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5860947-19DF-462C-8290-37F8832AD8C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BL207" i="46" s="1"/>
  <c r="DZ207" i="46"/>
  <c r="BK207" i="46" s="1"/>
  <c r="DY207" i="46"/>
  <c r="DX207" i="46"/>
  <c r="BI207" i="46" s="1"/>
  <c r="DW207" i="46"/>
  <c r="BH207" i="46" s="1"/>
  <c r="DV207" i="46"/>
  <c r="BG207" i="46" s="1"/>
  <c r="DU207" i="46"/>
  <c r="DT207" i="46"/>
  <c r="BE207" i="46" s="1"/>
  <c r="DS207" i="46"/>
  <c r="BD207" i="46" s="1"/>
  <c r="DR207" i="46"/>
  <c r="BC207" i="46" s="1"/>
  <c r="DQ207" i="46"/>
  <c r="DP207" i="46"/>
  <c r="BA207" i="46" s="1"/>
  <c r="DO207" i="46"/>
  <c r="AZ207" i="46" s="1"/>
  <c r="DN207" i="46"/>
  <c r="DM207" i="46"/>
  <c r="DL207" i="46"/>
  <c r="AW207" i="46" s="1"/>
  <c r="DK207" i="46"/>
  <c r="AV207" i="46" s="1"/>
  <c r="DJ207" i="46"/>
  <c r="DI207" i="46"/>
  <c r="DH207" i="46"/>
  <c r="AS207" i="46" s="1"/>
  <c r="DG207" i="46"/>
  <c r="AR207" i="46" s="1"/>
  <c r="DF207" i="46"/>
  <c r="DE207" i="46"/>
  <c r="AP207" i="46" s="1"/>
  <c r="DD207" i="46"/>
  <c r="AO207" i="46" s="1"/>
  <c r="DC207" i="46"/>
  <c r="AN207" i="46" s="1"/>
  <c r="DB207" i="46"/>
  <c r="AM207" i="46" s="1"/>
  <c r="DA207" i="46"/>
  <c r="CZ207" i="46"/>
  <c r="AK207" i="46" s="1"/>
  <c r="CY207" i="46"/>
  <c r="AJ207" i="46" s="1"/>
  <c r="CX207" i="46"/>
  <c r="CW207" i="46"/>
  <c r="CV207" i="46"/>
  <c r="AG207" i="46" s="1"/>
  <c r="CU207" i="46"/>
  <c r="AF207" i="46" s="1"/>
  <c r="CT207" i="46"/>
  <c r="AE207" i="46" s="1"/>
  <c r="CS207" i="46"/>
  <c r="CR207" i="46"/>
  <c r="AC207" i="46" s="1"/>
  <c r="CQ207" i="46"/>
  <c r="AB207" i="46" s="1"/>
  <c r="CP207" i="46"/>
  <c r="CO207" i="46"/>
  <c r="CN207" i="46"/>
  <c r="Y207" i="46" s="1"/>
  <c r="CM207" i="46"/>
  <c r="X207" i="46" s="1"/>
  <c r="CL207" i="46"/>
  <c r="CK207" i="46"/>
  <c r="CJ207" i="46"/>
  <c r="U207" i="46" s="1"/>
  <c r="CI207" i="46"/>
  <c r="T207" i="46" s="1"/>
  <c r="CH207" i="46"/>
  <c r="CG207" i="46"/>
  <c r="R207" i="46" s="1"/>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BT207" i="46"/>
  <c r="E207" i="46" s="1"/>
  <c r="BS207" i="46"/>
  <c r="D207" i="46" s="1"/>
  <c r="B207" i="46"/>
  <c r="B207" i="44" s="1"/>
  <c r="A207" i="46"/>
  <c r="A207" i="44" s="1"/>
  <c r="EF206" i="46"/>
  <c r="BQ206" i="46" s="1"/>
  <c r="EE206" i="46"/>
  <c r="BP206" i="46" s="1"/>
  <c r="ED206" i="46"/>
  <c r="EC206" i="46"/>
  <c r="EB206" i="46"/>
  <c r="BM206" i="46" s="1"/>
  <c r="EA206" i="46"/>
  <c r="DZ206" i="46"/>
  <c r="DY206" i="46"/>
  <c r="BJ206" i="46" s="1"/>
  <c r="DX206" i="46"/>
  <c r="BI206" i="46" s="1"/>
  <c r="DW206" i="46"/>
  <c r="DV206" i="46"/>
  <c r="DU206" i="46"/>
  <c r="DT206" i="46"/>
  <c r="BE206" i="46" s="1"/>
  <c r="DS206" i="46"/>
  <c r="BD206" i="46" s="1"/>
  <c r="DR206" i="46"/>
  <c r="BC206" i="46" s="1"/>
  <c r="DQ206" i="46"/>
  <c r="DP206" i="46"/>
  <c r="BA206" i="46" s="1"/>
  <c r="DO206" i="46"/>
  <c r="AZ206" i="46" s="1"/>
  <c r="DN206" i="46"/>
  <c r="DM206" i="46"/>
  <c r="AX206" i="46" s="1"/>
  <c r="DL206" i="46"/>
  <c r="DK206" i="46"/>
  <c r="DJ206" i="46"/>
  <c r="DI206" i="46"/>
  <c r="AT206" i="46" s="1"/>
  <c r="DH206" i="46"/>
  <c r="AS206" i="46" s="1"/>
  <c r="DG206" i="46"/>
  <c r="AR206" i="46" s="1"/>
  <c r="DF206" i="46"/>
  <c r="DE206" i="46"/>
  <c r="AP206" i="46" s="1"/>
  <c r="DD206" i="46"/>
  <c r="AO206" i="46" s="1"/>
  <c r="DC206" i="46"/>
  <c r="DB206" i="46"/>
  <c r="AM206" i="46" s="1"/>
  <c r="DA206" i="46"/>
  <c r="AL206" i="46" s="1"/>
  <c r="CZ206" i="46"/>
  <c r="AK206" i="46" s="1"/>
  <c r="CY206" i="46"/>
  <c r="CX206" i="46"/>
  <c r="CW206" i="46"/>
  <c r="CV206" i="46"/>
  <c r="AG206" i="46" s="1"/>
  <c r="CU206" i="46"/>
  <c r="AF206" i="46" s="1"/>
  <c r="CT206" i="46"/>
  <c r="CS206" i="46"/>
  <c r="AD206" i="46" s="1"/>
  <c r="CR206" i="46"/>
  <c r="AC206" i="46" s="1"/>
  <c r="CQ206" i="46"/>
  <c r="AB206" i="46" s="1"/>
  <c r="CP206" i="46"/>
  <c r="CO206" i="46"/>
  <c r="CN206" i="46"/>
  <c r="Y206" i="46" s="1"/>
  <c r="CM206" i="46"/>
  <c r="CL206" i="46"/>
  <c r="W206" i="46" s="1"/>
  <c r="CK206" i="46"/>
  <c r="V206" i="46" s="1"/>
  <c r="CJ206" i="46"/>
  <c r="U206" i="46" s="1"/>
  <c r="CI206" i="46"/>
  <c r="CH206" i="46"/>
  <c r="CG206" i="46"/>
  <c r="CF206" i="46"/>
  <c r="CE206" i="46"/>
  <c r="CD206" i="46"/>
  <c r="CC206" i="46"/>
  <c r="N206" i="46" s="1"/>
  <c r="CB206" i="46"/>
  <c r="M206" i="46" s="1"/>
  <c r="CA206" i="46"/>
  <c r="L206" i="46" s="1"/>
  <c r="BZ206" i="46"/>
  <c r="BY206" i="46"/>
  <c r="J206" i="46" s="1"/>
  <c r="BX206" i="46"/>
  <c r="I206" i="46" s="1"/>
  <c r="BW206" i="46"/>
  <c r="H206" i="46" s="1"/>
  <c r="BV206" i="46"/>
  <c r="G206" i="46" s="1"/>
  <c r="BU206" i="46"/>
  <c r="F206" i="46" s="1"/>
  <c r="BT206" i="46"/>
  <c r="E206" i="46" s="1"/>
  <c r="BS206" i="46"/>
  <c r="D206" i="46" s="1"/>
  <c r="B206" i="46"/>
  <c r="B206" i="44" s="1"/>
  <c r="A206" i="46"/>
  <c r="EF205" i="46"/>
  <c r="BQ205" i="46" s="1"/>
  <c r="EE205" i="46"/>
  <c r="ED205" i="46"/>
  <c r="BO205" i="44" s="1"/>
  <c r="EC205" i="46"/>
  <c r="BN205" i="46" s="1"/>
  <c r="EB205" i="46"/>
  <c r="BM205" i="46" s="1"/>
  <c r="EA205" i="46"/>
  <c r="DZ205" i="46"/>
  <c r="DY205" i="46"/>
  <c r="BJ205" i="46" s="1"/>
  <c r="DX205" i="46"/>
  <c r="BI205" i="46" s="1"/>
  <c r="DW205" i="46"/>
  <c r="DV205" i="46"/>
  <c r="DU205" i="46"/>
  <c r="DT205" i="46"/>
  <c r="BE205" i="46" s="1"/>
  <c r="DS205" i="46"/>
  <c r="BD205" i="46" s="1"/>
  <c r="DR205" i="46"/>
  <c r="DQ205" i="46"/>
  <c r="BB205" i="46" s="1"/>
  <c r="DP205" i="46"/>
  <c r="BA205" i="46" s="1"/>
  <c r="DO205" i="46"/>
  <c r="DN205" i="46"/>
  <c r="DM205" i="46"/>
  <c r="AX205" i="46" s="1"/>
  <c r="DL205" i="46"/>
  <c r="AW205" i="46" s="1"/>
  <c r="DK205" i="46"/>
  <c r="AV205" i="46" s="1"/>
  <c r="DJ205" i="46"/>
  <c r="DI205" i="46"/>
  <c r="DH205" i="46"/>
  <c r="AS205" i="46" s="1"/>
  <c r="DG205" i="46"/>
  <c r="DF205" i="46"/>
  <c r="DE205" i="46"/>
  <c r="AP205" i="46" s="1"/>
  <c r="DD205" i="46"/>
  <c r="AO205" i="46" s="1"/>
  <c r="DC205" i="46"/>
  <c r="DB205" i="46"/>
  <c r="DA205" i="46"/>
  <c r="CZ205" i="46"/>
  <c r="AK205" i="46" s="1"/>
  <c r="CY205" i="46"/>
  <c r="CX205" i="46"/>
  <c r="CW205" i="46"/>
  <c r="AH205" i="46" s="1"/>
  <c r="CV205" i="46"/>
  <c r="AG205" i="46" s="1"/>
  <c r="CU205" i="46"/>
  <c r="AF205" i="46" s="1"/>
  <c r="CT205" i="46"/>
  <c r="CS205" i="46"/>
  <c r="AD205" i="46" s="1"/>
  <c r="CR205" i="46"/>
  <c r="AC205" i="46" s="1"/>
  <c r="CQ205" i="46"/>
  <c r="CP205" i="46"/>
  <c r="AA205" i="46" s="1"/>
  <c r="CO205" i="46"/>
  <c r="Z205" i="46" s="1"/>
  <c r="CN205" i="46"/>
  <c r="Y205" i="46" s="1"/>
  <c r="CM205" i="46"/>
  <c r="X205" i="46" s="1"/>
  <c r="CL205" i="46"/>
  <c r="CK205" i="46"/>
  <c r="V205" i="46" s="1"/>
  <c r="CJ205" i="46"/>
  <c r="CI205" i="46"/>
  <c r="CH205" i="46"/>
  <c r="CG205" i="46"/>
  <c r="CF205" i="46"/>
  <c r="Q205" i="46" s="1"/>
  <c r="CE205" i="46"/>
  <c r="CD205" i="46"/>
  <c r="CC205" i="46"/>
  <c r="N205" i="46" s="1"/>
  <c r="CB205" i="46"/>
  <c r="M205" i="46" s="1"/>
  <c r="CA205" i="46"/>
  <c r="BZ205" i="46"/>
  <c r="K205" i="46" s="1"/>
  <c r="BY205" i="46"/>
  <c r="J205" i="46" s="1"/>
  <c r="BX205" i="46"/>
  <c r="I205" i="46" s="1"/>
  <c r="BW205" i="46"/>
  <c r="H205" i="46" s="1"/>
  <c r="BV205" i="46"/>
  <c r="BU205" i="46"/>
  <c r="F205" i="46" s="1"/>
  <c r="BT205" i="46"/>
  <c r="E205" i="46" s="1"/>
  <c r="BS205" i="46"/>
  <c r="BO205" i="46"/>
  <c r="B205" i="46"/>
  <c r="B205" i="44" s="1"/>
  <c r="A205" i="46"/>
  <c r="C205" i="46" s="1"/>
  <c r="C205" i="44" s="1"/>
  <c r="EF204" i="46"/>
  <c r="EE204" i="46"/>
  <c r="BP204" i="46" s="1"/>
  <c r="ED204" i="46"/>
  <c r="BO204" i="44" s="1"/>
  <c r="EC204" i="46"/>
  <c r="BN204" i="44" s="1"/>
  <c r="EB204" i="46"/>
  <c r="BM204" i="44" s="1"/>
  <c r="EA204" i="46"/>
  <c r="BL204" i="46" s="1"/>
  <c r="DZ204" i="46"/>
  <c r="DY204" i="46"/>
  <c r="BJ204" i="46" s="1"/>
  <c r="DX204" i="46"/>
  <c r="DW204" i="46"/>
  <c r="BH204" i="46" s="1"/>
  <c r="DV204" i="46"/>
  <c r="BG204" i="46" s="1"/>
  <c r="DU204" i="46"/>
  <c r="BF204" i="46" s="1"/>
  <c r="DT204" i="46"/>
  <c r="DS204" i="46"/>
  <c r="DR204" i="46"/>
  <c r="BC204" i="46" s="1"/>
  <c r="DQ204" i="46"/>
  <c r="BB204" i="46" s="1"/>
  <c r="DP204" i="46"/>
  <c r="DO204" i="46"/>
  <c r="DN204" i="46"/>
  <c r="AY204" i="46" s="1"/>
  <c r="DM204" i="46"/>
  <c r="AX204" i="46" s="1"/>
  <c r="DL204" i="46"/>
  <c r="AW204" i="46" s="1"/>
  <c r="DK204" i="46"/>
  <c r="AV204" i="46" s="1"/>
  <c r="DJ204" i="46"/>
  <c r="AU204" i="46" s="1"/>
  <c r="DI204" i="46"/>
  <c r="AT204" i="46" s="1"/>
  <c r="DH204" i="46"/>
  <c r="DG204" i="46"/>
  <c r="DF204" i="46"/>
  <c r="AQ204" i="46" s="1"/>
  <c r="DE204" i="46"/>
  <c r="DD204" i="46"/>
  <c r="DC204" i="46"/>
  <c r="AN204" i="46" s="1"/>
  <c r="DB204" i="46"/>
  <c r="AM204" i="46" s="1"/>
  <c r="DA204" i="46"/>
  <c r="AL204" i="46" s="1"/>
  <c r="CZ204" i="46"/>
  <c r="CY204" i="46"/>
  <c r="AJ204" i="46" s="1"/>
  <c r="CX204" i="46"/>
  <c r="CW204" i="46"/>
  <c r="AH204" i="46" s="1"/>
  <c r="CV204" i="46"/>
  <c r="CU204" i="46"/>
  <c r="CT204" i="46"/>
  <c r="AE204" i="46" s="1"/>
  <c r="CS204" i="46"/>
  <c r="AD204" i="46" s="1"/>
  <c r="CR204" i="46"/>
  <c r="CQ204" i="46"/>
  <c r="AB204" i="46" s="1"/>
  <c r="CP204" i="46"/>
  <c r="AA204" i="46" s="1"/>
  <c r="CO204" i="46"/>
  <c r="CN204" i="46"/>
  <c r="CM204" i="46"/>
  <c r="X204" i="46" s="1"/>
  <c r="CL204" i="46"/>
  <c r="W204" i="46" s="1"/>
  <c r="CK204" i="46"/>
  <c r="V204" i="46" s="1"/>
  <c r="CJ204" i="46"/>
  <c r="CI204" i="46"/>
  <c r="CH204" i="46"/>
  <c r="CG204" i="46"/>
  <c r="CF204" i="46"/>
  <c r="CE204" i="46"/>
  <c r="P204" i="46" s="1"/>
  <c r="CD204" i="46"/>
  <c r="O204" i="46" s="1"/>
  <c r="CC204" i="46"/>
  <c r="N204" i="46" s="1"/>
  <c r="CB204" i="46"/>
  <c r="CA204" i="46"/>
  <c r="BZ204" i="46"/>
  <c r="K204" i="46" s="1"/>
  <c r="BY204" i="46"/>
  <c r="J204" i="46" s="1"/>
  <c r="BX204" i="46"/>
  <c r="BW204" i="46"/>
  <c r="BV204" i="46"/>
  <c r="G204" i="46" s="1"/>
  <c r="BU204" i="46"/>
  <c r="BT204" i="46"/>
  <c r="BS204" i="46"/>
  <c r="D204" i="46" s="1"/>
  <c r="BO204" i="46"/>
  <c r="BN204" i="46"/>
  <c r="BM204" i="46"/>
  <c r="B204" i="46"/>
  <c r="B204" i="44" s="1"/>
  <c r="A204" i="46"/>
  <c r="A204" i="44" s="1"/>
  <c r="EF203" i="46"/>
  <c r="BQ203" i="46" s="1"/>
  <c r="EE203" i="46"/>
  <c r="ED203" i="46"/>
  <c r="EC203" i="46"/>
  <c r="EB203" i="46"/>
  <c r="BM203" i="46" s="1"/>
  <c r="EA203" i="46"/>
  <c r="DZ203" i="46"/>
  <c r="BK203" i="46" s="1"/>
  <c r="DY203" i="46"/>
  <c r="BJ203" i="46" s="1"/>
  <c r="DX203" i="46"/>
  <c r="BI203" i="46" s="1"/>
  <c r="DW203" i="46"/>
  <c r="BH203" i="46" s="1"/>
  <c r="DV203" i="46"/>
  <c r="BG203" i="46" s="1"/>
  <c r="DU203" i="46"/>
  <c r="DT203" i="46"/>
  <c r="DS203" i="46"/>
  <c r="BD203" i="46" s="1"/>
  <c r="DR203" i="46"/>
  <c r="BC203" i="46" s="1"/>
  <c r="DQ203" i="46"/>
  <c r="BB203" i="46" s="1"/>
  <c r="DP203" i="46"/>
  <c r="BA203" i="46" s="1"/>
  <c r="DO203" i="46"/>
  <c r="AZ203" i="46" s="1"/>
  <c r="DN203" i="46"/>
  <c r="DM203" i="46"/>
  <c r="DL203" i="46"/>
  <c r="AW203" i="46" s="1"/>
  <c r="DK203" i="46"/>
  <c r="DJ203" i="46"/>
  <c r="DI203" i="46"/>
  <c r="AT203" i="46" s="1"/>
  <c r="DH203" i="46"/>
  <c r="AS203" i="46" s="1"/>
  <c r="DG203" i="46"/>
  <c r="DF203" i="46"/>
  <c r="AQ203" i="46" s="1"/>
  <c r="DE203" i="46"/>
  <c r="DD203" i="46"/>
  <c r="DC203" i="46"/>
  <c r="AN203" i="46" s="1"/>
  <c r="DB203" i="46"/>
  <c r="AM203" i="46" s="1"/>
  <c r="DA203" i="46"/>
  <c r="AL203" i="46" s="1"/>
  <c r="CZ203" i="46"/>
  <c r="AK203" i="46" s="1"/>
  <c r="CY203" i="46"/>
  <c r="CX203" i="46"/>
  <c r="AI203" i="46" s="1"/>
  <c r="CW203" i="46"/>
  <c r="CV203" i="46"/>
  <c r="CU203" i="46"/>
  <c r="CT203" i="46"/>
  <c r="CS203" i="46"/>
  <c r="AD203" i="46" s="1"/>
  <c r="CR203" i="46"/>
  <c r="AC203" i="46" s="1"/>
  <c r="CQ203" i="46"/>
  <c r="AB203" i="46" s="1"/>
  <c r="CP203" i="46"/>
  <c r="CO203" i="46"/>
  <c r="CN203" i="46"/>
  <c r="Y203" i="46" s="1"/>
  <c r="CM203" i="46"/>
  <c r="CL203" i="46"/>
  <c r="W203" i="46" s="1"/>
  <c r="CK203" i="46"/>
  <c r="V203" i="46" s="1"/>
  <c r="CJ203" i="46"/>
  <c r="U203" i="46" s="1"/>
  <c r="CI203" i="46"/>
  <c r="CH203" i="46"/>
  <c r="CG203" i="46"/>
  <c r="CF203" i="46"/>
  <c r="Q203" i="46" s="1"/>
  <c r="CE203" i="46"/>
  <c r="CD203" i="46"/>
  <c r="O203" i="46" s="1"/>
  <c r="CC203" i="46"/>
  <c r="CB203" i="46"/>
  <c r="M203" i="46" s="1"/>
  <c r="CA203" i="46"/>
  <c r="L203" i="46" s="1"/>
  <c r="BZ203" i="46"/>
  <c r="BY203" i="46"/>
  <c r="BX203" i="46"/>
  <c r="BW203" i="46"/>
  <c r="BV203" i="46"/>
  <c r="BU203" i="46"/>
  <c r="F203" i="46" s="1"/>
  <c r="BT203" i="46"/>
  <c r="E203" i="46" s="1"/>
  <c r="BS203" i="46"/>
  <c r="B203" i="46"/>
  <c r="B203" i="44" s="1"/>
  <c r="A203" i="46"/>
  <c r="C203" i="46" s="1"/>
  <c r="C203" i="44" s="1"/>
  <c r="EF202" i="46"/>
  <c r="BQ202" i="46" s="1"/>
  <c r="EE202" i="46"/>
  <c r="BP202" i="46" s="1"/>
  <c r="ED202" i="46"/>
  <c r="BO202" i="46" s="1"/>
  <c r="EC202" i="46"/>
  <c r="BN202" i="46" s="1"/>
  <c r="EB202" i="46"/>
  <c r="BM202" i="46" s="1"/>
  <c r="EA202" i="46"/>
  <c r="DZ202" i="46"/>
  <c r="BK202" i="46" s="1"/>
  <c r="DY202" i="46"/>
  <c r="DX202" i="46"/>
  <c r="BI202" i="46" s="1"/>
  <c r="DW202" i="46"/>
  <c r="DV202" i="46"/>
  <c r="DU202" i="46"/>
  <c r="BF202" i="46" s="1"/>
  <c r="DT202" i="46"/>
  <c r="BE202" i="46" s="1"/>
  <c r="DS202" i="46"/>
  <c r="BD202" i="46" s="1"/>
  <c r="DR202" i="46"/>
  <c r="BC202" i="46" s="1"/>
  <c r="DQ202" i="46"/>
  <c r="DP202" i="46"/>
  <c r="BA202" i="46" s="1"/>
  <c r="DO202" i="46"/>
  <c r="DN202" i="46"/>
  <c r="AY202" i="46" s="1"/>
  <c r="DM202" i="46"/>
  <c r="AX202" i="46" s="1"/>
  <c r="DL202" i="46"/>
  <c r="AW202" i="46" s="1"/>
  <c r="DK202" i="46"/>
  <c r="AV202" i="46" s="1"/>
  <c r="DJ202" i="46"/>
  <c r="AU202" i="46" s="1"/>
  <c r="DI202" i="46"/>
  <c r="DH202" i="46"/>
  <c r="DG202" i="46"/>
  <c r="DF202" i="46"/>
  <c r="AQ202" i="46" s="1"/>
  <c r="DE202" i="46"/>
  <c r="DD202" i="46"/>
  <c r="AO202" i="46" s="1"/>
  <c r="DC202" i="46"/>
  <c r="AN202" i="46" s="1"/>
  <c r="DB202" i="46"/>
  <c r="AM202" i="46" s="1"/>
  <c r="DA202" i="46"/>
  <c r="CZ202" i="46"/>
  <c r="AK202" i="46" s="1"/>
  <c r="CY202" i="46"/>
  <c r="CX202" i="46"/>
  <c r="CW202" i="46"/>
  <c r="AH202" i="46" s="1"/>
  <c r="CV202" i="46"/>
  <c r="AG202" i="46" s="1"/>
  <c r="CU202" i="46"/>
  <c r="AF202" i="46" s="1"/>
  <c r="CT202" i="46"/>
  <c r="AE202" i="46" s="1"/>
  <c r="CS202" i="46"/>
  <c r="CR202" i="46"/>
  <c r="AC202" i="46" s="1"/>
  <c r="CQ202" i="46"/>
  <c r="CP202" i="46"/>
  <c r="AA202" i="46" s="1"/>
  <c r="CO202" i="46"/>
  <c r="Z202" i="46" s="1"/>
  <c r="CN202" i="46"/>
  <c r="Y202" i="46" s="1"/>
  <c r="CM202" i="46"/>
  <c r="CL202" i="46"/>
  <c r="W202" i="46" s="1"/>
  <c r="CK202" i="46"/>
  <c r="CJ202" i="46"/>
  <c r="U202" i="46" s="1"/>
  <c r="CI202" i="46"/>
  <c r="CH202" i="46"/>
  <c r="CG202" i="46"/>
  <c r="R202" i="46" s="1"/>
  <c r="CF202" i="46"/>
  <c r="Q202" i="46" s="1"/>
  <c r="CE202" i="46"/>
  <c r="CD202" i="46"/>
  <c r="O202" i="46" s="1"/>
  <c r="CC202" i="46"/>
  <c r="CB202" i="46"/>
  <c r="CA202" i="46"/>
  <c r="BZ202" i="46"/>
  <c r="K202" i="46" s="1"/>
  <c r="BY202" i="46"/>
  <c r="J202" i="46" s="1"/>
  <c r="BX202" i="46"/>
  <c r="I202" i="46" s="1"/>
  <c r="BW202" i="46"/>
  <c r="H202" i="46" s="1"/>
  <c r="BV202" i="46"/>
  <c r="G202" i="46" s="1"/>
  <c r="BU202" i="46"/>
  <c r="BT202" i="46"/>
  <c r="E202" i="46" s="1"/>
  <c r="BS202" i="46"/>
  <c r="B202" i="46"/>
  <c r="B202" i="44" s="1"/>
  <c r="A202" i="46"/>
  <c r="C202" i="46" s="1"/>
  <c r="C202" i="44" s="1"/>
  <c r="EF201" i="46"/>
  <c r="BQ201" i="46" s="1"/>
  <c r="EE201" i="46"/>
  <c r="ED201" i="46"/>
  <c r="EC201" i="46"/>
  <c r="EB201" i="46"/>
  <c r="BM201" i="46" s="1"/>
  <c r="EA201" i="46"/>
  <c r="BL201" i="46" s="1"/>
  <c r="DZ201" i="46"/>
  <c r="BK201" i="46" s="1"/>
  <c r="DY201" i="46"/>
  <c r="BJ201" i="46" s="1"/>
  <c r="DX201" i="46"/>
  <c r="BI201" i="46" s="1"/>
  <c r="DW201" i="46"/>
  <c r="BH201" i="46" s="1"/>
  <c r="DV201" i="46"/>
  <c r="DU201" i="46"/>
  <c r="DT201" i="46"/>
  <c r="DS201" i="46"/>
  <c r="DR201" i="46"/>
  <c r="DQ201" i="46"/>
  <c r="BB201" i="46" s="1"/>
  <c r="DP201" i="46"/>
  <c r="BA201" i="46" s="1"/>
  <c r="DO201" i="46"/>
  <c r="DN201" i="46"/>
  <c r="DM201" i="46"/>
  <c r="DL201" i="46"/>
  <c r="AW201" i="46" s="1"/>
  <c r="DK201" i="46"/>
  <c r="DJ201" i="46"/>
  <c r="AU201" i="46" s="1"/>
  <c r="DI201" i="46"/>
  <c r="DH201" i="46"/>
  <c r="AS201" i="46" s="1"/>
  <c r="DG201" i="46"/>
  <c r="AR201" i="46" s="1"/>
  <c r="DF201" i="46"/>
  <c r="AQ201" i="46" s="1"/>
  <c r="DE201" i="46"/>
  <c r="DD201" i="46"/>
  <c r="AO201" i="46" s="1"/>
  <c r="DC201" i="46"/>
  <c r="AN201" i="46" s="1"/>
  <c r="DB201" i="46"/>
  <c r="DA201" i="46"/>
  <c r="AL201" i="46" s="1"/>
  <c r="CZ201" i="46"/>
  <c r="AK201" i="46" s="1"/>
  <c r="CY201" i="46"/>
  <c r="AJ201" i="46" s="1"/>
  <c r="CX201" i="46"/>
  <c r="CW201" i="46"/>
  <c r="CV201" i="46"/>
  <c r="CU201" i="46"/>
  <c r="CT201" i="46"/>
  <c r="AE201" i="46" s="1"/>
  <c r="CS201" i="46"/>
  <c r="AD201" i="46" s="1"/>
  <c r="CR201" i="46"/>
  <c r="AC201" i="46" s="1"/>
  <c r="CQ201" i="46"/>
  <c r="CP201" i="46"/>
  <c r="AA201" i="46" s="1"/>
  <c r="CO201" i="46"/>
  <c r="CN201" i="46"/>
  <c r="Y201" i="46" s="1"/>
  <c r="CM201" i="46"/>
  <c r="CL201" i="46"/>
  <c r="CK201" i="46"/>
  <c r="V201" i="46" s="1"/>
  <c r="CJ201" i="46"/>
  <c r="U201" i="46" s="1"/>
  <c r="CI201" i="46"/>
  <c r="T201" i="46" s="1"/>
  <c r="CH201" i="46"/>
  <c r="S201" i="46" s="1"/>
  <c r="CG201" i="46"/>
  <c r="CF201" i="46"/>
  <c r="Q201" i="46" s="1"/>
  <c r="CE201" i="46"/>
  <c r="P201" i="46" s="1"/>
  <c r="CD201" i="46"/>
  <c r="O201" i="46" s="1"/>
  <c r="CC201" i="46"/>
  <c r="N201" i="46" s="1"/>
  <c r="CB201" i="46"/>
  <c r="M201" i="46" s="1"/>
  <c r="CA201" i="46"/>
  <c r="L201" i="46" s="1"/>
  <c r="BZ201" i="46"/>
  <c r="BY201" i="46"/>
  <c r="BX201" i="46"/>
  <c r="I201" i="46" s="1"/>
  <c r="BW201" i="46"/>
  <c r="BV201" i="46"/>
  <c r="BU201" i="46"/>
  <c r="F201" i="46" s="1"/>
  <c r="BT201" i="46"/>
  <c r="E201" i="46" s="1"/>
  <c r="BS201" i="46"/>
  <c r="B201" i="46"/>
  <c r="B201" i="44" s="1"/>
  <c r="A201" i="46"/>
  <c r="A201" i="44" s="1"/>
  <c r="EF200" i="46"/>
  <c r="EE200" i="46"/>
  <c r="ED200" i="46"/>
  <c r="BO200" i="44" s="1"/>
  <c r="EC200" i="46"/>
  <c r="BN200" i="44" s="1"/>
  <c r="EB200" i="46"/>
  <c r="BM200" i="44" s="1"/>
  <c r="EA200" i="46"/>
  <c r="DZ200" i="46"/>
  <c r="DY200" i="46"/>
  <c r="DX200" i="46"/>
  <c r="BI200" i="46" s="1"/>
  <c r="DW200" i="46"/>
  <c r="BH200" i="46" s="1"/>
  <c r="DV200" i="46"/>
  <c r="DU200" i="46"/>
  <c r="BF200" i="46" s="1"/>
  <c r="DT200" i="46"/>
  <c r="BE200" i="46" s="1"/>
  <c r="DS200" i="46"/>
  <c r="DR200" i="46"/>
  <c r="BC200" i="46" s="1"/>
  <c r="DQ200" i="46"/>
  <c r="DP200" i="46"/>
  <c r="BA200" i="46" s="1"/>
  <c r="DO200" i="46"/>
  <c r="DN200" i="46"/>
  <c r="AY200" i="46" s="1"/>
  <c r="DM200" i="46"/>
  <c r="AX200" i="46" s="1"/>
  <c r="DL200" i="46"/>
  <c r="DK200" i="46"/>
  <c r="DJ200" i="46"/>
  <c r="DI200" i="46"/>
  <c r="DH200" i="46"/>
  <c r="AS200" i="46" s="1"/>
  <c r="DG200" i="46"/>
  <c r="AR200" i="46" s="1"/>
  <c r="DF200" i="46"/>
  <c r="AQ200" i="46" s="1"/>
  <c r="DE200" i="46"/>
  <c r="AP200" i="46" s="1"/>
  <c r="DD200" i="46"/>
  <c r="AO200" i="46" s="1"/>
  <c r="DC200" i="46"/>
  <c r="DB200" i="46"/>
  <c r="DA200" i="46"/>
  <c r="CZ200" i="46"/>
  <c r="CY200" i="46"/>
  <c r="CX200" i="46"/>
  <c r="CW200" i="46"/>
  <c r="AH200" i="46" s="1"/>
  <c r="CV200" i="46"/>
  <c r="AG200" i="46" s="1"/>
  <c r="CU200" i="46"/>
  <c r="CT200" i="46"/>
  <c r="AE200" i="46" s="1"/>
  <c r="CS200" i="46"/>
  <c r="CR200" i="46"/>
  <c r="AC200" i="46" s="1"/>
  <c r="CQ200" i="46"/>
  <c r="CP200" i="46"/>
  <c r="AA200" i="46" s="1"/>
  <c r="CO200" i="46"/>
  <c r="Z200" i="46" s="1"/>
  <c r="CN200" i="46"/>
  <c r="Y200" i="46" s="1"/>
  <c r="CM200" i="46"/>
  <c r="CL200" i="46"/>
  <c r="W200" i="46" s="1"/>
  <c r="CK200" i="46"/>
  <c r="CJ200" i="46"/>
  <c r="U200" i="46" s="1"/>
  <c r="CI200" i="46"/>
  <c r="CH200" i="46"/>
  <c r="S200" i="46" s="1"/>
  <c r="CG200" i="46"/>
  <c r="R200" i="46" s="1"/>
  <c r="CF200" i="46"/>
  <c r="Q200" i="46" s="1"/>
  <c r="CE200" i="46"/>
  <c r="CD200" i="46"/>
  <c r="CC200" i="46"/>
  <c r="N200" i="46" s="1"/>
  <c r="CB200" i="46"/>
  <c r="CA200" i="46"/>
  <c r="BZ200" i="46"/>
  <c r="K200" i="46" s="1"/>
  <c r="BY200" i="46"/>
  <c r="J200" i="46" s="1"/>
  <c r="BX200" i="46"/>
  <c r="I200" i="46" s="1"/>
  <c r="BW200" i="46"/>
  <c r="BV200" i="46"/>
  <c r="BU200" i="46"/>
  <c r="F200" i="46" s="1"/>
  <c r="BT200" i="46"/>
  <c r="BS200" i="46"/>
  <c r="BO200" i="46"/>
  <c r="B200" i="46"/>
  <c r="B200" i="44" s="1"/>
  <c r="A200" i="46"/>
  <c r="A200" i="44" s="1"/>
  <c r="EF199" i="46"/>
  <c r="BQ199" i="46" s="1"/>
  <c r="EE199" i="46"/>
  <c r="ED199" i="46"/>
  <c r="EC199" i="46"/>
  <c r="EB199" i="46"/>
  <c r="BM199" i="46" s="1"/>
  <c r="EA199" i="46"/>
  <c r="BL199" i="46" s="1"/>
  <c r="DZ199" i="46"/>
  <c r="BK199" i="46" s="1"/>
  <c r="DY199" i="46"/>
  <c r="BJ199" i="46" s="1"/>
  <c r="DX199" i="46"/>
  <c r="BI199" i="46" s="1"/>
  <c r="DW199" i="46"/>
  <c r="DV199" i="46"/>
  <c r="DU199" i="46"/>
  <c r="BF199" i="46" s="1"/>
  <c r="DT199" i="46"/>
  <c r="BE199" i="46" s="1"/>
  <c r="DS199" i="46"/>
  <c r="BD199" i="46" s="1"/>
  <c r="DR199" i="46"/>
  <c r="BC199" i="46" s="1"/>
  <c r="DQ199" i="46"/>
  <c r="DP199" i="46"/>
  <c r="DO199" i="46"/>
  <c r="DN199" i="46"/>
  <c r="DM199" i="46"/>
  <c r="AX199" i="46" s="1"/>
  <c r="DL199" i="46"/>
  <c r="AW199" i="46" s="1"/>
  <c r="DK199" i="46"/>
  <c r="DJ199" i="46"/>
  <c r="AU199" i="46" s="1"/>
  <c r="DI199" i="46"/>
  <c r="DH199" i="46"/>
  <c r="AS199" i="46" s="1"/>
  <c r="DG199" i="46"/>
  <c r="DF199" i="46"/>
  <c r="DE199" i="46"/>
  <c r="DD199" i="46"/>
  <c r="AO199" i="46" s="1"/>
  <c r="DC199" i="46"/>
  <c r="AN199" i="46" s="1"/>
  <c r="DB199" i="46"/>
  <c r="DA199" i="46"/>
  <c r="CZ199" i="46"/>
  <c r="CY199" i="46"/>
  <c r="CX199" i="46"/>
  <c r="CW199" i="46"/>
  <c r="AH199" i="46" s="1"/>
  <c r="CV199" i="46"/>
  <c r="AG199" i="46" s="1"/>
  <c r="CU199" i="46"/>
  <c r="AF199" i="46" s="1"/>
  <c r="CT199" i="46"/>
  <c r="AE199" i="46" s="1"/>
  <c r="CS199" i="46"/>
  <c r="AD199" i="46" s="1"/>
  <c r="CR199" i="46"/>
  <c r="CQ199" i="46"/>
  <c r="CP199" i="46"/>
  <c r="CO199" i="46"/>
  <c r="Z199" i="46" s="1"/>
  <c r="CN199" i="46"/>
  <c r="CM199" i="46"/>
  <c r="X199" i="46" s="1"/>
  <c r="CL199" i="46"/>
  <c r="CK199" i="46"/>
  <c r="V199" i="46" s="1"/>
  <c r="CJ199" i="46"/>
  <c r="U199" i="46" s="1"/>
  <c r="CI199" i="46"/>
  <c r="CH199" i="46"/>
  <c r="CG199" i="46"/>
  <c r="CF199" i="46"/>
  <c r="Q199" i="46" s="1"/>
  <c r="CE199" i="46"/>
  <c r="P199" i="46" s="1"/>
  <c r="CD199" i="46"/>
  <c r="O199" i="46" s="1"/>
  <c r="CC199" i="46"/>
  <c r="CB199" i="46"/>
  <c r="CA199" i="46"/>
  <c r="BZ199" i="46"/>
  <c r="BY199" i="46"/>
  <c r="J199" i="46" s="1"/>
  <c r="BX199" i="46"/>
  <c r="I199" i="46" s="1"/>
  <c r="BW199" i="46"/>
  <c r="H199" i="46" s="1"/>
  <c r="BV199" i="46"/>
  <c r="BU199" i="46"/>
  <c r="F199" i="46" s="1"/>
  <c r="BT199" i="46"/>
  <c r="BS199" i="46"/>
  <c r="B199" i="46"/>
  <c r="B199" i="44" s="1"/>
  <c r="A199" i="46"/>
  <c r="C199" i="46" s="1"/>
  <c r="C199" i="44" s="1"/>
  <c r="EF198" i="46"/>
  <c r="BQ198" i="46" s="1"/>
  <c r="EE198" i="46"/>
  <c r="BP198" i="46" s="1"/>
  <c r="ED198" i="46"/>
  <c r="BO198" i="46" s="1"/>
  <c r="EC198" i="46"/>
  <c r="EB198" i="46"/>
  <c r="BM198" i="46" s="1"/>
  <c r="EA198" i="46"/>
  <c r="DZ198" i="46"/>
  <c r="DY198" i="46"/>
  <c r="BJ198" i="46" s="1"/>
  <c r="DX198" i="46"/>
  <c r="BI198" i="46" s="1"/>
  <c r="DW198" i="46"/>
  <c r="BH198" i="46" s="1"/>
  <c r="DV198" i="46"/>
  <c r="DU198" i="46"/>
  <c r="DT198" i="46"/>
  <c r="BE198" i="46" s="1"/>
  <c r="DS198" i="46"/>
  <c r="BD198" i="46" s="1"/>
  <c r="DR198" i="46"/>
  <c r="DQ198" i="46"/>
  <c r="DP198" i="46"/>
  <c r="BA198" i="46" s="1"/>
  <c r="DO198" i="46"/>
  <c r="AZ198" i="46" s="1"/>
  <c r="DN198" i="46"/>
  <c r="DM198" i="46"/>
  <c r="DL198" i="46"/>
  <c r="AW198" i="46" s="1"/>
  <c r="DK198" i="46"/>
  <c r="AV198" i="46" s="1"/>
  <c r="DJ198" i="46"/>
  <c r="AU198" i="46" s="1"/>
  <c r="DI198" i="46"/>
  <c r="AT198" i="46" s="1"/>
  <c r="DH198" i="46"/>
  <c r="AS198" i="46" s="1"/>
  <c r="DG198" i="46"/>
  <c r="AR198" i="46" s="1"/>
  <c r="DF198" i="46"/>
  <c r="AQ198" i="46" s="1"/>
  <c r="DE198" i="46"/>
  <c r="DD198" i="46"/>
  <c r="DC198" i="46"/>
  <c r="AN198" i="46" s="1"/>
  <c r="DB198" i="46"/>
  <c r="DA198" i="46"/>
  <c r="CZ198" i="46"/>
  <c r="CY198" i="46"/>
  <c r="AJ198" i="46" s="1"/>
  <c r="CX198" i="46"/>
  <c r="CW198" i="46"/>
  <c r="CV198" i="46"/>
  <c r="CU198" i="46"/>
  <c r="CT198" i="46"/>
  <c r="CS198" i="46"/>
  <c r="AD198" i="46" s="1"/>
  <c r="CR198" i="46"/>
  <c r="AC198" i="46" s="1"/>
  <c r="CQ198" i="46"/>
  <c r="AB198" i="46" s="1"/>
  <c r="CP198" i="46"/>
  <c r="AA198" i="46" s="1"/>
  <c r="CO198" i="46"/>
  <c r="CN198" i="46"/>
  <c r="Y198" i="46" s="1"/>
  <c r="CM198" i="46"/>
  <c r="CL198" i="46"/>
  <c r="CK198" i="46"/>
  <c r="V198" i="46" s="1"/>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BY198" i="46"/>
  <c r="BX198" i="46"/>
  <c r="I198" i="46" s="1"/>
  <c r="BW198" i="46"/>
  <c r="H198" i="46" s="1"/>
  <c r="BV198" i="46"/>
  <c r="BU198" i="46"/>
  <c r="F198" i="46" s="1"/>
  <c r="BT198" i="46"/>
  <c r="E198" i="46" s="1"/>
  <c r="BS198" i="46"/>
  <c r="D198" i="46" s="1"/>
  <c r="B198" i="46"/>
  <c r="B198" i="44" s="1"/>
  <c r="A198" i="46"/>
  <c r="C198" i="46" s="1"/>
  <c r="C198" i="44" s="1"/>
  <c r="EF197" i="46"/>
  <c r="BQ197" i="46" s="1"/>
  <c r="EE197" i="46"/>
  <c r="BP197" i="46" s="1"/>
  <c r="ED197" i="46"/>
  <c r="EC197" i="46"/>
  <c r="EB197" i="46"/>
  <c r="BM197" i="46" s="1"/>
  <c r="EA197" i="46"/>
  <c r="BL197" i="46" s="1"/>
  <c r="DZ197" i="46"/>
  <c r="DY197" i="46"/>
  <c r="DX197" i="46"/>
  <c r="BI197" i="46" s="1"/>
  <c r="DW197" i="46"/>
  <c r="DV197" i="46"/>
  <c r="DU197" i="46"/>
  <c r="DT197" i="46"/>
  <c r="BE197" i="46" s="1"/>
  <c r="DS197" i="46"/>
  <c r="BD197" i="46" s="1"/>
  <c r="DR197" i="46"/>
  <c r="BC197" i="46" s="1"/>
  <c r="DQ197" i="46"/>
  <c r="DP197" i="46"/>
  <c r="BA197" i="46" s="1"/>
  <c r="DO197" i="46"/>
  <c r="DN197" i="46"/>
  <c r="AY197" i="46" s="1"/>
  <c r="DM197" i="46"/>
  <c r="DL197" i="46"/>
  <c r="DK197" i="46"/>
  <c r="AV197" i="46" s="1"/>
  <c r="DJ197" i="46"/>
  <c r="AU197" i="46" s="1"/>
  <c r="DI197" i="46"/>
  <c r="AT197" i="46" s="1"/>
  <c r="DH197" i="46"/>
  <c r="DG197" i="46"/>
  <c r="AR197" i="46" s="1"/>
  <c r="DF197" i="46"/>
  <c r="AQ197" i="46" s="1"/>
  <c r="DE197" i="46"/>
  <c r="DD197" i="46"/>
  <c r="DC197" i="46"/>
  <c r="AN197" i="46" s="1"/>
  <c r="DB197" i="46"/>
  <c r="AM197" i="46" s="1"/>
  <c r="DA197" i="46"/>
  <c r="CZ197" i="46"/>
  <c r="CY197" i="46"/>
  <c r="CX197" i="46"/>
  <c r="CW197" i="46"/>
  <c r="CV197" i="46"/>
  <c r="AG197" i="46" s="1"/>
  <c r="CU197" i="46"/>
  <c r="AF197" i="46" s="1"/>
  <c r="CT197" i="46"/>
  <c r="CS197" i="46"/>
  <c r="CR197" i="46"/>
  <c r="CQ197" i="46"/>
  <c r="CP197" i="46"/>
  <c r="CO197" i="46"/>
  <c r="CN197" i="46"/>
  <c r="Y197" i="46" s="1"/>
  <c r="CM197" i="46"/>
  <c r="X197" i="46" s="1"/>
  <c r="CL197" i="46"/>
  <c r="W197" i="46" s="1"/>
  <c r="CK197" i="46"/>
  <c r="CJ197" i="46"/>
  <c r="U197" i="46" s="1"/>
  <c r="CI197" i="46"/>
  <c r="T197" i="46" s="1"/>
  <c r="CH197" i="46"/>
  <c r="S197" i="46" s="1"/>
  <c r="CG197" i="46"/>
  <c r="CF197" i="46"/>
  <c r="Q197" i="46" s="1"/>
  <c r="CE197" i="46"/>
  <c r="P197" i="46" s="1"/>
  <c r="CD197" i="46"/>
  <c r="CC197" i="46"/>
  <c r="CB197" i="46"/>
  <c r="M197" i="46" s="1"/>
  <c r="CA197" i="46"/>
  <c r="L197" i="46" s="1"/>
  <c r="BZ197" i="46"/>
  <c r="BY197" i="46"/>
  <c r="BX197" i="46"/>
  <c r="I197" i="46" s="1"/>
  <c r="BW197" i="46"/>
  <c r="H197" i="46" s="1"/>
  <c r="BV197" i="46"/>
  <c r="G197" i="46" s="1"/>
  <c r="BU197" i="46"/>
  <c r="F197" i="46" s="1"/>
  <c r="BT197" i="46"/>
  <c r="E197" i="46" s="1"/>
  <c r="BS197" i="46"/>
  <c r="D197" i="46" s="1"/>
  <c r="B197" i="46"/>
  <c r="B197" i="44" s="1"/>
  <c r="A197" i="46"/>
  <c r="A197" i="44" s="1"/>
  <c r="EF196" i="46"/>
  <c r="EE196" i="46"/>
  <c r="ED196" i="46"/>
  <c r="EC196" i="46"/>
  <c r="BN196" i="46" s="1"/>
  <c r="EB196" i="46"/>
  <c r="EA196" i="46"/>
  <c r="BL196" i="46" s="1"/>
  <c r="DZ196" i="46"/>
  <c r="DY196" i="46"/>
  <c r="BJ196" i="46" s="1"/>
  <c r="DX196" i="46"/>
  <c r="DW196" i="46"/>
  <c r="DV196" i="46"/>
  <c r="BG196" i="46" s="1"/>
  <c r="DU196" i="46"/>
  <c r="DT196" i="46"/>
  <c r="BE196" i="46" s="1"/>
  <c r="DS196" i="46"/>
  <c r="BD196" i="46" s="1"/>
  <c r="DR196" i="46"/>
  <c r="BC196" i="46" s="1"/>
  <c r="DQ196" i="46"/>
  <c r="BB196" i="46" s="1"/>
  <c r="DP196" i="46"/>
  <c r="BA196" i="46" s="1"/>
  <c r="DO196" i="46"/>
  <c r="DN196" i="46"/>
  <c r="DM196" i="46"/>
  <c r="AX196" i="46" s="1"/>
  <c r="DL196" i="46"/>
  <c r="AW196" i="46" s="1"/>
  <c r="DK196" i="46"/>
  <c r="AV196" i="46" s="1"/>
  <c r="DJ196" i="46"/>
  <c r="DI196" i="46"/>
  <c r="DH196" i="46"/>
  <c r="AS196" i="46" s="1"/>
  <c r="DG196" i="46"/>
  <c r="DF196" i="46"/>
  <c r="AQ196" i="46" s="1"/>
  <c r="DE196" i="46"/>
  <c r="AP196" i="46" s="1"/>
  <c r="DD196" i="46"/>
  <c r="AO196" i="46" s="1"/>
  <c r="DC196" i="46"/>
  <c r="DB196" i="46"/>
  <c r="DA196" i="46"/>
  <c r="AL196" i="46" s="1"/>
  <c r="CZ196" i="46"/>
  <c r="CY196" i="46"/>
  <c r="CX196" i="46"/>
  <c r="AI196" i="46" s="1"/>
  <c r="CW196" i="46"/>
  <c r="CV196" i="46"/>
  <c r="AG196" i="46" s="1"/>
  <c r="CU196" i="46"/>
  <c r="AF196" i="46" s="1"/>
  <c r="CT196" i="46"/>
  <c r="CS196" i="46"/>
  <c r="AD196" i="46" s="1"/>
  <c r="CR196" i="46"/>
  <c r="AC196" i="46" s="1"/>
  <c r="CQ196" i="46"/>
  <c r="CP196" i="46"/>
  <c r="CO196" i="46"/>
  <c r="Z196" i="46" s="1"/>
  <c r="CN196" i="46"/>
  <c r="CM196" i="46"/>
  <c r="X196" i="46" s="1"/>
  <c r="CL196" i="46"/>
  <c r="CK196" i="46"/>
  <c r="V196" i="46" s="1"/>
  <c r="CJ196" i="46"/>
  <c r="U196" i="46" s="1"/>
  <c r="CI196" i="46"/>
  <c r="CH196" i="46"/>
  <c r="S196" i="46" s="1"/>
  <c r="CG196" i="46"/>
  <c r="CF196" i="46"/>
  <c r="CE196" i="46"/>
  <c r="P196" i="46" s="1"/>
  <c r="CD196" i="46"/>
  <c r="O196" i="46" s="1"/>
  <c r="CC196" i="46"/>
  <c r="CB196" i="46"/>
  <c r="M196" i="46" s="1"/>
  <c r="CA196" i="46"/>
  <c r="BZ196" i="46"/>
  <c r="BY196" i="46"/>
  <c r="BX196" i="46"/>
  <c r="I196" i="46" s="1"/>
  <c r="BW196" i="46"/>
  <c r="BV196" i="46"/>
  <c r="BU196" i="46"/>
  <c r="BT196" i="46"/>
  <c r="BS196" i="46"/>
  <c r="B196" i="46"/>
  <c r="B196" i="44" s="1"/>
  <c r="A196" i="46"/>
  <c r="C196" i="46" s="1"/>
  <c r="C196" i="44" s="1"/>
  <c r="EF195" i="46"/>
  <c r="BQ195" i="46" s="1"/>
  <c r="EE195" i="46"/>
  <c r="BP195" i="46" s="1"/>
  <c r="ED195" i="46"/>
  <c r="BO195" i="46" s="1"/>
  <c r="EC195" i="46"/>
  <c r="BN195" i="46" s="1"/>
  <c r="EB195" i="46"/>
  <c r="BM195" i="46" s="1"/>
  <c r="EA195" i="46"/>
  <c r="BL195" i="46" s="1"/>
  <c r="DZ195" i="46"/>
  <c r="BK195" i="46" s="1"/>
  <c r="DY195" i="46"/>
  <c r="DX195" i="46"/>
  <c r="BI195" i="46" s="1"/>
  <c r="DW195" i="46"/>
  <c r="DV195" i="46"/>
  <c r="BG195" i="44" s="1"/>
  <c r="DU195" i="46"/>
  <c r="DT195" i="46"/>
  <c r="BE195" i="46" s="1"/>
  <c r="DS195" i="46"/>
  <c r="BD195" i="46" s="1"/>
  <c r="DR195" i="46"/>
  <c r="BC195" i="46" s="1"/>
  <c r="DQ195" i="46"/>
  <c r="DP195" i="46"/>
  <c r="BA195" i="46" s="1"/>
  <c r="DO195" i="46"/>
  <c r="AZ195" i="46" s="1"/>
  <c r="DN195" i="46"/>
  <c r="DM195" i="46"/>
  <c r="AX195" i="46" s="1"/>
  <c r="DL195" i="46"/>
  <c r="AW195" i="46" s="1"/>
  <c r="DK195" i="46"/>
  <c r="AV195" i="46" s="1"/>
  <c r="DJ195" i="46"/>
  <c r="DI195" i="46"/>
  <c r="DH195" i="46"/>
  <c r="AS195" i="46" s="1"/>
  <c r="DG195" i="46"/>
  <c r="DF195" i="46"/>
  <c r="DE195" i="46"/>
  <c r="AP195" i="46" s="1"/>
  <c r="DD195" i="46"/>
  <c r="DC195" i="46"/>
  <c r="AN195" i="46" s="1"/>
  <c r="DB195" i="46"/>
  <c r="AM195" i="46" s="1"/>
  <c r="DA195" i="46"/>
  <c r="CZ195" i="46"/>
  <c r="AK195" i="46" s="1"/>
  <c r="CY195" i="46"/>
  <c r="CX195" i="46"/>
  <c r="CW195" i="46"/>
  <c r="CV195" i="46"/>
  <c r="AG195" i="46" s="1"/>
  <c r="CU195" i="46"/>
  <c r="AF195" i="46" s="1"/>
  <c r="CT195" i="46"/>
  <c r="AE195" i="46" s="1"/>
  <c r="CS195" i="46"/>
  <c r="CR195" i="46"/>
  <c r="AC195" i="46" s="1"/>
  <c r="CQ195" i="46"/>
  <c r="CP195" i="46"/>
  <c r="CO195" i="46"/>
  <c r="Z195" i="46" s="1"/>
  <c r="CN195" i="46"/>
  <c r="Y195" i="46" s="1"/>
  <c r="CM195" i="46"/>
  <c r="X195" i="46" s="1"/>
  <c r="CL195" i="46"/>
  <c r="W195" i="46" s="1"/>
  <c r="CK195" i="46"/>
  <c r="CJ195" i="46"/>
  <c r="CI195" i="46"/>
  <c r="T195" i="46" s="1"/>
  <c r="CH195" i="46"/>
  <c r="CG195" i="46"/>
  <c r="CF195" i="46"/>
  <c r="Q195" i="46" s="1"/>
  <c r="CE195" i="46"/>
  <c r="P195" i="46" s="1"/>
  <c r="CD195" i="46"/>
  <c r="CC195" i="46"/>
  <c r="CB195" i="46"/>
  <c r="CA195" i="46"/>
  <c r="BZ195" i="46"/>
  <c r="BY195" i="46"/>
  <c r="J195" i="46" s="1"/>
  <c r="BX195" i="46"/>
  <c r="I195" i="46" s="1"/>
  <c r="BW195" i="46"/>
  <c r="H195" i="46" s="1"/>
  <c r="BV195" i="46"/>
  <c r="G195" i="46" s="1"/>
  <c r="BU195" i="46"/>
  <c r="BT195" i="46"/>
  <c r="E195" i="46" s="1"/>
  <c r="BS195" i="46"/>
  <c r="D195" i="46" s="1"/>
  <c r="BG195" i="46"/>
  <c r="B195" i="46"/>
  <c r="B195" i="44" s="1"/>
  <c r="A195" i="46"/>
  <c r="C195" i="46" s="1"/>
  <c r="C195" i="44" s="1"/>
  <c r="EF194" i="46"/>
  <c r="BQ194" i="46" s="1"/>
  <c r="EE194" i="46"/>
  <c r="ED194" i="46"/>
  <c r="BO194" i="44" s="1"/>
  <c r="EC194" i="46"/>
  <c r="EB194" i="46"/>
  <c r="EA194" i="46"/>
  <c r="DZ194" i="46"/>
  <c r="DY194" i="46"/>
  <c r="BJ194" i="46" s="1"/>
  <c r="DX194" i="46"/>
  <c r="BI194" i="46" s="1"/>
  <c r="DW194" i="46"/>
  <c r="BH194" i="46" s="1"/>
  <c r="DV194" i="46"/>
  <c r="BG194" i="46" s="1"/>
  <c r="DU194" i="46"/>
  <c r="DT194" i="46"/>
  <c r="DS194" i="46"/>
  <c r="DR194" i="46"/>
  <c r="BC194" i="46" s="1"/>
  <c r="DQ194" i="46"/>
  <c r="BB194" i="46" s="1"/>
  <c r="DP194" i="46"/>
  <c r="BA194" i="46" s="1"/>
  <c r="DO194" i="46"/>
  <c r="AZ194" i="46" s="1"/>
  <c r="DN194" i="46"/>
  <c r="DM194" i="46"/>
  <c r="DL194" i="46"/>
  <c r="AW194" i="46" s="1"/>
  <c r="DK194" i="46"/>
  <c r="AV194" i="46" s="1"/>
  <c r="DJ194" i="46"/>
  <c r="AU194" i="46" s="1"/>
  <c r="DI194" i="46"/>
  <c r="AT194" i="46" s="1"/>
  <c r="DH194" i="46"/>
  <c r="AS194" i="46" s="1"/>
  <c r="DG194" i="46"/>
  <c r="DF194" i="46"/>
  <c r="DE194" i="46"/>
  <c r="DD194" i="46"/>
  <c r="DC194" i="46"/>
  <c r="DB194" i="46"/>
  <c r="DA194" i="46"/>
  <c r="AL194" i="46" s="1"/>
  <c r="CZ194" i="46"/>
  <c r="AK194" i="46" s="1"/>
  <c r="CY194" i="46"/>
  <c r="AJ194" i="46" s="1"/>
  <c r="CX194" i="46"/>
  <c r="CW194" i="46"/>
  <c r="CV194" i="46"/>
  <c r="AG194" i="46" s="1"/>
  <c r="CU194" i="46"/>
  <c r="CT194" i="46"/>
  <c r="AE194" i="46" s="1"/>
  <c r="CS194" i="46"/>
  <c r="AD194" i="46" s="1"/>
  <c r="CR194" i="46"/>
  <c r="AC194" i="46" s="1"/>
  <c r="CQ194" i="46"/>
  <c r="AB194" i="46" s="1"/>
  <c r="CP194" i="46"/>
  <c r="CO194" i="46"/>
  <c r="CN194" i="46"/>
  <c r="Y194" i="46" s="1"/>
  <c r="CM194" i="46"/>
  <c r="X194" i="46" s="1"/>
  <c r="CL194" i="46"/>
  <c r="CK194" i="46"/>
  <c r="V194" i="46" s="1"/>
  <c r="CJ194" i="46"/>
  <c r="U194" i="46" s="1"/>
  <c r="CI194" i="46"/>
  <c r="CH194" i="46"/>
  <c r="S194" i="46" s="1"/>
  <c r="CG194" i="46"/>
  <c r="CF194" i="46"/>
  <c r="Q194" i="46" s="1"/>
  <c r="CE194" i="46"/>
  <c r="CD194" i="46"/>
  <c r="O194" i="46" s="1"/>
  <c r="CC194" i="46"/>
  <c r="N194" i="46" s="1"/>
  <c r="CB194" i="46"/>
  <c r="M194" i="46" s="1"/>
  <c r="CA194" i="46"/>
  <c r="L194" i="46" s="1"/>
  <c r="BZ194" i="46"/>
  <c r="BY194" i="46"/>
  <c r="BX194" i="46"/>
  <c r="BW194" i="46"/>
  <c r="BV194" i="46"/>
  <c r="BU194" i="46"/>
  <c r="F194" i="46" s="1"/>
  <c r="BT194" i="46"/>
  <c r="E194" i="46" s="1"/>
  <c r="BS194" i="46"/>
  <c r="B194" i="46"/>
  <c r="B194" i="44" s="1"/>
  <c r="A194" i="46"/>
  <c r="C194" i="46" s="1"/>
  <c r="C194" i="44" s="1"/>
  <c r="EF193" i="46"/>
  <c r="EE193" i="46"/>
  <c r="BP193" i="46" s="1"/>
  <c r="ED193" i="46"/>
  <c r="BO193" i="46" s="1"/>
  <c r="EC193" i="46"/>
  <c r="BN193" i="46" s="1"/>
  <c r="EB193" i="46"/>
  <c r="BM193" i="46" s="1"/>
  <c r="EA193" i="46"/>
  <c r="DZ193" i="46"/>
  <c r="DY193" i="46"/>
  <c r="BJ193" i="46" s="1"/>
  <c r="DX193" i="46"/>
  <c r="DW193" i="46"/>
  <c r="BH193" i="46" s="1"/>
  <c r="DV193" i="46"/>
  <c r="BG193" i="46" s="1"/>
  <c r="DU193" i="46"/>
  <c r="BF193" i="46" s="1"/>
  <c r="DT193" i="46"/>
  <c r="DS193" i="46"/>
  <c r="DR193" i="46"/>
  <c r="DQ193" i="46"/>
  <c r="BB193" i="46" s="1"/>
  <c r="DP193" i="46"/>
  <c r="DO193" i="46"/>
  <c r="DN193" i="46"/>
  <c r="DM193" i="46"/>
  <c r="AX193" i="46" s="1"/>
  <c r="DL193" i="46"/>
  <c r="AW193" i="46" s="1"/>
  <c r="DK193" i="46"/>
  <c r="DJ193" i="46"/>
  <c r="AU193" i="46" s="1"/>
  <c r="DI193" i="46"/>
  <c r="DH193" i="46"/>
  <c r="DG193" i="46"/>
  <c r="AR193" i="46" s="1"/>
  <c r="DF193" i="46"/>
  <c r="AQ193" i="46" s="1"/>
  <c r="DE193" i="46"/>
  <c r="AP193" i="46" s="1"/>
  <c r="DD193" i="46"/>
  <c r="DC193" i="46"/>
  <c r="DB193" i="46"/>
  <c r="AM193" i="46" s="1"/>
  <c r="DA193" i="46"/>
  <c r="CZ193" i="46"/>
  <c r="CY193" i="46"/>
  <c r="AJ193" i="46" s="1"/>
  <c r="CX193" i="46"/>
  <c r="AI193" i="46" s="1"/>
  <c r="CW193" i="46"/>
  <c r="AH193" i="46" s="1"/>
  <c r="CV193" i="46"/>
  <c r="AG193" i="46" s="1"/>
  <c r="CU193" i="46"/>
  <c r="CT193" i="46"/>
  <c r="AE193" i="46" s="1"/>
  <c r="CS193" i="46"/>
  <c r="CR193" i="46"/>
  <c r="CQ193" i="46"/>
  <c r="CP193" i="46"/>
  <c r="AA193" i="46" s="1"/>
  <c r="CO193" i="46"/>
  <c r="Z193" i="46" s="1"/>
  <c r="CN193" i="46"/>
  <c r="CM193" i="46"/>
  <c r="CL193" i="46"/>
  <c r="W193" i="46" s="1"/>
  <c r="CK193" i="46"/>
  <c r="V193" i="46" s="1"/>
  <c r="CJ193" i="46"/>
  <c r="CI193" i="46"/>
  <c r="T193" i="46" s="1"/>
  <c r="CH193" i="46"/>
  <c r="S193" i="46" s="1"/>
  <c r="CG193" i="46"/>
  <c r="R193" i="46" s="1"/>
  <c r="CF193" i="46"/>
  <c r="Q193" i="46" s="1"/>
  <c r="CE193" i="46"/>
  <c r="CD193" i="46"/>
  <c r="O193" i="46" s="1"/>
  <c r="CC193" i="46"/>
  <c r="N193" i="46" s="1"/>
  <c r="CB193" i="46"/>
  <c r="CA193" i="46"/>
  <c r="BZ193" i="46"/>
  <c r="BY193" i="46"/>
  <c r="J193" i="46" s="1"/>
  <c r="BX193" i="46"/>
  <c r="I193" i="46" s="1"/>
  <c r="BW193" i="46"/>
  <c r="BV193" i="46"/>
  <c r="G193" i="46" s="1"/>
  <c r="BU193" i="46"/>
  <c r="F193" i="46" s="1"/>
  <c r="BT193" i="46"/>
  <c r="BS193" i="46"/>
  <c r="D193" i="46" s="1"/>
  <c r="B193" i="46"/>
  <c r="B193" i="44" s="1"/>
  <c r="A193" i="46"/>
  <c r="A193" i="44" s="1"/>
  <c r="EF192" i="46"/>
  <c r="EE192" i="46"/>
  <c r="ED192" i="46"/>
  <c r="BO192" i="46" s="1"/>
  <c r="EC192" i="46"/>
  <c r="EB192" i="46"/>
  <c r="EA192" i="46"/>
  <c r="BL192" i="46" s="1"/>
  <c r="DZ192" i="46"/>
  <c r="BK192" i="46" s="1"/>
  <c r="DY192" i="46"/>
  <c r="BJ192" i="46" s="1"/>
  <c r="DX192" i="46"/>
  <c r="BI192" i="46" s="1"/>
  <c r="DW192" i="46"/>
  <c r="DV192" i="46"/>
  <c r="BG192" i="46" s="1"/>
  <c r="DU192" i="46"/>
  <c r="BF192" i="46" s="1"/>
  <c r="DT192" i="46"/>
  <c r="DS192" i="46"/>
  <c r="DR192" i="46"/>
  <c r="DQ192" i="46"/>
  <c r="BB192" i="46" s="1"/>
  <c r="DP192" i="46"/>
  <c r="DO192" i="46"/>
  <c r="DN192" i="46"/>
  <c r="AY192" i="46" s="1"/>
  <c r="DM192" i="46"/>
  <c r="AX192" i="46" s="1"/>
  <c r="DL192" i="46"/>
  <c r="DK192" i="46"/>
  <c r="AV192" i="46" s="1"/>
  <c r="DJ192" i="46"/>
  <c r="AU192" i="46" s="1"/>
  <c r="DI192" i="46"/>
  <c r="AT192" i="46" s="1"/>
  <c r="DH192" i="46"/>
  <c r="AS192" i="46" s="1"/>
  <c r="DG192" i="46"/>
  <c r="DF192" i="46"/>
  <c r="AQ192" i="46" s="1"/>
  <c r="DE192" i="46"/>
  <c r="DD192" i="46"/>
  <c r="AO192" i="46" s="1"/>
  <c r="DC192" i="46"/>
  <c r="AN192" i="46" s="1"/>
  <c r="DB192" i="46"/>
  <c r="DA192" i="46"/>
  <c r="AL192" i="46" s="1"/>
  <c r="CZ192" i="46"/>
  <c r="AK192" i="46" s="1"/>
  <c r="CY192" i="46"/>
  <c r="CX192" i="46"/>
  <c r="AI192" i="46" s="1"/>
  <c r="CW192" i="46"/>
  <c r="CV192" i="46"/>
  <c r="CU192" i="46"/>
  <c r="CT192" i="46"/>
  <c r="AE192" i="46" s="1"/>
  <c r="CS192" i="46"/>
  <c r="AD192" i="46" s="1"/>
  <c r="CR192" i="46"/>
  <c r="CQ192" i="46"/>
  <c r="CP192" i="46"/>
  <c r="AA192" i="46" s="1"/>
  <c r="CO192" i="46"/>
  <c r="CN192" i="46"/>
  <c r="Y192" i="46" s="1"/>
  <c r="CM192" i="46"/>
  <c r="X192" i="46" s="1"/>
  <c r="CL192" i="46"/>
  <c r="W192" i="46" s="1"/>
  <c r="CK192" i="46"/>
  <c r="V192" i="46" s="1"/>
  <c r="CJ192" i="46"/>
  <c r="U192" i="46" s="1"/>
  <c r="CI192" i="46"/>
  <c r="CH192" i="46"/>
  <c r="CG192" i="46"/>
  <c r="R192" i="46" s="1"/>
  <c r="CF192" i="46"/>
  <c r="CE192" i="46"/>
  <c r="CD192" i="46"/>
  <c r="O192" i="46" s="1"/>
  <c r="CC192" i="46"/>
  <c r="N192" i="46" s="1"/>
  <c r="CB192" i="46"/>
  <c r="M192" i="46" s="1"/>
  <c r="CA192" i="46"/>
  <c r="BZ192" i="46"/>
  <c r="BY192" i="46"/>
  <c r="BX192" i="46"/>
  <c r="BW192" i="46"/>
  <c r="H192" i="46" s="1"/>
  <c r="BV192" i="46"/>
  <c r="G192" i="46" s="1"/>
  <c r="BU192" i="46"/>
  <c r="F192" i="46" s="1"/>
  <c r="BT192" i="46"/>
  <c r="E192" i="46" s="1"/>
  <c r="BS192" i="46"/>
  <c r="B192" i="46"/>
  <c r="B192" i="44" s="1"/>
  <c r="A192" i="46"/>
  <c r="C192" i="46" s="1"/>
  <c r="C192" i="44" s="1"/>
  <c r="EF191" i="46"/>
  <c r="EE191" i="46"/>
  <c r="BP191" i="46" s="1"/>
  <c r="ED191" i="46"/>
  <c r="BO191" i="46" s="1"/>
  <c r="EC191" i="46"/>
  <c r="BN191" i="46" s="1"/>
  <c r="EB191" i="46"/>
  <c r="BM191" i="46" s="1"/>
  <c r="EA191" i="46"/>
  <c r="DZ191" i="46"/>
  <c r="DY191" i="46"/>
  <c r="DX191" i="46"/>
  <c r="DW191" i="46"/>
  <c r="BH191" i="46" s="1"/>
  <c r="DV191" i="46"/>
  <c r="DU191" i="46"/>
  <c r="BF191" i="46" s="1"/>
  <c r="DT191" i="46"/>
  <c r="BE191" i="46" s="1"/>
  <c r="DS191" i="46"/>
  <c r="BD191" i="46" s="1"/>
  <c r="DR191" i="46"/>
  <c r="DQ191" i="46"/>
  <c r="DP191" i="46"/>
  <c r="BA191" i="46" s="1"/>
  <c r="DO191" i="46"/>
  <c r="DN191" i="46"/>
  <c r="AY191" i="46" s="1"/>
  <c r="DM191" i="46"/>
  <c r="AX191" i="46" s="1"/>
  <c r="DL191" i="46"/>
  <c r="AW191" i="46" s="1"/>
  <c r="DK191" i="46"/>
  <c r="AV191" i="46" s="1"/>
  <c r="DJ191" i="46"/>
  <c r="DI191" i="46"/>
  <c r="DH191" i="46"/>
  <c r="DG191" i="46"/>
  <c r="DF191" i="46"/>
  <c r="DE191" i="46"/>
  <c r="AP191" i="46" s="1"/>
  <c r="DD191" i="46"/>
  <c r="DC191" i="46"/>
  <c r="DB191" i="46"/>
  <c r="DA191" i="46"/>
  <c r="AL191" i="46" s="1"/>
  <c r="CZ191" i="46"/>
  <c r="AK191" i="46" s="1"/>
  <c r="CY191" i="46"/>
  <c r="AJ191" i="46" s="1"/>
  <c r="CX191" i="46"/>
  <c r="AI191" i="46" s="1"/>
  <c r="CW191" i="46"/>
  <c r="AH191" i="46" s="1"/>
  <c r="CV191" i="46"/>
  <c r="AG191" i="46" s="1"/>
  <c r="CU191" i="46"/>
  <c r="CT191" i="46"/>
  <c r="CS191" i="46"/>
  <c r="CR191" i="46"/>
  <c r="CQ191" i="46"/>
  <c r="AB191" i="46" s="1"/>
  <c r="CP191" i="46"/>
  <c r="AA191" i="44" s="1"/>
  <c r="CO191" i="46"/>
  <c r="Z191" i="46" s="1"/>
  <c r="CN191" i="46"/>
  <c r="CM191" i="46"/>
  <c r="X191" i="46" s="1"/>
  <c r="CL191" i="46"/>
  <c r="CK191" i="46"/>
  <c r="V191" i="46" s="1"/>
  <c r="CJ191" i="46"/>
  <c r="CI191" i="46"/>
  <c r="T191" i="46" s="1"/>
  <c r="CH191" i="46"/>
  <c r="S191" i="46" s="1"/>
  <c r="CG191" i="46"/>
  <c r="R191" i="46" s="1"/>
  <c r="CF191" i="46"/>
  <c r="Q191" i="46" s="1"/>
  <c r="CE191" i="46"/>
  <c r="CD191" i="46"/>
  <c r="CC191" i="46"/>
  <c r="N191" i="46" s="1"/>
  <c r="CB191" i="46"/>
  <c r="CA191" i="46"/>
  <c r="L191" i="46" s="1"/>
  <c r="BZ191" i="46"/>
  <c r="K191" i="46" s="1"/>
  <c r="BY191" i="46"/>
  <c r="J191" i="46" s="1"/>
  <c r="BX191" i="46"/>
  <c r="I191" i="46" s="1"/>
  <c r="BW191" i="46"/>
  <c r="H191" i="46" s="1"/>
  <c r="BV191" i="46"/>
  <c r="BU191" i="46"/>
  <c r="F191" i="46" s="1"/>
  <c r="BT191" i="46"/>
  <c r="BS191" i="46"/>
  <c r="B191" i="46"/>
  <c r="B191" i="44" s="1"/>
  <c r="A191" i="46"/>
  <c r="A191" i="44" s="1"/>
  <c r="EF190" i="46"/>
  <c r="EE190" i="46"/>
  <c r="BP190" i="46" s="1"/>
  <c r="ED190" i="46"/>
  <c r="BO190" i="46" s="1"/>
  <c r="EC190" i="46"/>
  <c r="EB190" i="46"/>
  <c r="BM190" i="46" s="1"/>
  <c r="EA190" i="46"/>
  <c r="DZ190" i="46"/>
  <c r="BK190" i="46" s="1"/>
  <c r="DY190" i="46"/>
  <c r="DX190" i="46"/>
  <c r="DW190" i="46"/>
  <c r="DV190" i="46"/>
  <c r="DU190" i="46"/>
  <c r="DT190" i="46"/>
  <c r="BE190" i="46" s="1"/>
  <c r="DS190" i="46"/>
  <c r="BD190" i="46" s="1"/>
  <c r="DR190" i="46"/>
  <c r="BC190" i="46" s="1"/>
  <c r="DQ190" i="46"/>
  <c r="BB190" i="46" s="1"/>
  <c r="DP190" i="46"/>
  <c r="DO190" i="46"/>
  <c r="DN190" i="46"/>
  <c r="AY190" i="46" s="1"/>
  <c r="DM190" i="46"/>
  <c r="AX190" i="46" s="1"/>
  <c r="DL190" i="46"/>
  <c r="DK190" i="46"/>
  <c r="DJ190" i="46"/>
  <c r="AU190" i="46" s="1"/>
  <c r="DI190" i="46"/>
  <c r="AT190" i="46" s="1"/>
  <c r="DH190" i="46"/>
  <c r="DG190" i="46"/>
  <c r="AR190" i="46" s="1"/>
  <c r="DF190" i="46"/>
  <c r="DE190" i="46"/>
  <c r="AP190" i="46" s="1"/>
  <c r="DD190" i="46"/>
  <c r="AO190" i="46" s="1"/>
  <c r="DC190" i="46"/>
  <c r="AN190" i="46" s="1"/>
  <c r="DB190" i="46"/>
  <c r="AM190" i="46" s="1"/>
  <c r="DA190" i="46"/>
  <c r="CZ190" i="46"/>
  <c r="CY190" i="46"/>
  <c r="AJ190" i="46" s="1"/>
  <c r="CX190" i="46"/>
  <c r="AI190" i="46" s="1"/>
  <c r="CW190" i="46"/>
  <c r="CV190" i="46"/>
  <c r="CU190" i="46"/>
  <c r="AF190" i="46" s="1"/>
  <c r="CT190" i="46"/>
  <c r="AE190" i="46" s="1"/>
  <c r="CS190" i="46"/>
  <c r="AD190" i="46" s="1"/>
  <c r="CR190" i="46"/>
  <c r="CQ190" i="46"/>
  <c r="AB190" i="46" s="1"/>
  <c r="CP190" i="46"/>
  <c r="CO190" i="46"/>
  <c r="CN190" i="46"/>
  <c r="Y190" i="46" s="1"/>
  <c r="CM190" i="46"/>
  <c r="X190" i="46" s="1"/>
  <c r="CL190" i="46"/>
  <c r="W190" i="46" s="1"/>
  <c r="CK190" i="46"/>
  <c r="V190" i="46" s="1"/>
  <c r="CJ190" i="46"/>
  <c r="CI190" i="46"/>
  <c r="T190" i="46" s="1"/>
  <c r="CH190" i="46"/>
  <c r="S190" i="46" s="1"/>
  <c r="CG190" i="46"/>
  <c r="R190" i="46" s="1"/>
  <c r="CF190" i="46"/>
  <c r="CE190" i="46"/>
  <c r="P190" i="46" s="1"/>
  <c r="CD190" i="46"/>
  <c r="O190" i="46" s="1"/>
  <c r="CC190" i="46"/>
  <c r="CB190" i="46"/>
  <c r="CA190" i="46"/>
  <c r="L190" i="46" s="1"/>
  <c r="BZ190" i="46"/>
  <c r="K190" i="46" s="1"/>
  <c r="BY190" i="46"/>
  <c r="BX190" i="46"/>
  <c r="I190" i="46" s="1"/>
  <c r="BW190" i="46"/>
  <c r="H190" i="46" s="1"/>
  <c r="BV190" i="46"/>
  <c r="G190" i="46" s="1"/>
  <c r="BU190" i="46"/>
  <c r="F190" i="46" s="1"/>
  <c r="BT190" i="46"/>
  <c r="BS190" i="46"/>
  <c r="D190" i="46" s="1"/>
  <c r="B190" i="46"/>
  <c r="B190" i="44" s="1"/>
  <c r="A190" i="46"/>
  <c r="A190" i="44" s="1"/>
  <c r="EF189" i="46"/>
  <c r="BQ189" i="46" s="1"/>
  <c r="EE189" i="46"/>
  <c r="BP189" i="46" s="1"/>
  <c r="ED189" i="46"/>
  <c r="BO189" i="46" s="1"/>
  <c r="EC189" i="46"/>
  <c r="EB189" i="46"/>
  <c r="EA189" i="46"/>
  <c r="BL189" i="46" s="1"/>
  <c r="DZ189" i="46"/>
  <c r="BK189" i="46" s="1"/>
  <c r="DY189" i="46"/>
  <c r="DX189" i="46"/>
  <c r="DW189" i="46"/>
  <c r="BH189" i="46" s="1"/>
  <c r="DV189" i="46"/>
  <c r="BG189" i="46" s="1"/>
  <c r="DU189" i="46"/>
  <c r="BF189" i="46" s="1"/>
  <c r="DT189" i="46"/>
  <c r="DS189" i="46"/>
  <c r="BD189" i="46" s="1"/>
  <c r="DR189" i="46"/>
  <c r="BC189" i="46" s="1"/>
  <c r="DQ189" i="46"/>
  <c r="BB189" i="46" s="1"/>
  <c r="DP189" i="46"/>
  <c r="BA189" i="46" s="1"/>
  <c r="DO189" i="46"/>
  <c r="DN189" i="46"/>
  <c r="AY189" i="46" s="1"/>
  <c r="DM189" i="46"/>
  <c r="AX189" i="46" s="1"/>
  <c r="DL189" i="46"/>
  <c r="DK189" i="46"/>
  <c r="AV189" i="46" s="1"/>
  <c r="DJ189" i="46"/>
  <c r="AU189" i="46" s="1"/>
  <c r="DI189" i="46"/>
  <c r="AT189" i="46" s="1"/>
  <c r="DH189" i="46"/>
  <c r="DG189" i="46"/>
  <c r="DF189" i="46"/>
  <c r="AQ189" i="46" s="1"/>
  <c r="DE189" i="46"/>
  <c r="DD189" i="46"/>
  <c r="DC189" i="46"/>
  <c r="AN189" i="46" s="1"/>
  <c r="DB189" i="46"/>
  <c r="DA189" i="46"/>
  <c r="CZ189" i="46"/>
  <c r="CY189" i="46"/>
  <c r="AJ189" i="46" s="1"/>
  <c r="CX189" i="46"/>
  <c r="AI189" i="46" s="1"/>
  <c r="CW189" i="46"/>
  <c r="AH189" i="46" s="1"/>
  <c r="CV189" i="46"/>
  <c r="CU189" i="46"/>
  <c r="AF189" i="46" s="1"/>
  <c r="CT189" i="46"/>
  <c r="AE189" i="46" s="1"/>
  <c r="CS189" i="46"/>
  <c r="CR189" i="46"/>
  <c r="AC189" i="46" s="1"/>
  <c r="CQ189" i="46"/>
  <c r="AB189" i="46" s="1"/>
  <c r="CP189" i="46"/>
  <c r="AA189" i="46" s="1"/>
  <c r="CO189" i="46"/>
  <c r="CN189" i="46"/>
  <c r="CM189" i="46"/>
  <c r="X189" i="46" s="1"/>
  <c r="CL189" i="46"/>
  <c r="W189" i="46" s="1"/>
  <c r="CK189" i="46"/>
  <c r="CJ189" i="46"/>
  <c r="CI189" i="46"/>
  <c r="CH189" i="46"/>
  <c r="S189" i="46" s="1"/>
  <c r="CG189" i="46"/>
  <c r="R189" i="46" s="1"/>
  <c r="CF189" i="46"/>
  <c r="CE189" i="46"/>
  <c r="CD189" i="46"/>
  <c r="O189" i="46" s="1"/>
  <c r="CC189" i="46"/>
  <c r="CB189" i="46"/>
  <c r="CA189" i="46"/>
  <c r="L189" i="46" s="1"/>
  <c r="BZ189" i="46"/>
  <c r="K189" i="46" s="1"/>
  <c r="BY189" i="46"/>
  <c r="BX189" i="46"/>
  <c r="BW189" i="46"/>
  <c r="BV189" i="46"/>
  <c r="G189" i="46" s="1"/>
  <c r="BU189" i="46"/>
  <c r="BT189" i="46"/>
  <c r="E189" i="46" s="1"/>
  <c r="BS189" i="46"/>
  <c r="B189" i="46"/>
  <c r="B189" i="44" s="1"/>
  <c r="A189" i="46"/>
  <c r="C189" i="46" s="1"/>
  <c r="C189" i="44" s="1"/>
  <c r="EF188" i="46"/>
  <c r="EE188" i="46"/>
  <c r="ED188" i="46"/>
  <c r="BO188" i="44" s="1"/>
  <c r="EC188" i="46"/>
  <c r="BN188" i="44" s="1"/>
  <c r="EB188" i="46"/>
  <c r="BM188" i="44" s="1"/>
  <c r="EA188" i="46"/>
  <c r="BL188" i="44" s="1"/>
  <c r="DZ188" i="46"/>
  <c r="BK188" i="44" s="1"/>
  <c r="DY188" i="46"/>
  <c r="DX188" i="46"/>
  <c r="BI188" i="46" s="1"/>
  <c r="DW188" i="46"/>
  <c r="DV188" i="46"/>
  <c r="DU188" i="46"/>
  <c r="DT188" i="46"/>
  <c r="DS188" i="46"/>
  <c r="DR188" i="46"/>
  <c r="BC188" i="46" s="1"/>
  <c r="DQ188" i="46"/>
  <c r="BB188" i="46" s="1"/>
  <c r="DP188" i="46"/>
  <c r="BA188" i="46" s="1"/>
  <c r="DO188" i="46"/>
  <c r="DN188" i="46"/>
  <c r="AY188" i="46" s="1"/>
  <c r="DM188" i="46"/>
  <c r="AX188" i="46" s="1"/>
  <c r="DL188" i="46"/>
  <c r="AW188" i="46" s="1"/>
  <c r="DK188" i="46"/>
  <c r="AV188" i="46" s="1"/>
  <c r="DJ188" i="46"/>
  <c r="AU188" i="46" s="1"/>
  <c r="DI188" i="46"/>
  <c r="AT188" i="46" s="1"/>
  <c r="DH188" i="46"/>
  <c r="DG188" i="46"/>
  <c r="DF188" i="46"/>
  <c r="DE188" i="46"/>
  <c r="AP188" i="46" s="1"/>
  <c r="DD188" i="46"/>
  <c r="DC188" i="46"/>
  <c r="DB188" i="46"/>
  <c r="AM188" i="46" s="1"/>
  <c r="DA188" i="46"/>
  <c r="AL188" i="46" s="1"/>
  <c r="CZ188" i="46"/>
  <c r="CY188" i="46"/>
  <c r="CX188" i="46"/>
  <c r="AI188" i="46" s="1"/>
  <c r="CW188" i="46"/>
  <c r="CV188" i="46"/>
  <c r="AG188" i="46" s="1"/>
  <c r="CU188" i="46"/>
  <c r="AF188" i="46" s="1"/>
  <c r="CT188" i="46"/>
  <c r="AE188" i="46" s="1"/>
  <c r="CS188" i="46"/>
  <c r="AD188" i="46" s="1"/>
  <c r="CR188" i="46"/>
  <c r="CQ188" i="46"/>
  <c r="CP188" i="46"/>
  <c r="AA188" i="46" s="1"/>
  <c r="CO188" i="46"/>
  <c r="Z188" i="46" s="1"/>
  <c r="CN188" i="46"/>
  <c r="CM188" i="46"/>
  <c r="X188" i="46" s="1"/>
  <c r="CL188" i="46"/>
  <c r="W188" i="46" s="1"/>
  <c r="CK188" i="46"/>
  <c r="CJ188" i="46"/>
  <c r="U188" i="46" s="1"/>
  <c r="CI188" i="46"/>
  <c r="CH188" i="46"/>
  <c r="S188" i="46" s="1"/>
  <c r="CG188" i="46"/>
  <c r="CF188" i="46"/>
  <c r="Q188" i="46" s="1"/>
  <c r="CE188" i="46"/>
  <c r="P188" i="46" s="1"/>
  <c r="CD188" i="46"/>
  <c r="O188" i="46" s="1"/>
  <c r="CC188" i="46"/>
  <c r="N188" i="46" s="1"/>
  <c r="CB188" i="46"/>
  <c r="CA188" i="46"/>
  <c r="BZ188" i="46"/>
  <c r="BY188" i="46"/>
  <c r="BX188" i="46"/>
  <c r="I188" i="46" s="1"/>
  <c r="BW188" i="46"/>
  <c r="BV188" i="46"/>
  <c r="G188" i="46" s="1"/>
  <c r="BU188" i="46"/>
  <c r="BT188" i="46"/>
  <c r="E188" i="46" s="1"/>
  <c r="BS188" i="46"/>
  <c r="BO188" i="46"/>
  <c r="BN188" i="46"/>
  <c r="BM188" i="46"/>
  <c r="BL188" i="46"/>
  <c r="BK188" i="46"/>
  <c r="B188" i="46"/>
  <c r="B188" i="44" s="1"/>
  <c r="A188" i="46"/>
  <c r="C188" i="46" s="1"/>
  <c r="C188" i="44" s="1"/>
  <c r="EF187" i="46"/>
  <c r="EE187" i="46"/>
  <c r="ED187" i="46"/>
  <c r="BO187" i="46" s="1"/>
  <c r="EC187" i="46"/>
  <c r="EB187" i="46"/>
  <c r="BM187" i="46" s="1"/>
  <c r="EA187" i="46"/>
  <c r="BL187" i="46" s="1"/>
  <c r="DZ187" i="46"/>
  <c r="DY187" i="46"/>
  <c r="BJ187" i="46" s="1"/>
  <c r="DX187" i="46"/>
  <c r="DW187" i="46"/>
  <c r="BH187" i="46" s="1"/>
  <c r="DV187" i="46"/>
  <c r="DU187" i="46"/>
  <c r="BF187" i="46" s="1"/>
  <c r="DT187" i="46"/>
  <c r="DS187" i="46"/>
  <c r="BD187" i="46" s="1"/>
  <c r="DR187" i="46"/>
  <c r="DQ187" i="46"/>
  <c r="DP187" i="46"/>
  <c r="DO187" i="46"/>
  <c r="AZ187" i="46" s="1"/>
  <c r="DN187" i="46"/>
  <c r="AY187" i="46" s="1"/>
  <c r="DM187" i="46"/>
  <c r="DL187" i="46"/>
  <c r="AW187" i="46" s="1"/>
  <c r="DK187" i="46"/>
  <c r="AV187" i="46" s="1"/>
  <c r="DJ187" i="46"/>
  <c r="AU187" i="46" s="1"/>
  <c r="DI187" i="46"/>
  <c r="DH187" i="46"/>
  <c r="DG187" i="46"/>
  <c r="DF187" i="46"/>
  <c r="DE187" i="46"/>
  <c r="AP187" i="46" s="1"/>
  <c r="DD187" i="46"/>
  <c r="DC187" i="46"/>
  <c r="AN187" i="46" s="1"/>
  <c r="DB187" i="46"/>
  <c r="DA187" i="46"/>
  <c r="CZ187" i="46"/>
  <c r="CY187" i="46"/>
  <c r="CX187" i="46"/>
  <c r="AI187" i="46" s="1"/>
  <c r="CW187" i="46"/>
  <c r="AH187" i="46" s="1"/>
  <c r="CV187" i="46"/>
  <c r="AG187" i="46" s="1"/>
  <c r="CU187" i="46"/>
  <c r="AF187" i="46" s="1"/>
  <c r="CT187" i="46"/>
  <c r="AE187" i="46" s="1"/>
  <c r="CS187" i="46"/>
  <c r="AD187" i="46" s="1"/>
  <c r="CR187" i="46"/>
  <c r="CQ187" i="46"/>
  <c r="AB187" i="46" s="1"/>
  <c r="CP187" i="46"/>
  <c r="AA187" i="46" s="1"/>
  <c r="CO187" i="46"/>
  <c r="CN187" i="46"/>
  <c r="Y187" i="46" s="1"/>
  <c r="CM187" i="46"/>
  <c r="X187" i="46" s="1"/>
  <c r="CL187" i="46"/>
  <c r="W187" i="46" s="1"/>
  <c r="CK187" i="46"/>
  <c r="CJ187" i="46"/>
  <c r="CI187" i="46"/>
  <c r="T187" i="46" s="1"/>
  <c r="CH187" i="46"/>
  <c r="CG187" i="46"/>
  <c r="R187" i="46" s="1"/>
  <c r="CF187" i="46"/>
  <c r="Q187" i="46" s="1"/>
  <c r="CE187" i="46"/>
  <c r="P187" i="46" s="1"/>
  <c r="CD187" i="46"/>
  <c r="CC187" i="46"/>
  <c r="N187" i="46" s="1"/>
  <c r="CB187" i="46"/>
  <c r="CA187" i="46"/>
  <c r="BZ187" i="46"/>
  <c r="K187" i="46" s="1"/>
  <c r="BY187" i="46"/>
  <c r="BX187" i="46"/>
  <c r="I187" i="46" s="1"/>
  <c r="BW187" i="46"/>
  <c r="H187" i="46" s="1"/>
  <c r="BV187" i="46"/>
  <c r="BU187" i="46"/>
  <c r="F187" i="46" s="1"/>
  <c r="BT187" i="46"/>
  <c r="BS187" i="46"/>
  <c r="D187" i="46" s="1"/>
  <c r="B187" i="46"/>
  <c r="B187" i="44" s="1"/>
  <c r="A187" i="46"/>
  <c r="C187" i="46" s="1"/>
  <c r="C187" i="44" s="1"/>
  <c r="EF186" i="46"/>
  <c r="EE186" i="46"/>
  <c r="BP186" i="46" s="1"/>
  <c r="ED186" i="46"/>
  <c r="BO186" i="44" s="1"/>
  <c r="EC186" i="46"/>
  <c r="BN186" i="44" s="1"/>
  <c r="EB186" i="46"/>
  <c r="BM186" i="46" s="1"/>
  <c r="EA186" i="46"/>
  <c r="BL186" i="46" s="1"/>
  <c r="DZ186" i="46"/>
  <c r="BK186" i="46" s="1"/>
  <c r="DY186" i="46"/>
  <c r="BJ186" i="46" s="1"/>
  <c r="DX186" i="46"/>
  <c r="BI186" i="46" s="1"/>
  <c r="DW186" i="46"/>
  <c r="BH186" i="46" s="1"/>
  <c r="DV186" i="46"/>
  <c r="BG186" i="46" s="1"/>
  <c r="DU186" i="46"/>
  <c r="DT186" i="46"/>
  <c r="BE186" i="46" s="1"/>
  <c r="DS186" i="46"/>
  <c r="BD186" i="46" s="1"/>
  <c r="DR186" i="46"/>
  <c r="DQ186" i="46"/>
  <c r="DP186" i="46"/>
  <c r="BA186" i="46" s="1"/>
  <c r="DO186" i="46"/>
  <c r="AZ186" i="46" s="1"/>
  <c r="DN186" i="46"/>
  <c r="DM186" i="46"/>
  <c r="DL186" i="46"/>
  <c r="AW186" i="46" s="1"/>
  <c r="DK186" i="46"/>
  <c r="DJ186" i="46"/>
  <c r="DI186" i="46"/>
  <c r="AT186" i="46" s="1"/>
  <c r="DH186" i="46"/>
  <c r="DG186" i="46"/>
  <c r="AR186" i="46" s="1"/>
  <c r="DF186" i="46"/>
  <c r="AQ186" i="46" s="1"/>
  <c r="DE186" i="46"/>
  <c r="AP186" i="46" s="1"/>
  <c r="DD186" i="46"/>
  <c r="AO186" i="46" s="1"/>
  <c r="DC186" i="46"/>
  <c r="AN186" i="46" s="1"/>
  <c r="DB186" i="46"/>
  <c r="DA186" i="46"/>
  <c r="AL186" i="46" s="1"/>
  <c r="CZ186" i="46"/>
  <c r="AK186" i="46" s="1"/>
  <c r="CY186" i="46"/>
  <c r="AJ186" i="46" s="1"/>
  <c r="CX186" i="46"/>
  <c r="CW186" i="46"/>
  <c r="AH186" i="46" s="1"/>
  <c r="CV186" i="46"/>
  <c r="AG186" i="46" s="1"/>
  <c r="CU186" i="46"/>
  <c r="CT186" i="46"/>
  <c r="CS186" i="46"/>
  <c r="CR186" i="46"/>
  <c r="AC186" i="46" s="1"/>
  <c r="CQ186" i="46"/>
  <c r="AB186" i="46" s="1"/>
  <c r="CP186" i="46"/>
  <c r="AA186" i="46" s="1"/>
  <c r="CO186" i="46"/>
  <c r="CN186" i="46"/>
  <c r="Y186" i="46" s="1"/>
  <c r="CM186" i="46"/>
  <c r="X186" i="46" s="1"/>
  <c r="CL186" i="46"/>
  <c r="CK186" i="46"/>
  <c r="V186" i="46" s="1"/>
  <c r="CJ186" i="46"/>
  <c r="U186" i="46" s="1"/>
  <c r="CI186" i="46"/>
  <c r="T186" i="46" s="1"/>
  <c r="CH186" i="46"/>
  <c r="CG186" i="46"/>
  <c r="CF186" i="46"/>
  <c r="Q186" i="46" s="1"/>
  <c r="CE186" i="46"/>
  <c r="CD186" i="46"/>
  <c r="CC186" i="46"/>
  <c r="N186" i="46" s="1"/>
  <c r="CB186" i="46"/>
  <c r="M186" i="46" s="1"/>
  <c r="CA186" i="46"/>
  <c r="L186" i="46" s="1"/>
  <c r="BZ186" i="46"/>
  <c r="BY186" i="46"/>
  <c r="J186" i="46" s="1"/>
  <c r="BX186" i="46"/>
  <c r="I186" i="46" s="1"/>
  <c r="BW186" i="46"/>
  <c r="H186" i="46" s="1"/>
  <c r="BV186" i="46"/>
  <c r="BU186" i="46"/>
  <c r="BT186" i="46"/>
  <c r="E186" i="46" s="1"/>
  <c r="BS186" i="46"/>
  <c r="D186" i="46" s="1"/>
  <c r="BO186" i="46"/>
  <c r="BN186" i="46"/>
  <c r="B186" i="46"/>
  <c r="B186" i="44" s="1"/>
  <c r="A186" i="46"/>
  <c r="C186" i="46" s="1"/>
  <c r="C186" i="44" s="1"/>
  <c r="EF185" i="46"/>
  <c r="BQ185" i="46" s="1"/>
  <c r="EE185" i="46"/>
  <c r="BP185" i="46" s="1"/>
  <c r="ED185" i="46"/>
  <c r="EC185" i="46"/>
  <c r="EB185" i="46"/>
  <c r="BM185" i="46" s="1"/>
  <c r="EA185" i="46"/>
  <c r="DZ185" i="46"/>
  <c r="BK185" i="46" s="1"/>
  <c r="DY185" i="46"/>
  <c r="DX185" i="46"/>
  <c r="DW185" i="46"/>
  <c r="BH185" i="46" s="1"/>
  <c r="DV185" i="46"/>
  <c r="BG185" i="46" s="1"/>
  <c r="DU185" i="46"/>
  <c r="DT185" i="46"/>
  <c r="BE185" i="46" s="1"/>
  <c r="DS185" i="46"/>
  <c r="DR185" i="46"/>
  <c r="DQ185" i="46"/>
  <c r="BB185" i="46" s="1"/>
  <c r="DP185" i="46"/>
  <c r="BA185" i="46" s="1"/>
  <c r="DO185" i="46"/>
  <c r="DN185" i="46"/>
  <c r="AY185" i="46" s="1"/>
  <c r="DM185" i="46"/>
  <c r="DL185" i="46"/>
  <c r="AW185" i="46" s="1"/>
  <c r="DK185" i="46"/>
  <c r="DJ185" i="46"/>
  <c r="DI185" i="46"/>
  <c r="DH185" i="46"/>
  <c r="DG185" i="46"/>
  <c r="DF185" i="46"/>
  <c r="DE185" i="46"/>
  <c r="DD185" i="46"/>
  <c r="DC185" i="46"/>
  <c r="DB185" i="46"/>
  <c r="DA185" i="46"/>
  <c r="AL185" i="46" s="1"/>
  <c r="CZ185" i="46"/>
  <c r="CY185" i="46"/>
  <c r="CX185" i="46"/>
  <c r="AI185" i="46" s="1"/>
  <c r="CW185" i="46"/>
  <c r="CV185" i="46"/>
  <c r="CU185" i="46"/>
  <c r="AF185" i="46" s="1"/>
  <c r="CT185" i="46"/>
  <c r="CS185" i="46"/>
  <c r="CR185" i="46"/>
  <c r="CQ185" i="46"/>
  <c r="AB185" i="46" s="1"/>
  <c r="CP185" i="46"/>
  <c r="AA185" i="46" s="1"/>
  <c r="CO185" i="46"/>
  <c r="CN185" i="46"/>
  <c r="Y185" i="46" s="1"/>
  <c r="CM185" i="46"/>
  <c r="CL185" i="46"/>
  <c r="W185" i="46" s="1"/>
  <c r="CK185" i="46"/>
  <c r="V185" i="46" s="1"/>
  <c r="CJ185" i="46"/>
  <c r="CI185" i="46"/>
  <c r="CH185" i="46"/>
  <c r="S185" i="46" s="1"/>
  <c r="CG185" i="46"/>
  <c r="CF185" i="46"/>
  <c r="Q185" i="46" s="1"/>
  <c r="CE185" i="46"/>
  <c r="CD185" i="46"/>
  <c r="O185" i="46" s="1"/>
  <c r="CC185" i="46"/>
  <c r="N185" i="46" s="1"/>
  <c r="CB185" i="46"/>
  <c r="CA185" i="46"/>
  <c r="BZ185" i="46"/>
  <c r="K185" i="46" s="1"/>
  <c r="BY185" i="46"/>
  <c r="BX185" i="46"/>
  <c r="I185" i="46" s="1"/>
  <c r="BW185" i="46"/>
  <c r="H185" i="46" s="1"/>
  <c r="BV185" i="46"/>
  <c r="BU185" i="46"/>
  <c r="BT185" i="46"/>
  <c r="BS185" i="46"/>
  <c r="D185" i="46" s="1"/>
  <c r="B185" i="46"/>
  <c r="B185" i="44" s="1"/>
  <c r="A185" i="46"/>
  <c r="C185" i="46" s="1"/>
  <c r="C185" i="44" s="1"/>
  <c r="EF184" i="46"/>
  <c r="EE184" i="46"/>
  <c r="ED184" i="46"/>
  <c r="BO184" i="46" s="1"/>
  <c r="EC184" i="46"/>
  <c r="EB184" i="46"/>
  <c r="EA184" i="46"/>
  <c r="BL184" i="46" s="1"/>
  <c r="DZ184" i="46"/>
  <c r="BK184" i="46" s="1"/>
  <c r="DY184" i="46"/>
  <c r="BJ184" i="46" s="1"/>
  <c r="DX184" i="46"/>
  <c r="DW184" i="46"/>
  <c r="DV184" i="46"/>
  <c r="BG184" i="46" s="1"/>
  <c r="DU184" i="46"/>
  <c r="BF184" i="46" s="1"/>
  <c r="DT184" i="46"/>
  <c r="DS184" i="46"/>
  <c r="DR184" i="46"/>
  <c r="DQ184" i="46"/>
  <c r="BB184" i="46" s="1"/>
  <c r="DP184" i="46"/>
  <c r="BA184" i="46" s="1"/>
  <c r="DO184" i="46"/>
  <c r="DN184" i="46"/>
  <c r="AY184" i="46" s="1"/>
  <c r="DM184" i="46"/>
  <c r="DL184" i="46"/>
  <c r="DK184" i="46"/>
  <c r="AV184" i="46" s="1"/>
  <c r="DJ184" i="46"/>
  <c r="DI184" i="46"/>
  <c r="AT184" i="46" s="1"/>
  <c r="DH184" i="46"/>
  <c r="AS184" i="46" s="1"/>
  <c r="DG184" i="46"/>
  <c r="DF184" i="46"/>
  <c r="AQ184" i="46" s="1"/>
  <c r="DE184" i="46"/>
  <c r="AP184" i="46" s="1"/>
  <c r="DD184" i="46"/>
  <c r="DC184" i="46"/>
  <c r="AN184" i="46" s="1"/>
  <c r="DB184" i="46"/>
  <c r="DA184" i="46"/>
  <c r="AL184" i="46" s="1"/>
  <c r="CZ184" i="46"/>
  <c r="AK184" i="46" s="1"/>
  <c r="CY184" i="46"/>
  <c r="CX184" i="46"/>
  <c r="CW184" i="46"/>
  <c r="AH184" i="46" s="1"/>
  <c r="CV184" i="46"/>
  <c r="CU184" i="46"/>
  <c r="CT184" i="46"/>
  <c r="CS184" i="46"/>
  <c r="AD184" i="46" s="1"/>
  <c r="CR184" i="46"/>
  <c r="AC184" i="46" s="1"/>
  <c r="CQ184" i="46"/>
  <c r="CP184" i="46"/>
  <c r="AA184" i="46" s="1"/>
  <c r="CO184" i="46"/>
  <c r="Z184" i="46" s="1"/>
  <c r="CN184" i="46"/>
  <c r="CM184" i="46"/>
  <c r="X184" i="46" s="1"/>
  <c r="CL184" i="46"/>
  <c r="W184" i="46" s="1"/>
  <c r="CK184" i="46"/>
  <c r="V184" i="46" s="1"/>
  <c r="CJ184" i="46"/>
  <c r="U184" i="46" s="1"/>
  <c r="CI184" i="46"/>
  <c r="CH184" i="46"/>
  <c r="S184" i="46" s="1"/>
  <c r="CG184" i="46"/>
  <c r="CF184" i="46"/>
  <c r="CE184" i="46"/>
  <c r="CD184" i="46"/>
  <c r="CC184" i="46"/>
  <c r="N184" i="46" s="1"/>
  <c r="CB184" i="46"/>
  <c r="M184" i="46" s="1"/>
  <c r="CA184" i="46"/>
  <c r="BZ184" i="46"/>
  <c r="K184" i="46" s="1"/>
  <c r="BY184" i="46"/>
  <c r="BX184" i="46"/>
  <c r="BW184" i="46"/>
  <c r="BV184" i="46"/>
  <c r="G184" i="46" s="1"/>
  <c r="BU184" i="46"/>
  <c r="F184" i="46" s="1"/>
  <c r="BT184" i="46"/>
  <c r="BS184" i="46"/>
  <c r="B184" i="46"/>
  <c r="B184" i="44" s="1"/>
  <c r="A184" i="46"/>
  <c r="C184" i="46" s="1"/>
  <c r="C184" i="44" s="1"/>
  <c r="EF183" i="46"/>
  <c r="EE183" i="46"/>
  <c r="BP183" i="46" s="1"/>
  <c r="ED183" i="46"/>
  <c r="EC183" i="46"/>
  <c r="BN183" i="46" s="1"/>
  <c r="EB183" i="46"/>
  <c r="EA183" i="46"/>
  <c r="BL183" i="46" s="1"/>
  <c r="DZ183" i="46"/>
  <c r="DY183" i="46"/>
  <c r="DX183" i="46"/>
  <c r="DW183" i="46"/>
  <c r="BH183" i="46" s="1"/>
  <c r="DV183" i="46"/>
  <c r="DU183" i="46"/>
  <c r="BF183" i="46" s="1"/>
  <c r="DT183" i="46"/>
  <c r="BE183" i="46" s="1"/>
  <c r="DS183" i="46"/>
  <c r="DR183" i="46"/>
  <c r="BC183" i="46" s="1"/>
  <c r="DQ183" i="46"/>
  <c r="DP183" i="46"/>
  <c r="DO183" i="46"/>
  <c r="DN183" i="46"/>
  <c r="DM183" i="46"/>
  <c r="AX183" i="46" s="1"/>
  <c r="DL183" i="46"/>
  <c r="DK183" i="46"/>
  <c r="DJ183" i="46"/>
  <c r="AU183" i="46" s="1"/>
  <c r="DI183" i="46"/>
  <c r="AT183" i="46" s="1"/>
  <c r="DH183" i="46"/>
  <c r="DG183" i="46"/>
  <c r="AR183" i="46" s="1"/>
  <c r="DF183" i="46"/>
  <c r="AQ183" i="44" s="1"/>
  <c r="DE183" i="46"/>
  <c r="AP183" i="46" s="1"/>
  <c r="DD183" i="46"/>
  <c r="AO183" i="46" s="1"/>
  <c r="DC183" i="46"/>
  <c r="AN183" i="46" s="1"/>
  <c r="DB183" i="46"/>
  <c r="DA183" i="46"/>
  <c r="CZ183" i="46"/>
  <c r="CY183" i="46"/>
  <c r="AJ183" i="46" s="1"/>
  <c r="CX183" i="46"/>
  <c r="CW183" i="46"/>
  <c r="AH183" i="46" s="1"/>
  <c r="CV183" i="46"/>
  <c r="CU183" i="46"/>
  <c r="CT183" i="46"/>
  <c r="CS183" i="46"/>
  <c r="AD183" i="46" s="1"/>
  <c r="CR183" i="46"/>
  <c r="CQ183" i="46"/>
  <c r="CP183" i="46"/>
  <c r="CO183" i="46"/>
  <c r="Z183" i="46" s="1"/>
  <c r="CN183" i="46"/>
  <c r="CM183" i="46"/>
  <c r="X183" i="46" s="1"/>
  <c r="CL183" i="46"/>
  <c r="CK183" i="46"/>
  <c r="CJ183" i="46"/>
  <c r="CI183" i="46"/>
  <c r="T183" i="46" s="1"/>
  <c r="CH183" i="46"/>
  <c r="CG183" i="46"/>
  <c r="R183" i="46" s="1"/>
  <c r="CF183" i="46"/>
  <c r="Q183" i="46" s="1"/>
  <c r="CE183" i="46"/>
  <c r="CD183" i="46"/>
  <c r="O183" i="46" s="1"/>
  <c r="CC183" i="46"/>
  <c r="CB183" i="46"/>
  <c r="CA183" i="46"/>
  <c r="L183" i="46" s="1"/>
  <c r="BZ183" i="46"/>
  <c r="BY183" i="46"/>
  <c r="J183" i="46" s="1"/>
  <c r="BX183" i="46"/>
  <c r="BW183" i="46"/>
  <c r="BV183" i="46"/>
  <c r="BU183" i="46"/>
  <c r="BT183" i="46"/>
  <c r="BS183" i="46"/>
  <c r="AQ183" i="46"/>
  <c r="B183" i="46"/>
  <c r="B183" i="44" s="1"/>
  <c r="A183" i="46"/>
  <c r="A183" i="44" s="1"/>
  <c r="EF182" i="46"/>
  <c r="BQ182" i="46" s="1"/>
  <c r="EE182" i="46"/>
  <c r="ED182" i="46"/>
  <c r="EC182" i="46"/>
  <c r="EB182" i="46"/>
  <c r="EA182" i="46"/>
  <c r="BL182" i="46" s="1"/>
  <c r="DZ182" i="46"/>
  <c r="BK182" i="46" s="1"/>
  <c r="DY182" i="46"/>
  <c r="BJ182" i="46" s="1"/>
  <c r="DX182" i="46"/>
  <c r="DW182" i="46"/>
  <c r="DV182" i="46"/>
  <c r="DU182" i="46"/>
  <c r="DT182" i="46"/>
  <c r="BE182" i="46" s="1"/>
  <c r="DS182" i="46"/>
  <c r="BD182" i="46" s="1"/>
  <c r="DR182" i="46"/>
  <c r="BC182" i="46" s="1"/>
  <c r="DQ182" i="46"/>
  <c r="BB182" i="46" s="1"/>
  <c r="DP182" i="46"/>
  <c r="DO182" i="46"/>
  <c r="DN182" i="46"/>
  <c r="DM182" i="46"/>
  <c r="DL182" i="46"/>
  <c r="AW182" i="46" s="1"/>
  <c r="DK182" i="46"/>
  <c r="DJ182" i="46"/>
  <c r="AU182" i="46" s="1"/>
  <c r="DI182" i="46"/>
  <c r="AT182" i="46" s="1"/>
  <c r="DH182" i="46"/>
  <c r="AS182" i="46" s="1"/>
  <c r="DG182" i="46"/>
  <c r="DF182" i="46"/>
  <c r="DE182" i="46"/>
  <c r="DD182" i="46"/>
  <c r="DC182" i="46"/>
  <c r="AN182" i="46" s="1"/>
  <c r="DB182" i="46"/>
  <c r="AM182" i="46" s="1"/>
  <c r="DA182" i="46"/>
  <c r="AL182" i="46" s="1"/>
  <c r="CZ182" i="46"/>
  <c r="CY182" i="46"/>
  <c r="CX182" i="46"/>
  <c r="CW182" i="46"/>
  <c r="CV182" i="46"/>
  <c r="CU182" i="46"/>
  <c r="CT182" i="46"/>
  <c r="AE182" i="46" s="1"/>
  <c r="CS182" i="46"/>
  <c r="AD182" i="46" s="1"/>
  <c r="CR182" i="46"/>
  <c r="AC182" i="46" s="1"/>
  <c r="CQ182" i="46"/>
  <c r="CP182" i="46"/>
  <c r="CO182" i="46"/>
  <c r="CN182" i="46"/>
  <c r="Y182" i="46" s="1"/>
  <c r="CM182" i="46"/>
  <c r="X182" i="46" s="1"/>
  <c r="CL182" i="46"/>
  <c r="W182" i="46" s="1"/>
  <c r="CK182" i="46"/>
  <c r="CJ182" i="46"/>
  <c r="CI182" i="46"/>
  <c r="CH182" i="46"/>
  <c r="S182" i="46" s="1"/>
  <c r="CG182" i="46"/>
  <c r="R182" i="46" s="1"/>
  <c r="CF182" i="46"/>
  <c r="CE182" i="46"/>
  <c r="P182" i="46" s="1"/>
  <c r="CD182" i="46"/>
  <c r="O182" i="46" s="1"/>
  <c r="CC182" i="46"/>
  <c r="CB182" i="46"/>
  <c r="M182" i="46" s="1"/>
  <c r="CA182" i="46"/>
  <c r="BZ182" i="46"/>
  <c r="BY182" i="46"/>
  <c r="BX182" i="46"/>
  <c r="BW182" i="46"/>
  <c r="H182" i="46" s="1"/>
  <c r="BV182" i="46"/>
  <c r="G182" i="46" s="1"/>
  <c r="BU182" i="46"/>
  <c r="BT182" i="46"/>
  <c r="BS182" i="46"/>
  <c r="B182" i="46"/>
  <c r="B182" i="44" s="1"/>
  <c r="A182" i="46"/>
  <c r="C182" i="46" s="1"/>
  <c r="C182" i="44" s="1"/>
  <c r="EF181" i="46"/>
  <c r="BQ181" i="46" s="1"/>
  <c r="EE181" i="46"/>
  <c r="BP181" i="46" s="1"/>
  <c r="ED181" i="46"/>
  <c r="BO181" i="44" s="1"/>
  <c r="EC181" i="46"/>
  <c r="EB181" i="46"/>
  <c r="BM181" i="46" s="1"/>
  <c r="EA181" i="46"/>
  <c r="BL181" i="46" s="1"/>
  <c r="DZ181" i="46"/>
  <c r="BK181" i="46" s="1"/>
  <c r="DY181" i="46"/>
  <c r="DX181" i="46"/>
  <c r="BI181" i="46" s="1"/>
  <c r="DW181" i="46"/>
  <c r="DV181" i="46"/>
  <c r="BG181" i="46" s="1"/>
  <c r="DU181" i="46"/>
  <c r="DT181" i="46"/>
  <c r="BE181" i="46" s="1"/>
  <c r="DS181" i="46"/>
  <c r="DR181" i="46"/>
  <c r="BC181" i="46" s="1"/>
  <c r="DQ181" i="46"/>
  <c r="DP181" i="46"/>
  <c r="DO181" i="46"/>
  <c r="DN181" i="46"/>
  <c r="AY181" i="46" s="1"/>
  <c r="DM181" i="46"/>
  <c r="DL181" i="46"/>
  <c r="AW181" i="46" s="1"/>
  <c r="DK181" i="46"/>
  <c r="DJ181" i="46"/>
  <c r="DI181" i="46"/>
  <c r="DH181" i="46"/>
  <c r="AS181" i="46" s="1"/>
  <c r="DG181" i="46"/>
  <c r="AR181" i="46" s="1"/>
  <c r="DF181" i="46"/>
  <c r="AQ181" i="46" s="1"/>
  <c r="DE181" i="46"/>
  <c r="DD181" i="46"/>
  <c r="DC181" i="46"/>
  <c r="DB181" i="46"/>
  <c r="AM181" i="44" s="1"/>
  <c r="DA181" i="46"/>
  <c r="CZ181" i="46"/>
  <c r="AK181" i="46" s="1"/>
  <c r="CY181" i="46"/>
  <c r="CX181" i="46"/>
  <c r="AI181" i="46" s="1"/>
  <c r="CW181" i="46"/>
  <c r="CV181" i="46"/>
  <c r="CU181" i="46"/>
  <c r="CT181" i="46"/>
  <c r="CS181" i="46"/>
  <c r="CR181" i="46"/>
  <c r="CQ181" i="46"/>
  <c r="AB181" i="46" s="1"/>
  <c r="CP181" i="46"/>
  <c r="AA181" i="46" s="1"/>
  <c r="CO181" i="46"/>
  <c r="CN181" i="46"/>
  <c r="Y181" i="46" s="1"/>
  <c r="CM181" i="46"/>
  <c r="X181" i="46" s="1"/>
  <c r="CL181" i="46"/>
  <c r="W181" i="46" s="1"/>
  <c r="CK181" i="46"/>
  <c r="V181" i="46" s="1"/>
  <c r="CJ181" i="46"/>
  <c r="U181" i="46" s="1"/>
  <c r="CI181" i="46"/>
  <c r="CH181" i="46"/>
  <c r="S181" i="46" s="1"/>
  <c r="CG181" i="46"/>
  <c r="CF181" i="46"/>
  <c r="CE181" i="46"/>
  <c r="CD181" i="46"/>
  <c r="O181" i="46" s="1"/>
  <c r="CC181" i="46"/>
  <c r="CB181" i="46"/>
  <c r="M181" i="46" s="1"/>
  <c r="CA181" i="46"/>
  <c r="L181" i="46" s="1"/>
  <c r="BZ181" i="46"/>
  <c r="K181" i="46" s="1"/>
  <c r="BY181" i="46"/>
  <c r="BX181" i="46"/>
  <c r="BW181" i="46"/>
  <c r="BV181" i="46"/>
  <c r="G181" i="46" s="1"/>
  <c r="BU181" i="46"/>
  <c r="BT181" i="46"/>
  <c r="BS181" i="46"/>
  <c r="BO181" i="46"/>
  <c r="B181" i="46"/>
  <c r="B181" i="44" s="1"/>
  <c r="A181" i="46"/>
  <c r="C181" i="46" s="1"/>
  <c r="C181" i="44" s="1"/>
  <c r="EF180" i="46"/>
  <c r="EE180" i="46"/>
  <c r="ED180" i="46"/>
  <c r="BO180" i="44" s="1"/>
  <c r="EC180" i="46"/>
  <c r="EB180" i="46"/>
  <c r="BM180" i="46" s="1"/>
  <c r="EA180" i="46"/>
  <c r="BL180" i="46" s="1"/>
  <c r="DZ180" i="46"/>
  <c r="BK180" i="46" s="1"/>
  <c r="DY180" i="46"/>
  <c r="BJ180" i="46" s="1"/>
  <c r="DX180" i="46"/>
  <c r="DW180" i="46"/>
  <c r="DV180" i="46"/>
  <c r="DU180" i="46"/>
  <c r="BF180" i="46" s="1"/>
  <c r="DT180" i="46"/>
  <c r="DS180" i="46"/>
  <c r="BD180" i="46" s="1"/>
  <c r="DR180" i="46"/>
  <c r="DQ180" i="46"/>
  <c r="DP180" i="46"/>
  <c r="DO180" i="46"/>
  <c r="DN180" i="46"/>
  <c r="DM180" i="46"/>
  <c r="AX180" i="46" s="1"/>
  <c r="DL180" i="46"/>
  <c r="DK180" i="46"/>
  <c r="AV180" i="46" s="1"/>
  <c r="DJ180" i="46"/>
  <c r="AU180" i="46" s="1"/>
  <c r="DI180" i="46"/>
  <c r="AT180" i="46" s="1"/>
  <c r="DH180" i="46"/>
  <c r="AS180" i="46" s="1"/>
  <c r="DG180" i="46"/>
  <c r="DF180" i="46"/>
  <c r="DE180" i="46"/>
  <c r="DD180" i="46"/>
  <c r="AO180" i="46" s="1"/>
  <c r="DC180" i="46"/>
  <c r="AN180" i="46" s="1"/>
  <c r="DB180" i="46"/>
  <c r="DA180" i="46"/>
  <c r="CZ180" i="46"/>
  <c r="CY180" i="46"/>
  <c r="CX180" i="46"/>
  <c r="CW180" i="46"/>
  <c r="CV180" i="46"/>
  <c r="CU180" i="46"/>
  <c r="AF180" i="46" s="1"/>
  <c r="CT180" i="46"/>
  <c r="AE180" i="46" s="1"/>
  <c r="CS180" i="46"/>
  <c r="CR180" i="46"/>
  <c r="CQ180" i="46"/>
  <c r="CP180" i="46"/>
  <c r="CO180" i="46"/>
  <c r="Z180" i="46" s="1"/>
  <c r="CN180" i="46"/>
  <c r="Y180" i="46" s="1"/>
  <c r="CM180" i="46"/>
  <c r="X180" i="46" s="1"/>
  <c r="CL180" i="46"/>
  <c r="W180" i="46" s="1"/>
  <c r="CK180" i="46"/>
  <c r="V180" i="46" s="1"/>
  <c r="CJ180" i="46"/>
  <c r="CI180" i="46"/>
  <c r="CH180" i="46"/>
  <c r="CG180" i="46"/>
  <c r="CF180" i="46"/>
  <c r="CE180" i="46"/>
  <c r="P180" i="46" s="1"/>
  <c r="CD180" i="46"/>
  <c r="CC180" i="46"/>
  <c r="CB180" i="46"/>
  <c r="CA180" i="46"/>
  <c r="BZ180" i="46"/>
  <c r="BY180" i="46"/>
  <c r="J180" i="46" s="1"/>
  <c r="BX180" i="46"/>
  <c r="BW180" i="46"/>
  <c r="H180" i="46" s="1"/>
  <c r="BV180" i="46"/>
  <c r="G180" i="46" s="1"/>
  <c r="BU180" i="46"/>
  <c r="F180" i="46" s="1"/>
  <c r="BT180" i="46"/>
  <c r="BS180" i="46"/>
  <c r="BO180" i="46"/>
  <c r="B180" i="46"/>
  <c r="B180" i="44" s="1"/>
  <c r="A180" i="46"/>
  <c r="C180" i="46" s="1"/>
  <c r="C180" i="44" s="1"/>
  <c r="EF179" i="46"/>
  <c r="BQ179" i="46" s="1"/>
  <c r="EE179" i="46"/>
  <c r="ED179" i="46"/>
  <c r="EC179" i="46"/>
  <c r="EB179" i="46"/>
  <c r="BM179" i="46" s="1"/>
  <c r="EA179" i="46"/>
  <c r="DZ179" i="46"/>
  <c r="BK179" i="46" s="1"/>
  <c r="DY179" i="46"/>
  <c r="BJ179" i="46" s="1"/>
  <c r="DX179" i="46"/>
  <c r="BI179" i="46" s="1"/>
  <c r="DW179" i="46"/>
  <c r="BH179" i="46" s="1"/>
  <c r="DV179" i="46"/>
  <c r="DU179" i="46"/>
  <c r="DT179" i="46"/>
  <c r="DS179" i="46"/>
  <c r="DR179" i="46"/>
  <c r="BC179" i="46" s="1"/>
  <c r="DQ179" i="46"/>
  <c r="DP179" i="46"/>
  <c r="BA179" i="46" s="1"/>
  <c r="DO179" i="46"/>
  <c r="DN179" i="46"/>
  <c r="DM179" i="46"/>
  <c r="AX179" i="46" s="1"/>
  <c r="DL179" i="46"/>
  <c r="DK179" i="46"/>
  <c r="AV179" i="46" s="1"/>
  <c r="DJ179" i="46"/>
  <c r="DI179" i="46"/>
  <c r="DH179" i="46"/>
  <c r="AS179" i="46" s="1"/>
  <c r="DG179" i="46"/>
  <c r="AR179" i="46" s="1"/>
  <c r="DF179" i="46"/>
  <c r="DE179" i="46"/>
  <c r="AP179" i="46" s="1"/>
  <c r="DD179" i="46"/>
  <c r="DC179" i="46"/>
  <c r="DB179" i="46"/>
  <c r="AM179" i="46" s="1"/>
  <c r="DA179" i="46"/>
  <c r="CZ179" i="46"/>
  <c r="AK179" i="46" s="1"/>
  <c r="CY179" i="46"/>
  <c r="CX179" i="46"/>
  <c r="CW179" i="46"/>
  <c r="AH179" i="46" s="1"/>
  <c r="CV179" i="46"/>
  <c r="CU179" i="46"/>
  <c r="CT179" i="46"/>
  <c r="AE179" i="46" s="1"/>
  <c r="CS179" i="46"/>
  <c r="AD179" i="46" s="1"/>
  <c r="CR179" i="46"/>
  <c r="AC179" i="46" s="1"/>
  <c r="CQ179" i="46"/>
  <c r="AB179" i="46" s="1"/>
  <c r="CP179" i="46"/>
  <c r="CO179" i="46"/>
  <c r="Z179" i="46" s="1"/>
  <c r="CN179" i="46"/>
  <c r="Y179" i="46" s="1"/>
  <c r="CM179" i="46"/>
  <c r="CL179" i="46"/>
  <c r="CK179" i="46"/>
  <c r="V179" i="46" s="1"/>
  <c r="CJ179" i="46"/>
  <c r="U179" i="46" s="1"/>
  <c r="CI179" i="46"/>
  <c r="CH179" i="46"/>
  <c r="CG179" i="46"/>
  <c r="R179" i="46" s="1"/>
  <c r="CF179" i="46"/>
  <c r="Q179" i="46" s="1"/>
  <c r="CE179" i="46"/>
  <c r="P179" i="46" s="1"/>
  <c r="CD179" i="46"/>
  <c r="O179" i="46" s="1"/>
  <c r="CC179" i="46"/>
  <c r="CB179" i="46"/>
  <c r="M179" i="46" s="1"/>
  <c r="CA179" i="46"/>
  <c r="L179" i="46" s="1"/>
  <c r="BZ179" i="46"/>
  <c r="BY179" i="46"/>
  <c r="J179" i="46" s="1"/>
  <c r="BX179" i="46"/>
  <c r="BW179" i="46"/>
  <c r="BV179" i="46"/>
  <c r="G179" i="46" s="1"/>
  <c r="BU179" i="46"/>
  <c r="BT179" i="46"/>
  <c r="E179" i="46" s="1"/>
  <c r="BS179" i="46"/>
  <c r="B179" i="46"/>
  <c r="B179" i="44" s="1"/>
  <c r="A179" i="46"/>
  <c r="A179" i="44" s="1"/>
  <c r="EF178" i="46"/>
  <c r="EE178" i="46"/>
  <c r="BP178" i="46" s="1"/>
  <c r="ED178" i="46"/>
  <c r="BO178" i="44" s="1"/>
  <c r="EC178" i="46"/>
  <c r="EB178" i="46"/>
  <c r="BM178" i="46" s="1"/>
  <c r="EA178" i="46"/>
  <c r="BL178" i="46" s="1"/>
  <c r="DZ178" i="46"/>
  <c r="DY178" i="46"/>
  <c r="DX178" i="46"/>
  <c r="DW178" i="46"/>
  <c r="DV178" i="46"/>
  <c r="BG178" i="46" s="1"/>
  <c r="DU178" i="46"/>
  <c r="BF178" i="44" s="1"/>
  <c r="DT178" i="46"/>
  <c r="BE178" i="46" s="1"/>
  <c r="DS178" i="46"/>
  <c r="DR178" i="46"/>
  <c r="BC178" i="46" s="1"/>
  <c r="DQ178" i="46"/>
  <c r="DP178" i="46"/>
  <c r="BA178" i="46" s="1"/>
  <c r="DO178" i="46"/>
  <c r="AZ178" i="46" s="1"/>
  <c r="DN178" i="46"/>
  <c r="AY178" i="46" s="1"/>
  <c r="DM178" i="46"/>
  <c r="DL178" i="46"/>
  <c r="AW178" i="46" s="1"/>
  <c r="DK178" i="46"/>
  <c r="AV178" i="46" s="1"/>
  <c r="DJ178" i="46"/>
  <c r="DI178" i="46"/>
  <c r="DH178" i="46"/>
  <c r="DG178" i="46"/>
  <c r="DF178" i="46"/>
  <c r="DE178" i="46"/>
  <c r="DD178" i="46"/>
  <c r="AO178" i="46" s="1"/>
  <c r="DC178" i="46"/>
  <c r="DB178" i="46"/>
  <c r="DA178" i="46"/>
  <c r="CZ178" i="46"/>
  <c r="CY178" i="46"/>
  <c r="CX178" i="46"/>
  <c r="CW178" i="46"/>
  <c r="AH178" i="46" s="1"/>
  <c r="CV178" i="46"/>
  <c r="AG178" i="46" s="1"/>
  <c r="CU178" i="46"/>
  <c r="CT178" i="46"/>
  <c r="AE178" i="46" s="1"/>
  <c r="CS178" i="46"/>
  <c r="CR178" i="46"/>
  <c r="AC178" i="46" s="1"/>
  <c r="CQ178" i="46"/>
  <c r="CP178" i="46"/>
  <c r="AA178" i="46" s="1"/>
  <c r="CO178" i="46"/>
  <c r="Z178" i="46" s="1"/>
  <c r="CN178" i="46"/>
  <c r="Y178" i="46" s="1"/>
  <c r="CM178" i="46"/>
  <c r="X178" i="46" s="1"/>
  <c r="CL178" i="46"/>
  <c r="CK178" i="46"/>
  <c r="CJ178" i="46"/>
  <c r="CI178" i="46"/>
  <c r="CH178" i="46"/>
  <c r="S178" i="46" s="1"/>
  <c r="CG178" i="46"/>
  <c r="CF178" i="46"/>
  <c r="Q178" i="46" s="1"/>
  <c r="CE178" i="46"/>
  <c r="P178" i="46" s="1"/>
  <c r="CD178" i="46"/>
  <c r="O178" i="46" s="1"/>
  <c r="CC178" i="46"/>
  <c r="CB178" i="46"/>
  <c r="CA178" i="46"/>
  <c r="BZ178" i="46"/>
  <c r="BY178" i="46"/>
  <c r="J178" i="46" s="1"/>
  <c r="BX178" i="46"/>
  <c r="I178" i="46" s="1"/>
  <c r="BW178" i="46"/>
  <c r="BV178" i="46"/>
  <c r="BU178" i="46"/>
  <c r="BT178" i="46"/>
  <c r="BS178" i="46"/>
  <c r="BO178" i="46"/>
  <c r="B178" i="46"/>
  <c r="B178" i="44" s="1"/>
  <c r="A178" i="46"/>
  <c r="C178" i="46" s="1"/>
  <c r="C178" i="44" s="1"/>
  <c r="EF177" i="46"/>
  <c r="BQ177" i="46" s="1"/>
  <c r="EE177" i="46"/>
  <c r="BP177" i="46" s="1"/>
  <c r="ED177" i="46"/>
  <c r="BO177" i="44" s="1"/>
  <c r="EC177" i="46"/>
  <c r="BN177" i="46" s="1"/>
  <c r="EB177" i="46"/>
  <c r="EA177" i="46"/>
  <c r="BL177" i="46" s="1"/>
  <c r="DZ177" i="46"/>
  <c r="BK177" i="46" s="1"/>
  <c r="DY177" i="46"/>
  <c r="BJ177" i="46" s="1"/>
  <c r="DX177" i="46"/>
  <c r="BI177" i="46" s="1"/>
  <c r="DW177" i="46"/>
  <c r="BH177" i="46" s="1"/>
  <c r="DV177" i="46"/>
  <c r="DU177" i="46"/>
  <c r="DT177" i="46"/>
  <c r="DS177" i="46"/>
  <c r="BD177" i="46" s="1"/>
  <c r="DR177" i="46"/>
  <c r="BC177" i="46" s="1"/>
  <c r="DQ177" i="46"/>
  <c r="BB177" i="46" s="1"/>
  <c r="DP177" i="46"/>
  <c r="DO177" i="46"/>
  <c r="DN177" i="46"/>
  <c r="AY177" i="46" s="1"/>
  <c r="DM177" i="46"/>
  <c r="DL177" i="46"/>
  <c r="DK177" i="46"/>
  <c r="AV177" i="46" s="1"/>
  <c r="DJ177" i="46"/>
  <c r="AU177" i="46" s="1"/>
  <c r="DI177" i="46"/>
  <c r="AT177" i="46" s="1"/>
  <c r="DH177" i="46"/>
  <c r="AS177" i="46" s="1"/>
  <c r="DG177" i="46"/>
  <c r="DF177" i="46"/>
  <c r="AQ177" i="46" s="1"/>
  <c r="DE177" i="46"/>
  <c r="DD177" i="46"/>
  <c r="DC177" i="46"/>
  <c r="DB177" i="46"/>
  <c r="AM177" i="46" s="1"/>
  <c r="DA177" i="46"/>
  <c r="AL177" i="46" s="1"/>
  <c r="CZ177" i="46"/>
  <c r="CY177" i="46"/>
  <c r="CX177" i="46"/>
  <c r="CW177" i="46"/>
  <c r="AH177" i="46" s="1"/>
  <c r="CV177" i="46"/>
  <c r="CU177" i="46"/>
  <c r="AF177" i="46" s="1"/>
  <c r="CT177" i="46"/>
  <c r="AE177" i="46" s="1"/>
  <c r="CS177" i="46"/>
  <c r="CR177" i="46"/>
  <c r="CQ177" i="46"/>
  <c r="CP177" i="46"/>
  <c r="CO177" i="46"/>
  <c r="Z177" i="46" s="1"/>
  <c r="CN177" i="46"/>
  <c r="CM177" i="46"/>
  <c r="CL177" i="46"/>
  <c r="W177" i="46" s="1"/>
  <c r="CK177" i="46"/>
  <c r="V177" i="46" s="1"/>
  <c r="CJ177" i="46"/>
  <c r="CI177" i="46"/>
  <c r="CH177" i="46"/>
  <c r="CG177" i="46"/>
  <c r="R177" i="46" s="1"/>
  <c r="CF177" i="46"/>
  <c r="CE177" i="46"/>
  <c r="P177" i="46" s="1"/>
  <c r="CD177" i="46"/>
  <c r="O177" i="46" s="1"/>
  <c r="CC177" i="46"/>
  <c r="CB177" i="46"/>
  <c r="M177" i="46" s="1"/>
  <c r="CA177" i="46"/>
  <c r="L177" i="46" s="1"/>
  <c r="BZ177" i="46"/>
  <c r="BY177" i="46"/>
  <c r="BX177" i="46"/>
  <c r="BW177" i="46"/>
  <c r="BV177" i="46"/>
  <c r="G177" i="46" s="1"/>
  <c r="BU177" i="46"/>
  <c r="F177" i="46" s="1"/>
  <c r="BT177" i="46"/>
  <c r="BS177" i="46"/>
  <c r="BO177" i="46"/>
  <c r="B177" i="46"/>
  <c r="B177" i="44" s="1"/>
  <c r="A177" i="46"/>
  <c r="A177" i="44" s="1"/>
  <c r="EF176" i="46"/>
  <c r="EE176" i="46"/>
  <c r="BP176" i="46" s="1"/>
  <c r="ED176" i="46"/>
  <c r="EC176" i="46"/>
  <c r="BN176" i="46" s="1"/>
  <c r="EB176" i="46"/>
  <c r="EA176" i="46"/>
  <c r="DZ176" i="46"/>
  <c r="DY176" i="46"/>
  <c r="DX176" i="46"/>
  <c r="DW176" i="46"/>
  <c r="BH176" i="46" s="1"/>
  <c r="DV176" i="46"/>
  <c r="BG176" i="46" s="1"/>
  <c r="DU176" i="46"/>
  <c r="DT176" i="46"/>
  <c r="BE176" i="46" s="1"/>
  <c r="DS176" i="46"/>
  <c r="DR176" i="46"/>
  <c r="BC176" i="46" s="1"/>
  <c r="DQ176" i="46"/>
  <c r="DP176" i="46"/>
  <c r="DO176" i="46"/>
  <c r="AZ176" i="46" s="1"/>
  <c r="DN176" i="46"/>
  <c r="DM176" i="46"/>
  <c r="DL176" i="46"/>
  <c r="DK176" i="46"/>
  <c r="AV176" i="46" s="1"/>
  <c r="DJ176" i="46"/>
  <c r="DI176" i="46"/>
  <c r="AT176" i="46" s="1"/>
  <c r="DH176" i="46"/>
  <c r="DG176" i="46"/>
  <c r="AR176" i="46" s="1"/>
  <c r="DF176" i="46"/>
  <c r="AQ176" i="46" s="1"/>
  <c r="DE176" i="46"/>
  <c r="DD176" i="46"/>
  <c r="DC176" i="46"/>
  <c r="DB176" i="46"/>
  <c r="DA176" i="46"/>
  <c r="CZ176" i="46"/>
  <c r="CY176" i="46"/>
  <c r="AJ176" i="46" s="1"/>
  <c r="CX176" i="46"/>
  <c r="CW176" i="46"/>
  <c r="CV176" i="46"/>
  <c r="CU176" i="46"/>
  <c r="AF176" i="46" s="1"/>
  <c r="CT176" i="46"/>
  <c r="AE176" i="46" s="1"/>
  <c r="CS176" i="46"/>
  <c r="AD176" i="46" s="1"/>
  <c r="CR176" i="46"/>
  <c r="CQ176" i="46"/>
  <c r="AB176" i="46" s="1"/>
  <c r="CP176" i="46"/>
  <c r="CO176" i="46"/>
  <c r="Z176" i="46" s="1"/>
  <c r="CN176" i="46"/>
  <c r="CM176" i="46"/>
  <c r="CL176" i="46"/>
  <c r="W176" i="46" s="1"/>
  <c r="CK176" i="46"/>
  <c r="V176" i="46" s="1"/>
  <c r="CJ176" i="46"/>
  <c r="CI176" i="46"/>
  <c r="T176" i="46" s="1"/>
  <c r="CH176" i="46"/>
  <c r="CG176" i="46"/>
  <c r="R176" i="46" s="1"/>
  <c r="CF176" i="46"/>
  <c r="CE176" i="46"/>
  <c r="CD176" i="46"/>
  <c r="O176" i="46" s="1"/>
  <c r="CC176" i="46"/>
  <c r="N176" i="46" s="1"/>
  <c r="CB176" i="46"/>
  <c r="CA176" i="46"/>
  <c r="L176" i="46" s="1"/>
  <c r="BZ176" i="46"/>
  <c r="BY176" i="46"/>
  <c r="J176" i="46" s="1"/>
  <c r="BX176" i="46"/>
  <c r="I176" i="46" s="1"/>
  <c r="BW176" i="46"/>
  <c r="H176" i="46" s="1"/>
  <c r="BV176" i="46"/>
  <c r="BU176" i="46"/>
  <c r="F176" i="46" s="1"/>
  <c r="BT176" i="46"/>
  <c r="BS176" i="46"/>
  <c r="D176" i="46" s="1"/>
  <c r="B176" i="46"/>
  <c r="B176" i="44" s="1"/>
  <c r="A176" i="46"/>
  <c r="A176" i="44" s="1"/>
  <c r="EF175" i="46"/>
  <c r="EE175" i="46"/>
  <c r="ED175" i="46"/>
  <c r="BO175" i="46" s="1"/>
  <c r="EC175" i="46"/>
  <c r="EB175" i="46"/>
  <c r="EA175" i="46"/>
  <c r="BL175" i="46" s="1"/>
  <c r="DZ175" i="46"/>
  <c r="DY175" i="46"/>
  <c r="DX175" i="46"/>
  <c r="DW175" i="46"/>
  <c r="DV175" i="46"/>
  <c r="BG175" i="46" s="1"/>
  <c r="DU175" i="46"/>
  <c r="BF175" i="46" s="1"/>
  <c r="DT175" i="46"/>
  <c r="BE175" i="46" s="1"/>
  <c r="DS175" i="46"/>
  <c r="BD175" i="46" s="1"/>
  <c r="DR175" i="46"/>
  <c r="BC175" i="46" s="1"/>
  <c r="DQ175" i="46"/>
  <c r="DP175" i="46"/>
  <c r="DO175" i="46"/>
  <c r="DN175" i="46"/>
  <c r="DM175" i="46"/>
  <c r="AX175" i="46" s="1"/>
  <c r="DL175" i="46"/>
  <c r="AW175" i="46" s="1"/>
  <c r="DK175" i="46"/>
  <c r="AV175" i="46" s="1"/>
  <c r="DJ175" i="46"/>
  <c r="DI175" i="46"/>
  <c r="AT175" i="46" s="1"/>
  <c r="DH175" i="46"/>
  <c r="DG175" i="46"/>
  <c r="DF175" i="46"/>
  <c r="DE175" i="46"/>
  <c r="DD175" i="46"/>
  <c r="AO175" i="46" s="1"/>
  <c r="DC175" i="46"/>
  <c r="AN175" i="46" s="1"/>
  <c r="DB175" i="46"/>
  <c r="AM175" i="46" s="1"/>
  <c r="DA175" i="46"/>
  <c r="CZ175" i="46"/>
  <c r="CY175" i="46"/>
  <c r="CX175" i="46"/>
  <c r="CW175" i="46"/>
  <c r="AH175" i="46" s="1"/>
  <c r="CV175" i="46"/>
  <c r="AG175" i="46" s="1"/>
  <c r="CU175" i="46"/>
  <c r="AF175" i="46" s="1"/>
  <c r="CT175" i="46"/>
  <c r="CS175" i="46"/>
  <c r="CR175" i="46"/>
  <c r="AC175" i="46" s="1"/>
  <c r="CQ175" i="46"/>
  <c r="CP175" i="46"/>
  <c r="CO175" i="46"/>
  <c r="Z175" i="46" s="1"/>
  <c r="CN175" i="46"/>
  <c r="CM175" i="46"/>
  <c r="X175" i="46" s="1"/>
  <c r="CL175" i="46"/>
  <c r="W175" i="46" s="1"/>
  <c r="CK175" i="46"/>
  <c r="V175" i="46" s="1"/>
  <c r="CJ175" i="46"/>
  <c r="CI175" i="46"/>
  <c r="CH175" i="46"/>
  <c r="S175" i="46" s="1"/>
  <c r="CG175" i="46"/>
  <c r="CF175" i="46"/>
  <c r="Q175" i="46" s="1"/>
  <c r="CE175" i="46"/>
  <c r="P175" i="46" s="1"/>
  <c r="CD175" i="46"/>
  <c r="CC175" i="46"/>
  <c r="N175" i="46" s="1"/>
  <c r="CB175" i="46"/>
  <c r="CA175" i="46"/>
  <c r="BZ175" i="46"/>
  <c r="BY175" i="46"/>
  <c r="J175" i="46" s="1"/>
  <c r="BX175" i="46"/>
  <c r="BW175" i="46"/>
  <c r="H175" i="46" s="1"/>
  <c r="BV175" i="46"/>
  <c r="G175" i="46" s="1"/>
  <c r="BU175" i="46"/>
  <c r="BT175" i="46"/>
  <c r="BS175" i="46"/>
  <c r="B175" i="46"/>
  <c r="B175" i="44" s="1"/>
  <c r="A175" i="46"/>
  <c r="A175" i="44" s="1"/>
  <c r="EF174" i="46"/>
  <c r="BQ174" i="46" s="1"/>
  <c r="EE174" i="46"/>
  <c r="BP174" i="46" s="1"/>
  <c r="ED174" i="46"/>
  <c r="EC174" i="46"/>
  <c r="EB174" i="46"/>
  <c r="EA174" i="46"/>
  <c r="BL174" i="46" s="1"/>
  <c r="DZ174" i="46"/>
  <c r="DY174" i="46"/>
  <c r="DX174" i="46"/>
  <c r="BI174" i="46" s="1"/>
  <c r="DW174" i="46"/>
  <c r="BH174" i="46" s="1"/>
  <c r="DV174" i="46"/>
  <c r="BG174" i="46" s="1"/>
  <c r="DU174" i="46"/>
  <c r="BF174" i="46" s="1"/>
  <c r="DT174" i="46"/>
  <c r="DS174" i="46"/>
  <c r="BD174" i="46" s="1"/>
  <c r="DR174" i="46"/>
  <c r="BC174" i="46" s="1"/>
  <c r="DQ174" i="46"/>
  <c r="BB174" i="46" s="1"/>
  <c r="DP174" i="46"/>
  <c r="DO174" i="46"/>
  <c r="AZ174" i="46" s="1"/>
  <c r="DN174" i="46"/>
  <c r="AY174" i="44" s="1"/>
  <c r="DM174" i="46"/>
  <c r="AX174" i="46" s="1"/>
  <c r="DL174" i="46"/>
  <c r="DK174" i="46"/>
  <c r="DJ174" i="46"/>
  <c r="DI174" i="46"/>
  <c r="DH174" i="46"/>
  <c r="AS174" i="46" s="1"/>
  <c r="DG174" i="46"/>
  <c r="AR174" i="46" s="1"/>
  <c r="DF174" i="46"/>
  <c r="AQ174" i="46" s="1"/>
  <c r="DE174" i="46"/>
  <c r="DD174" i="46"/>
  <c r="DC174" i="46"/>
  <c r="DB174" i="46"/>
  <c r="DA174" i="46"/>
  <c r="AL174" i="46" s="1"/>
  <c r="CZ174" i="46"/>
  <c r="AK174" i="46" s="1"/>
  <c r="CY174" i="46"/>
  <c r="AJ174" i="46" s="1"/>
  <c r="CX174" i="46"/>
  <c r="CW174" i="46"/>
  <c r="CV174" i="46"/>
  <c r="CU174" i="46"/>
  <c r="AF174" i="46" s="1"/>
  <c r="CT174" i="46"/>
  <c r="CS174" i="46"/>
  <c r="AD174" i="46" s="1"/>
  <c r="CR174" i="46"/>
  <c r="CQ174" i="46"/>
  <c r="AB174" i="46" s="1"/>
  <c r="CP174" i="46"/>
  <c r="CO174" i="46"/>
  <c r="CN174" i="46"/>
  <c r="CM174" i="46"/>
  <c r="X174" i="46" s="1"/>
  <c r="CL174" i="46"/>
  <c r="CK174" i="46"/>
  <c r="CJ174" i="46"/>
  <c r="CI174" i="46"/>
  <c r="T174" i="46" s="1"/>
  <c r="CH174" i="46"/>
  <c r="CG174" i="46"/>
  <c r="R174" i="46" s="1"/>
  <c r="CF174" i="46"/>
  <c r="CE174" i="46"/>
  <c r="CD174" i="46"/>
  <c r="CC174" i="46"/>
  <c r="N174" i="46" s="1"/>
  <c r="CB174" i="46"/>
  <c r="M174" i="46" s="1"/>
  <c r="CA174" i="46"/>
  <c r="L174" i="46" s="1"/>
  <c r="BZ174" i="46"/>
  <c r="K174" i="46" s="1"/>
  <c r="BY174" i="46"/>
  <c r="BX174" i="46"/>
  <c r="BW174" i="46"/>
  <c r="H174" i="46" s="1"/>
  <c r="BV174" i="46"/>
  <c r="G174" i="46" s="1"/>
  <c r="BU174" i="46"/>
  <c r="F174" i="46" s="1"/>
  <c r="BT174" i="46"/>
  <c r="BS174" i="46"/>
  <c r="D174" i="46" s="1"/>
  <c r="AY174" i="46"/>
  <c r="B174" i="46"/>
  <c r="B174" i="44" s="1"/>
  <c r="A174" i="46"/>
  <c r="C174" i="46" s="1"/>
  <c r="C174" i="44" s="1"/>
  <c r="EF173" i="46"/>
  <c r="BQ173" i="46" s="1"/>
  <c r="EE173" i="46"/>
  <c r="ED173" i="46"/>
  <c r="BO173" i="44" s="1"/>
  <c r="EC173" i="46"/>
  <c r="BN173" i="46" s="1"/>
  <c r="EB173" i="46"/>
  <c r="BM173" i="46" s="1"/>
  <c r="EA173" i="46"/>
  <c r="BL173" i="46" s="1"/>
  <c r="DZ173" i="46"/>
  <c r="DY173" i="46"/>
  <c r="DX173" i="46"/>
  <c r="DW173" i="46"/>
  <c r="DV173" i="46"/>
  <c r="DU173" i="46"/>
  <c r="BF173" i="46" s="1"/>
  <c r="DT173" i="46"/>
  <c r="BE173" i="46" s="1"/>
  <c r="DS173" i="46"/>
  <c r="BD173" i="46" s="1"/>
  <c r="DR173" i="46"/>
  <c r="BC173" i="46" s="1"/>
  <c r="DQ173" i="46"/>
  <c r="DP173" i="46"/>
  <c r="DO173" i="46"/>
  <c r="AZ173" i="46" s="1"/>
  <c r="DN173" i="46"/>
  <c r="AY173" i="46" s="1"/>
  <c r="DM173" i="46"/>
  <c r="DL173" i="46"/>
  <c r="AW173" i="46" s="1"/>
  <c r="DK173" i="46"/>
  <c r="DJ173" i="46"/>
  <c r="DI173" i="46"/>
  <c r="DH173" i="46"/>
  <c r="AS173" i="46" s="1"/>
  <c r="DG173" i="46"/>
  <c r="DF173" i="46"/>
  <c r="DE173" i="46"/>
  <c r="AP173" i="46" s="1"/>
  <c r="DD173" i="46"/>
  <c r="AO173" i="46" s="1"/>
  <c r="DC173" i="46"/>
  <c r="DB173" i="46"/>
  <c r="DA173" i="46"/>
  <c r="CZ173" i="46"/>
  <c r="AK173" i="46" s="1"/>
  <c r="CY173" i="46"/>
  <c r="AJ173" i="46" s="1"/>
  <c r="CX173" i="46"/>
  <c r="AI173" i="46" s="1"/>
  <c r="CW173" i="46"/>
  <c r="CV173" i="46"/>
  <c r="AG173" i="46" s="1"/>
  <c r="CU173" i="46"/>
  <c r="AF173" i="46" s="1"/>
  <c r="CT173" i="46"/>
  <c r="AE173" i="46" s="1"/>
  <c r="CS173" i="46"/>
  <c r="CR173" i="46"/>
  <c r="AC173" i="46" s="1"/>
  <c r="CQ173" i="46"/>
  <c r="CP173" i="46"/>
  <c r="AA173" i="46" s="1"/>
  <c r="CO173" i="46"/>
  <c r="Z173" i="46" s="1"/>
  <c r="CN173" i="46"/>
  <c r="Y173" i="46" s="1"/>
  <c r="CM173" i="46"/>
  <c r="CL173" i="46"/>
  <c r="W173" i="46" s="1"/>
  <c r="CK173" i="46"/>
  <c r="CJ173" i="46"/>
  <c r="CI173" i="46"/>
  <c r="T173" i="46" s="1"/>
  <c r="CH173" i="46"/>
  <c r="CG173" i="46"/>
  <c r="R173" i="46" s="1"/>
  <c r="CF173" i="46"/>
  <c r="Q173" i="46" s="1"/>
  <c r="CE173" i="46"/>
  <c r="CD173" i="46"/>
  <c r="CC173" i="46"/>
  <c r="CB173" i="46"/>
  <c r="M173" i="46" s="1"/>
  <c r="CA173" i="46"/>
  <c r="BZ173" i="46"/>
  <c r="K173" i="46" s="1"/>
  <c r="BY173" i="46"/>
  <c r="J173" i="46" s="1"/>
  <c r="BX173" i="46"/>
  <c r="I173" i="46" s="1"/>
  <c r="BW173" i="46"/>
  <c r="BV173" i="46"/>
  <c r="BU173" i="46"/>
  <c r="BT173" i="46"/>
  <c r="E173" i="46" s="1"/>
  <c r="BS173" i="46"/>
  <c r="BO173" i="46"/>
  <c r="B173" i="46"/>
  <c r="B173" i="44" s="1"/>
  <c r="A173" i="46"/>
  <c r="C173" i="46" s="1"/>
  <c r="C173" i="44" s="1"/>
  <c r="EF172" i="46"/>
  <c r="EE172" i="46"/>
  <c r="ED172" i="46"/>
  <c r="BO172" i="46" s="1"/>
  <c r="EC172" i="46"/>
  <c r="EB172" i="46"/>
  <c r="BM172" i="46" s="1"/>
  <c r="EA172" i="46"/>
  <c r="BL172" i="46" s="1"/>
  <c r="DZ172" i="46"/>
  <c r="BK172" i="46" s="1"/>
  <c r="DY172" i="46"/>
  <c r="BJ172" i="46" s="1"/>
  <c r="DX172" i="46"/>
  <c r="DW172" i="46"/>
  <c r="BH172" i="46" s="1"/>
  <c r="DV172" i="46"/>
  <c r="DU172" i="46"/>
  <c r="DT172" i="46"/>
  <c r="BE172" i="46" s="1"/>
  <c r="DS172" i="46"/>
  <c r="DR172" i="46"/>
  <c r="DQ172" i="46"/>
  <c r="BB172" i="46" s="1"/>
  <c r="DP172" i="46"/>
  <c r="DO172" i="46"/>
  <c r="DN172" i="46"/>
  <c r="DM172" i="46"/>
  <c r="DL172" i="46"/>
  <c r="AW172" i="46" s="1"/>
  <c r="DK172" i="46"/>
  <c r="AV172" i="46" s="1"/>
  <c r="DJ172" i="46"/>
  <c r="AU172" i="46" s="1"/>
  <c r="DI172" i="46"/>
  <c r="AT172" i="46" s="1"/>
  <c r="DH172" i="46"/>
  <c r="AS172" i="46" s="1"/>
  <c r="DG172" i="46"/>
  <c r="DF172" i="46"/>
  <c r="DE172" i="46"/>
  <c r="DD172" i="46"/>
  <c r="DC172" i="46"/>
  <c r="AN172" i="46" s="1"/>
  <c r="DB172" i="46"/>
  <c r="AM172" i="46" s="1"/>
  <c r="DA172" i="46"/>
  <c r="AL172" i="46" s="1"/>
  <c r="CZ172" i="46"/>
  <c r="CY172" i="46"/>
  <c r="CX172" i="46"/>
  <c r="AI172" i="46" s="1"/>
  <c r="CW172" i="46"/>
  <c r="CV172" i="46"/>
  <c r="CU172" i="46"/>
  <c r="CT172" i="46"/>
  <c r="CS172" i="46"/>
  <c r="AD172" i="46" s="1"/>
  <c r="CR172" i="46"/>
  <c r="CQ172" i="46"/>
  <c r="AB172" i="46" s="1"/>
  <c r="CP172" i="46"/>
  <c r="CO172" i="46"/>
  <c r="CN172" i="46"/>
  <c r="CM172" i="46"/>
  <c r="X172" i="46" s="1"/>
  <c r="CL172" i="46"/>
  <c r="CK172" i="46"/>
  <c r="V172" i="46" s="1"/>
  <c r="CJ172" i="46"/>
  <c r="U172" i="46" s="1"/>
  <c r="CI172" i="46"/>
  <c r="CH172" i="46"/>
  <c r="S172" i="46" s="1"/>
  <c r="CG172" i="46"/>
  <c r="CF172" i="46"/>
  <c r="CE172" i="46"/>
  <c r="P172" i="46" s="1"/>
  <c r="CD172" i="46"/>
  <c r="CC172" i="46"/>
  <c r="N172" i="46" s="1"/>
  <c r="CB172" i="46"/>
  <c r="M172" i="46" s="1"/>
  <c r="CA172" i="46"/>
  <c r="BZ172" i="46"/>
  <c r="BY172" i="46"/>
  <c r="BX172" i="46"/>
  <c r="BW172" i="46"/>
  <c r="BV172" i="46"/>
  <c r="G172" i="46" s="1"/>
  <c r="BU172" i="46"/>
  <c r="F172" i="46" s="1"/>
  <c r="BT172" i="46"/>
  <c r="E172" i="46" s="1"/>
  <c r="BS172" i="46"/>
  <c r="B172" i="46"/>
  <c r="B172" i="44" s="1"/>
  <c r="A172" i="46"/>
  <c r="C172" i="46" s="1"/>
  <c r="C172" i="44" s="1"/>
  <c r="EF171" i="46"/>
  <c r="EE171" i="46"/>
  <c r="BP171" i="46" s="1"/>
  <c r="ED171" i="46"/>
  <c r="BO171" i="46" s="1"/>
  <c r="EC171" i="46"/>
  <c r="BN171" i="46" s="1"/>
  <c r="EB171" i="46"/>
  <c r="EA171" i="46"/>
  <c r="BL171" i="46" s="1"/>
  <c r="DZ171" i="46"/>
  <c r="DY171" i="46"/>
  <c r="BJ171" i="46" s="1"/>
  <c r="DX171" i="46"/>
  <c r="DW171" i="46"/>
  <c r="BH171" i="46" s="1"/>
  <c r="DV171" i="46"/>
  <c r="DU171" i="46"/>
  <c r="BF171" i="46" s="1"/>
  <c r="DT171" i="46"/>
  <c r="DS171" i="46"/>
  <c r="BD171" i="46" s="1"/>
  <c r="DR171" i="46"/>
  <c r="BC171" i="46" s="1"/>
  <c r="DQ171" i="46"/>
  <c r="DP171" i="46"/>
  <c r="BA171" i="46" s="1"/>
  <c r="DO171" i="46"/>
  <c r="DN171" i="46"/>
  <c r="AY171" i="46" s="1"/>
  <c r="DM171" i="46"/>
  <c r="AX171" i="46" s="1"/>
  <c r="DL171" i="46"/>
  <c r="DK171" i="46"/>
  <c r="DJ171" i="46"/>
  <c r="DI171" i="46"/>
  <c r="DH171" i="46"/>
  <c r="DG171" i="46"/>
  <c r="DF171" i="46"/>
  <c r="DE171" i="46"/>
  <c r="AP171" i="46" s="1"/>
  <c r="DD171" i="46"/>
  <c r="DC171" i="46"/>
  <c r="DB171" i="46"/>
  <c r="AM171" i="46" s="1"/>
  <c r="DA171" i="46"/>
  <c r="AL171" i="46" s="1"/>
  <c r="CZ171" i="46"/>
  <c r="CY171" i="46"/>
  <c r="AJ171" i="46" s="1"/>
  <c r="CX171" i="46"/>
  <c r="CW171" i="46"/>
  <c r="AH171" i="46" s="1"/>
  <c r="CV171" i="46"/>
  <c r="CU171" i="46"/>
  <c r="AF171" i="46" s="1"/>
  <c r="CT171" i="46"/>
  <c r="CS171" i="46"/>
  <c r="CR171" i="46"/>
  <c r="CQ171" i="46"/>
  <c r="AB171" i="46" s="1"/>
  <c r="CP171" i="46"/>
  <c r="AA171" i="46" s="1"/>
  <c r="CO171" i="46"/>
  <c r="Z171" i="46" s="1"/>
  <c r="CN171" i="46"/>
  <c r="CM171" i="46"/>
  <c r="X171" i="46" s="1"/>
  <c r="CL171" i="46"/>
  <c r="CK171" i="46"/>
  <c r="V171" i="46" s="1"/>
  <c r="CJ171" i="46"/>
  <c r="CI171" i="46"/>
  <c r="CH171" i="46"/>
  <c r="S171" i="46" s="1"/>
  <c r="CG171" i="46"/>
  <c r="R171" i="46" s="1"/>
  <c r="CF171" i="46"/>
  <c r="CE171" i="46"/>
  <c r="P171" i="46" s="1"/>
  <c r="CD171" i="46"/>
  <c r="CC171" i="46"/>
  <c r="CB171" i="46"/>
  <c r="CA171" i="46"/>
  <c r="L171" i="46" s="1"/>
  <c r="BZ171" i="46"/>
  <c r="BY171" i="46"/>
  <c r="J171" i="46" s="1"/>
  <c r="BX171" i="46"/>
  <c r="BW171" i="46"/>
  <c r="H171" i="46" s="1"/>
  <c r="BV171" i="46"/>
  <c r="BU171" i="46"/>
  <c r="BT171" i="46"/>
  <c r="E171" i="46" s="1"/>
  <c r="BS171" i="46"/>
  <c r="D171" i="46" s="1"/>
  <c r="B171" i="46"/>
  <c r="B171" i="44" s="1"/>
  <c r="A171" i="46"/>
  <c r="A171" i="44" s="1"/>
  <c r="EF170" i="46"/>
  <c r="EE170" i="46"/>
  <c r="ED170" i="46"/>
  <c r="BO170" i="46" s="1"/>
  <c r="EC170" i="46"/>
  <c r="EB170" i="46"/>
  <c r="BM170" i="46" s="1"/>
  <c r="EA170" i="46"/>
  <c r="DZ170" i="46"/>
  <c r="BK170" i="46" s="1"/>
  <c r="DY170" i="46"/>
  <c r="BJ170" i="46" s="1"/>
  <c r="DX170" i="46"/>
  <c r="BI170" i="46" s="1"/>
  <c r="DW170" i="46"/>
  <c r="BH170" i="46" s="1"/>
  <c r="DV170" i="46"/>
  <c r="DU170" i="46"/>
  <c r="DT170" i="46"/>
  <c r="DS170" i="46"/>
  <c r="BD170" i="46" s="1"/>
  <c r="DR170" i="46"/>
  <c r="DQ170" i="46"/>
  <c r="BB170" i="46" s="1"/>
  <c r="DP170" i="46"/>
  <c r="DO170" i="46"/>
  <c r="DN170" i="46"/>
  <c r="AY170" i="46" s="1"/>
  <c r="DM170" i="46"/>
  <c r="DL170" i="46"/>
  <c r="AW170" i="46" s="1"/>
  <c r="DK170" i="46"/>
  <c r="AV170" i="46" s="1"/>
  <c r="DJ170" i="46"/>
  <c r="DI170" i="46"/>
  <c r="AT170" i="46" s="1"/>
  <c r="DH170" i="46"/>
  <c r="DG170" i="46"/>
  <c r="DF170" i="46"/>
  <c r="AQ170" i="46" s="1"/>
  <c r="DE170" i="46"/>
  <c r="DD170" i="46"/>
  <c r="DC170" i="46"/>
  <c r="DB170" i="46"/>
  <c r="AM170" i="46" s="1"/>
  <c r="DA170" i="46"/>
  <c r="AL170" i="46" s="1"/>
  <c r="CZ170" i="46"/>
  <c r="AK170" i="46" s="1"/>
  <c r="CY170" i="46"/>
  <c r="AJ170" i="46" s="1"/>
  <c r="CX170" i="46"/>
  <c r="AI170" i="46" s="1"/>
  <c r="CW170" i="46"/>
  <c r="CV170" i="46"/>
  <c r="CU170" i="46"/>
  <c r="CT170" i="46"/>
  <c r="CS170" i="46"/>
  <c r="AD170" i="46" s="1"/>
  <c r="CR170" i="46"/>
  <c r="CQ170" i="46"/>
  <c r="CP170" i="46"/>
  <c r="CO170" i="46"/>
  <c r="CN170" i="46"/>
  <c r="CM170" i="46"/>
  <c r="X170" i="46" s="1"/>
  <c r="CL170" i="46"/>
  <c r="W170" i="46" s="1"/>
  <c r="CK170" i="46"/>
  <c r="V170" i="46" s="1"/>
  <c r="CJ170" i="46"/>
  <c r="CI170" i="46"/>
  <c r="T170" i="46" s="1"/>
  <c r="CH170" i="46"/>
  <c r="CG170" i="46"/>
  <c r="CF170" i="46"/>
  <c r="CE170" i="46"/>
  <c r="CD170" i="46"/>
  <c r="O170" i="46" s="1"/>
  <c r="CC170" i="46"/>
  <c r="N170" i="46" s="1"/>
  <c r="CB170" i="46"/>
  <c r="M170" i="46" s="1"/>
  <c r="CA170" i="46"/>
  <c r="BZ170" i="46"/>
  <c r="BY170" i="46"/>
  <c r="BX170" i="46"/>
  <c r="BW170" i="46"/>
  <c r="BV170" i="46"/>
  <c r="BU170" i="46"/>
  <c r="F170" i="46" s="1"/>
  <c r="BT170" i="46"/>
  <c r="BS170" i="46"/>
  <c r="B170" i="46"/>
  <c r="B170" i="44" s="1"/>
  <c r="A170" i="46"/>
  <c r="A170" i="44" s="1"/>
  <c r="EF169" i="46"/>
  <c r="EE169" i="46"/>
  <c r="BP169" i="46" s="1"/>
  <c r="ED169" i="46"/>
  <c r="BO169" i="46" s="1"/>
  <c r="EC169" i="46"/>
  <c r="BN169" i="46" s="1"/>
  <c r="EB169" i="46"/>
  <c r="BM169" i="46" s="1"/>
  <c r="EA169" i="46"/>
  <c r="DZ169" i="46"/>
  <c r="BK169" i="46" s="1"/>
  <c r="DY169" i="46"/>
  <c r="DX169" i="46"/>
  <c r="DW169" i="46"/>
  <c r="BH169" i="46" s="1"/>
  <c r="DV169" i="46"/>
  <c r="BG169" i="46" s="1"/>
  <c r="DU169" i="46"/>
  <c r="BF169" i="46" s="1"/>
  <c r="DT169" i="46"/>
  <c r="DS169" i="46"/>
  <c r="DR169" i="46"/>
  <c r="DQ169" i="46"/>
  <c r="BB169" i="46" s="1"/>
  <c r="DP169" i="46"/>
  <c r="DO169" i="46"/>
  <c r="DN169" i="46"/>
  <c r="DM169" i="46"/>
  <c r="AX169" i="46" s="1"/>
  <c r="DL169" i="46"/>
  <c r="AW169" i="46" s="1"/>
  <c r="DK169" i="46"/>
  <c r="DJ169" i="46"/>
  <c r="DI169" i="46"/>
  <c r="AT169" i="46" s="1"/>
  <c r="DH169" i="46"/>
  <c r="DG169" i="46"/>
  <c r="AR169" i="46" s="1"/>
  <c r="DF169" i="46"/>
  <c r="AQ169" i="46" s="1"/>
  <c r="DE169" i="46"/>
  <c r="AP169" i="46" s="1"/>
  <c r="DD169" i="46"/>
  <c r="DC169" i="46"/>
  <c r="DB169" i="46"/>
  <c r="DA169" i="46"/>
  <c r="AL169" i="46" s="1"/>
  <c r="CZ169" i="46"/>
  <c r="CY169" i="46"/>
  <c r="AJ169" i="46" s="1"/>
  <c r="CX169" i="46"/>
  <c r="AI169" i="46" s="1"/>
  <c r="CW169" i="46"/>
  <c r="AH169" i="46" s="1"/>
  <c r="CV169" i="46"/>
  <c r="AG169" i="46" s="1"/>
  <c r="CU169" i="46"/>
  <c r="CT169" i="46"/>
  <c r="AE169" i="46" s="1"/>
  <c r="CS169" i="46"/>
  <c r="CR169" i="46"/>
  <c r="AC169" i="46" s="1"/>
  <c r="CQ169" i="46"/>
  <c r="CP169" i="46"/>
  <c r="AA169" i="46" s="1"/>
  <c r="CO169" i="46"/>
  <c r="Z169" i="46" s="1"/>
  <c r="CN169" i="46"/>
  <c r="CM169" i="46"/>
  <c r="CL169" i="46"/>
  <c r="CK169" i="46"/>
  <c r="CJ169" i="46"/>
  <c r="CI169" i="46"/>
  <c r="T169" i="46" s="1"/>
  <c r="CH169" i="46"/>
  <c r="S169" i="46" s="1"/>
  <c r="CG169" i="46"/>
  <c r="R169" i="46" s="1"/>
  <c r="CF169" i="46"/>
  <c r="Q169" i="46" s="1"/>
  <c r="CE169" i="46"/>
  <c r="CD169" i="46"/>
  <c r="O169" i="46" s="1"/>
  <c r="CC169" i="46"/>
  <c r="N169" i="46" s="1"/>
  <c r="CB169" i="46"/>
  <c r="M169" i="46" s="1"/>
  <c r="CA169" i="46"/>
  <c r="L169" i="46" s="1"/>
  <c r="BZ169" i="46"/>
  <c r="BY169" i="46"/>
  <c r="J169" i="46" s="1"/>
  <c r="BX169" i="46"/>
  <c r="BW169" i="46"/>
  <c r="BV169" i="46"/>
  <c r="BU169" i="46"/>
  <c r="F169" i="46" s="1"/>
  <c r="BT169" i="46"/>
  <c r="E169" i="46" s="1"/>
  <c r="BS169" i="46"/>
  <c r="B169" i="46"/>
  <c r="B169" i="44" s="1"/>
  <c r="A169" i="46"/>
  <c r="A169" i="44" s="1"/>
  <c r="EF168" i="46"/>
  <c r="EE168" i="46"/>
  <c r="BP168" i="46" s="1"/>
  <c r="ED168" i="46"/>
  <c r="EC168" i="46"/>
  <c r="BN168" i="46" s="1"/>
  <c r="EB168" i="46"/>
  <c r="BM168" i="46" s="1"/>
  <c r="EA168" i="46"/>
  <c r="BL168" i="46" s="1"/>
  <c r="DZ168" i="46"/>
  <c r="DY168" i="46"/>
  <c r="BJ168" i="46" s="1"/>
  <c r="DX168" i="46"/>
  <c r="DW168" i="46"/>
  <c r="BH168" i="46" s="1"/>
  <c r="DV168" i="46"/>
  <c r="DU168" i="46"/>
  <c r="BF168" i="46" s="1"/>
  <c r="DT168" i="46"/>
  <c r="DS168" i="46"/>
  <c r="BD168" i="46" s="1"/>
  <c r="DR168" i="46"/>
  <c r="DQ168" i="46"/>
  <c r="BB168" i="46" s="1"/>
  <c r="DP168" i="46"/>
  <c r="DO168" i="46"/>
  <c r="AZ168" i="46" s="1"/>
  <c r="DN168" i="46"/>
  <c r="DM168" i="46"/>
  <c r="AX168" i="46" s="1"/>
  <c r="DL168" i="46"/>
  <c r="AW168" i="46" s="1"/>
  <c r="DK168" i="46"/>
  <c r="DJ168" i="46"/>
  <c r="AU168" i="46" s="1"/>
  <c r="DI168" i="46"/>
  <c r="AT168" i="46" s="1"/>
  <c r="DH168" i="46"/>
  <c r="AS168" i="46" s="1"/>
  <c r="DG168" i="46"/>
  <c r="AR168" i="46" s="1"/>
  <c r="DF168" i="46"/>
  <c r="AQ168" i="46" s="1"/>
  <c r="DE168" i="46"/>
  <c r="DD168" i="46"/>
  <c r="DC168" i="46"/>
  <c r="AN168" i="46" s="1"/>
  <c r="DB168" i="46"/>
  <c r="AM168" i="46" s="1"/>
  <c r="DA168" i="46"/>
  <c r="AL168" i="46" s="1"/>
  <c r="CZ168" i="46"/>
  <c r="CY168" i="46"/>
  <c r="AJ168" i="46" s="1"/>
  <c r="CX168" i="46"/>
  <c r="AI168" i="46" s="1"/>
  <c r="CW168" i="46"/>
  <c r="CV168" i="46"/>
  <c r="CU168" i="46"/>
  <c r="AF168" i="46" s="1"/>
  <c r="CT168" i="46"/>
  <c r="AE168" i="46" s="1"/>
  <c r="CS168" i="46"/>
  <c r="AD168" i="46" s="1"/>
  <c r="CR168" i="46"/>
  <c r="AC168" i="46" s="1"/>
  <c r="CQ168" i="46"/>
  <c r="AB168" i="46" s="1"/>
  <c r="CP168" i="46"/>
  <c r="AA168" i="46" s="1"/>
  <c r="CO168" i="46"/>
  <c r="Z168" i="46" s="1"/>
  <c r="CN168" i="46"/>
  <c r="CM168" i="46"/>
  <c r="CL168" i="46"/>
  <c r="W168" i="46" s="1"/>
  <c r="CK168" i="46"/>
  <c r="V168" i="46" s="1"/>
  <c r="CJ168" i="46"/>
  <c r="CI168" i="46"/>
  <c r="T168" i="46" s="1"/>
  <c r="CH168" i="46"/>
  <c r="CG168" i="46"/>
  <c r="CF168" i="46"/>
  <c r="Q168" i="46" s="1"/>
  <c r="CE168" i="46"/>
  <c r="P168" i="46" s="1"/>
  <c r="CD168" i="46"/>
  <c r="O168" i="46" s="1"/>
  <c r="CC168" i="46"/>
  <c r="N168" i="46" s="1"/>
  <c r="CB168" i="46"/>
  <c r="M168" i="46" s="1"/>
  <c r="CA168" i="46"/>
  <c r="L168" i="46" s="1"/>
  <c r="BZ168" i="46"/>
  <c r="BY168" i="46"/>
  <c r="J168" i="46" s="1"/>
  <c r="BX168" i="46"/>
  <c r="BW168" i="46"/>
  <c r="H168" i="46" s="1"/>
  <c r="BV168" i="46"/>
  <c r="G168" i="46" s="1"/>
  <c r="BU168" i="46"/>
  <c r="F168" i="46" s="1"/>
  <c r="BT168" i="46"/>
  <c r="E168" i="46" s="1"/>
  <c r="BS168" i="46"/>
  <c r="D168" i="46" s="1"/>
  <c r="B168" i="46"/>
  <c r="B168" i="44" s="1"/>
  <c r="A168" i="46"/>
  <c r="C168" i="46" s="1"/>
  <c r="C168" i="44" s="1"/>
  <c r="EF167" i="46"/>
  <c r="EE167" i="46"/>
  <c r="ED167" i="46"/>
  <c r="EC167" i="46"/>
  <c r="BN167" i="46" s="1"/>
  <c r="EB167" i="46"/>
  <c r="BM167" i="46" s="1"/>
  <c r="EA167" i="46"/>
  <c r="BL167" i="46" s="1"/>
  <c r="DZ167" i="46"/>
  <c r="BK167" i="46" s="1"/>
  <c r="DY167" i="46"/>
  <c r="DX167" i="46"/>
  <c r="DW167" i="46"/>
  <c r="BH167" i="46" s="1"/>
  <c r="DV167" i="46"/>
  <c r="BG167" i="46" s="1"/>
  <c r="DU167" i="46"/>
  <c r="BF167" i="46" s="1"/>
  <c r="DT167" i="46"/>
  <c r="BE167" i="46" s="1"/>
  <c r="DS167" i="46"/>
  <c r="BD167" i="46" s="1"/>
  <c r="DR167" i="46"/>
  <c r="DQ167" i="46"/>
  <c r="DP167" i="46"/>
  <c r="DO167" i="46"/>
  <c r="AZ167" i="46" s="1"/>
  <c r="DN167" i="46"/>
  <c r="AY167" i="46" s="1"/>
  <c r="DM167" i="46"/>
  <c r="AX167" i="46" s="1"/>
  <c r="DL167" i="46"/>
  <c r="AW167" i="46" s="1"/>
  <c r="DK167" i="46"/>
  <c r="AV167" i="46" s="1"/>
  <c r="DJ167" i="46"/>
  <c r="DI167" i="46"/>
  <c r="DH167" i="46"/>
  <c r="DG167" i="46"/>
  <c r="DF167" i="46"/>
  <c r="AQ167" i="46" s="1"/>
  <c r="DE167" i="46"/>
  <c r="AP167" i="46" s="1"/>
  <c r="DD167" i="46"/>
  <c r="AO167" i="46" s="1"/>
  <c r="DC167" i="46"/>
  <c r="AN167" i="46" s="1"/>
  <c r="DB167" i="46"/>
  <c r="DA167" i="46"/>
  <c r="CZ167" i="46"/>
  <c r="AK167" i="46" s="1"/>
  <c r="CY167" i="46"/>
  <c r="AJ167" i="46" s="1"/>
  <c r="CX167" i="46"/>
  <c r="AI167" i="44" s="1"/>
  <c r="CW167" i="46"/>
  <c r="AH167" i="46" s="1"/>
  <c r="CV167" i="46"/>
  <c r="CU167" i="46"/>
  <c r="AF167" i="46" s="1"/>
  <c r="CT167" i="46"/>
  <c r="AE167" i="46" s="1"/>
  <c r="CS167" i="46"/>
  <c r="AD167" i="46" s="1"/>
  <c r="CR167" i="46"/>
  <c r="CQ167" i="46"/>
  <c r="AB167" i="46" s="1"/>
  <c r="CP167" i="46"/>
  <c r="AA167" i="46" s="1"/>
  <c r="CO167" i="46"/>
  <c r="Z167" i="46" s="1"/>
  <c r="CN167" i="46"/>
  <c r="Y167" i="46" s="1"/>
  <c r="CM167" i="46"/>
  <c r="X167" i="46" s="1"/>
  <c r="CL167" i="46"/>
  <c r="CK167" i="46"/>
  <c r="CJ167" i="46"/>
  <c r="CI167" i="46"/>
  <c r="CH167" i="46"/>
  <c r="CG167" i="46"/>
  <c r="R167" i="46" s="1"/>
  <c r="CF167" i="46"/>
  <c r="CE167" i="46"/>
  <c r="P167" i="46" s="1"/>
  <c r="CD167" i="46"/>
  <c r="CC167" i="46"/>
  <c r="CB167" i="46"/>
  <c r="CA167" i="46"/>
  <c r="L167" i="46" s="1"/>
  <c r="BZ167" i="46"/>
  <c r="BY167" i="46"/>
  <c r="J167" i="46" s="1"/>
  <c r="BX167" i="46"/>
  <c r="I167" i="46" s="1"/>
  <c r="BW167" i="46"/>
  <c r="H167" i="46" s="1"/>
  <c r="BV167" i="46"/>
  <c r="G167" i="46" s="1"/>
  <c r="BU167" i="46"/>
  <c r="BT167" i="46"/>
  <c r="BS167" i="46"/>
  <c r="D167" i="46" s="1"/>
  <c r="B167" i="46"/>
  <c r="B167" i="44" s="1"/>
  <c r="A167" i="46"/>
  <c r="C167" i="46" s="1"/>
  <c r="C167" i="44" s="1"/>
  <c r="EF166" i="46"/>
  <c r="BQ166" i="46" s="1"/>
  <c r="EE166" i="46"/>
  <c r="ED166" i="46"/>
  <c r="BO166" i="44" s="1"/>
  <c r="EC166" i="46"/>
  <c r="BN166" i="46" s="1"/>
  <c r="EB166" i="46"/>
  <c r="BM166" i="46" s="1"/>
  <c r="EA166" i="46"/>
  <c r="BL166" i="46" s="1"/>
  <c r="DZ166" i="46"/>
  <c r="BK166" i="46" s="1"/>
  <c r="DY166" i="46"/>
  <c r="DX166" i="46"/>
  <c r="DW166" i="46"/>
  <c r="DV166" i="46"/>
  <c r="DU166" i="46"/>
  <c r="DT166" i="46"/>
  <c r="DS166" i="46"/>
  <c r="BD166" i="46" s="1"/>
  <c r="DR166" i="46"/>
  <c r="BC166" i="46" s="1"/>
  <c r="DQ166" i="46"/>
  <c r="DP166" i="46"/>
  <c r="BA166" i="46" s="1"/>
  <c r="DO166" i="46"/>
  <c r="AZ166" i="46" s="1"/>
  <c r="DN166" i="46"/>
  <c r="DM166" i="46"/>
  <c r="AX166" i="46" s="1"/>
  <c r="DL166" i="46"/>
  <c r="AW166" i="46" s="1"/>
  <c r="DK166" i="46"/>
  <c r="AV166" i="46" s="1"/>
  <c r="DJ166" i="46"/>
  <c r="AU166" i="46" s="1"/>
  <c r="DI166" i="46"/>
  <c r="DH166" i="46"/>
  <c r="DG166" i="46"/>
  <c r="DF166" i="46"/>
  <c r="DE166" i="46"/>
  <c r="AP166" i="46" s="1"/>
  <c r="DD166" i="46"/>
  <c r="DC166" i="46"/>
  <c r="DB166" i="46"/>
  <c r="AM166" i="46" s="1"/>
  <c r="DA166" i="46"/>
  <c r="CZ166" i="46"/>
  <c r="CY166" i="46"/>
  <c r="CX166" i="46"/>
  <c r="CW166" i="46"/>
  <c r="CV166" i="46"/>
  <c r="AG166" i="46" s="1"/>
  <c r="CU166" i="46"/>
  <c r="AF166" i="46" s="1"/>
  <c r="CT166" i="46"/>
  <c r="AE166" i="46" s="1"/>
  <c r="CS166" i="46"/>
  <c r="CR166" i="46"/>
  <c r="AC166" i="46" s="1"/>
  <c r="CQ166" i="46"/>
  <c r="CP166" i="46"/>
  <c r="CO166" i="46"/>
  <c r="CN166" i="46"/>
  <c r="Y166" i="46" s="1"/>
  <c r="CM166" i="46"/>
  <c r="X166" i="46" s="1"/>
  <c r="CL166" i="46"/>
  <c r="W166" i="46" s="1"/>
  <c r="CK166" i="46"/>
  <c r="CJ166" i="46"/>
  <c r="U166" i="46" s="1"/>
  <c r="CI166" i="46"/>
  <c r="CH166" i="46"/>
  <c r="CG166" i="46"/>
  <c r="CF166" i="46"/>
  <c r="CE166" i="46"/>
  <c r="P166" i="46" s="1"/>
  <c r="CD166" i="46"/>
  <c r="O166" i="46" s="1"/>
  <c r="CC166" i="46"/>
  <c r="CB166" i="46"/>
  <c r="CA166" i="46"/>
  <c r="BZ166" i="46"/>
  <c r="K166" i="46" s="1"/>
  <c r="BY166" i="46"/>
  <c r="J166" i="46" s="1"/>
  <c r="BX166" i="46"/>
  <c r="I166" i="46" s="1"/>
  <c r="BW166" i="46"/>
  <c r="H166" i="46" s="1"/>
  <c r="BV166" i="46"/>
  <c r="G166" i="46" s="1"/>
  <c r="BU166" i="46"/>
  <c r="BT166" i="46"/>
  <c r="BS166" i="46"/>
  <c r="BO166" i="46"/>
  <c r="B166" i="46"/>
  <c r="B166" i="44" s="1"/>
  <c r="A166" i="46"/>
  <c r="EF165" i="46"/>
  <c r="BQ165" i="46" s="1"/>
  <c r="EE165" i="46"/>
  <c r="BP165" i="46" s="1"/>
  <c r="ED165" i="46"/>
  <c r="BO165" i="46" s="1"/>
  <c r="EC165" i="46"/>
  <c r="EB165" i="46"/>
  <c r="BM165" i="46" s="1"/>
  <c r="EA165" i="46"/>
  <c r="BL165" i="46" s="1"/>
  <c r="DZ165" i="46"/>
  <c r="BK165" i="46" s="1"/>
  <c r="DY165" i="46"/>
  <c r="BJ165" i="46" s="1"/>
  <c r="DX165" i="46"/>
  <c r="BI165" i="46" s="1"/>
  <c r="DW165" i="46"/>
  <c r="BH165" i="46" s="1"/>
  <c r="DV165" i="46"/>
  <c r="BG165" i="46" s="1"/>
  <c r="DU165" i="46"/>
  <c r="DT165" i="46"/>
  <c r="BE165" i="46" s="1"/>
  <c r="DS165" i="46"/>
  <c r="DR165" i="46"/>
  <c r="DQ165" i="46"/>
  <c r="BB165" i="46" s="1"/>
  <c r="DP165" i="46"/>
  <c r="BA165" i="46" s="1"/>
  <c r="DO165" i="46"/>
  <c r="AZ165" i="46" s="1"/>
  <c r="DN165" i="46"/>
  <c r="DM165" i="46"/>
  <c r="DL165" i="46"/>
  <c r="AW165" i="46" s="1"/>
  <c r="DK165" i="46"/>
  <c r="DJ165" i="46"/>
  <c r="DI165" i="46"/>
  <c r="AT165" i="46" s="1"/>
  <c r="DH165" i="46"/>
  <c r="DG165" i="46"/>
  <c r="AR165" i="46" s="1"/>
  <c r="DF165" i="46"/>
  <c r="AQ165" i="46" s="1"/>
  <c r="DE165" i="46"/>
  <c r="DD165" i="46"/>
  <c r="AO165" i="46" s="1"/>
  <c r="DC165" i="46"/>
  <c r="DB165" i="46"/>
  <c r="AM165" i="46" s="1"/>
  <c r="DA165" i="46"/>
  <c r="CZ165" i="46"/>
  <c r="CY165" i="46"/>
  <c r="AJ165" i="46" s="1"/>
  <c r="CX165" i="46"/>
  <c r="CW165" i="46"/>
  <c r="CV165" i="46"/>
  <c r="AG165" i="46" s="1"/>
  <c r="CU165" i="46"/>
  <c r="CT165" i="46"/>
  <c r="CS165" i="46"/>
  <c r="AD165" i="46" s="1"/>
  <c r="CR165" i="46"/>
  <c r="AC165" i="46" s="1"/>
  <c r="CQ165" i="46"/>
  <c r="AB165" i="46" s="1"/>
  <c r="CP165" i="46"/>
  <c r="AA165" i="46" s="1"/>
  <c r="CO165" i="46"/>
  <c r="CN165" i="46"/>
  <c r="CM165" i="46"/>
  <c r="X165" i="46" s="1"/>
  <c r="CL165" i="46"/>
  <c r="W165" i="46" s="1"/>
  <c r="CK165" i="46"/>
  <c r="V165" i="46" s="1"/>
  <c r="CJ165" i="46"/>
  <c r="CI165" i="46"/>
  <c r="T165" i="46" s="1"/>
  <c r="CH165" i="46"/>
  <c r="CG165" i="46"/>
  <c r="CF165" i="46"/>
  <c r="CE165" i="46"/>
  <c r="CD165" i="46"/>
  <c r="O165" i="46" s="1"/>
  <c r="CC165" i="46"/>
  <c r="CB165" i="46"/>
  <c r="M165" i="46" s="1"/>
  <c r="CA165" i="46"/>
  <c r="L165" i="46" s="1"/>
  <c r="BZ165" i="46"/>
  <c r="K165" i="46" s="1"/>
  <c r="BY165" i="46"/>
  <c r="BX165" i="46"/>
  <c r="I165" i="46" s="1"/>
  <c r="BW165" i="46"/>
  <c r="BV165" i="46"/>
  <c r="BU165" i="46"/>
  <c r="F165" i="46" s="1"/>
  <c r="BT165" i="46"/>
  <c r="E165" i="46" s="1"/>
  <c r="BS165" i="46"/>
  <c r="D165" i="46" s="1"/>
  <c r="B165" i="46"/>
  <c r="B165" i="44" s="1"/>
  <c r="A165" i="46"/>
  <c r="A165" i="44" s="1"/>
  <c r="EF164" i="46"/>
  <c r="EE164" i="46"/>
  <c r="ED164" i="46"/>
  <c r="BO164" i="46" s="1"/>
  <c r="EC164" i="46"/>
  <c r="BN164" i="46" s="1"/>
  <c r="EB164" i="46"/>
  <c r="BM164" i="46" s="1"/>
  <c r="EA164" i="46"/>
  <c r="BL164" i="46" s="1"/>
  <c r="DZ164" i="46"/>
  <c r="BK164" i="46" s="1"/>
  <c r="DY164" i="46"/>
  <c r="DX164" i="46"/>
  <c r="DW164" i="46"/>
  <c r="DV164" i="46"/>
  <c r="BG164" i="46" s="1"/>
  <c r="DU164" i="46"/>
  <c r="DT164" i="46"/>
  <c r="BE164" i="46" s="1"/>
  <c r="DS164" i="46"/>
  <c r="BD164" i="46" s="1"/>
  <c r="DR164" i="46"/>
  <c r="DQ164" i="46"/>
  <c r="DP164" i="46"/>
  <c r="DO164" i="46"/>
  <c r="DN164" i="46"/>
  <c r="AY164" i="46" s="1"/>
  <c r="DM164" i="46"/>
  <c r="DL164" i="46"/>
  <c r="AW164" i="46" s="1"/>
  <c r="DK164" i="46"/>
  <c r="AV164" i="46" s="1"/>
  <c r="DJ164" i="46"/>
  <c r="AU164" i="46" s="1"/>
  <c r="DI164" i="46"/>
  <c r="AT164" i="46" s="1"/>
  <c r="DH164" i="46"/>
  <c r="DG164" i="46"/>
  <c r="AR164" i="46" s="1"/>
  <c r="DF164" i="46"/>
  <c r="AQ164" i="46" s="1"/>
  <c r="DE164" i="46"/>
  <c r="AP164" i="46" s="1"/>
  <c r="DD164" i="46"/>
  <c r="AO164" i="46" s="1"/>
  <c r="DC164" i="46"/>
  <c r="AN164" i="46" s="1"/>
  <c r="DB164" i="46"/>
  <c r="DA164" i="46"/>
  <c r="CZ164" i="46"/>
  <c r="CY164" i="46"/>
  <c r="AJ164" i="46" s="1"/>
  <c r="CX164" i="46"/>
  <c r="CW164" i="46"/>
  <c r="CV164" i="46"/>
  <c r="AG164" i="46" s="1"/>
  <c r="CU164" i="46"/>
  <c r="AF164" i="46" s="1"/>
  <c r="CT164" i="46"/>
  <c r="AE164" i="46" s="1"/>
  <c r="CS164" i="46"/>
  <c r="AD164" i="46" s="1"/>
  <c r="CR164" i="46"/>
  <c r="CQ164" i="46"/>
  <c r="CP164" i="46"/>
  <c r="CO164" i="46"/>
  <c r="Z164" i="46" s="1"/>
  <c r="CN164" i="46"/>
  <c r="Y164" i="46" s="1"/>
  <c r="CM164" i="46"/>
  <c r="X164" i="46" s="1"/>
  <c r="CL164" i="46"/>
  <c r="CK164" i="46"/>
  <c r="CJ164" i="46"/>
  <c r="CI164" i="46"/>
  <c r="CH164" i="46"/>
  <c r="CG164" i="46"/>
  <c r="R164" i="46" s="1"/>
  <c r="CF164" i="46"/>
  <c r="Q164" i="46" s="1"/>
  <c r="CE164" i="46"/>
  <c r="P164" i="46" s="1"/>
  <c r="CD164" i="46"/>
  <c r="O164" i="46" s="1"/>
  <c r="CC164" i="46"/>
  <c r="N164" i="46" s="1"/>
  <c r="CB164" i="46"/>
  <c r="CA164" i="46"/>
  <c r="BZ164" i="46"/>
  <c r="K164" i="46" s="1"/>
  <c r="BY164" i="46"/>
  <c r="BX164" i="46"/>
  <c r="I164" i="46" s="1"/>
  <c r="BW164" i="46"/>
  <c r="H164" i="46" s="1"/>
  <c r="BV164" i="46"/>
  <c r="G164" i="46" s="1"/>
  <c r="BU164" i="46"/>
  <c r="BT164" i="46"/>
  <c r="BS164" i="46"/>
  <c r="B164" i="46"/>
  <c r="B164" i="44" s="1"/>
  <c r="A164" i="46"/>
  <c r="C164" i="46" s="1"/>
  <c r="C164" i="44" s="1"/>
  <c r="EF163" i="46"/>
  <c r="BQ163" i="46" s="1"/>
  <c r="EE163" i="46"/>
  <c r="ED163" i="46"/>
  <c r="BO163" i="46" s="1"/>
  <c r="EC163" i="46"/>
  <c r="BN163" i="46" s="1"/>
  <c r="EB163" i="46"/>
  <c r="EA163" i="46"/>
  <c r="DZ163" i="46"/>
  <c r="DY163" i="46"/>
  <c r="BJ163" i="46" s="1"/>
  <c r="DX163" i="46"/>
  <c r="BI163" i="46" s="1"/>
  <c r="DW163" i="46"/>
  <c r="DV163" i="46"/>
  <c r="DU163" i="46"/>
  <c r="BF163" i="46" s="1"/>
  <c r="DT163" i="46"/>
  <c r="BE163" i="46" s="1"/>
  <c r="DS163" i="46"/>
  <c r="BD163" i="46" s="1"/>
  <c r="DR163" i="46"/>
  <c r="BC163" i="46" s="1"/>
  <c r="DQ163" i="46"/>
  <c r="DP163" i="46"/>
  <c r="BA163" i="46" s="1"/>
  <c r="DO163" i="46"/>
  <c r="DN163" i="46"/>
  <c r="AY163" i="46" s="1"/>
  <c r="DM163" i="46"/>
  <c r="DL163" i="46"/>
  <c r="AW163" i="46" s="1"/>
  <c r="DK163" i="46"/>
  <c r="DJ163" i="46"/>
  <c r="DI163" i="46"/>
  <c r="AT163" i="46" s="1"/>
  <c r="DH163" i="46"/>
  <c r="DG163" i="46"/>
  <c r="DF163" i="46"/>
  <c r="DE163" i="46"/>
  <c r="DD163" i="46"/>
  <c r="AO163" i="46" s="1"/>
  <c r="DC163" i="46"/>
  <c r="DB163" i="46"/>
  <c r="DA163" i="46"/>
  <c r="AL163" i="46" s="1"/>
  <c r="CZ163" i="46"/>
  <c r="AK163" i="46" s="1"/>
  <c r="CY163" i="46"/>
  <c r="CX163" i="46"/>
  <c r="CW163" i="46"/>
  <c r="AH163" i="46" s="1"/>
  <c r="CV163" i="46"/>
  <c r="CU163" i="46"/>
  <c r="CT163" i="46"/>
  <c r="AE163" i="46" s="1"/>
  <c r="CS163" i="46"/>
  <c r="AD163" i="46" s="1"/>
  <c r="CR163" i="46"/>
  <c r="CQ163" i="46"/>
  <c r="CP163" i="46"/>
  <c r="AA163" i="46" s="1"/>
  <c r="CO163" i="46"/>
  <c r="CN163" i="46"/>
  <c r="Y163" i="46" s="1"/>
  <c r="CM163" i="46"/>
  <c r="CL163" i="46"/>
  <c r="CK163" i="46"/>
  <c r="CJ163" i="46"/>
  <c r="U163" i="46" s="1"/>
  <c r="CI163" i="46"/>
  <c r="CH163" i="46"/>
  <c r="S163" i="46" s="1"/>
  <c r="CG163" i="46"/>
  <c r="CF163" i="46"/>
  <c r="Q163" i="46" s="1"/>
  <c r="CE163" i="46"/>
  <c r="CD163" i="46"/>
  <c r="O163" i="46" s="1"/>
  <c r="CC163" i="46"/>
  <c r="CB163" i="46"/>
  <c r="CA163" i="46"/>
  <c r="BZ163" i="46"/>
  <c r="BY163" i="46"/>
  <c r="BX163" i="46"/>
  <c r="BW163" i="46"/>
  <c r="BV163" i="46"/>
  <c r="BU163" i="46"/>
  <c r="F163" i="46" s="1"/>
  <c r="BT163" i="46"/>
  <c r="BS163" i="46"/>
  <c r="B163" i="46"/>
  <c r="B163" i="44" s="1"/>
  <c r="A163" i="46"/>
  <c r="C163" i="46" s="1"/>
  <c r="C163" i="44" s="1"/>
  <c r="EF162" i="46"/>
  <c r="BQ162" i="46" s="1"/>
  <c r="EE162" i="46"/>
  <c r="ED162" i="46"/>
  <c r="BO162" i="44" s="1"/>
  <c r="EC162" i="46"/>
  <c r="BN162" i="44" s="1"/>
  <c r="EB162" i="46"/>
  <c r="EA162" i="46"/>
  <c r="BL162" i="46" s="1"/>
  <c r="DZ162" i="46"/>
  <c r="BK162" i="46" s="1"/>
  <c r="DY162" i="46"/>
  <c r="DX162" i="46"/>
  <c r="DW162" i="46"/>
  <c r="DV162" i="46"/>
  <c r="DU162" i="46"/>
  <c r="BF162" i="46" s="1"/>
  <c r="DT162" i="46"/>
  <c r="BE162" i="46" s="1"/>
  <c r="DS162" i="46"/>
  <c r="BD162" i="46" s="1"/>
  <c r="DR162" i="46"/>
  <c r="DQ162" i="46"/>
  <c r="DP162" i="46"/>
  <c r="DO162" i="46"/>
  <c r="DN162" i="46"/>
  <c r="DM162" i="46"/>
  <c r="DL162" i="46"/>
  <c r="DK162" i="46"/>
  <c r="AV162" i="46" s="1"/>
  <c r="DJ162" i="46"/>
  <c r="DI162" i="46"/>
  <c r="DH162" i="46"/>
  <c r="AS162" i="46" s="1"/>
  <c r="DG162" i="46"/>
  <c r="DF162" i="46"/>
  <c r="DE162" i="46"/>
  <c r="DD162" i="46"/>
  <c r="AO162" i="46" s="1"/>
  <c r="DC162" i="46"/>
  <c r="AN162" i="46" s="1"/>
  <c r="DB162" i="46"/>
  <c r="DA162" i="46"/>
  <c r="CZ162" i="46"/>
  <c r="AK162" i="46" s="1"/>
  <c r="CY162" i="46"/>
  <c r="CX162" i="46"/>
  <c r="CW162" i="46"/>
  <c r="AH162" i="46" s="1"/>
  <c r="CV162" i="46"/>
  <c r="AG162" i="46" s="1"/>
  <c r="CU162" i="46"/>
  <c r="AF162" i="46" s="1"/>
  <c r="CT162" i="46"/>
  <c r="AE162" i="46" s="1"/>
  <c r="CS162" i="46"/>
  <c r="CR162" i="46"/>
  <c r="AC162" i="46" s="1"/>
  <c r="CQ162" i="46"/>
  <c r="CP162" i="46"/>
  <c r="CO162" i="46"/>
  <c r="Z162" i="46" s="1"/>
  <c r="CN162" i="46"/>
  <c r="Y162" i="46" s="1"/>
  <c r="CM162" i="46"/>
  <c r="X162" i="46" s="1"/>
  <c r="CL162" i="46"/>
  <c r="CK162" i="46"/>
  <c r="CJ162" i="46"/>
  <c r="U162" i="46" s="1"/>
  <c r="CI162" i="46"/>
  <c r="T162" i="46" s="1"/>
  <c r="CH162" i="46"/>
  <c r="CG162" i="46"/>
  <c r="CF162" i="46"/>
  <c r="Q162" i="46" s="1"/>
  <c r="CE162" i="46"/>
  <c r="P162" i="46" s="1"/>
  <c r="CD162" i="46"/>
  <c r="CC162" i="46"/>
  <c r="CB162" i="46"/>
  <c r="M162" i="46" s="1"/>
  <c r="CA162" i="46"/>
  <c r="BZ162" i="46"/>
  <c r="BY162" i="46"/>
  <c r="J162" i="46" s="1"/>
  <c r="BX162" i="46"/>
  <c r="I162" i="46" s="1"/>
  <c r="BW162" i="46"/>
  <c r="H162" i="46" s="1"/>
  <c r="BV162" i="46"/>
  <c r="G162" i="46" s="1"/>
  <c r="BU162" i="46"/>
  <c r="BT162" i="46"/>
  <c r="E162" i="46" s="1"/>
  <c r="BS162" i="46"/>
  <c r="BO162" i="46"/>
  <c r="B162" i="46"/>
  <c r="B162" i="44" s="1"/>
  <c r="A162" i="46"/>
  <c r="C162" i="46" s="1"/>
  <c r="C162" i="44" s="1"/>
  <c r="EF161" i="46"/>
  <c r="BQ161" i="46" s="1"/>
  <c r="EE161" i="46"/>
  <c r="ED161" i="46"/>
  <c r="EC161" i="46"/>
  <c r="EB161" i="46"/>
  <c r="EA161" i="46"/>
  <c r="BL161" i="46" s="1"/>
  <c r="DZ161" i="46"/>
  <c r="BK161" i="46" s="1"/>
  <c r="DY161" i="46"/>
  <c r="BJ161" i="46" s="1"/>
  <c r="DX161" i="46"/>
  <c r="DW161" i="46"/>
  <c r="BH161" i="46" s="1"/>
  <c r="DV161" i="46"/>
  <c r="DU161" i="46"/>
  <c r="DT161" i="46"/>
  <c r="DS161" i="46"/>
  <c r="DR161" i="46"/>
  <c r="DQ161" i="46"/>
  <c r="BB161" i="46" s="1"/>
  <c r="DP161" i="46"/>
  <c r="DO161" i="46"/>
  <c r="DN161" i="46"/>
  <c r="AY161" i="46" s="1"/>
  <c r="DM161" i="46"/>
  <c r="DL161" i="46"/>
  <c r="DK161" i="46"/>
  <c r="DJ161" i="46"/>
  <c r="AU161" i="46" s="1"/>
  <c r="DI161" i="46"/>
  <c r="AT161" i="46" s="1"/>
  <c r="DH161" i="46"/>
  <c r="AS161" i="46" s="1"/>
  <c r="DG161" i="46"/>
  <c r="DF161" i="46"/>
  <c r="AQ161" i="46" s="1"/>
  <c r="DE161" i="46"/>
  <c r="DD161" i="46"/>
  <c r="DC161" i="46"/>
  <c r="AN161" i="46" s="1"/>
  <c r="DB161" i="46"/>
  <c r="AM161" i="46" s="1"/>
  <c r="DA161" i="46"/>
  <c r="AL161" i="46" s="1"/>
  <c r="CZ161" i="46"/>
  <c r="CY161" i="46"/>
  <c r="CX161" i="46"/>
  <c r="AI161" i="46" s="1"/>
  <c r="CW161" i="46"/>
  <c r="CV161" i="46"/>
  <c r="CU161" i="46"/>
  <c r="AF161" i="46" s="1"/>
  <c r="CT161" i="46"/>
  <c r="AE161" i="46" s="1"/>
  <c r="CS161" i="46"/>
  <c r="AD161" i="46" s="1"/>
  <c r="CR161" i="46"/>
  <c r="AC161" i="46" s="1"/>
  <c r="CQ161" i="46"/>
  <c r="AB161" i="46" s="1"/>
  <c r="CP161" i="46"/>
  <c r="AA161" i="46" s="1"/>
  <c r="CO161" i="46"/>
  <c r="CN161" i="46"/>
  <c r="CM161" i="46"/>
  <c r="CL161" i="46"/>
  <c r="CK161" i="46"/>
  <c r="V161" i="46" s="1"/>
  <c r="CJ161" i="46"/>
  <c r="U161" i="46" s="1"/>
  <c r="CI161" i="46"/>
  <c r="CH161" i="46"/>
  <c r="S161" i="46" s="1"/>
  <c r="CG161" i="46"/>
  <c r="CF161" i="46"/>
  <c r="CE161" i="46"/>
  <c r="P161" i="46" s="1"/>
  <c r="CD161" i="46"/>
  <c r="O161" i="46" s="1"/>
  <c r="CC161" i="46"/>
  <c r="N161" i="46" s="1"/>
  <c r="CB161" i="46"/>
  <c r="CA161" i="46"/>
  <c r="L161" i="46" s="1"/>
  <c r="BZ161" i="46"/>
  <c r="BY161" i="46"/>
  <c r="BX161" i="46"/>
  <c r="BW161" i="46"/>
  <c r="H161" i="46" s="1"/>
  <c r="BV161" i="46"/>
  <c r="G161" i="46" s="1"/>
  <c r="BU161" i="46"/>
  <c r="F161" i="46" s="1"/>
  <c r="BT161" i="46"/>
  <c r="BS161" i="46"/>
  <c r="D161" i="46" s="1"/>
  <c r="B161" i="46"/>
  <c r="B161" i="44" s="1"/>
  <c r="A161" i="46"/>
  <c r="C161" i="46" s="1"/>
  <c r="C161" i="44" s="1"/>
  <c r="EF160" i="46"/>
  <c r="EE160" i="46"/>
  <c r="ED160" i="46"/>
  <c r="BO160" i="46" s="1"/>
  <c r="EC160" i="46"/>
  <c r="BN160" i="46" s="1"/>
  <c r="EB160" i="46"/>
  <c r="BM160" i="46" s="1"/>
  <c r="EA160" i="46"/>
  <c r="DZ160" i="46"/>
  <c r="DY160" i="46"/>
  <c r="DX160" i="46"/>
  <c r="DW160" i="46"/>
  <c r="DV160" i="46"/>
  <c r="DU160" i="46"/>
  <c r="BF160" i="46" s="1"/>
  <c r="DT160" i="46"/>
  <c r="DS160" i="46"/>
  <c r="DR160" i="46"/>
  <c r="DQ160" i="46"/>
  <c r="DP160" i="46"/>
  <c r="DO160" i="46"/>
  <c r="AZ160" i="46" s="1"/>
  <c r="DN160" i="46"/>
  <c r="AY160" i="46" s="1"/>
  <c r="DM160" i="46"/>
  <c r="AX160" i="46" s="1"/>
  <c r="DL160" i="46"/>
  <c r="AW160" i="46" s="1"/>
  <c r="DK160" i="46"/>
  <c r="AV160" i="46" s="1"/>
  <c r="DJ160" i="46"/>
  <c r="DI160" i="46"/>
  <c r="DH160" i="46"/>
  <c r="DG160" i="46"/>
  <c r="AR160" i="46" s="1"/>
  <c r="DF160" i="46"/>
  <c r="AQ160" i="46" s="1"/>
  <c r="DE160" i="46"/>
  <c r="AP160" i="46" s="1"/>
  <c r="DD160" i="46"/>
  <c r="AO160" i="46" s="1"/>
  <c r="DC160" i="46"/>
  <c r="DB160" i="46"/>
  <c r="DA160" i="46"/>
  <c r="CZ160" i="46"/>
  <c r="CY160" i="46"/>
  <c r="CX160" i="46"/>
  <c r="AI160" i="46" s="1"/>
  <c r="CW160" i="46"/>
  <c r="AH160" i="46" s="1"/>
  <c r="CV160" i="46"/>
  <c r="AG160" i="46" s="1"/>
  <c r="CU160" i="46"/>
  <c r="AF160" i="46" s="1"/>
  <c r="CT160" i="46"/>
  <c r="CS160" i="46"/>
  <c r="CR160" i="46"/>
  <c r="CQ160" i="46"/>
  <c r="AB160" i="46" s="1"/>
  <c r="CP160" i="46"/>
  <c r="AA160" i="46" s="1"/>
  <c r="CO160" i="46"/>
  <c r="Z160" i="46" s="1"/>
  <c r="CN160" i="46"/>
  <c r="CM160" i="46"/>
  <c r="X160" i="46" s="1"/>
  <c r="CL160" i="46"/>
  <c r="CK160" i="46"/>
  <c r="CJ160" i="46"/>
  <c r="CI160" i="46"/>
  <c r="T160" i="46" s="1"/>
  <c r="CH160" i="46"/>
  <c r="S160" i="46" s="1"/>
  <c r="CG160" i="46"/>
  <c r="R160" i="46" s="1"/>
  <c r="CF160" i="46"/>
  <c r="CE160" i="46"/>
  <c r="CD160" i="46"/>
  <c r="CC160" i="46"/>
  <c r="CB160" i="46"/>
  <c r="CA160" i="46"/>
  <c r="L160" i="46" s="1"/>
  <c r="BZ160" i="46"/>
  <c r="K160" i="46" s="1"/>
  <c r="BY160" i="46"/>
  <c r="J160" i="46" s="1"/>
  <c r="BX160" i="46"/>
  <c r="I160" i="46" s="1"/>
  <c r="BW160" i="46"/>
  <c r="BV160" i="46"/>
  <c r="BU160" i="46"/>
  <c r="F160" i="46" s="1"/>
  <c r="BT160" i="46"/>
  <c r="E160" i="46" s="1"/>
  <c r="BS160" i="46"/>
  <c r="D160" i="46" s="1"/>
  <c r="B160" i="46"/>
  <c r="B160" i="44" s="1"/>
  <c r="A160" i="46"/>
  <c r="A160" i="44" s="1"/>
  <c r="EF159" i="46"/>
  <c r="EE159" i="46"/>
  <c r="ED159" i="46"/>
  <c r="EC159" i="46"/>
  <c r="EB159" i="46"/>
  <c r="EA159" i="46"/>
  <c r="BL159" i="46" s="1"/>
  <c r="DZ159" i="46"/>
  <c r="BK159" i="46" s="1"/>
  <c r="DY159" i="46"/>
  <c r="BJ159" i="46" s="1"/>
  <c r="DX159" i="46"/>
  <c r="BI159" i="46" s="1"/>
  <c r="DW159" i="46"/>
  <c r="BH159" i="46" s="1"/>
  <c r="DV159" i="46"/>
  <c r="DU159" i="46"/>
  <c r="DT159" i="46"/>
  <c r="DS159" i="46"/>
  <c r="BD159" i="46" s="1"/>
  <c r="DR159" i="46"/>
  <c r="BC159" i="46" s="1"/>
  <c r="DQ159" i="46"/>
  <c r="BB159" i="46" s="1"/>
  <c r="DP159" i="46"/>
  <c r="BA159" i="46" s="1"/>
  <c r="DO159" i="46"/>
  <c r="DN159" i="46"/>
  <c r="DM159" i="46"/>
  <c r="DL159" i="46"/>
  <c r="DK159" i="46"/>
  <c r="DJ159" i="46"/>
  <c r="AU159" i="46" s="1"/>
  <c r="DI159" i="46"/>
  <c r="AT159" i="46" s="1"/>
  <c r="DH159" i="46"/>
  <c r="AS159" i="46" s="1"/>
  <c r="DG159" i="46"/>
  <c r="DF159" i="46"/>
  <c r="DE159" i="46"/>
  <c r="DD159" i="46"/>
  <c r="DC159" i="46"/>
  <c r="DB159" i="46"/>
  <c r="DA159" i="46"/>
  <c r="AL159" i="46" s="1"/>
  <c r="CZ159" i="46"/>
  <c r="AK159" i="46" s="1"/>
  <c r="CY159" i="46"/>
  <c r="AJ159" i="46" s="1"/>
  <c r="CX159" i="46"/>
  <c r="CW159" i="46"/>
  <c r="CV159" i="46"/>
  <c r="CU159" i="46"/>
  <c r="AF159" i="46" s="1"/>
  <c r="CT159" i="46"/>
  <c r="CS159" i="46"/>
  <c r="AD159" i="46" s="1"/>
  <c r="CR159" i="46"/>
  <c r="CQ159" i="46"/>
  <c r="CP159" i="46"/>
  <c r="CO159" i="46"/>
  <c r="Z159" i="46" s="1"/>
  <c r="CN159" i="46"/>
  <c r="CM159" i="46"/>
  <c r="X159" i="46" s="1"/>
  <c r="CL159" i="46"/>
  <c r="W159" i="46" s="1"/>
  <c r="CK159" i="46"/>
  <c r="V159" i="46" s="1"/>
  <c r="CJ159" i="46"/>
  <c r="U159" i="46" s="1"/>
  <c r="CI159" i="46"/>
  <c r="T159" i="46" s="1"/>
  <c r="CH159" i="46"/>
  <c r="CG159" i="46"/>
  <c r="R159" i="46" s="1"/>
  <c r="CF159" i="46"/>
  <c r="CE159" i="46"/>
  <c r="P159" i="46" s="1"/>
  <c r="CD159" i="46"/>
  <c r="O159" i="46" s="1"/>
  <c r="CC159" i="46"/>
  <c r="N159" i="46" s="1"/>
  <c r="CB159" i="46"/>
  <c r="CA159" i="46"/>
  <c r="BZ159" i="46"/>
  <c r="BY159" i="46"/>
  <c r="BX159" i="46"/>
  <c r="BW159" i="46"/>
  <c r="H159" i="46" s="1"/>
  <c r="BV159" i="46"/>
  <c r="G159" i="46" s="1"/>
  <c r="BU159" i="46"/>
  <c r="F159" i="46" s="1"/>
  <c r="BT159" i="46"/>
  <c r="E159" i="46" s="1"/>
  <c r="BS159" i="46"/>
  <c r="D159" i="46" s="1"/>
  <c r="B159" i="46"/>
  <c r="B159" i="44" s="1"/>
  <c r="A159" i="46"/>
  <c r="A159" i="44" s="1"/>
  <c r="EF158" i="46"/>
  <c r="EE158" i="46"/>
  <c r="ED158" i="46"/>
  <c r="BO158" i="46" s="1"/>
  <c r="EC158" i="46"/>
  <c r="BN158" i="46" s="1"/>
  <c r="EB158" i="46"/>
  <c r="EA158" i="46"/>
  <c r="BL158" i="46" s="1"/>
  <c r="DZ158" i="46"/>
  <c r="DY158" i="46"/>
  <c r="BJ158" i="46" s="1"/>
  <c r="DX158" i="46"/>
  <c r="DW158" i="46"/>
  <c r="DV158" i="46"/>
  <c r="BG158" i="46" s="1"/>
  <c r="DU158" i="46"/>
  <c r="BF158" i="46" s="1"/>
  <c r="DT158" i="46"/>
  <c r="BE158" i="46" s="1"/>
  <c r="DS158" i="46"/>
  <c r="BD158" i="46" s="1"/>
  <c r="DR158" i="46"/>
  <c r="BC158" i="46" s="1"/>
  <c r="DQ158" i="46"/>
  <c r="DP158" i="46"/>
  <c r="DO158" i="46"/>
  <c r="AZ158" i="46" s="1"/>
  <c r="DN158" i="46"/>
  <c r="AY158" i="46" s="1"/>
  <c r="DM158" i="46"/>
  <c r="AX158" i="46" s="1"/>
  <c r="DL158" i="46"/>
  <c r="DK158" i="46"/>
  <c r="DJ158" i="46"/>
  <c r="DI158" i="46"/>
  <c r="AT158" i="46" s="1"/>
  <c r="DH158" i="46"/>
  <c r="DG158" i="46"/>
  <c r="AR158" i="46" s="1"/>
  <c r="DF158" i="46"/>
  <c r="DE158" i="46"/>
  <c r="AP158" i="46" s="1"/>
  <c r="DD158" i="46"/>
  <c r="AO158" i="46" s="1"/>
  <c r="DC158" i="46"/>
  <c r="AN158" i="46" s="1"/>
  <c r="DB158" i="46"/>
  <c r="DA158" i="46"/>
  <c r="AL158" i="46" s="1"/>
  <c r="CZ158" i="46"/>
  <c r="CY158" i="46"/>
  <c r="CX158" i="46"/>
  <c r="CW158" i="46"/>
  <c r="AH158" i="46" s="1"/>
  <c r="CV158" i="46"/>
  <c r="CU158" i="46"/>
  <c r="CT158" i="46"/>
  <c r="CS158" i="46"/>
  <c r="CR158" i="46"/>
  <c r="CQ158" i="46"/>
  <c r="AB158" i="46" s="1"/>
  <c r="CP158" i="46"/>
  <c r="AA158" i="46" s="1"/>
  <c r="CO158" i="46"/>
  <c r="Z158" i="46" s="1"/>
  <c r="CN158" i="46"/>
  <c r="Y158" i="46" s="1"/>
  <c r="CM158" i="46"/>
  <c r="CL158" i="46"/>
  <c r="CK158" i="46"/>
  <c r="V158" i="46" s="1"/>
  <c r="CJ158" i="46"/>
  <c r="CI158" i="46"/>
  <c r="T158" i="46" s="1"/>
  <c r="CH158" i="46"/>
  <c r="CG158" i="46"/>
  <c r="R158" i="46" s="1"/>
  <c r="CF158" i="46"/>
  <c r="Q158" i="46" s="1"/>
  <c r="CE158" i="46"/>
  <c r="P158" i="46" s="1"/>
  <c r="CD158" i="46"/>
  <c r="O158" i="46" s="1"/>
  <c r="CC158" i="46"/>
  <c r="N158" i="46" s="1"/>
  <c r="CB158" i="46"/>
  <c r="CA158" i="46"/>
  <c r="BZ158" i="46"/>
  <c r="K158" i="46" s="1"/>
  <c r="BY158" i="46"/>
  <c r="J158" i="46" s="1"/>
  <c r="BX158" i="46"/>
  <c r="I158" i="46" s="1"/>
  <c r="BW158" i="46"/>
  <c r="BV158" i="46"/>
  <c r="BU158" i="46"/>
  <c r="BT158" i="46"/>
  <c r="BS158" i="46"/>
  <c r="D158" i="46" s="1"/>
  <c r="B158" i="46"/>
  <c r="B158" i="44" s="1"/>
  <c r="A158" i="46"/>
  <c r="A158" i="44" s="1"/>
  <c r="EF157" i="46"/>
  <c r="BQ157" i="46" s="1"/>
  <c r="EE157" i="46"/>
  <c r="ED157" i="46"/>
  <c r="EC157" i="46"/>
  <c r="BN157" i="46" s="1"/>
  <c r="EB157" i="46"/>
  <c r="EA157" i="46"/>
  <c r="BL157" i="46" s="1"/>
  <c r="DZ157" i="46"/>
  <c r="BK157" i="46" s="1"/>
  <c r="DY157" i="46"/>
  <c r="BJ157" i="46" s="1"/>
  <c r="DX157" i="46"/>
  <c r="BI157" i="46" s="1"/>
  <c r="DW157" i="46"/>
  <c r="DV157" i="46"/>
  <c r="DU157" i="46"/>
  <c r="DT157" i="46"/>
  <c r="DS157" i="46"/>
  <c r="BD157" i="46" s="1"/>
  <c r="DR157" i="46"/>
  <c r="DQ157" i="46"/>
  <c r="BB157" i="46" s="1"/>
  <c r="DP157" i="46"/>
  <c r="BA157" i="46" s="1"/>
  <c r="DO157" i="46"/>
  <c r="AZ157" i="46" s="1"/>
  <c r="DN157" i="46"/>
  <c r="DM157" i="46"/>
  <c r="DL157" i="46"/>
  <c r="DK157" i="46"/>
  <c r="DJ157" i="46"/>
  <c r="AU157" i="46" s="1"/>
  <c r="DI157" i="46"/>
  <c r="AT157" i="46" s="1"/>
  <c r="DH157" i="46"/>
  <c r="AS157" i="46" s="1"/>
  <c r="DG157" i="46"/>
  <c r="DF157" i="46"/>
  <c r="DE157" i="46"/>
  <c r="AP157" i="46" s="1"/>
  <c r="DD157" i="46"/>
  <c r="AO157" i="46" s="1"/>
  <c r="DC157" i="46"/>
  <c r="AN157" i="46" s="1"/>
  <c r="DB157" i="46"/>
  <c r="AM157" i="46" s="1"/>
  <c r="DA157" i="46"/>
  <c r="AL157" i="46" s="1"/>
  <c r="CZ157" i="46"/>
  <c r="CY157" i="46"/>
  <c r="AJ157" i="46" s="1"/>
  <c r="CX157" i="46"/>
  <c r="CW157" i="46"/>
  <c r="CV157" i="46"/>
  <c r="CU157" i="46"/>
  <c r="AF157" i="46" s="1"/>
  <c r="CT157" i="46"/>
  <c r="CS157" i="46"/>
  <c r="AD157" i="46" s="1"/>
  <c r="CR157" i="46"/>
  <c r="CQ157" i="46"/>
  <c r="CP157" i="46"/>
  <c r="CO157" i="46"/>
  <c r="Z157" i="46" s="1"/>
  <c r="CN157" i="46"/>
  <c r="CM157" i="46"/>
  <c r="CL157" i="46"/>
  <c r="W157" i="46" s="1"/>
  <c r="CK157" i="46"/>
  <c r="V157" i="46" s="1"/>
  <c r="CJ157" i="46"/>
  <c r="U157" i="46" s="1"/>
  <c r="CI157" i="46"/>
  <c r="T157" i="46" s="1"/>
  <c r="CH157" i="46"/>
  <c r="CG157" i="46"/>
  <c r="R157" i="46" s="1"/>
  <c r="CF157" i="46"/>
  <c r="CE157" i="46"/>
  <c r="P157" i="46" s="1"/>
  <c r="CD157" i="46"/>
  <c r="O157" i="46" s="1"/>
  <c r="CC157" i="46"/>
  <c r="N157" i="46" s="1"/>
  <c r="CB157" i="46"/>
  <c r="CA157" i="46"/>
  <c r="BZ157" i="46"/>
  <c r="BY157" i="46"/>
  <c r="BX157" i="46"/>
  <c r="BW157" i="46"/>
  <c r="H157" i="46" s="1"/>
  <c r="BV157" i="46"/>
  <c r="G157" i="46" s="1"/>
  <c r="BU157" i="46"/>
  <c r="F157" i="46" s="1"/>
  <c r="BT157" i="46"/>
  <c r="E157" i="46" s="1"/>
  <c r="BS157" i="46"/>
  <c r="B157" i="46"/>
  <c r="B157" i="44" s="1"/>
  <c r="A157" i="46"/>
  <c r="A157" i="44" s="1"/>
  <c r="EF156" i="46"/>
  <c r="EE156" i="46"/>
  <c r="BP156" i="46" s="1"/>
  <c r="ED156" i="46"/>
  <c r="BO156" i="44" s="1"/>
  <c r="EC156" i="46"/>
  <c r="BN156" i="46" s="1"/>
  <c r="EB156" i="46"/>
  <c r="EA156" i="46"/>
  <c r="DZ156" i="46"/>
  <c r="DY156" i="46"/>
  <c r="BJ156" i="46" s="1"/>
  <c r="DX156" i="46"/>
  <c r="DW156" i="46"/>
  <c r="DV156" i="46"/>
  <c r="BG156" i="46" s="1"/>
  <c r="DU156" i="46"/>
  <c r="BF156" i="46" s="1"/>
  <c r="DT156" i="46"/>
  <c r="BE156" i="46" s="1"/>
  <c r="DS156" i="46"/>
  <c r="BD156" i="46" s="1"/>
  <c r="DR156" i="46"/>
  <c r="DQ156" i="46"/>
  <c r="DP156" i="46"/>
  <c r="DO156" i="46"/>
  <c r="AZ156" i="46" s="1"/>
  <c r="DN156" i="46"/>
  <c r="AY156" i="46" s="1"/>
  <c r="DM156" i="46"/>
  <c r="AX156" i="46" s="1"/>
  <c r="DL156" i="46"/>
  <c r="DK156" i="46"/>
  <c r="DJ156" i="46"/>
  <c r="DI156" i="46"/>
  <c r="AT156" i="46" s="1"/>
  <c r="DH156" i="46"/>
  <c r="DG156" i="46"/>
  <c r="AR156" i="46" s="1"/>
  <c r="DF156" i="46"/>
  <c r="AQ156" i="46" s="1"/>
  <c r="DE156" i="46"/>
  <c r="AP156" i="46" s="1"/>
  <c r="DD156" i="46"/>
  <c r="AO156" i="46" s="1"/>
  <c r="DC156" i="46"/>
  <c r="DB156" i="46"/>
  <c r="DA156" i="46"/>
  <c r="CZ156" i="46"/>
  <c r="CY156" i="46"/>
  <c r="CX156" i="46"/>
  <c r="CW156" i="46"/>
  <c r="AH156" i="46" s="1"/>
  <c r="CV156" i="46"/>
  <c r="AG156" i="46" s="1"/>
  <c r="CU156" i="46"/>
  <c r="CT156" i="46"/>
  <c r="CS156" i="46"/>
  <c r="CR156" i="46"/>
  <c r="CQ156" i="46"/>
  <c r="CP156" i="46"/>
  <c r="AA156" i="46" s="1"/>
  <c r="CO156" i="46"/>
  <c r="Z156" i="46" s="1"/>
  <c r="CN156" i="46"/>
  <c r="Y156" i="46" s="1"/>
  <c r="CM156" i="46"/>
  <c r="X156" i="46" s="1"/>
  <c r="CL156" i="46"/>
  <c r="CK156" i="46"/>
  <c r="CJ156" i="46"/>
  <c r="CI156" i="46"/>
  <c r="T156" i="46" s="1"/>
  <c r="CH156" i="46"/>
  <c r="S156" i="46" s="1"/>
  <c r="CG156" i="46"/>
  <c r="R156" i="46" s="1"/>
  <c r="CF156" i="46"/>
  <c r="CE156" i="46"/>
  <c r="CD156" i="46"/>
  <c r="CC156" i="46"/>
  <c r="N156" i="46" s="1"/>
  <c r="CB156" i="46"/>
  <c r="CA156" i="46"/>
  <c r="L156" i="46" s="1"/>
  <c r="BZ156" i="46"/>
  <c r="BY156" i="46"/>
  <c r="J156" i="46" s="1"/>
  <c r="BX156" i="46"/>
  <c r="I156" i="46" s="1"/>
  <c r="BW156" i="46"/>
  <c r="BV156" i="46"/>
  <c r="BU156" i="46"/>
  <c r="BT156" i="46"/>
  <c r="BS156" i="46"/>
  <c r="BO156" i="46"/>
  <c r="B156" i="46"/>
  <c r="B156" i="44" s="1"/>
  <c r="A156" i="46"/>
  <c r="A156" i="44" s="1"/>
  <c r="EF155" i="46"/>
  <c r="EE155" i="46"/>
  <c r="ED155" i="46"/>
  <c r="EC155" i="46"/>
  <c r="EB155" i="46"/>
  <c r="EA155" i="46"/>
  <c r="BL155" i="46" s="1"/>
  <c r="DZ155" i="46"/>
  <c r="BK155" i="46" s="1"/>
  <c r="DY155" i="46"/>
  <c r="DX155" i="46"/>
  <c r="DW155" i="46"/>
  <c r="DV155" i="46"/>
  <c r="DU155" i="46"/>
  <c r="BF155" i="46" s="1"/>
  <c r="DT155" i="46"/>
  <c r="BE155" i="46" s="1"/>
  <c r="DS155" i="46"/>
  <c r="BD155" i="46" s="1"/>
  <c r="DR155" i="46"/>
  <c r="BC155" i="46" s="1"/>
  <c r="DQ155" i="46"/>
  <c r="DP155" i="46"/>
  <c r="DO155" i="46"/>
  <c r="DN155" i="46"/>
  <c r="DM155" i="46"/>
  <c r="AX155" i="46" s="1"/>
  <c r="DL155" i="46"/>
  <c r="DK155" i="46"/>
  <c r="DJ155" i="46"/>
  <c r="AU155" i="46" s="1"/>
  <c r="DI155" i="46"/>
  <c r="AT155" i="46" s="1"/>
  <c r="DH155" i="46"/>
  <c r="DG155" i="46"/>
  <c r="DF155" i="46"/>
  <c r="DE155" i="46"/>
  <c r="AP155" i="46" s="1"/>
  <c r="DD155" i="46"/>
  <c r="AO155" i="46" s="1"/>
  <c r="DC155" i="46"/>
  <c r="DB155" i="46"/>
  <c r="AM155" i="46" s="1"/>
  <c r="DA155" i="46"/>
  <c r="AL155" i="46" s="1"/>
  <c r="CZ155" i="46"/>
  <c r="CY155" i="46"/>
  <c r="CX155" i="46"/>
  <c r="CW155" i="46"/>
  <c r="AH155" i="46" s="1"/>
  <c r="CV155" i="46"/>
  <c r="AG155" i="46" s="1"/>
  <c r="CU155" i="46"/>
  <c r="AF155" i="46" s="1"/>
  <c r="CT155" i="46"/>
  <c r="AE155" i="46" s="1"/>
  <c r="CS155" i="46"/>
  <c r="AD155" i="46" s="1"/>
  <c r="CR155" i="46"/>
  <c r="CQ155" i="46"/>
  <c r="CP155" i="46"/>
  <c r="CO155" i="46"/>
  <c r="CN155" i="46"/>
  <c r="Y155" i="46" s="1"/>
  <c r="CM155" i="46"/>
  <c r="CL155" i="46"/>
  <c r="W155" i="46" s="1"/>
  <c r="CK155" i="46"/>
  <c r="CJ155" i="46"/>
  <c r="CI155" i="46"/>
  <c r="CH155" i="46"/>
  <c r="CG155" i="46"/>
  <c r="R155" i="46" s="1"/>
  <c r="CF155" i="46"/>
  <c r="CE155" i="46"/>
  <c r="CD155" i="46"/>
  <c r="O155" i="46" s="1"/>
  <c r="CC155" i="46"/>
  <c r="N155" i="46" s="1"/>
  <c r="CB155" i="46"/>
  <c r="CA155" i="46"/>
  <c r="BZ155" i="46"/>
  <c r="BY155" i="46"/>
  <c r="BX155" i="46"/>
  <c r="I155" i="46" s="1"/>
  <c r="BW155" i="46"/>
  <c r="H155" i="46" s="1"/>
  <c r="BV155" i="46"/>
  <c r="G155" i="46" s="1"/>
  <c r="BU155" i="46"/>
  <c r="BT155" i="46"/>
  <c r="E155" i="46" s="1"/>
  <c r="BS155" i="46"/>
  <c r="B155" i="46"/>
  <c r="B155" i="44" s="1"/>
  <c r="A155" i="46"/>
  <c r="C155" i="46" s="1"/>
  <c r="C155" i="44" s="1"/>
  <c r="EF154" i="46"/>
  <c r="BQ154" i="46" s="1"/>
  <c r="EE154" i="46"/>
  <c r="BP154" i="46" s="1"/>
  <c r="ED154" i="46"/>
  <c r="BO154" i="46" s="1"/>
  <c r="EC154" i="46"/>
  <c r="BN154" i="46" s="1"/>
  <c r="EB154" i="46"/>
  <c r="EA154" i="46"/>
  <c r="DZ154" i="46"/>
  <c r="DY154" i="46"/>
  <c r="BJ154" i="46" s="1"/>
  <c r="DX154" i="46"/>
  <c r="DW154" i="46"/>
  <c r="DV154" i="46"/>
  <c r="BG154" i="46" s="1"/>
  <c r="DU154" i="46"/>
  <c r="DT154" i="46"/>
  <c r="DS154" i="46"/>
  <c r="DR154" i="46"/>
  <c r="DQ154" i="46"/>
  <c r="DP154" i="46"/>
  <c r="DO154" i="46"/>
  <c r="DN154" i="46"/>
  <c r="AY154" i="46" s="1"/>
  <c r="DM154" i="46"/>
  <c r="AX154" i="46" s="1"/>
  <c r="DL154" i="46"/>
  <c r="DK154" i="46"/>
  <c r="DJ154" i="46"/>
  <c r="DI154" i="46"/>
  <c r="DH154" i="46"/>
  <c r="AS154" i="46" s="1"/>
  <c r="DG154" i="46"/>
  <c r="AR154" i="46" s="1"/>
  <c r="DF154" i="46"/>
  <c r="AQ154" i="46" s="1"/>
  <c r="DE154" i="46"/>
  <c r="DD154" i="46"/>
  <c r="AO154" i="46" s="1"/>
  <c r="DC154" i="46"/>
  <c r="DB154" i="46"/>
  <c r="DA154" i="46"/>
  <c r="AL154" i="46" s="1"/>
  <c r="CZ154" i="46"/>
  <c r="AK154" i="46" s="1"/>
  <c r="CY154" i="46"/>
  <c r="CX154" i="46"/>
  <c r="AI154" i="46" s="1"/>
  <c r="CW154" i="46"/>
  <c r="CV154" i="46"/>
  <c r="CU154" i="46"/>
  <c r="CT154" i="46"/>
  <c r="CS154" i="46"/>
  <c r="CR154" i="46"/>
  <c r="CQ154" i="46"/>
  <c r="CP154" i="46"/>
  <c r="AA154" i="46" s="1"/>
  <c r="CO154" i="46"/>
  <c r="CN154" i="46"/>
  <c r="CM154" i="46"/>
  <c r="CL154" i="46"/>
  <c r="CK154" i="46"/>
  <c r="CJ154" i="46"/>
  <c r="CI154" i="46"/>
  <c r="CH154" i="46"/>
  <c r="S154" i="46" s="1"/>
  <c r="CG154" i="46"/>
  <c r="R154" i="46" s="1"/>
  <c r="CF154" i="46"/>
  <c r="CE154" i="46"/>
  <c r="CD154" i="46"/>
  <c r="CC154" i="46"/>
  <c r="CB154" i="46"/>
  <c r="M154" i="46" s="1"/>
  <c r="CA154" i="46"/>
  <c r="L154" i="46" s="1"/>
  <c r="BZ154" i="46"/>
  <c r="K154" i="46" s="1"/>
  <c r="BY154" i="46"/>
  <c r="BX154" i="46"/>
  <c r="BW154" i="46"/>
  <c r="BV154" i="46"/>
  <c r="BU154" i="46"/>
  <c r="BT154" i="46"/>
  <c r="E154" i="46" s="1"/>
  <c r="BS154" i="46"/>
  <c r="B154" i="46"/>
  <c r="B154" i="44" s="1"/>
  <c r="A154" i="46"/>
  <c r="EF153" i="46"/>
  <c r="EE153" i="46"/>
  <c r="ED153" i="46"/>
  <c r="EC153" i="46"/>
  <c r="BN153" i="46" s="1"/>
  <c r="EB153" i="46"/>
  <c r="BM153" i="46" s="1"/>
  <c r="EA153" i="46"/>
  <c r="BL153" i="46" s="1"/>
  <c r="DZ153" i="46"/>
  <c r="BK153" i="46" s="1"/>
  <c r="DY153" i="46"/>
  <c r="BJ153" i="46" s="1"/>
  <c r="DX153" i="46"/>
  <c r="BI153" i="46" s="1"/>
  <c r="DW153" i="46"/>
  <c r="DV153" i="46"/>
  <c r="DU153" i="46"/>
  <c r="DT153" i="46"/>
  <c r="DS153" i="46"/>
  <c r="BD153" i="46" s="1"/>
  <c r="DR153" i="46"/>
  <c r="BC153" i="46" s="1"/>
  <c r="DQ153" i="46"/>
  <c r="DP153" i="46"/>
  <c r="DO153" i="46"/>
  <c r="DN153" i="46"/>
  <c r="DM153" i="46"/>
  <c r="DL153" i="46"/>
  <c r="AW153" i="46" s="1"/>
  <c r="DK153" i="46"/>
  <c r="DJ153" i="46"/>
  <c r="AU153" i="46" s="1"/>
  <c r="DI153" i="46"/>
  <c r="DH153" i="46"/>
  <c r="DG153" i="46"/>
  <c r="DF153" i="46"/>
  <c r="DE153" i="46"/>
  <c r="DD153" i="46"/>
  <c r="AO153" i="46" s="1"/>
  <c r="DC153" i="46"/>
  <c r="AN153" i="46" s="1"/>
  <c r="DB153" i="46"/>
  <c r="AM153" i="46" s="1"/>
  <c r="DA153" i="46"/>
  <c r="AL153" i="46" s="1"/>
  <c r="CZ153" i="46"/>
  <c r="CY153" i="46"/>
  <c r="CX153" i="46"/>
  <c r="CW153" i="46"/>
  <c r="CV153" i="46"/>
  <c r="CU153" i="46"/>
  <c r="AF153" i="46" s="1"/>
  <c r="CT153" i="46"/>
  <c r="AE153" i="46" s="1"/>
  <c r="CS153" i="46"/>
  <c r="CR153" i="46"/>
  <c r="CQ153" i="46"/>
  <c r="CP153" i="46"/>
  <c r="AA153" i="46" s="1"/>
  <c r="CO153" i="46"/>
  <c r="CN153" i="46"/>
  <c r="CM153" i="46"/>
  <c r="X153" i="46" s="1"/>
  <c r="CL153" i="46"/>
  <c r="W153" i="46" s="1"/>
  <c r="CK153" i="46"/>
  <c r="V153" i="46" s="1"/>
  <c r="CJ153" i="46"/>
  <c r="CI153" i="46"/>
  <c r="CH153" i="46"/>
  <c r="CG153" i="46"/>
  <c r="R153" i="46" s="1"/>
  <c r="CF153" i="46"/>
  <c r="Q153" i="46" s="1"/>
  <c r="CE153" i="46"/>
  <c r="P153" i="46" s="1"/>
  <c r="CD153" i="46"/>
  <c r="O153" i="46" s="1"/>
  <c r="CC153" i="46"/>
  <c r="CB153" i="46"/>
  <c r="CA153" i="46"/>
  <c r="BZ153" i="46"/>
  <c r="BY153" i="46"/>
  <c r="BX153" i="46"/>
  <c r="I153" i="46" s="1"/>
  <c r="BW153" i="46"/>
  <c r="H153" i="46" s="1"/>
  <c r="BV153" i="46"/>
  <c r="G153" i="46" s="1"/>
  <c r="BU153" i="46"/>
  <c r="F153" i="46" s="1"/>
  <c r="BT153" i="46"/>
  <c r="BS153" i="46"/>
  <c r="B153" i="46"/>
  <c r="B153" i="44" s="1"/>
  <c r="A153" i="46"/>
  <c r="EF152" i="46"/>
  <c r="BQ152" i="46" s="1"/>
  <c r="EE152" i="46"/>
  <c r="BP152" i="46" s="1"/>
  <c r="ED152" i="46"/>
  <c r="BO152" i="44" s="1"/>
  <c r="EC152" i="46"/>
  <c r="EB152" i="46"/>
  <c r="EA152" i="46"/>
  <c r="DZ152" i="46"/>
  <c r="DY152" i="46"/>
  <c r="DX152" i="46"/>
  <c r="DW152" i="46"/>
  <c r="BH152" i="46" s="1"/>
  <c r="DV152" i="46"/>
  <c r="BG152" i="46" s="1"/>
  <c r="DU152" i="46"/>
  <c r="DT152" i="46"/>
  <c r="DS152" i="46"/>
  <c r="DR152" i="46"/>
  <c r="DQ152" i="46"/>
  <c r="BB152" i="46" s="1"/>
  <c r="DP152" i="46"/>
  <c r="BA152" i="46" s="1"/>
  <c r="DO152" i="46"/>
  <c r="AZ152" i="46" s="1"/>
  <c r="DN152" i="46"/>
  <c r="AY152" i="46" s="1"/>
  <c r="DM152" i="46"/>
  <c r="DL152" i="46"/>
  <c r="DK152" i="46"/>
  <c r="DJ152" i="46"/>
  <c r="AU152" i="46" s="1"/>
  <c r="DI152" i="46"/>
  <c r="DH152" i="46"/>
  <c r="AS152" i="46" s="1"/>
  <c r="DG152" i="46"/>
  <c r="AR152" i="46" s="1"/>
  <c r="DF152" i="46"/>
  <c r="AQ152" i="46" s="1"/>
  <c r="DE152" i="46"/>
  <c r="DD152" i="46"/>
  <c r="DC152" i="46"/>
  <c r="AN152" i="46" s="1"/>
  <c r="DB152" i="46"/>
  <c r="DA152" i="46"/>
  <c r="CZ152" i="46"/>
  <c r="AK152" i="46" s="1"/>
  <c r="CY152" i="46"/>
  <c r="AJ152" i="46" s="1"/>
  <c r="CX152" i="46"/>
  <c r="AI152" i="46" s="1"/>
  <c r="CW152" i="46"/>
  <c r="CV152" i="46"/>
  <c r="CU152" i="46"/>
  <c r="CT152" i="46"/>
  <c r="CS152" i="46"/>
  <c r="AD152" i="46" s="1"/>
  <c r="CR152" i="46"/>
  <c r="CQ152" i="46"/>
  <c r="AB152" i="46" s="1"/>
  <c r="CP152" i="46"/>
  <c r="AA152" i="46" s="1"/>
  <c r="CO152" i="46"/>
  <c r="CN152" i="46"/>
  <c r="Y152" i="46" s="1"/>
  <c r="CM152" i="46"/>
  <c r="X152" i="46" s="1"/>
  <c r="CL152" i="46"/>
  <c r="W152" i="46" s="1"/>
  <c r="CK152" i="46"/>
  <c r="CJ152" i="46"/>
  <c r="U152" i="46" s="1"/>
  <c r="CI152" i="46"/>
  <c r="T152" i="46" s="1"/>
  <c r="CH152" i="46"/>
  <c r="S152" i="46" s="1"/>
  <c r="CG152" i="46"/>
  <c r="R152" i="46" s="1"/>
  <c r="CF152" i="46"/>
  <c r="CE152" i="46"/>
  <c r="P152" i="46" s="1"/>
  <c r="CD152" i="46"/>
  <c r="CC152" i="46"/>
  <c r="CB152" i="46"/>
  <c r="M152" i="46" s="1"/>
  <c r="CA152" i="46"/>
  <c r="BZ152" i="46"/>
  <c r="K152" i="46" s="1"/>
  <c r="BY152" i="46"/>
  <c r="BX152" i="46"/>
  <c r="BW152" i="46"/>
  <c r="H152" i="46" s="1"/>
  <c r="BV152" i="46"/>
  <c r="BU152" i="46"/>
  <c r="BT152" i="46"/>
  <c r="E152" i="46" s="1"/>
  <c r="BS152" i="46"/>
  <c r="D152" i="46" s="1"/>
  <c r="BO152" i="46"/>
  <c r="B152" i="46"/>
  <c r="B152" i="44" s="1"/>
  <c r="A152" i="46"/>
  <c r="A152" i="44" s="1"/>
  <c r="EF151" i="46"/>
  <c r="EE151" i="46"/>
  <c r="ED151" i="46"/>
  <c r="EC151" i="46"/>
  <c r="BN151" i="46" s="1"/>
  <c r="EB151" i="46"/>
  <c r="BM151" i="46" s="1"/>
  <c r="EA151" i="46"/>
  <c r="BL151" i="46" s="1"/>
  <c r="DZ151" i="46"/>
  <c r="DY151" i="46"/>
  <c r="DX151" i="46"/>
  <c r="DW151" i="46"/>
  <c r="DV151" i="46"/>
  <c r="DU151" i="46"/>
  <c r="DT151" i="46"/>
  <c r="BE151" i="46" s="1"/>
  <c r="DS151" i="46"/>
  <c r="BD151" i="46" s="1"/>
  <c r="DR151" i="46"/>
  <c r="DQ151" i="46"/>
  <c r="DP151" i="46"/>
  <c r="DO151" i="46"/>
  <c r="DN151" i="46"/>
  <c r="AY151" i="46" s="1"/>
  <c r="DM151" i="46"/>
  <c r="DL151" i="46"/>
  <c r="AW151" i="46" s="1"/>
  <c r="DK151" i="46"/>
  <c r="AV151" i="46" s="1"/>
  <c r="DJ151" i="46"/>
  <c r="AU151" i="46" s="1"/>
  <c r="DI151" i="46"/>
  <c r="AT151" i="46" s="1"/>
  <c r="DH151" i="46"/>
  <c r="DG151" i="46"/>
  <c r="DF151" i="46"/>
  <c r="DE151" i="46"/>
  <c r="AP151" i="46" s="1"/>
  <c r="DD151" i="46"/>
  <c r="AO151" i="46" s="1"/>
  <c r="DC151" i="46"/>
  <c r="AN151" i="46" s="1"/>
  <c r="DB151" i="46"/>
  <c r="AM151" i="46" s="1"/>
  <c r="DA151" i="46"/>
  <c r="CZ151" i="46"/>
  <c r="AK151" i="46" s="1"/>
  <c r="CY151" i="46"/>
  <c r="CX151" i="46"/>
  <c r="CW151" i="46"/>
  <c r="AH151" i="46" s="1"/>
  <c r="CV151" i="46"/>
  <c r="CU151" i="46"/>
  <c r="AF151" i="46" s="1"/>
  <c r="CT151" i="46"/>
  <c r="AE151" i="46" s="1"/>
  <c r="CS151" i="46"/>
  <c r="CR151" i="46"/>
  <c r="CQ151" i="46"/>
  <c r="CP151" i="46"/>
  <c r="CO151" i="46"/>
  <c r="Z151" i="46" s="1"/>
  <c r="CN151" i="46"/>
  <c r="Y151" i="46" s="1"/>
  <c r="CM151" i="46"/>
  <c r="X151" i="46" s="1"/>
  <c r="CL151" i="46"/>
  <c r="CK151" i="46"/>
  <c r="CJ151" i="46"/>
  <c r="CI151" i="46"/>
  <c r="CH151" i="46"/>
  <c r="S151" i="46" s="1"/>
  <c r="CG151" i="46"/>
  <c r="CF151" i="46"/>
  <c r="CE151" i="46"/>
  <c r="P151" i="46" s="1"/>
  <c r="CD151" i="46"/>
  <c r="CC151" i="46"/>
  <c r="CB151" i="46"/>
  <c r="CA151" i="46"/>
  <c r="BZ151" i="46"/>
  <c r="BY151" i="46"/>
  <c r="J151" i="46" s="1"/>
  <c r="BX151" i="46"/>
  <c r="I151" i="46" s="1"/>
  <c r="BW151" i="46"/>
  <c r="H151" i="46" s="1"/>
  <c r="BV151" i="46"/>
  <c r="G151" i="46" s="1"/>
  <c r="BU151" i="46"/>
  <c r="BT151" i="46"/>
  <c r="BS151" i="46"/>
  <c r="B151" i="46"/>
  <c r="B151" i="44" s="1"/>
  <c r="A151" i="46"/>
  <c r="A151" i="44" s="1"/>
  <c r="EF150" i="46"/>
  <c r="BQ150" i="46" s="1"/>
  <c r="EE150" i="46"/>
  <c r="BP150" i="46" s="1"/>
  <c r="ED150" i="46"/>
  <c r="BO150" i="46" s="1"/>
  <c r="EC150" i="46"/>
  <c r="EB150" i="46"/>
  <c r="EA150" i="46"/>
  <c r="DZ150" i="46"/>
  <c r="DY150" i="46"/>
  <c r="BJ150" i="46" s="1"/>
  <c r="DX150" i="46"/>
  <c r="DW150" i="46"/>
  <c r="BH150" i="46" s="1"/>
  <c r="DV150" i="46"/>
  <c r="DU150" i="46"/>
  <c r="DT150" i="46"/>
  <c r="DS150" i="46"/>
  <c r="BD150" i="46" s="1"/>
  <c r="DR150" i="46"/>
  <c r="BC150" i="46" s="1"/>
  <c r="DQ150" i="46"/>
  <c r="BB150" i="46" s="1"/>
  <c r="DP150" i="46"/>
  <c r="BA150" i="46" s="1"/>
  <c r="DO150" i="46"/>
  <c r="AZ150" i="46" s="1"/>
  <c r="DN150" i="46"/>
  <c r="DM150" i="46"/>
  <c r="DL150" i="46"/>
  <c r="DK150" i="46"/>
  <c r="DJ150" i="46"/>
  <c r="DI150" i="46"/>
  <c r="AT150" i="46" s="1"/>
  <c r="DH150" i="46"/>
  <c r="DG150" i="46"/>
  <c r="AR150" i="46" s="1"/>
  <c r="DF150" i="46"/>
  <c r="AQ150" i="46" s="1"/>
  <c r="DE150" i="46"/>
  <c r="DD150" i="46"/>
  <c r="DC150" i="46"/>
  <c r="AN150" i="46" s="1"/>
  <c r="DB150" i="46"/>
  <c r="DA150" i="46"/>
  <c r="CZ150" i="46"/>
  <c r="CY150" i="46"/>
  <c r="AJ150" i="46" s="1"/>
  <c r="CX150" i="46"/>
  <c r="AI150" i="46" s="1"/>
  <c r="CW150" i="46"/>
  <c r="CV150" i="46"/>
  <c r="CU150" i="46"/>
  <c r="AF150" i="46" s="1"/>
  <c r="CT150" i="46"/>
  <c r="CS150" i="46"/>
  <c r="AD150" i="46" s="1"/>
  <c r="CR150" i="46"/>
  <c r="AC150" i="46" s="1"/>
  <c r="CQ150" i="46"/>
  <c r="AB150" i="46" s="1"/>
  <c r="CP150" i="46"/>
  <c r="AA150" i="46" s="1"/>
  <c r="CO150" i="46"/>
  <c r="CN150" i="46"/>
  <c r="CM150" i="46"/>
  <c r="X150" i="46" s="1"/>
  <c r="CL150" i="46"/>
  <c r="CK150" i="46"/>
  <c r="V150" i="46" s="1"/>
  <c r="CJ150" i="46"/>
  <c r="U150" i="46" s="1"/>
  <c r="CI150" i="46"/>
  <c r="T150" i="46" s="1"/>
  <c r="CH150" i="46"/>
  <c r="CG150" i="46"/>
  <c r="CF150" i="46"/>
  <c r="CE150" i="46"/>
  <c r="CD150" i="46"/>
  <c r="CC150" i="46"/>
  <c r="N150" i="46" s="1"/>
  <c r="CB150" i="46"/>
  <c r="M150" i="46" s="1"/>
  <c r="CA150" i="46"/>
  <c r="L150" i="46" s="1"/>
  <c r="BZ150" i="46"/>
  <c r="K150" i="46" s="1"/>
  <c r="BY150" i="46"/>
  <c r="BX150" i="46"/>
  <c r="BW150" i="46"/>
  <c r="BV150" i="46"/>
  <c r="G150" i="46" s="1"/>
  <c r="BU150" i="46"/>
  <c r="F150" i="46" s="1"/>
  <c r="BT150" i="46"/>
  <c r="BS150" i="46"/>
  <c r="D150" i="46" s="1"/>
  <c r="B150" i="46"/>
  <c r="B150" i="44" s="1"/>
  <c r="A150" i="46"/>
  <c r="C150" i="46" s="1"/>
  <c r="C150" i="44" s="1"/>
  <c r="EF149" i="46"/>
  <c r="EE149" i="46"/>
  <c r="BP149" i="46" s="1"/>
  <c r="ED149" i="46"/>
  <c r="BO149" i="44" s="1"/>
  <c r="EC149" i="46"/>
  <c r="BN149" i="44" s="1"/>
  <c r="EB149" i="46"/>
  <c r="BM149" i="46" s="1"/>
  <c r="EA149" i="46"/>
  <c r="BL149" i="46" s="1"/>
  <c r="DZ149" i="46"/>
  <c r="BK149" i="46" s="1"/>
  <c r="DY149" i="46"/>
  <c r="DX149" i="46"/>
  <c r="DW149" i="46"/>
  <c r="DV149" i="46"/>
  <c r="DU149" i="46"/>
  <c r="DT149" i="46"/>
  <c r="BE149" i="46" s="1"/>
  <c r="DS149" i="46"/>
  <c r="BD149" i="46" s="1"/>
  <c r="DR149" i="46"/>
  <c r="DQ149" i="46"/>
  <c r="DP149" i="46"/>
  <c r="DO149" i="46"/>
  <c r="AZ149" i="46" s="1"/>
  <c r="DN149" i="46"/>
  <c r="AY149" i="46" s="1"/>
  <c r="DM149" i="46"/>
  <c r="AX149" i="46" s="1"/>
  <c r="DL149" i="46"/>
  <c r="AW149" i="44" s="1"/>
  <c r="DK149" i="46"/>
  <c r="AV149" i="46" s="1"/>
  <c r="DJ149" i="46"/>
  <c r="DI149" i="46"/>
  <c r="DH149" i="46"/>
  <c r="DG149" i="46"/>
  <c r="AR149" i="46" s="1"/>
  <c r="DF149" i="46"/>
  <c r="DE149" i="46"/>
  <c r="AP149" i="46" s="1"/>
  <c r="DD149" i="46"/>
  <c r="DC149" i="46"/>
  <c r="AN149" i="46" s="1"/>
  <c r="DB149" i="46"/>
  <c r="AM149" i="46" s="1"/>
  <c r="DA149" i="46"/>
  <c r="CZ149" i="46"/>
  <c r="CY149" i="46"/>
  <c r="CX149" i="46"/>
  <c r="CW149" i="46"/>
  <c r="AH149" i="46" s="1"/>
  <c r="CV149" i="46"/>
  <c r="AG149" i="46" s="1"/>
  <c r="CU149" i="46"/>
  <c r="AF149" i="46" s="1"/>
  <c r="CT149" i="46"/>
  <c r="AE149" i="46" s="1"/>
  <c r="CS149" i="46"/>
  <c r="CR149" i="46"/>
  <c r="CQ149" i="46"/>
  <c r="CP149" i="46"/>
  <c r="CO149" i="46"/>
  <c r="CN149" i="46"/>
  <c r="Y149" i="46" s="1"/>
  <c r="CM149" i="46"/>
  <c r="X149" i="46" s="1"/>
  <c r="CL149" i="46"/>
  <c r="CK149" i="46"/>
  <c r="CJ149" i="46"/>
  <c r="CI149" i="46"/>
  <c r="T149" i="46" s="1"/>
  <c r="CH149" i="46"/>
  <c r="CG149" i="46"/>
  <c r="R149" i="46" s="1"/>
  <c r="CF149" i="46"/>
  <c r="CE149" i="46"/>
  <c r="P149" i="46" s="1"/>
  <c r="CD149" i="46"/>
  <c r="O149" i="46" s="1"/>
  <c r="CC149" i="46"/>
  <c r="CB149" i="46"/>
  <c r="CA149" i="46"/>
  <c r="BZ149" i="46"/>
  <c r="BY149" i="46"/>
  <c r="J149" i="46" s="1"/>
  <c r="BX149" i="46"/>
  <c r="I149" i="46" s="1"/>
  <c r="BW149" i="46"/>
  <c r="H149" i="46" s="1"/>
  <c r="BV149" i="46"/>
  <c r="BU149" i="46"/>
  <c r="F149" i="46" s="1"/>
  <c r="BT149" i="46"/>
  <c r="BS149" i="46"/>
  <c r="BO149" i="46"/>
  <c r="BN149" i="46"/>
  <c r="AW149" i="46"/>
  <c r="B149" i="46"/>
  <c r="B149" i="44" s="1"/>
  <c r="A149" i="46"/>
  <c r="EF148" i="46"/>
  <c r="EE148" i="46"/>
  <c r="ED148" i="46"/>
  <c r="EC148" i="46"/>
  <c r="EB148" i="46"/>
  <c r="BM148" i="46" s="1"/>
  <c r="EA148" i="46"/>
  <c r="BL148" i="46" s="1"/>
  <c r="DZ148" i="46"/>
  <c r="BK148" i="46" s="1"/>
  <c r="DY148" i="46"/>
  <c r="BJ148" i="46" s="1"/>
  <c r="DX148" i="46"/>
  <c r="BI148" i="46" s="1"/>
  <c r="DW148" i="46"/>
  <c r="DV148" i="46"/>
  <c r="DU148" i="46"/>
  <c r="DT148" i="46"/>
  <c r="DS148" i="46"/>
  <c r="BD148" i="46" s="1"/>
  <c r="DR148" i="46"/>
  <c r="BC148" i="46" s="1"/>
  <c r="DQ148" i="46"/>
  <c r="BB148" i="46" s="1"/>
  <c r="DP148" i="46"/>
  <c r="DO148" i="46"/>
  <c r="DN148" i="46"/>
  <c r="AY148" i="46" s="1"/>
  <c r="DM148" i="46"/>
  <c r="DL148" i="46"/>
  <c r="DK148" i="46"/>
  <c r="AV148" i="46" s="1"/>
  <c r="DJ148" i="46"/>
  <c r="AU148" i="46" s="1"/>
  <c r="DI148" i="46"/>
  <c r="AT148" i="46" s="1"/>
  <c r="DH148" i="46"/>
  <c r="DG148" i="46"/>
  <c r="DF148" i="46"/>
  <c r="AQ148" i="46" s="1"/>
  <c r="DE148" i="46"/>
  <c r="DD148" i="46"/>
  <c r="AO148" i="46" s="1"/>
  <c r="DC148" i="46"/>
  <c r="DB148" i="46"/>
  <c r="AM148" i="46" s="1"/>
  <c r="DA148" i="46"/>
  <c r="AL148" i="46" s="1"/>
  <c r="CZ148" i="46"/>
  <c r="CY148" i="46"/>
  <c r="CX148" i="46"/>
  <c r="CW148" i="46"/>
  <c r="CV148" i="46"/>
  <c r="CU148" i="46"/>
  <c r="AF148" i="46" s="1"/>
  <c r="CT148" i="46"/>
  <c r="AE148" i="46" s="1"/>
  <c r="CS148" i="46"/>
  <c r="CR148" i="46"/>
  <c r="CQ148" i="46"/>
  <c r="CP148" i="46"/>
  <c r="CO148" i="46"/>
  <c r="CN148" i="46"/>
  <c r="Y148" i="46" s="1"/>
  <c r="CM148" i="46"/>
  <c r="CL148" i="46"/>
  <c r="W148" i="46" s="1"/>
  <c r="CK148" i="46"/>
  <c r="V148" i="46" s="1"/>
  <c r="CJ148" i="46"/>
  <c r="CI148" i="46"/>
  <c r="CH148" i="46"/>
  <c r="S148" i="46" s="1"/>
  <c r="CG148" i="46"/>
  <c r="R148" i="46" s="1"/>
  <c r="CF148" i="46"/>
  <c r="Q148" i="46" s="1"/>
  <c r="CE148" i="46"/>
  <c r="P148" i="46" s="1"/>
  <c r="CD148" i="46"/>
  <c r="O148" i="46" s="1"/>
  <c r="CC148" i="46"/>
  <c r="N148" i="46" s="1"/>
  <c r="CB148" i="46"/>
  <c r="CA148" i="46"/>
  <c r="BZ148" i="46"/>
  <c r="BY148" i="46"/>
  <c r="J148" i="46" s="1"/>
  <c r="BX148" i="46"/>
  <c r="BW148" i="46"/>
  <c r="BV148" i="46"/>
  <c r="G148" i="46" s="1"/>
  <c r="BU148" i="46"/>
  <c r="F148" i="46" s="1"/>
  <c r="BT148" i="46"/>
  <c r="BS148" i="46"/>
  <c r="B148" i="46"/>
  <c r="B148" i="44" s="1"/>
  <c r="A148" i="46"/>
  <c r="A146" i="27" s="1"/>
  <c r="EF147" i="46"/>
  <c r="BQ147" i="46" s="1"/>
  <c r="EE147" i="46"/>
  <c r="BP147" i="46" s="1"/>
  <c r="ED147" i="46"/>
  <c r="BO147" i="46" s="1"/>
  <c r="EC147" i="46"/>
  <c r="BN147" i="46" s="1"/>
  <c r="EB147" i="46"/>
  <c r="EA147" i="46"/>
  <c r="DZ147" i="46"/>
  <c r="DY147" i="46"/>
  <c r="DX147" i="46"/>
  <c r="BI147" i="46" s="1"/>
  <c r="DW147" i="46"/>
  <c r="BH147" i="46" s="1"/>
  <c r="DV147" i="46"/>
  <c r="DU147" i="46"/>
  <c r="DT147" i="46"/>
  <c r="DS147" i="46"/>
  <c r="DR147" i="46"/>
  <c r="DQ147" i="46"/>
  <c r="DP147" i="46"/>
  <c r="BA147" i="46" s="1"/>
  <c r="DO147" i="46"/>
  <c r="AZ147" i="46" s="1"/>
  <c r="DN147" i="46"/>
  <c r="AY147" i="46" s="1"/>
  <c r="DM147" i="46"/>
  <c r="DL147" i="46"/>
  <c r="DK147" i="46"/>
  <c r="DJ147" i="46"/>
  <c r="AU147" i="46" s="1"/>
  <c r="DI147" i="46"/>
  <c r="AT147" i="46" s="1"/>
  <c r="DH147" i="46"/>
  <c r="DG147" i="46"/>
  <c r="DF147" i="46"/>
  <c r="AQ147" i="46" s="1"/>
  <c r="DE147" i="46"/>
  <c r="DD147" i="46"/>
  <c r="DC147" i="46"/>
  <c r="DB147" i="46"/>
  <c r="DA147" i="46"/>
  <c r="AL147" i="46" s="1"/>
  <c r="CZ147" i="46"/>
  <c r="AK147" i="46" s="1"/>
  <c r="CY147" i="46"/>
  <c r="AJ147" i="46" s="1"/>
  <c r="CX147" i="46"/>
  <c r="CW147" i="46"/>
  <c r="CV147" i="46"/>
  <c r="AG147" i="46" s="1"/>
  <c r="CU147" i="46"/>
  <c r="CT147" i="46"/>
  <c r="AE147" i="46" s="1"/>
  <c r="CS147" i="46"/>
  <c r="CR147" i="46"/>
  <c r="AC147" i="46" s="1"/>
  <c r="CQ147" i="46"/>
  <c r="AB147" i="46" s="1"/>
  <c r="CP147" i="46"/>
  <c r="AA147" i="46" s="1"/>
  <c r="CO147" i="46"/>
  <c r="CN147" i="46"/>
  <c r="CM147" i="46"/>
  <c r="CL147" i="46"/>
  <c r="W147" i="46" s="1"/>
  <c r="CK147" i="46"/>
  <c r="V147" i="46" s="1"/>
  <c r="CJ147" i="46"/>
  <c r="U147" i="46" s="1"/>
  <c r="CI147" i="46"/>
  <c r="T147" i="46" s="1"/>
  <c r="CH147" i="46"/>
  <c r="S147" i="46" s="1"/>
  <c r="CG147" i="46"/>
  <c r="CF147" i="46"/>
  <c r="Q147" i="46" s="1"/>
  <c r="CE147" i="46"/>
  <c r="CD147" i="46"/>
  <c r="CC147" i="46"/>
  <c r="CB147" i="46"/>
  <c r="CA147" i="46"/>
  <c r="L147" i="46" s="1"/>
  <c r="BZ147" i="46"/>
  <c r="BY147" i="46"/>
  <c r="J147" i="46" s="1"/>
  <c r="BX147" i="46"/>
  <c r="BW147" i="46"/>
  <c r="BV147" i="46"/>
  <c r="BU147" i="46"/>
  <c r="BT147" i="46"/>
  <c r="E147" i="46" s="1"/>
  <c r="BS147" i="46"/>
  <c r="D147" i="46" s="1"/>
  <c r="B147" i="46"/>
  <c r="B147" i="44" s="1"/>
  <c r="A147" i="46"/>
  <c r="A145" i="27" s="1"/>
  <c r="EF146" i="46"/>
  <c r="EE146" i="46"/>
  <c r="ED146" i="46"/>
  <c r="EC146" i="46"/>
  <c r="BN146" i="46" s="1"/>
  <c r="EB146" i="46"/>
  <c r="BM146" i="46" s="1"/>
  <c r="EA146" i="46"/>
  <c r="DZ146" i="46"/>
  <c r="BK146" i="46" s="1"/>
  <c r="DY146" i="46"/>
  <c r="BJ146" i="46" s="1"/>
  <c r="DX146" i="46"/>
  <c r="DW146" i="46"/>
  <c r="DV146" i="46"/>
  <c r="DU146" i="46"/>
  <c r="DT146" i="46"/>
  <c r="BE146" i="46" s="1"/>
  <c r="DS146" i="46"/>
  <c r="BD146" i="46" s="1"/>
  <c r="DR146" i="46"/>
  <c r="DQ146" i="46"/>
  <c r="DP146" i="46"/>
  <c r="DO146" i="46"/>
  <c r="DN146" i="46"/>
  <c r="DM146" i="46"/>
  <c r="AX146" i="46" s="1"/>
  <c r="DL146" i="46"/>
  <c r="DK146" i="46"/>
  <c r="AV146" i="46" s="1"/>
  <c r="DJ146" i="46"/>
  <c r="AU146" i="46" s="1"/>
  <c r="DI146" i="46"/>
  <c r="DH146" i="46"/>
  <c r="DG146" i="46"/>
  <c r="DF146" i="46"/>
  <c r="AQ146" i="46" s="1"/>
  <c r="DE146" i="46"/>
  <c r="DD146" i="46"/>
  <c r="AO146" i="46" s="1"/>
  <c r="DC146" i="46"/>
  <c r="AN146" i="46" s="1"/>
  <c r="DB146" i="46"/>
  <c r="AM146" i="46" s="1"/>
  <c r="DA146" i="46"/>
  <c r="CZ146" i="46"/>
  <c r="AK146" i="46" s="1"/>
  <c r="CY146" i="46"/>
  <c r="CX146" i="46"/>
  <c r="CW146" i="46"/>
  <c r="CV146" i="46"/>
  <c r="AG146" i="46" s="1"/>
  <c r="CU146" i="46"/>
  <c r="AF146" i="46" s="1"/>
  <c r="CT146" i="46"/>
  <c r="CS146" i="46"/>
  <c r="AD146" i="46" s="1"/>
  <c r="CR146" i="46"/>
  <c r="CQ146" i="46"/>
  <c r="CP146" i="46"/>
  <c r="CO146" i="46"/>
  <c r="CN146" i="46"/>
  <c r="Y146" i="46" s="1"/>
  <c r="CM146" i="46"/>
  <c r="X146" i="46" s="1"/>
  <c r="CL146" i="46"/>
  <c r="W146" i="46" s="1"/>
  <c r="CK146" i="46"/>
  <c r="V146" i="46" s="1"/>
  <c r="CJ146" i="46"/>
  <c r="CI146" i="46"/>
  <c r="CH146" i="46"/>
  <c r="S146" i="46" s="1"/>
  <c r="CG146" i="46"/>
  <c r="R146" i="46" s="1"/>
  <c r="CF146" i="46"/>
  <c r="Q146" i="46" s="1"/>
  <c r="CE146" i="46"/>
  <c r="P146" i="46" s="1"/>
  <c r="CD146" i="46"/>
  <c r="O146" i="46" s="1"/>
  <c r="CC146" i="46"/>
  <c r="CB146" i="46"/>
  <c r="CA146" i="46"/>
  <c r="BZ146" i="46"/>
  <c r="BY146" i="46"/>
  <c r="BX146" i="46"/>
  <c r="BW146" i="46"/>
  <c r="H146" i="46" s="1"/>
  <c r="BV146" i="46"/>
  <c r="G146" i="46" s="1"/>
  <c r="BU146" i="46"/>
  <c r="BT146" i="46"/>
  <c r="BS146" i="46"/>
  <c r="B146" i="46"/>
  <c r="B146" i="44" s="1"/>
  <c r="A146" i="46"/>
  <c r="EF145" i="46"/>
  <c r="BQ145" i="46" s="1"/>
  <c r="EE145" i="46"/>
  <c r="BP145" i="46" s="1"/>
  <c r="ED145" i="46"/>
  <c r="BO145" i="46" s="1"/>
  <c r="EC145" i="46"/>
  <c r="BN145" i="46" s="1"/>
  <c r="EB145" i="46"/>
  <c r="EA145" i="46"/>
  <c r="BL145" i="46" s="1"/>
  <c r="DZ145" i="46"/>
  <c r="DY145" i="46"/>
  <c r="DX145" i="46"/>
  <c r="BI145" i="46" s="1"/>
  <c r="DW145" i="46"/>
  <c r="BH145" i="46" s="1"/>
  <c r="DV145" i="46"/>
  <c r="DU145" i="46"/>
  <c r="BF145" i="46" s="1"/>
  <c r="DT145" i="46"/>
  <c r="BE145" i="46" s="1"/>
  <c r="DS145" i="46"/>
  <c r="BD145" i="46" s="1"/>
  <c r="DR145" i="46"/>
  <c r="BC145" i="46" s="1"/>
  <c r="DQ145" i="46"/>
  <c r="DP145" i="46"/>
  <c r="BA145" i="46" s="1"/>
  <c r="DO145" i="46"/>
  <c r="AZ145" i="46" s="1"/>
  <c r="DN145" i="46"/>
  <c r="DM145" i="46"/>
  <c r="DL145" i="46"/>
  <c r="DK145" i="46"/>
  <c r="AV145" i="46" s="1"/>
  <c r="DJ145" i="46"/>
  <c r="DI145" i="46"/>
  <c r="DH145" i="46"/>
  <c r="DG145" i="46"/>
  <c r="AR145" i="46" s="1"/>
  <c r="DF145" i="46"/>
  <c r="AQ145" i="46" s="1"/>
  <c r="DE145" i="46"/>
  <c r="DD145" i="46"/>
  <c r="DC145" i="46"/>
  <c r="AN145" i="46" s="1"/>
  <c r="DB145" i="46"/>
  <c r="AM145" i="46" s="1"/>
  <c r="DA145" i="46"/>
  <c r="CZ145" i="46"/>
  <c r="AK145" i="46" s="1"/>
  <c r="CY145" i="46"/>
  <c r="AJ145" i="46" s="1"/>
  <c r="CX145" i="46"/>
  <c r="CW145" i="46"/>
  <c r="CV145" i="46"/>
  <c r="CU145" i="46"/>
  <c r="AF145" i="46" s="1"/>
  <c r="CT145" i="46"/>
  <c r="CS145" i="46"/>
  <c r="CR145" i="46"/>
  <c r="AC145" i="46" s="1"/>
  <c r="CQ145" i="46"/>
  <c r="AB145" i="46" s="1"/>
  <c r="CP145" i="46"/>
  <c r="AA145" i="46" s="1"/>
  <c r="CO145" i="46"/>
  <c r="CN145" i="46"/>
  <c r="CM145" i="46"/>
  <c r="X145" i="46" s="1"/>
  <c r="CL145" i="46"/>
  <c r="CK145" i="46"/>
  <c r="CJ145" i="46"/>
  <c r="U145" i="46" s="1"/>
  <c r="CI145" i="46"/>
  <c r="T145" i="46" s="1"/>
  <c r="CH145" i="46"/>
  <c r="S145" i="46" s="1"/>
  <c r="CG145" i="46"/>
  <c r="R145" i="46" s="1"/>
  <c r="CF145" i="46"/>
  <c r="CE145" i="46"/>
  <c r="P145" i="46" s="1"/>
  <c r="CD145" i="46"/>
  <c r="O145" i="46" s="1"/>
  <c r="CC145" i="46"/>
  <c r="N145" i="46" s="1"/>
  <c r="CB145" i="46"/>
  <c r="M145" i="46" s="1"/>
  <c r="CA145" i="46"/>
  <c r="BZ145" i="46"/>
  <c r="BY145" i="46"/>
  <c r="BX145" i="46"/>
  <c r="BW145" i="46"/>
  <c r="H145" i="46" s="1"/>
  <c r="BV145" i="46"/>
  <c r="BU145" i="46"/>
  <c r="BT145" i="46"/>
  <c r="E145" i="46" s="1"/>
  <c r="BS145" i="46"/>
  <c r="D145" i="46" s="1"/>
  <c r="B145" i="46"/>
  <c r="B145" i="44" s="1"/>
  <c r="A145" i="46"/>
  <c r="A143" i="27" s="1"/>
  <c r="EF144" i="46"/>
  <c r="EE144" i="46"/>
  <c r="BP144" i="46" s="1"/>
  <c r="ED144" i="46"/>
  <c r="EC144" i="46"/>
  <c r="EB144" i="46"/>
  <c r="BM144" i="46" s="1"/>
  <c r="EA144" i="46"/>
  <c r="BL144" i="46" s="1"/>
  <c r="DZ144" i="46"/>
  <c r="DY144" i="46"/>
  <c r="DX144" i="46"/>
  <c r="BI144" i="46" s="1"/>
  <c r="DW144" i="46"/>
  <c r="BH144" i="46" s="1"/>
  <c r="DV144" i="46"/>
  <c r="DU144" i="46"/>
  <c r="DT144" i="46"/>
  <c r="DS144" i="46"/>
  <c r="BD144" i="46" s="1"/>
  <c r="DR144" i="46"/>
  <c r="BC144" i="46" s="1"/>
  <c r="DQ144" i="46"/>
  <c r="BB144" i="46" s="1"/>
  <c r="DP144" i="46"/>
  <c r="DO144" i="46"/>
  <c r="AZ144" i="46" s="1"/>
  <c r="DN144" i="46"/>
  <c r="DM144" i="46"/>
  <c r="DL144" i="46"/>
  <c r="AW144" i="46" s="1"/>
  <c r="DK144" i="46"/>
  <c r="DJ144" i="46"/>
  <c r="AU144" i="46" s="1"/>
  <c r="DI144" i="46"/>
  <c r="DH144" i="46"/>
  <c r="DG144" i="46"/>
  <c r="AR144" i="46" s="1"/>
  <c r="DF144" i="46"/>
  <c r="DE144" i="46"/>
  <c r="AP144" i="46" s="1"/>
  <c r="DD144" i="46"/>
  <c r="AO144" i="46" s="1"/>
  <c r="DC144" i="46"/>
  <c r="AN144" i="46" s="1"/>
  <c r="DB144" i="46"/>
  <c r="AM144" i="46" s="1"/>
  <c r="DA144" i="46"/>
  <c r="CZ144" i="46"/>
  <c r="AK144" i="46" s="1"/>
  <c r="CY144" i="46"/>
  <c r="AJ144" i="46" s="1"/>
  <c r="CX144" i="46"/>
  <c r="CW144" i="46"/>
  <c r="CV144" i="46"/>
  <c r="CU144" i="46"/>
  <c r="AF144" i="46" s="1"/>
  <c r="CT144" i="46"/>
  <c r="AE144" i="46" s="1"/>
  <c r="CS144" i="46"/>
  <c r="CR144" i="46"/>
  <c r="CQ144" i="46"/>
  <c r="AB144" i="46" s="1"/>
  <c r="CP144" i="46"/>
  <c r="CO144" i="46"/>
  <c r="CN144" i="46"/>
  <c r="CM144" i="46"/>
  <c r="X144" i="46" s="1"/>
  <c r="CL144" i="46"/>
  <c r="W144" i="46" s="1"/>
  <c r="CK144" i="46"/>
  <c r="V144" i="46" s="1"/>
  <c r="CJ144" i="46"/>
  <c r="CI144" i="46"/>
  <c r="T144" i="46" s="1"/>
  <c r="CH144" i="46"/>
  <c r="S144" i="46" s="1"/>
  <c r="CG144" i="46"/>
  <c r="CF144" i="46"/>
  <c r="Q144" i="46" s="1"/>
  <c r="CE144" i="46"/>
  <c r="P144" i="46" s="1"/>
  <c r="CD144" i="46"/>
  <c r="CC144" i="46"/>
  <c r="CB144" i="46"/>
  <c r="M144" i="46" s="1"/>
  <c r="CA144" i="46"/>
  <c r="L144" i="46" s="1"/>
  <c r="BZ144" i="46"/>
  <c r="BY144" i="46"/>
  <c r="BX144" i="46"/>
  <c r="I144" i="46" s="1"/>
  <c r="BW144" i="46"/>
  <c r="H144" i="46" s="1"/>
  <c r="BV144" i="46"/>
  <c r="BU144" i="46"/>
  <c r="F144" i="46" s="1"/>
  <c r="BT144" i="46"/>
  <c r="E144" i="46" s="1"/>
  <c r="BS144" i="46"/>
  <c r="D144" i="46" s="1"/>
  <c r="B144" i="46"/>
  <c r="B144" i="44" s="1"/>
  <c r="A144" i="46"/>
  <c r="EF143" i="46"/>
  <c r="BQ143" i="46" s="1"/>
  <c r="EE143" i="46"/>
  <c r="BP143" i="46" s="1"/>
  <c r="ED143" i="46"/>
  <c r="BO143" i="46" s="1"/>
  <c r="EC143" i="46"/>
  <c r="BN143" i="46" s="1"/>
  <c r="EB143" i="46"/>
  <c r="EA143" i="46"/>
  <c r="BL143" i="46" s="1"/>
  <c r="DZ143" i="46"/>
  <c r="DY143" i="46"/>
  <c r="BJ143" i="46" s="1"/>
  <c r="DX143" i="46"/>
  <c r="BI143" i="46" s="1"/>
  <c r="DW143" i="46"/>
  <c r="BH143" i="46" s="1"/>
  <c r="DV143" i="46"/>
  <c r="BG143" i="46" s="1"/>
  <c r="DU143" i="46"/>
  <c r="DT143" i="46"/>
  <c r="DS143" i="46"/>
  <c r="BD143" i="46" s="1"/>
  <c r="DR143" i="46"/>
  <c r="DQ143" i="46"/>
  <c r="DP143" i="46"/>
  <c r="BA143" i="46" s="1"/>
  <c r="DO143" i="46"/>
  <c r="DN143" i="46"/>
  <c r="AY143" i="46" s="1"/>
  <c r="DM143" i="46"/>
  <c r="DL143" i="46"/>
  <c r="AW143" i="46" s="1"/>
  <c r="DK143" i="46"/>
  <c r="AV143" i="46" s="1"/>
  <c r="DJ143" i="46"/>
  <c r="DI143" i="46"/>
  <c r="AT143" i="46" s="1"/>
  <c r="DH143" i="46"/>
  <c r="DG143" i="46"/>
  <c r="AR143" i="46" s="1"/>
  <c r="DF143" i="46"/>
  <c r="AQ143" i="46" s="1"/>
  <c r="DE143" i="46"/>
  <c r="AP143" i="46" s="1"/>
  <c r="DD143" i="46"/>
  <c r="DC143" i="46"/>
  <c r="AN143" i="46" s="1"/>
  <c r="DB143" i="46"/>
  <c r="DA143" i="46"/>
  <c r="CZ143" i="46"/>
  <c r="AK143" i="46" s="1"/>
  <c r="CY143" i="46"/>
  <c r="AJ143" i="46" s="1"/>
  <c r="CX143" i="46"/>
  <c r="CW143" i="46"/>
  <c r="CV143" i="46"/>
  <c r="AG143" i="46" s="1"/>
  <c r="CU143" i="46"/>
  <c r="AF143" i="46" s="1"/>
  <c r="CT143" i="46"/>
  <c r="CS143" i="46"/>
  <c r="CR143" i="46"/>
  <c r="AC143" i="46" s="1"/>
  <c r="CQ143" i="46"/>
  <c r="AB143" i="46" s="1"/>
  <c r="CP143" i="46"/>
  <c r="AA143" i="46" s="1"/>
  <c r="CO143" i="46"/>
  <c r="CN143" i="46"/>
  <c r="CM143" i="46"/>
  <c r="X143" i="46" s="1"/>
  <c r="CL143" i="46"/>
  <c r="CK143" i="46"/>
  <c r="CJ143" i="46"/>
  <c r="U143" i="46" s="1"/>
  <c r="CI143" i="46"/>
  <c r="T143" i="46" s="1"/>
  <c r="CH143" i="46"/>
  <c r="S143" i="46" s="1"/>
  <c r="CG143" i="46"/>
  <c r="R143" i="46" s="1"/>
  <c r="CF143" i="46"/>
  <c r="CE143" i="46"/>
  <c r="P143" i="46" s="1"/>
  <c r="CD143" i="46"/>
  <c r="CC143" i="46"/>
  <c r="CB143" i="46"/>
  <c r="M143" i="46" s="1"/>
  <c r="CA143" i="46"/>
  <c r="L143" i="46" s="1"/>
  <c r="BZ143" i="46"/>
  <c r="BY143" i="46"/>
  <c r="BX143" i="46"/>
  <c r="I143" i="46" s="1"/>
  <c r="BW143" i="46"/>
  <c r="H143" i="46" s="1"/>
  <c r="BV143" i="46"/>
  <c r="BU143" i="46"/>
  <c r="F143" i="46" s="1"/>
  <c r="BT143" i="46"/>
  <c r="E143" i="46" s="1"/>
  <c r="BS143" i="46"/>
  <c r="D143" i="46" s="1"/>
  <c r="B143" i="46"/>
  <c r="B143" i="44" s="1"/>
  <c r="A143" i="46"/>
  <c r="A141" i="27" s="1"/>
  <c r="EF142" i="46"/>
  <c r="EE142" i="46"/>
  <c r="ED142" i="46"/>
  <c r="BO142" i="44" s="1"/>
  <c r="EC142" i="46"/>
  <c r="BN142" i="44" s="1"/>
  <c r="EB142" i="46"/>
  <c r="BM142" i="46" s="1"/>
  <c r="EA142" i="46"/>
  <c r="BL142" i="46" s="1"/>
  <c r="DZ142" i="46"/>
  <c r="DY142" i="46"/>
  <c r="BJ142" i="46" s="1"/>
  <c r="DX142" i="46"/>
  <c r="DW142" i="46"/>
  <c r="DV142" i="46"/>
  <c r="BG142" i="46" s="1"/>
  <c r="DU142" i="46"/>
  <c r="BF142" i="46" s="1"/>
  <c r="DT142" i="46"/>
  <c r="BE142" i="46" s="1"/>
  <c r="DS142" i="46"/>
  <c r="BD142" i="46" s="1"/>
  <c r="DR142" i="46"/>
  <c r="BC142" i="46" s="1"/>
  <c r="DQ142" i="46"/>
  <c r="DP142" i="46"/>
  <c r="DO142" i="46"/>
  <c r="AZ142" i="46" s="1"/>
  <c r="DN142" i="46"/>
  <c r="DM142" i="46"/>
  <c r="AX142" i="46" s="1"/>
  <c r="DL142" i="46"/>
  <c r="AW142" i="46" s="1"/>
  <c r="DK142" i="46"/>
  <c r="DJ142" i="46"/>
  <c r="DI142" i="46"/>
  <c r="DH142" i="46"/>
  <c r="DG142" i="46"/>
  <c r="AR142" i="46" s="1"/>
  <c r="DF142" i="46"/>
  <c r="AQ142" i="46" s="1"/>
  <c r="DE142" i="46"/>
  <c r="AP142" i="46" s="1"/>
  <c r="DD142" i="46"/>
  <c r="AO142" i="46" s="1"/>
  <c r="DC142" i="46"/>
  <c r="AN142" i="46" s="1"/>
  <c r="DB142" i="46"/>
  <c r="AM142" i="46" s="1"/>
  <c r="DA142" i="46"/>
  <c r="CZ142" i="46"/>
  <c r="CY142" i="46"/>
  <c r="CX142" i="46"/>
  <c r="CW142" i="46"/>
  <c r="AH142" i="46" s="1"/>
  <c r="CV142" i="46"/>
  <c r="AG142" i="46" s="1"/>
  <c r="CU142" i="46"/>
  <c r="AF142" i="46" s="1"/>
  <c r="CT142" i="46"/>
  <c r="CS142" i="46"/>
  <c r="CR142" i="46"/>
  <c r="CQ142" i="46"/>
  <c r="CP142" i="46"/>
  <c r="AA142" i="46" s="1"/>
  <c r="CO142" i="46"/>
  <c r="Z142" i="46" s="1"/>
  <c r="CN142" i="46"/>
  <c r="Y142" i="46" s="1"/>
  <c r="CM142" i="46"/>
  <c r="X142" i="46" s="1"/>
  <c r="CL142" i="46"/>
  <c r="W142" i="46" s="1"/>
  <c r="CK142" i="46"/>
  <c r="V142" i="46" s="1"/>
  <c r="CJ142" i="46"/>
  <c r="CI142" i="46"/>
  <c r="CH142" i="46"/>
  <c r="S142" i="46" s="1"/>
  <c r="CG142" i="46"/>
  <c r="R142" i="46" s="1"/>
  <c r="CF142" i="46"/>
  <c r="CE142" i="46"/>
  <c r="P142" i="46" s="1"/>
  <c r="CD142" i="46"/>
  <c r="CC142" i="46"/>
  <c r="CB142" i="46"/>
  <c r="CA142" i="46"/>
  <c r="BZ142" i="46"/>
  <c r="BY142" i="46"/>
  <c r="J142" i="46" s="1"/>
  <c r="BX142" i="46"/>
  <c r="I142" i="46" s="1"/>
  <c r="BW142" i="46"/>
  <c r="H142" i="46" s="1"/>
  <c r="BV142" i="46"/>
  <c r="G142" i="46" s="1"/>
  <c r="BU142" i="46"/>
  <c r="BT142" i="46"/>
  <c r="E142" i="46" s="1"/>
  <c r="BS142" i="46"/>
  <c r="D142" i="46" s="1"/>
  <c r="BO142" i="46"/>
  <c r="BN142" i="46"/>
  <c r="B142" i="46"/>
  <c r="B142" i="44" s="1"/>
  <c r="A142" i="46"/>
  <c r="A140" i="27" s="1"/>
  <c r="EF141" i="46"/>
  <c r="BQ141" i="46" s="1"/>
  <c r="EE141" i="46"/>
  <c r="BP141" i="46" s="1"/>
  <c r="ED141" i="46"/>
  <c r="EC141" i="46"/>
  <c r="EB141" i="46"/>
  <c r="BM141" i="46" s="1"/>
  <c r="EA141" i="46"/>
  <c r="BL141" i="46" s="1"/>
  <c r="DZ141" i="46"/>
  <c r="BK141" i="46" s="1"/>
  <c r="DY141" i="46"/>
  <c r="BJ141" i="46" s="1"/>
  <c r="DX141" i="46"/>
  <c r="BI141" i="46" s="1"/>
  <c r="DW141" i="46"/>
  <c r="DV141" i="46"/>
  <c r="DU141" i="46"/>
  <c r="BF141" i="46" s="1"/>
  <c r="DT141" i="46"/>
  <c r="DS141" i="46"/>
  <c r="DR141" i="46"/>
  <c r="BC141" i="46" s="1"/>
  <c r="DQ141" i="46"/>
  <c r="BB141" i="46" s="1"/>
  <c r="DP141" i="46"/>
  <c r="BA141" i="46" s="1"/>
  <c r="DO141" i="46"/>
  <c r="AZ141" i="46" s="1"/>
  <c r="DN141" i="46"/>
  <c r="DM141" i="46"/>
  <c r="AX141" i="46" s="1"/>
  <c r="DL141" i="46"/>
  <c r="AW141" i="46" s="1"/>
  <c r="DK141" i="46"/>
  <c r="DJ141" i="46"/>
  <c r="AU141" i="46" s="1"/>
  <c r="DI141" i="46"/>
  <c r="AT141" i="46" s="1"/>
  <c r="DH141" i="46"/>
  <c r="DG141" i="46"/>
  <c r="AR141" i="46" s="1"/>
  <c r="DF141" i="46"/>
  <c r="AQ141" i="46" s="1"/>
  <c r="DE141" i="46"/>
  <c r="AP141" i="46" s="1"/>
  <c r="DD141" i="46"/>
  <c r="DC141" i="46"/>
  <c r="DB141" i="46"/>
  <c r="DA141" i="46"/>
  <c r="AL141" i="46" s="1"/>
  <c r="CZ141" i="46"/>
  <c r="AK141" i="46" s="1"/>
  <c r="CY141" i="46"/>
  <c r="CX141" i="46"/>
  <c r="CW141" i="46"/>
  <c r="AH141" i="46" s="1"/>
  <c r="CV141" i="46"/>
  <c r="CU141" i="46"/>
  <c r="AF141" i="46" s="1"/>
  <c r="CT141" i="46"/>
  <c r="AE141" i="46" s="1"/>
  <c r="CS141" i="46"/>
  <c r="AD141" i="46" s="1"/>
  <c r="CR141" i="46"/>
  <c r="AC141" i="46" s="1"/>
  <c r="CQ141" i="46"/>
  <c r="CP141" i="46"/>
  <c r="CO141" i="46"/>
  <c r="Z141" i="46" s="1"/>
  <c r="CN141" i="46"/>
  <c r="CM141" i="46"/>
  <c r="CL141" i="46"/>
  <c r="W141" i="46" s="1"/>
  <c r="CK141" i="46"/>
  <c r="V141" i="46" s="1"/>
  <c r="CJ141" i="46"/>
  <c r="U141" i="46" s="1"/>
  <c r="CI141" i="46"/>
  <c r="CH141" i="46"/>
  <c r="CG141" i="46"/>
  <c r="R141" i="46" s="1"/>
  <c r="CF141" i="46"/>
  <c r="CE141" i="46"/>
  <c r="P141" i="46" s="1"/>
  <c r="CD141" i="46"/>
  <c r="O141" i="46" s="1"/>
  <c r="CC141" i="46"/>
  <c r="N141" i="46" s="1"/>
  <c r="CB141" i="46"/>
  <c r="CA141" i="46"/>
  <c r="BZ141" i="46"/>
  <c r="K141" i="46" s="1"/>
  <c r="BY141" i="46"/>
  <c r="J141" i="46" s="1"/>
  <c r="BX141" i="46"/>
  <c r="I141" i="46" s="1"/>
  <c r="BW141" i="46"/>
  <c r="BV141" i="46"/>
  <c r="G141" i="46" s="1"/>
  <c r="BU141" i="46"/>
  <c r="BT141" i="46"/>
  <c r="E141" i="46" s="1"/>
  <c r="BS141" i="46"/>
  <c r="D141" i="46" s="1"/>
  <c r="B141" i="46"/>
  <c r="B141" i="44" s="1"/>
  <c r="A141" i="46"/>
  <c r="A139" i="27" s="1"/>
  <c r="EF140" i="46"/>
  <c r="EE140" i="46"/>
  <c r="BP140" i="46" s="1"/>
  <c r="ED140" i="46"/>
  <c r="BO140" i="46" s="1"/>
  <c r="EC140" i="46"/>
  <c r="BN140" i="46" s="1"/>
  <c r="EB140" i="46"/>
  <c r="EA140" i="46"/>
  <c r="DZ140" i="46"/>
  <c r="DY140" i="46"/>
  <c r="BJ140" i="46" s="1"/>
  <c r="DX140" i="46"/>
  <c r="DW140" i="46"/>
  <c r="DV140" i="46"/>
  <c r="DU140" i="46"/>
  <c r="BF140" i="46" s="1"/>
  <c r="DT140" i="46"/>
  <c r="BE140" i="46" s="1"/>
  <c r="DS140" i="46"/>
  <c r="BD140" i="46" s="1"/>
  <c r="DR140" i="46"/>
  <c r="DQ140" i="46"/>
  <c r="BB140" i="46" s="1"/>
  <c r="DP140" i="46"/>
  <c r="DO140" i="46"/>
  <c r="AZ140" i="46" s="1"/>
  <c r="DN140" i="46"/>
  <c r="AY140" i="46" s="1"/>
  <c r="DM140" i="46"/>
  <c r="AX140" i="46" s="1"/>
  <c r="DL140" i="46"/>
  <c r="DK140" i="46"/>
  <c r="DJ140" i="46"/>
  <c r="DI140" i="46"/>
  <c r="AT140" i="46" s="1"/>
  <c r="DH140" i="46"/>
  <c r="AS140" i="46" s="1"/>
  <c r="DG140" i="46"/>
  <c r="DF140" i="46"/>
  <c r="AQ140" i="46" s="1"/>
  <c r="DE140" i="46"/>
  <c r="AP140" i="46" s="1"/>
  <c r="DD140" i="46"/>
  <c r="AO140" i="46" s="1"/>
  <c r="DC140" i="46"/>
  <c r="DB140" i="46"/>
  <c r="DA140" i="46"/>
  <c r="AL140" i="46" s="1"/>
  <c r="CZ140" i="46"/>
  <c r="CY140" i="46"/>
  <c r="CX140" i="46"/>
  <c r="AI140" i="46" s="1"/>
  <c r="CW140" i="46"/>
  <c r="AH140" i="46" s="1"/>
  <c r="CV140" i="46"/>
  <c r="AG140" i="46" s="1"/>
  <c r="CU140" i="46"/>
  <c r="CT140" i="46"/>
  <c r="CS140" i="46"/>
  <c r="AD140" i="46" s="1"/>
  <c r="CR140" i="46"/>
  <c r="AC140" i="46" s="1"/>
  <c r="CQ140" i="46"/>
  <c r="AB140" i="46" s="1"/>
  <c r="CP140" i="46"/>
  <c r="AA140" i="46" s="1"/>
  <c r="CO140" i="46"/>
  <c r="Z140" i="46" s="1"/>
  <c r="CN140" i="46"/>
  <c r="CM140" i="46"/>
  <c r="CL140" i="46"/>
  <c r="CK140" i="46"/>
  <c r="V140" i="46" s="1"/>
  <c r="CJ140" i="46"/>
  <c r="CI140" i="46"/>
  <c r="T140" i="46" s="1"/>
  <c r="CH140" i="46"/>
  <c r="S140" i="46" s="1"/>
  <c r="CG140" i="46"/>
  <c r="R140" i="46" s="1"/>
  <c r="CF140" i="46"/>
  <c r="Q140" i="46" s="1"/>
  <c r="CE140" i="46"/>
  <c r="CD140" i="46"/>
  <c r="CC140" i="46"/>
  <c r="N140" i="46" s="1"/>
  <c r="CB140" i="46"/>
  <c r="M140" i="46" s="1"/>
  <c r="CA140" i="46"/>
  <c r="L140" i="46" s="1"/>
  <c r="BZ140" i="46"/>
  <c r="K140" i="46" s="1"/>
  <c r="BY140" i="46"/>
  <c r="BX140" i="46"/>
  <c r="BW140" i="46"/>
  <c r="BV140" i="46"/>
  <c r="BU140" i="46"/>
  <c r="F140" i="46" s="1"/>
  <c r="BT140" i="46"/>
  <c r="BS140" i="46"/>
  <c r="D140" i="46" s="1"/>
  <c r="B140" i="46"/>
  <c r="B140" i="44" s="1"/>
  <c r="A140" i="46"/>
  <c r="A138" i="27" s="1"/>
  <c r="EF139" i="46"/>
  <c r="BQ139" i="46" s="1"/>
  <c r="EE139" i="46"/>
  <c r="ED139" i="46"/>
  <c r="EC139" i="46"/>
  <c r="EB139" i="46"/>
  <c r="EA139" i="46"/>
  <c r="DZ139" i="46"/>
  <c r="DY139" i="46"/>
  <c r="BJ139" i="46" s="1"/>
  <c r="DX139" i="46"/>
  <c r="BI139" i="46" s="1"/>
  <c r="DW139" i="46"/>
  <c r="DV139" i="46"/>
  <c r="DU139" i="46"/>
  <c r="DT139" i="46"/>
  <c r="DS139" i="46"/>
  <c r="BD139" i="46" s="1"/>
  <c r="DR139" i="46"/>
  <c r="BC139" i="46" s="1"/>
  <c r="DQ139" i="46"/>
  <c r="BB139" i="46" s="1"/>
  <c r="DP139" i="46"/>
  <c r="BA139" i="46" s="1"/>
  <c r="DO139" i="46"/>
  <c r="DN139" i="46"/>
  <c r="AY139" i="44" s="1"/>
  <c r="DM139" i="46"/>
  <c r="DL139" i="46"/>
  <c r="DK139" i="46"/>
  <c r="DJ139" i="46"/>
  <c r="AU139" i="46" s="1"/>
  <c r="DI139" i="46"/>
  <c r="AT139" i="46" s="1"/>
  <c r="DH139" i="46"/>
  <c r="AS139" i="46" s="1"/>
  <c r="DG139" i="46"/>
  <c r="AR139" i="46" s="1"/>
  <c r="DF139" i="46"/>
  <c r="DE139" i="46"/>
  <c r="AP139" i="46" s="1"/>
  <c r="DD139" i="46"/>
  <c r="DC139" i="46"/>
  <c r="DB139" i="46"/>
  <c r="AM139" i="46" s="1"/>
  <c r="DA139" i="46"/>
  <c r="AL139" i="46" s="1"/>
  <c r="CZ139" i="46"/>
  <c r="AK139" i="46" s="1"/>
  <c r="CY139" i="46"/>
  <c r="CX139" i="46"/>
  <c r="CW139" i="46"/>
  <c r="AH139" i="46" s="1"/>
  <c r="CV139" i="46"/>
  <c r="CU139" i="46"/>
  <c r="CT139" i="46"/>
  <c r="AE139" i="46" s="1"/>
  <c r="CS139" i="46"/>
  <c r="AD139" i="46" s="1"/>
  <c r="CR139" i="46"/>
  <c r="CQ139" i="46"/>
  <c r="AB139" i="46" s="1"/>
  <c r="CP139" i="46"/>
  <c r="CO139" i="46"/>
  <c r="CN139" i="46"/>
  <c r="Y139" i="46" s="1"/>
  <c r="CM139" i="46"/>
  <c r="X139" i="46" s="1"/>
  <c r="CL139" i="46"/>
  <c r="W139" i="46" s="1"/>
  <c r="CK139" i="46"/>
  <c r="V139" i="46" s="1"/>
  <c r="CJ139" i="46"/>
  <c r="U139" i="46" s="1"/>
  <c r="CI139" i="46"/>
  <c r="CH139" i="46"/>
  <c r="CG139" i="46"/>
  <c r="CF139" i="46"/>
  <c r="CE139" i="46"/>
  <c r="CD139" i="46"/>
  <c r="O139" i="46" s="1"/>
  <c r="CC139" i="46"/>
  <c r="N139" i="46" s="1"/>
  <c r="CB139" i="46"/>
  <c r="M139" i="46" s="1"/>
  <c r="CA139" i="46"/>
  <c r="BZ139" i="46"/>
  <c r="BY139" i="46"/>
  <c r="BX139" i="46"/>
  <c r="I139" i="46" s="1"/>
  <c r="BW139" i="46"/>
  <c r="H139" i="46" s="1"/>
  <c r="BV139" i="46"/>
  <c r="G139" i="46" s="1"/>
  <c r="BU139" i="46"/>
  <c r="F139" i="46" s="1"/>
  <c r="BT139" i="46"/>
  <c r="BS139" i="46"/>
  <c r="B139" i="46"/>
  <c r="B139" i="44" s="1"/>
  <c r="A139" i="46"/>
  <c r="A137" i="27" s="1"/>
  <c r="EF138" i="46"/>
  <c r="EE138" i="46"/>
  <c r="BP138" i="46" s="1"/>
  <c r="ED138" i="46"/>
  <c r="EC138" i="46"/>
  <c r="BN138" i="46" s="1"/>
  <c r="EB138" i="46"/>
  <c r="EA138" i="46"/>
  <c r="DZ138" i="46"/>
  <c r="BK138" i="46" s="1"/>
  <c r="DY138" i="46"/>
  <c r="DX138" i="46"/>
  <c r="BI138" i="46" s="1"/>
  <c r="DW138" i="46"/>
  <c r="DV138" i="46"/>
  <c r="BG138" i="46" s="1"/>
  <c r="DU138" i="46"/>
  <c r="DT138" i="46"/>
  <c r="DS138" i="46"/>
  <c r="DR138" i="46"/>
  <c r="BC138" i="46" s="1"/>
  <c r="DQ138" i="46"/>
  <c r="DP138" i="46"/>
  <c r="DO138" i="46"/>
  <c r="DN138" i="46"/>
  <c r="AY138" i="46" s="1"/>
  <c r="DM138" i="46"/>
  <c r="AX138" i="46" s="1"/>
  <c r="DL138" i="46"/>
  <c r="AW138" i="46" s="1"/>
  <c r="DK138" i="46"/>
  <c r="DJ138" i="46"/>
  <c r="AU138" i="46" s="1"/>
  <c r="DI138" i="46"/>
  <c r="DH138" i="46"/>
  <c r="AS138" i="46" s="1"/>
  <c r="DG138" i="46"/>
  <c r="DF138" i="46"/>
  <c r="AQ138" i="46" s="1"/>
  <c r="DE138" i="46"/>
  <c r="AP138" i="46" s="1"/>
  <c r="DD138" i="46"/>
  <c r="DC138" i="46"/>
  <c r="AN138" i="46" s="1"/>
  <c r="DB138" i="46"/>
  <c r="AM138" i="46" s="1"/>
  <c r="DA138" i="46"/>
  <c r="CZ138" i="46"/>
  <c r="CY138" i="46"/>
  <c r="CX138" i="46"/>
  <c r="AI138" i="46" s="1"/>
  <c r="CW138" i="46"/>
  <c r="CV138" i="46"/>
  <c r="CU138" i="46"/>
  <c r="CT138" i="46"/>
  <c r="AE138" i="46" s="1"/>
  <c r="CS138" i="46"/>
  <c r="CR138" i="46"/>
  <c r="CQ138" i="46"/>
  <c r="CP138" i="46"/>
  <c r="AA138" i="46" s="1"/>
  <c r="CO138" i="46"/>
  <c r="Z138" i="46" s="1"/>
  <c r="CN138" i="46"/>
  <c r="CM138" i="46"/>
  <c r="CL138" i="46"/>
  <c r="W138" i="46" s="1"/>
  <c r="CK138" i="46"/>
  <c r="CJ138" i="46"/>
  <c r="CI138" i="46"/>
  <c r="T138" i="46" s="1"/>
  <c r="CH138" i="46"/>
  <c r="CG138" i="46"/>
  <c r="CF138" i="46"/>
  <c r="CE138" i="46"/>
  <c r="CD138" i="46"/>
  <c r="O138" i="46" s="1"/>
  <c r="CC138" i="46"/>
  <c r="CB138" i="46"/>
  <c r="CA138" i="46"/>
  <c r="L138" i="46" s="1"/>
  <c r="BZ138" i="46"/>
  <c r="BY138" i="46"/>
  <c r="J138" i="46" s="1"/>
  <c r="BX138" i="46"/>
  <c r="I138" i="46" s="1"/>
  <c r="BW138" i="46"/>
  <c r="BV138" i="46"/>
  <c r="G138" i="46" s="1"/>
  <c r="BU138" i="46"/>
  <c r="BT138" i="46"/>
  <c r="BS138" i="46"/>
  <c r="B138" i="46"/>
  <c r="B138" i="44" s="1"/>
  <c r="A138" i="46"/>
  <c r="A136" i="27" s="1"/>
  <c r="EF137" i="46"/>
  <c r="EE137" i="46"/>
  <c r="ED137" i="46"/>
  <c r="BO137" i="46" s="1"/>
  <c r="EC137" i="46"/>
  <c r="BN137" i="46" s="1"/>
  <c r="EB137" i="46"/>
  <c r="BM137" i="46" s="1"/>
  <c r="EA137" i="46"/>
  <c r="BL137" i="46" s="1"/>
  <c r="DZ137" i="46"/>
  <c r="DY137" i="46"/>
  <c r="BJ137" i="46" s="1"/>
  <c r="DX137" i="46"/>
  <c r="DW137" i="46"/>
  <c r="DV137" i="46"/>
  <c r="BG137" i="46" s="1"/>
  <c r="DU137" i="46"/>
  <c r="DT137" i="46"/>
  <c r="BE137" i="46" s="1"/>
  <c r="DS137" i="46"/>
  <c r="DR137" i="46"/>
  <c r="DQ137" i="46"/>
  <c r="BB137" i="46" s="1"/>
  <c r="DP137" i="46"/>
  <c r="DO137" i="46"/>
  <c r="DN137" i="46"/>
  <c r="AY137" i="46" s="1"/>
  <c r="DM137" i="46"/>
  <c r="AX137" i="46" s="1"/>
  <c r="DL137" i="46"/>
  <c r="AW137" i="46" s="1"/>
  <c r="DK137" i="46"/>
  <c r="AV137" i="46" s="1"/>
  <c r="DJ137" i="46"/>
  <c r="DI137" i="46"/>
  <c r="DH137" i="46"/>
  <c r="AS137" i="46" s="1"/>
  <c r="DG137" i="46"/>
  <c r="DF137" i="46"/>
  <c r="AQ137" i="46" s="1"/>
  <c r="DE137" i="46"/>
  <c r="DD137" i="46"/>
  <c r="DC137" i="46"/>
  <c r="AN137" i="46" s="1"/>
  <c r="DB137" i="46"/>
  <c r="AM137" i="46" s="1"/>
  <c r="DA137" i="46"/>
  <c r="CZ137" i="46"/>
  <c r="AK137" i="46" s="1"/>
  <c r="CY137" i="46"/>
  <c r="AJ137" i="46" s="1"/>
  <c r="CX137" i="46"/>
  <c r="AI137" i="46" s="1"/>
  <c r="CW137" i="46"/>
  <c r="CV137" i="46"/>
  <c r="CU137" i="46"/>
  <c r="CT137" i="46"/>
  <c r="CS137" i="46"/>
  <c r="AD137" i="46" s="1"/>
  <c r="CR137" i="46"/>
  <c r="CQ137" i="46"/>
  <c r="CP137" i="46"/>
  <c r="AA137" i="46" s="1"/>
  <c r="CO137" i="46"/>
  <c r="Z137" i="46" s="1"/>
  <c r="CN137" i="46"/>
  <c r="Y137" i="46" s="1"/>
  <c r="CM137" i="46"/>
  <c r="CL137" i="46"/>
  <c r="CK137" i="46"/>
  <c r="CJ137" i="46"/>
  <c r="U137" i="46" s="1"/>
  <c r="CI137" i="46"/>
  <c r="CH137" i="46"/>
  <c r="S137" i="46" s="1"/>
  <c r="CG137" i="46"/>
  <c r="CF137" i="46"/>
  <c r="CE137" i="46"/>
  <c r="P137" i="46" s="1"/>
  <c r="CD137" i="46"/>
  <c r="CC137" i="46"/>
  <c r="N137" i="46" s="1"/>
  <c r="CB137" i="46"/>
  <c r="CA137" i="46"/>
  <c r="L137" i="46" s="1"/>
  <c r="BZ137" i="46"/>
  <c r="K137" i="46" s="1"/>
  <c r="BY137" i="46"/>
  <c r="J137" i="46" s="1"/>
  <c r="BX137" i="46"/>
  <c r="BW137" i="46"/>
  <c r="H137" i="46" s="1"/>
  <c r="BV137" i="46"/>
  <c r="BU137" i="46"/>
  <c r="F137" i="46" s="1"/>
  <c r="BT137" i="46"/>
  <c r="BS137" i="46"/>
  <c r="B137" i="46"/>
  <c r="B137" i="44" s="1"/>
  <c r="A137" i="46"/>
  <c r="A135" i="27" s="1"/>
  <c r="EF136" i="46"/>
  <c r="EE136" i="46"/>
  <c r="ED136" i="46"/>
  <c r="BO136" i="44" s="1"/>
  <c r="EC136" i="46"/>
  <c r="BN136" i="46" s="1"/>
  <c r="EB136" i="46"/>
  <c r="BM136" i="46" s="1"/>
  <c r="EA136" i="46"/>
  <c r="DZ136" i="46"/>
  <c r="DY136" i="46"/>
  <c r="BJ136" i="46" s="1"/>
  <c r="DX136" i="46"/>
  <c r="DW136" i="46"/>
  <c r="DV136" i="46"/>
  <c r="DU136" i="46"/>
  <c r="BF136" i="46" s="1"/>
  <c r="DT136" i="46"/>
  <c r="BE136" i="46" s="1"/>
  <c r="DS136" i="46"/>
  <c r="DR136" i="46"/>
  <c r="DQ136" i="46"/>
  <c r="DP136" i="46"/>
  <c r="DO136" i="46"/>
  <c r="AZ136" i="46" s="1"/>
  <c r="DN136" i="46"/>
  <c r="DM136" i="46"/>
  <c r="DL136" i="46"/>
  <c r="DK136" i="46"/>
  <c r="AV136" i="46" s="1"/>
  <c r="DJ136" i="46"/>
  <c r="DI136" i="46"/>
  <c r="AT136" i="46" s="1"/>
  <c r="DH136" i="46"/>
  <c r="DG136" i="46"/>
  <c r="DF136" i="46"/>
  <c r="DE136" i="46"/>
  <c r="AP136" i="46" s="1"/>
  <c r="DD136" i="46"/>
  <c r="DC136" i="46"/>
  <c r="DB136" i="46"/>
  <c r="DA136" i="46"/>
  <c r="CZ136" i="46"/>
  <c r="CY136" i="46"/>
  <c r="AJ136" i="46" s="1"/>
  <c r="CX136" i="46"/>
  <c r="CW136" i="46"/>
  <c r="AH136" i="46" s="1"/>
  <c r="CV136" i="46"/>
  <c r="CU136" i="46"/>
  <c r="AF136" i="46" s="1"/>
  <c r="CT136" i="46"/>
  <c r="CS136" i="46"/>
  <c r="AD136" i="46" s="1"/>
  <c r="CR136" i="46"/>
  <c r="CQ136" i="46"/>
  <c r="CP136" i="46"/>
  <c r="CO136" i="46"/>
  <c r="CN136" i="46"/>
  <c r="CM136" i="46"/>
  <c r="CL136" i="46"/>
  <c r="CK136" i="46"/>
  <c r="CJ136" i="46"/>
  <c r="CI136" i="46"/>
  <c r="T136" i="46" s="1"/>
  <c r="CH136" i="46"/>
  <c r="CG136" i="46"/>
  <c r="R136" i="46" s="1"/>
  <c r="CF136" i="46"/>
  <c r="Q136" i="46" s="1"/>
  <c r="CE136" i="46"/>
  <c r="CD136" i="46"/>
  <c r="CC136" i="46"/>
  <c r="N136" i="46" s="1"/>
  <c r="CB136" i="46"/>
  <c r="CA136" i="46"/>
  <c r="L136" i="46" s="1"/>
  <c r="BZ136" i="46"/>
  <c r="BY136" i="46"/>
  <c r="J136" i="46" s="1"/>
  <c r="BX136" i="46"/>
  <c r="BW136" i="46"/>
  <c r="BV136" i="46"/>
  <c r="BU136" i="46"/>
  <c r="BT136" i="46"/>
  <c r="E136" i="46" s="1"/>
  <c r="BS136" i="46"/>
  <c r="BO136" i="46"/>
  <c r="B136" i="46"/>
  <c r="B136" i="44" s="1"/>
  <c r="A136" i="46"/>
  <c r="EF135" i="46"/>
  <c r="EE135" i="46"/>
  <c r="ED135" i="46"/>
  <c r="BO135" i="44" s="1"/>
  <c r="EC135" i="46"/>
  <c r="BN135" i="44" s="1"/>
  <c r="EB135" i="46"/>
  <c r="EA135" i="46"/>
  <c r="DZ135" i="46"/>
  <c r="BK135" i="46" s="1"/>
  <c r="DY135" i="46"/>
  <c r="DX135" i="46"/>
  <c r="DW135" i="46"/>
  <c r="DV135" i="46"/>
  <c r="DU135" i="46"/>
  <c r="DT135" i="46"/>
  <c r="BE135" i="46" s="1"/>
  <c r="DS135" i="46"/>
  <c r="DR135" i="46"/>
  <c r="BC135" i="46" s="1"/>
  <c r="DQ135" i="46"/>
  <c r="DP135" i="46"/>
  <c r="DO135" i="46"/>
  <c r="AZ135" i="46" s="1"/>
  <c r="DN135" i="46"/>
  <c r="DM135" i="46"/>
  <c r="DL135" i="46"/>
  <c r="AW135" i="46" s="1"/>
  <c r="DK135" i="46"/>
  <c r="DJ135" i="46"/>
  <c r="DI135" i="46"/>
  <c r="DH135" i="46"/>
  <c r="DG135" i="46"/>
  <c r="AR135" i="46" s="1"/>
  <c r="DF135" i="46"/>
  <c r="AQ135" i="46" s="1"/>
  <c r="DE135" i="46"/>
  <c r="DD135" i="46"/>
  <c r="DC135" i="46"/>
  <c r="DB135" i="46"/>
  <c r="AM135" i="46" s="1"/>
  <c r="DA135" i="46"/>
  <c r="AL135" i="46" s="1"/>
  <c r="CZ135" i="46"/>
  <c r="CY135" i="46"/>
  <c r="CX135" i="46"/>
  <c r="CW135" i="46"/>
  <c r="AH135" i="46" s="1"/>
  <c r="CV135" i="46"/>
  <c r="CU135" i="46"/>
  <c r="CT135" i="46"/>
  <c r="AE135" i="46" s="1"/>
  <c r="CS135" i="46"/>
  <c r="CR135" i="46"/>
  <c r="CQ135" i="46"/>
  <c r="CP135" i="46"/>
  <c r="AA135" i="46" s="1"/>
  <c r="CO135" i="46"/>
  <c r="CN135" i="46"/>
  <c r="CM135" i="46"/>
  <c r="X135" i="46" s="1"/>
  <c r="CL135" i="46"/>
  <c r="CK135" i="46"/>
  <c r="CJ135" i="46"/>
  <c r="CI135" i="46"/>
  <c r="T135" i="46" s="1"/>
  <c r="CH135" i="46"/>
  <c r="CG135" i="46"/>
  <c r="CF135" i="46"/>
  <c r="CE135" i="46"/>
  <c r="CD135" i="46"/>
  <c r="O135" i="46" s="1"/>
  <c r="CC135" i="46"/>
  <c r="CB135" i="46"/>
  <c r="CA135" i="46"/>
  <c r="BZ135" i="46"/>
  <c r="BY135" i="46"/>
  <c r="J135" i="46" s="1"/>
  <c r="BX135" i="46"/>
  <c r="I135" i="46" s="1"/>
  <c r="BW135" i="46"/>
  <c r="BV135" i="46"/>
  <c r="BU135" i="46"/>
  <c r="F135" i="46" s="1"/>
  <c r="BT135" i="46"/>
  <c r="BS135" i="46"/>
  <c r="BO135" i="46"/>
  <c r="BN135" i="46"/>
  <c r="B135" i="46"/>
  <c r="B135" i="44" s="1"/>
  <c r="A135" i="46"/>
  <c r="EF134" i="46"/>
  <c r="BQ134" i="46" s="1"/>
  <c r="EE134" i="46"/>
  <c r="ED134" i="46"/>
  <c r="BO134" i="46" s="1"/>
  <c r="EC134" i="46"/>
  <c r="BN134" i="46" s="1"/>
  <c r="EB134" i="46"/>
  <c r="EA134" i="46"/>
  <c r="DZ134" i="46"/>
  <c r="BK134" i="46" s="1"/>
  <c r="DY134" i="46"/>
  <c r="DX134" i="46"/>
  <c r="DW134" i="46"/>
  <c r="BH134" i="46" s="1"/>
  <c r="DV134" i="46"/>
  <c r="DU134" i="46"/>
  <c r="BF134" i="46" s="1"/>
  <c r="DT134" i="46"/>
  <c r="BE134" i="46" s="1"/>
  <c r="DS134" i="46"/>
  <c r="DR134" i="46"/>
  <c r="BC134" i="46" s="1"/>
  <c r="DQ134" i="46"/>
  <c r="BB134" i="46" s="1"/>
  <c r="DP134" i="46"/>
  <c r="BA134" i="46" s="1"/>
  <c r="DO134" i="46"/>
  <c r="AZ134" i="46" s="1"/>
  <c r="DN134" i="46"/>
  <c r="AY134" i="46" s="1"/>
  <c r="DM134" i="46"/>
  <c r="AX134" i="46" s="1"/>
  <c r="DL134" i="46"/>
  <c r="DK134" i="46"/>
  <c r="DJ134" i="46"/>
  <c r="DI134" i="46"/>
  <c r="AT134" i="46" s="1"/>
  <c r="DH134" i="46"/>
  <c r="AS134" i="46" s="1"/>
  <c r="DG134" i="46"/>
  <c r="AR134" i="46" s="1"/>
  <c r="DF134" i="46"/>
  <c r="DE134" i="46"/>
  <c r="AP134" i="46" s="1"/>
  <c r="DD134" i="46"/>
  <c r="DC134" i="46"/>
  <c r="AN134" i="46" s="1"/>
  <c r="DB134" i="46"/>
  <c r="DA134" i="46"/>
  <c r="CZ134" i="46"/>
  <c r="AK134" i="46" s="1"/>
  <c r="CY134" i="46"/>
  <c r="CX134" i="46"/>
  <c r="CW134" i="46"/>
  <c r="AH134" i="46" s="1"/>
  <c r="CV134" i="46"/>
  <c r="CU134" i="46"/>
  <c r="AF134" i="46" s="1"/>
  <c r="CT134" i="46"/>
  <c r="AE134" i="46" s="1"/>
  <c r="CS134" i="46"/>
  <c r="CR134" i="46"/>
  <c r="AC134" i="46" s="1"/>
  <c r="CQ134" i="46"/>
  <c r="AB134" i="46" s="1"/>
  <c r="CP134" i="46"/>
  <c r="CO134" i="46"/>
  <c r="Z134" i="46" s="1"/>
  <c r="CN134" i="46"/>
  <c r="CM134" i="46"/>
  <c r="CL134" i="46"/>
  <c r="CK134" i="46"/>
  <c r="V134" i="46" s="1"/>
  <c r="CJ134" i="46"/>
  <c r="CI134" i="46"/>
  <c r="CH134" i="46"/>
  <c r="CG134" i="46"/>
  <c r="CF134" i="46"/>
  <c r="CE134" i="46"/>
  <c r="CD134" i="46"/>
  <c r="O134" i="46" s="1"/>
  <c r="CC134" i="46"/>
  <c r="CB134" i="46"/>
  <c r="CA134" i="46"/>
  <c r="L134" i="46" s="1"/>
  <c r="BZ134" i="46"/>
  <c r="K134" i="46" s="1"/>
  <c r="BY134" i="46"/>
  <c r="BX134" i="46"/>
  <c r="BW134" i="46"/>
  <c r="BV134" i="46"/>
  <c r="BU134" i="46"/>
  <c r="BT134" i="46"/>
  <c r="E134" i="46" s="1"/>
  <c r="BS134" i="46"/>
  <c r="B134" i="46"/>
  <c r="B134" i="44" s="1"/>
  <c r="A134" i="46"/>
  <c r="A132" i="27" s="1"/>
  <c r="EF133" i="46"/>
  <c r="EE133" i="46"/>
  <c r="ED133" i="46"/>
  <c r="EC133" i="46"/>
  <c r="EB133" i="46"/>
  <c r="BM133" i="46" s="1"/>
  <c r="EA133" i="46"/>
  <c r="DZ133" i="46"/>
  <c r="DY133" i="46"/>
  <c r="BJ133" i="46" s="1"/>
  <c r="DX133" i="46"/>
  <c r="DW133" i="46"/>
  <c r="BH133" i="46" s="1"/>
  <c r="DV133" i="46"/>
  <c r="DU133" i="46"/>
  <c r="DT133" i="46"/>
  <c r="BE133" i="46" s="1"/>
  <c r="DS133" i="46"/>
  <c r="DR133" i="46"/>
  <c r="DQ133" i="46"/>
  <c r="BB133" i="46" s="1"/>
  <c r="DP133" i="46"/>
  <c r="BA133" i="46" s="1"/>
  <c r="DO133" i="46"/>
  <c r="DN133" i="46"/>
  <c r="DM133" i="46"/>
  <c r="DL133" i="46"/>
  <c r="AW133" i="46" s="1"/>
  <c r="DK133" i="46"/>
  <c r="AV133" i="46" s="1"/>
  <c r="DJ133" i="46"/>
  <c r="AU133" i="46" s="1"/>
  <c r="DI133" i="46"/>
  <c r="AT133" i="46" s="1"/>
  <c r="DH133" i="46"/>
  <c r="DG133" i="46"/>
  <c r="DF133" i="46"/>
  <c r="AQ133" i="46" s="1"/>
  <c r="DE133" i="46"/>
  <c r="DD133" i="46"/>
  <c r="DC133" i="46"/>
  <c r="DB133" i="46"/>
  <c r="DA133" i="46"/>
  <c r="AL133" i="46" s="1"/>
  <c r="CZ133" i="46"/>
  <c r="CY133" i="46"/>
  <c r="CX133" i="46"/>
  <c r="AI133" i="46" s="1"/>
  <c r="CW133" i="46"/>
  <c r="CV133" i="46"/>
  <c r="AG133" i="46" s="1"/>
  <c r="CU133" i="46"/>
  <c r="AF133" i="46" s="1"/>
  <c r="CT133" i="46"/>
  <c r="CS133" i="46"/>
  <c r="AD133" i="46" s="1"/>
  <c r="CR133" i="46"/>
  <c r="CQ133" i="46"/>
  <c r="CP133" i="46"/>
  <c r="AA133" i="46" s="1"/>
  <c r="CO133" i="46"/>
  <c r="CN133" i="46"/>
  <c r="CM133" i="46"/>
  <c r="CL133" i="46"/>
  <c r="CK133" i="46"/>
  <c r="V133" i="46" s="1"/>
  <c r="CJ133" i="46"/>
  <c r="CI133" i="46"/>
  <c r="CH133" i="46"/>
  <c r="CG133" i="46"/>
  <c r="CF133" i="46"/>
  <c r="Q133" i="46" s="1"/>
  <c r="CE133" i="46"/>
  <c r="CD133" i="46"/>
  <c r="CC133" i="46"/>
  <c r="N133" i="46" s="1"/>
  <c r="CB133" i="46"/>
  <c r="CA133" i="46"/>
  <c r="BZ133" i="46"/>
  <c r="K133" i="46" s="1"/>
  <c r="BY133" i="46"/>
  <c r="BX133" i="46"/>
  <c r="BW133" i="46"/>
  <c r="BV133" i="46"/>
  <c r="BU133" i="46"/>
  <c r="F133" i="46" s="1"/>
  <c r="BT133" i="46"/>
  <c r="E133" i="46" s="1"/>
  <c r="BS133" i="46"/>
  <c r="B133" i="46"/>
  <c r="B133" i="44" s="1"/>
  <c r="A133" i="46"/>
  <c r="A133" i="44" s="1"/>
  <c r="EF132" i="46"/>
  <c r="BQ132" i="46" s="1"/>
  <c r="EE132" i="46"/>
  <c r="ED132" i="46"/>
  <c r="EC132" i="46"/>
  <c r="EB132" i="46"/>
  <c r="EA132" i="46"/>
  <c r="BL132" i="46" s="1"/>
  <c r="DZ132" i="46"/>
  <c r="DY132" i="46"/>
  <c r="DX132" i="46"/>
  <c r="BI132" i="46" s="1"/>
  <c r="DW132" i="46"/>
  <c r="DV132" i="46"/>
  <c r="DU132" i="46"/>
  <c r="BF132" i="46" s="1"/>
  <c r="DT132" i="46"/>
  <c r="DS132" i="46"/>
  <c r="BD132" i="46" s="1"/>
  <c r="DR132" i="46"/>
  <c r="BC132" i="46" s="1"/>
  <c r="DQ132" i="46"/>
  <c r="DP132" i="46"/>
  <c r="BA132" i="46" s="1"/>
  <c r="DO132" i="46"/>
  <c r="DN132" i="46"/>
  <c r="DM132" i="46"/>
  <c r="DL132" i="46"/>
  <c r="DK132" i="46"/>
  <c r="DJ132" i="46"/>
  <c r="DI132" i="46"/>
  <c r="AT132" i="46" s="1"/>
  <c r="DH132" i="46"/>
  <c r="AS132" i="46" s="1"/>
  <c r="DG132" i="46"/>
  <c r="DF132" i="46"/>
  <c r="DE132" i="46"/>
  <c r="DD132" i="46"/>
  <c r="AO132" i="46" s="1"/>
  <c r="DC132" i="46"/>
  <c r="AN132" i="46" s="1"/>
  <c r="DB132" i="46"/>
  <c r="AM132" i="46" s="1"/>
  <c r="DA132" i="46"/>
  <c r="CZ132" i="46"/>
  <c r="CY132" i="46"/>
  <c r="AJ132" i="46" s="1"/>
  <c r="CX132" i="46"/>
  <c r="CW132" i="46"/>
  <c r="CV132" i="46"/>
  <c r="CU132" i="46"/>
  <c r="CT132" i="46"/>
  <c r="AE132" i="46" s="1"/>
  <c r="CS132" i="46"/>
  <c r="CR132" i="46"/>
  <c r="AC132" i="46" s="1"/>
  <c r="CQ132" i="46"/>
  <c r="AB132" i="46" s="1"/>
  <c r="CP132" i="46"/>
  <c r="CO132" i="46"/>
  <c r="Z132" i="46" s="1"/>
  <c r="CN132" i="46"/>
  <c r="Y132" i="46" s="1"/>
  <c r="CM132" i="46"/>
  <c r="CL132" i="46"/>
  <c r="W132" i="46" s="1"/>
  <c r="CK132" i="46"/>
  <c r="V132" i="46" s="1"/>
  <c r="CJ132" i="46"/>
  <c r="U132" i="46" s="1"/>
  <c r="CI132" i="46"/>
  <c r="CH132" i="46"/>
  <c r="CG132" i="46"/>
  <c r="R132" i="46" s="1"/>
  <c r="CF132" i="46"/>
  <c r="Q132" i="46" s="1"/>
  <c r="CE132" i="46"/>
  <c r="CD132" i="46"/>
  <c r="CC132" i="46"/>
  <c r="CB132" i="46"/>
  <c r="M132" i="46" s="1"/>
  <c r="CA132" i="46"/>
  <c r="BZ132" i="46"/>
  <c r="BY132" i="46"/>
  <c r="J132" i="46" s="1"/>
  <c r="BX132" i="46"/>
  <c r="BW132" i="46"/>
  <c r="H132" i="46" s="1"/>
  <c r="BV132" i="46"/>
  <c r="BU132" i="46"/>
  <c r="BT132" i="46"/>
  <c r="BS132" i="46"/>
  <c r="B132" i="46"/>
  <c r="B132" i="44" s="1"/>
  <c r="A132" i="46"/>
  <c r="A130" i="27" s="1"/>
  <c r="EF131" i="46"/>
  <c r="BQ131" i="46" s="1"/>
  <c r="EE131" i="46"/>
  <c r="ED131" i="46"/>
  <c r="BO131" i="44" s="1"/>
  <c r="EC131" i="46"/>
  <c r="BN131" i="44" s="1"/>
  <c r="EB131" i="46"/>
  <c r="BM131" i="46" s="1"/>
  <c r="EA131" i="46"/>
  <c r="DZ131" i="46"/>
  <c r="BK131" i="46" s="1"/>
  <c r="DY131" i="46"/>
  <c r="DX131" i="46"/>
  <c r="DW131" i="46"/>
  <c r="DV131" i="46"/>
  <c r="DU131" i="46"/>
  <c r="DT131" i="46"/>
  <c r="BE131" i="46" s="1"/>
  <c r="DS131" i="46"/>
  <c r="DR131" i="46"/>
  <c r="DQ131" i="46"/>
  <c r="DP131" i="46"/>
  <c r="BA131" i="46" s="1"/>
  <c r="DO131" i="46"/>
  <c r="DN131" i="46"/>
  <c r="DM131" i="46"/>
  <c r="DL131" i="46"/>
  <c r="AW131" i="46" s="1"/>
  <c r="DK131" i="46"/>
  <c r="AV131" i="46" s="1"/>
  <c r="DJ131" i="46"/>
  <c r="DI131" i="46"/>
  <c r="DH131" i="46"/>
  <c r="DG131" i="46"/>
  <c r="DF131" i="46"/>
  <c r="AQ131" i="46" s="1"/>
  <c r="DE131" i="46"/>
  <c r="DD131" i="46"/>
  <c r="DC131" i="46"/>
  <c r="DB131" i="46"/>
  <c r="DA131" i="46"/>
  <c r="CZ131" i="46"/>
  <c r="AK131" i="46" s="1"/>
  <c r="CY131" i="46"/>
  <c r="CX131" i="46"/>
  <c r="CW131" i="46"/>
  <c r="CV131" i="46"/>
  <c r="CU131" i="46"/>
  <c r="CT131" i="46"/>
  <c r="AE131" i="46" s="1"/>
  <c r="CS131" i="46"/>
  <c r="CR131" i="46"/>
  <c r="CQ131" i="46"/>
  <c r="AB131" i="46" s="1"/>
  <c r="CP131" i="46"/>
  <c r="AA131" i="46" s="1"/>
  <c r="CO131" i="46"/>
  <c r="CN131" i="46"/>
  <c r="Y131" i="46" s="1"/>
  <c r="CM131" i="46"/>
  <c r="CL131" i="46"/>
  <c r="CK131" i="46"/>
  <c r="CJ131" i="46"/>
  <c r="U131" i="46" s="1"/>
  <c r="CI131" i="46"/>
  <c r="T131" i="46" s="1"/>
  <c r="CH131" i="46"/>
  <c r="S131" i="46" s="1"/>
  <c r="CG131" i="46"/>
  <c r="CF131" i="46"/>
  <c r="CE131" i="46"/>
  <c r="CD131" i="46"/>
  <c r="CC131" i="46"/>
  <c r="CB131" i="46"/>
  <c r="CA131" i="46"/>
  <c r="BZ131" i="46"/>
  <c r="BY131" i="46"/>
  <c r="BX131" i="46"/>
  <c r="I131" i="46" s="1"/>
  <c r="BW131" i="46"/>
  <c r="BV131" i="46"/>
  <c r="BU131" i="46"/>
  <c r="BT131" i="46"/>
  <c r="BS131" i="46"/>
  <c r="BO131" i="46"/>
  <c r="B131" i="46"/>
  <c r="B131" i="44" s="1"/>
  <c r="A131" i="46"/>
  <c r="A129" i="27" s="1"/>
  <c r="EF130" i="46"/>
  <c r="BQ130" i="46" s="1"/>
  <c r="EE130" i="46"/>
  <c r="ED130" i="46"/>
  <c r="BO130" i="46" s="1"/>
  <c r="EC130" i="46"/>
  <c r="BN130" i="46" s="1"/>
  <c r="EB130" i="46"/>
  <c r="EA130" i="46"/>
  <c r="DZ130" i="46"/>
  <c r="DY130" i="46"/>
  <c r="BJ130" i="46" s="1"/>
  <c r="DX130" i="46"/>
  <c r="DW130" i="46"/>
  <c r="DV130" i="46"/>
  <c r="BG130" i="46" s="1"/>
  <c r="DU130" i="46"/>
  <c r="BF130" i="46" s="1"/>
  <c r="DT130" i="46"/>
  <c r="BE130" i="46" s="1"/>
  <c r="DS130" i="46"/>
  <c r="DR130" i="46"/>
  <c r="BC130" i="46" s="1"/>
  <c r="DQ130" i="46"/>
  <c r="DP130" i="46"/>
  <c r="BA130" i="46" s="1"/>
  <c r="DO130" i="46"/>
  <c r="DN130" i="46"/>
  <c r="AY130" i="46" s="1"/>
  <c r="DM130" i="46"/>
  <c r="DL130" i="46"/>
  <c r="DK130" i="46"/>
  <c r="DJ130" i="46"/>
  <c r="DI130" i="46"/>
  <c r="AT130" i="46" s="1"/>
  <c r="DH130" i="46"/>
  <c r="DG130" i="46"/>
  <c r="DF130" i="46"/>
  <c r="AQ130" i="46" s="1"/>
  <c r="DE130" i="46"/>
  <c r="AP130" i="46" s="1"/>
  <c r="DD130" i="46"/>
  <c r="AO130" i="46" s="1"/>
  <c r="DC130" i="46"/>
  <c r="AN130" i="46" s="1"/>
  <c r="DB130" i="46"/>
  <c r="AM130" i="46" s="1"/>
  <c r="DA130" i="46"/>
  <c r="AL130" i="46" s="1"/>
  <c r="CZ130" i="46"/>
  <c r="AK130" i="46" s="1"/>
  <c r="CY130" i="46"/>
  <c r="CX130" i="46"/>
  <c r="CW130" i="46"/>
  <c r="AH130" i="46" s="1"/>
  <c r="CV130" i="46"/>
  <c r="AG130" i="46" s="1"/>
  <c r="CU130" i="46"/>
  <c r="CT130" i="46"/>
  <c r="AE130" i="46" s="1"/>
  <c r="CS130" i="46"/>
  <c r="AD130" i="46" s="1"/>
  <c r="CR130" i="46"/>
  <c r="CQ130" i="46"/>
  <c r="CP130" i="46"/>
  <c r="CO130" i="46"/>
  <c r="CN130" i="46"/>
  <c r="Y130" i="46" s="1"/>
  <c r="CM130" i="46"/>
  <c r="CL130" i="46"/>
  <c r="W130" i="46" s="1"/>
  <c r="CK130" i="46"/>
  <c r="V130" i="46" s="1"/>
  <c r="CJ130" i="46"/>
  <c r="CI130" i="46"/>
  <c r="CH130" i="46"/>
  <c r="S130" i="46" s="1"/>
  <c r="CG130" i="46"/>
  <c r="R130" i="46" s="1"/>
  <c r="CF130" i="46"/>
  <c r="Q130" i="46" s="1"/>
  <c r="CE130" i="46"/>
  <c r="P130" i="46" s="1"/>
  <c r="CD130" i="46"/>
  <c r="O130" i="46" s="1"/>
  <c r="CC130" i="46"/>
  <c r="N130" i="46" s="1"/>
  <c r="CB130" i="46"/>
  <c r="M130" i="46" s="1"/>
  <c r="CA130" i="46"/>
  <c r="BZ130" i="46"/>
  <c r="BY130" i="46"/>
  <c r="J130" i="46" s="1"/>
  <c r="BX130" i="46"/>
  <c r="I130" i="46" s="1"/>
  <c r="BW130" i="46"/>
  <c r="BV130" i="46"/>
  <c r="BU130" i="46"/>
  <c r="F130" i="46" s="1"/>
  <c r="BT130" i="46"/>
  <c r="E130" i="46" s="1"/>
  <c r="BS130" i="46"/>
  <c r="B130" i="46"/>
  <c r="B130" i="44" s="1"/>
  <c r="A130" i="46"/>
  <c r="A128" i="27" s="1"/>
  <c r="EF129" i="46"/>
  <c r="EE129" i="46"/>
  <c r="ED129" i="46"/>
  <c r="BO129" i="46" s="1"/>
  <c r="EC129" i="46"/>
  <c r="EB129" i="46"/>
  <c r="EA129" i="46"/>
  <c r="BL129" i="46" s="1"/>
  <c r="DZ129" i="46"/>
  <c r="BK129" i="46" s="1"/>
  <c r="DY129" i="46"/>
  <c r="DX129" i="46"/>
  <c r="DW129" i="46"/>
  <c r="BH129" i="46" s="1"/>
  <c r="DV129" i="46"/>
  <c r="BG129" i="46" s="1"/>
  <c r="DU129" i="46"/>
  <c r="BF129" i="46" s="1"/>
  <c r="DT129" i="46"/>
  <c r="DS129" i="46"/>
  <c r="BD129" i="46" s="1"/>
  <c r="DR129" i="46"/>
  <c r="BC129" i="46" s="1"/>
  <c r="DQ129" i="46"/>
  <c r="BB129" i="46" s="1"/>
  <c r="DP129" i="46"/>
  <c r="DO129" i="46"/>
  <c r="DN129" i="46"/>
  <c r="AY129" i="46" s="1"/>
  <c r="DM129" i="46"/>
  <c r="DL129" i="46"/>
  <c r="DK129" i="46"/>
  <c r="AV129" i="46" s="1"/>
  <c r="DJ129" i="46"/>
  <c r="AU129" i="46" s="1"/>
  <c r="DI129" i="46"/>
  <c r="DH129" i="46"/>
  <c r="AS129" i="46" s="1"/>
  <c r="DG129" i="46"/>
  <c r="DF129" i="46"/>
  <c r="DE129" i="46"/>
  <c r="AP129" i="46" s="1"/>
  <c r="DD129" i="46"/>
  <c r="DC129" i="46"/>
  <c r="AN129" i="46" s="1"/>
  <c r="DB129" i="46"/>
  <c r="DA129" i="46"/>
  <c r="CZ129" i="46"/>
  <c r="CY129" i="46"/>
  <c r="CX129" i="46"/>
  <c r="AI129" i="46" s="1"/>
  <c r="CW129" i="46"/>
  <c r="AH129" i="46" s="1"/>
  <c r="CV129" i="46"/>
  <c r="CU129" i="46"/>
  <c r="CT129" i="46"/>
  <c r="AE129" i="46" s="1"/>
  <c r="CS129" i="46"/>
  <c r="AD129" i="46" s="1"/>
  <c r="CR129" i="46"/>
  <c r="CQ129" i="46"/>
  <c r="CP129" i="46"/>
  <c r="CO129" i="46"/>
  <c r="Z129" i="46" s="1"/>
  <c r="CN129" i="46"/>
  <c r="CM129" i="46"/>
  <c r="CL129" i="46"/>
  <c r="CK129" i="46"/>
  <c r="CJ129" i="46"/>
  <c r="CI129" i="46"/>
  <c r="CH129" i="46"/>
  <c r="S129" i="46" s="1"/>
  <c r="CG129" i="46"/>
  <c r="R129" i="46" s="1"/>
  <c r="CF129" i="46"/>
  <c r="CE129" i="46"/>
  <c r="P129" i="46" s="1"/>
  <c r="CD129" i="46"/>
  <c r="O129" i="46" s="1"/>
  <c r="CC129" i="46"/>
  <c r="N129" i="46" s="1"/>
  <c r="CB129" i="46"/>
  <c r="CA129" i="46"/>
  <c r="BZ129" i="46"/>
  <c r="BY129" i="46"/>
  <c r="BX129" i="46"/>
  <c r="BW129" i="46"/>
  <c r="BV129" i="46"/>
  <c r="BU129" i="46"/>
  <c r="F129" i="46" s="1"/>
  <c r="BT129" i="46"/>
  <c r="BS129" i="46"/>
  <c r="B129" i="46"/>
  <c r="B129" i="44" s="1"/>
  <c r="A129" i="46"/>
  <c r="A127" i="27" s="1"/>
  <c r="EF128" i="46"/>
  <c r="EE128" i="46"/>
  <c r="ED128" i="46"/>
  <c r="EC128" i="46"/>
  <c r="BN128" i="46" s="1"/>
  <c r="EB128" i="46"/>
  <c r="EA128" i="46"/>
  <c r="DZ128" i="46"/>
  <c r="BK128" i="46" s="1"/>
  <c r="DY128" i="46"/>
  <c r="BJ128" i="46" s="1"/>
  <c r="DX128" i="46"/>
  <c r="DW128" i="46"/>
  <c r="DV128" i="46"/>
  <c r="DU128" i="46"/>
  <c r="BF128" i="46" s="1"/>
  <c r="DT128" i="46"/>
  <c r="DS128" i="46"/>
  <c r="DR128" i="46"/>
  <c r="BC128" i="46" s="1"/>
  <c r="DQ128" i="46"/>
  <c r="BB128" i="46" s="1"/>
  <c r="DP128" i="46"/>
  <c r="DO128" i="46"/>
  <c r="DN128" i="46"/>
  <c r="DM128" i="46"/>
  <c r="AX128" i="46" s="1"/>
  <c r="DL128" i="46"/>
  <c r="AW128" i="46" s="1"/>
  <c r="DK128" i="46"/>
  <c r="DJ128" i="46"/>
  <c r="DI128" i="46"/>
  <c r="AT128" i="46" s="1"/>
  <c r="DH128" i="46"/>
  <c r="DG128" i="46"/>
  <c r="DF128" i="46"/>
  <c r="AQ128" i="46" s="1"/>
  <c r="DE128" i="46"/>
  <c r="DD128" i="46"/>
  <c r="AO128" i="46" s="1"/>
  <c r="DC128" i="46"/>
  <c r="DB128" i="46"/>
  <c r="AM128" i="46" s="1"/>
  <c r="DA128" i="46"/>
  <c r="AL128" i="46" s="1"/>
  <c r="CZ128" i="46"/>
  <c r="CY128" i="46"/>
  <c r="CX128" i="46"/>
  <c r="CW128" i="46"/>
  <c r="AH128" i="46" s="1"/>
  <c r="CV128" i="46"/>
  <c r="CU128" i="46"/>
  <c r="AF128" i="46" s="1"/>
  <c r="CT128" i="46"/>
  <c r="CS128" i="46"/>
  <c r="CR128" i="46"/>
  <c r="AC128" i="46" s="1"/>
  <c r="CQ128" i="46"/>
  <c r="CP128" i="46"/>
  <c r="AA128" i="46" s="1"/>
  <c r="CO128" i="46"/>
  <c r="CN128" i="46"/>
  <c r="CM128" i="46"/>
  <c r="CL128" i="46"/>
  <c r="W128" i="46" s="1"/>
  <c r="CK128" i="46"/>
  <c r="V128" i="46" s="1"/>
  <c r="CJ128" i="46"/>
  <c r="CI128" i="46"/>
  <c r="CH128" i="46"/>
  <c r="S128" i="46" s="1"/>
  <c r="CG128" i="46"/>
  <c r="CF128" i="46"/>
  <c r="CE128" i="46"/>
  <c r="CD128" i="46"/>
  <c r="CC128" i="46"/>
  <c r="N128" i="46" s="1"/>
  <c r="CB128" i="46"/>
  <c r="M128" i="46" s="1"/>
  <c r="CA128" i="46"/>
  <c r="BZ128" i="46"/>
  <c r="K128" i="46" s="1"/>
  <c r="BY128" i="46"/>
  <c r="BX128" i="46"/>
  <c r="BW128" i="46"/>
  <c r="H128" i="46" s="1"/>
  <c r="BV128" i="46"/>
  <c r="G128" i="46" s="1"/>
  <c r="BU128" i="46"/>
  <c r="F128" i="46" s="1"/>
  <c r="BT128" i="46"/>
  <c r="BS128" i="46"/>
  <c r="B128" i="46"/>
  <c r="B128" i="44" s="1"/>
  <c r="A128" i="46"/>
  <c r="A126" i="27" s="1"/>
  <c r="EF127" i="46"/>
  <c r="EE127" i="46"/>
  <c r="ED127" i="46"/>
  <c r="BO127" i="44" s="1"/>
  <c r="EC127" i="46"/>
  <c r="BN127" i="44" s="1"/>
  <c r="EB127" i="46"/>
  <c r="EA127" i="46"/>
  <c r="DZ127" i="46"/>
  <c r="DY127" i="46"/>
  <c r="DX127" i="46"/>
  <c r="DW127" i="46"/>
  <c r="DV127" i="46"/>
  <c r="BG127" i="46" s="1"/>
  <c r="DU127" i="46"/>
  <c r="DT127" i="46"/>
  <c r="BE127" i="46" s="1"/>
  <c r="DS127" i="46"/>
  <c r="DR127" i="46"/>
  <c r="DQ127" i="46"/>
  <c r="BB127" i="46" s="1"/>
  <c r="DP127" i="46"/>
  <c r="DO127" i="46"/>
  <c r="DN127" i="46"/>
  <c r="DM127" i="46"/>
  <c r="AX127" i="46" s="1"/>
  <c r="DL127" i="46"/>
  <c r="DK127" i="46"/>
  <c r="DJ127" i="46"/>
  <c r="DI127" i="46"/>
  <c r="DH127" i="46"/>
  <c r="DG127" i="46"/>
  <c r="DF127" i="46"/>
  <c r="AQ127" i="46" s="1"/>
  <c r="DE127" i="46"/>
  <c r="AP127" i="46" s="1"/>
  <c r="DD127" i="46"/>
  <c r="DC127" i="46"/>
  <c r="DB127" i="46"/>
  <c r="AM127" i="46" s="1"/>
  <c r="DA127" i="46"/>
  <c r="CZ127" i="46"/>
  <c r="AK127" i="46" s="1"/>
  <c r="CY127" i="46"/>
  <c r="CX127" i="46"/>
  <c r="CW127" i="46"/>
  <c r="CV127" i="46"/>
  <c r="CU127" i="46"/>
  <c r="CT127" i="46"/>
  <c r="CS127" i="46"/>
  <c r="CR127" i="46"/>
  <c r="CQ127" i="46"/>
  <c r="CP127" i="46"/>
  <c r="AA127" i="46" s="1"/>
  <c r="CO127" i="46"/>
  <c r="Z127" i="46" s="1"/>
  <c r="CN127" i="46"/>
  <c r="CM127" i="46"/>
  <c r="CL127" i="46"/>
  <c r="W127" i="46" s="1"/>
  <c r="CK127" i="46"/>
  <c r="V127" i="46" s="1"/>
  <c r="CJ127" i="46"/>
  <c r="CI127" i="46"/>
  <c r="CH127" i="46"/>
  <c r="S127" i="46" s="1"/>
  <c r="CG127" i="46"/>
  <c r="R127" i="46" s="1"/>
  <c r="CF127" i="46"/>
  <c r="CE127" i="46"/>
  <c r="CD127" i="46"/>
  <c r="CC127" i="46"/>
  <c r="CB127" i="46"/>
  <c r="CA127" i="46"/>
  <c r="L127" i="46" s="1"/>
  <c r="BZ127" i="46"/>
  <c r="K127" i="46" s="1"/>
  <c r="BY127" i="46"/>
  <c r="J127" i="46" s="1"/>
  <c r="BX127" i="46"/>
  <c r="I127" i="46" s="1"/>
  <c r="BW127" i="46"/>
  <c r="BV127" i="46"/>
  <c r="BU127" i="46"/>
  <c r="BT127" i="46"/>
  <c r="E127" i="46" s="1"/>
  <c r="BS127" i="46"/>
  <c r="BO127" i="46"/>
  <c r="BN127" i="46"/>
  <c r="B127" i="46"/>
  <c r="B127" i="44" s="1"/>
  <c r="A127" i="46"/>
  <c r="A125" i="27" s="1"/>
  <c r="EF126" i="46"/>
  <c r="BQ126" i="46" s="1"/>
  <c r="EE126" i="46"/>
  <c r="BP126" i="46" s="1"/>
  <c r="ED126" i="46"/>
  <c r="BO126" i="46" s="1"/>
  <c r="EC126" i="46"/>
  <c r="EB126" i="46"/>
  <c r="BM126" i="46" s="1"/>
  <c r="EA126" i="46"/>
  <c r="BL126" i="46" s="1"/>
  <c r="DZ126" i="46"/>
  <c r="DY126" i="46"/>
  <c r="DX126" i="46"/>
  <c r="DW126" i="46"/>
  <c r="BH126" i="46" s="1"/>
  <c r="DV126" i="46"/>
  <c r="DU126" i="46"/>
  <c r="BF126" i="46" s="1"/>
  <c r="DT126" i="46"/>
  <c r="BE126" i="46" s="1"/>
  <c r="DS126" i="46"/>
  <c r="BD126" i="46" s="1"/>
  <c r="DR126" i="46"/>
  <c r="DQ126" i="46"/>
  <c r="DP126" i="46"/>
  <c r="DO126" i="46"/>
  <c r="DN126" i="46"/>
  <c r="AY126" i="46" s="1"/>
  <c r="DM126" i="46"/>
  <c r="DL126" i="46"/>
  <c r="DK126" i="46"/>
  <c r="AV126" i="46" s="1"/>
  <c r="DJ126" i="46"/>
  <c r="DI126" i="46"/>
  <c r="DH126" i="46"/>
  <c r="DG126" i="46"/>
  <c r="DF126" i="46"/>
  <c r="DE126" i="46"/>
  <c r="DD126" i="46"/>
  <c r="AO126" i="46" s="1"/>
  <c r="DC126" i="46"/>
  <c r="DB126" i="46"/>
  <c r="DA126" i="46"/>
  <c r="CZ126" i="46"/>
  <c r="AK126" i="46" s="1"/>
  <c r="CY126" i="46"/>
  <c r="CX126" i="46"/>
  <c r="AI126" i="46" s="1"/>
  <c r="CW126" i="46"/>
  <c r="CV126" i="46"/>
  <c r="CU126" i="46"/>
  <c r="AF126" i="46" s="1"/>
  <c r="CT126" i="46"/>
  <c r="CS126" i="46"/>
  <c r="CR126" i="46"/>
  <c r="CQ126" i="46"/>
  <c r="AB126" i="46" s="1"/>
  <c r="CP126" i="46"/>
  <c r="AA126" i="46" s="1"/>
  <c r="CO126" i="46"/>
  <c r="Z126" i="46" s="1"/>
  <c r="CN126" i="46"/>
  <c r="CM126" i="46"/>
  <c r="X126" i="46" s="1"/>
  <c r="CL126" i="46"/>
  <c r="W126" i="46" s="1"/>
  <c r="CK126" i="46"/>
  <c r="CJ126" i="46"/>
  <c r="U126" i="46" s="1"/>
  <c r="CI126" i="46"/>
  <c r="CH126" i="46"/>
  <c r="CG126" i="46"/>
  <c r="CF126" i="46"/>
  <c r="CE126" i="46"/>
  <c r="P126" i="46" s="1"/>
  <c r="CD126" i="46"/>
  <c r="CC126" i="46"/>
  <c r="CB126" i="46"/>
  <c r="CA126" i="46"/>
  <c r="BZ126" i="46"/>
  <c r="BY126" i="46"/>
  <c r="BX126" i="46"/>
  <c r="I126" i="46" s="1"/>
  <c r="BW126" i="46"/>
  <c r="H126" i="46" s="1"/>
  <c r="BV126" i="46"/>
  <c r="BU126" i="46"/>
  <c r="BT126" i="46"/>
  <c r="E126" i="46" s="1"/>
  <c r="BS126" i="46"/>
  <c r="D126" i="46" s="1"/>
  <c r="B126" i="46"/>
  <c r="B126" i="44" s="1"/>
  <c r="A126" i="46"/>
  <c r="A126" i="44" s="1"/>
  <c r="EF125" i="46"/>
  <c r="EE125" i="46"/>
  <c r="BP125" i="46" s="1"/>
  <c r="ED125" i="46"/>
  <c r="BO125" i="44" s="1"/>
  <c r="EC125" i="46"/>
  <c r="BN125" i="44" s="1"/>
  <c r="EB125" i="46"/>
  <c r="EA125" i="46"/>
  <c r="DZ125" i="46"/>
  <c r="DY125" i="46"/>
  <c r="DX125" i="46"/>
  <c r="DW125" i="46"/>
  <c r="BH125" i="46" s="1"/>
  <c r="DV125" i="46"/>
  <c r="DU125" i="46"/>
  <c r="DT125" i="46"/>
  <c r="DS125" i="46"/>
  <c r="DR125" i="46"/>
  <c r="DQ125" i="46"/>
  <c r="DP125" i="46"/>
  <c r="DO125" i="46"/>
  <c r="DN125" i="46"/>
  <c r="DM125" i="46"/>
  <c r="DL125" i="46"/>
  <c r="AW125" i="46" s="1"/>
  <c r="DK125" i="46"/>
  <c r="AV125" i="46" s="1"/>
  <c r="DJ125" i="46"/>
  <c r="DI125" i="46"/>
  <c r="DH125" i="46"/>
  <c r="DG125" i="46"/>
  <c r="AR125" i="46" s="1"/>
  <c r="DF125" i="46"/>
  <c r="DE125" i="46"/>
  <c r="DD125" i="46"/>
  <c r="DC125" i="46"/>
  <c r="AN125" i="46" s="1"/>
  <c r="DB125" i="46"/>
  <c r="DA125" i="46"/>
  <c r="CZ125" i="46"/>
  <c r="CY125" i="46"/>
  <c r="AJ125" i="46" s="1"/>
  <c r="CX125" i="46"/>
  <c r="CW125" i="46"/>
  <c r="AH125" i="46" s="1"/>
  <c r="CV125" i="46"/>
  <c r="CU125" i="46"/>
  <c r="CT125" i="46"/>
  <c r="CS125" i="46"/>
  <c r="CR125" i="46"/>
  <c r="CQ125" i="46"/>
  <c r="AB125" i="46" s="1"/>
  <c r="CP125" i="46"/>
  <c r="CO125" i="46"/>
  <c r="Z125" i="46" s="1"/>
  <c r="CN125" i="46"/>
  <c r="CM125" i="46"/>
  <c r="CL125" i="46"/>
  <c r="W125" i="46" s="1"/>
  <c r="CK125" i="46"/>
  <c r="CJ125" i="46"/>
  <c r="CI125" i="46"/>
  <c r="CH125" i="46"/>
  <c r="CG125" i="46"/>
  <c r="CF125" i="46"/>
  <c r="CE125" i="46"/>
  <c r="P125" i="46" s="1"/>
  <c r="CD125" i="46"/>
  <c r="CC125" i="46"/>
  <c r="CB125" i="46"/>
  <c r="CA125" i="46"/>
  <c r="L125" i="46" s="1"/>
  <c r="BZ125" i="46"/>
  <c r="BY125" i="46"/>
  <c r="BX125" i="46"/>
  <c r="I125" i="46" s="1"/>
  <c r="BW125" i="46"/>
  <c r="BV125" i="46"/>
  <c r="G125" i="46" s="1"/>
  <c r="BU125" i="46"/>
  <c r="BT125" i="46"/>
  <c r="BS125" i="46"/>
  <c r="D125" i="46" s="1"/>
  <c r="BO125" i="46"/>
  <c r="BN125" i="46"/>
  <c r="B125" i="46"/>
  <c r="B125" i="44" s="1"/>
  <c r="A125" i="46"/>
  <c r="A123" i="27" s="1"/>
  <c r="EF124" i="46"/>
  <c r="BQ124" i="46" s="1"/>
  <c r="EE124" i="46"/>
  <c r="ED124" i="46"/>
  <c r="BO124" i="46" s="1"/>
  <c r="EC124" i="46"/>
  <c r="BN124" i="46" s="1"/>
  <c r="EB124" i="46"/>
  <c r="EA124" i="46"/>
  <c r="BL124" i="46" s="1"/>
  <c r="DZ124" i="46"/>
  <c r="DY124" i="46"/>
  <c r="DX124" i="46"/>
  <c r="BI124" i="46" s="1"/>
  <c r="DW124" i="46"/>
  <c r="DV124" i="46"/>
  <c r="BG124" i="46" s="1"/>
  <c r="DU124" i="46"/>
  <c r="DT124" i="46"/>
  <c r="DS124" i="46"/>
  <c r="BD124" i="46" s="1"/>
  <c r="DR124" i="46"/>
  <c r="DQ124" i="46"/>
  <c r="BB124" i="46" s="1"/>
  <c r="DP124" i="46"/>
  <c r="DO124" i="46"/>
  <c r="DN124" i="46"/>
  <c r="AY124" i="46" s="1"/>
  <c r="DM124" i="46"/>
  <c r="DL124" i="46"/>
  <c r="DK124" i="46"/>
  <c r="AV124" i="46" s="1"/>
  <c r="DJ124" i="46"/>
  <c r="DI124" i="46"/>
  <c r="AT124" i="46" s="1"/>
  <c r="DH124" i="46"/>
  <c r="AS124" i="46" s="1"/>
  <c r="DG124" i="46"/>
  <c r="DF124" i="46"/>
  <c r="AQ124" i="46" s="1"/>
  <c r="DE124" i="46"/>
  <c r="AP124" i="46" s="1"/>
  <c r="DD124" i="46"/>
  <c r="DC124" i="46"/>
  <c r="AN124" i="46" s="1"/>
  <c r="DB124" i="46"/>
  <c r="DA124" i="46"/>
  <c r="AL124" i="46" s="1"/>
  <c r="CZ124" i="46"/>
  <c r="CY124" i="46"/>
  <c r="CX124" i="46"/>
  <c r="AI124" i="46" s="1"/>
  <c r="CW124" i="46"/>
  <c r="AH124" i="46" s="1"/>
  <c r="CV124" i="46"/>
  <c r="CU124" i="46"/>
  <c r="AF124" i="46" s="1"/>
  <c r="CT124" i="46"/>
  <c r="CS124" i="46"/>
  <c r="AD124" i="46" s="1"/>
  <c r="CR124" i="46"/>
  <c r="AC124" i="46" s="1"/>
  <c r="CQ124" i="46"/>
  <c r="CP124" i="46"/>
  <c r="AA124" i="46" s="1"/>
  <c r="CO124" i="46"/>
  <c r="Z124" i="46" s="1"/>
  <c r="CN124" i="46"/>
  <c r="CM124" i="46"/>
  <c r="X124" i="46" s="1"/>
  <c r="CL124" i="46"/>
  <c r="CK124" i="46"/>
  <c r="CJ124" i="46"/>
  <c r="CI124" i="46"/>
  <c r="T124" i="46" s="1"/>
  <c r="CH124" i="46"/>
  <c r="CG124" i="46"/>
  <c r="R124" i="46" s="1"/>
  <c r="CF124" i="46"/>
  <c r="CE124" i="46"/>
  <c r="P124" i="46" s="1"/>
  <c r="CD124" i="46"/>
  <c r="O124" i="46" s="1"/>
  <c r="CC124" i="46"/>
  <c r="CB124" i="46"/>
  <c r="M124" i="46" s="1"/>
  <c r="CA124" i="46"/>
  <c r="BZ124" i="46"/>
  <c r="K124" i="46" s="1"/>
  <c r="BY124" i="46"/>
  <c r="J124" i="46" s="1"/>
  <c r="BX124" i="46"/>
  <c r="BW124" i="46"/>
  <c r="H124" i="46" s="1"/>
  <c r="BV124" i="46"/>
  <c r="G124" i="46" s="1"/>
  <c r="BU124" i="46"/>
  <c r="BT124" i="46"/>
  <c r="E124" i="46" s="1"/>
  <c r="BS124" i="46"/>
  <c r="B124" i="46"/>
  <c r="B124" i="44" s="1"/>
  <c r="A124" i="46"/>
  <c r="A122" i="27" s="1"/>
  <c r="EF123" i="46"/>
  <c r="EE123" i="46"/>
  <c r="ED123" i="46"/>
  <c r="BO123" i="44" s="1"/>
  <c r="EC123" i="46"/>
  <c r="BN123" i="46" s="1"/>
  <c r="EB123" i="46"/>
  <c r="BM123" i="46" s="1"/>
  <c r="EA123" i="46"/>
  <c r="DZ123" i="46"/>
  <c r="BK123" i="46" s="1"/>
  <c r="DY123" i="46"/>
  <c r="BJ123" i="46" s="1"/>
  <c r="DX123" i="46"/>
  <c r="DW123" i="46"/>
  <c r="DV123" i="46"/>
  <c r="DU123" i="46"/>
  <c r="DT123" i="46"/>
  <c r="DS123" i="46"/>
  <c r="DR123" i="46"/>
  <c r="BC123" i="46" s="1"/>
  <c r="DQ123" i="46"/>
  <c r="BB123" i="46" s="1"/>
  <c r="DP123" i="46"/>
  <c r="DO123" i="46"/>
  <c r="DN123" i="46"/>
  <c r="DM123" i="46"/>
  <c r="DL123" i="46"/>
  <c r="DK123" i="46"/>
  <c r="DJ123" i="46"/>
  <c r="AU123" i="46" s="1"/>
  <c r="DI123" i="46"/>
  <c r="AT123" i="46" s="1"/>
  <c r="DH123" i="46"/>
  <c r="DG123" i="46"/>
  <c r="DF123" i="46"/>
  <c r="AQ123" i="46" s="1"/>
  <c r="DE123" i="46"/>
  <c r="DD123" i="46"/>
  <c r="DC123" i="46"/>
  <c r="DB123" i="46"/>
  <c r="AM123" i="46" s="1"/>
  <c r="DA123" i="46"/>
  <c r="AL123" i="46" s="1"/>
  <c r="CZ123" i="46"/>
  <c r="CY123" i="46"/>
  <c r="CX123" i="46"/>
  <c r="CW123" i="46"/>
  <c r="CV123" i="46"/>
  <c r="AG123" i="46" s="1"/>
  <c r="CU123" i="46"/>
  <c r="AF123" i="46" s="1"/>
  <c r="CT123" i="46"/>
  <c r="AE123" i="46" s="1"/>
  <c r="CS123" i="46"/>
  <c r="AD123" i="46" s="1"/>
  <c r="CR123" i="46"/>
  <c r="CQ123" i="46"/>
  <c r="AB123" i="46" s="1"/>
  <c r="CP123" i="46"/>
  <c r="AA123" i="46" s="1"/>
  <c r="CO123" i="46"/>
  <c r="CN123" i="46"/>
  <c r="CM123" i="46"/>
  <c r="CL123" i="46"/>
  <c r="W123" i="46" s="1"/>
  <c r="CK123" i="46"/>
  <c r="V123" i="46" s="1"/>
  <c r="CJ123" i="46"/>
  <c r="CI123" i="46"/>
  <c r="CH123" i="46"/>
  <c r="CG123" i="46"/>
  <c r="R123" i="46" s="1"/>
  <c r="CF123" i="46"/>
  <c r="Q123" i="46" s="1"/>
  <c r="CE123" i="46"/>
  <c r="CD123" i="46"/>
  <c r="O123" i="46" s="1"/>
  <c r="CC123" i="46"/>
  <c r="CB123" i="46"/>
  <c r="CA123" i="46"/>
  <c r="BZ123" i="46"/>
  <c r="BY123" i="46"/>
  <c r="BX123" i="46"/>
  <c r="BW123" i="46"/>
  <c r="BV123" i="46"/>
  <c r="G123" i="46" s="1"/>
  <c r="BU123" i="46"/>
  <c r="BT123" i="46"/>
  <c r="E123" i="46" s="1"/>
  <c r="BS123" i="46"/>
  <c r="BO123" i="46"/>
  <c r="B123" i="46"/>
  <c r="B123" i="44" s="1"/>
  <c r="A123" i="46"/>
  <c r="A121" i="27" s="1"/>
  <c r="EF122" i="46"/>
  <c r="EE122" i="46"/>
  <c r="BP122" i="46" s="1"/>
  <c r="ED122" i="46"/>
  <c r="BO122" i="46" s="1"/>
  <c r="EC122" i="46"/>
  <c r="EB122" i="46"/>
  <c r="EA122" i="46"/>
  <c r="DZ122" i="46"/>
  <c r="DY122" i="46"/>
  <c r="BJ122" i="46" s="1"/>
  <c r="DX122" i="46"/>
  <c r="DW122" i="46"/>
  <c r="BH122" i="46" s="1"/>
  <c r="DV122" i="46"/>
  <c r="BG122" i="46" s="1"/>
  <c r="DU122" i="46"/>
  <c r="BF122" i="46" s="1"/>
  <c r="DT122" i="46"/>
  <c r="DS122" i="46"/>
  <c r="BD122" i="46" s="1"/>
  <c r="DR122" i="46"/>
  <c r="DQ122" i="46"/>
  <c r="BB122" i="46" s="1"/>
  <c r="DP122" i="46"/>
  <c r="DO122" i="46"/>
  <c r="AZ122" i="46" s="1"/>
  <c r="DN122" i="46"/>
  <c r="AY122" i="46" s="1"/>
  <c r="DM122" i="46"/>
  <c r="AX122" i="46" s="1"/>
  <c r="DL122" i="46"/>
  <c r="DK122" i="46"/>
  <c r="DJ122" i="46"/>
  <c r="AU122" i="46" s="1"/>
  <c r="DI122" i="46"/>
  <c r="DH122" i="46"/>
  <c r="AS122" i="46" s="1"/>
  <c r="DG122" i="46"/>
  <c r="AR122" i="46" s="1"/>
  <c r="DF122" i="46"/>
  <c r="AQ122" i="46" s="1"/>
  <c r="DE122" i="46"/>
  <c r="DD122" i="46"/>
  <c r="DC122" i="46"/>
  <c r="DB122" i="46"/>
  <c r="DA122" i="46"/>
  <c r="CZ122" i="46"/>
  <c r="CY122" i="46"/>
  <c r="AJ122" i="46" s="1"/>
  <c r="CX122" i="46"/>
  <c r="CW122" i="46"/>
  <c r="CV122" i="46"/>
  <c r="CU122" i="46"/>
  <c r="CT122" i="46"/>
  <c r="AE122" i="46" s="1"/>
  <c r="CS122" i="46"/>
  <c r="AD122" i="46" s="1"/>
  <c r="CR122" i="46"/>
  <c r="CQ122" i="46"/>
  <c r="AB122" i="46" s="1"/>
  <c r="CP122" i="46"/>
  <c r="AA122" i="46" s="1"/>
  <c r="CO122" i="46"/>
  <c r="CN122" i="46"/>
  <c r="CM122" i="46"/>
  <c r="CL122" i="46"/>
  <c r="W122" i="46" s="1"/>
  <c r="CK122" i="46"/>
  <c r="CJ122" i="46"/>
  <c r="CI122" i="46"/>
  <c r="T122" i="46" s="1"/>
  <c r="CH122" i="46"/>
  <c r="S122" i="46" s="1"/>
  <c r="CG122" i="46"/>
  <c r="CF122" i="46"/>
  <c r="Q122" i="46" s="1"/>
  <c r="CE122" i="46"/>
  <c r="CD122" i="46"/>
  <c r="O122" i="46" s="1"/>
  <c r="CC122" i="46"/>
  <c r="CB122" i="46"/>
  <c r="M122" i="46" s="1"/>
  <c r="CA122" i="46"/>
  <c r="L122" i="46" s="1"/>
  <c r="BZ122" i="46"/>
  <c r="K122" i="46" s="1"/>
  <c r="BY122" i="46"/>
  <c r="BX122" i="46"/>
  <c r="I122" i="46" s="1"/>
  <c r="BW122" i="46"/>
  <c r="BV122" i="46"/>
  <c r="G122" i="46" s="1"/>
  <c r="BU122" i="46"/>
  <c r="BT122" i="46"/>
  <c r="BS122" i="46"/>
  <c r="D122" i="46" s="1"/>
  <c r="B122" i="46"/>
  <c r="B122" i="44" s="1"/>
  <c r="A122" i="46"/>
  <c r="A122" i="44" s="1"/>
  <c r="EF121" i="46"/>
  <c r="EE121" i="46"/>
  <c r="BP121" i="46" s="1"/>
  <c r="ED121" i="46"/>
  <c r="BO121" i="44" s="1"/>
  <c r="EC121" i="46"/>
  <c r="BN121" i="46" s="1"/>
  <c r="EB121" i="46"/>
  <c r="BM121" i="46" s="1"/>
  <c r="EA121" i="46"/>
  <c r="DZ121" i="46"/>
  <c r="BK121" i="46" s="1"/>
  <c r="DY121" i="46"/>
  <c r="DX121" i="46"/>
  <c r="BI121" i="46" s="1"/>
  <c r="DW121" i="46"/>
  <c r="BH121" i="46" s="1"/>
  <c r="DV121" i="46"/>
  <c r="DU121" i="46"/>
  <c r="DT121" i="46"/>
  <c r="BE121" i="46" s="1"/>
  <c r="DS121" i="46"/>
  <c r="DR121" i="46"/>
  <c r="BC121" i="46" s="1"/>
  <c r="DQ121" i="46"/>
  <c r="BB121" i="46" s="1"/>
  <c r="DP121" i="46"/>
  <c r="BA121" i="46" s="1"/>
  <c r="DO121" i="46"/>
  <c r="DN121" i="46"/>
  <c r="DM121" i="46"/>
  <c r="AX121" i="46" s="1"/>
  <c r="DL121" i="46"/>
  <c r="AW121" i="46" s="1"/>
  <c r="DK121" i="46"/>
  <c r="DJ121" i="46"/>
  <c r="AU121" i="46" s="1"/>
  <c r="DI121" i="46"/>
  <c r="AT121" i="46" s="1"/>
  <c r="DH121" i="46"/>
  <c r="DG121" i="46"/>
  <c r="DF121" i="46"/>
  <c r="DE121" i="46"/>
  <c r="AP121" i="46" s="1"/>
  <c r="DD121" i="46"/>
  <c r="AO121" i="46" s="1"/>
  <c r="DC121" i="46"/>
  <c r="DB121" i="46"/>
  <c r="AM121" i="46" s="1"/>
  <c r="DA121" i="46"/>
  <c r="AL121" i="46" s="1"/>
  <c r="CZ121" i="46"/>
  <c r="CY121" i="46"/>
  <c r="AJ121" i="46" s="1"/>
  <c r="CX121" i="46"/>
  <c r="AI121" i="46" s="1"/>
  <c r="CW121" i="46"/>
  <c r="CV121" i="46"/>
  <c r="CU121" i="46"/>
  <c r="CT121" i="46"/>
  <c r="AE121" i="46" s="1"/>
  <c r="CS121" i="46"/>
  <c r="CR121" i="46"/>
  <c r="AC121" i="46" s="1"/>
  <c r="CQ121" i="46"/>
  <c r="CP121" i="46"/>
  <c r="AA121" i="46" s="1"/>
  <c r="CO121" i="46"/>
  <c r="Z121" i="44" s="1"/>
  <c r="CN121" i="46"/>
  <c r="Y121" i="46" s="1"/>
  <c r="CM121" i="46"/>
  <c r="CL121" i="46"/>
  <c r="W121" i="46" s="1"/>
  <c r="CK121" i="46"/>
  <c r="CJ121" i="46"/>
  <c r="U121" i="46" s="1"/>
  <c r="CI121" i="46"/>
  <c r="CH121" i="46"/>
  <c r="CG121" i="46"/>
  <c r="R121" i="46" s="1"/>
  <c r="CF121" i="46"/>
  <c r="Q121" i="46" s="1"/>
  <c r="CE121" i="46"/>
  <c r="CD121" i="46"/>
  <c r="CC121" i="46"/>
  <c r="CB121" i="46"/>
  <c r="CA121" i="46"/>
  <c r="BZ121" i="46"/>
  <c r="K121" i="46" s="1"/>
  <c r="BY121" i="46"/>
  <c r="BX121" i="46"/>
  <c r="I121" i="46" s="1"/>
  <c r="BW121" i="46"/>
  <c r="BV121" i="46"/>
  <c r="G121" i="46" s="1"/>
  <c r="BU121" i="46"/>
  <c r="BT121" i="46"/>
  <c r="BS121" i="46"/>
  <c r="BO121" i="46"/>
  <c r="Z121" i="46"/>
  <c r="B121" i="46"/>
  <c r="B121" i="44" s="1"/>
  <c r="A121" i="46"/>
  <c r="A119" i="27" s="1"/>
  <c r="EF120" i="46"/>
  <c r="BQ120" i="46" s="1"/>
  <c r="EE120" i="46"/>
  <c r="ED120" i="46"/>
  <c r="BO120" i="46" s="1"/>
  <c r="EC120" i="46"/>
  <c r="BN120" i="46" s="1"/>
  <c r="EB120" i="46"/>
  <c r="BM120" i="46" s="1"/>
  <c r="EA120" i="46"/>
  <c r="DZ120" i="46"/>
  <c r="DY120" i="46"/>
  <c r="BJ120" i="46" s="1"/>
  <c r="DX120" i="46"/>
  <c r="BI120" i="46" s="1"/>
  <c r="DW120" i="46"/>
  <c r="DV120" i="46"/>
  <c r="BG120" i="46" s="1"/>
  <c r="DU120" i="46"/>
  <c r="DT120" i="46"/>
  <c r="DS120" i="46"/>
  <c r="BD120" i="46" s="1"/>
  <c r="DR120" i="46"/>
  <c r="DQ120" i="46"/>
  <c r="BB120" i="46" s="1"/>
  <c r="DP120" i="46"/>
  <c r="DO120" i="46"/>
  <c r="DN120" i="46"/>
  <c r="AY120" i="46" s="1"/>
  <c r="DM120" i="46"/>
  <c r="DL120" i="46"/>
  <c r="DK120" i="46"/>
  <c r="DJ120" i="46"/>
  <c r="DI120" i="46"/>
  <c r="AT120" i="46" s="1"/>
  <c r="DH120" i="46"/>
  <c r="DG120" i="46"/>
  <c r="AR120" i="46" s="1"/>
  <c r="DF120" i="46"/>
  <c r="AQ120" i="46" s="1"/>
  <c r="DE120" i="46"/>
  <c r="DD120" i="46"/>
  <c r="AO120" i="46" s="1"/>
  <c r="DC120" i="46"/>
  <c r="AN120" i="46" s="1"/>
  <c r="DB120" i="46"/>
  <c r="DA120" i="46"/>
  <c r="CZ120" i="46"/>
  <c r="AK120" i="46" s="1"/>
  <c r="CY120" i="46"/>
  <c r="CX120" i="46"/>
  <c r="AI120" i="46" s="1"/>
  <c r="CW120" i="46"/>
  <c r="CV120" i="46"/>
  <c r="CU120" i="46"/>
  <c r="AF120" i="46" s="1"/>
  <c r="CT120" i="46"/>
  <c r="CS120" i="46"/>
  <c r="AD120" i="46" s="1"/>
  <c r="CR120" i="46"/>
  <c r="AC120" i="46" s="1"/>
  <c r="CQ120" i="46"/>
  <c r="AB120" i="46" s="1"/>
  <c r="CP120" i="46"/>
  <c r="AA120" i="46" s="1"/>
  <c r="CO120" i="46"/>
  <c r="CN120" i="46"/>
  <c r="CM120" i="46"/>
  <c r="X120" i="46" s="1"/>
  <c r="CL120" i="46"/>
  <c r="CK120" i="46"/>
  <c r="V120" i="46" s="1"/>
  <c r="CJ120" i="46"/>
  <c r="U120" i="46" s="1"/>
  <c r="CI120" i="46"/>
  <c r="CH120" i="46"/>
  <c r="S120" i="46" s="1"/>
  <c r="CG120" i="46"/>
  <c r="R120" i="46" s="1"/>
  <c r="CF120" i="46"/>
  <c r="CE120" i="46"/>
  <c r="P120" i="46" s="1"/>
  <c r="CD120" i="46"/>
  <c r="CC120" i="46"/>
  <c r="N120" i="46" s="1"/>
  <c r="CB120" i="46"/>
  <c r="M120" i="46" s="1"/>
  <c r="CA120" i="46"/>
  <c r="BZ120" i="46"/>
  <c r="K120" i="46" s="1"/>
  <c r="BY120" i="46"/>
  <c r="BX120" i="46"/>
  <c r="BW120" i="46"/>
  <c r="BV120" i="46"/>
  <c r="BU120" i="46"/>
  <c r="F120" i="46" s="1"/>
  <c r="BT120" i="46"/>
  <c r="E120" i="46" s="1"/>
  <c r="BS120" i="46"/>
  <c r="B120" i="46"/>
  <c r="B120" i="44" s="1"/>
  <c r="A120" i="46"/>
  <c r="A118" i="27" s="1"/>
  <c r="EF119" i="46"/>
  <c r="BQ119" i="46" s="1"/>
  <c r="EE119" i="46"/>
  <c r="ED119" i="46"/>
  <c r="BO119" i="44" s="1"/>
  <c r="EC119" i="46"/>
  <c r="BN119" i="44" s="1"/>
  <c r="EB119" i="46"/>
  <c r="BM119" i="44" s="1"/>
  <c r="EA119" i="46"/>
  <c r="DZ119" i="46"/>
  <c r="DY119" i="46"/>
  <c r="BJ119" i="46" s="1"/>
  <c r="DX119" i="46"/>
  <c r="BI119" i="46" s="1"/>
  <c r="DW119" i="46"/>
  <c r="BH119" i="46" s="1"/>
  <c r="DV119" i="46"/>
  <c r="DU119" i="46"/>
  <c r="BF119" i="46" s="1"/>
  <c r="DT119" i="46"/>
  <c r="BE119" i="46" s="1"/>
  <c r="DS119" i="46"/>
  <c r="DR119" i="46"/>
  <c r="DQ119" i="46"/>
  <c r="DP119" i="46"/>
  <c r="BA119" i="46" s="1"/>
  <c r="DO119" i="46"/>
  <c r="DN119" i="46"/>
  <c r="AY119" i="46" s="1"/>
  <c r="DM119" i="46"/>
  <c r="AX119" i="46" s="1"/>
  <c r="DL119" i="46"/>
  <c r="AW119" i="46" s="1"/>
  <c r="DK119" i="46"/>
  <c r="DJ119" i="46"/>
  <c r="AU119" i="46" s="1"/>
  <c r="DI119" i="46"/>
  <c r="DH119" i="46"/>
  <c r="AS119" i="46" s="1"/>
  <c r="DG119" i="46"/>
  <c r="DF119" i="46"/>
  <c r="DE119" i="46"/>
  <c r="AP119" i="46" s="1"/>
  <c r="DD119" i="46"/>
  <c r="AO119" i="46" s="1"/>
  <c r="DC119" i="46"/>
  <c r="AN119" i="46" s="1"/>
  <c r="DB119" i="46"/>
  <c r="DA119" i="46"/>
  <c r="AL119" i="46" s="1"/>
  <c r="CZ119" i="46"/>
  <c r="AK119" i="46" s="1"/>
  <c r="CY119" i="46"/>
  <c r="CX119" i="46"/>
  <c r="AI119" i="46" s="1"/>
  <c r="CW119" i="46"/>
  <c r="CV119" i="46"/>
  <c r="AG119" i="46" s="1"/>
  <c r="CU119" i="46"/>
  <c r="CT119" i="46"/>
  <c r="AE119" i="46" s="1"/>
  <c r="CS119" i="46"/>
  <c r="CR119" i="46"/>
  <c r="AC119" i="46" s="1"/>
  <c r="CQ119" i="46"/>
  <c r="CP119" i="46"/>
  <c r="CO119" i="46"/>
  <c r="Z119" i="46" s="1"/>
  <c r="CN119" i="46"/>
  <c r="Y119" i="46" s="1"/>
  <c r="CM119" i="46"/>
  <c r="CL119" i="46"/>
  <c r="CK119" i="46"/>
  <c r="CJ119" i="46"/>
  <c r="U119" i="46" s="1"/>
  <c r="CI119" i="46"/>
  <c r="CH119" i="46"/>
  <c r="CG119" i="46"/>
  <c r="R119" i="46" s="1"/>
  <c r="CF119" i="46"/>
  <c r="Q119" i="46" s="1"/>
  <c r="CE119" i="46"/>
  <c r="CD119" i="46"/>
  <c r="CC119" i="46"/>
  <c r="N119" i="46" s="1"/>
  <c r="CB119" i="46"/>
  <c r="M119" i="46" s="1"/>
  <c r="CA119" i="46"/>
  <c r="BZ119" i="46"/>
  <c r="K119" i="46" s="1"/>
  <c r="BY119" i="46"/>
  <c r="J119" i="46" s="1"/>
  <c r="BX119" i="46"/>
  <c r="I119" i="46" s="1"/>
  <c r="BW119" i="46"/>
  <c r="BV119" i="46"/>
  <c r="BU119" i="46"/>
  <c r="BT119" i="46"/>
  <c r="E119" i="46" s="1"/>
  <c r="BS119" i="46"/>
  <c r="BO119" i="46"/>
  <c r="BN119" i="46"/>
  <c r="BM119" i="46"/>
  <c r="B119" i="46"/>
  <c r="B119" i="44" s="1"/>
  <c r="A119" i="46"/>
  <c r="A117" i="27" s="1"/>
  <c r="EF118" i="46"/>
  <c r="EE118" i="46"/>
  <c r="ED118" i="46"/>
  <c r="BO118" i="46" s="1"/>
  <c r="EC118" i="46"/>
  <c r="EB118" i="46"/>
  <c r="BM118" i="46" s="1"/>
  <c r="EA118" i="46"/>
  <c r="DZ118" i="46"/>
  <c r="DY118" i="46"/>
  <c r="DX118" i="46"/>
  <c r="DW118" i="46"/>
  <c r="DV118" i="46"/>
  <c r="DU118" i="46"/>
  <c r="DT118" i="46"/>
  <c r="BE118" i="46" s="1"/>
  <c r="DS118" i="46"/>
  <c r="BD118" i="46" s="1"/>
  <c r="DR118" i="46"/>
  <c r="BC118" i="46" s="1"/>
  <c r="DQ118" i="46"/>
  <c r="DP118" i="46"/>
  <c r="BA118" i="46" s="1"/>
  <c r="DO118" i="46"/>
  <c r="DN118" i="46"/>
  <c r="DM118" i="46"/>
  <c r="DL118" i="46"/>
  <c r="DK118" i="46"/>
  <c r="AV118" i="46" s="1"/>
  <c r="DJ118" i="46"/>
  <c r="AU118" i="46" s="1"/>
  <c r="DI118" i="46"/>
  <c r="DH118" i="46"/>
  <c r="AS118" i="46" s="1"/>
  <c r="DG118" i="46"/>
  <c r="DF118" i="46"/>
  <c r="DE118" i="46"/>
  <c r="DD118" i="46"/>
  <c r="AO118" i="46" s="1"/>
  <c r="DC118" i="46"/>
  <c r="AN118" i="46" s="1"/>
  <c r="DB118" i="46"/>
  <c r="DA118" i="46"/>
  <c r="CZ118" i="46"/>
  <c r="CY118" i="46"/>
  <c r="CX118" i="46"/>
  <c r="AI118" i="46" s="1"/>
  <c r="CW118" i="46"/>
  <c r="CV118" i="46"/>
  <c r="AG118" i="46" s="1"/>
  <c r="CU118" i="46"/>
  <c r="CT118" i="46"/>
  <c r="CS118" i="46"/>
  <c r="CR118" i="46"/>
  <c r="AC118" i="46" s="1"/>
  <c r="CQ118" i="46"/>
  <c r="CP118" i="46"/>
  <c r="CO118" i="46"/>
  <c r="CN118" i="46"/>
  <c r="Y118" i="46" s="1"/>
  <c r="CM118" i="46"/>
  <c r="X118" i="46" s="1"/>
  <c r="CL118" i="46"/>
  <c r="CK118" i="46"/>
  <c r="CJ118" i="46"/>
  <c r="CI118" i="46"/>
  <c r="CH118" i="46"/>
  <c r="S118" i="46" s="1"/>
  <c r="CG118" i="46"/>
  <c r="CF118" i="46"/>
  <c r="Q118" i="46" s="1"/>
  <c r="CE118" i="46"/>
  <c r="P118" i="46" s="1"/>
  <c r="CD118" i="46"/>
  <c r="CC118" i="46"/>
  <c r="CB118" i="46"/>
  <c r="CA118" i="46"/>
  <c r="BZ118" i="46"/>
  <c r="BY118" i="46"/>
  <c r="BX118" i="46"/>
  <c r="I118" i="46" s="1"/>
  <c r="BW118" i="46"/>
  <c r="H118" i="46" s="1"/>
  <c r="BV118" i="46"/>
  <c r="BU118" i="46"/>
  <c r="BT118" i="46"/>
  <c r="E118" i="46" s="1"/>
  <c r="BS118" i="46"/>
  <c r="B118" i="46"/>
  <c r="B118" i="44" s="1"/>
  <c r="A118" i="46"/>
  <c r="EF117" i="46"/>
  <c r="EE117" i="46"/>
  <c r="BP117" i="46" s="1"/>
  <c r="ED117" i="46"/>
  <c r="BO117" i="46" s="1"/>
  <c r="EC117" i="46"/>
  <c r="EB117" i="46"/>
  <c r="EA117" i="46"/>
  <c r="BL117" i="46" s="1"/>
  <c r="DZ117" i="46"/>
  <c r="DY117" i="46"/>
  <c r="DX117" i="46"/>
  <c r="DW117" i="46"/>
  <c r="BH117" i="46" s="1"/>
  <c r="DV117" i="46"/>
  <c r="DU117" i="46"/>
  <c r="DT117" i="46"/>
  <c r="DS117" i="46"/>
  <c r="BD117" i="46" s="1"/>
  <c r="DR117" i="46"/>
  <c r="BC117" i="46" s="1"/>
  <c r="DQ117" i="46"/>
  <c r="DP117" i="46"/>
  <c r="BA117" i="46" s="1"/>
  <c r="DO117" i="46"/>
  <c r="AZ117" i="46" s="1"/>
  <c r="DN117" i="46"/>
  <c r="DM117" i="46"/>
  <c r="DL117" i="46"/>
  <c r="DK117" i="46"/>
  <c r="AV117" i="46" s="1"/>
  <c r="DJ117" i="46"/>
  <c r="DI117" i="46"/>
  <c r="DH117" i="46"/>
  <c r="AS117" i="46" s="1"/>
  <c r="DG117" i="46"/>
  <c r="AR117" i="46" s="1"/>
  <c r="DF117" i="46"/>
  <c r="DE117" i="46"/>
  <c r="DD117" i="46"/>
  <c r="DC117" i="46"/>
  <c r="DB117" i="46"/>
  <c r="AM117" i="46" s="1"/>
  <c r="DA117" i="46"/>
  <c r="CZ117" i="46"/>
  <c r="AK117" i="46" s="1"/>
  <c r="CY117" i="46"/>
  <c r="AJ117" i="46" s="1"/>
  <c r="CX117" i="46"/>
  <c r="CW117" i="46"/>
  <c r="CV117" i="46"/>
  <c r="CU117" i="46"/>
  <c r="AF117" i="46" s="1"/>
  <c r="CT117" i="46"/>
  <c r="CS117" i="46"/>
  <c r="AD117" i="46" s="1"/>
  <c r="CR117" i="46"/>
  <c r="AC117" i="46" s="1"/>
  <c r="CQ117" i="46"/>
  <c r="CP117" i="46"/>
  <c r="CO117" i="46"/>
  <c r="CN117" i="46"/>
  <c r="CM117" i="46"/>
  <c r="X117" i="46" s="1"/>
  <c r="CL117" i="46"/>
  <c r="CK117" i="46"/>
  <c r="CJ117" i="46"/>
  <c r="U117" i="46" s="1"/>
  <c r="CI117" i="46"/>
  <c r="T117" i="46" s="1"/>
  <c r="CH117" i="46"/>
  <c r="S117" i="46" s="1"/>
  <c r="CG117" i="46"/>
  <c r="CF117" i="46"/>
  <c r="CE117" i="46"/>
  <c r="P117" i="46" s="1"/>
  <c r="CD117" i="46"/>
  <c r="CC117" i="46"/>
  <c r="CB117" i="46"/>
  <c r="M117" i="46" s="1"/>
  <c r="CA117" i="46"/>
  <c r="L117" i="46" s="1"/>
  <c r="BZ117" i="46"/>
  <c r="BY117" i="46"/>
  <c r="BX117" i="46"/>
  <c r="I117" i="46" s="1"/>
  <c r="BW117" i="46"/>
  <c r="H117" i="46" s="1"/>
  <c r="BV117" i="46"/>
  <c r="BU117" i="46"/>
  <c r="BT117" i="46"/>
  <c r="E117" i="46" s="1"/>
  <c r="BS117" i="46"/>
  <c r="D117" i="46" s="1"/>
  <c r="B117" i="46"/>
  <c r="B117" i="44" s="1"/>
  <c r="A117" i="46"/>
  <c r="A115" i="27" s="1"/>
  <c r="EF116" i="46"/>
  <c r="EE116" i="46"/>
  <c r="ED116" i="46"/>
  <c r="BO116" i="46" s="1"/>
  <c r="EC116" i="46"/>
  <c r="EB116" i="46"/>
  <c r="EA116" i="46"/>
  <c r="DZ116" i="46"/>
  <c r="DY116" i="46"/>
  <c r="DX116" i="46"/>
  <c r="BI116" i="46" s="1"/>
  <c r="DW116" i="46"/>
  <c r="DV116" i="46"/>
  <c r="DU116" i="46"/>
  <c r="DT116" i="46"/>
  <c r="DS116" i="46"/>
  <c r="DR116" i="46"/>
  <c r="DQ116" i="46"/>
  <c r="DP116" i="46"/>
  <c r="DO116" i="46"/>
  <c r="AZ116" i="46" s="1"/>
  <c r="DN116" i="46"/>
  <c r="AY116" i="46" s="1"/>
  <c r="DM116" i="46"/>
  <c r="AX116" i="46" s="1"/>
  <c r="DL116" i="46"/>
  <c r="DK116" i="46"/>
  <c r="DJ116" i="46"/>
  <c r="DI116" i="46"/>
  <c r="DH116" i="46"/>
  <c r="AS116" i="46" s="1"/>
  <c r="DG116" i="46"/>
  <c r="DF116" i="46"/>
  <c r="AQ116" i="46" s="1"/>
  <c r="DE116" i="46"/>
  <c r="DD116" i="46"/>
  <c r="DC116" i="46"/>
  <c r="DB116" i="46"/>
  <c r="AM116" i="46" s="1"/>
  <c r="DA116" i="46"/>
  <c r="CZ116" i="46"/>
  <c r="AK116" i="46" s="1"/>
  <c r="CY116" i="46"/>
  <c r="CX116" i="46"/>
  <c r="AI116" i="46" s="1"/>
  <c r="CW116" i="46"/>
  <c r="CV116" i="46"/>
  <c r="CU116" i="46"/>
  <c r="CT116" i="46"/>
  <c r="CS116" i="46"/>
  <c r="CR116" i="46"/>
  <c r="AC116" i="46" s="1"/>
  <c r="CQ116" i="46"/>
  <c r="CP116" i="46"/>
  <c r="AA116" i="46" s="1"/>
  <c r="CO116" i="46"/>
  <c r="Z116" i="46" s="1"/>
  <c r="CN116" i="46"/>
  <c r="CM116" i="46"/>
  <c r="X116" i="46" s="1"/>
  <c r="CL116" i="46"/>
  <c r="CK116" i="46"/>
  <c r="CJ116" i="46"/>
  <c r="U116" i="46" s="1"/>
  <c r="CI116" i="46"/>
  <c r="T116" i="46" s="1"/>
  <c r="CH116" i="46"/>
  <c r="CG116" i="46"/>
  <c r="R116" i="46" s="1"/>
  <c r="CF116" i="46"/>
  <c r="CE116" i="46"/>
  <c r="CD116" i="46"/>
  <c r="CC116" i="46"/>
  <c r="N116" i="46" s="1"/>
  <c r="CB116" i="46"/>
  <c r="CA116" i="46"/>
  <c r="BZ116" i="46"/>
  <c r="K116" i="46" s="1"/>
  <c r="BY116" i="46"/>
  <c r="BX116" i="46"/>
  <c r="BW116" i="46"/>
  <c r="BV116" i="46"/>
  <c r="BU116" i="46"/>
  <c r="BT116" i="46"/>
  <c r="BS116" i="46"/>
  <c r="B116" i="46"/>
  <c r="B116" i="44" s="1"/>
  <c r="A116" i="46"/>
  <c r="A114" i="27" s="1"/>
  <c r="EF115" i="46"/>
  <c r="BQ115" i="46" s="1"/>
  <c r="EE115" i="46"/>
  <c r="BP115" i="46" s="1"/>
  <c r="ED115" i="46"/>
  <c r="EC115" i="46"/>
  <c r="BN115" i="46" s="1"/>
  <c r="EB115" i="46"/>
  <c r="BM115" i="46" s="1"/>
  <c r="EA115" i="46"/>
  <c r="DZ115" i="46"/>
  <c r="DY115" i="46"/>
  <c r="DX115" i="46"/>
  <c r="DW115" i="46"/>
  <c r="BH115" i="46" s="1"/>
  <c r="DV115" i="46"/>
  <c r="BG115" i="46" s="1"/>
  <c r="DU115" i="46"/>
  <c r="DT115" i="46"/>
  <c r="DS115" i="46"/>
  <c r="DR115" i="46"/>
  <c r="DQ115" i="46"/>
  <c r="BB115" i="46" s="1"/>
  <c r="DP115" i="46"/>
  <c r="BA115" i="46" s="1"/>
  <c r="DO115" i="46"/>
  <c r="AZ115" i="46" s="1"/>
  <c r="DN115" i="46"/>
  <c r="DM115" i="46"/>
  <c r="AX115" i="46" s="1"/>
  <c r="DL115" i="46"/>
  <c r="DK115" i="46"/>
  <c r="DJ115" i="46"/>
  <c r="DI115" i="46"/>
  <c r="AT115" i="46" s="1"/>
  <c r="DH115" i="46"/>
  <c r="AS115" i="46" s="1"/>
  <c r="DG115" i="46"/>
  <c r="AR115" i="46" s="1"/>
  <c r="DF115" i="46"/>
  <c r="DE115" i="46"/>
  <c r="DD115" i="46"/>
  <c r="DC115" i="46"/>
  <c r="AN115" i="46" s="1"/>
  <c r="DB115" i="46"/>
  <c r="DA115" i="46"/>
  <c r="AL115" i="46" s="1"/>
  <c r="CZ115" i="46"/>
  <c r="AK115" i="46" s="1"/>
  <c r="CY115" i="46"/>
  <c r="AJ115" i="46" s="1"/>
  <c r="CX115" i="46"/>
  <c r="CW115" i="46"/>
  <c r="CV115" i="46"/>
  <c r="CU115" i="46"/>
  <c r="CT115" i="46"/>
  <c r="AE115" i="46" s="1"/>
  <c r="CS115" i="46"/>
  <c r="AD115" i="46" s="1"/>
  <c r="CR115" i="46"/>
  <c r="AC115" i="46" s="1"/>
  <c r="CQ115" i="46"/>
  <c r="AB115" i="46" s="1"/>
  <c r="CP115" i="46"/>
  <c r="CO115" i="46"/>
  <c r="Z115" i="46" s="1"/>
  <c r="CN115" i="46"/>
  <c r="CM115" i="46"/>
  <c r="CL115" i="46"/>
  <c r="CK115" i="46"/>
  <c r="CJ115" i="46"/>
  <c r="CI115" i="46"/>
  <c r="T115" i="46" s="1"/>
  <c r="CH115" i="46"/>
  <c r="S115" i="46" s="1"/>
  <c r="CG115" i="46"/>
  <c r="CF115" i="46"/>
  <c r="CE115" i="46"/>
  <c r="CD115" i="46"/>
  <c r="O115" i="46" s="1"/>
  <c r="CC115" i="46"/>
  <c r="CB115" i="46"/>
  <c r="CA115" i="46"/>
  <c r="L115" i="46" s="1"/>
  <c r="BZ115" i="46"/>
  <c r="BY115" i="46"/>
  <c r="BX115" i="46"/>
  <c r="BW115" i="46"/>
  <c r="H115" i="46" s="1"/>
  <c r="BV115" i="46"/>
  <c r="BU115" i="46"/>
  <c r="F115" i="46" s="1"/>
  <c r="BT115" i="46"/>
  <c r="E115" i="46" s="1"/>
  <c r="BS115" i="46"/>
  <c r="D115" i="46" s="1"/>
  <c r="B115" i="46"/>
  <c r="B115" i="44" s="1"/>
  <c r="A115" i="46"/>
  <c r="A113" i="27" s="1"/>
  <c r="EF114" i="46"/>
  <c r="EE114" i="46"/>
  <c r="ED114" i="46"/>
  <c r="BO114" i="44" s="1"/>
  <c r="EC114" i="46"/>
  <c r="EB114" i="46"/>
  <c r="BM114" i="46" s="1"/>
  <c r="EA114" i="46"/>
  <c r="DZ114" i="46"/>
  <c r="DY114" i="46"/>
  <c r="BJ114" i="46" s="1"/>
  <c r="DX114" i="46"/>
  <c r="DW114" i="46"/>
  <c r="DV114" i="46"/>
  <c r="DU114" i="46"/>
  <c r="DT114" i="46"/>
  <c r="BE114" i="46" s="1"/>
  <c r="DS114" i="46"/>
  <c r="DR114" i="46"/>
  <c r="DQ114" i="46"/>
  <c r="BB114" i="46" s="1"/>
  <c r="DP114" i="46"/>
  <c r="DO114" i="46"/>
  <c r="DN114" i="46"/>
  <c r="DM114" i="46"/>
  <c r="DL114" i="46"/>
  <c r="AW114" i="46" s="1"/>
  <c r="DK114" i="46"/>
  <c r="AV114" i="46" s="1"/>
  <c r="DJ114" i="46"/>
  <c r="DI114" i="46"/>
  <c r="DH114" i="46"/>
  <c r="DG114" i="46"/>
  <c r="DF114" i="46"/>
  <c r="DE114" i="46"/>
  <c r="AP114" i="46" s="1"/>
  <c r="DD114" i="46"/>
  <c r="AO114" i="46" s="1"/>
  <c r="DC114" i="46"/>
  <c r="AN114" i="46" s="1"/>
  <c r="DB114" i="46"/>
  <c r="DA114" i="46"/>
  <c r="CZ114" i="46"/>
  <c r="CY114" i="46"/>
  <c r="CX114" i="46"/>
  <c r="AI114" i="46" s="1"/>
  <c r="CW114" i="46"/>
  <c r="CV114" i="46"/>
  <c r="AG114" i="46" s="1"/>
  <c r="CU114" i="46"/>
  <c r="CT114" i="46"/>
  <c r="CS114" i="46"/>
  <c r="CR114" i="46"/>
  <c r="CQ114" i="46"/>
  <c r="AB114" i="46" s="1"/>
  <c r="CP114" i="46"/>
  <c r="CO114" i="46"/>
  <c r="CN114" i="46"/>
  <c r="Y114" i="46" s="1"/>
  <c r="CM114" i="46"/>
  <c r="CL114" i="46"/>
  <c r="CK114" i="46"/>
  <c r="CJ114" i="46"/>
  <c r="U114" i="46" s="1"/>
  <c r="CI114" i="46"/>
  <c r="CH114" i="46"/>
  <c r="CG114" i="46"/>
  <c r="R114" i="46" s="1"/>
  <c r="CF114" i="46"/>
  <c r="CE114" i="46"/>
  <c r="CD114" i="46"/>
  <c r="CC114" i="46"/>
  <c r="CB114" i="46"/>
  <c r="CA114" i="46"/>
  <c r="BZ114" i="46"/>
  <c r="BY114" i="46"/>
  <c r="J114" i="46" s="1"/>
  <c r="BX114" i="46"/>
  <c r="I114" i="46" s="1"/>
  <c r="BW114" i="46"/>
  <c r="BV114" i="46"/>
  <c r="BU114" i="46"/>
  <c r="F114" i="46" s="1"/>
  <c r="BT114" i="46"/>
  <c r="E114" i="46" s="1"/>
  <c r="BS114" i="46"/>
  <c r="BO114" i="46"/>
  <c r="B114" i="46"/>
  <c r="B114" i="44" s="1"/>
  <c r="A114" i="46"/>
  <c r="A114" i="44" s="1"/>
  <c r="EF113" i="46"/>
  <c r="EE113" i="46"/>
  <c r="ED113" i="46"/>
  <c r="BO113" i="46" s="1"/>
  <c r="EC113" i="46"/>
  <c r="BN113" i="46" s="1"/>
  <c r="EB113" i="46"/>
  <c r="EA113" i="46"/>
  <c r="DZ113" i="46"/>
  <c r="DY113" i="46"/>
  <c r="BJ113" i="46" s="1"/>
  <c r="DX113" i="46"/>
  <c r="DW113" i="46"/>
  <c r="DV113" i="46"/>
  <c r="BG113" i="46" s="1"/>
  <c r="DU113" i="46"/>
  <c r="BF113" i="46" s="1"/>
  <c r="DT113" i="46"/>
  <c r="DS113" i="46"/>
  <c r="BD113" i="46" s="1"/>
  <c r="DR113" i="46"/>
  <c r="BC113" i="46" s="1"/>
  <c r="DQ113" i="46"/>
  <c r="DP113" i="46"/>
  <c r="DO113" i="46"/>
  <c r="DN113" i="46"/>
  <c r="DM113" i="46"/>
  <c r="DL113" i="46"/>
  <c r="DK113" i="46"/>
  <c r="AV113" i="46" s="1"/>
  <c r="DJ113" i="46"/>
  <c r="AU113" i="46" s="1"/>
  <c r="DI113" i="46"/>
  <c r="AT113" i="46" s="1"/>
  <c r="DH113" i="46"/>
  <c r="AS113" i="46" s="1"/>
  <c r="DG113" i="46"/>
  <c r="DF113" i="46"/>
  <c r="DE113" i="46"/>
  <c r="DD113" i="46"/>
  <c r="AO113" i="46" s="1"/>
  <c r="DC113" i="46"/>
  <c r="DB113" i="46"/>
  <c r="DA113" i="46"/>
  <c r="CZ113" i="46"/>
  <c r="CY113" i="46"/>
  <c r="CX113" i="46"/>
  <c r="AI113" i="46" s="1"/>
  <c r="CW113" i="46"/>
  <c r="CV113" i="46"/>
  <c r="CU113" i="46"/>
  <c r="AF113" i="46" s="1"/>
  <c r="CT113" i="46"/>
  <c r="CS113" i="46"/>
  <c r="CR113" i="46"/>
  <c r="CQ113" i="46"/>
  <c r="CP113" i="46"/>
  <c r="CO113" i="46"/>
  <c r="Z113" i="46" s="1"/>
  <c r="CN113" i="46"/>
  <c r="Y113" i="46" s="1"/>
  <c r="CM113" i="46"/>
  <c r="X113" i="46" s="1"/>
  <c r="CL113" i="46"/>
  <c r="CK113" i="46"/>
  <c r="V113" i="46" s="1"/>
  <c r="CJ113" i="46"/>
  <c r="CI113" i="46"/>
  <c r="CH113" i="46"/>
  <c r="S113" i="46" s="1"/>
  <c r="CG113" i="46"/>
  <c r="CF113" i="46"/>
  <c r="Q113" i="46" s="1"/>
  <c r="CE113" i="46"/>
  <c r="CD113" i="46"/>
  <c r="O113" i="46" s="1"/>
  <c r="CC113" i="46"/>
  <c r="CB113" i="46"/>
  <c r="M113" i="46" s="1"/>
  <c r="CA113" i="46"/>
  <c r="BZ113" i="46"/>
  <c r="BY113" i="46"/>
  <c r="BX113" i="46"/>
  <c r="BW113" i="46"/>
  <c r="BV113" i="46"/>
  <c r="BU113" i="46"/>
  <c r="F113" i="46" s="1"/>
  <c r="BT113" i="46"/>
  <c r="BS113" i="46"/>
  <c r="B113" i="46"/>
  <c r="B113" i="44" s="1"/>
  <c r="A113" i="46"/>
  <c r="A111" i="27" s="1"/>
  <c r="EF112" i="46"/>
  <c r="BQ112" i="46" s="1"/>
  <c r="EE112" i="46"/>
  <c r="ED112" i="46"/>
  <c r="BO112" i="46" s="1"/>
  <c r="EC112" i="46"/>
  <c r="BN112" i="46" s="1"/>
  <c r="EB112" i="46"/>
  <c r="EA112" i="46"/>
  <c r="DZ112" i="46"/>
  <c r="DY112" i="46"/>
  <c r="DX112" i="46"/>
  <c r="DW112" i="46"/>
  <c r="DV112" i="46"/>
  <c r="BG112" i="46" s="1"/>
  <c r="DU112" i="46"/>
  <c r="DT112" i="46"/>
  <c r="DS112" i="46"/>
  <c r="DR112" i="46"/>
  <c r="DQ112" i="46"/>
  <c r="DP112" i="46"/>
  <c r="DO112" i="46"/>
  <c r="DN112" i="46"/>
  <c r="AY112" i="46" s="1"/>
  <c r="DM112" i="46"/>
  <c r="AX112" i="46" s="1"/>
  <c r="DL112" i="46"/>
  <c r="DK112" i="46"/>
  <c r="DJ112" i="46"/>
  <c r="DI112" i="46"/>
  <c r="DH112" i="46"/>
  <c r="DG112" i="46"/>
  <c r="DF112" i="46"/>
  <c r="DE112" i="46"/>
  <c r="AP112" i="46" s="1"/>
  <c r="DD112" i="46"/>
  <c r="DC112" i="46"/>
  <c r="DB112" i="46"/>
  <c r="DA112" i="46"/>
  <c r="CZ112" i="46"/>
  <c r="CY112" i="46"/>
  <c r="AJ112" i="46" s="1"/>
  <c r="CX112" i="46"/>
  <c r="CW112" i="46"/>
  <c r="AH112" i="46" s="1"/>
  <c r="CV112" i="46"/>
  <c r="CU112" i="46"/>
  <c r="CT112" i="46"/>
  <c r="CS112" i="46"/>
  <c r="CR112" i="46"/>
  <c r="AC112" i="46" s="1"/>
  <c r="CQ112" i="46"/>
  <c r="CP112" i="46"/>
  <c r="CO112" i="46"/>
  <c r="Z112" i="46" s="1"/>
  <c r="CN112" i="46"/>
  <c r="CM112" i="46"/>
  <c r="CL112" i="46"/>
  <c r="CK112" i="46"/>
  <c r="CJ112" i="46"/>
  <c r="U112" i="46" s="1"/>
  <c r="CI112" i="46"/>
  <c r="T112" i="46" s="1"/>
  <c r="CH112" i="46"/>
  <c r="S112" i="46" s="1"/>
  <c r="CG112" i="46"/>
  <c r="CF112" i="46"/>
  <c r="CE112" i="46"/>
  <c r="CD112" i="46"/>
  <c r="O112" i="46" s="1"/>
  <c r="CC112" i="46"/>
  <c r="CB112" i="46"/>
  <c r="CA112" i="46"/>
  <c r="L112" i="46" s="1"/>
  <c r="BZ112" i="46"/>
  <c r="K112" i="46" s="1"/>
  <c r="BY112" i="46"/>
  <c r="J112" i="46" s="1"/>
  <c r="BX112" i="46"/>
  <c r="I112" i="46" s="1"/>
  <c r="BW112" i="46"/>
  <c r="BV112" i="46"/>
  <c r="BU112" i="46"/>
  <c r="BT112" i="46"/>
  <c r="E112" i="46" s="1"/>
  <c r="BS112" i="46"/>
  <c r="B112" i="46"/>
  <c r="B112" i="44" s="1"/>
  <c r="A112" i="46"/>
  <c r="A110" i="27" s="1"/>
  <c r="EF111" i="46"/>
  <c r="BQ111" i="46" s="1"/>
  <c r="EE111" i="46"/>
  <c r="BP111" i="46" s="1"/>
  <c r="ED111" i="46"/>
  <c r="BO111" i="44" s="1"/>
  <c r="EC111" i="46"/>
  <c r="EB111" i="46"/>
  <c r="BM111" i="46" s="1"/>
  <c r="EA111" i="46"/>
  <c r="BL111" i="46" s="1"/>
  <c r="DZ111" i="46"/>
  <c r="BK111" i="46" s="1"/>
  <c r="DY111" i="46"/>
  <c r="BJ111" i="46" s="1"/>
  <c r="DX111" i="46"/>
  <c r="BI111" i="46" s="1"/>
  <c r="DW111" i="46"/>
  <c r="BH111" i="46" s="1"/>
  <c r="DV111" i="46"/>
  <c r="DU111" i="46"/>
  <c r="DT111" i="46"/>
  <c r="DS111" i="46"/>
  <c r="DR111" i="46"/>
  <c r="BC111" i="46" s="1"/>
  <c r="DQ111" i="46"/>
  <c r="BB111" i="46" s="1"/>
  <c r="DP111" i="46"/>
  <c r="BA111" i="46" s="1"/>
  <c r="DO111" i="46"/>
  <c r="DN111" i="46"/>
  <c r="AY111" i="46" s="1"/>
  <c r="DM111" i="46"/>
  <c r="AX111" i="46" s="1"/>
  <c r="DL111" i="46"/>
  <c r="DK111" i="46"/>
  <c r="AV111" i="46" s="1"/>
  <c r="DJ111" i="46"/>
  <c r="AU111" i="46" s="1"/>
  <c r="DI111" i="46"/>
  <c r="AT111" i="46" s="1"/>
  <c r="DH111" i="46"/>
  <c r="AS111" i="46" s="1"/>
  <c r="DG111" i="46"/>
  <c r="DF111" i="46"/>
  <c r="DE111" i="46"/>
  <c r="DD111" i="46"/>
  <c r="DC111" i="46"/>
  <c r="DB111" i="46"/>
  <c r="AM111" i="46" s="1"/>
  <c r="DA111" i="46"/>
  <c r="CZ111" i="46"/>
  <c r="AK111" i="46" s="1"/>
  <c r="CY111" i="46"/>
  <c r="CX111" i="46"/>
  <c r="AI111" i="46" s="1"/>
  <c r="CW111" i="46"/>
  <c r="CV111" i="46"/>
  <c r="AG111" i="46" s="1"/>
  <c r="CU111" i="46"/>
  <c r="CT111" i="46"/>
  <c r="AE111" i="46" s="1"/>
  <c r="CS111" i="46"/>
  <c r="AD111" i="46" s="1"/>
  <c r="CR111" i="46"/>
  <c r="AC111" i="46" s="1"/>
  <c r="CQ111" i="46"/>
  <c r="AB111" i="46" s="1"/>
  <c r="CP111" i="46"/>
  <c r="CO111" i="46"/>
  <c r="CN111" i="46"/>
  <c r="CM111" i="46"/>
  <c r="X111" i="46" s="1"/>
  <c r="CL111" i="46"/>
  <c r="W111" i="46" s="1"/>
  <c r="CK111" i="46"/>
  <c r="CJ111" i="46"/>
  <c r="U111" i="46" s="1"/>
  <c r="CI111" i="46"/>
  <c r="CH111" i="46"/>
  <c r="S111" i="46" s="1"/>
  <c r="CG111" i="46"/>
  <c r="CF111" i="46"/>
  <c r="Q111" i="46" s="1"/>
  <c r="CE111" i="46"/>
  <c r="CD111" i="46"/>
  <c r="CC111" i="46"/>
  <c r="N111" i="46" s="1"/>
  <c r="CB111" i="46"/>
  <c r="M111" i="46" s="1"/>
  <c r="CA111" i="46"/>
  <c r="L111" i="46" s="1"/>
  <c r="BZ111" i="46"/>
  <c r="BY111" i="46"/>
  <c r="BX111" i="46"/>
  <c r="BW111" i="46"/>
  <c r="H111" i="46" s="1"/>
  <c r="BV111" i="46"/>
  <c r="G111" i="46" s="1"/>
  <c r="BU111" i="46"/>
  <c r="F111" i="46" s="1"/>
  <c r="BT111" i="46"/>
  <c r="E111" i="46" s="1"/>
  <c r="BS111" i="46"/>
  <c r="D111" i="46" s="1"/>
  <c r="BO111" i="46"/>
  <c r="B111" i="46"/>
  <c r="B111" i="44" s="1"/>
  <c r="A111" i="46"/>
  <c r="EF110" i="46"/>
  <c r="EE110" i="46"/>
  <c r="BP110" i="46" s="1"/>
  <c r="ED110" i="46"/>
  <c r="BO110" i="44" s="1"/>
  <c r="EC110" i="46"/>
  <c r="BN110" i="44" s="1"/>
  <c r="EB110" i="46"/>
  <c r="EA110" i="46"/>
  <c r="DZ110" i="46"/>
  <c r="BK110" i="46" s="1"/>
  <c r="DY110" i="46"/>
  <c r="DX110" i="46"/>
  <c r="BI110" i="46" s="1"/>
  <c r="DW110" i="46"/>
  <c r="DV110" i="46"/>
  <c r="BG110" i="46" s="1"/>
  <c r="DU110" i="46"/>
  <c r="BF110" i="46" s="1"/>
  <c r="DT110" i="46"/>
  <c r="DS110" i="46"/>
  <c r="BD110" i="46" s="1"/>
  <c r="DR110" i="46"/>
  <c r="DQ110" i="46"/>
  <c r="DP110" i="46"/>
  <c r="DO110" i="46"/>
  <c r="DN110" i="46"/>
  <c r="AY110" i="46" s="1"/>
  <c r="DM110" i="46"/>
  <c r="DL110" i="46"/>
  <c r="DK110" i="46"/>
  <c r="DJ110" i="46"/>
  <c r="AU110" i="46" s="1"/>
  <c r="DI110" i="46"/>
  <c r="DH110" i="46"/>
  <c r="DG110" i="46"/>
  <c r="AR110" i="46" s="1"/>
  <c r="DF110" i="46"/>
  <c r="DE110" i="46"/>
  <c r="AP110" i="46" s="1"/>
  <c r="DD110" i="46"/>
  <c r="DC110" i="46"/>
  <c r="AN110" i="46" s="1"/>
  <c r="DB110" i="46"/>
  <c r="AM110" i="46" s="1"/>
  <c r="DA110" i="46"/>
  <c r="AL110" i="46" s="1"/>
  <c r="CZ110" i="46"/>
  <c r="AK110" i="46" s="1"/>
  <c r="CY110" i="46"/>
  <c r="CX110" i="46"/>
  <c r="AI110" i="46" s="1"/>
  <c r="CW110" i="46"/>
  <c r="CV110" i="46"/>
  <c r="CU110" i="46"/>
  <c r="CT110" i="46"/>
  <c r="CS110" i="46"/>
  <c r="CR110" i="46"/>
  <c r="AC110" i="46" s="1"/>
  <c r="CQ110" i="46"/>
  <c r="CP110" i="46"/>
  <c r="CO110" i="46"/>
  <c r="CN110" i="46"/>
  <c r="CM110" i="46"/>
  <c r="CL110" i="46"/>
  <c r="W110" i="46" s="1"/>
  <c r="CK110" i="46"/>
  <c r="CJ110" i="46"/>
  <c r="CI110" i="46"/>
  <c r="T110" i="46" s="1"/>
  <c r="CH110" i="46"/>
  <c r="S110" i="46" s="1"/>
  <c r="CG110" i="46"/>
  <c r="R110" i="46" s="1"/>
  <c r="CF110" i="46"/>
  <c r="CE110" i="46"/>
  <c r="CD110" i="46"/>
  <c r="CC110" i="46"/>
  <c r="N110" i="46" s="1"/>
  <c r="CB110" i="46"/>
  <c r="CA110" i="46"/>
  <c r="BZ110" i="46"/>
  <c r="K110" i="46" s="1"/>
  <c r="BY110" i="46"/>
  <c r="BX110" i="46"/>
  <c r="BW110" i="46"/>
  <c r="BV110" i="46"/>
  <c r="BU110" i="46"/>
  <c r="BT110" i="46"/>
  <c r="E110" i="46" s="1"/>
  <c r="BS110" i="46"/>
  <c r="B110" i="46"/>
  <c r="B110" i="44" s="1"/>
  <c r="A110" i="46"/>
  <c r="A108" i="27" s="1"/>
  <c r="EF109" i="46"/>
  <c r="EE109" i="46"/>
  <c r="ED109" i="46"/>
  <c r="EC109" i="46"/>
  <c r="BN109" i="46" s="1"/>
  <c r="EB109" i="46"/>
  <c r="BM109" i="46" s="1"/>
  <c r="EA109" i="46"/>
  <c r="BL109" i="46" s="1"/>
  <c r="DZ109" i="46"/>
  <c r="BK109" i="46" s="1"/>
  <c r="DY109" i="46"/>
  <c r="BJ109" i="46" s="1"/>
  <c r="DX109" i="46"/>
  <c r="BI109" i="46" s="1"/>
  <c r="DW109" i="46"/>
  <c r="BH109" i="46" s="1"/>
  <c r="DV109" i="46"/>
  <c r="BG109" i="46" s="1"/>
  <c r="DU109" i="46"/>
  <c r="DT109" i="46"/>
  <c r="DS109" i="46"/>
  <c r="BD109" i="46" s="1"/>
  <c r="DR109" i="46"/>
  <c r="BC109" i="46" s="1"/>
  <c r="DQ109" i="46"/>
  <c r="BB109" i="46" s="1"/>
  <c r="DP109" i="46"/>
  <c r="DO109" i="46"/>
  <c r="DN109" i="46"/>
  <c r="DM109" i="46"/>
  <c r="DL109" i="46"/>
  <c r="AW109" i="46" s="1"/>
  <c r="DK109" i="46"/>
  <c r="DJ109" i="46"/>
  <c r="AU109" i="46" s="1"/>
  <c r="DI109" i="46"/>
  <c r="DH109" i="46"/>
  <c r="DG109" i="46"/>
  <c r="AR109" i="46" s="1"/>
  <c r="DF109" i="46"/>
  <c r="DE109" i="46"/>
  <c r="DD109" i="46"/>
  <c r="DC109" i="46"/>
  <c r="DB109" i="46"/>
  <c r="AM109" i="46" s="1"/>
  <c r="DA109" i="46"/>
  <c r="CZ109" i="46"/>
  <c r="CY109" i="46"/>
  <c r="AJ109" i="46" s="1"/>
  <c r="CX109" i="46"/>
  <c r="AI109" i="46" s="1"/>
  <c r="CW109" i="46"/>
  <c r="AH109" i="46" s="1"/>
  <c r="CV109" i="46"/>
  <c r="AG109" i="46" s="1"/>
  <c r="CU109" i="46"/>
  <c r="AF109" i="46" s="1"/>
  <c r="CT109" i="46"/>
  <c r="AE109" i="46" s="1"/>
  <c r="CS109" i="46"/>
  <c r="AD109" i="46" s="1"/>
  <c r="CR109" i="46"/>
  <c r="CQ109" i="46"/>
  <c r="CP109" i="46"/>
  <c r="CO109" i="46"/>
  <c r="CN109" i="46"/>
  <c r="CM109" i="46"/>
  <c r="CL109" i="46"/>
  <c r="W109" i="46" s="1"/>
  <c r="CK109" i="46"/>
  <c r="CJ109" i="46"/>
  <c r="CI109" i="46"/>
  <c r="CH109" i="46"/>
  <c r="CG109" i="46"/>
  <c r="R109" i="46" s="1"/>
  <c r="CF109" i="46"/>
  <c r="CE109" i="46"/>
  <c r="CD109" i="46"/>
  <c r="O109" i="46" s="1"/>
  <c r="CC109" i="46"/>
  <c r="N109" i="46" s="1"/>
  <c r="CB109" i="46"/>
  <c r="M109" i="46" s="1"/>
  <c r="CA109" i="46"/>
  <c r="BZ109" i="46"/>
  <c r="BY109" i="46"/>
  <c r="J109" i="46" s="1"/>
  <c r="BX109" i="46"/>
  <c r="I109" i="46" s="1"/>
  <c r="BW109" i="46"/>
  <c r="H109" i="46" s="1"/>
  <c r="BV109" i="46"/>
  <c r="G109" i="46" s="1"/>
  <c r="BU109" i="46"/>
  <c r="BT109" i="46"/>
  <c r="BS109" i="46"/>
  <c r="B109" i="46"/>
  <c r="B109" i="44" s="1"/>
  <c r="A109" i="46"/>
  <c r="EF108" i="46"/>
  <c r="BQ108" i="46" s="1"/>
  <c r="EE108" i="46"/>
  <c r="ED108" i="46"/>
  <c r="BO108" i="44" s="1"/>
  <c r="EC108" i="46"/>
  <c r="BN108" i="46" s="1"/>
  <c r="EB108" i="46"/>
  <c r="EA108" i="46"/>
  <c r="DZ108" i="46"/>
  <c r="DY108" i="46"/>
  <c r="DX108" i="46"/>
  <c r="DW108" i="46"/>
  <c r="DV108" i="46"/>
  <c r="BG108" i="46" s="1"/>
  <c r="DU108" i="46"/>
  <c r="DT108" i="46"/>
  <c r="DS108" i="46"/>
  <c r="DR108" i="46"/>
  <c r="BC108" i="46" s="1"/>
  <c r="DQ108" i="46"/>
  <c r="DP108" i="46"/>
  <c r="BA108" i="46" s="1"/>
  <c r="DO108" i="46"/>
  <c r="DN108" i="46"/>
  <c r="AY108" i="46" s="1"/>
  <c r="DM108" i="46"/>
  <c r="DL108" i="46"/>
  <c r="AW108" i="46" s="1"/>
  <c r="DK108" i="46"/>
  <c r="AV108" i="46" s="1"/>
  <c r="DJ108" i="46"/>
  <c r="AU108" i="46" s="1"/>
  <c r="DI108" i="46"/>
  <c r="AT108" i="46" s="1"/>
  <c r="DH108" i="46"/>
  <c r="AS108" i="46" s="1"/>
  <c r="DG108" i="46"/>
  <c r="DF108" i="46"/>
  <c r="AQ108" i="46" s="1"/>
  <c r="DE108" i="46"/>
  <c r="AP108" i="46" s="1"/>
  <c r="DD108" i="46"/>
  <c r="AO108" i="46" s="1"/>
  <c r="DC108" i="46"/>
  <c r="DB108" i="46"/>
  <c r="DA108" i="46"/>
  <c r="CZ108" i="46"/>
  <c r="AK108" i="46" s="1"/>
  <c r="CY108" i="46"/>
  <c r="CX108" i="46"/>
  <c r="AI108" i="46" s="1"/>
  <c r="CW108" i="46"/>
  <c r="CV108" i="46"/>
  <c r="CU108" i="46"/>
  <c r="CT108" i="46"/>
  <c r="CS108" i="46"/>
  <c r="AD108" i="46" s="1"/>
  <c r="CR108" i="46"/>
  <c r="AC108" i="46" s="1"/>
  <c r="CQ108" i="46"/>
  <c r="CP108" i="46"/>
  <c r="CO108" i="46"/>
  <c r="CN108" i="46"/>
  <c r="CM108" i="46"/>
  <c r="X108" i="46" s="1"/>
  <c r="CL108" i="46"/>
  <c r="W108" i="46" s="1"/>
  <c r="CK108" i="46"/>
  <c r="CJ108" i="46"/>
  <c r="U108" i="46" s="1"/>
  <c r="CI108" i="46"/>
  <c r="CH108" i="46"/>
  <c r="S108" i="46" s="1"/>
  <c r="CG108" i="46"/>
  <c r="CF108" i="46"/>
  <c r="Q108" i="46" s="1"/>
  <c r="CE108" i="46"/>
  <c r="P108" i="46" s="1"/>
  <c r="CD108" i="46"/>
  <c r="CC108" i="46"/>
  <c r="N108" i="46" s="1"/>
  <c r="CB108" i="46"/>
  <c r="M108" i="46" s="1"/>
  <c r="CA108" i="46"/>
  <c r="BZ108" i="46"/>
  <c r="K108" i="46" s="1"/>
  <c r="BY108" i="46"/>
  <c r="J108" i="46" s="1"/>
  <c r="BX108" i="46"/>
  <c r="BW108" i="46"/>
  <c r="H108" i="46" s="1"/>
  <c r="BV108" i="46"/>
  <c r="BU108" i="46"/>
  <c r="BT108" i="46"/>
  <c r="E108" i="46" s="1"/>
  <c r="BS108" i="46"/>
  <c r="B108" i="46"/>
  <c r="B108" i="44" s="1"/>
  <c r="A108" i="46"/>
  <c r="A106" i="27" s="1"/>
  <c r="EF107" i="46"/>
  <c r="EE107" i="46"/>
  <c r="ED107" i="46"/>
  <c r="BO107" i="46" s="1"/>
  <c r="EC107" i="46"/>
  <c r="EB107" i="46"/>
  <c r="EA107" i="46"/>
  <c r="BL107" i="46" s="1"/>
  <c r="DZ107" i="46"/>
  <c r="BK107" i="46" s="1"/>
  <c r="DY107" i="46"/>
  <c r="DX107" i="46"/>
  <c r="DW107" i="46"/>
  <c r="DV107" i="46"/>
  <c r="DU107" i="46"/>
  <c r="DT107" i="46"/>
  <c r="DS107" i="46"/>
  <c r="DR107" i="46"/>
  <c r="DQ107" i="46"/>
  <c r="BB107" i="46" s="1"/>
  <c r="DP107" i="46"/>
  <c r="DO107" i="46"/>
  <c r="DN107" i="46"/>
  <c r="DM107" i="46"/>
  <c r="AX107" i="46" s="1"/>
  <c r="DL107" i="46"/>
  <c r="DK107" i="46"/>
  <c r="AV107" i="46" s="1"/>
  <c r="DJ107" i="46"/>
  <c r="AU107" i="46" s="1"/>
  <c r="DI107" i="46"/>
  <c r="DH107" i="46"/>
  <c r="DG107" i="46"/>
  <c r="AR107" i="46" s="1"/>
  <c r="DF107" i="46"/>
  <c r="AQ107" i="46" s="1"/>
  <c r="DE107" i="46"/>
  <c r="DD107" i="46"/>
  <c r="DC107" i="46"/>
  <c r="AN107" i="46" s="1"/>
  <c r="DB107" i="46"/>
  <c r="AM107" i="46" s="1"/>
  <c r="DA107" i="46"/>
  <c r="CZ107" i="46"/>
  <c r="CY107" i="46"/>
  <c r="CX107" i="46"/>
  <c r="AI107" i="46" s="1"/>
  <c r="CW107" i="46"/>
  <c r="CV107" i="46"/>
  <c r="CU107" i="46"/>
  <c r="AF107" i="46" s="1"/>
  <c r="CT107" i="46"/>
  <c r="CS107" i="46"/>
  <c r="CR107" i="46"/>
  <c r="CQ107" i="46"/>
  <c r="CP107" i="46"/>
  <c r="AA107" i="46" s="1"/>
  <c r="CO107" i="46"/>
  <c r="CN107" i="46"/>
  <c r="CM107" i="46"/>
  <c r="CL107" i="46"/>
  <c r="W107" i="46" s="1"/>
  <c r="CK107" i="46"/>
  <c r="CJ107" i="46"/>
  <c r="CI107" i="46"/>
  <c r="T107" i="46" s="1"/>
  <c r="CH107" i="46"/>
  <c r="S107" i="46" s="1"/>
  <c r="CG107" i="46"/>
  <c r="CF107" i="46"/>
  <c r="CE107" i="46"/>
  <c r="CD107" i="46"/>
  <c r="CC107" i="46"/>
  <c r="N107" i="46" s="1"/>
  <c r="CB107" i="46"/>
  <c r="M107" i="46" s="1"/>
  <c r="CA107" i="46"/>
  <c r="BZ107" i="46"/>
  <c r="BY107" i="46"/>
  <c r="J107" i="46" s="1"/>
  <c r="BX107" i="46"/>
  <c r="BW107" i="46"/>
  <c r="H107" i="46" s="1"/>
  <c r="BV107" i="46"/>
  <c r="BU107" i="46"/>
  <c r="BT107" i="46"/>
  <c r="BS107" i="46"/>
  <c r="B107" i="46"/>
  <c r="B107" i="44" s="1"/>
  <c r="A107" i="46"/>
  <c r="A105" i="27" s="1"/>
  <c r="EF106" i="46"/>
  <c r="EE106" i="46"/>
  <c r="BP106" i="46" s="1"/>
  <c r="ED106" i="46"/>
  <c r="EC106" i="46"/>
  <c r="BN106" i="46" s="1"/>
  <c r="EB106" i="46"/>
  <c r="EA106" i="46"/>
  <c r="BL106" i="46" s="1"/>
  <c r="DZ106" i="46"/>
  <c r="DY106" i="46"/>
  <c r="BJ106" i="46" s="1"/>
  <c r="DX106" i="46"/>
  <c r="DW106" i="46"/>
  <c r="BH106" i="46" s="1"/>
  <c r="DV106" i="46"/>
  <c r="DU106" i="46"/>
  <c r="BF106" i="46" s="1"/>
  <c r="DT106" i="46"/>
  <c r="DS106" i="46"/>
  <c r="BD106" i="46" s="1"/>
  <c r="DR106" i="46"/>
  <c r="BC106" i="46" s="1"/>
  <c r="DQ106" i="46"/>
  <c r="DP106" i="46"/>
  <c r="DO106" i="46"/>
  <c r="DN106" i="46"/>
  <c r="DM106" i="46"/>
  <c r="AX106" i="46" s="1"/>
  <c r="DL106" i="46"/>
  <c r="AW106" i="46" s="1"/>
  <c r="DK106" i="46"/>
  <c r="AV106" i="46" s="1"/>
  <c r="DJ106" i="46"/>
  <c r="DI106" i="46"/>
  <c r="AT106" i="46" s="1"/>
  <c r="DH106" i="46"/>
  <c r="AS106" i="46" s="1"/>
  <c r="DG106" i="46"/>
  <c r="AR106" i="46" s="1"/>
  <c r="DF106" i="46"/>
  <c r="DE106" i="46"/>
  <c r="AP106" i="46" s="1"/>
  <c r="DD106" i="46"/>
  <c r="DC106" i="46"/>
  <c r="DB106" i="46"/>
  <c r="AM106" i="46" s="1"/>
  <c r="DA106" i="46"/>
  <c r="CZ106" i="46"/>
  <c r="CY106" i="46"/>
  <c r="AJ106" i="46" s="1"/>
  <c r="CX106" i="46"/>
  <c r="CW106" i="46"/>
  <c r="AH106" i="46" s="1"/>
  <c r="CV106" i="46"/>
  <c r="CU106" i="46"/>
  <c r="AF106" i="46" s="1"/>
  <c r="CT106" i="46"/>
  <c r="CS106" i="46"/>
  <c r="CR106" i="46"/>
  <c r="AC106" i="46" s="1"/>
  <c r="CQ106" i="46"/>
  <c r="AB106" i="46" s="1"/>
  <c r="CP106" i="46"/>
  <c r="CO106" i="46"/>
  <c r="Z106" i="46" s="1"/>
  <c r="CN106" i="46"/>
  <c r="CM106" i="46"/>
  <c r="X106" i="46" s="1"/>
  <c r="CL106" i="46"/>
  <c r="CK106" i="46"/>
  <c r="V106" i="46" s="1"/>
  <c r="CJ106" i="46"/>
  <c r="U106" i="46" s="1"/>
  <c r="CI106" i="46"/>
  <c r="CH106" i="46"/>
  <c r="CG106" i="46"/>
  <c r="R106" i="46" s="1"/>
  <c r="CF106" i="46"/>
  <c r="Q106" i="46" s="1"/>
  <c r="CE106" i="46"/>
  <c r="P106" i="46" s="1"/>
  <c r="CD106" i="46"/>
  <c r="O106" i="46" s="1"/>
  <c r="CC106" i="46"/>
  <c r="N106" i="46" s="1"/>
  <c r="CB106" i="46"/>
  <c r="CA106" i="46"/>
  <c r="BZ106" i="46"/>
  <c r="BY106" i="46"/>
  <c r="J106" i="46" s="1"/>
  <c r="BX106" i="46"/>
  <c r="BW106" i="46"/>
  <c r="BV106" i="46"/>
  <c r="BU106" i="46"/>
  <c r="F106" i="46" s="1"/>
  <c r="BT106" i="46"/>
  <c r="BS106" i="46"/>
  <c r="D106" i="46" s="1"/>
  <c r="B106" i="46"/>
  <c r="B106" i="44" s="1"/>
  <c r="A106" i="46"/>
  <c r="A106" i="44" s="1"/>
  <c r="EF105" i="46"/>
  <c r="EE105" i="46"/>
  <c r="BP105" i="46" s="1"/>
  <c r="ED105" i="46"/>
  <c r="BO105" i="46" s="1"/>
  <c r="EC105" i="46"/>
  <c r="BN105" i="46" s="1"/>
  <c r="EB105" i="46"/>
  <c r="BM105" i="46" s="1"/>
  <c r="EA105" i="46"/>
  <c r="BL105" i="46" s="1"/>
  <c r="DZ105" i="46"/>
  <c r="DY105" i="46"/>
  <c r="BJ105" i="46" s="1"/>
  <c r="DX105" i="46"/>
  <c r="BI105" i="46" s="1"/>
  <c r="DW105" i="46"/>
  <c r="DV105" i="46"/>
  <c r="BG105" i="46" s="1"/>
  <c r="DU105" i="46"/>
  <c r="BF105" i="46" s="1"/>
  <c r="DT105" i="46"/>
  <c r="BE105" i="46" s="1"/>
  <c r="DS105" i="46"/>
  <c r="DR105" i="46"/>
  <c r="DQ105" i="46"/>
  <c r="BB105" i="46" s="1"/>
  <c r="DP105" i="46"/>
  <c r="BA105" i="46" s="1"/>
  <c r="DO105" i="46"/>
  <c r="DN105" i="46"/>
  <c r="DM105" i="46"/>
  <c r="DL105" i="46"/>
  <c r="DK105" i="46"/>
  <c r="DJ105" i="46"/>
  <c r="DI105" i="46"/>
  <c r="AT105" i="46" s="1"/>
  <c r="DH105" i="46"/>
  <c r="AS105" i="46" s="1"/>
  <c r="DG105" i="46"/>
  <c r="DF105" i="46"/>
  <c r="AQ105" i="46" s="1"/>
  <c r="DE105" i="46"/>
  <c r="DD105" i="46"/>
  <c r="AO105" i="46" s="1"/>
  <c r="DC105" i="46"/>
  <c r="DB105" i="46"/>
  <c r="AM105" i="46" s="1"/>
  <c r="DA105" i="46"/>
  <c r="AL105" i="46" s="1"/>
  <c r="CZ105" i="46"/>
  <c r="AK105" i="46" s="1"/>
  <c r="CY105" i="46"/>
  <c r="AJ105" i="46" s="1"/>
  <c r="CX105" i="46"/>
  <c r="AI105" i="46" s="1"/>
  <c r="CW105" i="46"/>
  <c r="CV105" i="46"/>
  <c r="AG105" i="46" s="1"/>
  <c r="CU105" i="46"/>
  <c r="CT105" i="46"/>
  <c r="CS105" i="46"/>
  <c r="AD105" i="46" s="1"/>
  <c r="CR105" i="46"/>
  <c r="AC105" i="46" s="1"/>
  <c r="CQ105" i="46"/>
  <c r="CP105" i="46"/>
  <c r="CO105" i="46"/>
  <c r="Z105" i="46" s="1"/>
  <c r="CN105" i="46"/>
  <c r="Y105" i="46" s="1"/>
  <c r="CM105" i="46"/>
  <c r="X105" i="46" s="1"/>
  <c r="CL105" i="46"/>
  <c r="CK105" i="46"/>
  <c r="V105" i="46" s="1"/>
  <c r="CJ105" i="46"/>
  <c r="CI105" i="46"/>
  <c r="T105" i="46" s="1"/>
  <c r="CH105" i="46"/>
  <c r="CG105" i="46"/>
  <c r="R105" i="46" s="1"/>
  <c r="CF105" i="46"/>
  <c r="Q105" i="46" s="1"/>
  <c r="CE105" i="46"/>
  <c r="P105" i="46" s="1"/>
  <c r="CD105" i="46"/>
  <c r="O105" i="46" s="1"/>
  <c r="CC105" i="46"/>
  <c r="N105" i="46" s="1"/>
  <c r="CB105" i="46"/>
  <c r="M105" i="46" s="1"/>
  <c r="CA105" i="46"/>
  <c r="L105" i="46" s="1"/>
  <c r="BZ105" i="46"/>
  <c r="K105" i="46" s="1"/>
  <c r="BY105" i="46"/>
  <c r="J105" i="46" s="1"/>
  <c r="BX105" i="46"/>
  <c r="BW105" i="46"/>
  <c r="H105" i="46" s="1"/>
  <c r="BV105" i="46"/>
  <c r="BU105" i="46"/>
  <c r="F105" i="46" s="1"/>
  <c r="BT105" i="46"/>
  <c r="BS105" i="46"/>
  <c r="B105" i="46"/>
  <c r="B105" i="44" s="1"/>
  <c r="A105" i="46"/>
  <c r="A103" i="27" s="1"/>
  <c r="EF104" i="46"/>
  <c r="BQ104" i="46" s="1"/>
  <c r="EE104" i="46"/>
  <c r="ED104" i="46"/>
  <c r="BO104" i="44" s="1"/>
  <c r="EC104" i="46"/>
  <c r="EB104" i="46"/>
  <c r="BM104" i="46" s="1"/>
  <c r="EA104" i="46"/>
  <c r="BL104" i="46" s="1"/>
  <c r="DZ104" i="46"/>
  <c r="DY104" i="46"/>
  <c r="DX104" i="46"/>
  <c r="BI104" i="46" s="1"/>
  <c r="DW104" i="46"/>
  <c r="DV104" i="46"/>
  <c r="BG104" i="46" s="1"/>
  <c r="DU104" i="46"/>
  <c r="BF104" i="46" s="1"/>
  <c r="DT104" i="46"/>
  <c r="BE104" i="46" s="1"/>
  <c r="DS104" i="46"/>
  <c r="DR104" i="46"/>
  <c r="BC104" i="46" s="1"/>
  <c r="DQ104" i="46"/>
  <c r="DP104" i="46"/>
  <c r="BA104" i="46" s="1"/>
  <c r="DO104" i="46"/>
  <c r="DN104" i="46"/>
  <c r="DM104" i="46"/>
  <c r="AX104" i="46" s="1"/>
  <c r="DL104" i="46"/>
  <c r="DK104" i="46"/>
  <c r="AV104" i="46" s="1"/>
  <c r="DJ104" i="46"/>
  <c r="AU104" i="46" s="1"/>
  <c r="DI104" i="46"/>
  <c r="DH104" i="46"/>
  <c r="DG104" i="46"/>
  <c r="DF104" i="46"/>
  <c r="DE104" i="46"/>
  <c r="AP104" i="46" s="1"/>
  <c r="DD104" i="46"/>
  <c r="AO104" i="46" s="1"/>
  <c r="DC104" i="46"/>
  <c r="AN104" i="46" s="1"/>
  <c r="DB104" i="46"/>
  <c r="AM104" i="46" s="1"/>
  <c r="DA104" i="46"/>
  <c r="AL104" i="46" s="1"/>
  <c r="CZ104" i="46"/>
  <c r="AK104" i="46" s="1"/>
  <c r="CY104" i="46"/>
  <c r="CX104" i="46"/>
  <c r="CW104" i="46"/>
  <c r="AH104" i="46" s="1"/>
  <c r="CV104" i="46"/>
  <c r="AG104" i="46" s="1"/>
  <c r="CU104" i="46"/>
  <c r="CT104" i="46"/>
  <c r="CS104" i="46"/>
  <c r="CR104" i="46"/>
  <c r="AC104" i="46" s="1"/>
  <c r="CQ104" i="46"/>
  <c r="CP104" i="46"/>
  <c r="AA104" i="46" s="1"/>
  <c r="CO104" i="46"/>
  <c r="Z104" i="46" s="1"/>
  <c r="CN104" i="46"/>
  <c r="Y104" i="46" s="1"/>
  <c r="CM104" i="46"/>
  <c r="X104" i="46" s="1"/>
  <c r="CL104" i="46"/>
  <c r="CK104" i="46"/>
  <c r="CJ104" i="46"/>
  <c r="U104" i="46" s="1"/>
  <c r="CI104" i="46"/>
  <c r="CH104" i="46"/>
  <c r="CG104" i="46"/>
  <c r="CF104" i="46"/>
  <c r="CE104" i="46"/>
  <c r="P104" i="46" s="1"/>
  <c r="CD104" i="46"/>
  <c r="CC104" i="46"/>
  <c r="CB104" i="46"/>
  <c r="CA104" i="46"/>
  <c r="BZ104" i="46"/>
  <c r="BY104" i="46"/>
  <c r="J104" i="46" s="1"/>
  <c r="BX104" i="46"/>
  <c r="BW104" i="46"/>
  <c r="BV104" i="46"/>
  <c r="G104" i="46" s="1"/>
  <c r="BU104" i="46"/>
  <c r="F104" i="46" s="1"/>
  <c r="BT104" i="46"/>
  <c r="E104" i="46" s="1"/>
  <c r="BS104" i="46"/>
  <c r="BO104" i="46"/>
  <c r="B104" i="46"/>
  <c r="B104" i="44" s="1"/>
  <c r="A104" i="46"/>
  <c r="A102" i="27" s="1"/>
  <c r="EF103" i="46"/>
  <c r="BQ103" i="46" s="1"/>
  <c r="EE103" i="46"/>
  <c r="ED103" i="46"/>
  <c r="EC103" i="46"/>
  <c r="BN103" i="46" s="1"/>
  <c r="EB103" i="46"/>
  <c r="BM103" i="46" s="1"/>
  <c r="EA103" i="46"/>
  <c r="DZ103" i="46"/>
  <c r="BK103" i="46" s="1"/>
  <c r="DY103" i="46"/>
  <c r="BJ103" i="46" s="1"/>
  <c r="DX103" i="46"/>
  <c r="DW103" i="46"/>
  <c r="BH103" i="46" s="1"/>
  <c r="DV103" i="46"/>
  <c r="DU103" i="46"/>
  <c r="DT103" i="46"/>
  <c r="DS103" i="46"/>
  <c r="DR103" i="46"/>
  <c r="BC103" i="46" s="1"/>
  <c r="DQ103" i="46"/>
  <c r="DP103" i="46"/>
  <c r="BA103" i="46" s="1"/>
  <c r="DO103" i="46"/>
  <c r="DN103" i="46"/>
  <c r="AY103" i="46" s="1"/>
  <c r="DM103" i="46"/>
  <c r="AX103" i="46" s="1"/>
  <c r="DL103" i="46"/>
  <c r="DK103" i="46"/>
  <c r="DJ103" i="46"/>
  <c r="AU103" i="46" s="1"/>
  <c r="DI103" i="46"/>
  <c r="DH103" i="46"/>
  <c r="AS103" i="46" s="1"/>
  <c r="DG103" i="46"/>
  <c r="DF103" i="46"/>
  <c r="DE103" i="46"/>
  <c r="AP103" i="46" s="1"/>
  <c r="DD103" i="46"/>
  <c r="DC103" i="46"/>
  <c r="AN103" i="46" s="1"/>
  <c r="DB103" i="46"/>
  <c r="AM103" i="46" s="1"/>
  <c r="DA103" i="46"/>
  <c r="CZ103" i="46"/>
  <c r="CY103" i="46"/>
  <c r="AJ103" i="46" s="1"/>
  <c r="CX103" i="46"/>
  <c r="AI103" i="46" s="1"/>
  <c r="CW103" i="46"/>
  <c r="AH103" i="46" s="1"/>
  <c r="CV103" i="46"/>
  <c r="AG103" i="46" s="1"/>
  <c r="CU103" i="46"/>
  <c r="CT103" i="46"/>
  <c r="AE103" i="46" s="1"/>
  <c r="CS103" i="46"/>
  <c r="AD103" i="46" s="1"/>
  <c r="CR103" i="46"/>
  <c r="CQ103" i="46"/>
  <c r="CP103" i="46"/>
  <c r="CO103" i="46"/>
  <c r="CN103" i="46"/>
  <c r="CM103" i="46"/>
  <c r="X103" i="46" s="1"/>
  <c r="CL103" i="46"/>
  <c r="W103" i="46" s="1"/>
  <c r="CK103" i="46"/>
  <c r="CJ103" i="46"/>
  <c r="CI103" i="46"/>
  <c r="T103" i="46" s="1"/>
  <c r="CH103" i="46"/>
  <c r="S103" i="46" s="1"/>
  <c r="CG103" i="46"/>
  <c r="CF103" i="46"/>
  <c r="Q103" i="46" s="1"/>
  <c r="CE103" i="46"/>
  <c r="CD103" i="46"/>
  <c r="O103" i="46" s="1"/>
  <c r="CC103" i="46"/>
  <c r="N103" i="46" s="1"/>
  <c r="CB103" i="46"/>
  <c r="CA103" i="46"/>
  <c r="L103" i="46" s="1"/>
  <c r="BZ103" i="46"/>
  <c r="BY103" i="46"/>
  <c r="BX103" i="46"/>
  <c r="I103" i="46" s="1"/>
  <c r="BW103" i="46"/>
  <c r="BV103" i="46"/>
  <c r="G103" i="46" s="1"/>
  <c r="BU103" i="46"/>
  <c r="BT103" i="46"/>
  <c r="E103" i="46" s="1"/>
  <c r="BS103" i="46"/>
  <c r="B103" i="46"/>
  <c r="B103" i="44" s="1"/>
  <c r="A103" i="46"/>
  <c r="A101" i="27" s="1"/>
  <c r="EF102" i="46"/>
  <c r="EE102" i="46"/>
  <c r="BP102" i="46" s="1"/>
  <c r="ED102" i="46"/>
  <c r="EC102" i="46"/>
  <c r="EB102" i="46"/>
  <c r="EA102" i="46"/>
  <c r="BL102" i="46" s="1"/>
  <c r="DZ102" i="46"/>
  <c r="DY102" i="46"/>
  <c r="DX102" i="46"/>
  <c r="DW102" i="46"/>
  <c r="DV102" i="46"/>
  <c r="DU102" i="46"/>
  <c r="BF102" i="46" s="1"/>
  <c r="DT102" i="46"/>
  <c r="DS102" i="46"/>
  <c r="DR102" i="46"/>
  <c r="BC102" i="46" s="1"/>
  <c r="DQ102" i="46"/>
  <c r="BB102" i="46" s="1"/>
  <c r="DP102" i="46"/>
  <c r="DO102" i="46"/>
  <c r="DN102" i="46"/>
  <c r="DM102" i="46"/>
  <c r="AX102" i="46" s="1"/>
  <c r="DL102" i="46"/>
  <c r="DK102" i="46"/>
  <c r="DJ102" i="46"/>
  <c r="DI102" i="46"/>
  <c r="DH102" i="46"/>
  <c r="DG102" i="46"/>
  <c r="AR102" i="46" s="1"/>
  <c r="DF102" i="46"/>
  <c r="AQ102" i="46" s="1"/>
  <c r="DE102" i="46"/>
  <c r="AP102" i="46" s="1"/>
  <c r="DD102" i="46"/>
  <c r="DC102" i="46"/>
  <c r="DB102" i="46"/>
  <c r="AM102" i="46" s="1"/>
  <c r="DA102" i="46"/>
  <c r="AL102" i="46" s="1"/>
  <c r="CZ102" i="46"/>
  <c r="CY102" i="46"/>
  <c r="CX102" i="46"/>
  <c r="CW102" i="46"/>
  <c r="CV102" i="46"/>
  <c r="AG102" i="46" s="1"/>
  <c r="CU102" i="46"/>
  <c r="AF102" i="46" s="1"/>
  <c r="CT102" i="46"/>
  <c r="AE102" i="46" s="1"/>
  <c r="CS102" i="46"/>
  <c r="AD102" i="46" s="1"/>
  <c r="CR102" i="46"/>
  <c r="CQ102" i="46"/>
  <c r="CP102" i="46"/>
  <c r="CO102" i="46"/>
  <c r="CN102" i="46"/>
  <c r="CM102" i="46"/>
  <c r="X102" i="46" s="1"/>
  <c r="CL102" i="46"/>
  <c r="W102" i="46" s="1"/>
  <c r="CK102" i="46"/>
  <c r="V102" i="46" s="1"/>
  <c r="CJ102" i="46"/>
  <c r="CI102" i="46"/>
  <c r="CH102" i="46"/>
  <c r="CG102" i="46"/>
  <c r="CF102" i="46"/>
  <c r="Q102" i="46" s="1"/>
  <c r="CE102" i="46"/>
  <c r="CD102" i="46"/>
  <c r="CC102" i="46"/>
  <c r="N102" i="46" s="1"/>
  <c r="CB102" i="46"/>
  <c r="CA102" i="46"/>
  <c r="BZ102" i="46"/>
  <c r="BY102" i="46"/>
  <c r="J102" i="46" s="1"/>
  <c r="BX102" i="46"/>
  <c r="I102" i="46" s="1"/>
  <c r="BW102" i="46"/>
  <c r="BV102" i="46"/>
  <c r="BU102" i="46"/>
  <c r="F102" i="46" s="1"/>
  <c r="BT102" i="46"/>
  <c r="BS102" i="46"/>
  <c r="B102" i="46"/>
  <c r="B102" i="44" s="1"/>
  <c r="A102" i="46"/>
  <c r="A100" i="27" s="1"/>
  <c r="EF101" i="46"/>
  <c r="EE101" i="46"/>
  <c r="ED101" i="46"/>
  <c r="EC101" i="46"/>
  <c r="BN101" i="46" s="1"/>
  <c r="EB101" i="46"/>
  <c r="EA101" i="46"/>
  <c r="BL101" i="46" s="1"/>
  <c r="DZ101" i="46"/>
  <c r="DY101" i="46"/>
  <c r="DX101" i="46"/>
  <c r="BI101" i="46" s="1"/>
  <c r="DW101" i="46"/>
  <c r="DV101" i="46"/>
  <c r="BG101" i="46" s="1"/>
  <c r="DU101" i="46"/>
  <c r="DT101" i="46"/>
  <c r="DS101" i="46"/>
  <c r="BD101" i="46" s="1"/>
  <c r="DR101" i="46"/>
  <c r="DQ101" i="46"/>
  <c r="DP101" i="46"/>
  <c r="BA101" i="46" s="1"/>
  <c r="DO101" i="46"/>
  <c r="AZ101" i="46" s="1"/>
  <c r="DN101" i="46"/>
  <c r="AY101" i="46" s="1"/>
  <c r="DM101" i="46"/>
  <c r="AX101" i="46" s="1"/>
  <c r="DL101" i="46"/>
  <c r="AW101" i="46" s="1"/>
  <c r="DK101" i="46"/>
  <c r="AV101" i="46" s="1"/>
  <c r="DJ101" i="46"/>
  <c r="DI101" i="46"/>
  <c r="AT101" i="46" s="1"/>
  <c r="DH101" i="46"/>
  <c r="DG101" i="46"/>
  <c r="DF101" i="46"/>
  <c r="AQ101" i="46" s="1"/>
  <c r="DE101" i="46"/>
  <c r="DD101" i="46"/>
  <c r="DC101" i="46"/>
  <c r="AN101" i="46" s="1"/>
  <c r="DB101" i="46"/>
  <c r="DA101" i="46"/>
  <c r="CZ101" i="46"/>
  <c r="CY101" i="46"/>
  <c r="AJ101" i="46" s="1"/>
  <c r="CX101" i="46"/>
  <c r="CW101" i="46"/>
  <c r="AH101" i="46" s="1"/>
  <c r="CV101" i="46"/>
  <c r="CU101" i="46"/>
  <c r="AF101" i="46" s="1"/>
  <c r="CT101" i="46"/>
  <c r="AE101" i="46" s="1"/>
  <c r="CS101" i="46"/>
  <c r="CR101" i="46"/>
  <c r="AC101" i="46" s="1"/>
  <c r="CQ101" i="46"/>
  <c r="CP101" i="46"/>
  <c r="CO101" i="46"/>
  <c r="Z101" i="46" s="1"/>
  <c r="CN101" i="46"/>
  <c r="CM101" i="46"/>
  <c r="X101" i="46" s="1"/>
  <c r="CL101" i="46"/>
  <c r="CK101" i="46"/>
  <c r="V101" i="46" s="1"/>
  <c r="CJ101" i="46"/>
  <c r="U101" i="46" s="1"/>
  <c r="CI101" i="46"/>
  <c r="CH101" i="46"/>
  <c r="S101" i="46" s="1"/>
  <c r="CG101" i="46"/>
  <c r="R101" i="46" s="1"/>
  <c r="CF101" i="46"/>
  <c r="Q101" i="46" s="1"/>
  <c r="CE101" i="46"/>
  <c r="P101" i="46" s="1"/>
  <c r="CD101" i="46"/>
  <c r="CC101" i="46"/>
  <c r="CB101" i="46"/>
  <c r="M101" i="46" s="1"/>
  <c r="CA101" i="46"/>
  <c r="L101" i="46" s="1"/>
  <c r="BZ101" i="46"/>
  <c r="BY101" i="46"/>
  <c r="BX101" i="46"/>
  <c r="BW101" i="46"/>
  <c r="H101" i="46" s="1"/>
  <c r="BV101" i="46"/>
  <c r="G101" i="46" s="1"/>
  <c r="BU101" i="46"/>
  <c r="F101" i="46" s="1"/>
  <c r="BT101" i="46"/>
  <c r="BS101" i="46"/>
  <c r="D101" i="46" s="1"/>
  <c r="B101" i="46"/>
  <c r="B101" i="44" s="1"/>
  <c r="A101" i="46"/>
  <c r="A99" i="27" s="1"/>
  <c r="EF100" i="46"/>
  <c r="BQ100" i="46" s="1"/>
  <c r="EE100" i="46"/>
  <c r="ED100" i="46"/>
  <c r="BO100" i="44" s="1"/>
  <c r="EC100" i="46"/>
  <c r="BN100" i="46" s="1"/>
  <c r="EB100" i="46"/>
  <c r="EA100" i="46"/>
  <c r="BL100" i="46" s="1"/>
  <c r="DZ100" i="46"/>
  <c r="BK100" i="46" s="1"/>
  <c r="DY100" i="46"/>
  <c r="DX100" i="46"/>
  <c r="BI100" i="46" s="1"/>
  <c r="DW100" i="46"/>
  <c r="DV100" i="46"/>
  <c r="DU100" i="46"/>
  <c r="BF100" i="46" s="1"/>
  <c r="DT100" i="46"/>
  <c r="BE100" i="46" s="1"/>
  <c r="DS100" i="46"/>
  <c r="BD100" i="46" s="1"/>
  <c r="DR100" i="46"/>
  <c r="BC100" i="46" s="1"/>
  <c r="DQ100" i="46"/>
  <c r="BB100" i="46" s="1"/>
  <c r="DP100" i="46"/>
  <c r="BA100" i="46" s="1"/>
  <c r="DO100" i="46"/>
  <c r="AZ100" i="46" s="1"/>
  <c r="DN100" i="46"/>
  <c r="DM100" i="46"/>
  <c r="AX100" i="46" s="1"/>
  <c r="DL100" i="46"/>
  <c r="DK100" i="46"/>
  <c r="DJ100" i="46"/>
  <c r="DI100" i="46"/>
  <c r="DH100" i="46"/>
  <c r="AS100" i="46" s="1"/>
  <c r="DG100" i="46"/>
  <c r="DF100" i="46"/>
  <c r="DE100" i="46"/>
  <c r="AP100" i="46" s="1"/>
  <c r="DD100" i="46"/>
  <c r="AO100" i="46" s="1"/>
  <c r="DC100" i="46"/>
  <c r="AN100" i="46" s="1"/>
  <c r="DB100" i="46"/>
  <c r="DA100" i="46"/>
  <c r="CZ100" i="46"/>
  <c r="AK100" i="46" s="1"/>
  <c r="CY100" i="46"/>
  <c r="CX100" i="46"/>
  <c r="AI100" i="46" s="1"/>
  <c r="CW100" i="46"/>
  <c r="AH100" i="46" s="1"/>
  <c r="CV100" i="46"/>
  <c r="AG100" i="46" s="1"/>
  <c r="CU100" i="46"/>
  <c r="CT100" i="46"/>
  <c r="AE100" i="46" s="1"/>
  <c r="CS100" i="46"/>
  <c r="CR100" i="46"/>
  <c r="AC100" i="46" s="1"/>
  <c r="CQ100" i="46"/>
  <c r="CP100" i="46"/>
  <c r="CO100" i="46"/>
  <c r="CN100" i="46"/>
  <c r="CM100" i="46"/>
  <c r="X100" i="46" s="1"/>
  <c r="CL100" i="46"/>
  <c r="CK100" i="46"/>
  <c r="V100" i="46" s="1"/>
  <c r="CJ100" i="46"/>
  <c r="U100" i="46" s="1"/>
  <c r="CI100" i="46"/>
  <c r="T100" i="46" s="1"/>
  <c r="CH100" i="46"/>
  <c r="CG100" i="46"/>
  <c r="CF100" i="46"/>
  <c r="Q100" i="46" s="1"/>
  <c r="CE100" i="46"/>
  <c r="P100" i="46" s="1"/>
  <c r="CD100" i="46"/>
  <c r="O100" i="46" s="1"/>
  <c r="CC100" i="46"/>
  <c r="N100" i="46" s="1"/>
  <c r="CB100" i="46"/>
  <c r="M100" i="46" s="1"/>
  <c r="CA100" i="46"/>
  <c r="BZ100" i="46"/>
  <c r="BY100" i="46"/>
  <c r="BX100" i="46"/>
  <c r="I100" i="46" s="1"/>
  <c r="BW100" i="46"/>
  <c r="BV100" i="46"/>
  <c r="BU100" i="46"/>
  <c r="F100" i="46" s="1"/>
  <c r="BT100" i="46"/>
  <c r="E100" i="46" s="1"/>
  <c r="BS100" i="46"/>
  <c r="BO100" i="46"/>
  <c r="B100" i="46"/>
  <c r="B100" i="44" s="1"/>
  <c r="A100" i="46"/>
  <c r="A98" i="27" s="1"/>
  <c r="EF99" i="46"/>
  <c r="BQ99" i="46" s="1"/>
  <c r="EE99" i="46"/>
  <c r="ED99" i="46"/>
  <c r="EC99" i="46"/>
  <c r="EB99" i="46"/>
  <c r="EA99" i="46"/>
  <c r="BL99" i="46" s="1"/>
  <c r="DZ99" i="46"/>
  <c r="BK99" i="46" s="1"/>
  <c r="DY99" i="46"/>
  <c r="DX99" i="46"/>
  <c r="DW99" i="46"/>
  <c r="DV99" i="46"/>
  <c r="BG99" i="46" s="1"/>
  <c r="DU99" i="46"/>
  <c r="DT99" i="46"/>
  <c r="DS99" i="46"/>
  <c r="DR99" i="46"/>
  <c r="BC99" i="46" s="1"/>
  <c r="DQ99" i="46"/>
  <c r="BB99" i="46" s="1"/>
  <c r="DP99" i="46"/>
  <c r="BA99" i="46" s="1"/>
  <c r="DO99" i="46"/>
  <c r="AZ99" i="46" s="1"/>
  <c r="DN99" i="46"/>
  <c r="DM99" i="46"/>
  <c r="DL99" i="46"/>
  <c r="AW99" i="46" s="1"/>
  <c r="DK99" i="46"/>
  <c r="DJ99" i="46"/>
  <c r="DI99" i="46"/>
  <c r="DH99" i="46"/>
  <c r="AS99" i="46" s="1"/>
  <c r="DG99" i="46"/>
  <c r="AR99" i="46" s="1"/>
  <c r="DF99" i="46"/>
  <c r="AQ99" i="46" s="1"/>
  <c r="DE99" i="46"/>
  <c r="DD99" i="46"/>
  <c r="DC99" i="46"/>
  <c r="DB99" i="46"/>
  <c r="DA99" i="46"/>
  <c r="CZ99" i="46"/>
  <c r="AK99" i="46" s="1"/>
  <c r="CY99" i="46"/>
  <c r="CX99" i="46"/>
  <c r="AI99" i="46" s="1"/>
  <c r="CW99" i="46"/>
  <c r="CV99" i="46"/>
  <c r="CU99" i="46"/>
  <c r="AF99" i="46" s="1"/>
  <c r="CT99" i="46"/>
  <c r="AE99" i="46" s="1"/>
  <c r="CS99" i="46"/>
  <c r="AD99" i="46" s="1"/>
  <c r="CR99" i="46"/>
  <c r="AC99" i="46" s="1"/>
  <c r="CQ99" i="46"/>
  <c r="AB99" i="46" s="1"/>
  <c r="CP99" i="46"/>
  <c r="AA99" i="46" s="1"/>
  <c r="CO99" i="46"/>
  <c r="CN99" i="46"/>
  <c r="CM99" i="46"/>
  <c r="X99" i="46" s="1"/>
  <c r="CL99" i="46"/>
  <c r="CK99" i="46"/>
  <c r="CJ99" i="46"/>
  <c r="CI99" i="46"/>
  <c r="T99" i="46" s="1"/>
  <c r="CH99" i="46"/>
  <c r="S99" i="46" s="1"/>
  <c r="CG99" i="46"/>
  <c r="CF99" i="46"/>
  <c r="CE99" i="46"/>
  <c r="CD99" i="46"/>
  <c r="O99" i="46" s="1"/>
  <c r="CC99" i="46"/>
  <c r="N99" i="46" s="1"/>
  <c r="CB99" i="46"/>
  <c r="M99" i="46" s="1"/>
  <c r="CA99" i="46"/>
  <c r="L99" i="46" s="1"/>
  <c r="BZ99" i="46"/>
  <c r="K99" i="46" s="1"/>
  <c r="BY99" i="46"/>
  <c r="BX99" i="46"/>
  <c r="I99" i="46" s="1"/>
  <c r="BW99" i="46"/>
  <c r="BV99" i="46"/>
  <c r="BU99" i="46"/>
  <c r="F99" i="46" s="1"/>
  <c r="BT99" i="46"/>
  <c r="BS99" i="46"/>
  <c r="B99" i="46"/>
  <c r="B99" i="44" s="1"/>
  <c r="A99" i="46"/>
  <c r="EF98" i="46"/>
  <c r="BQ98" i="46" s="1"/>
  <c r="EE98" i="46"/>
  <c r="ED98" i="46"/>
  <c r="EC98" i="46"/>
  <c r="EB98" i="46"/>
  <c r="EA98" i="46"/>
  <c r="DZ98" i="46"/>
  <c r="DY98" i="46"/>
  <c r="DX98" i="46"/>
  <c r="DW98" i="46"/>
  <c r="BH98" i="46" s="1"/>
  <c r="DV98" i="46"/>
  <c r="DU98" i="46"/>
  <c r="BF98" i="46" s="1"/>
  <c r="DT98" i="46"/>
  <c r="BE98" i="46" s="1"/>
  <c r="DS98" i="46"/>
  <c r="BD98" i="46" s="1"/>
  <c r="DR98" i="46"/>
  <c r="DQ98" i="46"/>
  <c r="DP98" i="46"/>
  <c r="DO98" i="46"/>
  <c r="DN98" i="46"/>
  <c r="DM98" i="46"/>
  <c r="DL98" i="46"/>
  <c r="DK98" i="46"/>
  <c r="DJ98" i="46"/>
  <c r="AU98" i="46" s="1"/>
  <c r="DI98" i="46"/>
  <c r="DH98" i="46"/>
  <c r="DG98" i="46"/>
  <c r="AR98" i="46" s="1"/>
  <c r="DF98" i="46"/>
  <c r="DE98" i="46"/>
  <c r="AP98" i="46" s="1"/>
  <c r="DD98" i="46"/>
  <c r="DC98" i="46"/>
  <c r="AN98" i="46" s="1"/>
  <c r="DB98" i="46"/>
  <c r="AM98" i="46" s="1"/>
  <c r="DA98" i="46"/>
  <c r="CZ98" i="46"/>
  <c r="AK98" i="46" s="1"/>
  <c r="CY98" i="46"/>
  <c r="CX98" i="46"/>
  <c r="CW98" i="46"/>
  <c r="CV98" i="46"/>
  <c r="CU98" i="46"/>
  <c r="AF98" i="46" s="1"/>
  <c r="CT98" i="46"/>
  <c r="AE98" i="46" s="1"/>
  <c r="CS98" i="46"/>
  <c r="CR98" i="46"/>
  <c r="CQ98" i="46"/>
  <c r="AB98" i="46" s="1"/>
  <c r="CP98" i="46"/>
  <c r="AA98" i="46" s="1"/>
  <c r="CO98" i="46"/>
  <c r="Z98" i="46" s="1"/>
  <c r="CN98" i="46"/>
  <c r="Y98" i="46" s="1"/>
  <c r="CM98" i="46"/>
  <c r="CL98" i="46"/>
  <c r="W98" i="46" s="1"/>
  <c r="CK98" i="46"/>
  <c r="CJ98" i="46"/>
  <c r="CI98" i="46"/>
  <c r="CH98" i="46"/>
  <c r="S98" i="46" s="1"/>
  <c r="CG98" i="46"/>
  <c r="CF98" i="46"/>
  <c r="Q98" i="46" s="1"/>
  <c r="CE98" i="46"/>
  <c r="P98" i="46" s="1"/>
  <c r="CD98" i="46"/>
  <c r="CC98" i="46"/>
  <c r="CB98" i="46"/>
  <c r="CA98" i="46"/>
  <c r="L98" i="46" s="1"/>
  <c r="BZ98" i="46"/>
  <c r="BY98" i="46"/>
  <c r="J98" i="46" s="1"/>
  <c r="BX98" i="46"/>
  <c r="BW98" i="46"/>
  <c r="BV98" i="46"/>
  <c r="G98" i="46" s="1"/>
  <c r="BU98" i="46"/>
  <c r="BT98" i="46"/>
  <c r="BS98" i="46"/>
  <c r="B98" i="46"/>
  <c r="B98" i="44" s="1"/>
  <c r="A98" i="46"/>
  <c r="A96" i="27" s="1"/>
  <c r="EF97" i="46"/>
  <c r="BQ97" i="46" s="1"/>
  <c r="EE97" i="46"/>
  <c r="ED97" i="46"/>
  <c r="BO97" i="44" s="1"/>
  <c r="EC97" i="46"/>
  <c r="BN97" i="44" s="1"/>
  <c r="EB97" i="46"/>
  <c r="BM97" i="44" s="1"/>
  <c r="EA97" i="46"/>
  <c r="DZ97" i="46"/>
  <c r="BK97" i="46" s="1"/>
  <c r="DY97" i="46"/>
  <c r="BJ97" i="46" s="1"/>
  <c r="DX97" i="46"/>
  <c r="DW97" i="46"/>
  <c r="DV97" i="46"/>
  <c r="BG97" i="46" s="1"/>
  <c r="DU97" i="46"/>
  <c r="DT97" i="46"/>
  <c r="DS97" i="46"/>
  <c r="DR97" i="46"/>
  <c r="DQ97" i="46"/>
  <c r="DP97" i="46"/>
  <c r="DO97" i="46"/>
  <c r="DN97" i="46"/>
  <c r="AY97" i="46" s="1"/>
  <c r="DM97" i="46"/>
  <c r="DL97" i="46"/>
  <c r="DK97" i="46"/>
  <c r="AV97" i="46" s="1"/>
  <c r="DJ97" i="46"/>
  <c r="AU97" i="46" s="1"/>
  <c r="DI97" i="46"/>
  <c r="AT97" i="46" s="1"/>
  <c r="DH97" i="46"/>
  <c r="DG97" i="46"/>
  <c r="DF97" i="46"/>
  <c r="AQ97" i="46" s="1"/>
  <c r="DE97" i="46"/>
  <c r="DD97" i="46"/>
  <c r="DC97" i="46"/>
  <c r="AN97" i="46" s="1"/>
  <c r="DB97" i="46"/>
  <c r="DA97" i="46"/>
  <c r="AL97" i="46" s="1"/>
  <c r="CZ97" i="46"/>
  <c r="AK97" i="46" s="1"/>
  <c r="CY97" i="46"/>
  <c r="AJ97" i="46" s="1"/>
  <c r="CX97" i="46"/>
  <c r="CW97" i="46"/>
  <c r="CV97" i="46"/>
  <c r="CU97" i="46"/>
  <c r="CT97" i="46"/>
  <c r="AE97" i="46" s="1"/>
  <c r="CS97" i="46"/>
  <c r="AD97" i="46" s="1"/>
  <c r="CR97" i="46"/>
  <c r="AC97" i="46" s="1"/>
  <c r="CQ97" i="46"/>
  <c r="CP97" i="46"/>
  <c r="AA97" i="46" s="1"/>
  <c r="CO97" i="46"/>
  <c r="CN97" i="46"/>
  <c r="CM97" i="46"/>
  <c r="CL97" i="46"/>
  <c r="CK97" i="46"/>
  <c r="CJ97" i="46"/>
  <c r="CI97" i="46"/>
  <c r="T97" i="46" s="1"/>
  <c r="CH97" i="46"/>
  <c r="CG97" i="46"/>
  <c r="CF97" i="46"/>
  <c r="Q97" i="46" s="1"/>
  <c r="CE97" i="46"/>
  <c r="CD97" i="46"/>
  <c r="O97" i="46" s="1"/>
  <c r="CC97" i="46"/>
  <c r="N97" i="46" s="1"/>
  <c r="CB97" i="46"/>
  <c r="CA97" i="46"/>
  <c r="BZ97" i="46"/>
  <c r="K97" i="46" s="1"/>
  <c r="BY97" i="46"/>
  <c r="BX97" i="46"/>
  <c r="BW97" i="46"/>
  <c r="BV97" i="46"/>
  <c r="BU97" i="46"/>
  <c r="BT97" i="46"/>
  <c r="E97" i="46" s="1"/>
  <c r="BS97" i="46"/>
  <c r="B97" i="46"/>
  <c r="B97" i="44" s="1"/>
  <c r="A97" i="46"/>
  <c r="EF96" i="46"/>
  <c r="BQ96" i="46" s="1"/>
  <c r="EE96" i="46"/>
  <c r="ED96" i="46"/>
  <c r="BO96" i="46" s="1"/>
  <c r="EC96" i="46"/>
  <c r="BN96" i="46" s="1"/>
  <c r="EB96" i="46"/>
  <c r="BM96" i="46" s="1"/>
  <c r="EA96" i="46"/>
  <c r="DZ96" i="46"/>
  <c r="DY96" i="46"/>
  <c r="BJ96" i="46" s="1"/>
  <c r="DX96" i="46"/>
  <c r="BI96" i="46" s="1"/>
  <c r="DW96" i="46"/>
  <c r="BH96" i="46" s="1"/>
  <c r="DV96" i="46"/>
  <c r="BG96" i="44" s="1"/>
  <c r="DU96" i="46"/>
  <c r="BF96" i="46" s="1"/>
  <c r="DT96" i="46"/>
  <c r="BE96" i="46" s="1"/>
  <c r="DS96" i="46"/>
  <c r="DR96" i="46"/>
  <c r="DQ96" i="46"/>
  <c r="BB96" i="46" s="1"/>
  <c r="DP96" i="46"/>
  <c r="DO96" i="46"/>
  <c r="DN96" i="46"/>
  <c r="DM96" i="46"/>
  <c r="AX96" i="46" s="1"/>
  <c r="DL96" i="46"/>
  <c r="AW96" i="46" s="1"/>
  <c r="DK96" i="46"/>
  <c r="DJ96" i="46"/>
  <c r="AU96" i="46" s="1"/>
  <c r="DI96" i="46"/>
  <c r="DH96" i="46"/>
  <c r="AS96" i="46" s="1"/>
  <c r="DG96" i="46"/>
  <c r="AR96" i="46" s="1"/>
  <c r="DF96" i="46"/>
  <c r="AQ96" i="46" s="1"/>
  <c r="DE96" i="46"/>
  <c r="AP96" i="46" s="1"/>
  <c r="DD96" i="46"/>
  <c r="AO96" i="46" s="1"/>
  <c r="DC96" i="46"/>
  <c r="AN96" i="46" s="1"/>
  <c r="DB96" i="46"/>
  <c r="DA96" i="46"/>
  <c r="CZ96" i="46"/>
  <c r="CY96" i="46"/>
  <c r="CX96" i="46"/>
  <c r="AI96" i="46" s="1"/>
  <c r="CW96" i="46"/>
  <c r="AH96" i="46" s="1"/>
  <c r="CV96" i="46"/>
  <c r="AG96" i="46" s="1"/>
  <c r="CU96" i="46"/>
  <c r="CT96" i="46"/>
  <c r="CS96" i="46"/>
  <c r="CR96" i="46"/>
  <c r="AC96" i="46" s="1"/>
  <c r="CQ96" i="46"/>
  <c r="CP96" i="46"/>
  <c r="AA96" i="46" s="1"/>
  <c r="CO96" i="46"/>
  <c r="Z96" i="46" s="1"/>
  <c r="CN96" i="46"/>
  <c r="Y96" i="46" s="1"/>
  <c r="CM96" i="46"/>
  <c r="CL96" i="46"/>
  <c r="CK96" i="46"/>
  <c r="CJ96" i="46"/>
  <c r="CI96" i="46"/>
  <c r="CH96" i="46"/>
  <c r="CG96" i="46"/>
  <c r="CF96" i="46"/>
  <c r="Q96" i="46" s="1"/>
  <c r="CE96" i="46"/>
  <c r="CD96" i="46"/>
  <c r="CC96" i="46"/>
  <c r="N96" i="46" s="1"/>
  <c r="CB96" i="46"/>
  <c r="M96" i="46" s="1"/>
  <c r="CA96" i="46"/>
  <c r="BZ96" i="46"/>
  <c r="BY96" i="46"/>
  <c r="BX96" i="46"/>
  <c r="I96" i="46" s="1"/>
  <c r="BW96" i="46"/>
  <c r="H96" i="46" s="1"/>
  <c r="BV96" i="46"/>
  <c r="BU96" i="46"/>
  <c r="F96" i="46" s="1"/>
  <c r="BT96" i="46"/>
  <c r="E96" i="46" s="1"/>
  <c r="BS96" i="46"/>
  <c r="B96" i="46"/>
  <c r="B96" i="44" s="1"/>
  <c r="A96" i="46"/>
  <c r="A94" i="27" s="1"/>
  <c r="EF95" i="46"/>
  <c r="EE95" i="46"/>
  <c r="BP95" i="46" s="1"/>
  <c r="ED95" i="46"/>
  <c r="EC95" i="46"/>
  <c r="EB95" i="46"/>
  <c r="EA95" i="46"/>
  <c r="DZ95" i="46"/>
  <c r="DY95" i="46"/>
  <c r="BJ95" i="46" s="1"/>
  <c r="DX95" i="46"/>
  <c r="BI95" i="46" s="1"/>
  <c r="DW95" i="46"/>
  <c r="BH95" i="46" s="1"/>
  <c r="DV95" i="46"/>
  <c r="DU95" i="46"/>
  <c r="BF95" i="46" s="1"/>
  <c r="DT95" i="46"/>
  <c r="BE95" i="46" s="1"/>
  <c r="DS95" i="46"/>
  <c r="BD95" i="46" s="1"/>
  <c r="DR95" i="46"/>
  <c r="DQ95" i="46"/>
  <c r="DP95" i="46"/>
  <c r="DO95" i="46"/>
  <c r="DN95" i="46"/>
  <c r="AY95" i="46" s="1"/>
  <c r="DM95" i="46"/>
  <c r="AX95" i="46" s="1"/>
  <c r="DL95" i="46"/>
  <c r="DK95" i="46"/>
  <c r="DJ95" i="46"/>
  <c r="DI95" i="46"/>
  <c r="DH95" i="46"/>
  <c r="DG95" i="46"/>
  <c r="DF95" i="46"/>
  <c r="AQ95" i="46" s="1"/>
  <c r="DE95" i="46"/>
  <c r="AP95" i="46" s="1"/>
  <c r="DD95" i="46"/>
  <c r="AO95" i="46" s="1"/>
  <c r="DC95" i="46"/>
  <c r="AN95" i="46" s="1"/>
  <c r="DB95" i="46"/>
  <c r="DA95" i="46"/>
  <c r="CZ95" i="46"/>
  <c r="CY95" i="46"/>
  <c r="AJ95" i="46" s="1"/>
  <c r="CX95" i="46"/>
  <c r="CW95" i="46"/>
  <c r="AH95" i="46" s="1"/>
  <c r="CV95" i="46"/>
  <c r="AG95" i="46" s="1"/>
  <c r="CU95" i="46"/>
  <c r="CT95" i="46"/>
  <c r="CS95" i="46"/>
  <c r="AD95" i="46" s="1"/>
  <c r="CR95" i="46"/>
  <c r="AC95" i="46" s="1"/>
  <c r="CQ95" i="46"/>
  <c r="AB95" i="46" s="1"/>
  <c r="CP95" i="46"/>
  <c r="CO95" i="46"/>
  <c r="CN95" i="46"/>
  <c r="CM95" i="46"/>
  <c r="X95" i="46" s="1"/>
  <c r="CL95" i="46"/>
  <c r="CK95" i="46"/>
  <c r="CJ95" i="46"/>
  <c r="CI95" i="46"/>
  <c r="CH95" i="46"/>
  <c r="S95" i="46" s="1"/>
  <c r="CG95" i="46"/>
  <c r="R95" i="46" s="1"/>
  <c r="CF95" i="46"/>
  <c r="CE95" i="46"/>
  <c r="P95" i="46" s="1"/>
  <c r="CD95" i="46"/>
  <c r="CC95" i="46"/>
  <c r="N95" i="46" s="1"/>
  <c r="CB95" i="46"/>
  <c r="CA95" i="46"/>
  <c r="BZ95" i="46"/>
  <c r="BY95" i="46"/>
  <c r="J95" i="46" s="1"/>
  <c r="BX95" i="46"/>
  <c r="I95" i="46" s="1"/>
  <c r="BW95" i="46"/>
  <c r="BV95" i="46"/>
  <c r="BU95" i="46"/>
  <c r="BT95" i="46"/>
  <c r="BS95" i="46"/>
  <c r="B95" i="46"/>
  <c r="B95" i="44" s="1"/>
  <c r="A95" i="46"/>
  <c r="EF94" i="46"/>
  <c r="EE94" i="46"/>
  <c r="BP94" i="46" s="1"/>
  <c r="ED94" i="46"/>
  <c r="BO94" i="44" s="1"/>
  <c r="EC94" i="46"/>
  <c r="EB94" i="46"/>
  <c r="EA94" i="46"/>
  <c r="DZ94" i="46"/>
  <c r="BK94" i="46" s="1"/>
  <c r="DY94" i="46"/>
  <c r="BJ94" i="46" s="1"/>
  <c r="DX94" i="46"/>
  <c r="BI94" i="46" s="1"/>
  <c r="DW94" i="46"/>
  <c r="BH94" i="46" s="1"/>
  <c r="DV94" i="46"/>
  <c r="DU94" i="46"/>
  <c r="DT94" i="46"/>
  <c r="DS94" i="46"/>
  <c r="DR94" i="46"/>
  <c r="DQ94" i="46"/>
  <c r="DP94" i="46"/>
  <c r="DO94" i="46"/>
  <c r="AZ94" i="46" s="1"/>
  <c r="DN94" i="46"/>
  <c r="AY94" i="46" s="1"/>
  <c r="DM94" i="46"/>
  <c r="AX94" i="46" s="1"/>
  <c r="DL94" i="46"/>
  <c r="DK94" i="46"/>
  <c r="AV94" i="46" s="1"/>
  <c r="DJ94" i="46"/>
  <c r="DI94" i="46"/>
  <c r="DH94" i="46"/>
  <c r="DG94" i="46"/>
  <c r="DF94" i="46"/>
  <c r="AQ94" i="46" s="1"/>
  <c r="DE94" i="46"/>
  <c r="DD94" i="46"/>
  <c r="DC94" i="46"/>
  <c r="DB94" i="46"/>
  <c r="AM94" i="46" s="1"/>
  <c r="DA94" i="46"/>
  <c r="AL94" i="46" s="1"/>
  <c r="CZ94" i="46"/>
  <c r="AK94" i="46" s="1"/>
  <c r="CY94" i="46"/>
  <c r="CX94" i="46"/>
  <c r="AI94" i="46" s="1"/>
  <c r="CW94" i="46"/>
  <c r="AH94" i="46" s="1"/>
  <c r="CV94" i="46"/>
  <c r="CU94" i="46"/>
  <c r="CT94" i="46"/>
  <c r="CS94" i="46"/>
  <c r="CR94" i="46"/>
  <c r="CQ94" i="46"/>
  <c r="AB94" i="46" s="1"/>
  <c r="CP94" i="46"/>
  <c r="CO94" i="46"/>
  <c r="Z94" i="46" s="1"/>
  <c r="CN94" i="46"/>
  <c r="CM94" i="46"/>
  <c r="CL94" i="46"/>
  <c r="CK94" i="46"/>
  <c r="V94" i="46" s="1"/>
  <c r="CJ94" i="46"/>
  <c r="U94" i="46" s="1"/>
  <c r="CI94" i="46"/>
  <c r="T94" i="46" s="1"/>
  <c r="CH94" i="46"/>
  <c r="S94" i="46" s="1"/>
  <c r="CG94" i="46"/>
  <c r="CF94" i="46"/>
  <c r="CE94" i="46"/>
  <c r="CD94" i="46"/>
  <c r="CC94" i="46"/>
  <c r="N94" i="46" s="1"/>
  <c r="CB94" i="46"/>
  <c r="CA94" i="46"/>
  <c r="BZ94" i="46"/>
  <c r="BY94" i="46"/>
  <c r="BX94" i="46"/>
  <c r="BW94" i="46"/>
  <c r="H94" i="46" s="1"/>
  <c r="BV94" i="46"/>
  <c r="G94" i="46" s="1"/>
  <c r="BU94" i="46"/>
  <c r="BT94" i="46"/>
  <c r="BS94" i="46"/>
  <c r="D94" i="46" s="1"/>
  <c r="BO94" i="46"/>
  <c r="B94" i="46"/>
  <c r="B94" i="44" s="1"/>
  <c r="A94" i="46"/>
  <c r="C94" i="46" s="1"/>
  <c r="C94" i="44" s="1"/>
  <c r="EF93" i="46"/>
  <c r="EE93" i="46"/>
  <c r="ED93" i="46"/>
  <c r="BO93" i="46" s="1"/>
  <c r="EC93" i="46"/>
  <c r="BN93" i="46" s="1"/>
  <c r="EB93" i="46"/>
  <c r="EA93" i="46"/>
  <c r="BL93" i="46" s="1"/>
  <c r="DZ93" i="46"/>
  <c r="BK93" i="46" s="1"/>
  <c r="DY93" i="46"/>
  <c r="DX93" i="46"/>
  <c r="DW93" i="46"/>
  <c r="BH93" i="46" s="1"/>
  <c r="DV93" i="46"/>
  <c r="BG93" i="46" s="1"/>
  <c r="DU93" i="46"/>
  <c r="DT93" i="46"/>
  <c r="BE93" i="46" s="1"/>
  <c r="DS93" i="46"/>
  <c r="BD93" i="46" s="1"/>
  <c r="DR93" i="46"/>
  <c r="BC93" i="46" s="1"/>
  <c r="DQ93" i="46"/>
  <c r="DP93" i="46"/>
  <c r="DO93" i="46"/>
  <c r="DN93" i="46"/>
  <c r="AY93" i="46" s="1"/>
  <c r="DM93" i="46"/>
  <c r="DL93" i="46"/>
  <c r="DK93" i="46"/>
  <c r="AV93" i="46" s="1"/>
  <c r="DJ93" i="46"/>
  <c r="AU93" i="46" s="1"/>
  <c r="DI93" i="46"/>
  <c r="DH93" i="46"/>
  <c r="DG93" i="46"/>
  <c r="DF93" i="46"/>
  <c r="AQ93" i="46" s="1"/>
  <c r="DE93" i="46"/>
  <c r="AP93" i="46" s="1"/>
  <c r="DD93" i="46"/>
  <c r="AO93" i="46" s="1"/>
  <c r="DC93" i="46"/>
  <c r="AN93" i="46" s="1"/>
  <c r="DB93" i="46"/>
  <c r="AM93" i="46" s="1"/>
  <c r="DA93" i="46"/>
  <c r="CZ93" i="46"/>
  <c r="AK93" i="46" s="1"/>
  <c r="CY93" i="46"/>
  <c r="AJ93" i="46" s="1"/>
  <c r="CX93" i="46"/>
  <c r="CW93" i="46"/>
  <c r="AH93" i="46" s="1"/>
  <c r="CV93" i="46"/>
  <c r="AG93" i="46" s="1"/>
  <c r="CU93" i="46"/>
  <c r="AF93" i="46" s="1"/>
  <c r="CT93" i="46"/>
  <c r="AE93" i="46" s="1"/>
  <c r="CS93" i="46"/>
  <c r="CR93" i="46"/>
  <c r="AC93" i="46" s="1"/>
  <c r="CQ93" i="46"/>
  <c r="CP93" i="46"/>
  <c r="AA93" i="46" s="1"/>
  <c r="CO93" i="46"/>
  <c r="CN93" i="46"/>
  <c r="Y93" i="46" s="1"/>
  <c r="CM93" i="46"/>
  <c r="CL93" i="46"/>
  <c r="W93" i="46" s="1"/>
  <c r="CK93" i="46"/>
  <c r="CJ93" i="46"/>
  <c r="U93" i="46" s="1"/>
  <c r="CI93" i="46"/>
  <c r="T93" i="46" s="1"/>
  <c r="CH93" i="46"/>
  <c r="CG93" i="46"/>
  <c r="CF93" i="46"/>
  <c r="CE93" i="46"/>
  <c r="CD93" i="46"/>
  <c r="O93" i="46" s="1"/>
  <c r="CC93" i="46"/>
  <c r="CB93" i="46"/>
  <c r="CA93" i="46"/>
  <c r="L93" i="46" s="1"/>
  <c r="BZ93" i="46"/>
  <c r="K93" i="46" s="1"/>
  <c r="BY93" i="46"/>
  <c r="J93" i="46" s="1"/>
  <c r="BX93" i="46"/>
  <c r="I93" i="46" s="1"/>
  <c r="BW93" i="46"/>
  <c r="BV93" i="46"/>
  <c r="G93" i="46" s="1"/>
  <c r="BU93" i="46"/>
  <c r="F93" i="46" s="1"/>
  <c r="BT93" i="46"/>
  <c r="BS93" i="46"/>
  <c r="D93" i="46" s="1"/>
  <c r="B93" i="46"/>
  <c r="B93" i="44" s="1"/>
  <c r="A93" i="46"/>
  <c r="EF92" i="46"/>
  <c r="BQ92" i="46" s="1"/>
  <c r="EE92" i="46"/>
  <c r="BP92" i="46" s="1"/>
  <c r="ED92" i="46"/>
  <c r="BO92" i="46" s="1"/>
  <c r="EC92" i="46"/>
  <c r="EB92" i="46"/>
  <c r="BM92" i="46" s="1"/>
  <c r="EA92" i="46"/>
  <c r="DZ92" i="46"/>
  <c r="DY92" i="46"/>
  <c r="BJ92" i="46" s="1"/>
  <c r="DX92" i="46"/>
  <c r="BI92" i="46" s="1"/>
  <c r="DW92" i="46"/>
  <c r="BH92" i="46" s="1"/>
  <c r="DV92" i="46"/>
  <c r="BG92" i="46" s="1"/>
  <c r="DU92" i="46"/>
  <c r="DT92" i="46"/>
  <c r="DS92" i="46"/>
  <c r="DR92" i="46"/>
  <c r="BC92" i="46" s="1"/>
  <c r="DQ92" i="46"/>
  <c r="BB92" i="46" s="1"/>
  <c r="DP92" i="46"/>
  <c r="BA92" i="46" s="1"/>
  <c r="DO92" i="46"/>
  <c r="DN92" i="46"/>
  <c r="AY92" i="46" s="1"/>
  <c r="DM92" i="46"/>
  <c r="DL92" i="46"/>
  <c r="DK92" i="46"/>
  <c r="AV92" i="46" s="1"/>
  <c r="DJ92" i="46"/>
  <c r="DI92" i="46"/>
  <c r="DH92" i="46"/>
  <c r="DG92" i="46"/>
  <c r="AR92" i="46" s="1"/>
  <c r="DF92" i="46"/>
  <c r="AQ92" i="46" s="1"/>
  <c r="DE92" i="46"/>
  <c r="DD92" i="46"/>
  <c r="AO92" i="46" s="1"/>
  <c r="DC92" i="46"/>
  <c r="AN92" i="46" s="1"/>
  <c r="DB92" i="46"/>
  <c r="AM92" i="46" s="1"/>
  <c r="DA92" i="46"/>
  <c r="CZ92" i="46"/>
  <c r="AK92" i="46" s="1"/>
  <c r="CY92" i="46"/>
  <c r="AJ92" i="46" s="1"/>
  <c r="CX92" i="46"/>
  <c r="AI92" i="46" s="1"/>
  <c r="CW92" i="46"/>
  <c r="CV92" i="46"/>
  <c r="CU92" i="46"/>
  <c r="AF92" i="46" s="1"/>
  <c r="CT92" i="46"/>
  <c r="AE92" i="46" s="1"/>
  <c r="CS92" i="46"/>
  <c r="AD92" i="46" s="1"/>
  <c r="CR92" i="46"/>
  <c r="CQ92" i="46"/>
  <c r="CP92" i="46"/>
  <c r="AA92" i="46" s="1"/>
  <c r="CO92" i="46"/>
  <c r="Z92" i="46" s="1"/>
  <c r="CN92" i="46"/>
  <c r="CM92" i="46"/>
  <c r="X92" i="46" s="1"/>
  <c r="CL92" i="46"/>
  <c r="W92" i="46" s="1"/>
  <c r="CK92" i="46"/>
  <c r="CJ92" i="46"/>
  <c r="CI92" i="46"/>
  <c r="T92" i="46" s="1"/>
  <c r="CH92" i="46"/>
  <c r="S92" i="46" s="1"/>
  <c r="CG92" i="46"/>
  <c r="R92" i="46" s="1"/>
  <c r="CF92" i="46"/>
  <c r="CE92" i="46"/>
  <c r="P92" i="46" s="1"/>
  <c r="CD92" i="46"/>
  <c r="O92" i="46" s="1"/>
  <c r="CC92" i="46"/>
  <c r="N92" i="46" s="1"/>
  <c r="CB92" i="46"/>
  <c r="M92" i="46" s="1"/>
  <c r="CA92" i="46"/>
  <c r="L92" i="46" s="1"/>
  <c r="BZ92" i="46"/>
  <c r="K92" i="46" s="1"/>
  <c r="BY92" i="46"/>
  <c r="BX92" i="46"/>
  <c r="I92" i="46" s="1"/>
  <c r="BW92" i="46"/>
  <c r="H92" i="46" s="1"/>
  <c r="BV92" i="46"/>
  <c r="G92" i="46" s="1"/>
  <c r="BU92" i="46"/>
  <c r="F92" i="46" s="1"/>
  <c r="BT92" i="46"/>
  <c r="E92" i="46" s="1"/>
  <c r="BS92" i="46"/>
  <c r="D92" i="46" s="1"/>
  <c r="B92" i="46"/>
  <c r="B92" i="44" s="1"/>
  <c r="A92" i="46"/>
  <c r="A92" i="44" s="1"/>
  <c r="EF91" i="46"/>
  <c r="BQ91" i="46" s="1"/>
  <c r="EE91" i="46"/>
  <c r="BP91" i="46" s="1"/>
  <c r="ED91" i="46"/>
  <c r="EC91" i="46"/>
  <c r="EB91" i="46"/>
  <c r="EA91" i="46"/>
  <c r="BL91" i="46" s="1"/>
  <c r="DZ91" i="46"/>
  <c r="DY91" i="46"/>
  <c r="DX91" i="46"/>
  <c r="DW91" i="46"/>
  <c r="BH91" i="46" s="1"/>
  <c r="DV91" i="46"/>
  <c r="BG91" i="44" s="1"/>
  <c r="DU91" i="46"/>
  <c r="DT91" i="46"/>
  <c r="BE91" i="46" s="1"/>
  <c r="DS91" i="46"/>
  <c r="BD91" i="46" s="1"/>
  <c r="DR91" i="46"/>
  <c r="DQ91" i="46"/>
  <c r="BB91" i="46" s="1"/>
  <c r="DP91" i="46"/>
  <c r="DO91" i="46"/>
  <c r="DN91" i="46"/>
  <c r="AY91" i="46" s="1"/>
  <c r="DM91" i="46"/>
  <c r="AX91" i="46" s="1"/>
  <c r="DL91" i="46"/>
  <c r="AW91" i="46" s="1"/>
  <c r="DK91" i="46"/>
  <c r="DJ91" i="46"/>
  <c r="DI91" i="46"/>
  <c r="AT91" i="46" s="1"/>
  <c r="DH91" i="46"/>
  <c r="DG91" i="46"/>
  <c r="AR91" i="46" s="1"/>
  <c r="DF91" i="46"/>
  <c r="DE91" i="46"/>
  <c r="AP91" i="44" s="1"/>
  <c r="DD91" i="46"/>
  <c r="AO91" i="46" s="1"/>
  <c r="DC91" i="46"/>
  <c r="DB91" i="46"/>
  <c r="DA91" i="46"/>
  <c r="CZ91" i="46"/>
  <c r="AK91" i="46" s="1"/>
  <c r="CY91" i="46"/>
  <c r="CX91" i="46"/>
  <c r="CW91" i="46"/>
  <c r="AH91" i="46" s="1"/>
  <c r="CV91" i="46"/>
  <c r="AG91" i="46" s="1"/>
  <c r="CU91" i="46"/>
  <c r="AF91" i="46" s="1"/>
  <c r="CT91" i="46"/>
  <c r="CS91" i="46"/>
  <c r="CR91" i="46"/>
  <c r="CQ91" i="46"/>
  <c r="AB91" i="46" s="1"/>
  <c r="CP91" i="46"/>
  <c r="AA91" i="46" s="1"/>
  <c r="CO91" i="46"/>
  <c r="Z91" i="46" s="1"/>
  <c r="CN91" i="46"/>
  <c r="CM91" i="46"/>
  <c r="X91" i="46" s="1"/>
  <c r="CL91" i="46"/>
  <c r="CK91" i="46"/>
  <c r="V91" i="46" s="1"/>
  <c r="CJ91" i="46"/>
  <c r="U91" i="46" s="1"/>
  <c r="CI91" i="46"/>
  <c r="CH91" i="46"/>
  <c r="S91" i="46" s="1"/>
  <c r="CG91" i="46"/>
  <c r="R91" i="46" s="1"/>
  <c r="CF91" i="46"/>
  <c r="Q91" i="46" s="1"/>
  <c r="CE91" i="46"/>
  <c r="CD91" i="46"/>
  <c r="CC91" i="46"/>
  <c r="CB91" i="46"/>
  <c r="CA91" i="46"/>
  <c r="BZ91" i="46"/>
  <c r="K91" i="46" s="1"/>
  <c r="BY91" i="46"/>
  <c r="J91" i="46" s="1"/>
  <c r="BX91" i="46"/>
  <c r="BW91" i="46"/>
  <c r="H91" i="46" s="1"/>
  <c r="BV91" i="46"/>
  <c r="BU91" i="46"/>
  <c r="BT91" i="46"/>
  <c r="BS91" i="46"/>
  <c r="B91" i="46"/>
  <c r="B91" i="44" s="1"/>
  <c r="A91" i="46"/>
  <c r="A89" i="27" s="1"/>
  <c r="EF90" i="46"/>
  <c r="BQ90" i="46" s="1"/>
  <c r="EE90" i="46"/>
  <c r="ED90" i="46"/>
  <c r="EC90" i="46"/>
  <c r="EB90" i="46"/>
  <c r="BM90" i="46" s="1"/>
  <c r="EA90" i="46"/>
  <c r="BL90" i="46" s="1"/>
  <c r="DZ90" i="46"/>
  <c r="BK90" i="46" s="1"/>
  <c r="DY90" i="46"/>
  <c r="DX90" i="46"/>
  <c r="DW90" i="46"/>
  <c r="BH90" i="46" s="1"/>
  <c r="DV90" i="46"/>
  <c r="DU90" i="46"/>
  <c r="BF90" i="46" s="1"/>
  <c r="DT90" i="46"/>
  <c r="BE90" i="46" s="1"/>
  <c r="DS90" i="46"/>
  <c r="DR90" i="46"/>
  <c r="BC90" i="46" s="1"/>
  <c r="DQ90" i="46"/>
  <c r="BB90" i="46" s="1"/>
  <c r="DP90" i="46"/>
  <c r="DO90" i="46"/>
  <c r="DN90" i="46"/>
  <c r="DM90" i="46"/>
  <c r="DL90" i="46"/>
  <c r="DK90" i="46"/>
  <c r="AV90" i="46" s="1"/>
  <c r="DJ90" i="46"/>
  <c r="AU90" i="46" s="1"/>
  <c r="DI90" i="46"/>
  <c r="AT90" i="46" s="1"/>
  <c r="DH90" i="46"/>
  <c r="DG90" i="46"/>
  <c r="AR90" i="46" s="1"/>
  <c r="DF90" i="46"/>
  <c r="DE90" i="46"/>
  <c r="AP90" i="46" s="1"/>
  <c r="DD90" i="46"/>
  <c r="AO90" i="46" s="1"/>
  <c r="DC90" i="46"/>
  <c r="AN90" i="46" s="1"/>
  <c r="DB90" i="46"/>
  <c r="DA90" i="46"/>
  <c r="AL90" i="46" s="1"/>
  <c r="CZ90" i="46"/>
  <c r="CY90" i="46"/>
  <c r="CX90" i="46"/>
  <c r="AI90" i="46" s="1"/>
  <c r="CW90" i="46"/>
  <c r="AH90" i="46" s="1"/>
  <c r="CV90" i="46"/>
  <c r="AG90" i="46" s="1"/>
  <c r="CU90" i="46"/>
  <c r="CT90" i="46"/>
  <c r="AE90" i="46" s="1"/>
  <c r="CS90" i="46"/>
  <c r="AD90" i="46" s="1"/>
  <c r="CR90" i="46"/>
  <c r="CQ90" i="46"/>
  <c r="AB90" i="46" s="1"/>
  <c r="CP90" i="46"/>
  <c r="AA90" i="46" s="1"/>
  <c r="CO90" i="46"/>
  <c r="CN90" i="46"/>
  <c r="Y90" i="46" s="1"/>
  <c r="CM90" i="46"/>
  <c r="CL90" i="46"/>
  <c r="W90" i="46" s="1"/>
  <c r="CK90" i="46"/>
  <c r="V90" i="46" s="1"/>
  <c r="CJ90" i="46"/>
  <c r="CI90" i="46"/>
  <c r="CH90" i="46"/>
  <c r="S90" i="46" s="1"/>
  <c r="CG90" i="46"/>
  <c r="R90" i="46" s="1"/>
  <c r="CF90" i="46"/>
  <c r="Q90" i="46" s="1"/>
  <c r="CE90" i="46"/>
  <c r="P90" i="46" s="1"/>
  <c r="CD90" i="46"/>
  <c r="O90" i="46" s="1"/>
  <c r="CC90" i="46"/>
  <c r="CB90" i="46"/>
  <c r="CA90" i="46"/>
  <c r="BZ90" i="46"/>
  <c r="BY90" i="46"/>
  <c r="J90" i="46" s="1"/>
  <c r="BX90" i="46"/>
  <c r="BW90" i="46"/>
  <c r="BV90" i="46"/>
  <c r="BU90" i="46"/>
  <c r="F90" i="46" s="1"/>
  <c r="BT90" i="46"/>
  <c r="BS90" i="46"/>
  <c r="D90" i="46" s="1"/>
  <c r="B90" i="46"/>
  <c r="B90" i="44" s="1"/>
  <c r="A90" i="46"/>
  <c r="A88" i="27" s="1"/>
  <c r="EF89" i="46"/>
  <c r="BQ89" i="46" s="1"/>
  <c r="EE89" i="46"/>
  <c r="ED89" i="46"/>
  <c r="BO89" i="46" s="1"/>
  <c r="EC89" i="46"/>
  <c r="BN89" i="46" s="1"/>
  <c r="EB89" i="46"/>
  <c r="EA89" i="46"/>
  <c r="DZ89" i="46"/>
  <c r="BK89" i="46" s="1"/>
  <c r="DY89" i="46"/>
  <c r="BJ89" i="46" s="1"/>
  <c r="DX89" i="46"/>
  <c r="BI89" i="46" s="1"/>
  <c r="DW89" i="46"/>
  <c r="BH89" i="46" s="1"/>
  <c r="DV89" i="46"/>
  <c r="BG89" i="44" s="1"/>
  <c r="DU89" i="46"/>
  <c r="BF89" i="44" s="1"/>
  <c r="DT89" i="46"/>
  <c r="DS89" i="46"/>
  <c r="DR89" i="46"/>
  <c r="BC89" i="46" s="1"/>
  <c r="DQ89" i="46"/>
  <c r="BB89" i="46" s="1"/>
  <c r="DP89" i="46"/>
  <c r="DO89" i="46"/>
  <c r="DN89" i="46"/>
  <c r="AY89" i="46" s="1"/>
  <c r="DM89" i="46"/>
  <c r="AX89" i="46" s="1"/>
  <c r="DL89" i="46"/>
  <c r="DK89" i="46"/>
  <c r="DJ89" i="46"/>
  <c r="AU89" i="46" s="1"/>
  <c r="DI89" i="46"/>
  <c r="AT89" i="46" s="1"/>
  <c r="DH89" i="46"/>
  <c r="DG89" i="46"/>
  <c r="DF89" i="46"/>
  <c r="AQ89" i="46" s="1"/>
  <c r="DE89" i="46"/>
  <c r="AP89" i="46" s="1"/>
  <c r="DD89" i="46"/>
  <c r="DC89" i="46"/>
  <c r="DB89" i="46"/>
  <c r="DA89" i="46"/>
  <c r="AL89" i="46" s="1"/>
  <c r="CZ89" i="46"/>
  <c r="CY89" i="46"/>
  <c r="AJ89" i="46" s="1"/>
  <c r="CX89" i="46"/>
  <c r="CW89" i="46"/>
  <c r="CV89" i="46"/>
  <c r="CU89" i="46"/>
  <c r="CT89" i="46"/>
  <c r="CS89" i="46"/>
  <c r="AD89" i="46" s="1"/>
  <c r="CR89" i="46"/>
  <c r="CQ89" i="46"/>
  <c r="AB89" i="46" s="1"/>
  <c r="CP89" i="46"/>
  <c r="AA89" i="46" s="1"/>
  <c r="CO89" i="46"/>
  <c r="Z89" i="46" s="1"/>
  <c r="CN89" i="46"/>
  <c r="CM89" i="46"/>
  <c r="CL89" i="46"/>
  <c r="CK89" i="46"/>
  <c r="V89" i="46" s="1"/>
  <c r="CJ89" i="46"/>
  <c r="U89" i="46" s="1"/>
  <c r="CI89" i="46"/>
  <c r="CH89" i="46"/>
  <c r="S89" i="46" s="1"/>
  <c r="CG89" i="46"/>
  <c r="R89" i="46" s="1"/>
  <c r="CF89" i="46"/>
  <c r="CE89" i="46"/>
  <c r="CD89" i="46"/>
  <c r="O89" i="46" s="1"/>
  <c r="CC89" i="46"/>
  <c r="N89" i="46" s="1"/>
  <c r="CB89" i="46"/>
  <c r="M89" i="46" s="1"/>
  <c r="CA89" i="46"/>
  <c r="BZ89" i="46"/>
  <c r="K89" i="46" s="1"/>
  <c r="BY89" i="46"/>
  <c r="J89" i="46" s="1"/>
  <c r="BX89" i="46"/>
  <c r="BW89" i="46"/>
  <c r="H89" i="46" s="1"/>
  <c r="BV89" i="46"/>
  <c r="G89" i="46" s="1"/>
  <c r="BU89" i="46"/>
  <c r="BT89" i="46"/>
  <c r="E89" i="46" s="1"/>
  <c r="BS89" i="46"/>
  <c r="D89" i="46" s="1"/>
  <c r="BG89" i="46"/>
  <c r="B89" i="46"/>
  <c r="B89" i="44" s="1"/>
  <c r="A89" i="46"/>
  <c r="EF88" i="46"/>
  <c r="EE88" i="46"/>
  <c r="ED88" i="46"/>
  <c r="BO88" i="44" s="1"/>
  <c r="EC88" i="46"/>
  <c r="BN88" i="44" s="1"/>
  <c r="EB88" i="46"/>
  <c r="BM88" i="44" s="1"/>
  <c r="EA88" i="46"/>
  <c r="BL88" i="46" s="1"/>
  <c r="DZ88" i="46"/>
  <c r="DY88" i="46"/>
  <c r="DX88" i="46"/>
  <c r="DW88" i="46"/>
  <c r="DV88" i="46"/>
  <c r="BG88" i="46" s="1"/>
  <c r="DU88" i="46"/>
  <c r="DT88" i="46"/>
  <c r="DS88" i="46"/>
  <c r="BD88" i="46" s="1"/>
  <c r="DR88" i="46"/>
  <c r="DQ88" i="46"/>
  <c r="DP88" i="46"/>
  <c r="DO88" i="46"/>
  <c r="AZ88" i="46" s="1"/>
  <c r="DN88" i="46"/>
  <c r="DM88" i="46"/>
  <c r="DL88" i="46"/>
  <c r="AW88" i="46" s="1"/>
  <c r="DK88" i="46"/>
  <c r="DJ88" i="46"/>
  <c r="DI88" i="46"/>
  <c r="DH88" i="46"/>
  <c r="DG88" i="46"/>
  <c r="DF88" i="46"/>
  <c r="AQ88" i="46" s="1"/>
  <c r="DE88" i="46"/>
  <c r="DD88" i="46"/>
  <c r="AO88" i="46" s="1"/>
  <c r="DC88" i="46"/>
  <c r="AN88" i="46" s="1"/>
  <c r="DB88" i="46"/>
  <c r="DA88" i="46"/>
  <c r="AL88" i="46" s="1"/>
  <c r="CZ88" i="46"/>
  <c r="CY88" i="46"/>
  <c r="AJ88" i="46" s="1"/>
  <c r="CX88" i="46"/>
  <c r="AI88" i="46" s="1"/>
  <c r="CW88" i="46"/>
  <c r="AH88" i="46" s="1"/>
  <c r="CV88" i="46"/>
  <c r="AG88" i="46" s="1"/>
  <c r="CU88" i="46"/>
  <c r="CT88" i="46"/>
  <c r="CS88" i="46"/>
  <c r="CR88" i="46"/>
  <c r="CQ88" i="46"/>
  <c r="CP88" i="46"/>
  <c r="AA88" i="46" s="1"/>
  <c r="CO88" i="46"/>
  <c r="CN88" i="46"/>
  <c r="Y88" i="46" s="1"/>
  <c r="CM88" i="46"/>
  <c r="X88" i="46" s="1"/>
  <c r="CL88" i="46"/>
  <c r="CK88" i="46"/>
  <c r="V88" i="46" s="1"/>
  <c r="CJ88" i="46"/>
  <c r="CI88" i="46"/>
  <c r="CH88" i="46"/>
  <c r="S88" i="46" s="1"/>
  <c r="CG88" i="46"/>
  <c r="CF88" i="46"/>
  <c r="CE88" i="46"/>
  <c r="P88" i="46" s="1"/>
  <c r="CD88" i="46"/>
  <c r="CC88" i="46"/>
  <c r="CB88" i="46"/>
  <c r="CA88" i="46"/>
  <c r="L88" i="46" s="1"/>
  <c r="BZ88" i="46"/>
  <c r="K88" i="46" s="1"/>
  <c r="BY88" i="46"/>
  <c r="BX88" i="46"/>
  <c r="I88" i="46" s="1"/>
  <c r="BW88" i="46"/>
  <c r="BV88" i="46"/>
  <c r="BU88" i="46"/>
  <c r="BT88" i="46"/>
  <c r="BS88" i="46"/>
  <c r="D88" i="46" s="1"/>
  <c r="B88" i="46"/>
  <c r="B88" i="44" s="1"/>
  <c r="A88" i="46"/>
  <c r="A86" i="27" s="1"/>
  <c r="EF87" i="46"/>
  <c r="EE87" i="46"/>
  <c r="ED87" i="46"/>
  <c r="BO87" i="46" s="1"/>
  <c r="EC87" i="46"/>
  <c r="BN87" i="46" s="1"/>
  <c r="EB87" i="46"/>
  <c r="BM87" i="46" s="1"/>
  <c r="EA87" i="46"/>
  <c r="DZ87" i="46"/>
  <c r="DY87" i="46"/>
  <c r="DX87" i="46"/>
  <c r="DW87" i="46"/>
  <c r="BH87" i="46" s="1"/>
  <c r="DV87" i="46"/>
  <c r="BG87" i="46" s="1"/>
  <c r="DU87" i="46"/>
  <c r="BF87" i="46" s="1"/>
  <c r="DT87" i="46"/>
  <c r="DS87" i="46"/>
  <c r="DR87" i="46"/>
  <c r="BC87" i="46" s="1"/>
  <c r="DQ87" i="46"/>
  <c r="DP87" i="46"/>
  <c r="DO87" i="46"/>
  <c r="DN87" i="46"/>
  <c r="DM87" i="46"/>
  <c r="AX87" i="46" s="1"/>
  <c r="DL87" i="46"/>
  <c r="DK87" i="46"/>
  <c r="DJ87" i="46"/>
  <c r="AU87" i="46" s="1"/>
  <c r="DI87" i="46"/>
  <c r="DH87" i="46"/>
  <c r="DG87" i="46"/>
  <c r="DF87" i="46"/>
  <c r="DE87" i="46"/>
  <c r="DD87" i="46"/>
  <c r="AO87" i="46" s="1"/>
  <c r="DC87" i="46"/>
  <c r="DB87" i="46"/>
  <c r="AM87" i="46" s="1"/>
  <c r="DA87" i="46"/>
  <c r="CZ87" i="46"/>
  <c r="AK87" i="46" s="1"/>
  <c r="CY87" i="46"/>
  <c r="CX87" i="46"/>
  <c r="CW87" i="46"/>
  <c r="CV87" i="46"/>
  <c r="AG87" i="46" s="1"/>
  <c r="CU87" i="46"/>
  <c r="CT87" i="46"/>
  <c r="CS87" i="46"/>
  <c r="CR87" i="46"/>
  <c r="AC87" i="46" s="1"/>
  <c r="CQ87" i="46"/>
  <c r="AB87" i="46" s="1"/>
  <c r="CP87" i="46"/>
  <c r="AA87" i="46" s="1"/>
  <c r="CO87" i="46"/>
  <c r="CN87" i="46"/>
  <c r="Y87" i="46" s="1"/>
  <c r="CM87" i="46"/>
  <c r="CL87" i="46"/>
  <c r="W87" i="46" s="1"/>
  <c r="CK87" i="46"/>
  <c r="CJ87" i="46"/>
  <c r="U87" i="46" s="1"/>
  <c r="CI87" i="46"/>
  <c r="CH87" i="46"/>
  <c r="CG87" i="46"/>
  <c r="R87" i="46" s="1"/>
  <c r="CF87" i="46"/>
  <c r="Q87" i="46" s="1"/>
  <c r="CE87" i="46"/>
  <c r="CD87" i="46"/>
  <c r="O87" i="46" s="1"/>
  <c r="CC87" i="46"/>
  <c r="CB87" i="46"/>
  <c r="M87" i="46" s="1"/>
  <c r="CA87" i="46"/>
  <c r="BZ87" i="46"/>
  <c r="K87" i="46" s="1"/>
  <c r="BY87" i="46"/>
  <c r="BX87" i="46"/>
  <c r="BW87" i="46"/>
  <c r="BV87" i="46"/>
  <c r="G87" i="46" s="1"/>
  <c r="BU87" i="46"/>
  <c r="BT87" i="46"/>
  <c r="E87" i="46" s="1"/>
  <c r="BS87" i="46"/>
  <c r="D87" i="46" s="1"/>
  <c r="B87" i="46"/>
  <c r="B87" i="44" s="1"/>
  <c r="A87" i="46"/>
  <c r="A85" i="27" s="1"/>
  <c r="EF86" i="46"/>
  <c r="EE86" i="46"/>
  <c r="ED86" i="46"/>
  <c r="BO86" i="44" s="1"/>
  <c r="EC86" i="46"/>
  <c r="EB86" i="46"/>
  <c r="EA86" i="46"/>
  <c r="DZ86" i="46"/>
  <c r="BK86" i="46" s="1"/>
  <c r="DY86" i="46"/>
  <c r="BJ86" i="46" s="1"/>
  <c r="DX86" i="46"/>
  <c r="BI86" i="46" s="1"/>
  <c r="DW86" i="46"/>
  <c r="BH86" i="46" s="1"/>
  <c r="DV86" i="46"/>
  <c r="BG86" i="46" s="1"/>
  <c r="DU86" i="46"/>
  <c r="DT86" i="46"/>
  <c r="DS86" i="46"/>
  <c r="BD86" i="46" s="1"/>
  <c r="DR86" i="46"/>
  <c r="DQ86" i="46"/>
  <c r="BB86" i="46" s="1"/>
  <c r="DP86" i="46"/>
  <c r="DO86" i="46"/>
  <c r="AZ86" i="46" s="1"/>
  <c r="DN86" i="46"/>
  <c r="AY86" i="46" s="1"/>
  <c r="DM86" i="46"/>
  <c r="DL86" i="46"/>
  <c r="DK86" i="46"/>
  <c r="DJ86" i="46"/>
  <c r="AU86" i="46" s="1"/>
  <c r="DI86" i="46"/>
  <c r="AT86" i="46" s="1"/>
  <c r="DH86" i="46"/>
  <c r="AS86" i="46" s="1"/>
  <c r="DG86" i="46"/>
  <c r="AR86" i="46" s="1"/>
  <c r="DF86" i="46"/>
  <c r="AQ86" i="46" s="1"/>
  <c r="DE86" i="46"/>
  <c r="DD86" i="46"/>
  <c r="AO86" i="46" s="1"/>
  <c r="DC86" i="46"/>
  <c r="AN86" i="46" s="1"/>
  <c r="DB86" i="46"/>
  <c r="AM86" i="46" s="1"/>
  <c r="DA86" i="46"/>
  <c r="AL86" i="46" s="1"/>
  <c r="CZ86" i="46"/>
  <c r="CY86" i="46"/>
  <c r="AJ86" i="46" s="1"/>
  <c r="CX86" i="46"/>
  <c r="AI86" i="46" s="1"/>
  <c r="CW86" i="46"/>
  <c r="CV86" i="46"/>
  <c r="AG86" i="46" s="1"/>
  <c r="CU86" i="46"/>
  <c r="AF86" i="46" s="1"/>
  <c r="CT86" i="46"/>
  <c r="AE86" i="46" s="1"/>
  <c r="CS86" i="46"/>
  <c r="CR86" i="46"/>
  <c r="CQ86" i="46"/>
  <c r="CP86" i="46"/>
  <c r="CO86" i="46"/>
  <c r="CN86" i="46"/>
  <c r="Y86" i="46" s="1"/>
  <c r="CM86" i="46"/>
  <c r="X86" i="46" s="1"/>
  <c r="CL86" i="46"/>
  <c r="W86" i="46" s="1"/>
  <c r="CK86" i="46"/>
  <c r="V86" i="46" s="1"/>
  <c r="CJ86" i="46"/>
  <c r="U86" i="46" s="1"/>
  <c r="CI86" i="46"/>
  <c r="T86" i="46" s="1"/>
  <c r="CH86" i="46"/>
  <c r="CG86" i="46"/>
  <c r="CF86" i="46"/>
  <c r="Q86" i="46" s="1"/>
  <c r="CE86" i="46"/>
  <c r="CD86" i="46"/>
  <c r="O86" i="46" s="1"/>
  <c r="CC86" i="46"/>
  <c r="N86" i="46" s="1"/>
  <c r="CB86" i="46"/>
  <c r="M86" i="46" s="1"/>
  <c r="CA86" i="46"/>
  <c r="BZ86" i="46"/>
  <c r="K86" i="46" s="1"/>
  <c r="BY86" i="46"/>
  <c r="BX86" i="46"/>
  <c r="I86" i="46" s="1"/>
  <c r="BW86" i="46"/>
  <c r="BV86" i="46"/>
  <c r="G86" i="46" s="1"/>
  <c r="BU86" i="46"/>
  <c r="F86" i="46" s="1"/>
  <c r="BT86" i="46"/>
  <c r="BS86" i="46"/>
  <c r="D86" i="46" s="1"/>
  <c r="B86" i="46"/>
  <c r="B86" i="44" s="1"/>
  <c r="A86" i="46"/>
  <c r="A84" i="27" s="1"/>
  <c r="EF85" i="46"/>
  <c r="BQ85" i="46" s="1"/>
  <c r="EE85" i="46"/>
  <c r="BP85" i="46" s="1"/>
  <c r="ED85" i="46"/>
  <c r="BO85" i="44" s="1"/>
  <c r="EC85" i="46"/>
  <c r="BN85" i="46" s="1"/>
  <c r="EB85" i="46"/>
  <c r="EA85" i="46"/>
  <c r="BL85" i="46" s="1"/>
  <c r="DZ85" i="46"/>
  <c r="DY85" i="46"/>
  <c r="DX85" i="46"/>
  <c r="BI85" i="46" s="1"/>
  <c r="DW85" i="46"/>
  <c r="BH85" i="46" s="1"/>
  <c r="DV85" i="46"/>
  <c r="DU85" i="46"/>
  <c r="BF85" i="44" s="1"/>
  <c r="DT85" i="46"/>
  <c r="BE85" i="46" s="1"/>
  <c r="DS85" i="46"/>
  <c r="BD85" i="46" s="1"/>
  <c r="DR85" i="46"/>
  <c r="DQ85" i="46"/>
  <c r="BB85" i="46" s="1"/>
  <c r="DP85" i="46"/>
  <c r="BA85" i="46" s="1"/>
  <c r="DO85" i="46"/>
  <c r="AZ85" i="46" s="1"/>
  <c r="DN85" i="46"/>
  <c r="DM85" i="46"/>
  <c r="DL85" i="46"/>
  <c r="DK85" i="46"/>
  <c r="DJ85" i="46"/>
  <c r="DI85" i="46"/>
  <c r="AT85" i="46" s="1"/>
  <c r="DH85" i="46"/>
  <c r="DG85" i="46"/>
  <c r="AR85" i="46" s="1"/>
  <c r="DF85" i="46"/>
  <c r="AQ85" i="46" s="1"/>
  <c r="DE85" i="46"/>
  <c r="AP85" i="46" s="1"/>
  <c r="DD85" i="46"/>
  <c r="AO85" i="46" s="1"/>
  <c r="DC85" i="46"/>
  <c r="AN85" i="46" s="1"/>
  <c r="DB85" i="46"/>
  <c r="DA85" i="46"/>
  <c r="CZ85" i="46"/>
  <c r="AK85" i="46" s="1"/>
  <c r="CY85" i="46"/>
  <c r="AJ85" i="46" s="1"/>
  <c r="CX85" i="46"/>
  <c r="AI85" i="46" s="1"/>
  <c r="CW85" i="46"/>
  <c r="AH85" i="46" s="1"/>
  <c r="CV85" i="46"/>
  <c r="AG85" i="46" s="1"/>
  <c r="CU85" i="46"/>
  <c r="AF85" i="46" s="1"/>
  <c r="CT85" i="46"/>
  <c r="CS85" i="46"/>
  <c r="AD85" i="46" s="1"/>
  <c r="CR85" i="46"/>
  <c r="CQ85" i="46"/>
  <c r="AB85" i="46" s="1"/>
  <c r="CP85" i="46"/>
  <c r="AA85" i="46" s="1"/>
  <c r="CO85" i="46"/>
  <c r="CN85" i="46"/>
  <c r="CM85" i="46"/>
  <c r="CL85" i="46"/>
  <c r="CK85" i="46"/>
  <c r="CJ85" i="46"/>
  <c r="CI85" i="46"/>
  <c r="T85" i="46" s="1"/>
  <c r="CH85" i="46"/>
  <c r="S85" i="46" s="1"/>
  <c r="CG85" i="46"/>
  <c r="R85" i="46" s="1"/>
  <c r="CF85" i="46"/>
  <c r="CE85" i="46"/>
  <c r="P85" i="46" s="1"/>
  <c r="CD85" i="46"/>
  <c r="CC85" i="46"/>
  <c r="N85" i="46" s="1"/>
  <c r="CB85" i="46"/>
  <c r="M85" i="46" s="1"/>
  <c r="CA85" i="46"/>
  <c r="L85" i="46" s="1"/>
  <c r="BZ85" i="46"/>
  <c r="K85" i="46" s="1"/>
  <c r="BY85" i="46"/>
  <c r="J85" i="46" s="1"/>
  <c r="BX85" i="46"/>
  <c r="I85" i="46" s="1"/>
  <c r="BW85" i="46"/>
  <c r="BV85" i="46"/>
  <c r="BU85" i="46"/>
  <c r="BT85" i="46"/>
  <c r="BS85" i="46"/>
  <c r="D85" i="46" s="1"/>
  <c r="B85" i="46"/>
  <c r="B85" i="44" s="1"/>
  <c r="A85" i="46"/>
  <c r="A83" i="27" s="1"/>
  <c r="EF84" i="46"/>
  <c r="EE84" i="46"/>
  <c r="BP84" i="46" s="1"/>
  <c r="ED84" i="46"/>
  <c r="BO84" i="46" s="1"/>
  <c r="EC84" i="46"/>
  <c r="BN84" i="46" s="1"/>
  <c r="EB84" i="46"/>
  <c r="BM84" i="46" s="1"/>
  <c r="EA84" i="46"/>
  <c r="BL84" i="46" s="1"/>
  <c r="DZ84" i="46"/>
  <c r="BK84" i="46" s="1"/>
  <c r="DY84" i="46"/>
  <c r="BJ84" i="46" s="1"/>
  <c r="DX84" i="46"/>
  <c r="DW84" i="46"/>
  <c r="BH84" i="46" s="1"/>
  <c r="DV84" i="46"/>
  <c r="BG84" i="46" s="1"/>
  <c r="DU84" i="46"/>
  <c r="BF84" i="46" s="1"/>
  <c r="DT84" i="46"/>
  <c r="BE84" i="46" s="1"/>
  <c r="DS84" i="46"/>
  <c r="BD84" i="46" s="1"/>
  <c r="DR84" i="46"/>
  <c r="DQ84" i="46"/>
  <c r="BB84" i="46" s="1"/>
  <c r="DP84" i="46"/>
  <c r="DO84" i="46"/>
  <c r="DN84" i="46"/>
  <c r="DM84" i="46"/>
  <c r="AX84" i="46" s="1"/>
  <c r="DL84" i="46"/>
  <c r="AW84" i="46" s="1"/>
  <c r="DK84" i="46"/>
  <c r="AV84" i="46" s="1"/>
  <c r="DJ84" i="46"/>
  <c r="AU84" i="46" s="1"/>
  <c r="DI84" i="46"/>
  <c r="AT84" i="46" s="1"/>
  <c r="DH84" i="46"/>
  <c r="DG84" i="46"/>
  <c r="AR84" i="46" s="1"/>
  <c r="DF84" i="46"/>
  <c r="DE84" i="46"/>
  <c r="DD84" i="46"/>
  <c r="AO84" i="46" s="1"/>
  <c r="DC84" i="46"/>
  <c r="DB84" i="46"/>
  <c r="AM84" i="46" s="1"/>
  <c r="DA84" i="46"/>
  <c r="CZ84" i="46"/>
  <c r="CY84" i="46"/>
  <c r="CX84" i="46"/>
  <c r="CW84" i="46"/>
  <c r="AH84" i="46" s="1"/>
  <c r="CV84" i="46"/>
  <c r="AG84" i="46" s="1"/>
  <c r="CU84" i="46"/>
  <c r="AF84" i="46" s="1"/>
  <c r="CT84" i="46"/>
  <c r="AE84" i="46" s="1"/>
  <c r="CS84" i="46"/>
  <c r="CR84" i="46"/>
  <c r="CQ84" i="46"/>
  <c r="CP84" i="46"/>
  <c r="CO84" i="46"/>
  <c r="Z84" i="46" s="1"/>
  <c r="CN84" i="46"/>
  <c r="CM84" i="46"/>
  <c r="X84" i="46" s="1"/>
  <c r="CL84" i="46"/>
  <c r="W84" i="46" s="1"/>
  <c r="CK84" i="46"/>
  <c r="V84" i="46" s="1"/>
  <c r="CJ84" i="46"/>
  <c r="CI84" i="46"/>
  <c r="T84" i="46" s="1"/>
  <c r="CH84" i="46"/>
  <c r="CG84" i="46"/>
  <c r="R84" i="46" s="1"/>
  <c r="CF84" i="46"/>
  <c r="Q84" i="46" s="1"/>
  <c r="CE84" i="46"/>
  <c r="P84" i="46" s="1"/>
  <c r="CD84" i="46"/>
  <c r="O84" i="46" s="1"/>
  <c r="CC84" i="46"/>
  <c r="N84" i="46" s="1"/>
  <c r="CB84" i="46"/>
  <c r="CA84" i="46"/>
  <c r="BZ84" i="46"/>
  <c r="K84" i="46" s="1"/>
  <c r="BY84" i="46"/>
  <c r="J84" i="46" s="1"/>
  <c r="BX84" i="46"/>
  <c r="BW84" i="46"/>
  <c r="H84" i="46" s="1"/>
  <c r="BV84" i="46"/>
  <c r="G84" i="46" s="1"/>
  <c r="BU84" i="46"/>
  <c r="F84" i="46" s="1"/>
  <c r="BT84" i="46"/>
  <c r="BS84" i="46"/>
  <c r="B84" i="46"/>
  <c r="B84" i="44" s="1"/>
  <c r="A84" i="46"/>
  <c r="A82" i="27" s="1"/>
  <c r="EF83" i="46"/>
  <c r="BQ83" i="46" s="1"/>
  <c r="EE83" i="46"/>
  <c r="ED83" i="46"/>
  <c r="BO83" i="46" s="1"/>
  <c r="EC83" i="46"/>
  <c r="BN83" i="46" s="1"/>
  <c r="EB83" i="46"/>
  <c r="EA83" i="46"/>
  <c r="BL83" i="46" s="1"/>
  <c r="DZ83" i="46"/>
  <c r="DY83" i="46"/>
  <c r="BJ83" i="46" s="1"/>
  <c r="DX83" i="46"/>
  <c r="BI83" i="46" s="1"/>
  <c r="DW83" i="46"/>
  <c r="DV83" i="46"/>
  <c r="BG83" i="46" s="1"/>
  <c r="DU83" i="46"/>
  <c r="DT83" i="46"/>
  <c r="DS83" i="46"/>
  <c r="DR83" i="46"/>
  <c r="BC83" i="46" s="1"/>
  <c r="DQ83" i="46"/>
  <c r="BB83" i="46" s="1"/>
  <c r="DP83" i="46"/>
  <c r="DO83" i="46"/>
  <c r="DN83" i="46"/>
  <c r="AY83" i="46" s="1"/>
  <c r="DM83" i="46"/>
  <c r="DL83" i="46"/>
  <c r="DK83" i="46"/>
  <c r="DJ83" i="46"/>
  <c r="AU83" i="46" s="1"/>
  <c r="DI83" i="46"/>
  <c r="AT83" i="46" s="1"/>
  <c r="DH83" i="46"/>
  <c r="AS83" i="46" s="1"/>
  <c r="DG83" i="46"/>
  <c r="DF83" i="46"/>
  <c r="AQ83" i="46" s="1"/>
  <c r="DE83" i="46"/>
  <c r="AP83" i="46" s="1"/>
  <c r="DD83" i="46"/>
  <c r="DC83" i="46"/>
  <c r="DB83" i="46"/>
  <c r="DA83" i="46"/>
  <c r="AL83" i="46" s="1"/>
  <c r="CZ83" i="46"/>
  <c r="CY83" i="46"/>
  <c r="CX83" i="46"/>
  <c r="CW83" i="46"/>
  <c r="AH83" i="46" s="1"/>
  <c r="CV83" i="46"/>
  <c r="CU83" i="46"/>
  <c r="CT83" i="46"/>
  <c r="CS83" i="46"/>
  <c r="AD83" i="46" s="1"/>
  <c r="CR83" i="46"/>
  <c r="AC83" i="46" s="1"/>
  <c r="CQ83" i="46"/>
  <c r="CP83" i="46"/>
  <c r="AA83" i="46" s="1"/>
  <c r="CO83" i="46"/>
  <c r="Z83" i="46" s="1"/>
  <c r="CN83" i="46"/>
  <c r="CM83" i="46"/>
  <c r="CL83" i="46"/>
  <c r="W83" i="46" s="1"/>
  <c r="CK83" i="46"/>
  <c r="V83" i="46" s="1"/>
  <c r="CJ83" i="46"/>
  <c r="CI83" i="46"/>
  <c r="CH83" i="46"/>
  <c r="S83" i="46" s="1"/>
  <c r="CG83" i="46"/>
  <c r="CF83" i="46"/>
  <c r="CE83" i="46"/>
  <c r="P83" i="46" s="1"/>
  <c r="CD83" i="46"/>
  <c r="O83" i="46" s="1"/>
  <c r="CC83" i="46"/>
  <c r="N83" i="46" s="1"/>
  <c r="CB83" i="46"/>
  <c r="CA83" i="46"/>
  <c r="BZ83" i="46"/>
  <c r="BY83" i="46"/>
  <c r="BX83" i="46"/>
  <c r="BW83" i="46"/>
  <c r="BV83" i="46"/>
  <c r="G83" i="46" s="1"/>
  <c r="BU83" i="46"/>
  <c r="F83" i="46" s="1"/>
  <c r="BT83" i="46"/>
  <c r="E83" i="46" s="1"/>
  <c r="BS83" i="46"/>
  <c r="B83" i="46"/>
  <c r="B83" i="44" s="1"/>
  <c r="A83" i="46"/>
  <c r="A81" i="27" s="1"/>
  <c r="EF82" i="46"/>
  <c r="EE82" i="46"/>
  <c r="BP82" i="46" s="1"/>
  <c r="ED82" i="46"/>
  <c r="EC82" i="46"/>
  <c r="BN82" i="46" s="1"/>
  <c r="EB82" i="46"/>
  <c r="BM82" i="46" s="1"/>
  <c r="EA82" i="46"/>
  <c r="BL82" i="46" s="1"/>
  <c r="DZ82" i="46"/>
  <c r="DY82" i="46"/>
  <c r="BJ82" i="46" s="1"/>
  <c r="DX82" i="46"/>
  <c r="DW82" i="46"/>
  <c r="DV82" i="46"/>
  <c r="DU82" i="46"/>
  <c r="BF82" i="46" s="1"/>
  <c r="DT82" i="46"/>
  <c r="DS82" i="46"/>
  <c r="DR82" i="46"/>
  <c r="BC82" i="46" s="1"/>
  <c r="DQ82" i="46"/>
  <c r="DP82" i="46"/>
  <c r="DO82" i="46"/>
  <c r="DN82" i="46"/>
  <c r="DM82" i="46"/>
  <c r="AX82" i="46" s="1"/>
  <c r="DL82" i="46"/>
  <c r="AW82" i="46" s="1"/>
  <c r="DK82" i="46"/>
  <c r="DJ82" i="46"/>
  <c r="AU82" i="46" s="1"/>
  <c r="DI82" i="46"/>
  <c r="AT82" i="46" s="1"/>
  <c r="DH82" i="46"/>
  <c r="DG82" i="46"/>
  <c r="DF82" i="46"/>
  <c r="AQ82" i="46" s="1"/>
  <c r="DE82" i="46"/>
  <c r="AP82" i="46" s="1"/>
  <c r="DD82" i="46"/>
  <c r="DC82" i="46"/>
  <c r="AN82" i="46" s="1"/>
  <c r="DB82" i="46"/>
  <c r="AM82" i="46" s="1"/>
  <c r="DA82" i="46"/>
  <c r="CZ82" i="46"/>
  <c r="CY82" i="46"/>
  <c r="AJ82" i="46" s="1"/>
  <c r="CX82" i="46"/>
  <c r="CW82" i="46"/>
  <c r="AH82" i="46" s="1"/>
  <c r="CV82" i="46"/>
  <c r="AG82" i="46" s="1"/>
  <c r="CU82" i="46"/>
  <c r="AF82" i="46" s="1"/>
  <c r="CT82" i="46"/>
  <c r="AE82" i="46" s="1"/>
  <c r="CS82" i="46"/>
  <c r="CR82" i="46"/>
  <c r="CQ82" i="46"/>
  <c r="AB82" i="46" s="1"/>
  <c r="CP82" i="46"/>
  <c r="CO82" i="46"/>
  <c r="Z82" i="46" s="1"/>
  <c r="CN82" i="46"/>
  <c r="Y82" i="46" s="1"/>
  <c r="CM82" i="46"/>
  <c r="CL82" i="46"/>
  <c r="CK82" i="46"/>
  <c r="CJ82" i="46"/>
  <c r="CI82" i="46"/>
  <c r="T82" i="46" s="1"/>
  <c r="CH82" i="46"/>
  <c r="CG82" i="46"/>
  <c r="R82" i="46" s="1"/>
  <c r="CF82" i="46"/>
  <c r="CE82" i="46"/>
  <c r="CD82" i="46"/>
  <c r="O82" i="46" s="1"/>
  <c r="CC82" i="46"/>
  <c r="N82" i="46" s="1"/>
  <c r="CB82" i="46"/>
  <c r="CA82" i="46"/>
  <c r="BZ82" i="46"/>
  <c r="BY82" i="46"/>
  <c r="J82" i="46" s="1"/>
  <c r="BX82" i="46"/>
  <c r="I82" i="46" s="1"/>
  <c r="BW82" i="46"/>
  <c r="BV82" i="46"/>
  <c r="BU82" i="46"/>
  <c r="F82" i="46" s="1"/>
  <c r="BT82" i="46"/>
  <c r="BS82" i="46"/>
  <c r="B82" i="46"/>
  <c r="B82" i="44" s="1"/>
  <c r="A82" i="46"/>
  <c r="A80" i="27" s="1"/>
  <c r="EF81" i="46"/>
  <c r="BQ81" i="46" s="1"/>
  <c r="EE81" i="46"/>
  <c r="ED81" i="46"/>
  <c r="BO81" i="44" s="1"/>
  <c r="EC81" i="46"/>
  <c r="BN81" i="44" s="1"/>
  <c r="EB81" i="46"/>
  <c r="EA81" i="46"/>
  <c r="BL81" i="46" s="1"/>
  <c r="DZ81" i="46"/>
  <c r="DY81" i="46"/>
  <c r="BJ81" i="46" s="1"/>
  <c r="DX81" i="46"/>
  <c r="DW81" i="46"/>
  <c r="DV81" i="46"/>
  <c r="DU81" i="46"/>
  <c r="DT81" i="46"/>
  <c r="DS81" i="46"/>
  <c r="BD81" i="46" s="1"/>
  <c r="DR81" i="46"/>
  <c r="BC81" i="46" s="1"/>
  <c r="DQ81" i="46"/>
  <c r="BB81" i="46" s="1"/>
  <c r="DP81" i="46"/>
  <c r="DO81" i="46"/>
  <c r="DN81" i="46"/>
  <c r="DM81" i="46"/>
  <c r="AX81" i="46" s="1"/>
  <c r="DL81" i="46"/>
  <c r="DK81" i="46"/>
  <c r="DJ81" i="46"/>
  <c r="DI81" i="46"/>
  <c r="AT81" i="46" s="1"/>
  <c r="DH81" i="46"/>
  <c r="DG81" i="46"/>
  <c r="DF81" i="46"/>
  <c r="DE81" i="46"/>
  <c r="DD81" i="46"/>
  <c r="DC81" i="46"/>
  <c r="DB81" i="46"/>
  <c r="DA81" i="46"/>
  <c r="AL81" i="46" s="1"/>
  <c r="CZ81" i="46"/>
  <c r="AK81" i="46" s="1"/>
  <c r="CY81" i="46"/>
  <c r="CX81" i="46"/>
  <c r="CW81" i="46"/>
  <c r="CV81" i="46"/>
  <c r="CU81" i="46"/>
  <c r="CT81" i="46"/>
  <c r="AE81" i="46" s="1"/>
  <c r="CS81" i="46"/>
  <c r="AD81" i="46" s="1"/>
  <c r="CR81" i="46"/>
  <c r="CQ81" i="46"/>
  <c r="CP81" i="46"/>
  <c r="CO81" i="46"/>
  <c r="Z81" i="46" s="1"/>
  <c r="CN81" i="46"/>
  <c r="CM81" i="46"/>
  <c r="CL81" i="46"/>
  <c r="W81" i="46" s="1"/>
  <c r="CK81" i="46"/>
  <c r="V81" i="46" s="1"/>
  <c r="CJ81" i="46"/>
  <c r="U81" i="46" s="1"/>
  <c r="CI81" i="46"/>
  <c r="CH81" i="46"/>
  <c r="CG81" i="46"/>
  <c r="R81" i="46" s="1"/>
  <c r="CF81" i="46"/>
  <c r="CE81" i="46"/>
  <c r="P81" i="46" s="1"/>
  <c r="CD81" i="46"/>
  <c r="O81" i="46" s="1"/>
  <c r="CC81" i="46"/>
  <c r="N81" i="46" s="1"/>
  <c r="CB81" i="46"/>
  <c r="M81" i="46" s="1"/>
  <c r="CA81" i="46"/>
  <c r="BZ81" i="46"/>
  <c r="BY81" i="46"/>
  <c r="J81" i="46" s="1"/>
  <c r="BX81" i="46"/>
  <c r="BW81" i="46"/>
  <c r="BV81" i="46"/>
  <c r="BU81" i="46"/>
  <c r="F81" i="46" s="1"/>
  <c r="BT81" i="46"/>
  <c r="BS81" i="46"/>
  <c r="BO81" i="46"/>
  <c r="BN81" i="46"/>
  <c r="B81" i="46"/>
  <c r="B81" i="44" s="1"/>
  <c r="A81" i="46"/>
  <c r="EF80" i="46"/>
  <c r="BQ80" i="46" s="1"/>
  <c r="EE80" i="46"/>
  <c r="BP80" i="46" s="1"/>
  <c r="ED80" i="46"/>
  <c r="EC80" i="46"/>
  <c r="BN80" i="46" s="1"/>
  <c r="EB80" i="46"/>
  <c r="EA80" i="46"/>
  <c r="BL80" i="46" s="1"/>
  <c r="DZ80" i="46"/>
  <c r="DY80" i="46"/>
  <c r="DX80" i="46"/>
  <c r="BI80" i="46" s="1"/>
  <c r="DW80" i="46"/>
  <c r="BH80" i="46" s="1"/>
  <c r="DV80" i="46"/>
  <c r="BG80" i="44" s="1"/>
  <c r="DU80" i="46"/>
  <c r="BF80" i="46" s="1"/>
  <c r="DT80" i="46"/>
  <c r="DS80" i="46"/>
  <c r="BD80" i="46" s="1"/>
  <c r="DR80" i="46"/>
  <c r="DQ80" i="46"/>
  <c r="DP80" i="46"/>
  <c r="BA80" i="46" s="1"/>
  <c r="DO80" i="46"/>
  <c r="AZ80" i="46" s="1"/>
  <c r="DN80" i="46"/>
  <c r="AY80" i="46" s="1"/>
  <c r="DM80" i="46"/>
  <c r="DL80" i="46"/>
  <c r="AW80" i="46" s="1"/>
  <c r="DK80" i="46"/>
  <c r="DJ80" i="46"/>
  <c r="DI80" i="46"/>
  <c r="AT80" i="46" s="1"/>
  <c r="DH80" i="46"/>
  <c r="DG80" i="46"/>
  <c r="AR80" i="46" s="1"/>
  <c r="DF80" i="46"/>
  <c r="DE80" i="46"/>
  <c r="DD80" i="46"/>
  <c r="AO80" i="46" s="1"/>
  <c r="DC80" i="46"/>
  <c r="DB80" i="46"/>
  <c r="DA80" i="46"/>
  <c r="CZ80" i="46"/>
  <c r="CY80" i="46"/>
  <c r="AJ80" i="46" s="1"/>
  <c r="CX80" i="46"/>
  <c r="AI80" i="46" s="1"/>
  <c r="CW80" i="46"/>
  <c r="AH80" i="46" s="1"/>
  <c r="CV80" i="46"/>
  <c r="AG80" i="46" s="1"/>
  <c r="CU80" i="46"/>
  <c r="AF80" i="46" s="1"/>
  <c r="CT80" i="46"/>
  <c r="CS80" i="46"/>
  <c r="CR80" i="46"/>
  <c r="CQ80" i="46"/>
  <c r="AB80" i="46" s="1"/>
  <c r="CP80" i="46"/>
  <c r="AA80" i="46" s="1"/>
  <c r="CO80" i="46"/>
  <c r="CN80" i="46"/>
  <c r="Y80" i="46" s="1"/>
  <c r="CM80" i="46"/>
  <c r="X80" i="46" s="1"/>
  <c r="CL80" i="46"/>
  <c r="CK80" i="46"/>
  <c r="V80" i="46" s="1"/>
  <c r="CJ80" i="46"/>
  <c r="U80" i="46" s="1"/>
  <c r="CI80" i="46"/>
  <c r="T80" i="46" s="1"/>
  <c r="CH80" i="46"/>
  <c r="S80" i="46" s="1"/>
  <c r="CG80" i="46"/>
  <c r="CF80" i="46"/>
  <c r="Q80" i="46" s="1"/>
  <c r="CE80" i="46"/>
  <c r="CD80" i="46"/>
  <c r="CC80" i="46"/>
  <c r="CB80" i="46"/>
  <c r="M80" i="46" s="1"/>
  <c r="CA80" i="46"/>
  <c r="L80" i="46" s="1"/>
  <c r="BZ80" i="46"/>
  <c r="K80" i="46" s="1"/>
  <c r="BY80" i="46"/>
  <c r="J80" i="46" s="1"/>
  <c r="BX80" i="46"/>
  <c r="I80" i="46" s="1"/>
  <c r="BW80" i="46"/>
  <c r="BV80" i="46"/>
  <c r="BU80" i="46"/>
  <c r="BT80" i="46"/>
  <c r="BS80" i="46"/>
  <c r="D80" i="46" s="1"/>
  <c r="BG80" i="46"/>
  <c r="B80" i="46"/>
  <c r="B80" i="44" s="1"/>
  <c r="A80" i="46"/>
  <c r="EF79" i="46"/>
  <c r="BQ79" i="46" s="1"/>
  <c r="EE79" i="46"/>
  <c r="ED79" i="46"/>
  <c r="BO79" i="44" s="1"/>
  <c r="EC79" i="46"/>
  <c r="BN79" i="44" s="1"/>
  <c r="EB79" i="46"/>
  <c r="BM79" i="46" s="1"/>
  <c r="EA79" i="46"/>
  <c r="DZ79" i="46"/>
  <c r="DY79" i="46"/>
  <c r="BJ79" i="46" s="1"/>
  <c r="DX79" i="46"/>
  <c r="DW79" i="46"/>
  <c r="DV79" i="46"/>
  <c r="DU79" i="46"/>
  <c r="BF79" i="46" s="1"/>
  <c r="DT79" i="46"/>
  <c r="BE79" i="46" s="1"/>
  <c r="DS79" i="46"/>
  <c r="BD79" i="46" s="1"/>
  <c r="DR79" i="46"/>
  <c r="DQ79" i="46"/>
  <c r="DP79" i="46"/>
  <c r="BA79" i="46" s="1"/>
  <c r="DO79" i="46"/>
  <c r="DN79" i="46"/>
  <c r="AY79" i="46" s="1"/>
  <c r="DM79" i="46"/>
  <c r="DL79" i="46"/>
  <c r="AW79" i="46" s="1"/>
  <c r="DK79" i="46"/>
  <c r="AV79" i="46" s="1"/>
  <c r="DJ79" i="46"/>
  <c r="DI79" i="46"/>
  <c r="DH79" i="46"/>
  <c r="DG79" i="46"/>
  <c r="DF79" i="46"/>
  <c r="DE79" i="46"/>
  <c r="AP79" i="46" s="1"/>
  <c r="DD79" i="46"/>
  <c r="AO79" i="46" s="1"/>
  <c r="DC79" i="46"/>
  <c r="DB79" i="46"/>
  <c r="DA79" i="46"/>
  <c r="AL79" i="46" s="1"/>
  <c r="CZ79" i="46"/>
  <c r="AK79" i="46" s="1"/>
  <c r="CY79" i="46"/>
  <c r="CX79" i="46"/>
  <c r="CW79" i="46"/>
  <c r="CV79" i="46"/>
  <c r="AG79" i="46" s="1"/>
  <c r="CU79" i="46"/>
  <c r="AF79" i="46" s="1"/>
  <c r="CT79" i="46"/>
  <c r="CS79" i="46"/>
  <c r="AD79" i="46" s="1"/>
  <c r="CR79" i="46"/>
  <c r="CQ79" i="46"/>
  <c r="AB79" i="46" s="1"/>
  <c r="CP79" i="46"/>
  <c r="AA79" i="46" s="1"/>
  <c r="CO79" i="46"/>
  <c r="CN79" i="46"/>
  <c r="Y79" i="46" s="1"/>
  <c r="CM79" i="46"/>
  <c r="X79" i="46" s="1"/>
  <c r="CL79" i="46"/>
  <c r="CK79" i="46"/>
  <c r="V79" i="46" s="1"/>
  <c r="CJ79" i="46"/>
  <c r="U79" i="46" s="1"/>
  <c r="CI79" i="46"/>
  <c r="CH79" i="46"/>
  <c r="S79" i="46" s="1"/>
  <c r="CG79" i="46"/>
  <c r="R79" i="46" s="1"/>
  <c r="CF79" i="46"/>
  <c r="CE79" i="46"/>
  <c r="P79" i="46" s="1"/>
  <c r="CD79" i="46"/>
  <c r="CC79" i="46"/>
  <c r="N79" i="46" s="1"/>
  <c r="CB79" i="46"/>
  <c r="M79" i="46" s="1"/>
  <c r="CA79" i="46"/>
  <c r="BZ79" i="46"/>
  <c r="K79" i="46" s="1"/>
  <c r="BY79" i="46"/>
  <c r="J79" i="46" s="1"/>
  <c r="BX79" i="46"/>
  <c r="I79" i="46" s="1"/>
  <c r="BW79" i="46"/>
  <c r="H79" i="46" s="1"/>
  <c r="BV79" i="46"/>
  <c r="BU79" i="46"/>
  <c r="F79" i="46" s="1"/>
  <c r="BT79" i="46"/>
  <c r="E79" i="46" s="1"/>
  <c r="BS79" i="46"/>
  <c r="B79" i="46"/>
  <c r="B79" i="44" s="1"/>
  <c r="A79" i="46"/>
  <c r="A77" i="27" s="1"/>
  <c r="EF78" i="46"/>
  <c r="EE78" i="46"/>
  <c r="BP78" i="46" s="1"/>
  <c r="ED78" i="46"/>
  <c r="EC78" i="46"/>
  <c r="EB78" i="46"/>
  <c r="EA78" i="46"/>
  <c r="BL78" i="46" s="1"/>
  <c r="DZ78" i="46"/>
  <c r="BK78" i="46" s="1"/>
  <c r="DY78" i="46"/>
  <c r="DX78" i="46"/>
  <c r="DW78" i="46"/>
  <c r="BH78" i="46" s="1"/>
  <c r="DV78" i="46"/>
  <c r="BG78" i="46" s="1"/>
  <c r="DU78" i="46"/>
  <c r="DT78" i="46"/>
  <c r="DS78" i="46"/>
  <c r="BD78" i="46" s="1"/>
  <c r="DR78" i="46"/>
  <c r="BC78" i="46" s="1"/>
  <c r="DQ78" i="46"/>
  <c r="BB78" i="46" s="1"/>
  <c r="DP78" i="46"/>
  <c r="DO78" i="46"/>
  <c r="DN78" i="46"/>
  <c r="AY78" i="46" s="1"/>
  <c r="DM78" i="46"/>
  <c r="DL78" i="46"/>
  <c r="AW78" i="46" s="1"/>
  <c r="DK78" i="46"/>
  <c r="DJ78" i="46"/>
  <c r="AU78" i="46" s="1"/>
  <c r="DI78" i="46"/>
  <c r="AT78" i="46" s="1"/>
  <c r="DH78" i="46"/>
  <c r="DG78" i="46"/>
  <c r="AR78" i="46" s="1"/>
  <c r="DF78" i="46"/>
  <c r="DE78" i="46"/>
  <c r="DD78" i="46"/>
  <c r="DC78" i="46"/>
  <c r="AN78" i="46" s="1"/>
  <c r="DB78" i="46"/>
  <c r="AM78" i="46" s="1"/>
  <c r="DA78" i="46"/>
  <c r="AL78" i="46" s="1"/>
  <c r="CZ78" i="46"/>
  <c r="CY78" i="46"/>
  <c r="AJ78" i="46" s="1"/>
  <c r="CX78" i="46"/>
  <c r="AI78" i="46" s="1"/>
  <c r="CW78" i="46"/>
  <c r="CV78" i="46"/>
  <c r="CU78" i="46"/>
  <c r="AF78" i="46" s="1"/>
  <c r="CT78" i="46"/>
  <c r="AE78" i="46" s="1"/>
  <c r="CS78" i="46"/>
  <c r="AD78" i="46" s="1"/>
  <c r="CR78" i="46"/>
  <c r="AC78" i="46" s="1"/>
  <c r="CQ78" i="46"/>
  <c r="AB78" i="46" s="1"/>
  <c r="CP78" i="46"/>
  <c r="AA78" i="46" s="1"/>
  <c r="CO78" i="46"/>
  <c r="CN78" i="46"/>
  <c r="CM78" i="46"/>
  <c r="CL78" i="46"/>
  <c r="CK78" i="46"/>
  <c r="V78" i="46" s="1"/>
  <c r="CJ78" i="46"/>
  <c r="CI78" i="46"/>
  <c r="T78" i="46" s="1"/>
  <c r="CH78" i="46"/>
  <c r="S78" i="46" s="1"/>
  <c r="CG78" i="46"/>
  <c r="CF78" i="46"/>
  <c r="CE78" i="46"/>
  <c r="CD78" i="46"/>
  <c r="CC78" i="46"/>
  <c r="N78" i="46" s="1"/>
  <c r="CB78" i="46"/>
  <c r="CA78" i="46"/>
  <c r="L78" i="46" s="1"/>
  <c r="BZ78" i="46"/>
  <c r="K78" i="46" s="1"/>
  <c r="BY78" i="46"/>
  <c r="BX78" i="46"/>
  <c r="BW78" i="46"/>
  <c r="BV78" i="46"/>
  <c r="G78" i="46" s="1"/>
  <c r="BU78" i="46"/>
  <c r="F78" i="46" s="1"/>
  <c r="BT78" i="46"/>
  <c r="BS78" i="46"/>
  <c r="D78" i="46" s="1"/>
  <c r="B78" i="46"/>
  <c r="B78" i="44" s="1"/>
  <c r="A78" i="46"/>
  <c r="A78" i="44" s="1"/>
  <c r="EF77" i="46"/>
  <c r="EE77" i="46"/>
  <c r="ED77" i="46"/>
  <c r="EC77" i="46"/>
  <c r="BN77" i="46" s="1"/>
  <c r="EB77" i="46"/>
  <c r="BM77" i="46" s="1"/>
  <c r="EA77" i="46"/>
  <c r="BL77" i="46" s="1"/>
  <c r="DZ77" i="46"/>
  <c r="DY77" i="46"/>
  <c r="DX77" i="46"/>
  <c r="BI77" i="46" s="1"/>
  <c r="DW77" i="46"/>
  <c r="BH77" i="46" s="1"/>
  <c r="DV77" i="46"/>
  <c r="DU77" i="46"/>
  <c r="BF77" i="46" s="1"/>
  <c r="DT77" i="46"/>
  <c r="DS77" i="46"/>
  <c r="BD77" i="46" s="1"/>
  <c r="DR77" i="46"/>
  <c r="DQ77" i="46"/>
  <c r="DP77" i="46"/>
  <c r="BA77" i="46" s="1"/>
  <c r="DO77" i="46"/>
  <c r="DN77" i="46"/>
  <c r="AY77" i="46" s="1"/>
  <c r="DM77" i="46"/>
  <c r="AX77" i="46" s="1"/>
  <c r="DL77" i="46"/>
  <c r="DK77" i="46"/>
  <c r="AV77" i="46" s="1"/>
  <c r="DJ77" i="46"/>
  <c r="DI77" i="46"/>
  <c r="DH77" i="46"/>
  <c r="DG77" i="46"/>
  <c r="AR77" i="46" s="1"/>
  <c r="DF77" i="46"/>
  <c r="DE77" i="46"/>
  <c r="AP77" i="46" s="1"/>
  <c r="DD77" i="46"/>
  <c r="DC77" i="46"/>
  <c r="AN77" i="46" s="1"/>
  <c r="DB77" i="46"/>
  <c r="DA77" i="46"/>
  <c r="CZ77" i="46"/>
  <c r="AK77" i="46" s="1"/>
  <c r="CY77" i="46"/>
  <c r="AJ77" i="46" s="1"/>
  <c r="CX77" i="46"/>
  <c r="AI77" i="46" s="1"/>
  <c r="CW77" i="46"/>
  <c r="AH77" i="46" s="1"/>
  <c r="CV77" i="46"/>
  <c r="CU77" i="46"/>
  <c r="CT77" i="46"/>
  <c r="CS77" i="46"/>
  <c r="CR77" i="46"/>
  <c r="CQ77" i="46"/>
  <c r="CP77" i="46"/>
  <c r="AA77" i="46" s="1"/>
  <c r="CO77" i="46"/>
  <c r="Z77" i="46" s="1"/>
  <c r="CN77" i="46"/>
  <c r="CM77" i="46"/>
  <c r="CL77" i="46"/>
  <c r="CK77" i="46"/>
  <c r="CJ77" i="46"/>
  <c r="U77" i="46" s="1"/>
  <c r="CI77" i="46"/>
  <c r="CH77" i="46"/>
  <c r="S77" i="46" s="1"/>
  <c r="CG77" i="46"/>
  <c r="CF77" i="46"/>
  <c r="CE77" i="46"/>
  <c r="P77" i="46" s="1"/>
  <c r="CD77" i="46"/>
  <c r="CC77" i="46"/>
  <c r="CB77" i="46"/>
  <c r="M77" i="46" s="1"/>
  <c r="CA77" i="46"/>
  <c r="L77" i="46" s="1"/>
  <c r="BZ77" i="46"/>
  <c r="K77" i="46" s="1"/>
  <c r="BY77" i="46"/>
  <c r="J77" i="46" s="1"/>
  <c r="BX77" i="46"/>
  <c r="BW77" i="46"/>
  <c r="H77" i="46" s="1"/>
  <c r="BV77" i="46"/>
  <c r="BU77" i="46"/>
  <c r="BT77" i="46"/>
  <c r="BS77" i="46"/>
  <c r="D77" i="46" s="1"/>
  <c r="B77" i="46"/>
  <c r="B77" i="44" s="1"/>
  <c r="A77" i="46"/>
  <c r="A75" i="27" s="1"/>
  <c r="EF76" i="46"/>
  <c r="EE76" i="46"/>
  <c r="BP76" i="46" s="1"/>
  <c r="ED76" i="46"/>
  <c r="BO76" i="46" s="1"/>
  <c r="EC76" i="46"/>
  <c r="EB76" i="46"/>
  <c r="EA76" i="46"/>
  <c r="DZ76" i="46"/>
  <c r="BK76" i="46" s="1"/>
  <c r="DY76" i="46"/>
  <c r="BJ76" i="46" s="1"/>
  <c r="DX76" i="46"/>
  <c r="DW76" i="46"/>
  <c r="DV76" i="46"/>
  <c r="BG76" i="46" s="1"/>
  <c r="DU76" i="46"/>
  <c r="BF76" i="46" s="1"/>
  <c r="DT76" i="46"/>
  <c r="BE76" i="46" s="1"/>
  <c r="DS76" i="46"/>
  <c r="DR76" i="46"/>
  <c r="BC76" i="46" s="1"/>
  <c r="DQ76" i="46"/>
  <c r="BB76" i="46" s="1"/>
  <c r="DP76" i="46"/>
  <c r="BA76" i="46" s="1"/>
  <c r="DO76" i="46"/>
  <c r="AZ76" i="46" s="1"/>
  <c r="DN76" i="46"/>
  <c r="AY76" i="46" s="1"/>
  <c r="DM76" i="46"/>
  <c r="DL76" i="46"/>
  <c r="DK76" i="46"/>
  <c r="DJ76" i="46"/>
  <c r="DI76" i="46"/>
  <c r="AT76" i="46" s="1"/>
  <c r="DH76" i="46"/>
  <c r="DG76" i="46"/>
  <c r="AR76" i="46" s="1"/>
  <c r="DF76" i="46"/>
  <c r="AQ76" i="46" s="1"/>
  <c r="DE76" i="46"/>
  <c r="DD76" i="46"/>
  <c r="DC76" i="46"/>
  <c r="DB76" i="46"/>
  <c r="AM76" i="46" s="1"/>
  <c r="DA76" i="46"/>
  <c r="AL76" i="46" s="1"/>
  <c r="CZ76" i="46"/>
  <c r="CY76" i="46"/>
  <c r="AJ76" i="46" s="1"/>
  <c r="CX76" i="46"/>
  <c r="AI76" i="46" s="1"/>
  <c r="CW76" i="46"/>
  <c r="CV76" i="46"/>
  <c r="AG76" i="46" s="1"/>
  <c r="CU76" i="46"/>
  <c r="CT76" i="46"/>
  <c r="AE76" i="46" s="1"/>
  <c r="CS76" i="46"/>
  <c r="AD76" i="46" s="1"/>
  <c r="CR76" i="46"/>
  <c r="CQ76" i="46"/>
  <c r="CP76" i="46"/>
  <c r="AA76" i="46" s="1"/>
  <c r="CO76" i="46"/>
  <c r="CN76" i="46"/>
  <c r="CM76" i="46"/>
  <c r="CL76" i="46"/>
  <c r="W76" i="46" s="1"/>
  <c r="CK76" i="46"/>
  <c r="V76" i="46" s="1"/>
  <c r="CJ76" i="46"/>
  <c r="CI76" i="46"/>
  <c r="CH76" i="46"/>
  <c r="S76" i="46" s="1"/>
  <c r="CG76" i="46"/>
  <c r="CF76" i="46"/>
  <c r="Q76" i="46" s="1"/>
  <c r="CE76" i="46"/>
  <c r="CD76" i="46"/>
  <c r="CC76" i="46"/>
  <c r="N76" i="46" s="1"/>
  <c r="CB76" i="46"/>
  <c r="CA76" i="46"/>
  <c r="L76" i="46" s="1"/>
  <c r="BZ76" i="46"/>
  <c r="K76" i="46" s="1"/>
  <c r="BY76" i="46"/>
  <c r="BX76" i="46"/>
  <c r="BW76" i="46"/>
  <c r="BV76" i="46"/>
  <c r="BU76" i="46"/>
  <c r="F76" i="46" s="1"/>
  <c r="BT76" i="46"/>
  <c r="BS76" i="46"/>
  <c r="D76" i="46" s="1"/>
  <c r="B76" i="46"/>
  <c r="B76" i="44" s="1"/>
  <c r="A76" i="46"/>
  <c r="A76" i="44" s="1"/>
  <c r="EF75" i="46"/>
  <c r="EE75" i="46"/>
  <c r="BP75" i="46" s="1"/>
  <c r="ED75" i="46"/>
  <c r="BO75" i="44" s="1"/>
  <c r="EC75" i="46"/>
  <c r="BN75" i="44" s="1"/>
  <c r="EB75" i="46"/>
  <c r="EA75" i="46"/>
  <c r="BL75" i="46" s="1"/>
  <c r="DZ75" i="46"/>
  <c r="BK75" i="46" s="1"/>
  <c r="DY75" i="46"/>
  <c r="DX75" i="46"/>
  <c r="BI75" i="46" s="1"/>
  <c r="DW75" i="46"/>
  <c r="BH75" i="46" s="1"/>
  <c r="DV75" i="46"/>
  <c r="DU75" i="46"/>
  <c r="BF75" i="46" s="1"/>
  <c r="DT75" i="46"/>
  <c r="DS75" i="46"/>
  <c r="DR75" i="46"/>
  <c r="BC75" i="46" s="1"/>
  <c r="DQ75" i="46"/>
  <c r="DP75" i="46"/>
  <c r="DO75" i="46"/>
  <c r="DN75" i="46"/>
  <c r="DM75" i="46"/>
  <c r="AX75" i="46" s="1"/>
  <c r="DL75" i="46"/>
  <c r="DK75" i="46"/>
  <c r="AV75" i="46" s="1"/>
  <c r="DJ75" i="46"/>
  <c r="AU75" i="46" s="1"/>
  <c r="DI75" i="46"/>
  <c r="DH75" i="46"/>
  <c r="AS75" i="46" s="1"/>
  <c r="DG75" i="46"/>
  <c r="DF75" i="46"/>
  <c r="AQ75" i="46" s="1"/>
  <c r="DE75" i="46"/>
  <c r="AP75" i="46" s="1"/>
  <c r="DD75" i="46"/>
  <c r="DC75" i="46"/>
  <c r="AN75" i="46" s="1"/>
  <c r="DB75" i="46"/>
  <c r="AM75" i="46" s="1"/>
  <c r="DA75" i="46"/>
  <c r="CZ75" i="46"/>
  <c r="AK75" i="46" s="1"/>
  <c r="CY75" i="46"/>
  <c r="AJ75" i="46" s="1"/>
  <c r="CX75" i="46"/>
  <c r="CW75" i="46"/>
  <c r="AH75" i="46" s="1"/>
  <c r="CV75" i="46"/>
  <c r="CU75" i="46"/>
  <c r="AF75" i="46" s="1"/>
  <c r="CT75" i="46"/>
  <c r="AE75" i="46" s="1"/>
  <c r="CS75" i="46"/>
  <c r="CR75" i="46"/>
  <c r="CQ75" i="46"/>
  <c r="AB75" i="46" s="1"/>
  <c r="CP75" i="46"/>
  <c r="CO75" i="46"/>
  <c r="Z75" i="46" s="1"/>
  <c r="CN75" i="46"/>
  <c r="Y75" i="46" s="1"/>
  <c r="CM75" i="46"/>
  <c r="CL75" i="46"/>
  <c r="W75" i="46" s="1"/>
  <c r="CK75" i="46"/>
  <c r="CJ75" i="46"/>
  <c r="CI75" i="46"/>
  <c r="T75" i="46" s="1"/>
  <c r="CH75" i="46"/>
  <c r="CG75" i="46"/>
  <c r="R75" i="46" s="1"/>
  <c r="CF75" i="46"/>
  <c r="CE75" i="46"/>
  <c r="P75" i="46" s="1"/>
  <c r="CD75" i="46"/>
  <c r="O75" i="46" s="1"/>
  <c r="CC75" i="46"/>
  <c r="CB75" i="46"/>
  <c r="M75" i="46" s="1"/>
  <c r="CA75" i="46"/>
  <c r="BZ75" i="46"/>
  <c r="K75" i="46" s="1"/>
  <c r="BY75" i="46"/>
  <c r="J75" i="46" s="1"/>
  <c r="BX75" i="46"/>
  <c r="BW75" i="46"/>
  <c r="H75" i="46" s="1"/>
  <c r="BV75" i="46"/>
  <c r="G75" i="46" s="1"/>
  <c r="BU75" i="46"/>
  <c r="BT75" i="46"/>
  <c r="BS75" i="46"/>
  <c r="D75" i="46" s="1"/>
  <c r="B75" i="46"/>
  <c r="B75" i="44" s="1"/>
  <c r="A75" i="46"/>
  <c r="A73" i="27" s="1"/>
  <c r="EF74" i="46"/>
  <c r="EE74" i="46"/>
  <c r="ED74" i="46"/>
  <c r="EC74" i="46"/>
  <c r="BN74" i="46" s="1"/>
  <c r="EB74" i="46"/>
  <c r="BM74" i="46" s="1"/>
  <c r="EA74" i="46"/>
  <c r="BL74" i="46" s="1"/>
  <c r="DZ74" i="46"/>
  <c r="BK74" i="46" s="1"/>
  <c r="DY74" i="46"/>
  <c r="DX74" i="46"/>
  <c r="DW74" i="46"/>
  <c r="DV74" i="46"/>
  <c r="BG74" i="46" s="1"/>
  <c r="DU74" i="46"/>
  <c r="BF74" i="46" s="1"/>
  <c r="DT74" i="46"/>
  <c r="DS74" i="46"/>
  <c r="DR74" i="46"/>
  <c r="DQ74" i="46"/>
  <c r="DP74" i="46"/>
  <c r="DO74" i="46"/>
  <c r="DN74" i="46"/>
  <c r="AY74" i="46" s="1"/>
  <c r="DM74" i="46"/>
  <c r="DL74" i="46"/>
  <c r="AW74" i="46" s="1"/>
  <c r="DK74" i="46"/>
  <c r="AV74" i="46" s="1"/>
  <c r="DJ74" i="46"/>
  <c r="AU74" i="46" s="1"/>
  <c r="DI74" i="46"/>
  <c r="DH74" i="46"/>
  <c r="DG74" i="46"/>
  <c r="DF74" i="46"/>
  <c r="AQ74" i="46" s="1"/>
  <c r="DE74" i="46"/>
  <c r="DD74" i="46"/>
  <c r="AO74" i="46" s="1"/>
  <c r="DC74" i="46"/>
  <c r="AN74" i="46" s="1"/>
  <c r="DB74" i="46"/>
  <c r="DA74" i="46"/>
  <c r="CZ74" i="46"/>
  <c r="CY74" i="46"/>
  <c r="CX74" i="46"/>
  <c r="AI74" i="46" s="1"/>
  <c r="CW74" i="46"/>
  <c r="AH74" i="46" s="1"/>
  <c r="CV74" i="46"/>
  <c r="AG74" i="46" s="1"/>
  <c r="CU74" i="46"/>
  <c r="AF74" i="46" s="1"/>
  <c r="CT74" i="46"/>
  <c r="CS74" i="46"/>
  <c r="AD74" i="46" s="1"/>
  <c r="CR74" i="46"/>
  <c r="CQ74" i="46"/>
  <c r="CP74" i="46"/>
  <c r="CO74" i="46"/>
  <c r="Z74" i="46" s="1"/>
  <c r="CN74" i="46"/>
  <c r="Y74" i="46" s="1"/>
  <c r="CM74" i="46"/>
  <c r="X74" i="46" s="1"/>
  <c r="CL74" i="46"/>
  <c r="W74" i="46" s="1"/>
  <c r="CK74" i="46"/>
  <c r="CJ74" i="46"/>
  <c r="CI74" i="46"/>
  <c r="CH74" i="46"/>
  <c r="CG74" i="46"/>
  <c r="CF74" i="46"/>
  <c r="Q74" i="46" s="1"/>
  <c r="CE74" i="46"/>
  <c r="CD74" i="46"/>
  <c r="CC74" i="46"/>
  <c r="N74" i="46" s="1"/>
  <c r="CB74" i="46"/>
  <c r="CA74" i="46"/>
  <c r="L74" i="46" s="1"/>
  <c r="BZ74" i="46"/>
  <c r="K74" i="46" s="1"/>
  <c r="BY74" i="46"/>
  <c r="BX74" i="46"/>
  <c r="I74" i="46" s="1"/>
  <c r="BW74" i="46"/>
  <c r="H74" i="46" s="1"/>
  <c r="BV74" i="46"/>
  <c r="BU74" i="46"/>
  <c r="F74" i="46" s="1"/>
  <c r="BT74" i="46"/>
  <c r="BS74" i="46"/>
  <c r="B74" i="46"/>
  <c r="B74" i="44" s="1"/>
  <c r="A74" i="46"/>
  <c r="A72" i="27" s="1"/>
  <c r="EF73" i="46"/>
  <c r="EE73" i="46"/>
  <c r="BP73" i="46" s="1"/>
  <c r="ED73" i="46"/>
  <c r="BO73" i="44" s="1"/>
  <c r="EC73" i="46"/>
  <c r="BN73" i="44" s="1"/>
  <c r="EB73" i="46"/>
  <c r="BM73" i="44" s="1"/>
  <c r="EA73" i="46"/>
  <c r="DZ73" i="46"/>
  <c r="DY73" i="46"/>
  <c r="DX73" i="46"/>
  <c r="BI73" i="46" s="1"/>
  <c r="DW73" i="46"/>
  <c r="BH73" i="46" s="1"/>
  <c r="DV73" i="46"/>
  <c r="DU73" i="46"/>
  <c r="DT73" i="46"/>
  <c r="DS73" i="46"/>
  <c r="DR73" i="46"/>
  <c r="BC73" i="46" s="1"/>
  <c r="DQ73" i="46"/>
  <c r="BB73" i="46" s="1"/>
  <c r="DP73" i="46"/>
  <c r="DO73" i="46"/>
  <c r="AZ73" i="46" s="1"/>
  <c r="DN73" i="46"/>
  <c r="DM73" i="46"/>
  <c r="DL73" i="46"/>
  <c r="AW73" i="46" s="1"/>
  <c r="DK73" i="46"/>
  <c r="DJ73" i="46"/>
  <c r="DI73" i="46"/>
  <c r="DH73" i="46"/>
  <c r="DG73" i="46"/>
  <c r="AR73" i="46" s="1"/>
  <c r="DF73" i="46"/>
  <c r="DE73" i="46"/>
  <c r="DD73" i="46"/>
  <c r="AO73" i="46" s="1"/>
  <c r="DC73" i="46"/>
  <c r="AN73" i="46" s="1"/>
  <c r="DB73" i="46"/>
  <c r="AM73" i="46" s="1"/>
  <c r="DA73" i="46"/>
  <c r="AL73" i="46" s="1"/>
  <c r="CZ73" i="46"/>
  <c r="CY73" i="46"/>
  <c r="CX73" i="46"/>
  <c r="CW73" i="46"/>
  <c r="CV73" i="46"/>
  <c r="AG73" i="46" s="1"/>
  <c r="CU73" i="46"/>
  <c r="CT73" i="46"/>
  <c r="AE73" i="46" s="1"/>
  <c r="CS73" i="46"/>
  <c r="CR73" i="46"/>
  <c r="AC73" i="46" s="1"/>
  <c r="CQ73" i="46"/>
  <c r="AB73" i="46" s="1"/>
  <c r="CP73" i="46"/>
  <c r="AA73" i="46" s="1"/>
  <c r="CO73" i="46"/>
  <c r="CN73" i="46"/>
  <c r="Y73" i="46" s="1"/>
  <c r="CM73" i="46"/>
  <c r="CL73" i="46"/>
  <c r="CK73" i="46"/>
  <c r="CJ73" i="46"/>
  <c r="CI73" i="46"/>
  <c r="T73" i="46" s="1"/>
  <c r="CH73" i="46"/>
  <c r="CG73" i="46"/>
  <c r="CF73" i="46"/>
  <c r="CE73" i="46"/>
  <c r="CD73" i="46"/>
  <c r="CC73" i="46"/>
  <c r="CB73" i="46"/>
  <c r="CA73" i="46"/>
  <c r="BZ73" i="46"/>
  <c r="K73" i="46" s="1"/>
  <c r="BY73" i="46"/>
  <c r="BX73" i="46"/>
  <c r="I73" i="46" s="1"/>
  <c r="BW73" i="46"/>
  <c r="BV73" i="46"/>
  <c r="BU73" i="46"/>
  <c r="F73" i="46" s="1"/>
  <c r="BT73" i="46"/>
  <c r="E73" i="46" s="1"/>
  <c r="BS73" i="46"/>
  <c r="D73" i="46" s="1"/>
  <c r="BO73" i="46"/>
  <c r="B73" i="46"/>
  <c r="B73" i="44" s="1"/>
  <c r="A73" i="46"/>
  <c r="A71" i="27" s="1"/>
  <c r="EF72" i="46"/>
  <c r="EE72" i="46"/>
  <c r="ED72" i="46"/>
  <c r="BO72" i="46" s="1"/>
  <c r="EC72" i="46"/>
  <c r="EB72" i="46"/>
  <c r="EA72" i="46"/>
  <c r="BL72" i="46" s="1"/>
  <c r="DZ72" i="46"/>
  <c r="DY72" i="46"/>
  <c r="BJ72" i="46" s="1"/>
  <c r="DX72" i="46"/>
  <c r="DW72" i="46"/>
  <c r="BH72" i="46" s="1"/>
  <c r="DV72" i="46"/>
  <c r="BG72" i="46" s="1"/>
  <c r="DU72" i="46"/>
  <c r="DT72" i="46"/>
  <c r="BE72" i="46" s="1"/>
  <c r="DS72" i="46"/>
  <c r="BD72" i="46" s="1"/>
  <c r="DR72" i="46"/>
  <c r="DQ72" i="46"/>
  <c r="BB72" i="46" s="1"/>
  <c r="DP72" i="46"/>
  <c r="DO72" i="46"/>
  <c r="DN72" i="46"/>
  <c r="AY72" i="46" s="1"/>
  <c r="DM72" i="46"/>
  <c r="DL72" i="46"/>
  <c r="DK72" i="46"/>
  <c r="AV72" i="46" s="1"/>
  <c r="DJ72" i="46"/>
  <c r="DI72" i="46"/>
  <c r="DH72" i="46"/>
  <c r="DG72" i="46"/>
  <c r="AR72" i="46" s="1"/>
  <c r="DF72" i="46"/>
  <c r="AQ72" i="46" s="1"/>
  <c r="DE72" i="46"/>
  <c r="AP72" i="46" s="1"/>
  <c r="DD72" i="46"/>
  <c r="AO72" i="46" s="1"/>
  <c r="DC72" i="46"/>
  <c r="DB72" i="46"/>
  <c r="DA72" i="46"/>
  <c r="AL72" i="46" s="1"/>
  <c r="CZ72" i="46"/>
  <c r="AK72" i="46" s="1"/>
  <c r="CY72" i="46"/>
  <c r="AJ72" i="46" s="1"/>
  <c r="CX72" i="46"/>
  <c r="AI72" i="46" s="1"/>
  <c r="CW72" i="46"/>
  <c r="CV72" i="46"/>
  <c r="AG72" i="46" s="1"/>
  <c r="CU72" i="46"/>
  <c r="AF72" i="46" s="1"/>
  <c r="CT72" i="46"/>
  <c r="CS72" i="46"/>
  <c r="CR72" i="46"/>
  <c r="AC72" i="46" s="1"/>
  <c r="CQ72" i="46"/>
  <c r="AB72" i="46" s="1"/>
  <c r="CP72" i="46"/>
  <c r="CO72" i="46"/>
  <c r="CN72" i="46"/>
  <c r="CM72" i="46"/>
  <c r="X72" i="46" s="1"/>
  <c r="CL72" i="46"/>
  <c r="CK72" i="46"/>
  <c r="V72" i="46" s="1"/>
  <c r="CJ72" i="46"/>
  <c r="CI72" i="46"/>
  <c r="CH72" i="46"/>
  <c r="S72" i="46" s="1"/>
  <c r="CG72" i="46"/>
  <c r="CF72" i="46"/>
  <c r="Q72" i="46" s="1"/>
  <c r="CE72" i="46"/>
  <c r="P72" i="46" s="1"/>
  <c r="CD72" i="46"/>
  <c r="CC72" i="46"/>
  <c r="CB72" i="46"/>
  <c r="CA72" i="46"/>
  <c r="L72" i="46" s="1"/>
  <c r="BZ72" i="46"/>
  <c r="K72" i="46" s="1"/>
  <c r="BY72" i="46"/>
  <c r="BX72" i="46"/>
  <c r="I72" i="46" s="1"/>
  <c r="BW72" i="46"/>
  <c r="H72" i="46" s="1"/>
  <c r="BV72" i="46"/>
  <c r="BU72" i="46"/>
  <c r="F72" i="46" s="1"/>
  <c r="BT72" i="46"/>
  <c r="BS72" i="46"/>
  <c r="D72" i="46" s="1"/>
  <c r="B72" i="46"/>
  <c r="B72" i="44" s="1"/>
  <c r="A72" i="46"/>
  <c r="A72" i="44" s="1"/>
  <c r="EF71" i="46"/>
  <c r="BQ71" i="46" s="1"/>
  <c r="EE71" i="46"/>
  <c r="BP71" i="46" s="1"/>
  <c r="ED71" i="46"/>
  <c r="EC71" i="46"/>
  <c r="BN71" i="46" s="1"/>
  <c r="EB71" i="46"/>
  <c r="EA71" i="46"/>
  <c r="DZ71" i="46"/>
  <c r="BK71" i="46" s="1"/>
  <c r="DY71" i="46"/>
  <c r="DX71" i="46"/>
  <c r="BI71" i="46" s="1"/>
  <c r="DW71" i="46"/>
  <c r="BH71" i="46" s="1"/>
  <c r="DV71" i="46"/>
  <c r="DU71" i="46"/>
  <c r="DT71" i="46"/>
  <c r="BE71" i="46" s="1"/>
  <c r="DS71" i="46"/>
  <c r="DR71" i="46"/>
  <c r="BC71" i="46" s="1"/>
  <c r="DQ71" i="46"/>
  <c r="DP71" i="46"/>
  <c r="DO71" i="46"/>
  <c r="DN71" i="46"/>
  <c r="DM71" i="46"/>
  <c r="DL71" i="46"/>
  <c r="AW71" i="46" s="1"/>
  <c r="DK71" i="46"/>
  <c r="AV71" i="46" s="1"/>
  <c r="DJ71" i="46"/>
  <c r="AU71" i="46" s="1"/>
  <c r="DI71" i="46"/>
  <c r="AT71" i="46" s="1"/>
  <c r="DH71" i="46"/>
  <c r="DG71" i="46"/>
  <c r="AR71" i="46" s="1"/>
  <c r="DF71" i="46"/>
  <c r="DE71" i="46"/>
  <c r="AP71" i="46" s="1"/>
  <c r="DD71" i="46"/>
  <c r="DC71" i="46"/>
  <c r="AN71" i="46" s="1"/>
  <c r="DB71" i="46"/>
  <c r="DA71" i="46"/>
  <c r="CZ71" i="46"/>
  <c r="AK71" i="46" s="1"/>
  <c r="CY71" i="46"/>
  <c r="AJ71" i="46" s="1"/>
  <c r="CX71" i="46"/>
  <c r="CW71" i="46"/>
  <c r="AH71" i="46" s="1"/>
  <c r="CV71" i="46"/>
  <c r="CU71" i="46"/>
  <c r="AF71" i="46" s="1"/>
  <c r="CT71" i="46"/>
  <c r="AE71" i="46" s="1"/>
  <c r="CS71" i="46"/>
  <c r="CR71" i="46"/>
  <c r="CQ71" i="46"/>
  <c r="AB71" i="46" s="1"/>
  <c r="CP71" i="46"/>
  <c r="CO71" i="46"/>
  <c r="Z71" i="46" s="1"/>
  <c r="CN71" i="46"/>
  <c r="CM71" i="46"/>
  <c r="X71" i="46" s="1"/>
  <c r="CL71" i="46"/>
  <c r="CK71" i="46"/>
  <c r="CJ71" i="46"/>
  <c r="U71" i="46" s="1"/>
  <c r="CI71" i="46"/>
  <c r="T71" i="46" s="1"/>
  <c r="CH71" i="46"/>
  <c r="CG71" i="46"/>
  <c r="CF71" i="46"/>
  <c r="Q71" i="46" s="1"/>
  <c r="CE71" i="46"/>
  <c r="CD71" i="46"/>
  <c r="O71" i="46" s="1"/>
  <c r="CC71" i="46"/>
  <c r="N71" i="46" s="1"/>
  <c r="CB71" i="46"/>
  <c r="M71" i="46" s="1"/>
  <c r="CA71" i="46"/>
  <c r="L71" i="46" s="1"/>
  <c r="BZ71" i="46"/>
  <c r="K71" i="44" s="1"/>
  <c r="BY71" i="46"/>
  <c r="J71" i="46" s="1"/>
  <c r="BX71" i="46"/>
  <c r="BW71" i="46"/>
  <c r="H71" i="46" s="1"/>
  <c r="BV71" i="46"/>
  <c r="G71" i="46" s="1"/>
  <c r="BU71" i="46"/>
  <c r="BT71" i="46"/>
  <c r="BS71" i="46"/>
  <c r="D71" i="46" s="1"/>
  <c r="B71" i="46"/>
  <c r="B71" i="44" s="1"/>
  <c r="A71" i="46"/>
  <c r="A71" i="44" s="1"/>
  <c r="EF70" i="46"/>
  <c r="EE70" i="46"/>
  <c r="BP70" i="46" s="1"/>
  <c r="ED70" i="46"/>
  <c r="BO70" i="44" s="1"/>
  <c r="EC70" i="46"/>
  <c r="EB70" i="46"/>
  <c r="BM70" i="46" s="1"/>
  <c r="EA70" i="46"/>
  <c r="DZ70" i="46"/>
  <c r="DY70" i="46"/>
  <c r="BJ70" i="46" s="1"/>
  <c r="DX70" i="46"/>
  <c r="BI70" i="46" s="1"/>
  <c r="DW70" i="46"/>
  <c r="BH70" i="46" s="1"/>
  <c r="DV70" i="46"/>
  <c r="BG70" i="46" s="1"/>
  <c r="DU70" i="46"/>
  <c r="BF70" i="46" s="1"/>
  <c r="DT70" i="46"/>
  <c r="BE70" i="46" s="1"/>
  <c r="DS70" i="46"/>
  <c r="BD70" i="46" s="1"/>
  <c r="DR70" i="46"/>
  <c r="BC70" i="46" s="1"/>
  <c r="DQ70" i="46"/>
  <c r="BB70" i="46" s="1"/>
  <c r="DP70" i="46"/>
  <c r="DO70" i="46"/>
  <c r="AZ70" i="46" s="1"/>
  <c r="DN70" i="46"/>
  <c r="AY70" i="46" s="1"/>
  <c r="DM70" i="46"/>
  <c r="DL70" i="46"/>
  <c r="AW70" i="46" s="1"/>
  <c r="DK70" i="46"/>
  <c r="AV70" i="46" s="1"/>
  <c r="DJ70" i="46"/>
  <c r="AU70" i="46" s="1"/>
  <c r="DI70" i="46"/>
  <c r="AT70" i="46" s="1"/>
  <c r="DH70" i="46"/>
  <c r="AS70" i="46" s="1"/>
  <c r="DG70" i="46"/>
  <c r="DF70" i="46"/>
  <c r="DE70" i="46"/>
  <c r="DD70" i="46"/>
  <c r="AO70" i="46" s="1"/>
  <c r="DC70" i="46"/>
  <c r="AN70" i="46" s="1"/>
  <c r="DB70" i="46"/>
  <c r="AM70" i="46" s="1"/>
  <c r="DA70" i="46"/>
  <c r="CZ70" i="46"/>
  <c r="AK70" i="46" s="1"/>
  <c r="CY70" i="46"/>
  <c r="AJ70" i="46" s="1"/>
  <c r="CX70" i="46"/>
  <c r="AI70" i="46" s="1"/>
  <c r="CW70" i="46"/>
  <c r="AH70" i="46" s="1"/>
  <c r="CV70" i="46"/>
  <c r="AG70" i="46" s="1"/>
  <c r="CU70" i="46"/>
  <c r="AF70" i="46" s="1"/>
  <c r="CT70" i="46"/>
  <c r="CS70" i="46"/>
  <c r="CR70" i="46"/>
  <c r="AC70" i="46" s="1"/>
  <c r="CQ70" i="46"/>
  <c r="AB70" i="46" s="1"/>
  <c r="CP70" i="46"/>
  <c r="AA70" i="46" s="1"/>
  <c r="CO70" i="46"/>
  <c r="CN70" i="46"/>
  <c r="Y70" i="46" s="1"/>
  <c r="CM70" i="46"/>
  <c r="X70" i="46" s="1"/>
  <c r="CL70" i="46"/>
  <c r="CK70" i="46"/>
  <c r="V70" i="46" s="1"/>
  <c r="CJ70" i="46"/>
  <c r="U70" i="46" s="1"/>
  <c r="CI70" i="46"/>
  <c r="T70" i="46" s="1"/>
  <c r="CH70" i="46"/>
  <c r="S70" i="46" s="1"/>
  <c r="CG70" i="46"/>
  <c r="R70" i="46" s="1"/>
  <c r="CF70" i="46"/>
  <c r="Q70" i="46" s="1"/>
  <c r="CE70" i="46"/>
  <c r="P70" i="46" s="1"/>
  <c r="CD70" i="46"/>
  <c r="CC70" i="46"/>
  <c r="CB70" i="46"/>
  <c r="CA70" i="46"/>
  <c r="L70" i="46" s="1"/>
  <c r="BZ70" i="46"/>
  <c r="BY70" i="46"/>
  <c r="J70" i="46" s="1"/>
  <c r="BX70" i="46"/>
  <c r="I70" i="46" s="1"/>
  <c r="BW70" i="46"/>
  <c r="BV70" i="46"/>
  <c r="G70" i="46" s="1"/>
  <c r="BU70" i="46"/>
  <c r="BT70" i="46"/>
  <c r="BS70" i="46"/>
  <c r="D70" i="46" s="1"/>
  <c r="B70" i="46"/>
  <c r="B70" i="44" s="1"/>
  <c r="A70" i="46"/>
  <c r="A70" i="44" s="1"/>
  <c r="EF69" i="46"/>
  <c r="EE69" i="46"/>
  <c r="BP69" i="46" s="1"/>
  <c r="ED69" i="46"/>
  <c r="BO69" i="44" s="1"/>
  <c r="EC69" i="46"/>
  <c r="BN69" i="44" s="1"/>
  <c r="EB69" i="46"/>
  <c r="BM69" i="44" s="1"/>
  <c r="EA69" i="46"/>
  <c r="BL69" i="44" s="1"/>
  <c r="DZ69" i="46"/>
  <c r="DY69" i="46"/>
  <c r="BJ69" i="46" s="1"/>
  <c r="DX69" i="46"/>
  <c r="DW69" i="46"/>
  <c r="DV69" i="46"/>
  <c r="DU69" i="46"/>
  <c r="DT69" i="46"/>
  <c r="BE69" i="46" s="1"/>
  <c r="DS69" i="46"/>
  <c r="BD69" i="46" s="1"/>
  <c r="DR69" i="46"/>
  <c r="DQ69" i="46"/>
  <c r="BB69" i="46" s="1"/>
  <c r="DP69" i="46"/>
  <c r="DO69" i="46"/>
  <c r="DN69" i="46"/>
  <c r="DM69" i="46"/>
  <c r="DL69" i="46"/>
  <c r="AW69" i="46" s="1"/>
  <c r="DK69" i="46"/>
  <c r="AV69" i="46" s="1"/>
  <c r="DJ69" i="46"/>
  <c r="AU69" i="46" s="1"/>
  <c r="DI69" i="46"/>
  <c r="AT69" i="46" s="1"/>
  <c r="DH69" i="46"/>
  <c r="DG69" i="46"/>
  <c r="AR69" i="46" s="1"/>
  <c r="DF69" i="46"/>
  <c r="AQ69" i="46" s="1"/>
  <c r="DE69" i="46"/>
  <c r="DD69" i="46"/>
  <c r="AO69" i="46" s="1"/>
  <c r="DC69" i="46"/>
  <c r="DB69" i="46"/>
  <c r="DA69" i="46"/>
  <c r="AL69" i="46" s="1"/>
  <c r="CZ69" i="46"/>
  <c r="AK69" i="46" s="1"/>
  <c r="CY69" i="46"/>
  <c r="AJ69" i="46" s="1"/>
  <c r="CX69" i="46"/>
  <c r="AI69" i="46" s="1"/>
  <c r="CW69" i="46"/>
  <c r="AH69" i="46" s="1"/>
  <c r="CV69" i="46"/>
  <c r="AG69" i="46" s="1"/>
  <c r="CU69" i="46"/>
  <c r="AF69" i="46" s="1"/>
  <c r="CT69" i="46"/>
  <c r="CS69" i="46"/>
  <c r="AD69" i="46" s="1"/>
  <c r="CR69" i="46"/>
  <c r="AC69" i="46" s="1"/>
  <c r="CQ69" i="46"/>
  <c r="CP69" i="46"/>
  <c r="CO69" i="46"/>
  <c r="Z69" i="46" s="1"/>
  <c r="CN69" i="46"/>
  <c r="Y69" i="46" s="1"/>
  <c r="CM69" i="46"/>
  <c r="X69" i="46" s="1"/>
  <c r="CL69" i="46"/>
  <c r="W69" i="46" s="1"/>
  <c r="CK69" i="46"/>
  <c r="V69" i="46" s="1"/>
  <c r="CJ69" i="46"/>
  <c r="CI69" i="46"/>
  <c r="CH69" i="46"/>
  <c r="CG69" i="46"/>
  <c r="R69" i="46" s="1"/>
  <c r="CF69" i="46"/>
  <c r="Q69" i="46" s="1"/>
  <c r="CE69" i="46"/>
  <c r="CD69" i="46"/>
  <c r="CC69" i="46"/>
  <c r="N69" i="46" s="1"/>
  <c r="CB69" i="46"/>
  <c r="M69" i="46" s="1"/>
  <c r="CA69" i="46"/>
  <c r="L69" i="46" s="1"/>
  <c r="BZ69" i="46"/>
  <c r="BY69" i="46"/>
  <c r="J69" i="46" s="1"/>
  <c r="BX69" i="46"/>
  <c r="I69" i="46" s="1"/>
  <c r="BW69" i="46"/>
  <c r="H69" i="46" s="1"/>
  <c r="BV69" i="46"/>
  <c r="BU69" i="46"/>
  <c r="F69" i="46" s="1"/>
  <c r="BT69" i="46"/>
  <c r="BS69" i="46"/>
  <c r="D69" i="46" s="1"/>
  <c r="B69" i="46"/>
  <c r="B69" i="44" s="1"/>
  <c r="A69" i="46"/>
  <c r="A69" i="44" s="1"/>
  <c r="EF68" i="46"/>
  <c r="EE68" i="46"/>
  <c r="ED68" i="46"/>
  <c r="EC68" i="46"/>
  <c r="BN68" i="46" s="1"/>
  <c r="EB68" i="46"/>
  <c r="BM68" i="46" s="1"/>
  <c r="EA68" i="46"/>
  <c r="BL68" i="46" s="1"/>
  <c r="DZ68" i="46"/>
  <c r="DY68" i="46"/>
  <c r="BJ68" i="46" s="1"/>
  <c r="DX68" i="46"/>
  <c r="BI68" i="46" s="1"/>
  <c r="DW68" i="46"/>
  <c r="BH68" i="46" s="1"/>
  <c r="DV68" i="46"/>
  <c r="DU68" i="46"/>
  <c r="BF68" i="46" s="1"/>
  <c r="DT68" i="46"/>
  <c r="BE68" i="46" s="1"/>
  <c r="DS68" i="46"/>
  <c r="BD68" i="46" s="1"/>
  <c r="DR68" i="46"/>
  <c r="DQ68" i="46"/>
  <c r="BB68" i="46" s="1"/>
  <c r="DP68" i="46"/>
  <c r="DO68" i="46"/>
  <c r="DN68" i="46"/>
  <c r="AY68" i="46" s="1"/>
  <c r="DM68" i="46"/>
  <c r="AX68" i="46" s="1"/>
  <c r="DL68" i="46"/>
  <c r="AW68" i="46" s="1"/>
  <c r="DK68" i="46"/>
  <c r="DJ68" i="46"/>
  <c r="AU68" i="46" s="1"/>
  <c r="DI68" i="46"/>
  <c r="AT68" i="46" s="1"/>
  <c r="DH68" i="46"/>
  <c r="AS68" i="46" s="1"/>
  <c r="DG68" i="46"/>
  <c r="AR68" i="46" s="1"/>
  <c r="DF68" i="46"/>
  <c r="AQ68" i="46" s="1"/>
  <c r="DE68" i="46"/>
  <c r="AP68" i="46" s="1"/>
  <c r="DD68" i="46"/>
  <c r="AO68" i="46" s="1"/>
  <c r="DC68" i="46"/>
  <c r="AN68" i="46" s="1"/>
  <c r="DB68" i="46"/>
  <c r="DA68" i="46"/>
  <c r="AL68" i="46" s="1"/>
  <c r="CZ68" i="46"/>
  <c r="CY68" i="46"/>
  <c r="AJ68" i="46" s="1"/>
  <c r="CX68" i="46"/>
  <c r="AI68" i="46" s="1"/>
  <c r="CW68" i="46"/>
  <c r="AH68" i="46" s="1"/>
  <c r="CV68" i="46"/>
  <c r="AG68" i="46" s="1"/>
  <c r="CU68" i="46"/>
  <c r="CT68" i="46"/>
  <c r="CS68" i="46"/>
  <c r="AD68" i="46" s="1"/>
  <c r="CR68" i="46"/>
  <c r="AC68" i="46" s="1"/>
  <c r="CQ68" i="46"/>
  <c r="CP68" i="46"/>
  <c r="AA68" i="46" s="1"/>
  <c r="CO68" i="46"/>
  <c r="Z68" i="46" s="1"/>
  <c r="CN68" i="46"/>
  <c r="Y68" i="46" s="1"/>
  <c r="CM68" i="46"/>
  <c r="X68" i="46" s="1"/>
  <c r="CL68" i="46"/>
  <c r="W68" i="46" s="1"/>
  <c r="CK68" i="46"/>
  <c r="CJ68" i="46"/>
  <c r="U68" i="46" s="1"/>
  <c r="CI68" i="46"/>
  <c r="CH68" i="46"/>
  <c r="CG68" i="46"/>
  <c r="R68" i="46" s="1"/>
  <c r="CF68" i="46"/>
  <c r="Q68" i="46" s="1"/>
  <c r="CE68" i="46"/>
  <c r="P68" i="46" s="1"/>
  <c r="CD68" i="46"/>
  <c r="CC68" i="46"/>
  <c r="N68" i="46" s="1"/>
  <c r="CB68" i="46"/>
  <c r="M68" i="46" s="1"/>
  <c r="CA68" i="46"/>
  <c r="BZ68" i="46"/>
  <c r="K68" i="46" s="1"/>
  <c r="BY68" i="46"/>
  <c r="J68" i="46" s="1"/>
  <c r="BX68" i="46"/>
  <c r="I68" i="46" s="1"/>
  <c r="BW68" i="46"/>
  <c r="H68" i="46" s="1"/>
  <c r="BV68" i="46"/>
  <c r="BU68" i="46"/>
  <c r="F68" i="46" s="1"/>
  <c r="BT68" i="46"/>
  <c r="BS68" i="46"/>
  <c r="B68" i="46"/>
  <c r="B68" i="44" s="1"/>
  <c r="A68" i="46"/>
  <c r="A66" i="27" s="1"/>
  <c r="EF67" i="46"/>
  <c r="BQ67" i="46" s="1"/>
  <c r="EE67" i="46"/>
  <c r="BP67" i="46" s="1"/>
  <c r="ED67" i="46"/>
  <c r="BO67" i="46" s="1"/>
  <c r="EC67" i="46"/>
  <c r="EB67" i="46"/>
  <c r="BM67" i="46" s="1"/>
  <c r="EA67" i="46"/>
  <c r="DZ67" i="46"/>
  <c r="BK67" i="46" s="1"/>
  <c r="DY67" i="46"/>
  <c r="DX67" i="46"/>
  <c r="BI67" i="46" s="1"/>
  <c r="DW67" i="46"/>
  <c r="BH67" i="46" s="1"/>
  <c r="DV67" i="46"/>
  <c r="BG67" i="46" s="1"/>
  <c r="DU67" i="46"/>
  <c r="DT67" i="46"/>
  <c r="DS67" i="46"/>
  <c r="DR67" i="46"/>
  <c r="BC67" i="46" s="1"/>
  <c r="DQ67" i="46"/>
  <c r="BB67" i="46" s="1"/>
  <c r="DP67" i="46"/>
  <c r="BA67" i="46" s="1"/>
  <c r="DO67" i="46"/>
  <c r="AZ67" i="46" s="1"/>
  <c r="DN67" i="46"/>
  <c r="DM67" i="46"/>
  <c r="DL67" i="46"/>
  <c r="AW67" i="46" s="1"/>
  <c r="DK67" i="46"/>
  <c r="DJ67" i="46"/>
  <c r="AU67" i="46" s="1"/>
  <c r="DI67" i="46"/>
  <c r="DH67" i="46"/>
  <c r="DG67" i="46"/>
  <c r="AR67" i="46" s="1"/>
  <c r="DF67" i="46"/>
  <c r="AQ67" i="46" s="1"/>
  <c r="DE67" i="46"/>
  <c r="DD67" i="46"/>
  <c r="AO67" i="46" s="1"/>
  <c r="DC67" i="46"/>
  <c r="DB67" i="46"/>
  <c r="DA67" i="46"/>
  <c r="AL67" i="46" s="1"/>
  <c r="CZ67" i="46"/>
  <c r="AK67" i="46" s="1"/>
  <c r="CY67" i="46"/>
  <c r="AJ67" i="46" s="1"/>
  <c r="CX67" i="46"/>
  <c r="CW67" i="46"/>
  <c r="AH67" i="46" s="1"/>
  <c r="CV67" i="46"/>
  <c r="AG67" i="46" s="1"/>
  <c r="CU67" i="46"/>
  <c r="AF67" i="46" s="1"/>
  <c r="CT67" i="46"/>
  <c r="AE67" i="46" s="1"/>
  <c r="CS67" i="46"/>
  <c r="CR67" i="46"/>
  <c r="AC67" i="46" s="1"/>
  <c r="CQ67" i="46"/>
  <c r="AB67" i="46" s="1"/>
  <c r="CP67" i="46"/>
  <c r="AA67" i="46" s="1"/>
  <c r="CO67" i="46"/>
  <c r="CN67" i="46"/>
  <c r="Y67" i="46" s="1"/>
  <c r="CM67" i="46"/>
  <c r="X67" i="46" s="1"/>
  <c r="CL67" i="46"/>
  <c r="CK67" i="46"/>
  <c r="V67" i="46" s="1"/>
  <c r="CJ67" i="46"/>
  <c r="U67" i="46" s="1"/>
  <c r="CI67" i="46"/>
  <c r="T67" i="46" s="1"/>
  <c r="CH67" i="46"/>
  <c r="S67" i="46" s="1"/>
  <c r="CG67" i="46"/>
  <c r="CF67" i="46"/>
  <c r="Q67" i="46" s="1"/>
  <c r="CE67" i="46"/>
  <c r="CD67" i="46"/>
  <c r="O67" i="46" s="1"/>
  <c r="CC67" i="46"/>
  <c r="CB67" i="46"/>
  <c r="CA67" i="46"/>
  <c r="L67" i="46" s="1"/>
  <c r="BZ67" i="46"/>
  <c r="BY67" i="46"/>
  <c r="BX67" i="46"/>
  <c r="I67" i="46" s="1"/>
  <c r="BW67" i="46"/>
  <c r="H67" i="46" s="1"/>
  <c r="BV67" i="46"/>
  <c r="BU67" i="46"/>
  <c r="F67" i="46" s="1"/>
  <c r="BT67" i="46"/>
  <c r="E67" i="46" s="1"/>
  <c r="BS67" i="46"/>
  <c r="D67" i="46" s="1"/>
  <c r="B67" i="46"/>
  <c r="B67" i="44" s="1"/>
  <c r="A67" i="46"/>
  <c r="EF66" i="46"/>
  <c r="BQ66" i="46" s="1"/>
  <c r="EE66" i="46"/>
  <c r="ED66" i="46"/>
  <c r="BO66" i="46" s="1"/>
  <c r="EC66" i="46"/>
  <c r="BN66" i="46" s="1"/>
  <c r="EB66" i="46"/>
  <c r="BM66" i="46" s="1"/>
  <c r="EA66" i="46"/>
  <c r="BL66" i="46" s="1"/>
  <c r="DZ66" i="46"/>
  <c r="BK66" i="46" s="1"/>
  <c r="DY66" i="46"/>
  <c r="BJ66" i="46" s="1"/>
  <c r="DX66" i="46"/>
  <c r="DW66" i="46"/>
  <c r="BH66" i="46" s="1"/>
  <c r="DV66" i="46"/>
  <c r="DU66" i="46"/>
  <c r="BF66" i="46" s="1"/>
  <c r="DT66" i="46"/>
  <c r="BE66" i="46" s="1"/>
  <c r="DS66" i="46"/>
  <c r="DR66" i="46"/>
  <c r="DQ66" i="46"/>
  <c r="DP66" i="46"/>
  <c r="BA66" i="46" s="1"/>
  <c r="DO66" i="46"/>
  <c r="DN66" i="46"/>
  <c r="AY66" i="46" s="1"/>
  <c r="DM66" i="46"/>
  <c r="AX66" i="46" s="1"/>
  <c r="DL66" i="46"/>
  <c r="AW66" i="46" s="1"/>
  <c r="DK66" i="46"/>
  <c r="AV66" i="46" s="1"/>
  <c r="DJ66" i="46"/>
  <c r="DI66" i="46"/>
  <c r="DH66" i="46"/>
  <c r="AS66" i="46" s="1"/>
  <c r="DG66" i="46"/>
  <c r="AR66" i="46" s="1"/>
  <c r="DF66" i="46"/>
  <c r="DE66" i="46"/>
  <c r="AP66" i="46" s="1"/>
  <c r="DD66" i="46"/>
  <c r="AO66" i="46" s="1"/>
  <c r="DC66" i="46"/>
  <c r="AN66" i="46" s="1"/>
  <c r="DB66" i="46"/>
  <c r="DA66" i="46"/>
  <c r="CZ66" i="46"/>
  <c r="AK66" i="46" s="1"/>
  <c r="CY66" i="46"/>
  <c r="CX66" i="46"/>
  <c r="CW66" i="46"/>
  <c r="AH66" i="46" s="1"/>
  <c r="CV66" i="46"/>
  <c r="AG66" i="46" s="1"/>
  <c r="CU66" i="46"/>
  <c r="AF66" i="46" s="1"/>
  <c r="CT66" i="46"/>
  <c r="AE66" i="46" s="1"/>
  <c r="CS66" i="46"/>
  <c r="CR66" i="46"/>
  <c r="AC66" i="46" s="1"/>
  <c r="CQ66" i="46"/>
  <c r="AB66" i="46" s="1"/>
  <c r="CP66" i="46"/>
  <c r="CO66" i="46"/>
  <c r="Z66" i="46" s="1"/>
  <c r="CN66" i="46"/>
  <c r="Y66" i="46" s="1"/>
  <c r="CM66" i="46"/>
  <c r="X66" i="46" s="1"/>
  <c r="CL66" i="46"/>
  <c r="W66" i="46" s="1"/>
  <c r="CK66" i="46"/>
  <c r="CJ66" i="46"/>
  <c r="U66" i="46" s="1"/>
  <c r="CI66" i="46"/>
  <c r="T66" i="46" s="1"/>
  <c r="CH66" i="46"/>
  <c r="S66" i="46" s="1"/>
  <c r="CG66" i="46"/>
  <c r="R66" i="46" s="1"/>
  <c r="CF66" i="46"/>
  <c r="Q66" i="46" s="1"/>
  <c r="CE66" i="46"/>
  <c r="P66" i="46" s="1"/>
  <c r="CD66" i="46"/>
  <c r="O66" i="46" s="1"/>
  <c r="CC66" i="46"/>
  <c r="CB66" i="46"/>
  <c r="CA66" i="46"/>
  <c r="BZ66" i="46"/>
  <c r="BY66" i="46"/>
  <c r="J66" i="46" s="1"/>
  <c r="BX66" i="46"/>
  <c r="I66" i="46" s="1"/>
  <c r="BW66" i="46"/>
  <c r="H66" i="46" s="1"/>
  <c r="BV66" i="46"/>
  <c r="G66" i="46" s="1"/>
  <c r="BU66" i="46"/>
  <c r="BT66" i="46"/>
  <c r="E66" i="46" s="1"/>
  <c r="BS66" i="46"/>
  <c r="D66" i="46" s="1"/>
  <c r="B66" i="46"/>
  <c r="B66" i="44" s="1"/>
  <c r="A66" i="46"/>
  <c r="A64" i="27" s="1"/>
  <c r="EF65" i="46"/>
  <c r="BQ65" i="46" s="1"/>
  <c r="EE65" i="46"/>
  <c r="ED65" i="46"/>
  <c r="BO65" i="44" s="1"/>
  <c r="EC65" i="46"/>
  <c r="EB65" i="46"/>
  <c r="BM65" i="46" s="1"/>
  <c r="EA65" i="46"/>
  <c r="DZ65" i="46"/>
  <c r="DY65" i="46"/>
  <c r="DX65" i="46"/>
  <c r="BI65" i="46" s="1"/>
  <c r="DW65" i="46"/>
  <c r="BH65" i="46" s="1"/>
  <c r="DV65" i="46"/>
  <c r="DU65" i="46"/>
  <c r="DT65" i="46"/>
  <c r="BE65" i="46" s="1"/>
  <c r="DS65" i="46"/>
  <c r="DR65" i="46"/>
  <c r="BC65" i="46" s="1"/>
  <c r="DQ65" i="46"/>
  <c r="BB65" i="46" s="1"/>
  <c r="DP65" i="46"/>
  <c r="BA65" i="46" s="1"/>
  <c r="DO65" i="46"/>
  <c r="AZ65" i="46" s="1"/>
  <c r="DN65" i="46"/>
  <c r="DM65" i="46"/>
  <c r="DL65" i="46"/>
  <c r="DK65" i="46"/>
  <c r="DJ65" i="46"/>
  <c r="AU65" i="46" s="1"/>
  <c r="DI65" i="46"/>
  <c r="AT65" i="46" s="1"/>
  <c r="DH65" i="46"/>
  <c r="AS65" i="46" s="1"/>
  <c r="DG65" i="46"/>
  <c r="AR65" i="46" s="1"/>
  <c r="DF65" i="46"/>
  <c r="DE65" i="46"/>
  <c r="AP65" i="46" s="1"/>
  <c r="DD65" i="46"/>
  <c r="AO65" i="46" s="1"/>
  <c r="DC65" i="46"/>
  <c r="DB65" i="46"/>
  <c r="AM65" i="46" s="1"/>
  <c r="DA65" i="46"/>
  <c r="AL65" i="46" s="1"/>
  <c r="CZ65" i="46"/>
  <c r="AK65" i="46" s="1"/>
  <c r="CY65" i="46"/>
  <c r="AJ65" i="46" s="1"/>
  <c r="CX65" i="46"/>
  <c r="CW65" i="46"/>
  <c r="CV65" i="46"/>
  <c r="CU65" i="46"/>
  <c r="CT65" i="46"/>
  <c r="CS65" i="46"/>
  <c r="AD65" i="46" s="1"/>
  <c r="CR65" i="46"/>
  <c r="CQ65" i="46"/>
  <c r="AB65" i="46" s="1"/>
  <c r="CP65" i="46"/>
  <c r="CO65" i="46"/>
  <c r="CN65" i="46"/>
  <c r="CM65" i="46"/>
  <c r="CL65" i="46"/>
  <c r="CK65" i="46"/>
  <c r="V65" i="46" s="1"/>
  <c r="CJ65" i="46"/>
  <c r="U65" i="46" s="1"/>
  <c r="CI65" i="46"/>
  <c r="CH65" i="46"/>
  <c r="S65" i="46" s="1"/>
  <c r="CG65" i="46"/>
  <c r="CF65" i="46"/>
  <c r="Q65" i="46" s="1"/>
  <c r="CE65" i="46"/>
  <c r="CD65" i="46"/>
  <c r="CC65" i="46"/>
  <c r="N65" i="46" s="1"/>
  <c r="CB65" i="46"/>
  <c r="M65" i="46" s="1"/>
  <c r="CA65" i="46"/>
  <c r="L65" i="46" s="1"/>
  <c r="BZ65" i="46"/>
  <c r="K65" i="46" s="1"/>
  <c r="BY65" i="46"/>
  <c r="BX65" i="46"/>
  <c r="BW65" i="46"/>
  <c r="BV65" i="46"/>
  <c r="BU65" i="46"/>
  <c r="BT65" i="46"/>
  <c r="E65" i="46" s="1"/>
  <c r="BS65" i="46"/>
  <c r="D65" i="46" s="1"/>
  <c r="BO65" i="46"/>
  <c r="B65" i="46"/>
  <c r="B65" i="44" s="1"/>
  <c r="A65" i="46"/>
  <c r="A63" i="27" s="1"/>
  <c r="EF64" i="46"/>
  <c r="BQ64" i="46" s="1"/>
  <c r="EE64" i="46"/>
  <c r="BP64" i="46" s="1"/>
  <c r="ED64" i="46"/>
  <c r="BO64" i="46" s="1"/>
  <c r="EC64" i="46"/>
  <c r="BN64" i="46" s="1"/>
  <c r="EB64" i="46"/>
  <c r="BM64" i="46" s="1"/>
  <c r="EA64" i="46"/>
  <c r="DZ64" i="46"/>
  <c r="DY64" i="46"/>
  <c r="BJ64" i="46" s="1"/>
  <c r="DX64" i="46"/>
  <c r="DW64" i="46"/>
  <c r="BH64" i="46" s="1"/>
  <c r="DV64" i="46"/>
  <c r="DU64" i="46"/>
  <c r="BF64" i="46" s="1"/>
  <c r="DT64" i="46"/>
  <c r="DS64" i="46"/>
  <c r="BD64" i="46" s="1"/>
  <c r="DR64" i="46"/>
  <c r="DQ64" i="46"/>
  <c r="BB64" i="46" s="1"/>
  <c r="DP64" i="46"/>
  <c r="DO64" i="46"/>
  <c r="AZ64" i="46" s="1"/>
  <c r="DN64" i="46"/>
  <c r="DM64" i="46"/>
  <c r="AX64" i="46" s="1"/>
  <c r="DL64" i="46"/>
  <c r="AW64" i="46" s="1"/>
  <c r="DK64" i="46"/>
  <c r="DJ64" i="46"/>
  <c r="AU64" i="46" s="1"/>
  <c r="DI64" i="46"/>
  <c r="DH64" i="46"/>
  <c r="DG64" i="46"/>
  <c r="AR64" i="46" s="1"/>
  <c r="DF64" i="46"/>
  <c r="AQ64" i="46" s="1"/>
  <c r="DE64" i="46"/>
  <c r="AP64" i="46" s="1"/>
  <c r="DD64" i="46"/>
  <c r="AO64" i="46" s="1"/>
  <c r="DC64" i="46"/>
  <c r="DB64" i="46"/>
  <c r="DA64" i="46"/>
  <c r="AL64" i="46" s="1"/>
  <c r="CZ64" i="46"/>
  <c r="AK64" i="46" s="1"/>
  <c r="CY64" i="46"/>
  <c r="AJ64" i="46" s="1"/>
  <c r="CX64" i="46"/>
  <c r="AI64" i="46" s="1"/>
  <c r="CW64" i="46"/>
  <c r="AH64" i="46" s="1"/>
  <c r="CV64" i="46"/>
  <c r="AG64" i="46" s="1"/>
  <c r="CU64" i="46"/>
  <c r="AF64" i="46" s="1"/>
  <c r="CT64" i="46"/>
  <c r="CS64" i="46"/>
  <c r="AD64" i="46" s="1"/>
  <c r="CR64" i="46"/>
  <c r="CQ64" i="46"/>
  <c r="CP64" i="46"/>
  <c r="CO64" i="46"/>
  <c r="Z64" i="46" s="1"/>
  <c r="CN64" i="46"/>
  <c r="Y64" i="46" s="1"/>
  <c r="CM64" i="46"/>
  <c r="CL64" i="46"/>
  <c r="CK64" i="46"/>
  <c r="V64" i="46" s="1"/>
  <c r="CJ64" i="46"/>
  <c r="CI64" i="46"/>
  <c r="T64" i="46" s="1"/>
  <c r="CH64" i="46"/>
  <c r="S64" i="46" s="1"/>
  <c r="CG64" i="46"/>
  <c r="R64" i="46" s="1"/>
  <c r="CF64" i="46"/>
  <c r="Q64" i="46" s="1"/>
  <c r="CE64" i="46"/>
  <c r="P64" i="46" s="1"/>
  <c r="CD64" i="46"/>
  <c r="CC64" i="46"/>
  <c r="N64" i="46" s="1"/>
  <c r="CB64" i="46"/>
  <c r="M64" i="46" s="1"/>
  <c r="CA64" i="46"/>
  <c r="L64" i="46" s="1"/>
  <c r="BZ64" i="46"/>
  <c r="BY64" i="46"/>
  <c r="J64" i="46" s="1"/>
  <c r="BX64" i="46"/>
  <c r="I64" i="46" s="1"/>
  <c r="BW64" i="46"/>
  <c r="BV64" i="46"/>
  <c r="BU64" i="46"/>
  <c r="F64" i="46" s="1"/>
  <c r="BT64" i="46"/>
  <c r="E64" i="46" s="1"/>
  <c r="BS64" i="46"/>
  <c r="B64" i="46"/>
  <c r="B64" i="44" s="1"/>
  <c r="A64" i="46"/>
  <c r="C64" i="46" s="1"/>
  <c r="C64" i="44" s="1"/>
  <c r="EF63" i="46"/>
  <c r="EE63" i="46"/>
  <c r="ED63" i="46"/>
  <c r="EC63" i="46"/>
  <c r="BN63" i="46" s="1"/>
  <c r="EB63" i="46"/>
  <c r="EA63" i="46"/>
  <c r="BL63" i="46" s="1"/>
  <c r="DZ63" i="46"/>
  <c r="BK63" i="46" s="1"/>
  <c r="DY63" i="46"/>
  <c r="BJ63" i="46" s="1"/>
  <c r="DX63" i="46"/>
  <c r="BI63" i="46" s="1"/>
  <c r="DW63" i="46"/>
  <c r="DV63" i="46"/>
  <c r="DU63" i="46"/>
  <c r="BF63" i="46" s="1"/>
  <c r="DT63" i="46"/>
  <c r="DS63" i="46"/>
  <c r="BD63" i="46" s="1"/>
  <c r="DR63" i="46"/>
  <c r="DQ63" i="46"/>
  <c r="BB63" i="46" s="1"/>
  <c r="DP63" i="46"/>
  <c r="BA63" i="46" s="1"/>
  <c r="DO63" i="46"/>
  <c r="DN63" i="46"/>
  <c r="DM63" i="46"/>
  <c r="AX63" i="46" s="1"/>
  <c r="DL63" i="46"/>
  <c r="AW63" i="46" s="1"/>
  <c r="DK63" i="46"/>
  <c r="AV63" i="46" s="1"/>
  <c r="DJ63" i="46"/>
  <c r="AU63" i="46" s="1"/>
  <c r="DI63" i="46"/>
  <c r="AT63" i="46" s="1"/>
  <c r="DH63" i="46"/>
  <c r="AS63" i="46" s="1"/>
  <c r="DG63" i="46"/>
  <c r="DF63" i="46"/>
  <c r="DE63" i="46"/>
  <c r="DD63" i="46"/>
  <c r="DC63" i="46"/>
  <c r="AN63" i="46" s="1"/>
  <c r="DB63" i="46"/>
  <c r="DA63" i="46"/>
  <c r="AL63" i="46" s="1"/>
  <c r="CZ63" i="46"/>
  <c r="CY63" i="46"/>
  <c r="CX63" i="46"/>
  <c r="CW63" i="46"/>
  <c r="AH63" i="46" s="1"/>
  <c r="CV63" i="46"/>
  <c r="AG63" i="46" s="1"/>
  <c r="CU63" i="46"/>
  <c r="AF63" i="46" s="1"/>
  <c r="CT63" i="46"/>
  <c r="AE63" i="46" s="1"/>
  <c r="CS63" i="46"/>
  <c r="CR63" i="46"/>
  <c r="AC63" i="46" s="1"/>
  <c r="CQ63" i="46"/>
  <c r="AB63" i="46" s="1"/>
  <c r="CP63" i="46"/>
  <c r="CO63" i="46"/>
  <c r="Z63" i="46" s="1"/>
  <c r="CN63" i="46"/>
  <c r="Y63" i="46" s="1"/>
  <c r="CM63" i="46"/>
  <c r="X63" i="46" s="1"/>
  <c r="CL63" i="46"/>
  <c r="CK63" i="46"/>
  <c r="V63" i="46" s="1"/>
  <c r="CJ63" i="46"/>
  <c r="U63" i="46" s="1"/>
  <c r="CI63" i="46"/>
  <c r="T63" i="46" s="1"/>
  <c r="CH63" i="46"/>
  <c r="CG63" i="46"/>
  <c r="R63" i="46" s="1"/>
  <c r="CF63" i="46"/>
  <c r="Q63" i="46" s="1"/>
  <c r="CE63" i="46"/>
  <c r="P63" i="46" s="1"/>
  <c r="CD63" i="46"/>
  <c r="O63" i="46" s="1"/>
  <c r="CC63" i="46"/>
  <c r="N63" i="46" s="1"/>
  <c r="CB63" i="46"/>
  <c r="M63" i="46" s="1"/>
  <c r="CA63" i="46"/>
  <c r="BZ63" i="46"/>
  <c r="BY63" i="46"/>
  <c r="J63" i="46" s="1"/>
  <c r="BX63" i="46"/>
  <c r="BW63" i="46"/>
  <c r="H63" i="46" s="1"/>
  <c r="BV63" i="46"/>
  <c r="BU63" i="46"/>
  <c r="F63" i="46" s="1"/>
  <c r="BT63" i="46"/>
  <c r="E63" i="46" s="1"/>
  <c r="BS63" i="46"/>
  <c r="B63" i="46"/>
  <c r="B63" i="44" s="1"/>
  <c r="A63" i="46"/>
  <c r="A61" i="27" s="1"/>
  <c r="EF62" i="46"/>
  <c r="BQ62" i="46" s="1"/>
  <c r="EE62" i="46"/>
  <c r="BP62" i="46" s="1"/>
  <c r="ED62" i="46"/>
  <c r="EC62" i="46"/>
  <c r="BN62" i="46" s="1"/>
  <c r="EB62" i="46"/>
  <c r="BM62" i="46" s="1"/>
  <c r="EA62" i="46"/>
  <c r="BL62" i="46" s="1"/>
  <c r="DZ62" i="46"/>
  <c r="DY62" i="46"/>
  <c r="BJ62" i="46" s="1"/>
  <c r="DX62" i="46"/>
  <c r="BI62" i="46" s="1"/>
  <c r="DW62" i="46"/>
  <c r="BH62" i="46" s="1"/>
  <c r="DV62" i="46"/>
  <c r="DU62" i="46"/>
  <c r="DT62" i="46"/>
  <c r="BE62" i="46" s="1"/>
  <c r="DS62" i="46"/>
  <c r="BD62" i="46" s="1"/>
  <c r="DR62" i="46"/>
  <c r="DQ62" i="46"/>
  <c r="DP62" i="46"/>
  <c r="DO62" i="46"/>
  <c r="AZ62" i="46" s="1"/>
  <c r="DN62" i="46"/>
  <c r="DM62" i="46"/>
  <c r="AX62" i="46" s="1"/>
  <c r="DL62" i="46"/>
  <c r="AW62" i="46" s="1"/>
  <c r="DK62" i="46"/>
  <c r="DJ62" i="46"/>
  <c r="DI62" i="46"/>
  <c r="DH62" i="46"/>
  <c r="AS62" i="46" s="1"/>
  <c r="DG62" i="46"/>
  <c r="AR62" i="46" s="1"/>
  <c r="DF62" i="46"/>
  <c r="DE62" i="46"/>
  <c r="AP62" i="46" s="1"/>
  <c r="DD62" i="46"/>
  <c r="AO62" i="46" s="1"/>
  <c r="DC62" i="46"/>
  <c r="AN62" i="46" s="1"/>
  <c r="DB62" i="46"/>
  <c r="DA62" i="46"/>
  <c r="AL62" i="46" s="1"/>
  <c r="CZ62" i="46"/>
  <c r="AK62" i="46" s="1"/>
  <c r="CY62" i="46"/>
  <c r="AJ62" i="46" s="1"/>
  <c r="CX62" i="46"/>
  <c r="CW62" i="46"/>
  <c r="AH62" i="46" s="1"/>
  <c r="CV62" i="46"/>
  <c r="CU62" i="46"/>
  <c r="CT62" i="46"/>
  <c r="CS62" i="46"/>
  <c r="AD62" i="46" s="1"/>
  <c r="CR62" i="46"/>
  <c r="AC62" i="46" s="1"/>
  <c r="CQ62" i="46"/>
  <c r="AB62" i="46" s="1"/>
  <c r="CP62" i="46"/>
  <c r="CO62" i="46"/>
  <c r="Z62" i="46" s="1"/>
  <c r="CN62" i="46"/>
  <c r="Y62" i="46" s="1"/>
  <c r="CM62" i="46"/>
  <c r="X62" i="46" s="1"/>
  <c r="CL62" i="46"/>
  <c r="CK62" i="46"/>
  <c r="V62" i="46" s="1"/>
  <c r="CJ62" i="46"/>
  <c r="CI62" i="46"/>
  <c r="T62" i="46" s="1"/>
  <c r="CH62" i="46"/>
  <c r="S62" i="46" s="1"/>
  <c r="CG62" i="46"/>
  <c r="R62" i="46" s="1"/>
  <c r="CF62" i="46"/>
  <c r="Q62" i="46" s="1"/>
  <c r="CE62" i="46"/>
  <c r="P62" i="46" s="1"/>
  <c r="CD62" i="46"/>
  <c r="CC62" i="46"/>
  <c r="N62" i="46" s="1"/>
  <c r="CB62" i="46"/>
  <c r="M62" i="46" s="1"/>
  <c r="CA62" i="46"/>
  <c r="L62" i="46" s="1"/>
  <c r="BZ62" i="46"/>
  <c r="BY62" i="46"/>
  <c r="J62" i="46" s="1"/>
  <c r="BX62" i="46"/>
  <c r="I62" i="46" s="1"/>
  <c r="BW62" i="46"/>
  <c r="BV62" i="46"/>
  <c r="BU62" i="46"/>
  <c r="F62" i="46" s="1"/>
  <c r="BT62" i="46"/>
  <c r="E62" i="46" s="1"/>
  <c r="BS62" i="46"/>
  <c r="D62" i="46" s="1"/>
  <c r="B62" i="46"/>
  <c r="B62" i="44" s="1"/>
  <c r="A62" i="46"/>
  <c r="A60" i="27" s="1"/>
  <c r="EF61" i="46"/>
  <c r="BQ61" i="46" s="1"/>
  <c r="EE61" i="46"/>
  <c r="BP61" i="46" s="1"/>
  <c r="ED61" i="46"/>
  <c r="BO61" i="44" s="1"/>
  <c r="EC61" i="46"/>
  <c r="BN61" i="44" s="1"/>
  <c r="EB61" i="46"/>
  <c r="BM61" i="46" s="1"/>
  <c r="EA61" i="46"/>
  <c r="DZ61" i="46"/>
  <c r="DY61" i="46"/>
  <c r="BJ61" i="46" s="1"/>
  <c r="DX61" i="46"/>
  <c r="BI61" i="46" s="1"/>
  <c r="DW61" i="46"/>
  <c r="DV61" i="46"/>
  <c r="DU61" i="46"/>
  <c r="BF61" i="46" s="1"/>
  <c r="DT61" i="46"/>
  <c r="BE61" i="46" s="1"/>
  <c r="DS61" i="46"/>
  <c r="DR61" i="46"/>
  <c r="DQ61" i="46"/>
  <c r="BB61" i="46" s="1"/>
  <c r="DP61" i="46"/>
  <c r="BA61" i="46" s="1"/>
  <c r="DO61" i="46"/>
  <c r="AZ61" i="46" s="1"/>
  <c r="DN61" i="46"/>
  <c r="AY61" i="46" s="1"/>
  <c r="DM61" i="46"/>
  <c r="AX61" i="46" s="1"/>
  <c r="DL61" i="46"/>
  <c r="AW61" i="46" s="1"/>
  <c r="DK61" i="46"/>
  <c r="AV61" i="46" s="1"/>
  <c r="DJ61" i="46"/>
  <c r="DI61" i="46"/>
  <c r="AT61" i="46" s="1"/>
  <c r="DH61" i="46"/>
  <c r="DG61" i="46"/>
  <c r="DF61" i="46"/>
  <c r="DE61" i="46"/>
  <c r="AP61" i="46" s="1"/>
  <c r="DD61" i="46"/>
  <c r="AO61" i="46" s="1"/>
  <c r="DC61" i="46"/>
  <c r="DB61" i="46"/>
  <c r="AM61" i="46" s="1"/>
  <c r="DA61" i="46"/>
  <c r="AL61" i="46" s="1"/>
  <c r="CZ61" i="46"/>
  <c r="AK61" i="46" s="1"/>
  <c r="CY61" i="46"/>
  <c r="AJ61" i="46" s="1"/>
  <c r="CX61" i="46"/>
  <c r="CW61" i="46"/>
  <c r="AH61" i="46" s="1"/>
  <c r="CV61" i="46"/>
  <c r="AG61" i="46" s="1"/>
  <c r="CU61" i="46"/>
  <c r="CT61" i="46"/>
  <c r="CS61" i="46"/>
  <c r="AD61" i="46" s="1"/>
  <c r="CR61" i="46"/>
  <c r="AC61" i="46" s="1"/>
  <c r="CQ61" i="46"/>
  <c r="CP61" i="46"/>
  <c r="CO61" i="46"/>
  <c r="Z61" i="46" s="1"/>
  <c r="CN61" i="46"/>
  <c r="Y61" i="46" s="1"/>
  <c r="CM61" i="46"/>
  <c r="CL61" i="46"/>
  <c r="CK61" i="46"/>
  <c r="V61" i="46" s="1"/>
  <c r="CJ61" i="46"/>
  <c r="U61" i="46" s="1"/>
  <c r="CI61" i="46"/>
  <c r="CH61" i="46"/>
  <c r="CG61" i="46"/>
  <c r="R61" i="46" s="1"/>
  <c r="CF61" i="46"/>
  <c r="Q61" i="46" s="1"/>
  <c r="CE61" i="46"/>
  <c r="P61" i="46" s="1"/>
  <c r="CD61" i="46"/>
  <c r="CC61" i="46"/>
  <c r="N61" i="46" s="1"/>
  <c r="CB61" i="46"/>
  <c r="M61" i="46" s="1"/>
  <c r="CA61" i="46"/>
  <c r="L61" i="46" s="1"/>
  <c r="BZ61" i="46"/>
  <c r="BY61" i="46"/>
  <c r="J61" i="46" s="1"/>
  <c r="BX61" i="46"/>
  <c r="I61" i="46" s="1"/>
  <c r="BW61" i="46"/>
  <c r="H61" i="46" s="1"/>
  <c r="BV61" i="46"/>
  <c r="BU61" i="46"/>
  <c r="F61" i="46" s="1"/>
  <c r="BT61" i="46"/>
  <c r="E61" i="46" s="1"/>
  <c r="BS61" i="46"/>
  <c r="D61" i="46" s="1"/>
  <c r="B61" i="46"/>
  <c r="B61" i="44" s="1"/>
  <c r="A61" i="46"/>
  <c r="A59" i="27" s="1"/>
  <c r="EF60" i="46"/>
  <c r="EE60" i="46"/>
  <c r="BP60" i="46" s="1"/>
  <c r="ED60" i="46"/>
  <c r="BO60" i="46" s="1"/>
  <c r="EC60" i="46"/>
  <c r="EB60" i="46"/>
  <c r="BM60" i="46" s="1"/>
  <c r="EA60" i="46"/>
  <c r="DZ60" i="46"/>
  <c r="BK60" i="46" s="1"/>
  <c r="DY60" i="46"/>
  <c r="DX60" i="46"/>
  <c r="DW60" i="46"/>
  <c r="DV60" i="46"/>
  <c r="BG60" i="46" s="1"/>
  <c r="DU60" i="46"/>
  <c r="BF60" i="46" s="1"/>
  <c r="DT60" i="46"/>
  <c r="BE60" i="46" s="1"/>
  <c r="DS60" i="46"/>
  <c r="BD60" i="46" s="1"/>
  <c r="DR60" i="46"/>
  <c r="BC60" i="46" s="1"/>
  <c r="DQ60" i="46"/>
  <c r="BB60" i="46" s="1"/>
  <c r="DP60" i="46"/>
  <c r="BA60" i="46" s="1"/>
  <c r="DO60" i="46"/>
  <c r="AZ60" i="46" s="1"/>
  <c r="DN60" i="46"/>
  <c r="DM60" i="46"/>
  <c r="DL60" i="46"/>
  <c r="AW60" i="46" s="1"/>
  <c r="DK60" i="46"/>
  <c r="AV60" i="46" s="1"/>
  <c r="DJ60" i="46"/>
  <c r="DI60" i="46"/>
  <c r="AT60" i="46" s="1"/>
  <c r="DH60" i="46"/>
  <c r="DG60" i="46"/>
  <c r="AR60" i="46" s="1"/>
  <c r="DF60" i="46"/>
  <c r="AQ60" i="46" s="1"/>
  <c r="DE60" i="46"/>
  <c r="AP60" i="46" s="1"/>
  <c r="DD60" i="46"/>
  <c r="AO60" i="46" s="1"/>
  <c r="DC60" i="46"/>
  <c r="AN60" i="46" s="1"/>
  <c r="DB60" i="46"/>
  <c r="DA60" i="46"/>
  <c r="CZ60" i="46"/>
  <c r="CY60" i="46"/>
  <c r="AJ60" i="46" s="1"/>
  <c r="CX60" i="46"/>
  <c r="AI60" i="46" s="1"/>
  <c r="CW60" i="46"/>
  <c r="AH60" i="46" s="1"/>
  <c r="CV60" i="46"/>
  <c r="AG60" i="46" s="1"/>
  <c r="CU60" i="46"/>
  <c r="CT60" i="46"/>
  <c r="AE60" i="46" s="1"/>
  <c r="CS60" i="46"/>
  <c r="AD60" i="46" s="1"/>
  <c r="CR60" i="46"/>
  <c r="AC60" i="46" s="1"/>
  <c r="CQ60" i="46"/>
  <c r="CP60" i="46"/>
  <c r="AA60" i="46" s="1"/>
  <c r="CO60" i="46"/>
  <c r="Z60" i="46" s="1"/>
  <c r="CN60" i="46"/>
  <c r="Y60" i="46" s="1"/>
  <c r="CM60" i="46"/>
  <c r="CL60" i="46"/>
  <c r="W60" i="46" s="1"/>
  <c r="CK60" i="46"/>
  <c r="CJ60" i="46"/>
  <c r="CI60" i="46"/>
  <c r="CH60" i="46"/>
  <c r="S60" i="46" s="1"/>
  <c r="CG60" i="46"/>
  <c r="CF60" i="46"/>
  <c r="Q60" i="46" s="1"/>
  <c r="CE60" i="46"/>
  <c r="P60" i="46" s="1"/>
  <c r="CD60" i="46"/>
  <c r="O60" i="46" s="1"/>
  <c r="CC60" i="46"/>
  <c r="N60" i="46" s="1"/>
  <c r="CB60" i="46"/>
  <c r="CA60" i="46"/>
  <c r="L60" i="46" s="1"/>
  <c r="BZ60" i="46"/>
  <c r="K60" i="46" s="1"/>
  <c r="BY60" i="46"/>
  <c r="BX60" i="46"/>
  <c r="I60" i="46" s="1"/>
  <c r="BW60" i="46"/>
  <c r="BV60" i="46"/>
  <c r="G60" i="46" s="1"/>
  <c r="BU60" i="46"/>
  <c r="F60" i="46" s="1"/>
  <c r="BT60" i="46"/>
  <c r="BS60" i="46"/>
  <c r="D60" i="46" s="1"/>
  <c r="B60" i="46"/>
  <c r="B60" i="44" s="1"/>
  <c r="A60" i="46"/>
  <c r="A58" i="27" s="1"/>
  <c r="EF59" i="46"/>
  <c r="BQ59" i="46" s="1"/>
  <c r="EE59" i="46"/>
  <c r="BP59" i="46" s="1"/>
  <c r="ED59" i="46"/>
  <c r="BO59" i="44" s="1"/>
  <c r="EC59" i="46"/>
  <c r="BN59" i="44" s="1"/>
  <c r="EB59" i="46"/>
  <c r="BM59" i="46" s="1"/>
  <c r="EA59" i="46"/>
  <c r="BL59" i="46" s="1"/>
  <c r="DZ59" i="46"/>
  <c r="BK59" i="46" s="1"/>
  <c r="DY59" i="46"/>
  <c r="BJ59" i="46" s="1"/>
  <c r="DX59" i="46"/>
  <c r="BI59" i="46" s="1"/>
  <c r="DW59" i="46"/>
  <c r="DV59" i="46"/>
  <c r="BG59" i="46" s="1"/>
  <c r="DU59" i="46"/>
  <c r="BF59" i="46" s="1"/>
  <c r="DT59" i="46"/>
  <c r="DS59" i="46"/>
  <c r="BD59" i="46" s="1"/>
  <c r="DR59" i="46"/>
  <c r="BC59" i="46" s="1"/>
  <c r="DQ59" i="46"/>
  <c r="BB59" i="46" s="1"/>
  <c r="DP59" i="46"/>
  <c r="BA59" i="46" s="1"/>
  <c r="DO59" i="46"/>
  <c r="AZ59" i="46" s="1"/>
  <c r="DN59" i="46"/>
  <c r="AY59" i="46" s="1"/>
  <c r="DM59" i="46"/>
  <c r="AX59" i="46" s="1"/>
  <c r="DL59" i="46"/>
  <c r="AW59" i="46" s="1"/>
  <c r="DK59" i="46"/>
  <c r="DJ59" i="46"/>
  <c r="AU59" i="46" s="1"/>
  <c r="DI59" i="46"/>
  <c r="DH59" i="46"/>
  <c r="AS59" i="46" s="1"/>
  <c r="DG59" i="46"/>
  <c r="AR59" i="46" s="1"/>
  <c r="DF59" i="46"/>
  <c r="AQ59" i="46" s="1"/>
  <c r="DE59" i="46"/>
  <c r="AP59" i="46" s="1"/>
  <c r="DD59" i="46"/>
  <c r="DC59" i="46"/>
  <c r="AN59" i="46" s="1"/>
  <c r="DB59" i="46"/>
  <c r="AM59" i="46" s="1"/>
  <c r="DA59" i="46"/>
  <c r="AL59" i="46" s="1"/>
  <c r="CZ59" i="46"/>
  <c r="AK59" i="46" s="1"/>
  <c r="CY59" i="46"/>
  <c r="AJ59" i="46" s="1"/>
  <c r="CX59" i="46"/>
  <c r="AI59" i="46" s="1"/>
  <c r="CW59" i="46"/>
  <c r="AH59" i="46" s="1"/>
  <c r="CV59" i="46"/>
  <c r="CU59" i="46"/>
  <c r="AF59" i="46" s="1"/>
  <c r="CT59" i="46"/>
  <c r="CS59" i="46"/>
  <c r="CR59" i="46"/>
  <c r="AC59" i="46" s="1"/>
  <c r="CQ59" i="46"/>
  <c r="AB59" i="46" s="1"/>
  <c r="CP59" i="46"/>
  <c r="AA59" i="46" s="1"/>
  <c r="CO59" i="46"/>
  <c r="CN59" i="46"/>
  <c r="Y59" i="46" s="1"/>
  <c r="CM59" i="46"/>
  <c r="X59" i="46" s="1"/>
  <c r="CL59" i="46"/>
  <c r="W59" i="46" s="1"/>
  <c r="CK59" i="46"/>
  <c r="V59" i="46" s="1"/>
  <c r="CJ59" i="46"/>
  <c r="U59" i="46" s="1"/>
  <c r="CI59" i="46"/>
  <c r="CH59" i="46"/>
  <c r="S59" i="46" s="1"/>
  <c r="CG59" i="46"/>
  <c r="R59" i="46" s="1"/>
  <c r="CF59" i="46"/>
  <c r="CE59" i="46"/>
  <c r="P59" i="46" s="1"/>
  <c r="CD59" i="46"/>
  <c r="O59" i="46" s="1"/>
  <c r="CC59" i="46"/>
  <c r="N59" i="46" s="1"/>
  <c r="CB59" i="46"/>
  <c r="M59" i="46" s="1"/>
  <c r="CA59" i="46"/>
  <c r="L59" i="46" s="1"/>
  <c r="BZ59" i="46"/>
  <c r="K59" i="46" s="1"/>
  <c r="BY59" i="46"/>
  <c r="BX59" i="46"/>
  <c r="BW59" i="46"/>
  <c r="H59" i="46" s="1"/>
  <c r="BV59" i="46"/>
  <c r="G59" i="46" s="1"/>
  <c r="BU59" i="46"/>
  <c r="F59" i="46" s="1"/>
  <c r="BT59" i="46"/>
  <c r="E59" i="46" s="1"/>
  <c r="BS59" i="46"/>
  <c r="D59" i="46" s="1"/>
  <c r="BO59" i="46"/>
  <c r="BN59" i="46"/>
  <c r="B59" i="46"/>
  <c r="B59" i="44" s="1"/>
  <c r="A59" i="46"/>
  <c r="A57" i="27" s="1"/>
  <c r="EF58" i="46"/>
  <c r="BQ58" i="46" s="1"/>
  <c r="EE58" i="46"/>
  <c r="ED58" i="46"/>
  <c r="BO58" i="46" s="1"/>
  <c r="EC58" i="46"/>
  <c r="EB58" i="46"/>
  <c r="BM58" i="46" s="1"/>
  <c r="EA58" i="46"/>
  <c r="BL58" i="46" s="1"/>
  <c r="DZ58" i="46"/>
  <c r="DY58" i="46"/>
  <c r="BJ58" i="46" s="1"/>
  <c r="DX58" i="46"/>
  <c r="BI58" i="46" s="1"/>
  <c r="DW58" i="46"/>
  <c r="BH58" i="46" s="1"/>
  <c r="DV58" i="46"/>
  <c r="BG58" i="44" s="1"/>
  <c r="DU58" i="46"/>
  <c r="BF58" i="46" s="1"/>
  <c r="DT58" i="46"/>
  <c r="BE58" i="46" s="1"/>
  <c r="DS58" i="46"/>
  <c r="BD58" i="46" s="1"/>
  <c r="DR58" i="46"/>
  <c r="DQ58" i="46"/>
  <c r="BB58" i="46" s="1"/>
  <c r="DP58" i="46"/>
  <c r="DO58" i="46"/>
  <c r="AZ58" i="46" s="1"/>
  <c r="DN58" i="46"/>
  <c r="AY58" i="46" s="1"/>
  <c r="DM58" i="46"/>
  <c r="AX58" i="46" s="1"/>
  <c r="DL58" i="46"/>
  <c r="AW58" i="46" s="1"/>
  <c r="DK58" i="46"/>
  <c r="AV58" i="46" s="1"/>
  <c r="DJ58" i="46"/>
  <c r="DI58" i="46"/>
  <c r="AT58" i="46" s="1"/>
  <c r="DH58" i="46"/>
  <c r="AS58" i="46" s="1"/>
  <c r="DG58" i="46"/>
  <c r="DF58" i="46"/>
  <c r="AQ58" i="46" s="1"/>
  <c r="DE58" i="46"/>
  <c r="AP58" i="46" s="1"/>
  <c r="DD58" i="46"/>
  <c r="AO58" i="46" s="1"/>
  <c r="DC58" i="46"/>
  <c r="AN58" i="46" s="1"/>
  <c r="DB58" i="46"/>
  <c r="DA58" i="46"/>
  <c r="CZ58" i="46"/>
  <c r="AK58" i="46" s="1"/>
  <c r="CY58" i="46"/>
  <c r="CX58" i="46"/>
  <c r="AI58" i="46" s="1"/>
  <c r="CW58" i="46"/>
  <c r="AH58" i="46" s="1"/>
  <c r="CV58" i="46"/>
  <c r="AG58" i="46" s="1"/>
  <c r="CU58" i="46"/>
  <c r="AF58" i="46" s="1"/>
  <c r="CT58" i="46"/>
  <c r="CS58" i="46"/>
  <c r="AD58" i="46" s="1"/>
  <c r="CR58" i="46"/>
  <c r="AC58" i="46" s="1"/>
  <c r="CQ58" i="46"/>
  <c r="CP58" i="46"/>
  <c r="CO58" i="46"/>
  <c r="CN58" i="46"/>
  <c r="CM58" i="46"/>
  <c r="X58" i="46" s="1"/>
  <c r="CL58" i="46"/>
  <c r="CK58" i="46"/>
  <c r="V58" i="46" s="1"/>
  <c r="CJ58" i="46"/>
  <c r="U58" i="46" s="1"/>
  <c r="CI58" i="46"/>
  <c r="T58" i="46" s="1"/>
  <c r="CH58" i="46"/>
  <c r="S58" i="46" s="1"/>
  <c r="CG58" i="46"/>
  <c r="R58" i="46" s="1"/>
  <c r="CF58" i="46"/>
  <c r="Q58" i="46" s="1"/>
  <c r="CE58" i="46"/>
  <c r="CD58" i="46"/>
  <c r="CC58" i="46"/>
  <c r="N58" i="46" s="1"/>
  <c r="CB58" i="46"/>
  <c r="M58" i="46" s="1"/>
  <c r="CA58" i="46"/>
  <c r="BZ58" i="46"/>
  <c r="K58" i="46" s="1"/>
  <c r="BY58" i="46"/>
  <c r="J58" i="46" s="1"/>
  <c r="BX58" i="46"/>
  <c r="I58" i="46" s="1"/>
  <c r="BW58" i="46"/>
  <c r="H58" i="46" s="1"/>
  <c r="BV58" i="46"/>
  <c r="BU58" i="46"/>
  <c r="F58" i="46" s="1"/>
  <c r="BT58" i="46"/>
  <c r="E58" i="46" s="1"/>
  <c r="BS58" i="46"/>
  <c r="BG58" i="46"/>
  <c r="B58" i="46"/>
  <c r="B58" i="44" s="1"/>
  <c r="A58" i="46"/>
  <c r="A56" i="27" s="1"/>
  <c r="EF57" i="46"/>
  <c r="BQ57" i="46" s="1"/>
  <c r="EE57" i="46"/>
  <c r="ED57" i="46"/>
  <c r="BO57" i="44" s="1"/>
  <c r="EC57" i="46"/>
  <c r="BN57" i="44" s="1"/>
  <c r="EB57" i="46"/>
  <c r="BM57" i="44" s="1"/>
  <c r="EA57" i="46"/>
  <c r="BL57" i="46" s="1"/>
  <c r="DZ57" i="46"/>
  <c r="DY57" i="46"/>
  <c r="BJ57" i="46" s="1"/>
  <c r="DX57" i="46"/>
  <c r="BI57" i="46" s="1"/>
  <c r="DW57" i="46"/>
  <c r="DV57" i="46"/>
  <c r="BG57" i="46" s="1"/>
  <c r="DU57" i="46"/>
  <c r="BF57" i="46" s="1"/>
  <c r="DT57" i="46"/>
  <c r="DS57" i="46"/>
  <c r="BD57" i="46" s="1"/>
  <c r="DR57" i="46"/>
  <c r="DQ57" i="46"/>
  <c r="BB57" i="46" s="1"/>
  <c r="DP57" i="46"/>
  <c r="BA57" i="46" s="1"/>
  <c r="DO57" i="46"/>
  <c r="DN57" i="46"/>
  <c r="AY57" i="46" s="1"/>
  <c r="DM57" i="46"/>
  <c r="AX57" i="46" s="1"/>
  <c r="DL57" i="46"/>
  <c r="DK57" i="46"/>
  <c r="AV57" i="46" s="1"/>
  <c r="DJ57" i="46"/>
  <c r="AU57" i="46" s="1"/>
  <c r="DI57" i="46"/>
  <c r="AT57" i="46" s="1"/>
  <c r="DH57" i="46"/>
  <c r="AS57" i="46" s="1"/>
  <c r="DG57" i="46"/>
  <c r="DF57" i="46"/>
  <c r="AQ57" i="46" s="1"/>
  <c r="DE57" i="46"/>
  <c r="AP57" i="46" s="1"/>
  <c r="DD57" i="46"/>
  <c r="AO57" i="46" s="1"/>
  <c r="DC57" i="46"/>
  <c r="AN57" i="46" s="1"/>
  <c r="DB57" i="46"/>
  <c r="AM57" i="46" s="1"/>
  <c r="DA57" i="46"/>
  <c r="CZ57" i="46"/>
  <c r="AK57" i="46" s="1"/>
  <c r="CY57" i="46"/>
  <c r="CX57" i="46"/>
  <c r="AI57" i="46" s="1"/>
  <c r="CW57" i="46"/>
  <c r="AH57" i="46" s="1"/>
  <c r="CV57" i="46"/>
  <c r="CU57" i="46"/>
  <c r="AF57" i="46" s="1"/>
  <c r="CT57" i="46"/>
  <c r="AE57" i="46" s="1"/>
  <c r="CS57" i="46"/>
  <c r="AD57" i="46" s="1"/>
  <c r="CR57" i="46"/>
  <c r="AC57" i="46" s="1"/>
  <c r="CQ57" i="46"/>
  <c r="CP57" i="46"/>
  <c r="CO57" i="46"/>
  <c r="Z57" i="46" s="1"/>
  <c r="CN57" i="46"/>
  <c r="CM57" i="46"/>
  <c r="X57" i="46" s="1"/>
  <c r="CL57" i="46"/>
  <c r="W57" i="46" s="1"/>
  <c r="CK57" i="46"/>
  <c r="V57" i="46" s="1"/>
  <c r="CJ57" i="46"/>
  <c r="U57" i="46" s="1"/>
  <c r="CI57" i="46"/>
  <c r="T57" i="46" s="1"/>
  <c r="CH57" i="46"/>
  <c r="S57" i="46" s="1"/>
  <c r="CG57" i="46"/>
  <c r="CF57" i="46"/>
  <c r="CE57" i="46"/>
  <c r="P57" i="46" s="1"/>
  <c r="CD57" i="46"/>
  <c r="CC57" i="46"/>
  <c r="N57" i="46" s="1"/>
  <c r="CB57" i="46"/>
  <c r="M57" i="46" s="1"/>
  <c r="CA57" i="46"/>
  <c r="BZ57" i="46"/>
  <c r="K57" i="46" s="1"/>
  <c r="BY57" i="46"/>
  <c r="J57" i="46" s="1"/>
  <c r="BX57" i="46"/>
  <c r="I57" i="46" s="1"/>
  <c r="BW57" i="46"/>
  <c r="H57" i="46" s="1"/>
  <c r="BV57" i="46"/>
  <c r="G57" i="46" s="1"/>
  <c r="BU57" i="46"/>
  <c r="BT57" i="46"/>
  <c r="BS57" i="46"/>
  <c r="B57" i="46"/>
  <c r="B57" i="44" s="1"/>
  <c r="A57" i="46"/>
  <c r="A55" i="27" s="1"/>
  <c r="EF56" i="46"/>
  <c r="BQ56" i="46" s="1"/>
  <c r="EE56" i="46"/>
  <c r="BP56" i="46" s="1"/>
  <c r="ED56" i="46"/>
  <c r="EC56" i="46"/>
  <c r="BN56" i="46" s="1"/>
  <c r="EB56" i="46"/>
  <c r="BM56" i="46" s="1"/>
  <c r="EA56" i="46"/>
  <c r="DZ56" i="46"/>
  <c r="DY56" i="46"/>
  <c r="BJ56" i="46" s="1"/>
  <c r="DX56" i="46"/>
  <c r="DW56" i="46"/>
  <c r="DV56" i="46"/>
  <c r="DU56" i="46"/>
  <c r="DT56" i="46"/>
  <c r="BE56" i="46" s="1"/>
  <c r="DS56" i="46"/>
  <c r="DR56" i="46"/>
  <c r="DQ56" i="46"/>
  <c r="BB56" i="46" s="1"/>
  <c r="DP56" i="46"/>
  <c r="BA56" i="46" s="1"/>
  <c r="DO56" i="46"/>
  <c r="AZ56" i="46" s="1"/>
  <c r="DN56" i="46"/>
  <c r="DM56" i="46"/>
  <c r="AX56" i="46" s="1"/>
  <c r="DL56" i="46"/>
  <c r="AW56" i="46" s="1"/>
  <c r="DK56" i="46"/>
  <c r="DJ56" i="46"/>
  <c r="DI56" i="46"/>
  <c r="AT56" i="46" s="1"/>
  <c r="DH56" i="46"/>
  <c r="AS56" i="46" s="1"/>
  <c r="DG56" i="46"/>
  <c r="AR56" i="46" s="1"/>
  <c r="DF56" i="46"/>
  <c r="DE56" i="46"/>
  <c r="AP56" i="46" s="1"/>
  <c r="DD56" i="46"/>
  <c r="AO56" i="46" s="1"/>
  <c r="DC56" i="46"/>
  <c r="DB56" i="46"/>
  <c r="DA56" i="46"/>
  <c r="AL56" i="46" s="1"/>
  <c r="CZ56" i="46"/>
  <c r="CY56" i="46"/>
  <c r="AJ56" i="46" s="1"/>
  <c r="CX56" i="46"/>
  <c r="CW56" i="46"/>
  <c r="AH56" i="46" s="1"/>
  <c r="CV56" i="46"/>
  <c r="AG56" i="46" s="1"/>
  <c r="CU56" i="46"/>
  <c r="CT56" i="46"/>
  <c r="CS56" i="46"/>
  <c r="AD56" i="46" s="1"/>
  <c r="CR56" i="46"/>
  <c r="AC56" i="46" s="1"/>
  <c r="CQ56" i="46"/>
  <c r="AB56" i="46" s="1"/>
  <c r="CP56" i="46"/>
  <c r="CO56" i="46"/>
  <c r="Z56" i="46" s="1"/>
  <c r="CN56" i="46"/>
  <c r="Y56" i="46" s="1"/>
  <c r="CM56" i="46"/>
  <c r="CL56" i="46"/>
  <c r="W56" i="46" s="1"/>
  <c r="CK56" i="46"/>
  <c r="V56" i="46" s="1"/>
  <c r="CJ56" i="46"/>
  <c r="U56" i="46" s="1"/>
  <c r="CI56" i="46"/>
  <c r="T56" i="46" s="1"/>
  <c r="CH56" i="46"/>
  <c r="S56" i="46" s="1"/>
  <c r="CG56" i="46"/>
  <c r="R56" i="46" s="1"/>
  <c r="CF56" i="46"/>
  <c r="Q56" i="46" s="1"/>
  <c r="CE56" i="46"/>
  <c r="CD56" i="46"/>
  <c r="CC56" i="46"/>
  <c r="N56" i="46" s="1"/>
  <c r="CB56" i="46"/>
  <c r="M56" i="46" s="1"/>
  <c r="CA56" i="46"/>
  <c r="L56" i="46" s="1"/>
  <c r="BZ56" i="46"/>
  <c r="BY56" i="46"/>
  <c r="J56" i="46" s="1"/>
  <c r="BX56" i="46"/>
  <c r="I56" i="46" s="1"/>
  <c r="BW56" i="46"/>
  <c r="BV56" i="46"/>
  <c r="BU56" i="46"/>
  <c r="F56" i="46" s="1"/>
  <c r="BT56" i="46"/>
  <c r="BS56" i="46"/>
  <c r="B56" i="46"/>
  <c r="B56" i="44" s="1"/>
  <c r="A56" i="46"/>
  <c r="C56" i="46" s="1"/>
  <c r="C56" i="44" s="1"/>
  <c r="EF55" i="46"/>
  <c r="BQ55" i="46" s="1"/>
  <c r="EE55" i="46"/>
  <c r="BP55" i="46" s="1"/>
  <c r="ED55" i="46"/>
  <c r="EC55" i="46"/>
  <c r="BN55" i="46" s="1"/>
  <c r="EB55" i="46"/>
  <c r="BM55" i="46" s="1"/>
  <c r="EA55" i="46"/>
  <c r="BL55" i="46" s="1"/>
  <c r="DZ55" i="46"/>
  <c r="DY55" i="46"/>
  <c r="DX55" i="46"/>
  <c r="BI55" i="46" s="1"/>
  <c r="DW55" i="46"/>
  <c r="BH55" i="46" s="1"/>
  <c r="DV55" i="46"/>
  <c r="DU55" i="46"/>
  <c r="DT55" i="46"/>
  <c r="BE55" i="46" s="1"/>
  <c r="DS55" i="46"/>
  <c r="BD55" i="46" s="1"/>
  <c r="DR55" i="46"/>
  <c r="DQ55" i="46"/>
  <c r="DP55" i="46"/>
  <c r="BA55" i="46" s="1"/>
  <c r="DO55" i="46"/>
  <c r="DN55" i="46"/>
  <c r="AY55" i="46" s="1"/>
  <c r="DM55" i="46"/>
  <c r="AX55" i="46" s="1"/>
  <c r="DL55" i="46"/>
  <c r="AW55" i="46" s="1"/>
  <c r="DK55" i="46"/>
  <c r="AV55" i="46" s="1"/>
  <c r="DJ55" i="46"/>
  <c r="DI55" i="46"/>
  <c r="DH55" i="46"/>
  <c r="AS55" i="46" s="1"/>
  <c r="DG55" i="46"/>
  <c r="AR55" i="46" s="1"/>
  <c r="DF55" i="46"/>
  <c r="DE55" i="46"/>
  <c r="AP55" i="46" s="1"/>
  <c r="DD55" i="46"/>
  <c r="AO55" i="46" s="1"/>
  <c r="DC55" i="46"/>
  <c r="DB55" i="46"/>
  <c r="DA55" i="46"/>
  <c r="CZ55" i="46"/>
  <c r="AK55" i="46" s="1"/>
  <c r="CY55" i="46"/>
  <c r="AJ55" i="46" s="1"/>
  <c r="CX55" i="46"/>
  <c r="CW55" i="46"/>
  <c r="CV55" i="46"/>
  <c r="AG55" i="46" s="1"/>
  <c r="CU55" i="46"/>
  <c r="AF55" i="46" s="1"/>
  <c r="CT55" i="46"/>
  <c r="AE55" i="46" s="1"/>
  <c r="CS55" i="46"/>
  <c r="CR55" i="46"/>
  <c r="CQ55" i="46"/>
  <c r="AB55" i="46" s="1"/>
  <c r="CP55" i="46"/>
  <c r="CO55" i="46"/>
  <c r="Z55" i="46" s="1"/>
  <c r="CN55" i="46"/>
  <c r="Y55" i="46" s="1"/>
  <c r="CM55" i="46"/>
  <c r="CL55" i="46"/>
  <c r="CK55" i="46"/>
  <c r="CJ55" i="46"/>
  <c r="U55" i="46" s="1"/>
  <c r="CI55" i="46"/>
  <c r="T55" i="46" s="1"/>
  <c r="CH55" i="46"/>
  <c r="S55" i="46" s="1"/>
  <c r="CG55" i="46"/>
  <c r="R55" i="46" s="1"/>
  <c r="CF55" i="46"/>
  <c r="CE55" i="46"/>
  <c r="CD55" i="46"/>
  <c r="CC55" i="46"/>
  <c r="CB55" i="46"/>
  <c r="M55" i="46" s="1"/>
  <c r="CA55" i="46"/>
  <c r="L55" i="46" s="1"/>
  <c r="BZ55" i="46"/>
  <c r="BY55" i="46"/>
  <c r="J55" i="46" s="1"/>
  <c r="BX55" i="46"/>
  <c r="I55" i="46" s="1"/>
  <c r="BW55" i="46"/>
  <c r="H55" i="46" s="1"/>
  <c r="BV55" i="46"/>
  <c r="BU55" i="46"/>
  <c r="BT55" i="46"/>
  <c r="E55" i="46" s="1"/>
  <c r="BS55" i="46"/>
  <c r="D55" i="46" s="1"/>
  <c r="B55" i="46"/>
  <c r="B55" i="44" s="1"/>
  <c r="A55" i="46"/>
  <c r="A53" i="27" s="1"/>
  <c r="EF54" i="46"/>
  <c r="EE54" i="46"/>
  <c r="ED54" i="46"/>
  <c r="BO54" i="46" s="1"/>
  <c r="EC54" i="46"/>
  <c r="BN54" i="46" s="1"/>
  <c r="EB54" i="46"/>
  <c r="BM54" i="46" s="1"/>
  <c r="EA54" i="46"/>
  <c r="BL54" i="46" s="1"/>
  <c r="DZ54" i="46"/>
  <c r="BK54" i="46" s="1"/>
  <c r="DY54" i="46"/>
  <c r="BJ54" i="46" s="1"/>
  <c r="DX54" i="46"/>
  <c r="BI54" i="46" s="1"/>
  <c r="DW54" i="46"/>
  <c r="DV54" i="46"/>
  <c r="BG54" i="46" s="1"/>
  <c r="DU54" i="46"/>
  <c r="BF54" i="46" s="1"/>
  <c r="DT54" i="46"/>
  <c r="BE54" i="46" s="1"/>
  <c r="DS54" i="46"/>
  <c r="DR54" i="46"/>
  <c r="DQ54" i="46"/>
  <c r="BB54" i="46" s="1"/>
  <c r="DP54" i="46"/>
  <c r="BA54" i="46" s="1"/>
  <c r="DO54" i="46"/>
  <c r="DN54" i="46"/>
  <c r="DM54" i="46"/>
  <c r="DL54" i="46"/>
  <c r="AW54" i="46" s="1"/>
  <c r="DK54" i="46"/>
  <c r="AV54" i="46" s="1"/>
  <c r="DJ54" i="46"/>
  <c r="DI54" i="46"/>
  <c r="DH54" i="46"/>
  <c r="DG54" i="46"/>
  <c r="DF54" i="46"/>
  <c r="DE54" i="46"/>
  <c r="AP54" i="46" s="1"/>
  <c r="DD54" i="46"/>
  <c r="AO54" i="46" s="1"/>
  <c r="DC54" i="46"/>
  <c r="DB54" i="46"/>
  <c r="DA54" i="46"/>
  <c r="AL54" i="46" s="1"/>
  <c r="CZ54" i="46"/>
  <c r="AK54" i="46" s="1"/>
  <c r="CY54" i="46"/>
  <c r="CX54" i="46"/>
  <c r="AI54" i="46" s="1"/>
  <c r="CW54" i="46"/>
  <c r="CV54" i="46"/>
  <c r="AG54" i="46" s="1"/>
  <c r="CU54" i="46"/>
  <c r="CT54" i="46"/>
  <c r="AE54" i="46" s="1"/>
  <c r="CS54" i="46"/>
  <c r="CR54" i="46"/>
  <c r="AC54" i="46" s="1"/>
  <c r="CQ54" i="46"/>
  <c r="CP54" i="46"/>
  <c r="CO54" i="46"/>
  <c r="Z54" i="46" s="1"/>
  <c r="CN54" i="46"/>
  <c r="Y54" i="46" s="1"/>
  <c r="CM54" i="46"/>
  <c r="X54" i="46" s="1"/>
  <c r="CL54" i="46"/>
  <c r="CK54" i="46"/>
  <c r="V54" i="46" s="1"/>
  <c r="CJ54" i="46"/>
  <c r="CI54" i="46"/>
  <c r="CH54" i="46"/>
  <c r="CG54" i="46"/>
  <c r="R54" i="46" s="1"/>
  <c r="CF54" i="46"/>
  <c r="Q54" i="46" s="1"/>
  <c r="CE54" i="46"/>
  <c r="P54" i="46" s="1"/>
  <c r="CD54" i="46"/>
  <c r="CC54" i="46"/>
  <c r="CB54" i="46"/>
  <c r="M54" i="46" s="1"/>
  <c r="CA54" i="46"/>
  <c r="BZ54" i="46"/>
  <c r="BY54" i="46"/>
  <c r="BX54" i="46"/>
  <c r="I54" i="46" s="1"/>
  <c r="BW54" i="46"/>
  <c r="BV54" i="46"/>
  <c r="BU54" i="46"/>
  <c r="F54" i="46" s="1"/>
  <c r="BT54" i="46"/>
  <c r="BS54" i="46"/>
  <c r="B54" i="46"/>
  <c r="B54" i="44" s="1"/>
  <c r="A54" i="46"/>
  <c r="A52" i="27" s="1"/>
  <c r="EF53" i="46"/>
  <c r="BQ53" i="46" s="1"/>
  <c r="EE53" i="46"/>
  <c r="BP53" i="46" s="1"/>
  <c r="ED53" i="46"/>
  <c r="BO53" i="44" s="1"/>
  <c r="EC53" i="46"/>
  <c r="BN53" i="44" s="1"/>
  <c r="EB53" i="46"/>
  <c r="EA53" i="46"/>
  <c r="BL53" i="46" s="1"/>
  <c r="DZ53" i="46"/>
  <c r="DY53" i="46"/>
  <c r="BJ53" i="46" s="1"/>
  <c r="DX53" i="46"/>
  <c r="BI53" i="46" s="1"/>
  <c r="DW53" i="46"/>
  <c r="BH53" i="46" s="1"/>
  <c r="DV53" i="46"/>
  <c r="DU53" i="46"/>
  <c r="DT53" i="46"/>
  <c r="DS53" i="46"/>
  <c r="BD53" i="46" s="1"/>
  <c r="DR53" i="46"/>
  <c r="DQ53" i="46"/>
  <c r="DP53" i="46"/>
  <c r="BA53" i="46" s="1"/>
  <c r="DO53" i="46"/>
  <c r="AZ53" i="46" s="1"/>
  <c r="DN53" i="46"/>
  <c r="DM53" i="46"/>
  <c r="AX53" i="46" s="1"/>
  <c r="DL53" i="46"/>
  <c r="DK53" i="46"/>
  <c r="DJ53" i="46"/>
  <c r="DI53" i="46"/>
  <c r="AT53" i="46" s="1"/>
  <c r="DH53" i="46"/>
  <c r="AS53" i="46" s="1"/>
  <c r="DG53" i="46"/>
  <c r="AR53" i="46" s="1"/>
  <c r="DF53" i="46"/>
  <c r="DE53" i="46"/>
  <c r="DD53" i="46"/>
  <c r="DC53" i="46"/>
  <c r="AN53" i="46" s="1"/>
  <c r="DB53" i="46"/>
  <c r="DA53" i="46"/>
  <c r="AL53" i="46" s="1"/>
  <c r="CZ53" i="46"/>
  <c r="AK53" i="46" s="1"/>
  <c r="CY53" i="46"/>
  <c r="CX53" i="46"/>
  <c r="CW53" i="46"/>
  <c r="AH53" i="46" s="1"/>
  <c r="CV53" i="46"/>
  <c r="CU53" i="46"/>
  <c r="AF53" i="46" s="1"/>
  <c r="CT53" i="46"/>
  <c r="CS53" i="46"/>
  <c r="AD53" i="46" s="1"/>
  <c r="CR53" i="46"/>
  <c r="AC53" i="46" s="1"/>
  <c r="CQ53" i="46"/>
  <c r="CP53" i="46"/>
  <c r="CO53" i="46"/>
  <c r="CN53" i="46"/>
  <c r="CM53" i="46"/>
  <c r="CL53" i="46"/>
  <c r="CK53" i="46"/>
  <c r="V53" i="46" s="1"/>
  <c r="CJ53" i="46"/>
  <c r="U53" i="46" s="1"/>
  <c r="CI53" i="46"/>
  <c r="T53" i="46" s="1"/>
  <c r="CH53" i="46"/>
  <c r="CG53" i="46"/>
  <c r="R53" i="46" s="1"/>
  <c r="CF53" i="46"/>
  <c r="CE53" i="46"/>
  <c r="P53" i="46" s="1"/>
  <c r="CD53" i="46"/>
  <c r="CC53" i="46"/>
  <c r="CB53" i="46"/>
  <c r="M53" i="46" s="1"/>
  <c r="CA53" i="46"/>
  <c r="L53" i="46" s="1"/>
  <c r="BZ53" i="46"/>
  <c r="K53" i="46" s="1"/>
  <c r="BY53" i="46"/>
  <c r="J53" i="46" s="1"/>
  <c r="BX53" i="46"/>
  <c r="BW53" i="46"/>
  <c r="H53" i="46" s="1"/>
  <c r="BV53" i="46"/>
  <c r="G53" i="46" s="1"/>
  <c r="BU53" i="46"/>
  <c r="F53" i="46" s="1"/>
  <c r="BT53" i="46"/>
  <c r="E53" i="46" s="1"/>
  <c r="BS53" i="46"/>
  <c r="D53" i="46" s="1"/>
  <c r="B53" i="46"/>
  <c r="B53" i="44" s="1"/>
  <c r="A53" i="46"/>
  <c r="A51" i="27" s="1"/>
  <c r="EF52" i="46"/>
  <c r="EE52" i="46"/>
  <c r="BP52" i="46" s="1"/>
  <c r="ED52" i="46"/>
  <c r="BO52" i="46" s="1"/>
  <c r="EC52" i="46"/>
  <c r="EB52" i="46"/>
  <c r="EA52" i="46"/>
  <c r="DZ52" i="46"/>
  <c r="DY52" i="46"/>
  <c r="DX52" i="46"/>
  <c r="DW52" i="46"/>
  <c r="BH52" i="46" s="1"/>
  <c r="DV52" i="46"/>
  <c r="BG52" i="46" s="1"/>
  <c r="DU52" i="46"/>
  <c r="DT52" i="46"/>
  <c r="DS52" i="46"/>
  <c r="BD52" i="46" s="1"/>
  <c r="DR52" i="46"/>
  <c r="BC52" i="46" s="1"/>
  <c r="DQ52" i="46"/>
  <c r="DP52" i="46"/>
  <c r="BA52" i="46" s="1"/>
  <c r="DO52" i="46"/>
  <c r="AZ52" i="46" s="1"/>
  <c r="DN52" i="46"/>
  <c r="AY52" i="46" s="1"/>
  <c r="DM52" i="46"/>
  <c r="AX52" i="46" s="1"/>
  <c r="DL52" i="46"/>
  <c r="DK52" i="46"/>
  <c r="AV52" i="46" s="1"/>
  <c r="DJ52" i="46"/>
  <c r="AU52" i="46" s="1"/>
  <c r="DI52" i="46"/>
  <c r="DH52" i="46"/>
  <c r="DG52" i="46"/>
  <c r="AR52" i="46" s="1"/>
  <c r="DF52" i="46"/>
  <c r="AQ52" i="46" s="1"/>
  <c r="DE52" i="46"/>
  <c r="DD52" i="46"/>
  <c r="DC52" i="46"/>
  <c r="AN52" i="46" s="1"/>
  <c r="DB52" i="46"/>
  <c r="AM52" i="46" s="1"/>
  <c r="DA52" i="46"/>
  <c r="AL52" i="46" s="1"/>
  <c r="CZ52" i="46"/>
  <c r="AK52" i="46" s="1"/>
  <c r="CY52" i="46"/>
  <c r="AJ52" i="46" s="1"/>
  <c r="CX52" i="46"/>
  <c r="CW52" i="46"/>
  <c r="AH52" i="46" s="1"/>
  <c r="CV52" i="46"/>
  <c r="CU52" i="46"/>
  <c r="AF52" i="46" s="1"/>
  <c r="CT52" i="46"/>
  <c r="AE52" i="46" s="1"/>
  <c r="CS52" i="46"/>
  <c r="AD52" i="46" s="1"/>
  <c r="CR52" i="46"/>
  <c r="CQ52" i="46"/>
  <c r="CP52" i="46"/>
  <c r="AA52" i="46" s="1"/>
  <c r="CO52" i="46"/>
  <c r="CN52" i="46"/>
  <c r="CM52" i="46"/>
  <c r="X52" i="46" s="1"/>
  <c r="CL52" i="46"/>
  <c r="CK52" i="46"/>
  <c r="CJ52" i="46"/>
  <c r="CI52" i="46"/>
  <c r="T52" i="46" s="1"/>
  <c r="CH52" i="46"/>
  <c r="CG52" i="46"/>
  <c r="R52" i="46" s="1"/>
  <c r="CF52" i="46"/>
  <c r="CE52" i="46"/>
  <c r="P52" i="46" s="1"/>
  <c r="CD52" i="46"/>
  <c r="O52" i="46" s="1"/>
  <c r="CC52" i="46"/>
  <c r="N52" i="46" s="1"/>
  <c r="CB52" i="46"/>
  <c r="CA52" i="46"/>
  <c r="L52" i="46" s="1"/>
  <c r="BZ52" i="46"/>
  <c r="K52" i="46" s="1"/>
  <c r="BY52" i="46"/>
  <c r="BX52" i="46"/>
  <c r="BW52" i="46"/>
  <c r="H52" i="46" s="1"/>
  <c r="BV52" i="46"/>
  <c r="G52" i="46" s="1"/>
  <c r="BU52" i="46"/>
  <c r="BT52" i="46"/>
  <c r="BS52" i="46"/>
  <c r="D52" i="46" s="1"/>
  <c r="B52" i="46"/>
  <c r="B52" i="44" s="1"/>
  <c r="A52" i="46"/>
  <c r="EF51" i="46"/>
  <c r="EE51" i="46"/>
  <c r="BP51" i="46" s="1"/>
  <c r="ED51" i="46"/>
  <c r="EC51" i="46"/>
  <c r="BN51" i="46" s="1"/>
  <c r="EB51" i="46"/>
  <c r="BM51" i="46" s="1"/>
  <c r="EA51" i="46"/>
  <c r="BL51" i="46" s="1"/>
  <c r="DZ51" i="46"/>
  <c r="DY51" i="46"/>
  <c r="DX51" i="46"/>
  <c r="DW51" i="46"/>
  <c r="BH51" i="46" s="1"/>
  <c r="DV51" i="46"/>
  <c r="BG51" i="46" s="1"/>
  <c r="DU51" i="46"/>
  <c r="BF51" i="46" s="1"/>
  <c r="DT51" i="46"/>
  <c r="DS51" i="46"/>
  <c r="BD51" i="46" s="1"/>
  <c r="DR51" i="46"/>
  <c r="DQ51" i="46"/>
  <c r="BB51" i="46" s="1"/>
  <c r="DP51" i="46"/>
  <c r="DO51" i="46"/>
  <c r="AZ51" i="46" s="1"/>
  <c r="DN51" i="46"/>
  <c r="AY51" i="46" s="1"/>
  <c r="DM51" i="46"/>
  <c r="DL51" i="46"/>
  <c r="DK51" i="46"/>
  <c r="AV51" i="46" s="1"/>
  <c r="DJ51" i="46"/>
  <c r="AU51" i="46" s="1"/>
  <c r="DI51" i="46"/>
  <c r="DH51" i="46"/>
  <c r="DG51" i="46"/>
  <c r="AR51" i="46" s="1"/>
  <c r="DF51" i="46"/>
  <c r="DE51" i="46"/>
  <c r="DD51" i="46"/>
  <c r="DC51" i="46"/>
  <c r="AN51" i="46" s="1"/>
  <c r="DB51" i="46"/>
  <c r="AM51" i="46" s="1"/>
  <c r="DA51" i="46"/>
  <c r="AL51" i="46" s="1"/>
  <c r="CZ51" i="46"/>
  <c r="CY51" i="46"/>
  <c r="AJ51" i="46" s="1"/>
  <c r="CX51" i="46"/>
  <c r="AI51" i="46" s="1"/>
  <c r="CW51" i="46"/>
  <c r="CV51" i="46"/>
  <c r="CU51" i="46"/>
  <c r="AF51" i="46" s="1"/>
  <c r="CT51" i="46"/>
  <c r="AE51" i="46" s="1"/>
  <c r="CS51" i="46"/>
  <c r="AD51" i="46" s="1"/>
  <c r="CR51" i="46"/>
  <c r="CQ51" i="46"/>
  <c r="AB51" i="46" s="1"/>
  <c r="CP51" i="46"/>
  <c r="AA51" i="46" s="1"/>
  <c r="CO51" i="46"/>
  <c r="Z51" i="46" s="1"/>
  <c r="CN51" i="46"/>
  <c r="CM51" i="46"/>
  <c r="CL51" i="46"/>
  <c r="W51" i="46" s="1"/>
  <c r="CK51" i="46"/>
  <c r="CJ51" i="46"/>
  <c r="CI51" i="46"/>
  <c r="T51" i="46" s="1"/>
  <c r="CH51" i="46"/>
  <c r="S51" i="46" s="1"/>
  <c r="CG51" i="46"/>
  <c r="R51" i="46" s="1"/>
  <c r="CF51" i="46"/>
  <c r="CE51" i="46"/>
  <c r="P51" i="46" s="1"/>
  <c r="CD51" i="46"/>
  <c r="O51" i="46" s="1"/>
  <c r="CC51" i="46"/>
  <c r="CB51" i="46"/>
  <c r="CA51" i="46"/>
  <c r="L51" i="46" s="1"/>
  <c r="BZ51" i="46"/>
  <c r="K51" i="46" s="1"/>
  <c r="BY51" i="46"/>
  <c r="BX51" i="46"/>
  <c r="BW51" i="46"/>
  <c r="H51" i="46" s="1"/>
  <c r="BV51" i="46"/>
  <c r="G51" i="46" s="1"/>
  <c r="BU51" i="46"/>
  <c r="F51" i="46" s="1"/>
  <c r="BT51" i="46"/>
  <c r="BS51" i="46"/>
  <c r="D51" i="46" s="1"/>
  <c r="B51" i="46"/>
  <c r="B51" i="44" s="1"/>
  <c r="A51" i="46"/>
  <c r="A49" i="27" s="1"/>
  <c r="EF50" i="46"/>
  <c r="BQ50" i="46" s="1"/>
  <c r="EE50" i="46"/>
  <c r="ED50" i="46"/>
  <c r="BO50" i="46" s="1"/>
  <c r="EC50" i="46"/>
  <c r="BN50" i="46" s="1"/>
  <c r="EB50" i="46"/>
  <c r="EA50" i="46"/>
  <c r="BL50" i="46" s="1"/>
  <c r="DZ50" i="46"/>
  <c r="BK50" i="46" s="1"/>
  <c r="DY50" i="46"/>
  <c r="BJ50" i="46" s="1"/>
  <c r="DX50" i="46"/>
  <c r="DW50" i="46"/>
  <c r="BH50" i="46" s="1"/>
  <c r="DV50" i="46"/>
  <c r="BG50" i="46" s="1"/>
  <c r="DU50" i="46"/>
  <c r="BF50" i="46" s="1"/>
  <c r="DT50" i="46"/>
  <c r="DS50" i="46"/>
  <c r="BD50" i="46" s="1"/>
  <c r="DR50" i="46"/>
  <c r="BC50" i="46" s="1"/>
  <c r="DQ50" i="46"/>
  <c r="BB50" i="46" s="1"/>
  <c r="DP50" i="46"/>
  <c r="DO50" i="46"/>
  <c r="DN50" i="46"/>
  <c r="DM50" i="46"/>
  <c r="AX50" i="46" s="1"/>
  <c r="DL50" i="46"/>
  <c r="DK50" i="46"/>
  <c r="AV50" i="46" s="1"/>
  <c r="DJ50" i="46"/>
  <c r="AU50" i="46" s="1"/>
  <c r="DI50" i="46"/>
  <c r="DH50" i="46"/>
  <c r="DG50" i="46"/>
  <c r="AR50" i="46" s="1"/>
  <c r="DF50" i="46"/>
  <c r="AQ50" i="46" s="1"/>
  <c r="DE50" i="46"/>
  <c r="DD50" i="46"/>
  <c r="DC50" i="46"/>
  <c r="AN50" i="46" s="1"/>
  <c r="DB50" i="46"/>
  <c r="AM50" i="46" s="1"/>
  <c r="DA50" i="46"/>
  <c r="AL50" i="46" s="1"/>
  <c r="CZ50" i="46"/>
  <c r="AK50" i="46" s="1"/>
  <c r="CY50" i="46"/>
  <c r="AJ50" i="46" s="1"/>
  <c r="CX50" i="46"/>
  <c r="AI50" i="46" s="1"/>
  <c r="CW50" i="46"/>
  <c r="AH50" i="46" s="1"/>
  <c r="CV50" i="46"/>
  <c r="CU50" i="46"/>
  <c r="AF50" i="46" s="1"/>
  <c r="CT50" i="46"/>
  <c r="AE50" i="46" s="1"/>
  <c r="CS50" i="46"/>
  <c r="CR50" i="46"/>
  <c r="AC50" i="46" s="1"/>
  <c r="CQ50" i="46"/>
  <c r="CP50" i="46"/>
  <c r="AA50" i="46" s="1"/>
  <c r="CO50" i="46"/>
  <c r="Z50" i="46" s="1"/>
  <c r="CN50" i="46"/>
  <c r="CM50" i="46"/>
  <c r="X50" i="46" s="1"/>
  <c r="CL50" i="46"/>
  <c r="W50" i="46" s="1"/>
  <c r="CK50" i="46"/>
  <c r="CJ50" i="46"/>
  <c r="CI50" i="46"/>
  <c r="T50" i="46" s="1"/>
  <c r="CH50" i="46"/>
  <c r="CG50" i="46"/>
  <c r="CF50" i="46"/>
  <c r="CE50" i="46"/>
  <c r="P50" i="46" s="1"/>
  <c r="CD50" i="46"/>
  <c r="O50" i="46" s="1"/>
  <c r="CC50" i="46"/>
  <c r="N50" i="46" s="1"/>
  <c r="CB50" i="46"/>
  <c r="M50" i="46" s="1"/>
  <c r="CA50" i="46"/>
  <c r="L50" i="46" s="1"/>
  <c r="BZ50" i="46"/>
  <c r="BY50" i="46"/>
  <c r="J50" i="46" s="1"/>
  <c r="BX50" i="46"/>
  <c r="BW50" i="46"/>
  <c r="BV50" i="46"/>
  <c r="BU50" i="46"/>
  <c r="F50" i="46" s="1"/>
  <c r="BT50" i="46"/>
  <c r="BS50" i="46"/>
  <c r="D50" i="46" s="1"/>
  <c r="B50" i="46"/>
  <c r="B50" i="44" s="1"/>
  <c r="A50" i="46"/>
  <c r="A48" i="27" s="1"/>
  <c r="EF49" i="46"/>
  <c r="EE49" i="46"/>
  <c r="BP49" i="46" s="1"/>
  <c r="ED49" i="46"/>
  <c r="BO49" i="46" s="1"/>
  <c r="EC49" i="46"/>
  <c r="BN49" i="46" s="1"/>
  <c r="EB49" i="46"/>
  <c r="EA49" i="46"/>
  <c r="BL49" i="46" s="1"/>
  <c r="DZ49" i="46"/>
  <c r="BK49" i="46" s="1"/>
  <c r="DY49" i="46"/>
  <c r="DX49" i="46"/>
  <c r="DW49" i="46"/>
  <c r="DV49" i="46"/>
  <c r="BG49" i="46" s="1"/>
  <c r="DU49" i="46"/>
  <c r="BF49" i="46" s="1"/>
  <c r="DT49" i="46"/>
  <c r="BE49" i="46" s="1"/>
  <c r="DS49" i="46"/>
  <c r="BD49" i="46" s="1"/>
  <c r="DR49" i="46"/>
  <c r="BC49" i="46" s="1"/>
  <c r="DQ49" i="46"/>
  <c r="BB49" i="46" s="1"/>
  <c r="DP49" i="46"/>
  <c r="DO49" i="46"/>
  <c r="AZ49" i="46" s="1"/>
  <c r="DN49" i="46"/>
  <c r="AY49" i="46" s="1"/>
  <c r="DM49" i="46"/>
  <c r="DL49" i="46"/>
  <c r="DK49" i="46"/>
  <c r="AV49" i="46" s="1"/>
  <c r="DJ49" i="46"/>
  <c r="AU49" i="46" s="1"/>
  <c r="DI49" i="46"/>
  <c r="DH49" i="46"/>
  <c r="DG49" i="46"/>
  <c r="AR49" i="46" s="1"/>
  <c r="DF49" i="46"/>
  <c r="DE49" i="46"/>
  <c r="AP49" i="46" s="1"/>
  <c r="DD49" i="46"/>
  <c r="DC49" i="46"/>
  <c r="AN49" i="46" s="1"/>
  <c r="DB49" i="46"/>
  <c r="AM49" i="46" s="1"/>
  <c r="DA49" i="46"/>
  <c r="AL49" i="46" s="1"/>
  <c r="CZ49" i="46"/>
  <c r="CY49" i="46"/>
  <c r="AJ49" i="46" s="1"/>
  <c r="CX49" i="46"/>
  <c r="AI49" i="46" s="1"/>
  <c r="CW49" i="46"/>
  <c r="AH49" i="46" s="1"/>
  <c r="CV49" i="46"/>
  <c r="AG49" i="46" s="1"/>
  <c r="CU49" i="46"/>
  <c r="CT49" i="46"/>
  <c r="AE49" i="46" s="1"/>
  <c r="CS49" i="46"/>
  <c r="CR49" i="46"/>
  <c r="CQ49" i="46"/>
  <c r="AB49" i="46" s="1"/>
  <c r="CP49" i="46"/>
  <c r="AA49" i="46" s="1"/>
  <c r="CO49" i="46"/>
  <c r="Z49" i="46" s="1"/>
  <c r="CN49" i="46"/>
  <c r="CM49" i="46"/>
  <c r="X49" i="46" s="1"/>
  <c r="CL49" i="46"/>
  <c r="W49" i="46" s="1"/>
  <c r="CK49" i="46"/>
  <c r="V49" i="46" s="1"/>
  <c r="CJ49" i="46"/>
  <c r="CI49" i="46"/>
  <c r="CH49" i="46"/>
  <c r="S49" i="46" s="1"/>
  <c r="CG49" i="46"/>
  <c r="CF49" i="46"/>
  <c r="CE49" i="46"/>
  <c r="P49" i="46" s="1"/>
  <c r="CD49" i="46"/>
  <c r="O49" i="46" s="1"/>
  <c r="CC49" i="46"/>
  <c r="N49" i="46" s="1"/>
  <c r="CB49" i="46"/>
  <c r="CA49" i="46"/>
  <c r="L49" i="46" s="1"/>
  <c r="BZ49" i="46"/>
  <c r="K49" i="46" s="1"/>
  <c r="BY49" i="46"/>
  <c r="J49" i="46" s="1"/>
  <c r="BX49" i="46"/>
  <c r="I49" i="46" s="1"/>
  <c r="BW49" i="46"/>
  <c r="H49" i="46" s="1"/>
  <c r="BV49" i="46"/>
  <c r="G49" i="46" s="1"/>
  <c r="BU49" i="46"/>
  <c r="F49" i="46" s="1"/>
  <c r="BT49" i="46"/>
  <c r="BS49" i="46"/>
  <c r="D49" i="46" s="1"/>
  <c r="B49" i="46"/>
  <c r="B49" i="44" s="1"/>
  <c r="A49" i="46"/>
  <c r="C49" i="46" s="1"/>
  <c r="C49" i="44" s="1"/>
  <c r="EF48" i="46"/>
  <c r="EE48" i="46"/>
  <c r="BP48" i="46" s="1"/>
  <c r="ED48" i="46"/>
  <c r="BO48" i="46" s="1"/>
  <c r="EC48" i="46"/>
  <c r="BN48" i="46" s="1"/>
  <c r="EB48" i="46"/>
  <c r="EA48" i="46"/>
  <c r="BL48" i="46" s="1"/>
  <c r="DZ48" i="46"/>
  <c r="BK48" i="46" s="1"/>
  <c r="DY48" i="46"/>
  <c r="BJ48" i="46" s="1"/>
  <c r="DX48" i="46"/>
  <c r="DW48" i="46"/>
  <c r="BH48" i="46" s="1"/>
  <c r="DV48" i="46"/>
  <c r="BG48" i="46" s="1"/>
  <c r="DU48" i="46"/>
  <c r="BF48" i="46" s="1"/>
  <c r="DT48" i="46"/>
  <c r="DS48" i="46"/>
  <c r="BD48" i="46" s="1"/>
  <c r="DR48" i="46"/>
  <c r="DQ48" i="46"/>
  <c r="BB48" i="46" s="1"/>
  <c r="DP48" i="46"/>
  <c r="DO48" i="46"/>
  <c r="AZ48" i="46" s="1"/>
  <c r="DN48" i="46"/>
  <c r="AY48" i="46" s="1"/>
  <c r="DM48" i="46"/>
  <c r="AX48" i="46" s="1"/>
  <c r="DL48" i="46"/>
  <c r="DK48" i="46"/>
  <c r="AV48" i="46" s="1"/>
  <c r="DJ48" i="46"/>
  <c r="AU48" i="46" s="1"/>
  <c r="DI48" i="46"/>
  <c r="AT48" i="46" s="1"/>
  <c r="DH48" i="46"/>
  <c r="DG48" i="46"/>
  <c r="AR48" i="46" s="1"/>
  <c r="DF48" i="46"/>
  <c r="AQ48" i="46" s="1"/>
  <c r="DE48" i="46"/>
  <c r="AP48" i="46" s="1"/>
  <c r="DD48" i="46"/>
  <c r="AO48" i="46" s="1"/>
  <c r="DC48" i="46"/>
  <c r="AN48" i="46" s="1"/>
  <c r="DB48" i="46"/>
  <c r="DA48" i="46"/>
  <c r="AL48" i="46" s="1"/>
  <c r="CZ48" i="46"/>
  <c r="CY48" i="46"/>
  <c r="AJ48" i="46" s="1"/>
  <c r="CX48" i="46"/>
  <c r="AI48" i="46" s="1"/>
  <c r="CW48" i="46"/>
  <c r="AH48" i="46" s="1"/>
  <c r="CV48" i="46"/>
  <c r="CU48" i="46"/>
  <c r="AF48" i="46" s="1"/>
  <c r="CT48" i="46"/>
  <c r="AE48" i="46" s="1"/>
  <c r="CS48" i="46"/>
  <c r="AD48" i="46" s="1"/>
  <c r="CR48" i="46"/>
  <c r="CQ48" i="46"/>
  <c r="CP48" i="46"/>
  <c r="CO48" i="46"/>
  <c r="CN48" i="46"/>
  <c r="CM48" i="46"/>
  <c r="CL48" i="46"/>
  <c r="W48" i="46" s="1"/>
  <c r="CK48" i="46"/>
  <c r="V48" i="46" s="1"/>
  <c r="CJ48" i="46"/>
  <c r="CI48" i="46"/>
  <c r="T48" i="46" s="1"/>
  <c r="CH48" i="46"/>
  <c r="S48" i="46" s="1"/>
  <c r="CG48" i="46"/>
  <c r="R48" i="46" s="1"/>
  <c r="CF48" i="46"/>
  <c r="CE48" i="46"/>
  <c r="P48" i="46" s="1"/>
  <c r="CD48" i="46"/>
  <c r="O48" i="46" s="1"/>
  <c r="CC48" i="46"/>
  <c r="N48" i="46" s="1"/>
  <c r="CB48" i="46"/>
  <c r="CA48" i="46"/>
  <c r="L48" i="46" s="1"/>
  <c r="BZ48" i="46"/>
  <c r="K48" i="46" s="1"/>
  <c r="BY48" i="46"/>
  <c r="BX48" i="46"/>
  <c r="I48" i="46" s="1"/>
  <c r="BW48" i="46"/>
  <c r="H48" i="46" s="1"/>
  <c r="BV48" i="46"/>
  <c r="G48" i="46" s="1"/>
  <c r="BU48" i="46"/>
  <c r="F48" i="46" s="1"/>
  <c r="BT48" i="46"/>
  <c r="BS48" i="46"/>
  <c r="D48" i="46" s="1"/>
  <c r="B48" i="46"/>
  <c r="B48" i="44" s="1"/>
  <c r="A48" i="46"/>
  <c r="A46" i="27" s="1"/>
  <c r="EF47" i="46"/>
  <c r="EE47" i="46"/>
  <c r="BP47" i="46" s="1"/>
  <c r="ED47" i="46"/>
  <c r="EC47" i="46"/>
  <c r="BN47" i="46" s="1"/>
  <c r="EB47" i="46"/>
  <c r="EA47" i="46"/>
  <c r="BL47" i="46" s="1"/>
  <c r="DZ47" i="46"/>
  <c r="BK47" i="46" s="1"/>
  <c r="DY47" i="46"/>
  <c r="BJ47" i="46" s="1"/>
  <c r="DX47" i="46"/>
  <c r="DW47" i="46"/>
  <c r="BH47" i="46" s="1"/>
  <c r="DV47" i="46"/>
  <c r="DU47" i="46"/>
  <c r="BF47" i="46" s="1"/>
  <c r="DT47" i="46"/>
  <c r="DS47" i="46"/>
  <c r="DR47" i="46"/>
  <c r="BC47" i="46" s="1"/>
  <c r="DQ47" i="46"/>
  <c r="DP47" i="46"/>
  <c r="DO47" i="46"/>
  <c r="AZ47" i="46" s="1"/>
  <c r="DN47" i="46"/>
  <c r="AY47" i="46" s="1"/>
  <c r="DM47" i="46"/>
  <c r="AX47" i="46" s="1"/>
  <c r="DL47" i="46"/>
  <c r="DK47" i="46"/>
  <c r="DJ47" i="46"/>
  <c r="AU47" i="46" s="1"/>
  <c r="DI47" i="46"/>
  <c r="AT47" i="46" s="1"/>
  <c r="DH47" i="46"/>
  <c r="DG47" i="46"/>
  <c r="DF47" i="46"/>
  <c r="AQ47" i="46" s="1"/>
  <c r="DE47" i="46"/>
  <c r="AP47" i="46" s="1"/>
  <c r="DD47" i="46"/>
  <c r="DC47" i="46"/>
  <c r="AN47" i="46" s="1"/>
  <c r="DB47" i="46"/>
  <c r="AM47" i="46" s="1"/>
  <c r="DA47" i="46"/>
  <c r="AL47" i="46" s="1"/>
  <c r="CZ47" i="46"/>
  <c r="AK47" i="46" s="1"/>
  <c r="CY47" i="46"/>
  <c r="AJ47" i="46" s="1"/>
  <c r="CX47" i="46"/>
  <c r="AI47" i="46" s="1"/>
  <c r="CW47" i="46"/>
  <c r="AH47" i="46" s="1"/>
  <c r="CV47" i="46"/>
  <c r="CU47" i="46"/>
  <c r="CT47" i="46"/>
  <c r="AE47" i="46" s="1"/>
  <c r="CS47" i="46"/>
  <c r="AD47" i="46" s="1"/>
  <c r="CR47" i="46"/>
  <c r="AC47" i="46" s="1"/>
  <c r="CQ47" i="46"/>
  <c r="CP47" i="46"/>
  <c r="AA47" i="46" s="1"/>
  <c r="CO47" i="46"/>
  <c r="CN47" i="46"/>
  <c r="CM47" i="46"/>
  <c r="X47" i="46" s="1"/>
  <c r="CL47" i="46"/>
  <c r="CK47" i="46"/>
  <c r="CJ47" i="46"/>
  <c r="CI47" i="46"/>
  <c r="CH47" i="46"/>
  <c r="S47" i="46" s="1"/>
  <c r="CG47" i="46"/>
  <c r="R47" i="46" s="1"/>
  <c r="CF47" i="46"/>
  <c r="CE47" i="46"/>
  <c r="P47" i="46" s="1"/>
  <c r="CD47" i="46"/>
  <c r="O47" i="46" s="1"/>
  <c r="CC47" i="46"/>
  <c r="CB47" i="46"/>
  <c r="CA47" i="46"/>
  <c r="L47" i="46" s="1"/>
  <c r="BZ47" i="46"/>
  <c r="K47" i="46" s="1"/>
  <c r="BY47" i="46"/>
  <c r="J47" i="46" s="1"/>
  <c r="BX47" i="46"/>
  <c r="BW47" i="46"/>
  <c r="H47" i="46" s="1"/>
  <c r="BV47" i="46"/>
  <c r="G47" i="46" s="1"/>
  <c r="BU47" i="46"/>
  <c r="F47" i="46" s="1"/>
  <c r="BT47" i="46"/>
  <c r="BS47" i="46"/>
  <c r="B47" i="46"/>
  <c r="B47" i="44" s="1"/>
  <c r="A47" i="46"/>
  <c r="A45" i="27" s="1"/>
  <c r="EF46" i="46"/>
  <c r="EE46" i="46"/>
  <c r="BP46" i="46" s="1"/>
  <c r="ED46" i="46"/>
  <c r="BO46" i="44" s="1"/>
  <c r="EC46" i="46"/>
  <c r="EB46" i="46"/>
  <c r="EA46" i="46"/>
  <c r="BL46" i="46" s="1"/>
  <c r="DZ46" i="46"/>
  <c r="BK46" i="46" s="1"/>
  <c r="DY46" i="46"/>
  <c r="BJ46" i="46" s="1"/>
  <c r="DX46" i="46"/>
  <c r="DW46" i="46"/>
  <c r="DV46" i="46"/>
  <c r="BG46" i="46" s="1"/>
  <c r="DU46" i="46"/>
  <c r="DT46" i="46"/>
  <c r="DS46" i="46"/>
  <c r="BD46" i="46" s="1"/>
  <c r="DR46" i="46"/>
  <c r="BC46" i="46" s="1"/>
  <c r="DQ46" i="46"/>
  <c r="BB46" i="46" s="1"/>
  <c r="DP46" i="46"/>
  <c r="BA46" i="46" s="1"/>
  <c r="DO46" i="46"/>
  <c r="AZ46" i="46" s="1"/>
  <c r="DN46" i="46"/>
  <c r="AY46" i="46" s="1"/>
  <c r="DM46" i="46"/>
  <c r="AX46" i="46" s="1"/>
  <c r="DL46" i="46"/>
  <c r="DK46" i="46"/>
  <c r="AV46" i="46" s="1"/>
  <c r="DJ46" i="46"/>
  <c r="DI46" i="46"/>
  <c r="AT46" i="46" s="1"/>
  <c r="DH46" i="46"/>
  <c r="DG46" i="46"/>
  <c r="AR46" i="46" s="1"/>
  <c r="DF46" i="46"/>
  <c r="AQ46" i="46" s="1"/>
  <c r="DE46" i="46"/>
  <c r="AP46" i="46" s="1"/>
  <c r="DD46" i="46"/>
  <c r="DC46" i="46"/>
  <c r="AN46" i="46" s="1"/>
  <c r="DB46" i="46"/>
  <c r="DA46" i="46"/>
  <c r="AL46" i="46" s="1"/>
  <c r="CZ46" i="46"/>
  <c r="CY46" i="46"/>
  <c r="AJ46" i="46" s="1"/>
  <c r="CX46" i="46"/>
  <c r="AI46" i="46" s="1"/>
  <c r="CW46" i="46"/>
  <c r="AH46" i="46" s="1"/>
  <c r="CV46" i="46"/>
  <c r="CU46" i="46"/>
  <c r="AF46" i="46" s="1"/>
  <c r="CT46" i="46"/>
  <c r="AE46" i="46" s="1"/>
  <c r="CS46" i="46"/>
  <c r="AD46" i="46" s="1"/>
  <c r="CR46" i="46"/>
  <c r="CQ46" i="46"/>
  <c r="CP46" i="46"/>
  <c r="AA46" i="46" s="1"/>
  <c r="CO46" i="46"/>
  <c r="CN46" i="46"/>
  <c r="CM46" i="46"/>
  <c r="X46" i="46" s="1"/>
  <c r="CL46" i="46"/>
  <c r="W46" i="46" s="1"/>
  <c r="CK46" i="46"/>
  <c r="CJ46" i="46"/>
  <c r="CI46" i="46"/>
  <c r="T46" i="46" s="1"/>
  <c r="CH46" i="46"/>
  <c r="CG46" i="46"/>
  <c r="R46" i="46" s="1"/>
  <c r="CF46" i="46"/>
  <c r="CE46" i="46"/>
  <c r="P46" i="46" s="1"/>
  <c r="CD46" i="46"/>
  <c r="O46" i="46" s="1"/>
  <c r="CC46" i="46"/>
  <c r="CB46" i="46"/>
  <c r="CA46" i="46"/>
  <c r="L46" i="46" s="1"/>
  <c r="BZ46" i="46"/>
  <c r="K46" i="46" s="1"/>
  <c r="BY46" i="46"/>
  <c r="J46" i="46" s="1"/>
  <c r="BX46" i="46"/>
  <c r="BW46" i="46"/>
  <c r="H46" i="46" s="1"/>
  <c r="BV46" i="46"/>
  <c r="G46" i="46" s="1"/>
  <c r="BU46" i="46"/>
  <c r="F46" i="46" s="1"/>
  <c r="BT46" i="46"/>
  <c r="BS46" i="46"/>
  <c r="D46" i="46" s="1"/>
  <c r="BO46" i="46"/>
  <c r="B46" i="46"/>
  <c r="B46" i="44" s="1"/>
  <c r="A46" i="46"/>
  <c r="A44" i="27" s="1"/>
  <c r="EF45" i="46"/>
  <c r="BQ45" i="46" s="1"/>
  <c r="EE45" i="46"/>
  <c r="ED45" i="46"/>
  <c r="BO45" i="44" s="1"/>
  <c r="EC45" i="46"/>
  <c r="BN45" i="46" s="1"/>
  <c r="EB45" i="46"/>
  <c r="BM45" i="46" s="1"/>
  <c r="EA45" i="46"/>
  <c r="BL45" i="46" s="1"/>
  <c r="DZ45" i="46"/>
  <c r="DY45" i="46"/>
  <c r="DX45" i="46"/>
  <c r="BI45" i="46" s="1"/>
  <c r="DW45" i="46"/>
  <c r="BH45" i="46" s="1"/>
  <c r="DV45" i="46"/>
  <c r="DU45" i="46"/>
  <c r="BF45" i="44" s="1"/>
  <c r="DT45" i="46"/>
  <c r="BE45" i="44" s="1"/>
  <c r="DS45" i="46"/>
  <c r="BD45" i="44" s="1"/>
  <c r="DR45" i="46"/>
  <c r="DQ45" i="46"/>
  <c r="DP45" i="46"/>
  <c r="DO45" i="46"/>
  <c r="AZ45" i="46" s="1"/>
  <c r="DN45" i="46"/>
  <c r="AY45" i="46" s="1"/>
  <c r="DM45" i="46"/>
  <c r="DL45" i="46"/>
  <c r="AW45" i="46" s="1"/>
  <c r="DK45" i="46"/>
  <c r="AV45" i="46" s="1"/>
  <c r="DJ45" i="46"/>
  <c r="DI45" i="46"/>
  <c r="DH45" i="46"/>
  <c r="AS45" i="46" s="1"/>
  <c r="DG45" i="46"/>
  <c r="DF45" i="46"/>
  <c r="AQ45" i="46" s="1"/>
  <c r="DE45" i="46"/>
  <c r="DD45" i="46"/>
  <c r="DC45" i="46"/>
  <c r="AN45" i="46" s="1"/>
  <c r="DB45" i="46"/>
  <c r="DA45" i="46"/>
  <c r="CZ45" i="46"/>
  <c r="AK45" i="46" s="1"/>
  <c r="CY45" i="46"/>
  <c r="AJ45" i="46" s="1"/>
  <c r="CX45" i="46"/>
  <c r="CW45" i="46"/>
  <c r="CV45" i="46"/>
  <c r="CU45" i="46"/>
  <c r="AF45" i="46" s="1"/>
  <c r="CT45" i="46"/>
  <c r="CS45" i="46"/>
  <c r="AD45" i="46" s="1"/>
  <c r="CR45" i="46"/>
  <c r="AC45" i="46" s="1"/>
  <c r="CQ45" i="46"/>
  <c r="AB45" i="46" s="1"/>
  <c r="CP45" i="46"/>
  <c r="AA45" i="46" s="1"/>
  <c r="CO45" i="46"/>
  <c r="CN45" i="46"/>
  <c r="Y45" i="44" s="1"/>
  <c r="CM45" i="46"/>
  <c r="X45" i="46" s="1"/>
  <c r="CL45" i="46"/>
  <c r="CK45" i="46"/>
  <c r="CJ45" i="46"/>
  <c r="U45" i="46" s="1"/>
  <c r="CI45" i="46"/>
  <c r="CH45" i="46"/>
  <c r="CG45" i="46"/>
  <c r="CF45" i="46"/>
  <c r="CE45" i="46"/>
  <c r="P45" i="46" s="1"/>
  <c r="CD45" i="46"/>
  <c r="CC45" i="46"/>
  <c r="CB45" i="46"/>
  <c r="M45" i="46" s="1"/>
  <c r="CA45" i="46"/>
  <c r="L45" i="46" s="1"/>
  <c r="BZ45" i="46"/>
  <c r="K45" i="46" s="1"/>
  <c r="BY45" i="46"/>
  <c r="J45" i="46" s="1"/>
  <c r="BX45" i="46"/>
  <c r="I45" i="46" s="1"/>
  <c r="BW45" i="46"/>
  <c r="H45" i="46" s="1"/>
  <c r="BV45" i="46"/>
  <c r="BU45" i="46"/>
  <c r="BT45" i="46"/>
  <c r="E45" i="46" s="1"/>
  <c r="BS45" i="46"/>
  <c r="D45" i="46" s="1"/>
  <c r="BO45" i="46"/>
  <c r="BF45" i="46"/>
  <c r="B45" i="46"/>
  <c r="B45" i="44" s="1"/>
  <c r="A45" i="46"/>
  <c r="A43" i="27" s="1"/>
  <c r="EF44" i="46"/>
  <c r="BQ44" i="46" s="1"/>
  <c r="EE44" i="46"/>
  <c r="BP44" i="46" s="1"/>
  <c r="ED44" i="46"/>
  <c r="EC44" i="46"/>
  <c r="EB44" i="46"/>
  <c r="EA44" i="46"/>
  <c r="BL44" i="46" s="1"/>
  <c r="DZ44" i="46"/>
  <c r="BK44" i="46" s="1"/>
  <c r="DY44" i="46"/>
  <c r="DX44" i="46"/>
  <c r="BI44" i="46" s="1"/>
  <c r="DW44" i="46"/>
  <c r="BH44" i="46" s="1"/>
  <c r="DV44" i="46"/>
  <c r="BG44" i="46" s="1"/>
  <c r="DU44" i="46"/>
  <c r="DT44" i="46"/>
  <c r="BE44" i="46" s="1"/>
  <c r="DS44" i="46"/>
  <c r="BD44" i="46" s="1"/>
  <c r="DR44" i="46"/>
  <c r="BC44" i="46" s="1"/>
  <c r="DQ44" i="46"/>
  <c r="DP44" i="46"/>
  <c r="BA44" i="46" s="1"/>
  <c r="DO44" i="46"/>
  <c r="AZ44" i="46" s="1"/>
  <c r="DN44" i="46"/>
  <c r="AY44" i="46" s="1"/>
  <c r="DM44" i="46"/>
  <c r="AX44" i="46" s="1"/>
  <c r="DL44" i="46"/>
  <c r="DK44" i="46"/>
  <c r="AV44" i="46" s="1"/>
  <c r="DJ44" i="46"/>
  <c r="DI44" i="46"/>
  <c r="DH44" i="46"/>
  <c r="DG44" i="46"/>
  <c r="AR44" i="46" s="1"/>
  <c r="DF44" i="46"/>
  <c r="DE44" i="46"/>
  <c r="DD44" i="46"/>
  <c r="DC44" i="46"/>
  <c r="AN44" i="46" s="1"/>
  <c r="DB44" i="46"/>
  <c r="DA44" i="46"/>
  <c r="CZ44" i="46"/>
  <c r="CY44" i="46"/>
  <c r="AJ44" i="46" s="1"/>
  <c r="CX44" i="46"/>
  <c r="CW44" i="46"/>
  <c r="AH44" i="46" s="1"/>
  <c r="CV44" i="46"/>
  <c r="AG44" i="46" s="1"/>
  <c r="CU44" i="46"/>
  <c r="AF44" i="46" s="1"/>
  <c r="CT44" i="46"/>
  <c r="AE44" i="46" s="1"/>
  <c r="CS44" i="46"/>
  <c r="CR44" i="46"/>
  <c r="CQ44" i="46"/>
  <c r="AB44" i="46" s="1"/>
  <c r="CP44" i="46"/>
  <c r="AA44" i="46" s="1"/>
  <c r="CO44" i="46"/>
  <c r="CN44" i="46"/>
  <c r="Y44" i="46" s="1"/>
  <c r="CM44" i="46"/>
  <c r="X44" i="46" s="1"/>
  <c r="CL44" i="46"/>
  <c r="W44" i="46" s="1"/>
  <c r="CK44" i="46"/>
  <c r="V44" i="46" s="1"/>
  <c r="CJ44" i="46"/>
  <c r="CI44" i="46"/>
  <c r="T44" i="46" s="1"/>
  <c r="CH44" i="46"/>
  <c r="S44" i="46" s="1"/>
  <c r="CG44" i="46"/>
  <c r="CF44" i="46"/>
  <c r="Q44" i="46" s="1"/>
  <c r="CE44" i="46"/>
  <c r="P44" i="46" s="1"/>
  <c r="CD44" i="46"/>
  <c r="CC44" i="46"/>
  <c r="N44" i="46" s="1"/>
  <c r="CB44" i="46"/>
  <c r="M44" i="46" s="1"/>
  <c r="CA44" i="46"/>
  <c r="L44" i="46" s="1"/>
  <c r="BZ44" i="46"/>
  <c r="K44" i="46" s="1"/>
  <c r="BY44" i="46"/>
  <c r="BX44" i="46"/>
  <c r="BW44" i="46"/>
  <c r="H44" i="46" s="1"/>
  <c r="BV44" i="46"/>
  <c r="G44" i="46" s="1"/>
  <c r="BU44" i="46"/>
  <c r="BT44" i="46"/>
  <c r="E44" i="46" s="1"/>
  <c r="BS44" i="46"/>
  <c r="D44" i="46" s="1"/>
  <c r="B44" i="46"/>
  <c r="B44" i="44" s="1"/>
  <c r="A44" i="46"/>
  <c r="EF43" i="46"/>
  <c r="EE43" i="46"/>
  <c r="ED43" i="46"/>
  <c r="BO43" i="44" s="1"/>
  <c r="EC43" i="46"/>
  <c r="EB43" i="46"/>
  <c r="BM43" i="46" s="1"/>
  <c r="EA43" i="46"/>
  <c r="BL43" i="46" s="1"/>
  <c r="DZ43" i="46"/>
  <c r="BK43" i="46" s="1"/>
  <c r="DY43" i="46"/>
  <c r="BJ43" i="46" s="1"/>
  <c r="DX43" i="46"/>
  <c r="BI43" i="46" s="1"/>
  <c r="DW43" i="46"/>
  <c r="BH43" i="46" s="1"/>
  <c r="DV43" i="46"/>
  <c r="BG43" i="46" s="1"/>
  <c r="DU43" i="46"/>
  <c r="DT43" i="46"/>
  <c r="DS43" i="46"/>
  <c r="BD43" i="46" s="1"/>
  <c r="DR43" i="46"/>
  <c r="DQ43" i="46"/>
  <c r="DP43" i="46"/>
  <c r="BA43" i="46" s="1"/>
  <c r="DO43" i="46"/>
  <c r="DN43" i="46"/>
  <c r="AY43" i="46" s="1"/>
  <c r="DM43" i="46"/>
  <c r="DL43" i="46"/>
  <c r="AW43" i="46" s="1"/>
  <c r="DK43" i="46"/>
  <c r="AV43" i="46" s="1"/>
  <c r="DJ43" i="46"/>
  <c r="AU43" i="46" s="1"/>
  <c r="DI43" i="46"/>
  <c r="DH43" i="46"/>
  <c r="DG43" i="46"/>
  <c r="DF43" i="46"/>
  <c r="AQ43" i="46" s="1"/>
  <c r="DE43" i="46"/>
  <c r="AP43" i="46" s="1"/>
  <c r="DD43" i="46"/>
  <c r="DC43" i="46"/>
  <c r="AN43" i="46" s="1"/>
  <c r="DB43" i="46"/>
  <c r="DA43" i="46"/>
  <c r="CZ43" i="46"/>
  <c r="CY43" i="46"/>
  <c r="AJ43" i="46" s="1"/>
  <c r="CX43" i="46"/>
  <c r="CW43" i="46"/>
  <c r="AH43" i="46" s="1"/>
  <c r="CV43" i="46"/>
  <c r="CU43" i="46"/>
  <c r="AF43" i="46" s="1"/>
  <c r="CT43" i="46"/>
  <c r="CS43" i="46"/>
  <c r="CR43" i="46"/>
  <c r="AC43" i="46" s="1"/>
  <c r="CQ43" i="46"/>
  <c r="AB43" i="46" s="1"/>
  <c r="CP43" i="46"/>
  <c r="CO43" i="46"/>
  <c r="CN43" i="46"/>
  <c r="CM43" i="46"/>
  <c r="X43" i="46" s="1"/>
  <c r="CL43" i="46"/>
  <c r="W43" i="46" s="1"/>
  <c r="CK43" i="46"/>
  <c r="V43" i="46" s="1"/>
  <c r="CJ43" i="46"/>
  <c r="CI43" i="46"/>
  <c r="CH43" i="46"/>
  <c r="S43" i="46" s="1"/>
  <c r="CG43" i="46"/>
  <c r="CF43" i="46"/>
  <c r="Q43" i="46" s="1"/>
  <c r="CE43" i="46"/>
  <c r="P43" i="46" s="1"/>
  <c r="CD43" i="46"/>
  <c r="CC43" i="46"/>
  <c r="CB43" i="46"/>
  <c r="CA43" i="46"/>
  <c r="L43" i="46" s="1"/>
  <c r="BZ43" i="46"/>
  <c r="BY43" i="46"/>
  <c r="BX43" i="46"/>
  <c r="I43" i="46" s="1"/>
  <c r="BW43" i="46"/>
  <c r="H43" i="46" s="1"/>
  <c r="BV43" i="46"/>
  <c r="G43" i="46" s="1"/>
  <c r="BU43" i="46"/>
  <c r="BT43" i="46"/>
  <c r="BS43" i="46"/>
  <c r="D43" i="46" s="1"/>
  <c r="B43" i="46"/>
  <c r="B43" i="44" s="1"/>
  <c r="A43" i="46"/>
  <c r="A43" i="44" s="1"/>
  <c r="EF42" i="46"/>
  <c r="BQ42" i="46" s="1"/>
  <c r="EE42" i="46"/>
  <c r="ED42" i="46"/>
  <c r="EC42" i="46"/>
  <c r="EB42" i="46"/>
  <c r="EA42" i="46"/>
  <c r="DZ42" i="46"/>
  <c r="BK42" i="46" s="1"/>
  <c r="DY42" i="46"/>
  <c r="BJ42" i="46" s="1"/>
  <c r="DX42" i="46"/>
  <c r="BI42" i="46" s="1"/>
  <c r="DW42" i="46"/>
  <c r="BH42" i="46" s="1"/>
  <c r="DV42" i="46"/>
  <c r="BG42" i="46" s="1"/>
  <c r="DU42" i="46"/>
  <c r="DT42" i="46"/>
  <c r="DS42" i="46"/>
  <c r="DR42" i="46"/>
  <c r="BC42" i="46" s="1"/>
  <c r="DQ42" i="46"/>
  <c r="DP42" i="46"/>
  <c r="DO42" i="46"/>
  <c r="AZ42" i="46" s="1"/>
  <c r="DN42" i="46"/>
  <c r="DM42" i="46"/>
  <c r="AX42" i="46" s="1"/>
  <c r="DL42" i="46"/>
  <c r="AW42" i="46" s="1"/>
  <c r="DK42" i="46"/>
  <c r="DJ42" i="46"/>
  <c r="AU42" i="46" s="1"/>
  <c r="DI42" i="46"/>
  <c r="DH42" i="46"/>
  <c r="DG42" i="46"/>
  <c r="AR42" i="46" s="1"/>
  <c r="DF42" i="46"/>
  <c r="DE42" i="46"/>
  <c r="DD42" i="46"/>
  <c r="AO42" i="46" s="1"/>
  <c r="DC42" i="46"/>
  <c r="DB42" i="46"/>
  <c r="AM42" i="46" s="1"/>
  <c r="DA42" i="46"/>
  <c r="AL42" i="46" s="1"/>
  <c r="CZ42" i="46"/>
  <c r="AK42" i="46" s="1"/>
  <c r="CY42" i="46"/>
  <c r="CX42" i="46"/>
  <c r="CW42" i="46"/>
  <c r="CV42" i="46"/>
  <c r="AG42" i="46" s="1"/>
  <c r="CU42" i="46"/>
  <c r="CT42" i="46"/>
  <c r="AE42" i="46" s="1"/>
  <c r="CS42" i="46"/>
  <c r="AD42" i="46" s="1"/>
  <c r="CR42" i="46"/>
  <c r="CQ42" i="46"/>
  <c r="AB42" i="46" s="1"/>
  <c r="CP42" i="46"/>
  <c r="CO42" i="46"/>
  <c r="CN42" i="46"/>
  <c r="CM42" i="46"/>
  <c r="CL42" i="46"/>
  <c r="W42" i="46" s="1"/>
  <c r="CK42" i="46"/>
  <c r="CJ42" i="46"/>
  <c r="U42" i="46" s="1"/>
  <c r="CI42" i="46"/>
  <c r="T42" i="46" s="1"/>
  <c r="CH42" i="46"/>
  <c r="S42" i="46" s="1"/>
  <c r="CG42" i="46"/>
  <c r="CF42" i="46"/>
  <c r="CE42" i="46"/>
  <c r="CD42" i="46"/>
  <c r="O42" i="46" s="1"/>
  <c r="CC42" i="46"/>
  <c r="N42" i="46" s="1"/>
  <c r="CB42" i="46"/>
  <c r="CA42" i="46"/>
  <c r="L42" i="46" s="1"/>
  <c r="BZ42" i="46"/>
  <c r="K42" i="46" s="1"/>
  <c r="BY42" i="46"/>
  <c r="BX42" i="46"/>
  <c r="BW42" i="46"/>
  <c r="BV42" i="46"/>
  <c r="G42" i="46" s="1"/>
  <c r="BU42" i="46"/>
  <c r="BT42" i="46"/>
  <c r="E42" i="46" s="1"/>
  <c r="BS42" i="46"/>
  <c r="B42" i="46"/>
  <c r="B42" i="44" s="1"/>
  <c r="A42" i="46"/>
  <c r="EF41" i="46"/>
  <c r="EE41" i="46"/>
  <c r="BP41" i="46" s="1"/>
  <c r="ED41" i="46"/>
  <c r="BO41" i="44" s="1"/>
  <c r="EC41" i="46"/>
  <c r="BN41" i="44" s="1"/>
  <c r="EB41" i="46"/>
  <c r="EA41" i="46"/>
  <c r="DZ41" i="46"/>
  <c r="DY41" i="46"/>
  <c r="DX41" i="46"/>
  <c r="DW41" i="46"/>
  <c r="BH41" i="46" s="1"/>
  <c r="DV41" i="46"/>
  <c r="DU41" i="46"/>
  <c r="DT41" i="46"/>
  <c r="BE41" i="46" s="1"/>
  <c r="DS41" i="46"/>
  <c r="DR41" i="46"/>
  <c r="DQ41" i="46"/>
  <c r="DP41" i="46"/>
  <c r="DO41" i="46"/>
  <c r="AZ41" i="46" s="1"/>
  <c r="DN41" i="46"/>
  <c r="DM41" i="46"/>
  <c r="AX41" i="46" s="1"/>
  <c r="DL41" i="46"/>
  <c r="AW41" i="46" s="1"/>
  <c r="DK41" i="46"/>
  <c r="AV41" i="46" s="1"/>
  <c r="DJ41" i="46"/>
  <c r="AU41" i="46" s="1"/>
  <c r="DI41" i="46"/>
  <c r="DH41" i="46"/>
  <c r="DG41" i="46"/>
  <c r="AR41" i="46" s="1"/>
  <c r="DF41" i="46"/>
  <c r="DE41" i="46"/>
  <c r="DD41" i="46"/>
  <c r="DC41" i="46"/>
  <c r="AN41" i="46" s="1"/>
  <c r="DB41" i="46"/>
  <c r="DA41" i="46"/>
  <c r="CZ41" i="46"/>
  <c r="AK41" i="46" s="1"/>
  <c r="CY41" i="46"/>
  <c r="AJ41" i="46" s="1"/>
  <c r="CX41" i="46"/>
  <c r="CW41" i="46"/>
  <c r="AH41" i="46" s="1"/>
  <c r="CV41" i="46"/>
  <c r="AG41" i="46" s="1"/>
  <c r="CU41" i="46"/>
  <c r="AF41" i="46" s="1"/>
  <c r="CT41" i="46"/>
  <c r="CS41" i="46"/>
  <c r="AD41" i="46" s="1"/>
  <c r="CR41" i="46"/>
  <c r="CQ41" i="46"/>
  <c r="CP41" i="46"/>
  <c r="CO41" i="46"/>
  <c r="CN41" i="46"/>
  <c r="CM41" i="46"/>
  <c r="CL41" i="46"/>
  <c r="W41" i="46" s="1"/>
  <c r="CK41" i="46"/>
  <c r="CJ41" i="46"/>
  <c r="CI41" i="46"/>
  <c r="CH41" i="46"/>
  <c r="CG41" i="46"/>
  <c r="CF41" i="46"/>
  <c r="Q41" i="46" s="1"/>
  <c r="CE41" i="46"/>
  <c r="P41" i="46" s="1"/>
  <c r="CD41" i="46"/>
  <c r="CC41" i="46"/>
  <c r="CB41" i="46"/>
  <c r="M41" i="46" s="1"/>
  <c r="CA41" i="46"/>
  <c r="L41" i="46" s="1"/>
  <c r="BZ41" i="46"/>
  <c r="BY41" i="46"/>
  <c r="BX41" i="46"/>
  <c r="BW41" i="46"/>
  <c r="H41" i="46" s="1"/>
  <c r="BV41" i="46"/>
  <c r="BU41" i="46"/>
  <c r="BT41" i="46"/>
  <c r="BS41" i="46"/>
  <c r="D41" i="46" s="1"/>
  <c r="BO41" i="46"/>
  <c r="B41" i="46"/>
  <c r="B41" i="44" s="1"/>
  <c r="A41" i="46"/>
  <c r="A39" i="27" s="1"/>
  <c r="EF40" i="46"/>
  <c r="EE40" i="46"/>
  <c r="BP40" i="46" s="1"/>
  <c r="ED40" i="46"/>
  <c r="EC40" i="46"/>
  <c r="BN40" i="46" s="1"/>
  <c r="EB40" i="46"/>
  <c r="EA40" i="46"/>
  <c r="DZ40" i="46"/>
  <c r="BK40" i="46" s="1"/>
  <c r="DY40" i="46"/>
  <c r="DX40" i="46"/>
  <c r="DW40" i="46"/>
  <c r="BH40" i="46" s="1"/>
  <c r="DV40" i="46"/>
  <c r="DU40" i="46"/>
  <c r="BF40" i="46" s="1"/>
  <c r="DT40" i="46"/>
  <c r="BE40" i="46" s="1"/>
  <c r="DS40" i="46"/>
  <c r="BD40" i="46" s="1"/>
  <c r="DR40" i="46"/>
  <c r="BC40" i="46" s="1"/>
  <c r="DQ40" i="46"/>
  <c r="DP40" i="46"/>
  <c r="BA40" i="46" s="1"/>
  <c r="DO40" i="46"/>
  <c r="AZ40" i="46" s="1"/>
  <c r="DN40" i="46"/>
  <c r="DM40" i="46"/>
  <c r="AX40" i="46" s="1"/>
  <c r="DL40" i="46"/>
  <c r="AW40" i="46" s="1"/>
  <c r="DK40" i="46"/>
  <c r="AV40" i="46" s="1"/>
  <c r="DJ40" i="46"/>
  <c r="DI40" i="46"/>
  <c r="DH40" i="46"/>
  <c r="AS40" i="46" s="1"/>
  <c r="DG40" i="46"/>
  <c r="AR40" i="46" s="1"/>
  <c r="DF40" i="46"/>
  <c r="AQ40" i="46" s="1"/>
  <c r="DE40" i="46"/>
  <c r="AP40" i="46" s="1"/>
  <c r="DD40" i="46"/>
  <c r="DC40" i="46"/>
  <c r="AN40" i="46" s="1"/>
  <c r="DB40" i="46"/>
  <c r="DA40" i="46"/>
  <c r="CZ40" i="46"/>
  <c r="CY40" i="46"/>
  <c r="AJ40" i="46" s="1"/>
  <c r="CX40" i="46"/>
  <c r="CW40" i="46"/>
  <c r="AH40" i="46" s="1"/>
  <c r="CV40" i="46"/>
  <c r="CU40" i="46"/>
  <c r="AF40" i="46" s="1"/>
  <c r="CT40" i="46"/>
  <c r="AE40" i="46" s="1"/>
  <c r="CS40" i="46"/>
  <c r="CR40" i="46"/>
  <c r="CQ40" i="46"/>
  <c r="AB40" i="46" s="1"/>
  <c r="CP40" i="46"/>
  <c r="CO40" i="46"/>
  <c r="CN40" i="46"/>
  <c r="CM40" i="46"/>
  <c r="X40" i="46" s="1"/>
  <c r="CL40" i="46"/>
  <c r="CK40" i="46"/>
  <c r="V40" i="46" s="1"/>
  <c r="CJ40" i="46"/>
  <c r="U40" i="46" s="1"/>
  <c r="CI40" i="46"/>
  <c r="T40" i="46" s="1"/>
  <c r="CH40" i="46"/>
  <c r="CG40" i="46"/>
  <c r="R40" i="46" s="1"/>
  <c r="CF40" i="46"/>
  <c r="CE40" i="46"/>
  <c r="CD40" i="46"/>
  <c r="CC40" i="46"/>
  <c r="CB40" i="46"/>
  <c r="CA40" i="46"/>
  <c r="L40" i="46" s="1"/>
  <c r="BZ40" i="46"/>
  <c r="BY40" i="46"/>
  <c r="J40" i="46" s="1"/>
  <c r="BX40" i="46"/>
  <c r="BW40" i="46"/>
  <c r="BV40" i="46"/>
  <c r="G40" i="46" s="1"/>
  <c r="BU40" i="46"/>
  <c r="BT40" i="46"/>
  <c r="BS40" i="46"/>
  <c r="D40" i="46" s="1"/>
  <c r="B40" i="46"/>
  <c r="B40" i="44" s="1"/>
  <c r="A40" i="46"/>
  <c r="A38" i="27" s="1"/>
  <c r="EF39" i="46"/>
  <c r="BQ39" i="46" s="1"/>
  <c r="EE39" i="46"/>
  <c r="BP39" i="46" s="1"/>
  <c r="ED39" i="46"/>
  <c r="BO39" i="44" s="1"/>
  <c r="EC39" i="46"/>
  <c r="BN39" i="44" s="1"/>
  <c r="EB39" i="46"/>
  <c r="EA39" i="46"/>
  <c r="DZ39" i="46"/>
  <c r="DY39" i="46"/>
  <c r="BJ39" i="46" s="1"/>
  <c r="DX39" i="46"/>
  <c r="DW39" i="46"/>
  <c r="BH39" i="46" s="1"/>
  <c r="DV39" i="46"/>
  <c r="DU39" i="46"/>
  <c r="DT39" i="46"/>
  <c r="DS39" i="46"/>
  <c r="BD39" i="46" s="1"/>
  <c r="DR39" i="46"/>
  <c r="DQ39" i="46"/>
  <c r="BB39" i="46" s="1"/>
  <c r="DP39" i="46"/>
  <c r="DO39" i="46"/>
  <c r="AZ39" i="46" s="1"/>
  <c r="DN39" i="46"/>
  <c r="AY39" i="46" s="1"/>
  <c r="DM39" i="46"/>
  <c r="DL39" i="46"/>
  <c r="AW39" i="46" s="1"/>
  <c r="DK39" i="46"/>
  <c r="DJ39" i="46"/>
  <c r="DI39" i="46"/>
  <c r="DH39" i="46"/>
  <c r="DG39" i="46"/>
  <c r="DF39" i="46"/>
  <c r="DE39" i="46"/>
  <c r="DD39" i="46"/>
  <c r="DC39" i="46"/>
  <c r="AN39" i="46" s="1"/>
  <c r="DB39" i="46"/>
  <c r="AM39" i="46" s="1"/>
  <c r="DA39" i="46"/>
  <c r="AL39" i="46" s="1"/>
  <c r="CZ39" i="46"/>
  <c r="CY39" i="46"/>
  <c r="AJ39" i="46" s="1"/>
  <c r="CX39" i="46"/>
  <c r="AI39" i="46" s="1"/>
  <c r="CW39" i="46"/>
  <c r="AH39" i="46" s="1"/>
  <c r="CV39" i="46"/>
  <c r="CU39" i="46"/>
  <c r="CT39" i="46"/>
  <c r="CS39" i="46"/>
  <c r="AD39" i="46" s="1"/>
  <c r="CR39" i="46"/>
  <c r="CQ39" i="46"/>
  <c r="CP39" i="46"/>
  <c r="AA39" i="46" s="1"/>
  <c r="CO39" i="46"/>
  <c r="CN39" i="46"/>
  <c r="CM39" i="46"/>
  <c r="CL39" i="46"/>
  <c r="CK39" i="46"/>
  <c r="CJ39" i="46"/>
  <c r="CI39" i="46"/>
  <c r="CH39" i="46"/>
  <c r="S39" i="46" s="1"/>
  <c r="CG39" i="46"/>
  <c r="CF39" i="46"/>
  <c r="Q39" i="46" s="1"/>
  <c r="CE39" i="46"/>
  <c r="CD39" i="46"/>
  <c r="O39" i="46" s="1"/>
  <c r="CC39" i="46"/>
  <c r="CB39" i="46"/>
  <c r="CA39" i="46"/>
  <c r="BZ39" i="46"/>
  <c r="BY39" i="46"/>
  <c r="J39" i="46" s="1"/>
  <c r="BX39" i="46"/>
  <c r="BW39" i="46"/>
  <c r="BV39" i="46"/>
  <c r="BU39" i="46"/>
  <c r="F39" i="46" s="1"/>
  <c r="BT39" i="46"/>
  <c r="BS39" i="46"/>
  <c r="BO39" i="46"/>
  <c r="B39" i="46"/>
  <c r="B39" i="44" s="1"/>
  <c r="A39" i="46"/>
  <c r="C39" i="46" s="1"/>
  <c r="C39" i="44" s="1"/>
  <c r="EF38" i="46"/>
  <c r="EE38" i="46"/>
  <c r="BP38" i="46" s="1"/>
  <c r="ED38" i="46"/>
  <c r="EC38" i="46"/>
  <c r="EB38" i="46"/>
  <c r="EA38" i="46"/>
  <c r="BL38" i="46" s="1"/>
  <c r="DZ38" i="46"/>
  <c r="DY38" i="46"/>
  <c r="DX38" i="46"/>
  <c r="DW38" i="46"/>
  <c r="BH38" i="46" s="1"/>
  <c r="DV38" i="46"/>
  <c r="DU38" i="46"/>
  <c r="DT38" i="46"/>
  <c r="BE38" i="46" s="1"/>
  <c r="DS38" i="46"/>
  <c r="DR38" i="46"/>
  <c r="DQ38" i="46"/>
  <c r="DP38" i="46"/>
  <c r="BA38" i="46" s="1"/>
  <c r="DO38" i="46"/>
  <c r="DN38" i="46"/>
  <c r="DM38" i="46"/>
  <c r="AX38" i="46" s="1"/>
  <c r="DL38" i="46"/>
  <c r="AW38" i="46" s="1"/>
  <c r="DK38" i="46"/>
  <c r="DJ38" i="46"/>
  <c r="DI38" i="46"/>
  <c r="AT38" i="46" s="1"/>
  <c r="DH38" i="46"/>
  <c r="DG38" i="46"/>
  <c r="AR38" i="46" s="1"/>
  <c r="DF38" i="46"/>
  <c r="DE38" i="46"/>
  <c r="DD38" i="46"/>
  <c r="AO38" i="46" s="1"/>
  <c r="DC38" i="46"/>
  <c r="AN38" i="46" s="1"/>
  <c r="DB38" i="46"/>
  <c r="DA38" i="46"/>
  <c r="CZ38" i="46"/>
  <c r="CY38" i="46"/>
  <c r="AJ38" i="46" s="1"/>
  <c r="CX38" i="46"/>
  <c r="CW38" i="46"/>
  <c r="CV38" i="46"/>
  <c r="CU38" i="46"/>
  <c r="CT38" i="46"/>
  <c r="CS38" i="46"/>
  <c r="CR38" i="46"/>
  <c r="AC38" i="46" s="1"/>
  <c r="CQ38" i="46"/>
  <c r="CP38" i="46"/>
  <c r="CO38" i="46"/>
  <c r="Z38" i="46" s="1"/>
  <c r="CN38" i="46"/>
  <c r="Y38" i="46" s="1"/>
  <c r="CM38" i="46"/>
  <c r="CL38" i="46"/>
  <c r="CK38" i="46"/>
  <c r="CJ38" i="46"/>
  <c r="CI38" i="46"/>
  <c r="T38" i="46" s="1"/>
  <c r="CH38" i="46"/>
  <c r="CG38" i="46"/>
  <c r="R38" i="46" s="1"/>
  <c r="CF38" i="46"/>
  <c r="CE38" i="46"/>
  <c r="CD38" i="46"/>
  <c r="CC38" i="46"/>
  <c r="CB38" i="46"/>
  <c r="CA38" i="46"/>
  <c r="BZ38" i="46"/>
  <c r="BY38" i="46"/>
  <c r="J38" i="46" s="1"/>
  <c r="BX38" i="46"/>
  <c r="I38" i="46" s="1"/>
  <c r="BW38" i="46"/>
  <c r="BV38" i="46"/>
  <c r="BU38" i="46"/>
  <c r="BT38" i="46"/>
  <c r="BS38" i="46"/>
  <c r="D38" i="46" s="1"/>
  <c r="B38" i="46"/>
  <c r="B38" i="44" s="1"/>
  <c r="A38" i="46"/>
  <c r="A38" i="44" s="1"/>
  <c r="EF37" i="46"/>
  <c r="EE37" i="46"/>
  <c r="ED37" i="46"/>
  <c r="BO37" i="46" s="1"/>
  <c r="EC37" i="46"/>
  <c r="EB37" i="46"/>
  <c r="EA37" i="46"/>
  <c r="DZ37" i="46"/>
  <c r="BK37" i="46" s="1"/>
  <c r="DY37" i="46"/>
  <c r="DX37" i="46"/>
  <c r="DW37" i="46"/>
  <c r="BH37" i="46" s="1"/>
  <c r="DV37" i="46"/>
  <c r="DU37" i="46"/>
  <c r="BF37" i="46" s="1"/>
  <c r="DT37" i="46"/>
  <c r="DS37" i="46"/>
  <c r="BD37" i="46" s="1"/>
  <c r="DR37" i="46"/>
  <c r="BC37" i="46" s="1"/>
  <c r="DQ37" i="46"/>
  <c r="DP37" i="46"/>
  <c r="DO37" i="46"/>
  <c r="AZ37" i="46" s="1"/>
  <c r="DN37" i="46"/>
  <c r="DM37" i="46"/>
  <c r="DL37" i="46"/>
  <c r="DK37" i="46"/>
  <c r="AV37" i="46" s="1"/>
  <c r="DJ37" i="46"/>
  <c r="AU37" i="46" s="1"/>
  <c r="DI37" i="46"/>
  <c r="DH37" i="46"/>
  <c r="DG37" i="46"/>
  <c r="DF37" i="46"/>
  <c r="DE37" i="46"/>
  <c r="DD37" i="46"/>
  <c r="AO37" i="46" s="1"/>
  <c r="DC37" i="46"/>
  <c r="AN37" i="46" s="1"/>
  <c r="DB37" i="46"/>
  <c r="AM37" i="46" s="1"/>
  <c r="DA37" i="46"/>
  <c r="CZ37" i="46"/>
  <c r="AK37" i="46" s="1"/>
  <c r="CY37" i="46"/>
  <c r="CX37" i="46"/>
  <c r="CW37" i="46"/>
  <c r="CV37" i="46"/>
  <c r="AG37" i="46" s="1"/>
  <c r="CU37" i="46"/>
  <c r="CT37" i="46"/>
  <c r="AE37" i="46" s="1"/>
  <c r="CS37" i="46"/>
  <c r="AD37" i="46" s="1"/>
  <c r="CR37" i="46"/>
  <c r="CQ37" i="46"/>
  <c r="AB37" i="46" s="1"/>
  <c r="CP37" i="46"/>
  <c r="CO37" i="46"/>
  <c r="Z37" i="46" s="1"/>
  <c r="CN37" i="46"/>
  <c r="Y37" i="46" s="1"/>
  <c r="CM37" i="46"/>
  <c r="CL37" i="46"/>
  <c r="W37" i="46" s="1"/>
  <c r="CK37" i="46"/>
  <c r="V37" i="46" s="1"/>
  <c r="CJ37" i="46"/>
  <c r="U37" i="46" s="1"/>
  <c r="CI37" i="46"/>
  <c r="T37" i="46" s="1"/>
  <c r="CH37" i="46"/>
  <c r="S37" i="46" s="1"/>
  <c r="CG37" i="46"/>
  <c r="CF37" i="46"/>
  <c r="CE37" i="46"/>
  <c r="P37" i="46" s="1"/>
  <c r="CD37" i="46"/>
  <c r="O37" i="46" s="1"/>
  <c r="CC37" i="46"/>
  <c r="N37" i="46" s="1"/>
  <c r="CB37" i="46"/>
  <c r="CA37" i="46"/>
  <c r="BZ37" i="46"/>
  <c r="BY37" i="46"/>
  <c r="BX37" i="46"/>
  <c r="BW37" i="46"/>
  <c r="H37" i="46" s="1"/>
  <c r="BV37" i="46"/>
  <c r="G37" i="46" s="1"/>
  <c r="BU37" i="46"/>
  <c r="F37" i="46" s="1"/>
  <c r="BT37" i="46"/>
  <c r="E37" i="46" s="1"/>
  <c r="BS37" i="46"/>
  <c r="D37" i="46" s="1"/>
  <c r="B37" i="46"/>
  <c r="B37" i="44" s="1"/>
  <c r="A37" i="46"/>
  <c r="A35" i="27" s="1"/>
  <c r="EF36" i="46"/>
  <c r="EE36" i="46"/>
  <c r="BP36" i="46" s="1"/>
  <c r="ED36" i="46"/>
  <c r="EC36" i="46"/>
  <c r="EB36" i="46"/>
  <c r="EA36" i="46"/>
  <c r="BL36" i="46" s="1"/>
  <c r="DZ36" i="46"/>
  <c r="DY36" i="46"/>
  <c r="DX36" i="46"/>
  <c r="BI36" i="46" s="1"/>
  <c r="DW36" i="46"/>
  <c r="BH36" i="46" s="1"/>
  <c r="DV36" i="46"/>
  <c r="DU36" i="46"/>
  <c r="BF36" i="46" s="1"/>
  <c r="DT36" i="46"/>
  <c r="BE36" i="46" s="1"/>
  <c r="DS36" i="46"/>
  <c r="DR36" i="46"/>
  <c r="DQ36" i="46"/>
  <c r="DP36" i="46"/>
  <c r="BA36" i="46" s="1"/>
  <c r="DO36" i="46"/>
  <c r="AZ36" i="46" s="1"/>
  <c r="DN36" i="46"/>
  <c r="DM36" i="46"/>
  <c r="AX36" i="46" s="1"/>
  <c r="DL36" i="46"/>
  <c r="AW36" i="46" s="1"/>
  <c r="DK36" i="46"/>
  <c r="AV36" i="46" s="1"/>
  <c r="DJ36" i="46"/>
  <c r="AU36" i="44" s="1"/>
  <c r="DI36" i="46"/>
  <c r="DH36" i="46"/>
  <c r="AS36" i="46" s="1"/>
  <c r="DG36" i="46"/>
  <c r="DF36" i="46"/>
  <c r="DE36" i="46"/>
  <c r="DD36" i="46"/>
  <c r="AO36" i="46" s="1"/>
  <c r="DC36" i="46"/>
  <c r="DB36" i="46"/>
  <c r="DA36" i="46"/>
  <c r="AL36" i="46" s="1"/>
  <c r="CZ36" i="46"/>
  <c r="AK36" i="46" s="1"/>
  <c r="CY36" i="46"/>
  <c r="AJ36" i="46" s="1"/>
  <c r="CX36" i="46"/>
  <c r="CW36" i="46"/>
  <c r="AH36" i="46" s="1"/>
  <c r="CV36" i="46"/>
  <c r="CU36" i="46"/>
  <c r="AF36" i="46" s="1"/>
  <c r="CT36" i="46"/>
  <c r="CS36" i="46"/>
  <c r="CR36" i="46"/>
  <c r="CQ36" i="46"/>
  <c r="CP36" i="46"/>
  <c r="CO36" i="46"/>
  <c r="Z36" i="46" s="1"/>
  <c r="CN36" i="46"/>
  <c r="CM36" i="46"/>
  <c r="X36" i="46" s="1"/>
  <c r="CL36" i="46"/>
  <c r="CK36" i="46"/>
  <c r="CJ36" i="46"/>
  <c r="U36" i="46" s="1"/>
  <c r="CI36" i="46"/>
  <c r="T36" i="46" s="1"/>
  <c r="CH36" i="46"/>
  <c r="S36" i="46" s="1"/>
  <c r="CG36" i="46"/>
  <c r="CF36" i="46"/>
  <c r="CE36" i="46"/>
  <c r="P36" i="46" s="1"/>
  <c r="CD36" i="46"/>
  <c r="CC36" i="46"/>
  <c r="CB36" i="46"/>
  <c r="CA36" i="46"/>
  <c r="BZ36" i="46"/>
  <c r="K36" i="46" s="1"/>
  <c r="BY36" i="46"/>
  <c r="BX36" i="46"/>
  <c r="I36" i="46" s="1"/>
  <c r="BW36" i="46"/>
  <c r="H36" i="46" s="1"/>
  <c r="BV36" i="46"/>
  <c r="BU36" i="46"/>
  <c r="BT36" i="46"/>
  <c r="BS36" i="46"/>
  <c r="D36" i="46" s="1"/>
  <c r="B36" i="46"/>
  <c r="B36" i="44" s="1"/>
  <c r="A36" i="46"/>
  <c r="C36" i="46" s="1"/>
  <c r="C36" i="44" s="1"/>
  <c r="EF35" i="46"/>
  <c r="BQ35" i="46" s="1"/>
  <c r="EE35" i="46"/>
  <c r="ED35" i="46"/>
  <c r="EC35" i="46"/>
  <c r="BN35" i="46" s="1"/>
  <c r="EB35" i="46"/>
  <c r="EA35" i="46"/>
  <c r="BL35" i="46" s="1"/>
  <c r="DZ35" i="46"/>
  <c r="DY35" i="46"/>
  <c r="DX35" i="46"/>
  <c r="BI35" i="46" s="1"/>
  <c r="DW35" i="46"/>
  <c r="BH35" i="46" s="1"/>
  <c r="DV35" i="46"/>
  <c r="DU35" i="46"/>
  <c r="DT35" i="46"/>
  <c r="DS35" i="46"/>
  <c r="BD35" i="46" s="1"/>
  <c r="DR35" i="46"/>
  <c r="DQ35" i="46"/>
  <c r="BB35" i="46" s="1"/>
  <c r="DP35" i="46"/>
  <c r="BA35" i="46" s="1"/>
  <c r="DO35" i="46"/>
  <c r="DN35" i="46"/>
  <c r="DM35" i="46"/>
  <c r="DL35" i="46"/>
  <c r="AW35" i="46" s="1"/>
  <c r="DK35" i="46"/>
  <c r="DJ35" i="46"/>
  <c r="DI35" i="46"/>
  <c r="DH35" i="46"/>
  <c r="DG35" i="46"/>
  <c r="AR35" i="46" s="1"/>
  <c r="DF35" i="46"/>
  <c r="DE35" i="46"/>
  <c r="DD35" i="46"/>
  <c r="DC35" i="46"/>
  <c r="AN35" i="46" s="1"/>
  <c r="DB35" i="46"/>
  <c r="DA35" i="46"/>
  <c r="AL35" i="46" s="1"/>
  <c r="CZ35" i="46"/>
  <c r="CY35" i="46"/>
  <c r="CX35" i="46"/>
  <c r="CW35" i="46"/>
  <c r="CV35" i="46"/>
  <c r="CU35" i="46"/>
  <c r="AF35" i="46" s="1"/>
  <c r="CT35" i="46"/>
  <c r="CS35" i="46"/>
  <c r="AD35" i="46" s="1"/>
  <c r="CR35" i="46"/>
  <c r="CQ35" i="46"/>
  <c r="AB35" i="46" s="1"/>
  <c r="CP35" i="46"/>
  <c r="CO35" i="46"/>
  <c r="Z35" i="46" s="1"/>
  <c r="CN35" i="46"/>
  <c r="CM35" i="46"/>
  <c r="X35" i="46" s="1"/>
  <c r="CL35" i="46"/>
  <c r="CK35" i="46"/>
  <c r="CJ35" i="46"/>
  <c r="U35" i="46" s="1"/>
  <c r="CI35" i="46"/>
  <c r="CH35" i="46"/>
  <c r="CG35" i="46"/>
  <c r="CF35" i="46"/>
  <c r="CE35" i="46"/>
  <c r="P35" i="46" s="1"/>
  <c r="CD35" i="46"/>
  <c r="CC35" i="46"/>
  <c r="CB35" i="46"/>
  <c r="CA35" i="46"/>
  <c r="L35" i="46" s="1"/>
  <c r="BZ35" i="46"/>
  <c r="BY35" i="46"/>
  <c r="J35" i="46" s="1"/>
  <c r="BX35" i="46"/>
  <c r="BW35" i="46"/>
  <c r="H35" i="46" s="1"/>
  <c r="BV35" i="46"/>
  <c r="BU35" i="46"/>
  <c r="F35" i="46" s="1"/>
  <c r="BT35" i="46"/>
  <c r="E35" i="46" s="1"/>
  <c r="BS35" i="46"/>
  <c r="B35" i="46"/>
  <c r="B35" i="44" s="1"/>
  <c r="A35" i="46"/>
  <c r="EF34" i="46"/>
  <c r="BQ34" i="46" s="1"/>
  <c r="EE34" i="46"/>
  <c r="ED34" i="46"/>
  <c r="BO34" i="44" s="1"/>
  <c r="EC34" i="46"/>
  <c r="EB34" i="46"/>
  <c r="EA34" i="46"/>
  <c r="BL34" i="46" s="1"/>
  <c r="DZ34" i="46"/>
  <c r="DY34" i="46"/>
  <c r="BJ34" i="46" s="1"/>
  <c r="DX34" i="46"/>
  <c r="DW34" i="46"/>
  <c r="BH34" i="46" s="1"/>
  <c r="DV34" i="46"/>
  <c r="BG34" i="46" s="1"/>
  <c r="DU34" i="46"/>
  <c r="DT34" i="46"/>
  <c r="BE34" i="46" s="1"/>
  <c r="DS34" i="46"/>
  <c r="BD34" i="46" s="1"/>
  <c r="DR34" i="46"/>
  <c r="DQ34" i="46"/>
  <c r="DP34" i="46"/>
  <c r="DO34" i="46"/>
  <c r="DN34" i="46"/>
  <c r="DM34" i="46"/>
  <c r="AX34" i="46" s="1"/>
  <c r="DL34" i="46"/>
  <c r="DK34" i="46"/>
  <c r="AV34" i="46" s="1"/>
  <c r="DJ34" i="46"/>
  <c r="DI34" i="46"/>
  <c r="AT34" i="46" s="1"/>
  <c r="DH34" i="46"/>
  <c r="AS34" i="46" s="1"/>
  <c r="DG34" i="46"/>
  <c r="DF34" i="46"/>
  <c r="DE34" i="46"/>
  <c r="AP34" i="46" s="1"/>
  <c r="DD34" i="46"/>
  <c r="DC34" i="46"/>
  <c r="AN34" i="46" s="1"/>
  <c r="DB34" i="46"/>
  <c r="DA34" i="46"/>
  <c r="AL34" i="46" s="1"/>
  <c r="CZ34" i="46"/>
  <c r="CY34" i="46"/>
  <c r="CX34" i="46"/>
  <c r="CW34" i="46"/>
  <c r="AH34" i="46" s="1"/>
  <c r="CV34" i="46"/>
  <c r="AG34" i="46" s="1"/>
  <c r="CU34" i="46"/>
  <c r="AF34" i="46" s="1"/>
  <c r="CT34" i="46"/>
  <c r="CS34" i="46"/>
  <c r="CR34" i="46"/>
  <c r="CQ34" i="46"/>
  <c r="AB34" i="46" s="1"/>
  <c r="CP34" i="46"/>
  <c r="CO34" i="46"/>
  <c r="Z34" i="46" s="1"/>
  <c r="CN34" i="46"/>
  <c r="CM34" i="46"/>
  <c r="X34" i="46" s="1"/>
  <c r="CL34" i="46"/>
  <c r="CK34" i="46"/>
  <c r="CJ34" i="46"/>
  <c r="CI34" i="46"/>
  <c r="T34" i="46" s="1"/>
  <c r="CH34" i="46"/>
  <c r="CG34" i="46"/>
  <c r="R34" i="46" s="1"/>
  <c r="CF34" i="46"/>
  <c r="Q34" i="46" s="1"/>
  <c r="CE34" i="46"/>
  <c r="P34" i="46" s="1"/>
  <c r="CD34" i="46"/>
  <c r="O34" i="46" s="1"/>
  <c r="CC34" i="46"/>
  <c r="N34" i="46" s="1"/>
  <c r="CB34" i="46"/>
  <c r="M34" i="46" s="1"/>
  <c r="CA34" i="46"/>
  <c r="BZ34" i="46"/>
  <c r="BY34" i="46"/>
  <c r="BX34" i="46"/>
  <c r="I34" i="46" s="1"/>
  <c r="BW34" i="46"/>
  <c r="H34" i="46" s="1"/>
  <c r="BV34" i="46"/>
  <c r="BU34" i="46"/>
  <c r="BT34" i="46"/>
  <c r="BS34" i="46"/>
  <c r="D34" i="46" s="1"/>
  <c r="BO34" i="46"/>
  <c r="B34" i="46"/>
  <c r="B34" i="44" s="1"/>
  <c r="A34" i="46"/>
  <c r="A32" i="27" s="1"/>
  <c r="EF33" i="46"/>
  <c r="BQ33" i="46" s="1"/>
  <c r="EE33" i="46"/>
  <c r="ED33" i="46"/>
  <c r="BO33" i="44" s="1"/>
  <c r="EC33" i="46"/>
  <c r="BN33" i="46" s="1"/>
  <c r="EB33" i="46"/>
  <c r="BM33" i="46" s="1"/>
  <c r="EA33" i="46"/>
  <c r="DZ33" i="46"/>
  <c r="DY33" i="46"/>
  <c r="DX33" i="46"/>
  <c r="BI33" i="46" s="1"/>
  <c r="DW33" i="46"/>
  <c r="DV33" i="46"/>
  <c r="DU33" i="46"/>
  <c r="DT33" i="46"/>
  <c r="BE33" i="46" s="1"/>
  <c r="DS33" i="46"/>
  <c r="DR33" i="46"/>
  <c r="DQ33" i="46"/>
  <c r="BB33" i="46" s="1"/>
  <c r="DP33" i="46"/>
  <c r="DO33" i="46"/>
  <c r="AZ33" i="46" s="1"/>
  <c r="DN33" i="46"/>
  <c r="DM33" i="46"/>
  <c r="AX33" i="46" s="1"/>
  <c r="DL33" i="46"/>
  <c r="AW33" i="46" s="1"/>
  <c r="DK33" i="46"/>
  <c r="DJ33" i="46"/>
  <c r="AU33" i="46" s="1"/>
  <c r="DI33" i="46"/>
  <c r="AT33" i="46" s="1"/>
  <c r="DH33" i="46"/>
  <c r="AS33" i="46" s="1"/>
  <c r="DG33" i="46"/>
  <c r="AR33" i="46" s="1"/>
  <c r="DF33" i="46"/>
  <c r="DE33" i="46"/>
  <c r="DD33" i="46"/>
  <c r="DC33" i="46"/>
  <c r="DB33" i="46"/>
  <c r="DA33" i="46"/>
  <c r="AL33" i="46" s="1"/>
  <c r="CZ33" i="46"/>
  <c r="AK33" i="46" s="1"/>
  <c r="CY33" i="46"/>
  <c r="AJ33" i="46" s="1"/>
  <c r="CX33" i="46"/>
  <c r="CW33" i="46"/>
  <c r="CV33" i="46"/>
  <c r="AG33" i="46" s="1"/>
  <c r="CU33" i="46"/>
  <c r="CT33" i="46"/>
  <c r="CS33" i="46"/>
  <c r="AD33" i="46" s="1"/>
  <c r="CR33" i="46"/>
  <c r="AC33" i="46" s="1"/>
  <c r="CQ33" i="46"/>
  <c r="AB33" i="46" s="1"/>
  <c r="CP33" i="46"/>
  <c r="CO33" i="46"/>
  <c r="CN33" i="46"/>
  <c r="Y33" i="46" s="1"/>
  <c r="CM33" i="46"/>
  <c r="CL33" i="46"/>
  <c r="CK33" i="46"/>
  <c r="CJ33" i="46"/>
  <c r="U33" i="46" s="1"/>
  <c r="CI33" i="46"/>
  <c r="T33" i="46" s="1"/>
  <c r="CH33" i="46"/>
  <c r="CG33" i="46"/>
  <c r="R33" i="46" s="1"/>
  <c r="CF33" i="46"/>
  <c r="Q33" i="46" s="1"/>
  <c r="CE33" i="46"/>
  <c r="CD33" i="46"/>
  <c r="O33" i="46" s="1"/>
  <c r="CC33" i="46"/>
  <c r="CB33" i="46"/>
  <c r="CA33" i="46"/>
  <c r="L33" i="46" s="1"/>
  <c r="BZ33" i="46"/>
  <c r="BY33" i="46"/>
  <c r="J33" i="46" s="1"/>
  <c r="BX33" i="46"/>
  <c r="I33" i="46" s="1"/>
  <c r="BW33" i="46"/>
  <c r="BV33" i="46"/>
  <c r="G33" i="46" s="1"/>
  <c r="BU33" i="46"/>
  <c r="BT33" i="46"/>
  <c r="BS33" i="46"/>
  <c r="D33" i="46" s="1"/>
  <c r="B33" i="46"/>
  <c r="B33" i="44" s="1"/>
  <c r="A33" i="46"/>
  <c r="A31" i="27" s="1"/>
  <c r="EF32" i="46"/>
  <c r="BQ32" i="46" s="1"/>
  <c r="EE32" i="46"/>
  <c r="BP32" i="46" s="1"/>
  <c r="ED32" i="46"/>
  <c r="BO32" i="46" s="1"/>
  <c r="EC32" i="46"/>
  <c r="BN32" i="46" s="1"/>
  <c r="EB32" i="46"/>
  <c r="EA32" i="46"/>
  <c r="DZ32" i="46"/>
  <c r="DY32" i="46"/>
  <c r="DX32" i="46"/>
  <c r="BI32" i="46" s="1"/>
  <c r="DW32" i="46"/>
  <c r="BH32" i="46" s="1"/>
  <c r="DV32" i="46"/>
  <c r="DU32" i="46"/>
  <c r="DT32" i="46"/>
  <c r="BE32" i="46" s="1"/>
  <c r="DS32" i="46"/>
  <c r="BD32" i="46" s="1"/>
  <c r="DR32" i="46"/>
  <c r="DQ32" i="46"/>
  <c r="DP32" i="46"/>
  <c r="BA32" i="46" s="1"/>
  <c r="DO32" i="46"/>
  <c r="AZ32" i="46" s="1"/>
  <c r="DN32" i="46"/>
  <c r="AY32" i="46" s="1"/>
  <c r="DM32" i="46"/>
  <c r="DL32" i="46"/>
  <c r="AW32" i="46" s="1"/>
  <c r="DK32" i="46"/>
  <c r="DJ32" i="46"/>
  <c r="DI32" i="46"/>
  <c r="AT32" i="46" s="1"/>
  <c r="DH32" i="46"/>
  <c r="AS32" i="46" s="1"/>
  <c r="DG32" i="46"/>
  <c r="AR32" i="46" s="1"/>
  <c r="DF32" i="46"/>
  <c r="AQ32" i="46" s="1"/>
  <c r="DE32" i="46"/>
  <c r="AP32" i="46" s="1"/>
  <c r="DD32" i="46"/>
  <c r="DC32" i="46"/>
  <c r="DB32" i="46"/>
  <c r="DA32" i="46"/>
  <c r="AL32" i="46" s="1"/>
  <c r="CZ32" i="46"/>
  <c r="AK32" i="46" s="1"/>
  <c r="CY32" i="46"/>
  <c r="CX32" i="46"/>
  <c r="CW32" i="46"/>
  <c r="AH32" i="46" s="1"/>
  <c r="CV32" i="46"/>
  <c r="AG32" i="46" s="1"/>
  <c r="CU32" i="46"/>
  <c r="CT32" i="46"/>
  <c r="CS32" i="46"/>
  <c r="AD32" i="46" s="1"/>
  <c r="CR32" i="46"/>
  <c r="AC32" i="46" s="1"/>
  <c r="CQ32" i="46"/>
  <c r="AB32" i="46" s="1"/>
  <c r="CP32" i="46"/>
  <c r="AA32" i="46" s="1"/>
  <c r="CO32" i="46"/>
  <c r="Z32" i="46" s="1"/>
  <c r="CN32" i="46"/>
  <c r="CM32" i="46"/>
  <c r="CL32" i="46"/>
  <c r="CK32" i="46"/>
  <c r="CJ32" i="46"/>
  <c r="U32" i="46" s="1"/>
  <c r="CI32" i="46"/>
  <c r="T32" i="46" s="1"/>
  <c r="CH32" i="46"/>
  <c r="CG32" i="46"/>
  <c r="R32" i="46" s="1"/>
  <c r="CF32" i="46"/>
  <c r="Q32" i="46" s="1"/>
  <c r="CE32" i="46"/>
  <c r="CD32" i="46"/>
  <c r="CC32" i="46"/>
  <c r="N32" i="46" s="1"/>
  <c r="CB32" i="46"/>
  <c r="M32" i="46" s="1"/>
  <c r="CA32" i="46"/>
  <c r="BZ32" i="46"/>
  <c r="K32" i="46" s="1"/>
  <c r="BY32" i="46"/>
  <c r="BX32" i="46"/>
  <c r="BW32" i="46"/>
  <c r="BV32" i="46"/>
  <c r="G32" i="46" s="1"/>
  <c r="BU32" i="46"/>
  <c r="F32" i="46" s="1"/>
  <c r="BT32" i="46"/>
  <c r="E32" i="46" s="1"/>
  <c r="BS32" i="46"/>
  <c r="D32" i="46" s="1"/>
  <c r="B32" i="46"/>
  <c r="B32" i="44" s="1"/>
  <c r="A32" i="46"/>
  <c r="A30" i="27" s="1"/>
  <c r="EF31" i="46"/>
  <c r="BQ31" i="46" s="1"/>
  <c r="EE31" i="46"/>
  <c r="BP31" i="46" s="1"/>
  <c r="ED31" i="46"/>
  <c r="EC31" i="46"/>
  <c r="BN31" i="46" s="1"/>
  <c r="EB31" i="46"/>
  <c r="EA31" i="46"/>
  <c r="BL31" i="46" s="1"/>
  <c r="DZ31" i="46"/>
  <c r="DY31" i="46"/>
  <c r="DX31" i="46"/>
  <c r="DW31" i="46"/>
  <c r="DV31" i="46"/>
  <c r="DU31" i="46"/>
  <c r="DT31" i="46"/>
  <c r="DS31" i="46"/>
  <c r="BD31" i="46" s="1"/>
  <c r="DR31" i="46"/>
  <c r="DQ31" i="46"/>
  <c r="BB31" i="46" s="1"/>
  <c r="DP31" i="46"/>
  <c r="BA31" i="46" s="1"/>
  <c r="DO31" i="46"/>
  <c r="DN31" i="46"/>
  <c r="DM31" i="46"/>
  <c r="AX31" i="46" s="1"/>
  <c r="DL31" i="46"/>
  <c r="DK31" i="46"/>
  <c r="AV31" i="46" s="1"/>
  <c r="DJ31" i="46"/>
  <c r="DI31" i="46"/>
  <c r="AT31" i="46" s="1"/>
  <c r="DH31" i="46"/>
  <c r="DG31" i="46"/>
  <c r="DF31" i="46"/>
  <c r="DE31" i="46"/>
  <c r="AP31" i="46" s="1"/>
  <c r="DD31" i="46"/>
  <c r="DC31" i="46"/>
  <c r="DB31" i="46"/>
  <c r="DA31" i="46"/>
  <c r="AL31" i="46" s="1"/>
  <c r="CZ31" i="46"/>
  <c r="AK31" i="46" s="1"/>
  <c r="CY31" i="46"/>
  <c r="CX31" i="46"/>
  <c r="CW31" i="46"/>
  <c r="CV31" i="46"/>
  <c r="AG31" i="46" s="1"/>
  <c r="CU31" i="46"/>
  <c r="AF31" i="46" s="1"/>
  <c r="CT31" i="46"/>
  <c r="AE31" i="46" s="1"/>
  <c r="CS31" i="46"/>
  <c r="AD31" i="46" s="1"/>
  <c r="CR31" i="46"/>
  <c r="CQ31" i="46"/>
  <c r="CP31" i="46"/>
  <c r="AA31" i="44" s="1"/>
  <c r="CO31" i="46"/>
  <c r="CN31" i="46"/>
  <c r="Y31" i="46" s="1"/>
  <c r="CM31" i="46"/>
  <c r="X31" i="46" s="1"/>
  <c r="CL31" i="46"/>
  <c r="W31" i="46" s="1"/>
  <c r="CK31" i="46"/>
  <c r="CJ31" i="46"/>
  <c r="U31" i="46" s="1"/>
  <c r="CI31" i="46"/>
  <c r="CH31" i="46"/>
  <c r="CG31" i="46"/>
  <c r="R31" i="46" s="1"/>
  <c r="CF31" i="46"/>
  <c r="CE31" i="46"/>
  <c r="CD31" i="46"/>
  <c r="O31" i="46" s="1"/>
  <c r="CC31" i="46"/>
  <c r="N31" i="46" s="1"/>
  <c r="CB31" i="46"/>
  <c r="CA31" i="46"/>
  <c r="BZ31" i="46"/>
  <c r="BY31" i="46"/>
  <c r="J31" i="46" s="1"/>
  <c r="BX31" i="46"/>
  <c r="BW31" i="46"/>
  <c r="H31" i="46" s="1"/>
  <c r="BV31" i="46"/>
  <c r="G31" i="46" s="1"/>
  <c r="BU31" i="46"/>
  <c r="F31" i="46" s="1"/>
  <c r="BT31" i="46"/>
  <c r="BS31" i="46"/>
  <c r="B31" i="46"/>
  <c r="B31" i="44" s="1"/>
  <c r="A31" i="46"/>
  <c r="A29" i="27" s="1"/>
  <c r="EF30" i="46"/>
  <c r="EE30" i="46"/>
  <c r="BP30" i="46" s="1"/>
  <c r="ED30" i="46"/>
  <c r="BO30" i="44" s="1"/>
  <c r="EC30" i="46"/>
  <c r="EB30" i="46"/>
  <c r="BM30" i="46" s="1"/>
  <c r="EA30" i="46"/>
  <c r="BL30" i="46" s="1"/>
  <c r="DZ30" i="46"/>
  <c r="DY30" i="46"/>
  <c r="DX30" i="46"/>
  <c r="DW30" i="46"/>
  <c r="DV30" i="46"/>
  <c r="BG30" i="46" s="1"/>
  <c r="DU30" i="46"/>
  <c r="BF30" i="46" s="1"/>
  <c r="DT30" i="46"/>
  <c r="DS30" i="46"/>
  <c r="DR30" i="46"/>
  <c r="BC30" i="46" s="1"/>
  <c r="DQ30" i="46"/>
  <c r="BB30" i="46" s="1"/>
  <c r="DP30" i="46"/>
  <c r="DO30" i="46"/>
  <c r="DN30" i="46"/>
  <c r="AY30" i="46" s="1"/>
  <c r="DM30" i="46"/>
  <c r="DL30" i="46"/>
  <c r="DK30" i="46"/>
  <c r="DJ30" i="46"/>
  <c r="DI30" i="46"/>
  <c r="AT30" i="46" s="1"/>
  <c r="DH30" i="46"/>
  <c r="DG30" i="46"/>
  <c r="DF30" i="46"/>
  <c r="AQ30" i="46" s="1"/>
  <c r="DE30" i="46"/>
  <c r="AP30" i="46" s="1"/>
  <c r="DD30" i="46"/>
  <c r="AO30" i="46" s="1"/>
  <c r="DC30" i="46"/>
  <c r="DB30" i="46"/>
  <c r="DA30" i="46"/>
  <c r="AL30" i="46" s="1"/>
  <c r="CZ30" i="46"/>
  <c r="CY30" i="46"/>
  <c r="AJ30" i="46" s="1"/>
  <c r="CX30" i="46"/>
  <c r="AI30" i="46" s="1"/>
  <c r="CW30" i="46"/>
  <c r="AH30" i="46" s="1"/>
  <c r="CV30" i="46"/>
  <c r="CU30" i="46"/>
  <c r="CT30" i="46"/>
  <c r="CS30" i="46"/>
  <c r="AD30" i="46" s="1"/>
  <c r="CR30" i="46"/>
  <c r="CQ30" i="46"/>
  <c r="CP30" i="46"/>
  <c r="CO30" i="46"/>
  <c r="Z30" i="46" s="1"/>
  <c r="CN30" i="46"/>
  <c r="Y30" i="46" s="1"/>
  <c r="CM30" i="46"/>
  <c r="X30" i="46" s="1"/>
  <c r="CL30" i="46"/>
  <c r="CK30" i="46"/>
  <c r="V30" i="46" s="1"/>
  <c r="CJ30" i="46"/>
  <c r="CI30" i="46"/>
  <c r="CH30" i="46"/>
  <c r="CG30" i="46"/>
  <c r="R30" i="46" s="1"/>
  <c r="CF30" i="46"/>
  <c r="Q30" i="46" s="1"/>
  <c r="CE30" i="46"/>
  <c r="CD30" i="46"/>
  <c r="O30" i="46" s="1"/>
  <c r="CC30" i="46"/>
  <c r="N30" i="46" s="1"/>
  <c r="CB30" i="46"/>
  <c r="CA30" i="46"/>
  <c r="BZ30" i="46"/>
  <c r="K30" i="46" s="1"/>
  <c r="BY30" i="46"/>
  <c r="BX30" i="46"/>
  <c r="BW30" i="46"/>
  <c r="H30" i="46" s="1"/>
  <c r="BV30" i="46"/>
  <c r="BU30" i="46"/>
  <c r="F30" i="46" s="1"/>
  <c r="BT30" i="46"/>
  <c r="BS30" i="46"/>
  <c r="D30" i="46" s="1"/>
  <c r="BO30" i="46"/>
  <c r="B30" i="46"/>
  <c r="B30" i="44" s="1"/>
  <c r="A30" i="46"/>
  <c r="EF29" i="46"/>
  <c r="EE29" i="46"/>
  <c r="BP29" i="46" s="1"/>
  <c r="ED29" i="46"/>
  <c r="EC29" i="46"/>
  <c r="BN29" i="46" s="1"/>
  <c r="EB29" i="46"/>
  <c r="BM29" i="46" s="1"/>
  <c r="EA29" i="46"/>
  <c r="DZ29" i="46"/>
  <c r="DY29" i="46"/>
  <c r="DX29" i="46"/>
  <c r="DW29" i="46"/>
  <c r="DV29" i="46"/>
  <c r="BG29" i="46" s="1"/>
  <c r="DU29" i="46"/>
  <c r="DT29" i="46"/>
  <c r="DS29" i="46"/>
  <c r="DR29" i="46"/>
  <c r="DQ29" i="46"/>
  <c r="DP29" i="46"/>
  <c r="DO29" i="46"/>
  <c r="DN29" i="46"/>
  <c r="AY29" i="46" s="1"/>
  <c r="DM29" i="46"/>
  <c r="DL29" i="46"/>
  <c r="DK29" i="46"/>
  <c r="AV29" i="46" s="1"/>
  <c r="DJ29" i="46"/>
  <c r="DI29" i="46"/>
  <c r="DH29" i="46"/>
  <c r="DG29" i="46"/>
  <c r="AR29" i="46" s="1"/>
  <c r="DF29" i="46"/>
  <c r="AQ29" i="46" s="1"/>
  <c r="DE29" i="46"/>
  <c r="DD29" i="46"/>
  <c r="DC29" i="46"/>
  <c r="AN29" i="46" s="1"/>
  <c r="DB29" i="46"/>
  <c r="DA29" i="46"/>
  <c r="AL29" i="46" s="1"/>
  <c r="CZ29" i="46"/>
  <c r="CY29" i="46"/>
  <c r="AJ29" i="46" s="1"/>
  <c r="CX29" i="46"/>
  <c r="AI29" i="46" s="1"/>
  <c r="CW29" i="46"/>
  <c r="CV29" i="46"/>
  <c r="AG29" i="46" s="1"/>
  <c r="CU29" i="46"/>
  <c r="CT29" i="46"/>
  <c r="CS29" i="46"/>
  <c r="AD29" i="46" s="1"/>
  <c r="CR29" i="46"/>
  <c r="AC29" i="46" s="1"/>
  <c r="CQ29" i="46"/>
  <c r="CP29" i="46"/>
  <c r="AA29" i="46" s="1"/>
  <c r="CO29" i="46"/>
  <c r="CN29" i="46"/>
  <c r="CM29" i="46"/>
  <c r="CL29" i="46"/>
  <c r="CK29" i="46"/>
  <c r="V29" i="46" s="1"/>
  <c r="CJ29" i="46"/>
  <c r="CI29" i="46"/>
  <c r="CH29" i="46"/>
  <c r="S29" i="46" s="1"/>
  <c r="CG29" i="46"/>
  <c r="CF29" i="46"/>
  <c r="CE29" i="46"/>
  <c r="P29" i="46" s="1"/>
  <c r="CD29" i="46"/>
  <c r="CC29" i="46"/>
  <c r="CB29" i="46"/>
  <c r="CA29" i="46"/>
  <c r="BZ29" i="46"/>
  <c r="K29" i="46" s="1"/>
  <c r="BY29" i="46"/>
  <c r="J29" i="46" s="1"/>
  <c r="BX29" i="46"/>
  <c r="BW29" i="46"/>
  <c r="H29" i="46" s="1"/>
  <c r="BV29" i="46"/>
  <c r="BU29" i="46"/>
  <c r="F29" i="46" s="1"/>
  <c r="BT29" i="46"/>
  <c r="BS29" i="46"/>
  <c r="D29" i="46" s="1"/>
  <c r="B29" i="46"/>
  <c r="B29" i="44" s="1"/>
  <c r="A29" i="46"/>
  <c r="A27" i="27" s="1"/>
  <c r="EF28" i="46"/>
  <c r="BQ28" i="46" s="1"/>
  <c r="EE28" i="46"/>
  <c r="BP28" i="46" s="1"/>
  <c r="ED28" i="46"/>
  <c r="EC28" i="46"/>
  <c r="EB28" i="46"/>
  <c r="EA28" i="46"/>
  <c r="DZ28" i="46"/>
  <c r="BK28" i="46" s="1"/>
  <c r="DY28" i="46"/>
  <c r="DX28" i="46"/>
  <c r="BI28" i="46" s="1"/>
  <c r="DW28" i="46"/>
  <c r="BH28" i="46" s="1"/>
  <c r="DV28" i="46"/>
  <c r="BG28" i="46" s="1"/>
  <c r="DU28" i="46"/>
  <c r="BF28" i="46" s="1"/>
  <c r="DT28" i="46"/>
  <c r="DS28" i="46"/>
  <c r="DR28" i="46"/>
  <c r="DQ28" i="46"/>
  <c r="DP28" i="46"/>
  <c r="BA28" i="46" s="1"/>
  <c r="DO28" i="46"/>
  <c r="AZ28" i="46" s="1"/>
  <c r="DN28" i="46"/>
  <c r="AY28" i="46" s="1"/>
  <c r="DM28" i="46"/>
  <c r="DL28" i="46"/>
  <c r="DK28" i="46"/>
  <c r="AV28" i="46" s="1"/>
  <c r="DJ28" i="46"/>
  <c r="AU28" i="46" s="1"/>
  <c r="DI28" i="46"/>
  <c r="DH28" i="46"/>
  <c r="DG28" i="46"/>
  <c r="DF28" i="46"/>
  <c r="DE28" i="46"/>
  <c r="AP28" i="46" s="1"/>
  <c r="DD28" i="46"/>
  <c r="DC28" i="46"/>
  <c r="DB28" i="46"/>
  <c r="AM28" i="46" s="1"/>
  <c r="DA28" i="46"/>
  <c r="CZ28" i="46"/>
  <c r="CY28" i="46"/>
  <c r="AJ28" i="46" s="1"/>
  <c r="CX28" i="46"/>
  <c r="CW28" i="46"/>
  <c r="CV28" i="46"/>
  <c r="AG28" i="46" s="1"/>
  <c r="CU28" i="46"/>
  <c r="CT28" i="46"/>
  <c r="AE28" i="46" s="1"/>
  <c r="CS28" i="46"/>
  <c r="CR28" i="46"/>
  <c r="CQ28" i="46"/>
  <c r="AB28" i="46" s="1"/>
  <c r="CP28" i="46"/>
  <c r="CO28" i="46"/>
  <c r="Z28" i="46" s="1"/>
  <c r="CN28" i="46"/>
  <c r="CM28" i="46"/>
  <c r="CL28" i="46"/>
  <c r="W28" i="46" s="1"/>
  <c r="CK28" i="46"/>
  <c r="CJ28" i="46"/>
  <c r="U28" i="46" s="1"/>
  <c r="CI28" i="46"/>
  <c r="T28" i="46" s="1"/>
  <c r="CH28" i="46"/>
  <c r="S28" i="46" s="1"/>
  <c r="CG28" i="46"/>
  <c r="CF28" i="46"/>
  <c r="CE28" i="46"/>
  <c r="P28" i="46" s="1"/>
  <c r="CD28" i="46"/>
  <c r="O28" i="46" s="1"/>
  <c r="CC28" i="46"/>
  <c r="CB28" i="46"/>
  <c r="CA28" i="46"/>
  <c r="L28" i="46" s="1"/>
  <c r="BZ28" i="46"/>
  <c r="BY28" i="46"/>
  <c r="J28" i="46" s="1"/>
  <c r="BX28" i="46"/>
  <c r="I28" i="46" s="1"/>
  <c r="BW28" i="46"/>
  <c r="H28" i="46" s="1"/>
  <c r="BV28" i="46"/>
  <c r="G28" i="46" s="1"/>
  <c r="BU28" i="46"/>
  <c r="BT28" i="46"/>
  <c r="BS28" i="46"/>
  <c r="D28" i="46" s="1"/>
  <c r="B28" i="46"/>
  <c r="A28" i="46"/>
  <c r="A26" i="27" s="1"/>
  <c r="EF27" i="46"/>
  <c r="EE27" i="46"/>
  <c r="BP27" i="46" s="1"/>
  <c r="ED27" i="46"/>
  <c r="BO27" i="46" s="1"/>
  <c r="EC27" i="46"/>
  <c r="BN27" i="46" s="1"/>
  <c r="EB27" i="46"/>
  <c r="EA27" i="46"/>
  <c r="BL27" i="46" s="1"/>
  <c r="DZ27" i="46"/>
  <c r="DY27" i="46"/>
  <c r="DX27" i="46"/>
  <c r="DW27" i="46"/>
  <c r="BH27" i="46" s="1"/>
  <c r="DV27" i="46"/>
  <c r="BG27" i="46" s="1"/>
  <c r="DU27" i="46"/>
  <c r="BF27" i="46" s="1"/>
  <c r="DT27" i="46"/>
  <c r="DS27" i="46"/>
  <c r="BD27" i="46" s="1"/>
  <c r="DR27" i="46"/>
  <c r="DQ27" i="46"/>
  <c r="DP27" i="46"/>
  <c r="BA27" i="46" s="1"/>
  <c r="DO27" i="46"/>
  <c r="AZ27" i="46" s="1"/>
  <c r="DN27" i="46"/>
  <c r="AY27" i="46" s="1"/>
  <c r="DM27" i="46"/>
  <c r="DL27" i="46"/>
  <c r="DK27" i="46"/>
  <c r="AV27" i="46" s="1"/>
  <c r="DJ27" i="46"/>
  <c r="AU27" i="46" s="1"/>
  <c r="DI27" i="46"/>
  <c r="DH27" i="46"/>
  <c r="DG27" i="46"/>
  <c r="AR27" i="46" s="1"/>
  <c r="DF27" i="46"/>
  <c r="AQ27" i="46" s="1"/>
  <c r="DE27" i="46"/>
  <c r="DD27" i="46"/>
  <c r="DC27" i="46"/>
  <c r="AN27" i="46" s="1"/>
  <c r="DB27" i="46"/>
  <c r="DA27" i="46"/>
  <c r="CZ27" i="46"/>
  <c r="AK27" i="46" s="1"/>
  <c r="CY27" i="46"/>
  <c r="AJ27" i="46" s="1"/>
  <c r="CX27" i="46"/>
  <c r="AI27" i="46" s="1"/>
  <c r="CW27" i="46"/>
  <c r="CV27" i="46"/>
  <c r="CU27" i="46"/>
  <c r="CT27" i="46"/>
  <c r="AE27" i="46" s="1"/>
  <c r="CS27" i="46"/>
  <c r="AD27" i="46" s="1"/>
  <c r="CR27" i="46"/>
  <c r="CQ27" i="46"/>
  <c r="AB27" i="46" s="1"/>
  <c r="CP27" i="46"/>
  <c r="CO27" i="46"/>
  <c r="Z27" i="46" s="1"/>
  <c r="CN27" i="46"/>
  <c r="CM27" i="46"/>
  <c r="CL27" i="46"/>
  <c r="CK27" i="46"/>
  <c r="V27" i="46" s="1"/>
  <c r="CJ27" i="46"/>
  <c r="CI27" i="46"/>
  <c r="T27" i="46" s="1"/>
  <c r="CH27" i="46"/>
  <c r="S27" i="46" s="1"/>
  <c r="CG27" i="46"/>
  <c r="CF27" i="46"/>
  <c r="CE27" i="46"/>
  <c r="P27" i="46" s="1"/>
  <c r="CD27" i="46"/>
  <c r="CC27" i="46"/>
  <c r="CB27" i="46"/>
  <c r="CA27" i="46"/>
  <c r="L27" i="46" s="1"/>
  <c r="BZ27" i="46"/>
  <c r="BY27" i="46"/>
  <c r="BX27" i="46"/>
  <c r="BW27" i="46"/>
  <c r="BV27" i="46"/>
  <c r="G27" i="46" s="1"/>
  <c r="BU27" i="46"/>
  <c r="BT27" i="46"/>
  <c r="E27" i="46" s="1"/>
  <c r="BS27" i="46"/>
  <c r="D27" i="46" s="1"/>
  <c r="B27" i="46"/>
  <c r="A27" i="46"/>
  <c r="EF26" i="46"/>
  <c r="EE26" i="46"/>
  <c r="BP26" i="46" s="1"/>
  <c r="ED26" i="46"/>
  <c r="BO26" i="44" s="1"/>
  <c r="EC26" i="46"/>
  <c r="EB26" i="46"/>
  <c r="EA26" i="46"/>
  <c r="BL26" i="46" s="1"/>
  <c r="DZ26" i="46"/>
  <c r="BK26" i="46" s="1"/>
  <c r="DY26" i="46"/>
  <c r="BJ26" i="46" s="1"/>
  <c r="DX26" i="46"/>
  <c r="BI26" i="46" s="1"/>
  <c r="DW26" i="46"/>
  <c r="BH26" i="46" s="1"/>
  <c r="DV26" i="46"/>
  <c r="BG26" i="46" s="1"/>
  <c r="DU26" i="46"/>
  <c r="DT26" i="46"/>
  <c r="BE26" i="46" s="1"/>
  <c r="DS26" i="46"/>
  <c r="BD26" i="46" s="1"/>
  <c r="DR26" i="46"/>
  <c r="DQ26" i="46"/>
  <c r="BB26" i="46" s="1"/>
  <c r="DP26" i="46"/>
  <c r="DO26" i="46"/>
  <c r="AZ26" i="46" s="1"/>
  <c r="DN26" i="46"/>
  <c r="DM26" i="46"/>
  <c r="DL26" i="46"/>
  <c r="DK26" i="46"/>
  <c r="AV26" i="46" s="1"/>
  <c r="DJ26" i="46"/>
  <c r="AU26" i="46" s="1"/>
  <c r="DI26" i="46"/>
  <c r="AT26" i="46" s="1"/>
  <c r="DH26" i="46"/>
  <c r="AS26" i="46" s="1"/>
  <c r="DG26" i="46"/>
  <c r="DF26" i="46"/>
  <c r="DE26" i="46"/>
  <c r="DD26" i="46"/>
  <c r="AO26" i="46" s="1"/>
  <c r="DC26" i="46"/>
  <c r="AN26" i="46" s="1"/>
  <c r="DB26" i="46"/>
  <c r="AM26" i="46" s="1"/>
  <c r="DA26" i="46"/>
  <c r="AL26" i="46" s="1"/>
  <c r="CZ26" i="46"/>
  <c r="AK26" i="46" s="1"/>
  <c r="CY26" i="46"/>
  <c r="CX26" i="46"/>
  <c r="AI26" i="46" s="1"/>
  <c r="CW26" i="46"/>
  <c r="CV26" i="46"/>
  <c r="CU26" i="46"/>
  <c r="CT26" i="46"/>
  <c r="CS26" i="46"/>
  <c r="AD26" i="46" s="1"/>
  <c r="CR26" i="46"/>
  <c r="AC26" i="46" s="1"/>
  <c r="CQ26" i="46"/>
  <c r="AB26" i="46" s="1"/>
  <c r="CP26" i="46"/>
  <c r="AA26" i="46" s="1"/>
  <c r="CO26" i="46"/>
  <c r="CN26" i="46"/>
  <c r="Y26" i="46" s="1"/>
  <c r="CM26" i="46"/>
  <c r="CL26" i="46"/>
  <c r="W26" i="46" s="1"/>
  <c r="CK26" i="46"/>
  <c r="V26" i="46" s="1"/>
  <c r="CJ26" i="46"/>
  <c r="CI26" i="46"/>
  <c r="T26" i="46" s="1"/>
  <c r="CH26" i="46"/>
  <c r="CG26" i="46"/>
  <c r="CF26" i="46"/>
  <c r="CE26" i="46"/>
  <c r="CD26" i="46"/>
  <c r="CC26" i="46"/>
  <c r="N26" i="46" s="1"/>
  <c r="CB26" i="46"/>
  <c r="M26" i="46" s="1"/>
  <c r="CA26" i="46"/>
  <c r="L26" i="46" s="1"/>
  <c r="BZ26" i="46"/>
  <c r="BY26" i="46"/>
  <c r="J26" i="46" s="1"/>
  <c r="BX26" i="46"/>
  <c r="I26" i="46" s="1"/>
  <c r="BW26" i="46"/>
  <c r="BV26" i="46"/>
  <c r="G26" i="46" s="1"/>
  <c r="BU26" i="46"/>
  <c r="F26" i="46" s="1"/>
  <c r="BT26" i="46"/>
  <c r="BS26" i="46"/>
  <c r="D26" i="46" s="1"/>
  <c r="BO26" i="46"/>
  <c r="B26" i="46"/>
  <c r="A26" i="46"/>
  <c r="EF25" i="46"/>
  <c r="BQ25" i="46" s="1"/>
  <c r="EE25" i="46"/>
  <c r="BP25" i="46" s="1"/>
  <c r="ED25" i="46"/>
  <c r="EC25" i="46"/>
  <c r="EB25" i="46"/>
  <c r="EA25" i="46"/>
  <c r="BL25" i="46" s="1"/>
  <c r="DZ25" i="46"/>
  <c r="DY25" i="46"/>
  <c r="DX25" i="46"/>
  <c r="DW25" i="46"/>
  <c r="BH25" i="46" s="1"/>
  <c r="DV25" i="46"/>
  <c r="DU25" i="46"/>
  <c r="DT25" i="46"/>
  <c r="BE25" i="46" s="1"/>
  <c r="DS25" i="46"/>
  <c r="BD25" i="46" s="1"/>
  <c r="DR25" i="46"/>
  <c r="DQ25" i="46"/>
  <c r="DP25" i="46"/>
  <c r="DO25" i="46"/>
  <c r="AZ25" i="46" s="1"/>
  <c r="DN25" i="46"/>
  <c r="DM25" i="46"/>
  <c r="AX25" i="46" s="1"/>
  <c r="DL25" i="46"/>
  <c r="AW25" i="46" s="1"/>
  <c r="DK25" i="46"/>
  <c r="AV25" i="46" s="1"/>
  <c r="DJ25" i="46"/>
  <c r="AU25" i="46" s="1"/>
  <c r="DI25" i="46"/>
  <c r="DH25" i="46"/>
  <c r="DG25" i="46"/>
  <c r="DF25" i="46"/>
  <c r="DE25" i="46"/>
  <c r="AP25" i="46" s="1"/>
  <c r="DD25" i="46"/>
  <c r="AO25" i="46" s="1"/>
  <c r="DC25" i="46"/>
  <c r="DB25" i="46"/>
  <c r="AM25" i="46" s="1"/>
  <c r="DA25" i="46"/>
  <c r="AL25" i="46" s="1"/>
  <c r="CZ25" i="46"/>
  <c r="AK25" i="46" s="1"/>
  <c r="CY25" i="46"/>
  <c r="AJ25" i="46" s="1"/>
  <c r="CX25" i="46"/>
  <c r="CW25" i="46"/>
  <c r="CV25" i="46"/>
  <c r="CU25" i="46"/>
  <c r="CT25" i="46"/>
  <c r="AE25" i="46" s="1"/>
  <c r="CS25" i="46"/>
  <c r="CR25" i="46"/>
  <c r="AC25" i="46" s="1"/>
  <c r="CQ25" i="46"/>
  <c r="AB25" i="46" s="1"/>
  <c r="CP25" i="46"/>
  <c r="CO25" i="46"/>
  <c r="Z25" i="46" s="1"/>
  <c r="CN25" i="46"/>
  <c r="CM25" i="46"/>
  <c r="X25" i="46" s="1"/>
  <c r="CL25" i="46"/>
  <c r="W25" i="46" s="1"/>
  <c r="CK25" i="46"/>
  <c r="CJ25" i="46"/>
  <c r="CI25" i="46"/>
  <c r="T25" i="46" s="1"/>
  <c r="CH25" i="46"/>
  <c r="CG25" i="46"/>
  <c r="R25" i="46" s="1"/>
  <c r="CF25" i="46"/>
  <c r="Q25" i="46" s="1"/>
  <c r="CE25" i="46"/>
  <c r="CD25" i="46"/>
  <c r="CC25" i="46"/>
  <c r="N25" i="46" s="1"/>
  <c r="CB25" i="46"/>
  <c r="M25" i="46" s="1"/>
  <c r="CA25" i="46"/>
  <c r="L25" i="46" s="1"/>
  <c r="BZ25" i="46"/>
  <c r="BY25" i="46"/>
  <c r="BX25" i="46"/>
  <c r="I25" i="46" s="1"/>
  <c r="BW25" i="46"/>
  <c r="H25" i="46" s="1"/>
  <c r="BV25" i="46"/>
  <c r="BU25" i="46"/>
  <c r="BT25" i="46"/>
  <c r="BS25" i="46"/>
  <c r="D25" i="46" s="1"/>
  <c r="B25" i="46"/>
  <c r="A25" i="46"/>
  <c r="A23" i="27" s="1"/>
  <c r="EF24" i="46"/>
  <c r="BQ24" i="46" s="1"/>
  <c r="EE24" i="46"/>
  <c r="BP24" i="46" s="1"/>
  <c r="ED24" i="46"/>
  <c r="BO24" i="46" s="1"/>
  <c r="EC24" i="46"/>
  <c r="EB24" i="46"/>
  <c r="EA24" i="46"/>
  <c r="DZ24" i="46"/>
  <c r="DY24" i="46"/>
  <c r="BJ24" i="46" s="1"/>
  <c r="DX24" i="46"/>
  <c r="DW24" i="46"/>
  <c r="BH24" i="46" s="1"/>
  <c r="DV24" i="46"/>
  <c r="BG24" i="46" s="1"/>
  <c r="DU24" i="46"/>
  <c r="BF24" i="46" s="1"/>
  <c r="DT24" i="46"/>
  <c r="BE24" i="46" s="1"/>
  <c r="DS24" i="46"/>
  <c r="BD24" i="46" s="1"/>
  <c r="DR24" i="46"/>
  <c r="BC24" i="46" s="1"/>
  <c r="DQ24" i="46"/>
  <c r="BB24" i="46" s="1"/>
  <c r="DP24" i="46"/>
  <c r="DO24" i="46"/>
  <c r="AZ24" i="46" s="1"/>
  <c r="DN24" i="46"/>
  <c r="AY24" i="46" s="1"/>
  <c r="DM24" i="46"/>
  <c r="AX24" i="46" s="1"/>
  <c r="DL24" i="46"/>
  <c r="AW24" i="46" s="1"/>
  <c r="DK24" i="46"/>
  <c r="AV24" i="46" s="1"/>
  <c r="DJ24" i="46"/>
  <c r="AU24" i="46" s="1"/>
  <c r="DI24" i="46"/>
  <c r="AT24" i="46" s="1"/>
  <c r="DH24" i="46"/>
  <c r="AS24" i="46" s="1"/>
  <c r="DG24" i="46"/>
  <c r="AR24" i="46" s="1"/>
  <c r="DF24" i="46"/>
  <c r="AQ24" i="46" s="1"/>
  <c r="DE24" i="46"/>
  <c r="DD24" i="46"/>
  <c r="DC24" i="46"/>
  <c r="AN24" i="46" s="1"/>
  <c r="DB24" i="46"/>
  <c r="DA24" i="46"/>
  <c r="AL24" i="46" s="1"/>
  <c r="CZ24" i="46"/>
  <c r="AK24" i="46" s="1"/>
  <c r="CY24" i="46"/>
  <c r="CX24" i="46"/>
  <c r="AI24" i="46" s="1"/>
  <c r="CW24" i="46"/>
  <c r="AH24" i="46" s="1"/>
  <c r="CV24" i="46"/>
  <c r="AG24" i="46" s="1"/>
  <c r="CU24" i="46"/>
  <c r="CT24" i="46"/>
  <c r="CS24" i="46"/>
  <c r="CR24" i="46"/>
  <c r="AC24" i="46" s="1"/>
  <c r="CQ24" i="46"/>
  <c r="AB24" i="46" s="1"/>
  <c r="CP24" i="46"/>
  <c r="AA24" i="46" s="1"/>
  <c r="CO24" i="46"/>
  <c r="Z24" i="46" s="1"/>
  <c r="CN24" i="46"/>
  <c r="Y24" i="46" s="1"/>
  <c r="CM24" i="46"/>
  <c r="X24" i="46" s="1"/>
  <c r="CL24" i="46"/>
  <c r="CK24" i="46"/>
  <c r="V24" i="46" s="1"/>
  <c r="CJ24" i="46"/>
  <c r="CI24" i="46"/>
  <c r="T24" i="46" s="1"/>
  <c r="CH24" i="46"/>
  <c r="S24" i="46" s="1"/>
  <c r="CG24" i="46"/>
  <c r="CF24" i="46"/>
  <c r="CE24" i="46"/>
  <c r="P24" i="46" s="1"/>
  <c r="CD24" i="46"/>
  <c r="CC24" i="46"/>
  <c r="CB24" i="46"/>
  <c r="M24" i="46" s="1"/>
  <c r="CA24" i="46"/>
  <c r="L24" i="46" s="1"/>
  <c r="BZ24" i="46"/>
  <c r="K24" i="46" s="1"/>
  <c r="BY24" i="46"/>
  <c r="BX24" i="46"/>
  <c r="I24" i="46" s="1"/>
  <c r="BW24" i="46"/>
  <c r="H24" i="46" s="1"/>
  <c r="BV24" i="46"/>
  <c r="BU24" i="46"/>
  <c r="F24" i="46" s="1"/>
  <c r="BT24" i="46"/>
  <c r="E24" i="46" s="1"/>
  <c r="BS24" i="46"/>
  <c r="D24" i="46" s="1"/>
  <c r="B24" i="46"/>
  <c r="A24" i="46"/>
  <c r="EF23" i="46"/>
  <c r="EE23" i="46"/>
  <c r="BP23" i="46" s="1"/>
  <c r="ED23" i="46"/>
  <c r="BO23" i="46" s="1"/>
  <c r="EC23" i="46"/>
  <c r="EB23" i="46"/>
  <c r="BM23" i="46" s="1"/>
  <c r="EA23" i="46"/>
  <c r="DZ23" i="46"/>
  <c r="BK23" i="46" s="1"/>
  <c r="DY23" i="46"/>
  <c r="BJ23" i="46" s="1"/>
  <c r="DX23" i="46"/>
  <c r="DW23" i="46"/>
  <c r="BH23" i="46" s="1"/>
  <c r="DV23" i="46"/>
  <c r="DU23" i="46"/>
  <c r="BF23" i="46" s="1"/>
  <c r="DT23" i="46"/>
  <c r="BE23" i="46" s="1"/>
  <c r="DS23" i="46"/>
  <c r="DR23" i="46"/>
  <c r="DQ23" i="46"/>
  <c r="DP23" i="46"/>
  <c r="BA23" i="46" s="1"/>
  <c r="DO23" i="46"/>
  <c r="AZ23" i="46" s="1"/>
  <c r="DN23" i="46"/>
  <c r="DM23" i="46"/>
  <c r="AX23" i="46" s="1"/>
  <c r="DL23" i="46"/>
  <c r="AW23" i="46" s="1"/>
  <c r="DK23" i="46"/>
  <c r="AV23" i="46" s="1"/>
  <c r="DJ23" i="46"/>
  <c r="AU23" i="46" s="1"/>
  <c r="DI23" i="46"/>
  <c r="DH23" i="46"/>
  <c r="AS23" i="46" s="1"/>
  <c r="DG23" i="46"/>
  <c r="AR23" i="46" s="1"/>
  <c r="DF23" i="46"/>
  <c r="DE23" i="46"/>
  <c r="DD23" i="46"/>
  <c r="AO23" i="46" s="1"/>
  <c r="DC23" i="46"/>
  <c r="AN23" i="46" s="1"/>
  <c r="DB23" i="46"/>
  <c r="DA23" i="46"/>
  <c r="CZ23" i="46"/>
  <c r="AK23" i="46" s="1"/>
  <c r="CY23" i="46"/>
  <c r="AJ23" i="46" s="1"/>
  <c r="CX23" i="46"/>
  <c r="CW23" i="46"/>
  <c r="CV23" i="46"/>
  <c r="AG23" i="46" s="1"/>
  <c r="CU23" i="46"/>
  <c r="AF23" i="46" s="1"/>
  <c r="CT23" i="46"/>
  <c r="CS23" i="46"/>
  <c r="AD23" i="46" s="1"/>
  <c r="CR23" i="46"/>
  <c r="CQ23" i="46"/>
  <c r="AB23" i="46" s="1"/>
  <c r="CP23" i="46"/>
  <c r="CO23" i="46"/>
  <c r="CN23" i="46"/>
  <c r="Y23" i="46" s="1"/>
  <c r="CM23" i="46"/>
  <c r="CL23" i="46"/>
  <c r="W23" i="46" s="1"/>
  <c r="CK23" i="46"/>
  <c r="V23" i="46" s="1"/>
  <c r="CJ23" i="46"/>
  <c r="CI23" i="46"/>
  <c r="T23" i="46" s="1"/>
  <c r="CH23" i="46"/>
  <c r="CG23" i="46"/>
  <c r="R23" i="46" s="1"/>
  <c r="CF23" i="46"/>
  <c r="CE23" i="46"/>
  <c r="P23" i="46" s="1"/>
  <c r="CD23" i="46"/>
  <c r="CC23" i="46"/>
  <c r="N23" i="46" s="1"/>
  <c r="CB23" i="46"/>
  <c r="CA23" i="46"/>
  <c r="L23" i="46" s="1"/>
  <c r="BZ23" i="46"/>
  <c r="K23" i="46" s="1"/>
  <c r="BY23" i="46"/>
  <c r="J23" i="46" s="1"/>
  <c r="BX23" i="46"/>
  <c r="BW23" i="46"/>
  <c r="H23" i="46" s="1"/>
  <c r="BV23" i="46"/>
  <c r="BU23" i="46"/>
  <c r="BT23" i="46"/>
  <c r="BS23" i="46"/>
  <c r="D23" i="46" s="1"/>
  <c r="B23" i="46"/>
  <c r="A23" i="46"/>
  <c r="A21" i="27" s="1"/>
  <c r="EF22" i="46"/>
  <c r="BQ22" i="46" s="1"/>
  <c r="EE22" i="46"/>
  <c r="BP22" i="46" s="1"/>
  <c r="ED22" i="46"/>
  <c r="BO22" i="44" s="1"/>
  <c r="EC22" i="46"/>
  <c r="EB22" i="46"/>
  <c r="EA22" i="46"/>
  <c r="BL22" i="46" s="1"/>
  <c r="DZ22" i="46"/>
  <c r="DY22" i="46"/>
  <c r="BJ22" i="46" s="1"/>
  <c r="DX22" i="46"/>
  <c r="BI22" i="46" s="1"/>
  <c r="DW22" i="46"/>
  <c r="BH22" i="46" s="1"/>
  <c r="DV22" i="46"/>
  <c r="DU22" i="46"/>
  <c r="DT22" i="46"/>
  <c r="DS22" i="46"/>
  <c r="BD22" i="46" s="1"/>
  <c r="DR22" i="46"/>
  <c r="DQ22" i="46"/>
  <c r="BB22" i="46" s="1"/>
  <c r="DP22" i="46"/>
  <c r="BA22" i="46" s="1"/>
  <c r="DO22" i="46"/>
  <c r="AZ22" i="46" s="1"/>
  <c r="DN22" i="46"/>
  <c r="AY22" i="46" s="1"/>
  <c r="DM22" i="46"/>
  <c r="DL22" i="46"/>
  <c r="DK22" i="46"/>
  <c r="AV22" i="46" s="1"/>
  <c r="DJ22" i="46"/>
  <c r="DI22" i="46"/>
  <c r="AT22" i="46" s="1"/>
  <c r="DH22" i="46"/>
  <c r="AS22" i="46" s="1"/>
  <c r="DG22" i="46"/>
  <c r="AR22" i="46" s="1"/>
  <c r="DF22" i="46"/>
  <c r="AQ22" i="46" s="1"/>
  <c r="DE22" i="46"/>
  <c r="AP22" i="46" s="1"/>
  <c r="DD22" i="46"/>
  <c r="AO22" i="46" s="1"/>
  <c r="DC22" i="46"/>
  <c r="DB22" i="46"/>
  <c r="DA22" i="46"/>
  <c r="AL22" i="46" s="1"/>
  <c r="CZ22" i="46"/>
  <c r="AK22" i="46" s="1"/>
  <c r="CY22" i="46"/>
  <c r="AJ22" i="46" s="1"/>
  <c r="CX22" i="46"/>
  <c r="CW22" i="46"/>
  <c r="CV22" i="46"/>
  <c r="AG22" i="46" s="1"/>
  <c r="CU22" i="46"/>
  <c r="AF22" i="46" s="1"/>
  <c r="CT22" i="46"/>
  <c r="CS22" i="46"/>
  <c r="CR22" i="46"/>
  <c r="AC22" i="46" s="1"/>
  <c r="CQ22" i="46"/>
  <c r="AB22" i="46" s="1"/>
  <c r="CP22" i="46"/>
  <c r="CO22" i="46"/>
  <c r="CN22" i="46"/>
  <c r="Y22" i="46" s="1"/>
  <c r="CM22" i="46"/>
  <c r="X22" i="46" s="1"/>
  <c r="CL22" i="46"/>
  <c r="CK22" i="46"/>
  <c r="V22" i="46" s="1"/>
  <c r="CJ22" i="46"/>
  <c r="CI22" i="46"/>
  <c r="T22" i="46" s="1"/>
  <c r="CH22" i="46"/>
  <c r="S22" i="46" s="1"/>
  <c r="CG22" i="46"/>
  <c r="R22" i="46" s="1"/>
  <c r="CF22" i="46"/>
  <c r="CE22" i="46"/>
  <c r="P22" i="46" s="1"/>
  <c r="CD22" i="46"/>
  <c r="CC22" i="46"/>
  <c r="CB22" i="46"/>
  <c r="M22" i="46" s="1"/>
  <c r="CA22" i="46"/>
  <c r="BZ22" i="46"/>
  <c r="K22" i="46" s="1"/>
  <c r="BY22" i="46"/>
  <c r="BX22" i="46"/>
  <c r="I22" i="46" s="1"/>
  <c r="BW22" i="46"/>
  <c r="H22" i="46" s="1"/>
  <c r="BV22" i="46"/>
  <c r="BU22" i="46"/>
  <c r="F22" i="46" s="1"/>
  <c r="BT22" i="46"/>
  <c r="E22" i="46" s="1"/>
  <c r="BS22" i="46"/>
  <c r="D22" i="46" s="1"/>
  <c r="B22" i="46"/>
  <c r="A22" i="46"/>
  <c r="EF21" i="46"/>
  <c r="BQ21" i="46" s="1"/>
  <c r="EE21" i="46"/>
  <c r="BP21" i="46" s="1"/>
  <c r="ED21" i="46"/>
  <c r="EC21" i="46"/>
  <c r="EB21" i="46"/>
  <c r="BM21" i="46" s="1"/>
  <c r="EA21" i="46"/>
  <c r="BL21" i="46" s="1"/>
  <c r="DZ21" i="46"/>
  <c r="BK21" i="46" s="1"/>
  <c r="DY21" i="46"/>
  <c r="BJ21" i="46" s="1"/>
  <c r="DX21" i="46"/>
  <c r="BI21" i="46" s="1"/>
  <c r="DW21" i="46"/>
  <c r="DV21" i="46"/>
  <c r="BG21" i="46" s="1"/>
  <c r="DU21" i="46"/>
  <c r="BF21" i="46" s="1"/>
  <c r="DT21" i="46"/>
  <c r="DS21" i="46"/>
  <c r="BD21" i="46" s="1"/>
  <c r="DR21" i="46"/>
  <c r="DQ21" i="46"/>
  <c r="DP21" i="46"/>
  <c r="BA21" i="46" s="1"/>
  <c r="DO21" i="46"/>
  <c r="DN21" i="46"/>
  <c r="AY21" i="46" s="1"/>
  <c r="DM21" i="46"/>
  <c r="DL21" i="46"/>
  <c r="AW21" i="46" s="1"/>
  <c r="DK21" i="46"/>
  <c r="DJ21" i="46"/>
  <c r="DI21" i="46"/>
  <c r="AT21" i="46" s="1"/>
  <c r="DH21" i="46"/>
  <c r="AS21" i="46" s="1"/>
  <c r="DG21" i="46"/>
  <c r="DF21" i="46"/>
  <c r="AQ21" i="46" s="1"/>
  <c r="DE21" i="46"/>
  <c r="AP21" i="46" s="1"/>
  <c r="DD21" i="46"/>
  <c r="AO21" i="46" s="1"/>
  <c r="DC21" i="46"/>
  <c r="AN21" i="46" s="1"/>
  <c r="DB21" i="46"/>
  <c r="AM21" i="46" s="1"/>
  <c r="DA21" i="46"/>
  <c r="AL21" i="46" s="1"/>
  <c r="CZ21" i="46"/>
  <c r="AK21" i="46" s="1"/>
  <c r="CY21" i="46"/>
  <c r="CX21" i="46"/>
  <c r="AI21" i="46" s="1"/>
  <c r="CW21" i="46"/>
  <c r="CV21" i="46"/>
  <c r="AG21" i="46" s="1"/>
  <c r="CU21" i="46"/>
  <c r="CT21" i="46"/>
  <c r="AE21" i="46" s="1"/>
  <c r="CS21" i="46"/>
  <c r="CR21" i="46"/>
  <c r="AC21" i="46" s="1"/>
  <c r="CQ21" i="46"/>
  <c r="CP21" i="46"/>
  <c r="AA21" i="46" s="1"/>
  <c r="CO21" i="46"/>
  <c r="Z21" i="46" s="1"/>
  <c r="CN21" i="46"/>
  <c r="Y21" i="46" s="1"/>
  <c r="CM21" i="46"/>
  <c r="X21" i="46" s="1"/>
  <c r="CL21" i="46"/>
  <c r="CK21" i="46"/>
  <c r="CJ21" i="46"/>
  <c r="U21" i="46" s="1"/>
  <c r="CI21" i="46"/>
  <c r="CH21" i="46"/>
  <c r="S21" i="46" s="1"/>
  <c r="CG21" i="46"/>
  <c r="R21" i="46" s="1"/>
  <c r="CF21" i="46"/>
  <c r="Q21" i="46" s="1"/>
  <c r="CE21" i="46"/>
  <c r="P21" i="46" s="1"/>
  <c r="CD21" i="46"/>
  <c r="CC21" i="46"/>
  <c r="N21" i="46" s="1"/>
  <c r="CB21" i="46"/>
  <c r="M21" i="46" s="1"/>
  <c r="CA21" i="46"/>
  <c r="L21" i="46" s="1"/>
  <c r="BZ21" i="46"/>
  <c r="K21" i="46" s="1"/>
  <c r="BY21" i="46"/>
  <c r="J21" i="46" s="1"/>
  <c r="BX21" i="46"/>
  <c r="BW21" i="46"/>
  <c r="BV21" i="46"/>
  <c r="G21" i="46" s="1"/>
  <c r="BU21" i="46"/>
  <c r="F21" i="46" s="1"/>
  <c r="BT21" i="46"/>
  <c r="E21" i="46" s="1"/>
  <c r="BS21" i="46"/>
  <c r="D21" i="46" s="1"/>
  <c r="B21" i="46"/>
  <c r="A21" i="46"/>
  <c r="A19" i="27" s="1"/>
  <c r="EF20" i="46"/>
  <c r="BQ20" i="46" s="1"/>
  <c r="EE20" i="46"/>
  <c r="BP20" i="46" s="1"/>
  <c r="ED20" i="46"/>
  <c r="BO20" i="46" s="1"/>
  <c r="EC20" i="46"/>
  <c r="EB20" i="46"/>
  <c r="BM20" i="46" s="1"/>
  <c r="EA20" i="46"/>
  <c r="DZ20" i="46"/>
  <c r="BK20" i="46" s="1"/>
  <c r="DY20" i="46"/>
  <c r="BJ20" i="46" s="1"/>
  <c r="DX20" i="46"/>
  <c r="BI20" i="46" s="1"/>
  <c r="DW20" i="46"/>
  <c r="BH20" i="46" s="1"/>
  <c r="DV20" i="46"/>
  <c r="BG20" i="46" s="1"/>
  <c r="DU20" i="46"/>
  <c r="BF20" i="46" s="1"/>
  <c r="DT20" i="46"/>
  <c r="BE20" i="46" s="1"/>
  <c r="DS20" i="46"/>
  <c r="DR20" i="46"/>
  <c r="BC20" i="46" s="1"/>
  <c r="DQ20" i="46"/>
  <c r="DP20" i="46"/>
  <c r="BA20" i="46" s="1"/>
  <c r="DO20" i="46"/>
  <c r="AZ20" i="46" s="1"/>
  <c r="DN20" i="46"/>
  <c r="DM20" i="46"/>
  <c r="DL20" i="46"/>
  <c r="AW20" i="46" s="1"/>
  <c r="DK20" i="46"/>
  <c r="DJ20" i="46"/>
  <c r="DI20" i="46"/>
  <c r="AT20" i="46" s="1"/>
  <c r="DH20" i="46"/>
  <c r="AS20" i="46" s="1"/>
  <c r="DG20" i="46"/>
  <c r="AR20" i="46" s="1"/>
  <c r="DF20" i="46"/>
  <c r="AQ20" i="46" s="1"/>
  <c r="DE20" i="46"/>
  <c r="AP20" i="46" s="1"/>
  <c r="DD20" i="46"/>
  <c r="AO20" i="46" s="1"/>
  <c r="DC20" i="46"/>
  <c r="DB20" i="46"/>
  <c r="DA20" i="46"/>
  <c r="AL20" i="46" s="1"/>
  <c r="CZ20" i="46"/>
  <c r="AK20" i="46" s="1"/>
  <c r="CY20" i="46"/>
  <c r="AJ20" i="46" s="1"/>
  <c r="CX20" i="46"/>
  <c r="CW20" i="46"/>
  <c r="AH20" i="46" s="1"/>
  <c r="CV20" i="46"/>
  <c r="AG20" i="46" s="1"/>
  <c r="CU20" i="46"/>
  <c r="AF20" i="46" s="1"/>
  <c r="CT20" i="46"/>
  <c r="AE20" i="46" s="1"/>
  <c r="CS20" i="46"/>
  <c r="AD20" i="46" s="1"/>
  <c r="CR20" i="46"/>
  <c r="AC20" i="46" s="1"/>
  <c r="CQ20" i="46"/>
  <c r="AB20" i="46" s="1"/>
  <c r="CP20" i="46"/>
  <c r="CO20" i="46"/>
  <c r="Z20" i="46" s="1"/>
  <c r="CN20" i="46"/>
  <c r="Y20" i="46" s="1"/>
  <c r="CM20" i="46"/>
  <c r="X20" i="46" s="1"/>
  <c r="CL20" i="46"/>
  <c r="W20" i="46" s="1"/>
  <c r="CK20" i="46"/>
  <c r="V20" i="46" s="1"/>
  <c r="CJ20" i="46"/>
  <c r="U20" i="46" s="1"/>
  <c r="CI20" i="46"/>
  <c r="T20" i="46" s="1"/>
  <c r="CH20" i="46"/>
  <c r="S20" i="46" s="1"/>
  <c r="CG20" i="46"/>
  <c r="R20" i="46" s="1"/>
  <c r="CF20" i="46"/>
  <c r="Q20" i="46" s="1"/>
  <c r="CE20" i="46"/>
  <c r="CD20" i="46"/>
  <c r="CC20" i="46"/>
  <c r="N20" i="46" s="1"/>
  <c r="CB20" i="46"/>
  <c r="M20" i="46" s="1"/>
  <c r="CA20" i="46"/>
  <c r="L20" i="46" s="1"/>
  <c r="BZ20" i="46"/>
  <c r="BY20" i="46"/>
  <c r="J20" i="46" s="1"/>
  <c r="BX20" i="46"/>
  <c r="I20" i="46" s="1"/>
  <c r="BW20" i="46"/>
  <c r="BV20" i="46"/>
  <c r="G20" i="46" s="1"/>
  <c r="BU20" i="46"/>
  <c r="F20" i="46" s="1"/>
  <c r="BT20" i="46"/>
  <c r="E20" i="46" s="1"/>
  <c r="BS20" i="46"/>
  <c r="D20" i="46" s="1"/>
  <c r="B20" i="46"/>
  <c r="A20" i="46"/>
  <c r="A20" i="44" s="1"/>
  <c r="EF19" i="46"/>
  <c r="BQ19" i="46" s="1"/>
  <c r="EE19" i="46"/>
  <c r="ED19" i="46"/>
  <c r="BO19" i="44" s="1"/>
  <c r="EC19" i="46"/>
  <c r="BN19" i="46" s="1"/>
  <c r="EB19" i="46"/>
  <c r="BM19" i="46" s="1"/>
  <c r="EA19" i="46"/>
  <c r="BL19" i="46" s="1"/>
  <c r="DZ19" i="46"/>
  <c r="BK19" i="46" s="1"/>
  <c r="DY19" i="46"/>
  <c r="DX19" i="46"/>
  <c r="BI19" i="46" s="1"/>
  <c r="DW19" i="46"/>
  <c r="DV19" i="46"/>
  <c r="BG19" i="46" s="1"/>
  <c r="DU19" i="46"/>
  <c r="DT19" i="46"/>
  <c r="BE19" i="46" s="1"/>
  <c r="DS19" i="46"/>
  <c r="BD19" i="46" s="1"/>
  <c r="DR19" i="46"/>
  <c r="DQ19" i="46"/>
  <c r="DP19" i="46"/>
  <c r="BA19" i="46" s="1"/>
  <c r="DO19" i="46"/>
  <c r="AZ19" i="46" s="1"/>
  <c r="DN19" i="46"/>
  <c r="AY19" i="46" s="1"/>
  <c r="DM19" i="46"/>
  <c r="AX19" i="46" s="1"/>
  <c r="DL19" i="46"/>
  <c r="AW19" i="46" s="1"/>
  <c r="DK19" i="46"/>
  <c r="AV19" i="46" s="1"/>
  <c r="DJ19" i="46"/>
  <c r="DI19" i="46"/>
  <c r="DH19" i="46"/>
  <c r="AS19" i="46" s="1"/>
  <c r="DG19" i="46"/>
  <c r="AR19" i="46" s="1"/>
  <c r="DF19" i="46"/>
  <c r="DE19" i="46"/>
  <c r="AP19" i="46" s="1"/>
  <c r="DD19" i="46"/>
  <c r="DC19" i="46"/>
  <c r="AN19" i="46" s="1"/>
  <c r="DB19" i="46"/>
  <c r="AM19" i="46" s="1"/>
  <c r="DA19" i="46"/>
  <c r="CZ19" i="46"/>
  <c r="AK19" i="46" s="1"/>
  <c r="CY19" i="46"/>
  <c r="CX19" i="46"/>
  <c r="AI19" i="46" s="1"/>
  <c r="CW19" i="46"/>
  <c r="AH19" i="46" s="1"/>
  <c r="CV19" i="46"/>
  <c r="AG19" i="46" s="1"/>
  <c r="CU19" i="46"/>
  <c r="CT19" i="46"/>
  <c r="CS19" i="46"/>
  <c r="AD19" i="44" s="1"/>
  <c r="CR19" i="46"/>
  <c r="AC19" i="46" s="1"/>
  <c r="CQ19" i="46"/>
  <c r="CP19" i="46"/>
  <c r="AA19" i="46" s="1"/>
  <c r="CO19" i="46"/>
  <c r="Z19" i="46" s="1"/>
  <c r="CN19" i="46"/>
  <c r="Y19" i="46" s="1"/>
  <c r="CM19" i="46"/>
  <c r="X19" i="46" s="1"/>
  <c r="CL19" i="46"/>
  <c r="CK19" i="46"/>
  <c r="CJ19" i="46"/>
  <c r="U19" i="46" s="1"/>
  <c r="CI19" i="46"/>
  <c r="CH19" i="46"/>
  <c r="S19" i="46" s="1"/>
  <c r="CG19" i="46"/>
  <c r="R19" i="46" s="1"/>
  <c r="CF19" i="46"/>
  <c r="Q19" i="46" s="1"/>
  <c r="CE19" i="46"/>
  <c r="P19" i="46" s="1"/>
  <c r="CD19" i="46"/>
  <c r="O19" i="46" s="1"/>
  <c r="CC19" i="46"/>
  <c r="CB19" i="46"/>
  <c r="M19" i="46" s="1"/>
  <c r="CA19" i="46"/>
  <c r="BZ19" i="46"/>
  <c r="K19" i="46" s="1"/>
  <c r="BY19" i="46"/>
  <c r="BX19" i="46"/>
  <c r="I19" i="46" s="1"/>
  <c r="BW19" i="46"/>
  <c r="BV19" i="46"/>
  <c r="G19" i="46" s="1"/>
  <c r="BU19" i="46"/>
  <c r="BT19" i="46"/>
  <c r="E19" i="46" s="1"/>
  <c r="BS19" i="46"/>
  <c r="A19" i="46"/>
  <c r="A17" i="27" s="1"/>
  <c r="EF18" i="46"/>
  <c r="BQ18" i="46" s="1"/>
  <c r="EE18" i="46"/>
  <c r="BP18" i="46" s="1"/>
  <c r="ED18" i="46"/>
  <c r="BO18" i="44" s="1"/>
  <c r="EC18" i="46"/>
  <c r="BN18" i="46" s="1"/>
  <c r="EB18" i="46"/>
  <c r="BM18" i="46" s="1"/>
  <c r="EA18" i="46"/>
  <c r="BL18" i="46" s="1"/>
  <c r="DZ18" i="46"/>
  <c r="BK18" i="46" s="1"/>
  <c r="DY18" i="46"/>
  <c r="DX18" i="46"/>
  <c r="BI18" i="46" s="1"/>
  <c r="DW18" i="46"/>
  <c r="BH18" i="46" s="1"/>
  <c r="DV18" i="46"/>
  <c r="BG18" i="46" s="1"/>
  <c r="DU18" i="46"/>
  <c r="BF18" i="46" s="1"/>
  <c r="DT18" i="46"/>
  <c r="BE18" i="46" s="1"/>
  <c r="DS18" i="46"/>
  <c r="DR18" i="46"/>
  <c r="BC18" i="46" s="1"/>
  <c r="DQ18" i="46"/>
  <c r="BB18" i="46" s="1"/>
  <c r="DP18" i="46"/>
  <c r="BA18" i="46" s="1"/>
  <c r="DO18" i="46"/>
  <c r="AZ18" i="46" s="1"/>
  <c r="DN18" i="46"/>
  <c r="AY18" i="46" s="1"/>
  <c r="DM18" i="46"/>
  <c r="AX18" i="46" s="1"/>
  <c r="DL18" i="46"/>
  <c r="AW18" i="46" s="1"/>
  <c r="DK18" i="46"/>
  <c r="DJ18" i="46"/>
  <c r="AU18" i="46" s="1"/>
  <c r="DI18" i="46"/>
  <c r="AT18" i="46" s="1"/>
  <c r="DH18" i="46"/>
  <c r="DG18" i="46"/>
  <c r="DF18" i="46"/>
  <c r="AQ18" i="46" s="1"/>
  <c r="DE18" i="46"/>
  <c r="DD18" i="46"/>
  <c r="AO18" i="46" s="1"/>
  <c r="DC18" i="46"/>
  <c r="DB18" i="46"/>
  <c r="AM18" i="46" s="1"/>
  <c r="DA18" i="46"/>
  <c r="AL18" i="46" s="1"/>
  <c r="CZ18" i="46"/>
  <c r="AK18" i="46" s="1"/>
  <c r="CY18" i="46"/>
  <c r="AJ18" i="46" s="1"/>
  <c r="CX18" i="46"/>
  <c r="AI18" i="46" s="1"/>
  <c r="CW18" i="46"/>
  <c r="AH18" i="46" s="1"/>
  <c r="CV18" i="46"/>
  <c r="AG18" i="46" s="1"/>
  <c r="CU18" i="46"/>
  <c r="CT18" i="46"/>
  <c r="AE18" i="46" s="1"/>
  <c r="CS18" i="46"/>
  <c r="CR18" i="46"/>
  <c r="AC18" i="46" s="1"/>
  <c r="CQ18" i="46"/>
  <c r="AB18" i="46" s="1"/>
  <c r="CP18" i="46"/>
  <c r="AA18" i="46" s="1"/>
  <c r="CO18" i="46"/>
  <c r="Z18" i="46" s="1"/>
  <c r="CN18" i="46"/>
  <c r="Y18" i="46" s="1"/>
  <c r="CM18" i="46"/>
  <c r="CL18" i="46"/>
  <c r="W18" i="46" s="1"/>
  <c r="CK18" i="46"/>
  <c r="V18" i="46" s="1"/>
  <c r="CJ18" i="46"/>
  <c r="U18" i="46" s="1"/>
  <c r="CI18" i="46"/>
  <c r="T18" i="46" s="1"/>
  <c r="CH18" i="46"/>
  <c r="S18" i="46" s="1"/>
  <c r="CG18" i="46"/>
  <c r="R18" i="46" s="1"/>
  <c r="CF18" i="46"/>
  <c r="Q18" i="46" s="1"/>
  <c r="CE18" i="46"/>
  <c r="CD18" i="46"/>
  <c r="O18" i="46" s="1"/>
  <c r="CC18" i="46"/>
  <c r="N18" i="46" s="1"/>
  <c r="CB18" i="46"/>
  <c r="M18" i="46" s="1"/>
  <c r="CA18" i="46"/>
  <c r="BZ18" i="46"/>
  <c r="K18" i="46" s="1"/>
  <c r="BY18" i="46"/>
  <c r="J18" i="46" s="1"/>
  <c r="BX18" i="46"/>
  <c r="I18" i="46" s="1"/>
  <c r="BW18" i="46"/>
  <c r="H18" i="46" s="1"/>
  <c r="BV18" i="46"/>
  <c r="G18" i="46" s="1"/>
  <c r="BU18" i="46"/>
  <c r="F18" i="46" s="1"/>
  <c r="BT18" i="46"/>
  <c r="E18" i="46" s="1"/>
  <c r="BS18" i="46"/>
  <c r="D18" i="46" s="1"/>
  <c r="A18" i="46"/>
  <c r="A16" i="27" s="1"/>
  <c r="EF17" i="46"/>
  <c r="BQ17" i="46" s="1"/>
  <c r="EE17" i="46"/>
  <c r="ED17" i="46"/>
  <c r="BO17" i="46" s="1"/>
  <c r="EC17" i="46"/>
  <c r="BN17" i="46" s="1"/>
  <c r="EB17" i="46"/>
  <c r="BM17" i="46" s="1"/>
  <c r="EA17" i="46"/>
  <c r="DZ17" i="46"/>
  <c r="DY17" i="46"/>
  <c r="BJ17" i="46" s="1"/>
  <c r="DX17" i="46"/>
  <c r="BI17" i="46" s="1"/>
  <c r="DW17" i="46"/>
  <c r="DV17" i="46"/>
  <c r="BG17" i="46" s="1"/>
  <c r="DU17" i="46"/>
  <c r="BF17" i="46" s="1"/>
  <c r="DT17" i="46"/>
  <c r="BE17" i="46" s="1"/>
  <c r="DS17" i="46"/>
  <c r="BD17" i="46" s="1"/>
  <c r="DR17" i="46"/>
  <c r="BC17" i="46" s="1"/>
  <c r="DQ17" i="46"/>
  <c r="DP17" i="46"/>
  <c r="BA17" i="46" s="1"/>
  <c r="DO17" i="46"/>
  <c r="DN17" i="46"/>
  <c r="AY17" i="46" s="1"/>
  <c r="DM17" i="46"/>
  <c r="AX17" i="46" s="1"/>
  <c r="DL17" i="46"/>
  <c r="AW17" i="46" s="1"/>
  <c r="DK17" i="46"/>
  <c r="DJ17" i="46"/>
  <c r="DI17" i="46"/>
  <c r="DH17" i="46"/>
  <c r="AS17" i="46" s="1"/>
  <c r="DG17" i="46"/>
  <c r="DF17" i="46"/>
  <c r="AQ17" i="46" s="1"/>
  <c r="DE17" i="46"/>
  <c r="AP17" i="46" s="1"/>
  <c r="DD17" i="46"/>
  <c r="AO17" i="46" s="1"/>
  <c r="DC17" i="46"/>
  <c r="DB17" i="46"/>
  <c r="AM17" i="46" s="1"/>
  <c r="DA17" i="46"/>
  <c r="AL17" i="46" s="1"/>
  <c r="CZ17" i="46"/>
  <c r="AK17" i="46" s="1"/>
  <c r="CY17" i="46"/>
  <c r="CX17" i="46"/>
  <c r="AI17" i="46" s="1"/>
  <c r="CW17" i="46"/>
  <c r="CV17" i="46"/>
  <c r="AG17" i="46" s="1"/>
  <c r="CU17" i="46"/>
  <c r="AF17" i="46" s="1"/>
  <c r="CT17" i="46"/>
  <c r="CS17" i="46"/>
  <c r="AD17" i="46" s="1"/>
  <c r="CR17" i="46"/>
  <c r="AC17" i="46" s="1"/>
  <c r="CQ17" i="46"/>
  <c r="CP17" i="46"/>
  <c r="AA17" i="46" s="1"/>
  <c r="CO17" i="46"/>
  <c r="Z17" i="46" s="1"/>
  <c r="CN17" i="46"/>
  <c r="CM17" i="46"/>
  <c r="X17" i="46" s="1"/>
  <c r="CL17" i="46"/>
  <c r="CK17" i="46"/>
  <c r="V17" i="46" s="1"/>
  <c r="CJ17" i="46"/>
  <c r="U17" i="46" s="1"/>
  <c r="CI17" i="46"/>
  <c r="CH17" i="46"/>
  <c r="CG17" i="46"/>
  <c r="R17" i="46" s="1"/>
  <c r="CF17" i="46"/>
  <c r="Q17" i="46" s="1"/>
  <c r="CE17" i="46"/>
  <c r="P17" i="46" s="1"/>
  <c r="CD17" i="46"/>
  <c r="O17" i="46" s="1"/>
  <c r="CC17" i="46"/>
  <c r="CB17" i="46"/>
  <c r="M17" i="46" s="1"/>
  <c r="CA17" i="46"/>
  <c r="BZ17" i="46"/>
  <c r="K17" i="46" s="1"/>
  <c r="BY17" i="46"/>
  <c r="J17" i="46" s="1"/>
  <c r="BX17" i="46"/>
  <c r="I17" i="46" s="1"/>
  <c r="BW17" i="46"/>
  <c r="H17" i="46" s="1"/>
  <c r="BV17" i="46"/>
  <c r="G17" i="46" s="1"/>
  <c r="BU17" i="46"/>
  <c r="F17" i="46" s="1"/>
  <c r="BT17" i="46"/>
  <c r="E17" i="46" s="1"/>
  <c r="BS17" i="46"/>
  <c r="A17" i="46"/>
  <c r="A15" i="27" s="1"/>
  <c r="EF16" i="46"/>
  <c r="BQ16" i="46" s="1"/>
  <c r="EE16" i="46"/>
  <c r="ED16" i="46"/>
  <c r="BO16" i="46" s="1"/>
  <c r="EC16" i="46"/>
  <c r="BN16" i="46" s="1"/>
  <c r="EB16" i="46"/>
  <c r="EA16" i="46"/>
  <c r="BL16" i="46" s="1"/>
  <c r="DZ16" i="46"/>
  <c r="DY16" i="46"/>
  <c r="BJ16" i="46" s="1"/>
  <c r="DX16" i="46"/>
  <c r="BI16" i="46" s="1"/>
  <c r="DW16" i="46"/>
  <c r="BH16" i="46" s="1"/>
  <c r="DV16" i="46"/>
  <c r="BG16" i="46" s="1"/>
  <c r="DU16" i="46"/>
  <c r="DT16" i="46"/>
  <c r="BE16" i="46" s="1"/>
  <c r="DS16" i="46"/>
  <c r="BD16" i="46" s="1"/>
  <c r="DR16" i="46"/>
  <c r="DQ16" i="46"/>
  <c r="BB16" i="46" s="1"/>
  <c r="DP16" i="46"/>
  <c r="BA16" i="46" s="1"/>
  <c r="DO16" i="46"/>
  <c r="DN16" i="46"/>
  <c r="AY16" i="46" s="1"/>
  <c r="DM16" i="46"/>
  <c r="DL16" i="46"/>
  <c r="AW16" i="46" s="1"/>
  <c r="DK16" i="46"/>
  <c r="AV16" i="46" s="1"/>
  <c r="DJ16" i="46"/>
  <c r="AU16" i="46" s="1"/>
  <c r="DI16" i="46"/>
  <c r="AT16" i="46" s="1"/>
  <c r="DH16" i="46"/>
  <c r="AS16" i="46" s="1"/>
  <c r="DG16" i="46"/>
  <c r="AR16" i="46" s="1"/>
  <c r="DF16" i="46"/>
  <c r="AQ16" i="46" s="1"/>
  <c r="DE16" i="46"/>
  <c r="AP16" i="46" s="1"/>
  <c r="DD16" i="46"/>
  <c r="AO16" i="46" s="1"/>
  <c r="DC16" i="46"/>
  <c r="DB16" i="46"/>
  <c r="DA16" i="46"/>
  <c r="AL16" i="46" s="1"/>
  <c r="CZ16" i="46"/>
  <c r="AK16" i="46" s="1"/>
  <c r="CY16" i="46"/>
  <c r="AJ16" i="46" s="1"/>
  <c r="CX16" i="46"/>
  <c r="AI16" i="46" s="1"/>
  <c r="CW16" i="46"/>
  <c r="AH16" i="46" s="1"/>
  <c r="CV16" i="46"/>
  <c r="AG16" i="46" s="1"/>
  <c r="CU16" i="46"/>
  <c r="AF16" i="46" s="1"/>
  <c r="CT16" i="46"/>
  <c r="CS16" i="46"/>
  <c r="CR16" i="46"/>
  <c r="AC16" i="46" s="1"/>
  <c r="CQ16" i="46"/>
  <c r="AB16" i="46" s="1"/>
  <c r="CP16" i="46"/>
  <c r="AA16" i="46" s="1"/>
  <c r="CO16" i="46"/>
  <c r="CN16" i="46"/>
  <c r="CM16" i="46"/>
  <c r="X16" i="46" s="1"/>
  <c r="CL16" i="46"/>
  <c r="CK16" i="46"/>
  <c r="V16" i="46" s="1"/>
  <c r="CJ16" i="46"/>
  <c r="U16" i="46" s="1"/>
  <c r="CI16" i="46"/>
  <c r="T16" i="46" s="1"/>
  <c r="CH16" i="46"/>
  <c r="S16" i="46" s="1"/>
  <c r="CG16" i="46"/>
  <c r="R16" i="46" s="1"/>
  <c r="CF16" i="46"/>
  <c r="Q16" i="46" s="1"/>
  <c r="CE16" i="46"/>
  <c r="P16" i="46" s="1"/>
  <c r="CD16" i="46"/>
  <c r="O16" i="46" s="1"/>
  <c r="CC16" i="46"/>
  <c r="N16" i="46" s="1"/>
  <c r="CB16" i="46"/>
  <c r="M16" i="46" s="1"/>
  <c r="CA16" i="46"/>
  <c r="BZ16" i="46"/>
  <c r="K16" i="46" s="1"/>
  <c r="BY16" i="46"/>
  <c r="J16" i="46" s="1"/>
  <c r="BX16" i="46"/>
  <c r="I16" i="46" s="1"/>
  <c r="BW16" i="46"/>
  <c r="H16" i="46" s="1"/>
  <c r="BV16" i="46"/>
  <c r="G16" i="46" s="1"/>
  <c r="BU16" i="46"/>
  <c r="F16" i="46" s="1"/>
  <c r="BT16" i="46"/>
  <c r="E16" i="46" s="1"/>
  <c r="BS16" i="46"/>
  <c r="D16" i="46" s="1"/>
  <c r="A16" i="46"/>
  <c r="EF15" i="46"/>
  <c r="EE15" i="46"/>
  <c r="BP15" i="46" s="1"/>
  <c r="ED15" i="46"/>
  <c r="BO15" i="46" s="1"/>
  <c r="EC15" i="46"/>
  <c r="EB15" i="46"/>
  <c r="BM15" i="46" s="1"/>
  <c r="EA15" i="46"/>
  <c r="BL15" i="46" s="1"/>
  <c r="DZ15" i="46"/>
  <c r="BK15" i="46" s="1"/>
  <c r="DY15" i="46"/>
  <c r="BJ15" i="46" s="1"/>
  <c r="DX15" i="46"/>
  <c r="DW15" i="46"/>
  <c r="BH15" i="46" s="1"/>
  <c r="DV15" i="46"/>
  <c r="BG15" i="46" s="1"/>
  <c r="DU15" i="46"/>
  <c r="DT15" i="46"/>
  <c r="BE15" i="46" s="1"/>
  <c r="DS15" i="46"/>
  <c r="BD15" i="46" s="1"/>
  <c r="DR15" i="46"/>
  <c r="BC15" i="46" s="1"/>
  <c r="DQ15" i="46"/>
  <c r="BB15" i="46" s="1"/>
  <c r="DP15" i="46"/>
  <c r="DO15" i="46"/>
  <c r="AZ15" i="46" s="1"/>
  <c r="DN15" i="46"/>
  <c r="AY15" i="46" s="1"/>
  <c r="DM15" i="46"/>
  <c r="DL15" i="46"/>
  <c r="AW15" i="46" s="1"/>
  <c r="DK15" i="46"/>
  <c r="AV15" i="46" s="1"/>
  <c r="DJ15" i="46"/>
  <c r="AU15" i="46" s="1"/>
  <c r="DI15" i="46"/>
  <c r="AT15" i="46" s="1"/>
  <c r="DH15" i="46"/>
  <c r="DG15" i="46"/>
  <c r="DF15" i="46"/>
  <c r="AQ15" i="46" s="1"/>
  <c r="DE15" i="46"/>
  <c r="DD15" i="46"/>
  <c r="DC15" i="46"/>
  <c r="AN15" i="46" s="1"/>
  <c r="DB15" i="46"/>
  <c r="AM15" i="46" s="1"/>
  <c r="DA15" i="46"/>
  <c r="AL15" i="46" s="1"/>
  <c r="CZ15" i="46"/>
  <c r="AK15" i="46" s="1"/>
  <c r="CY15" i="46"/>
  <c r="AJ15" i="46" s="1"/>
  <c r="CX15" i="46"/>
  <c r="AI15" i="44" s="1"/>
  <c r="CW15" i="46"/>
  <c r="CV15" i="46"/>
  <c r="AG15" i="46" s="1"/>
  <c r="CU15" i="46"/>
  <c r="AF15" i="46" s="1"/>
  <c r="CT15" i="46"/>
  <c r="AE15" i="46" s="1"/>
  <c r="CS15" i="46"/>
  <c r="AD15" i="46" s="1"/>
  <c r="CR15" i="46"/>
  <c r="AC15" i="46" s="1"/>
  <c r="CQ15" i="46"/>
  <c r="CP15" i="46"/>
  <c r="AA15" i="46" s="1"/>
  <c r="CO15" i="46"/>
  <c r="CN15" i="46"/>
  <c r="Y15" i="46" s="1"/>
  <c r="CM15" i="46"/>
  <c r="X15" i="46" s="1"/>
  <c r="CL15" i="46"/>
  <c r="CK15" i="46"/>
  <c r="CJ15" i="46"/>
  <c r="U15" i="46" s="1"/>
  <c r="CI15" i="46"/>
  <c r="T15" i="46" s="1"/>
  <c r="CH15" i="46"/>
  <c r="S15" i="46" s="1"/>
  <c r="CG15" i="46"/>
  <c r="CF15" i="46"/>
  <c r="Q15" i="46" s="1"/>
  <c r="CE15" i="46"/>
  <c r="P15" i="46" s="1"/>
  <c r="CD15" i="46"/>
  <c r="O15" i="46" s="1"/>
  <c r="CC15" i="46"/>
  <c r="N15" i="46" s="1"/>
  <c r="CB15" i="46"/>
  <c r="M15" i="46" s="1"/>
  <c r="CA15" i="46"/>
  <c r="L15" i="46" s="1"/>
  <c r="BZ15" i="46"/>
  <c r="K15" i="46" s="1"/>
  <c r="BY15" i="46"/>
  <c r="BX15" i="46"/>
  <c r="I15" i="46" s="1"/>
  <c r="BW15" i="46"/>
  <c r="H15" i="46" s="1"/>
  <c r="BV15" i="46"/>
  <c r="BU15" i="46"/>
  <c r="F15" i="46" s="1"/>
  <c r="BT15" i="46"/>
  <c r="BS15" i="46"/>
  <c r="D15" i="46" s="1"/>
  <c r="A15" i="46"/>
  <c r="A15" i="44" s="1"/>
  <c r="EF14" i="46"/>
  <c r="BQ14" i="46" s="1"/>
  <c r="EE14" i="46"/>
  <c r="BP14" i="46" s="1"/>
  <c r="ED14" i="46"/>
  <c r="BO14" i="46" s="1"/>
  <c r="EC14" i="46"/>
  <c r="BN14" i="46" s="1"/>
  <c r="EB14" i="46"/>
  <c r="BM14" i="46" s="1"/>
  <c r="EA14" i="46"/>
  <c r="DZ14" i="46"/>
  <c r="BK14" i="46" s="1"/>
  <c r="DY14" i="46"/>
  <c r="DX14" i="46"/>
  <c r="BI14" i="46" s="1"/>
  <c r="DW14" i="46"/>
  <c r="BH14" i="46" s="1"/>
  <c r="DV14" i="46"/>
  <c r="DU14" i="46"/>
  <c r="DT14" i="46"/>
  <c r="BE14" i="46" s="1"/>
  <c r="DS14" i="46"/>
  <c r="DR14" i="46"/>
  <c r="BC14" i="46" s="1"/>
  <c r="DQ14" i="46"/>
  <c r="DP14" i="46"/>
  <c r="BA14" i="46" s="1"/>
  <c r="DO14" i="46"/>
  <c r="AZ14" i="46" s="1"/>
  <c r="DN14" i="46"/>
  <c r="AY14" i="46" s="1"/>
  <c r="DM14" i="46"/>
  <c r="AX14" i="46" s="1"/>
  <c r="DL14" i="46"/>
  <c r="DK14" i="46"/>
  <c r="AV14" i="46" s="1"/>
  <c r="DJ14" i="46"/>
  <c r="AU14" i="46" s="1"/>
  <c r="DI14" i="46"/>
  <c r="DH14" i="46"/>
  <c r="AS14" i="46" s="1"/>
  <c r="DG14" i="46"/>
  <c r="AR14" i="46" s="1"/>
  <c r="DF14" i="46"/>
  <c r="DE14" i="46"/>
  <c r="AP14" i="46" s="1"/>
  <c r="DD14" i="46"/>
  <c r="AO14" i="46" s="1"/>
  <c r="DC14" i="46"/>
  <c r="AN14" i="46" s="1"/>
  <c r="DB14" i="46"/>
  <c r="AM14" i="46" s="1"/>
  <c r="DA14" i="46"/>
  <c r="CZ14" i="46"/>
  <c r="AK14" i="46" s="1"/>
  <c r="CY14" i="46"/>
  <c r="AJ14" i="46" s="1"/>
  <c r="CX14" i="46"/>
  <c r="AI14" i="46" s="1"/>
  <c r="CW14" i="46"/>
  <c r="CV14" i="46"/>
  <c r="AG14" i="46" s="1"/>
  <c r="CU14" i="46"/>
  <c r="AF14" i="46" s="1"/>
  <c r="CT14" i="46"/>
  <c r="AE14" i="46" s="1"/>
  <c r="CS14" i="46"/>
  <c r="CR14" i="46"/>
  <c r="AC14" i="46" s="1"/>
  <c r="CQ14" i="46"/>
  <c r="AB14" i="46" s="1"/>
  <c r="CP14" i="46"/>
  <c r="AA14" i="46" s="1"/>
  <c r="CO14" i="46"/>
  <c r="Z14" i="46" s="1"/>
  <c r="CN14" i="46"/>
  <c r="CM14" i="46"/>
  <c r="X14" i="46" s="1"/>
  <c r="CL14" i="46"/>
  <c r="W14" i="46" s="1"/>
  <c r="CK14" i="46"/>
  <c r="CJ14" i="46"/>
  <c r="U14" i="46" s="1"/>
  <c r="CI14" i="46"/>
  <c r="T14" i="46" s="1"/>
  <c r="CH14" i="46"/>
  <c r="S14" i="46" s="1"/>
  <c r="CG14" i="46"/>
  <c r="CF14" i="46"/>
  <c r="Q14" i="46" s="1"/>
  <c r="CE14" i="46"/>
  <c r="P14" i="46" s="1"/>
  <c r="CD14" i="46"/>
  <c r="O14" i="46" s="1"/>
  <c r="CC14" i="46"/>
  <c r="CB14" i="46"/>
  <c r="M14" i="46" s="1"/>
  <c r="CA14" i="46"/>
  <c r="L14" i="46" s="1"/>
  <c r="BZ14" i="46"/>
  <c r="K14" i="46" s="1"/>
  <c r="BY14" i="46"/>
  <c r="BX14" i="46"/>
  <c r="I14" i="46" s="1"/>
  <c r="BW14" i="46"/>
  <c r="H14" i="46" s="1"/>
  <c r="BV14" i="46"/>
  <c r="G14" i="46" s="1"/>
  <c r="BU14" i="46"/>
  <c r="BT14" i="46"/>
  <c r="E14" i="46" s="1"/>
  <c r="BS14" i="46"/>
  <c r="D14" i="46" s="1"/>
  <c r="A14" i="46"/>
  <c r="A12" i="27" s="1"/>
  <c r="EF13" i="46"/>
  <c r="BQ13" i="46" s="1"/>
  <c r="EE13" i="46"/>
  <c r="BP13" i="46" s="1"/>
  <c r="ED13" i="46"/>
  <c r="EC13" i="46"/>
  <c r="EB13" i="46"/>
  <c r="EA13" i="46"/>
  <c r="DZ13" i="46"/>
  <c r="BK13" i="46" s="1"/>
  <c r="DY13" i="46"/>
  <c r="BJ13" i="46" s="1"/>
  <c r="DX13" i="46"/>
  <c r="BI13" i="46" s="1"/>
  <c r="DW13" i="46"/>
  <c r="BH13" i="46" s="1"/>
  <c r="DV13" i="46"/>
  <c r="BG13" i="46" s="1"/>
  <c r="DU13" i="46"/>
  <c r="DT13" i="46"/>
  <c r="DS13" i="46"/>
  <c r="BD13" i="46" s="1"/>
  <c r="DR13" i="46"/>
  <c r="DQ13" i="46"/>
  <c r="BB13" i="46" s="1"/>
  <c r="DP13" i="46"/>
  <c r="BA13" i="46" s="1"/>
  <c r="DO13" i="46"/>
  <c r="AZ13" i="46" s="1"/>
  <c r="DN13" i="46"/>
  <c r="AY13" i="46" s="1"/>
  <c r="DM13" i="46"/>
  <c r="DL13" i="46"/>
  <c r="AW13" i="46" s="1"/>
  <c r="DK13" i="46"/>
  <c r="AV13" i="46" s="1"/>
  <c r="DJ13" i="46"/>
  <c r="AU13" i="46" s="1"/>
  <c r="DI13" i="46"/>
  <c r="AT13" i="46" s="1"/>
  <c r="DH13" i="46"/>
  <c r="DG13" i="46"/>
  <c r="AR13" i="46" s="1"/>
  <c r="DF13" i="46"/>
  <c r="AQ13" i="46" s="1"/>
  <c r="DE13" i="46"/>
  <c r="DD13" i="46"/>
  <c r="AO13" i="46" s="1"/>
  <c r="DC13" i="46"/>
  <c r="AN13" i="46" s="1"/>
  <c r="DB13" i="46"/>
  <c r="DA13" i="46"/>
  <c r="AL13" i="46" s="1"/>
  <c r="CZ13" i="46"/>
  <c r="AK13" i="46" s="1"/>
  <c r="CY13" i="46"/>
  <c r="AJ13" i="46" s="1"/>
  <c r="CX13" i="46"/>
  <c r="AI13" i="46" s="1"/>
  <c r="CW13" i="46"/>
  <c r="CV13" i="46"/>
  <c r="CU13" i="46"/>
  <c r="AF13" i="46" s="1"/>
  <c r="CT13" i="46"/>
  <c r="AE13" i="46" s="1"/>
  <c r="CS13" i="46"/>
  <c r="AD13" i="46" s="1"/>
  <c r="CR13" i="46"/>
  <c r="CQ13" i="46"/>
  <c r="CP13" i="46"/>
  <c r="CO13" i="46"/>
  <c r="CN13" i="46"/>
  <c r="CM13" i="46"/>
  <c r="X13" i="46" s="1"/>
  <c r="CL13" i="46"/>
  <c r="W13" i="46" s="1"/>
  <c r="CK13" i="46"/>
  <c r="CJ13" i="46"/>
  <c r="CI13" i="46"/>
  <c r="T13" i="46" s="1"/>
  <c r="CH13" i="46"/>
  <c r="S13" i="46" s="1"/>
  <c r="CG13" i="46"/>
  <c r="CF13" i="46"/>
  <c r="CE13" i="46"/>
  <c r="P13" i="46" s="1"/>
  <c r="CD13" i="46"/>
  <c r="O13" i="46" s="1"/>
  <c r="CC13" i="46"/>
  <c r="N13" i="46" s="1"/>
  <c r="CB13" i="46"/>
  <c r="M13" i="46" s="1"/>
  <c r="CA13" i="46"/>
  <c r="L13" i="46" s="1"/>
  <c r="BZ13" i="46"/>
  <c r="K13" i="46" s="1"/>
  <c r="BY13" i="46"/>
  <c r="BX13" i="46"/>
  <c r="BW13" i="46"/>
  <c r="H13" i="46" s="1"/>
  <c r="BV13" i="46"/>
  <c r="G13" i="46" s="1"/>
  <c r="BU13" i="46"/>
  <c r="F13" i="46" s="1"/>
  <c r="BT13" i="46"/>
  <c r="BS13" i="46"/>
  <c r="D13" i="46" s="1"/>
  <c r="A13" i="46"/>
  <c r="EF12" i="46"/>
  <c r="BQ12" i="46" s="1"/>
  <c r="EE12" i="46"/>
  <c r="ED12" i="46"/>
  <c r="BO12" i="46" s="1"/>
  <c r="EC12" i="46"/>
  <c r="BN12" i="46" s="1"/>
  <c r="EB12" i="46"/>
  <c r="BM12" i="46" s="1"/>
  <c r="EA12" i="46"/>
  <c r="BL12" i="46" s="1"/>
  <c r="DZ12" i="46"/>
  <c r="BK12" i="46" s="1"/>
  <c r="DY12" i="46"/>
  <c r="BJ12" i="46" s="1"/>
  <c r="DX12" i="46"/>
  <c r="BI12" i="46" s="1"/>
  <c r="DW12" i="46"/>
  <c r="DV12" i="46"/>
  <c r="BG12" i="46" s="1"/>
  <c r="DU12" i="46"/>
  <c r="BF12" i="46" s="1"/>
  <c r="DT12" i="46"/>
  <c r="BE12" i="46" s="1"/>
  <c r="DS12" i="46"/>
  <c r="DR12" i="46"/>
  <c r="BC12" i="46" s="1"/>
  <c r="DQ12" i="46"/>
  <c r="BB12" i="46" s="1"/>
  <c r="DP12" i="46"/>
  <c r="BA12" i="46" s="1"/>
  <c r="DO12" i="46"/>
  <c r="DN12" i="46"/>
  <c r="AY12" i="46" s="1"/>
  <c r="DM12" i="46"/>
  <c r="AX12" i="46" s="1"/>
  <c r="DL12" i="46"/>
  <c r="AW12" i="46" s="1"/>
  <c r="DK12" i="46"/>
  <c r="DJ12" i="46"/>
  <c r="DI12" i="46"/>
  <c r="AT12" i="46" s="1"/>
  <c r="DH12" i="46"/>
  <c r="AS12" i="46" s="1"/>
  <c r="DG12" i="46"/>
  <c r="DF12" i="46"/>
  <c r="AQ12" i="46" s="1"/>
  <c r="DE12" i="46"/>
  <c r="AP12" i="46" s="1"/>
  <c r="DD12" i="46"/>
  <c r="AO12" i="46" s="1"/>
  <c r="DC12" i="46"/>
  <c r="DB12" i="46"/>
  <c r="AM12" i="46" s="1"/>
  <c r="DA12" i="46"/>
  <c r="AL12" i="46" s="1"/>
  <c r="CZ12" i="46"/>
  <c r="AK12" i="46" s="1"/>
  <c r="CY12" i="46"/>
  <c r="CX12" i="46"/>
  <c r="AI12" i="46" s="1"/>
  <c r="CW12" i="46"/>
  <c r="AH12" i="46" s="1"/>
  <c r="CV12" i="46"/>
  <c r="AG12" i="46" s="1"/>
  <c r="CU12" i="46"/>
  <c r="CT12" i="46"/>
  <c r="AE12" i="46" s="1"/>
  <c r="CS12" i="46"/>
  <c r="AD12" i="46" s="1"/>
  <c r="CR12" i="46"/>
  <c r="AC12" i="46" s="1"/>
  <c r="CQ12" i="46"/>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CC12" i="46"/>
  <c r="CB12" i="46"/>
  <c r="M12" i="46" s="1"/>
  <c r="CA12" i="46"/>
  <c r="BZ12" i="46"/>
  <c r="K12" i="44" s="1"/>
  <c r="BY12" i="46"/>
  <c r="J12" i="46" s="1"/>
  <c r="BX12" i="46"/>
  <c r="I12" i="46" s="1"/>
  <c r="BW12" i="46"/>
  <c r="BV12" i="46"/>
  <c r="G12" i="46" s="1"/>
  <c r="BU12" i="46"/>
  <c r="F12" i="46" s="1"/>
  <c r="BT12" i="46"/>
  <c r="E12" i="46" s="1"/>
  <c r="BS12" i="46"/>
  <c r="A12" i="46"/>
  <c r="A10" i="27" s="1"/>
  <c r="EF11" i="46"/>
  <c r="BQ11" i="46" s="1"/>
  <c r="EE11" i="46"/>
  <c r="BP11" i="46" s="1"/>
  <c r="ED11" i="46"/>
  <c r="EC11" i="46"/>
  <c r="BN11" i="46" s="1"/>
  <c r="EB11" i="46"/>
  <c r="EA11" i="46"/>
  <c r="DZ11" i="46"/>
  <c r="BK11" i="46" s="1"/>
  <c r="DY11" i="46"/>
  <c r="BJ11" i="46" s="1"/>
  <c r="DX11" i="46"/>
  <c r="BI11" i="46" s="1"/>
  <c r="DW11" i="46"/>
  <c r="BH11" i="46" s="1"/>
  <c r="DV11" i="46"/>
  <c r="DU11" i="46"/>
  <c r="BF11" i="46" s="1"/>
  <c r="DT11" i="46"/>
  <c r="DS11" i="46"/>
  <c r="DR11" i="46"/>
  <c r="BC11" i="46" s="1"/>
  <c r="DQ11" i="46"/>
  <c r="BB11" i="46" s="1"/>
  <c r="DP11" i="46"/>
  <c r="BA11" i="46" s="1"/>
  <c r="DO11" i="46"/>
  <c r="AZ11" i="46" s="1"/>
  <c r="DN11" i="46"/>
  <c r="AY11" i="46" s="1"/>
  <c r="DM11" i="46"/>
  <c r="AX11" i="46" s="1"/>
  <c r="DL11" i="46"/>
  <c r="DK11" i="46"/>
  <c r="DJ11" i="46"/>
  <c r="AU11" i="46" s="1"/>
  <c r="DI11" i="46"/>
  <c r="AT11" i="46" s="1"/>
  <c r="DH11" i="46"/>
  <c r="AS11" i="46" s="1"/>
  <c r="DG11" i="46"/>
  <c r="AR11" i="46" s="1"/>
  <c r="DF11" i="46"/>
  <c r="DE11" i="46"/>
  <c r="AP11" i="46" s="1"/>
  <c r="DD11" i="46"/>
  <c r="DC11" i="46"/>
  <c r="DB11" i="46"/>
  <c r="AM11" i="46" s="1"/>
  <c r="DA11" i="46"/>
  <c r="AL11" i="46" s="1"/>
  <c r="CZ11" i="46"/>
  <c r="AK11" i="46" s="1"/>
  <c r="CY11" i="46"/>
  <c r="AJ11" i="46" s="1"/>
  <c r="CX11" i="46"/>
  <c r="AI11" i="46" s="1"/>
  <c r="CW11" i="46"/>
  <c r="CV11" i="46"/>
  <c r="CU11" i="46"/>
  <c r="AF11" i="46" s="1"/>
  <c r="CT11" i="46"/>
  <c r="AE11" i="46" s="1"/>
  <c r="CS11" i="46"/>
  <c r="AD11" i="46" s="1"/>
  <c r="CR11" i="46"/>
  <c r="AC11" i="46" s="1"/>
  <c r="CQ11" i="46"/>
  <c r="AB11" i="46" s="1"/>
  <c r="CP11" i="46"/>
  <c r="AA11" i="46" s="1"/>
  <c r="CO11" i="46"/>
  <c r="Z11" i="46" s="1"/>
  <c r="CN11" i="46"/>
  <c r="CM11" i="46"/>
  <c r="X11" i="46" s="1"/>
  <c r="CL11" i="46"/>
  <c r="W11" i="46" s="1"/>
  <c r="CK11" i="46"/>
  <c r="V11" i="46" s="1"/>
  <c r="CJ11" i="46"/>
  <c r="U11" i="46" s="1"/>
  <c r="CI11" i="46"/>
  <c r="T11" i="46" s="1"/>
  <c r="CH11" i="46"/>
  <c r="S11" i="46" s="1"/>
  <c r="CG11" i="46"/>
  <c r="CF11" i="46"/>
  <c r="CE11" i="46"/>
  <c r="CD11" i="46"/>
  <c r="O11" i="46" s="1"/>
  <c r="CC11" i="46"/>
  <c r="N11" i="46" s="1"/>
  <c r="CB11" i="46"/>
  <c r="M11" i="46" s="1"/>
  <c r="CA11" i="46"/>
  <c r="L11" i="46" s="1"/>
  <c r="BZ11" i="46"/>
  <c r="K11" i="46" s="1"/>
  <c r="BY11" i="46"/>
  <c r="BX11" i="46"/>
  <c r="BW11" i="46"/>
  <c r="BV11" i="46"/>
  <c r="G11" i="46" s="1"/>
  <c r="BU11" i="46"/>
  <c r="F11" i="46" s="1"/>
  <c r="BT11" i="46"/>
  <c r="E11" i="46" s="1"/>
  <c r="BS11" i="46"/>
  <c r="D11" i="46" s="1"/>
  <c r="A11" i="46"/>
  <c r="EF10" i="46"/>
  <c r="EE10" i="46"/>
  <c r="BP10" i="46" s="1"/>
  <c r="ED10" i="46"/>
  <c r="BO10" i="44" s="1"/>
  <c r="EC10" i="46"/>
  <c r="BN10" i="44" s="1"/>
  <c r="EB10" i="46"/>
  <c r="BM10" i="46" s="1"/>
  <c r="EA10" i="46"/>
  <c r="BL10" i="46" s="1"/>
  <c r="DZ10" i="46"/>
  <c r="BK10" i="46" s="1"/>
  <c r="DY10" i="46"/>
  <c r="BJ10" i="46" s="1"/>
  <c r="DX10" i="46"/>
  <c r="BI10" i="46" s="1"/>
  <c r="DW10" i="46"/>
  <c r="BH10" i="46" s="1"/>
  <c r="DV10" i="46"/>
  <c r="DU10" i="46"/>
  <c r="BF10" i="46" s="1"/>
  <c r="DT10" i="46"/>
  <c r="BE10" i="46" s="1"/>
  <c r="DS10" i="46"/>
  <c r="BD10" i="46" s="1"/>
  <c r="DR10" i="46"/>
  <c r="BC10" i="46" s="1"/>
  <c r="DQ10" i="46"/>
  <c r="BB10" i="46" s="1"/>
  <c r="DP10" i="46"/>
  <c r="BA10" i="46" s="1"/>
  <c r="DO10" i="46"/>
  <c r="AZ10" i="46" s="1"/>
  <c r="DN10" i="46"/>
  <c r="DM10" i="46"/>
  <c r="AX10" i="46" s="1"/>
  <c r="DL10" i="46"/>
  <c r="AW10" i="46" s="1"/>
  <c r="DK10" i="46"/>
  <c r="AV10" i="46" s="1"/>
  <c r="DJ10" i="46"/>
  <c r="AU10" i="46" s="1"/>
  <c r="DI10" i="46"/>
  <c r="DH10" i="46"/>
  <c r="DG10" i="46"/>
  <c r="AR10" i="46" s="1"/>
  <c r="DF10" i="46"/>
  <c r="DE10" i="46"/>
  <c r="AP10" i="46" s="1"/>
  <c r="DD10" i="46"/>
  <c r="AO10" i="46" s="1"/>
  <c r="DC10" i="46"/>
  <c r="AN10" i="46" s="1"/>
  <c r="DB10" i="46"/>
  <c r="AM10" i="46" s="1"/>
  <c r="DA10" i="46"/>
  <c r="CZ10" i="46"/>
  <c r="AK10" i="46" s="1"/>
  <c r="CY10" i="46"/>
  <c r="AJ10" i="46" s="1"/>
  <c r="CX10" i="46"/>
  <c r="CW10" i="46"/>
  <c r="AH10" i="46" s="1"/>
  <c r="CV10" i="46"/>
  <c r="AG10" i="46" s="1"/>
  <c r="CU10" i="46"/>
  <c r="AF10" i="46" s="1"/>
  <c r="CT10" i="46"/>
  <c r="AE10" i="46" s="1"/>
  <c r="CS10" i="46"/>
  <c r="AD10" i="46" s="1"/>
  <c r="CR10" i="46"/>
  <c r="AC10" i="46" s="1"/>
  <c r="CQ10" i="46"/>
  <c r="AB10" i="46" s="1"/>
  <c r="CP10" i="46"/>
  <c r="CO10" i="46"/>
  <c r="Z10" i="46" s="1"/>
  <c r="CN10" i="46"/>
  <c r="Y10" i="46" s="1"/>
  <c r="CM10" i="46"/>
  <c r="X10" i="46" s="1"/>
  <c r="CL10" i="46"/>
  <c r="W10" i="46" s="1"/>
  <c r="CK10" i="46"/>
  <c r="V10" i="46" s="1"/>
  <c r="CJ10" i="46"/>
  <c r="U10" i="46" s="1"/>
  <c r="CI10" i="46"/>
  <c r="T10" i="46" s="1"/>
  <c r="CH10" i="46"/>
  <c r="CG10" i="46"/>
  <c r="R10" i="46" s="1"/>
  <c r="CF10" i="46"/>
  <c r="Q10" i="46" s="1"/>
  <c r="CE10" i="46"/>
  <c r="P10" i="46" s="1"/>
  <c r="CD10" i="46"/>
  <c r="O10" i="46" s="1"/>
  <c r="CC10" i="46"/>
  <c r="N10" i="46" s="1"/>
  <c r="CB10" i="46"/>
  <c r="M10" i="46" s="1"/>
  <c r="CA10" i="46"/>
  <c r="L10" i="46" s="1"/>
  <c r="BZ10" i="46"/>
  <c r="BY10" i="46"/>
  <c r="J10" i="46" s="1"/>
  <c r="BX10" i="46"/>
  <c r="I10" i="46" s="1"/>
  <c r="BW10" i="46"/>
  <c r="H10" i="46" s="1"/>
  <c r="BV10" i="46"/>
  <c r="G10" i="46" s="1"/>
  <c r="BU10" i="46"/>
  <c r="BT10" i="46"/>
  <c r="E10" i="46" s="1"/>
  <c r="BS10" i="46"/>
  <c r="D10" i="46" s="1"/>
  <c r="BO10" i="46"/>
  <c r="A10" i="46"/>
  <c r="A8" i="27" s="1"/>
  <c r="EF9" i="46"/>
  <c r="BQ9" i="46" s="1"/>
  <c r="EE9" i="46"/>
  <c r="BP9" i="46" s="1"/>
  <c r="ED9" i="46"/>
  <c r="BO9" i="46" s="1"/>
  <c r="EC9" i="46"/>
  <c r="EB9" i="46"/>
  <c r="BM9" i="46" s="1"/>
  <c r="EA9" i="46"/>
  <c r="BL9" i="46" s="1"/>
  <c r="DZ9" i="46"/>
  <c r="BK9" i="46" s="1"/>
  <c r="DY9" i="46"/>
  <c r="BJ9" i="46" s="1"/>
  <c r="DX9" i="46"/>
  <c r="BI9" i="46" s="1"/>
  <c r="DW9" i="46"/>
  <c r="BH9" i="46" s="1"/>
  <c r="DV9" i="46"/>
  <c r="BG9" i="46" s="1"/>
  <c r="DU9" i="46"/>
  <c r="DT9" i="46"/>
  <c r="BE9" i="46" s="1"/>
  <c r="DS9" i="46"/>
  <c r="BD9" i="46" s="1"/>
  <c r="DR9" i="46"/>
  <c r="BC9" i="46" s="1"/>
  <c r="DQ9" i="46"/>
  <c r="BB9" i="46" s="1"/>
  <c r="DP9" i="46"/>
  <c r="BA9" i="46" s="1"/>
  <c r="DO9" i="46"/>
  <c r="AZ9" i="46" s="1"/>
  <c r="DN9" i="46"/>
  <c r="AY9" i="46" s="1"/>
  <c r="DM9" i="46"/>
  <c r="DL9" i="46"/>
  <c r="AW9" i="46" s="1"/>
  <c r="DK9" i="46"/>
  <c r="DJ9" i="46"/>
  <c r="AU9" i="46" s="1"/>
  <c r="DI9" i="46"/>
  <c r="AT9" i="46" s="1"/>
  <c r="DH9" i="46"/>
  <c r="AS9" i="46" s="1"/>
  <c r="DG9" i="46"/>
  <c r="AR9" i="46" s="1"/>
  <c r="DF9" i="46"/>
  <c r="DE9" i="46"/>
  <c r="DD9" i="46"/>
  <c r="AO9" i="46" s="1"/>
  <c r="DC9" i="46"/>
  <c r="DB9" i="46"/>
  <c r="AM9" i="46" s="1"/>
  <c r="DA9" i="46"/>
  <c r="AL9" i="46" s="1"/>
  <c r="CZ9" i="46"/>
  <c r="AK9" i="46" s="1"/>
  <c r="CY9" i="46"/>
  <c r="AJ9" i="46" s="1"/>
  <c r="CX9" i="46"/>
  <c r="AI9" i="46" s="1"/>
  <c r="CW9" i="46"/>
  <c r="CV9" i="46"/>
  <c r="AG9" i="46" s="1"/>
  <c r="CU9" i="46"/>
  <c r="CT9" i="46"/>
  <c r="AE9" i="46" s="1"/>
  <c r="CS9" i="46"/>
  <c r="AD9" i="46" s="1"/>
  <c r="CR9" i="46"/>
  <c r="AC9" i="46" s="1"/>
  <c r="CQ9" i="46"/>
  <c r="AB9" i="46" s="1"/>
  <c r="CP9" i="46"/>
  <c r="CO9" i="46"/>
  <c r="CN9" i="46"/>
  <c r="Y9" i="46" s="1"/>
  <c r="CM9" i="46"/>
  <c r="CL9" i="46"/>
  <c r="W9" i="46" s="1"/>
  <c r="CK9" i="46"/>
  <c r="V9" i="46" s="1"/>
  <c r="CJ9" i="46"/>
  <c r="U9" i="46" s="1"/>
  <c r="CI9" i="46"/>
  <c r="T9" i="46" s="1"/>
  <c r="CH9" i="46"/>
  <c r="CG9" i="46"/>
  <c r="CF9" i="46"/>
  <c r="Q9" i="46" s="1"/>
  <c r="CE9" i="46"/>
  <c r="P9" i="46" s="1"/>
  <c r="CD9" i="46"/>
  <c r="O9" i="46" s="1"/>
  <c r="CC9" i="46"/>
  <c r="N9" i="46" s="1"/>
  <c r="CB9" i="46"/>
  <c r="M9" i="46" s="1"/>
  <c r="CA9" i="46"/>
  <c r="L9" i="46" s="1"/>
  <c r="BZ9" i="46"/>
  <c r="K9" i="46" s="1"/>
  <c r="BY9" i="46"/>
  <c r="BX9" i="46"/>
  <c r="I9" i="46" s="1"/>
  <c r="BW9" i="46"/>
  <c r="BV9" i="46"/>
  <c r="G9" i="46" s="1"/>
  <c r="BU9" i="46"/>
  <c r="F9" i="46" s="1"/>
  <c r="BT9" i="46"/>
  <c r="E9" i="46" s="1"/>
  <c r="BS9" i="46"/>
  <c r="D9" i="46" s="1"/>
  <c r="A9" i="46"/>
  <c r="C9" i="46" s="1"/>
  <c r="C9" i="44" s="1"/>
  <c r="EF8" i="46"/>
  <c r="EE8" i="46"/>
  <c r="BP8" i="46" s="1"/>
  <c r="ED8" i="46"/>
  <c r="BO8" i="46" s="1"/>
  <c r="EC8" i="46"/>
  <c r="BN8" i="46" s="1"/>
  <c r="EB8" i="46"/>
  <c r="BM8" i="46" s="1"/>
  <c r="EA8" i="46"/>
  <c r="BL8" i="46" s="1"/>
  <c r="DZ8" i="46"/>
  <c r="BK8" i="46" s="1"/>
  <c r="DY8" i="46"/>
  <c r="BJ8" i="46" s="1"/>
  <c r="DX8" i="46"/>
  <c r="BI8" i="46" s="1"/>
  <c r="DW8" i="46"/>
  <c r="BH8" i="46" s="1"/>
  <c r="DV8" i="46"/>
  <c r="DU8" i="46"/>
  <c r="BF8" i="46" s="1"/>
  <c r="DT8" i="46"/>
  <c r="BE8" i="46" s="1"/>
  <c r="DS8" i="46"/>
  <c r="BD8" i="46" s="1"/>
  <c r="DR8" i="46"/>
  <c r="BC8" i="46" s="1"/>
  <c r="DQ8" i="46"/>
  <c r="BB8" i="44" s="1"/>
  <c r="DP8" i="46"/>
  <c r="BA8" i="46" s="1"/>
  <c r="DO8" i="46"/>
  <c r="AZ8" i="46" s="1"/>
  <c r="DN8" i="46"/>
  <c r="AY8" i="46" s="1"/>
  <c r="DM8" i="46"/>
  <c r="AX8" i="46" s="1"/>
  <c r="DL8" i="46"/>
  <c r="AW8" i="46" s="1"/>
  <c r="DK8" i="46"/>
  <c r="AV8" i="46" s="1"/>
  <c r="DJ8" i="46"/>
  <c r="AU8" i="46" s="1"/>
  <c r="DI8" i="46"/>
  <c r="AT8" i="44" s="1"/>
  <c r="DH8" i="46"/>
  <c r="AS8" i="46" s="1"/>
  <c r="DG8" i="46"/>
  <c r="AR8" i="46" s="1"/>
  <c r="DF8" i="46"/>
  <c r="AQ8" i="46" s="1"/>
  <c r="DE8" i="46"/>
  <c r="AP8" i="46" s="1"/>
  <c r="DD8" i="46"/>
  <c r="DC8" i="46"/>
  <c r="AN8" i="46" s="1"/>
  <c r="DB8" i="46"/>
  <c r="AM8" i="46" s="1"/>
  <c r="DA8" i="46"/>
  <c r="AL8" i="46" s="1"/>
  <c r="CZ8" i="46"/>
  <c r="AK8" i="46" s="1"/>
  <c r="CY8" i="46"/>
  <c r="AJ8" i="46" s="1"/>
  <c r="CX8" i="46"/>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BY8" i="46"/>
  <c r="J8" i="46" s="1"/>
  <c r="BX8" i="46"/>
  <c r="I8" i="46" s="1"/>
  <c r="BW8" i="46"/>
  <c r="BV8" i="46"/>
  <c r="G8" i="46" s="1"/>
  <c r="BU8" i="46"/>
  <c r="F8" i="46" s="1"/>
  <c r="BT8" i="46"/>
  <c r="BS8" i="46"/>
  <c r="D8" i="46" s="1"/>
  <c r="A8" i="46"/>
  <c r="C8" i="46" s="1"/>
  <c r="C8" i="44" s="1"/>
  <c r="EF7" i="46"/>
  <c r="BQ7" i="46" s="1"/>
  <c r="EE7" i="46"/>
  <c r="BP7" i="46" s="1"/>
  <c r="ED7" i="46"/>
  <c r="BO7" i="46" s="1"/>
  <c r="EC7" i="46"/>
  <c r="BN7" i="46" s="1"/>
  <c r="EB7" i="46"/>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4"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4" s="1"/>
  <c r="CR7" i="46"/>
  <c r="AC7" i="46" s="1"/>
  <c r="CQ7" i="46"/>
  <c r="AB7" i="46" s="1"/>
  <c r="CP7" i="46"/>
  <c r="AA7" i="46" s="1"/>
  <c r="CO7" i="46"/>
  <c r="Z7" i="46" s="1"/>
  <c r="CN7" i="46"/>
  <c r="Y7" i="46" s="1"/>
  <c r="CM7" i="46"/>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BN6" i="46" s="1"/>
  <c r="EB6" i="46"/>
  <c r="BM6" i="46" s="1"/>
  <c r="EA6" i="46"/>
  <c r="DZ6" i="46"/>
  <c r="BK6" i="46" s="1"/>
  <c r="DY6" i="46"/>
  <c r="BJ6" i="46" s="1"/>
  <c r="DX6" i="46"/>
  <c r="BI6" i="46" s="1"/>
  <c r="DW6" i="46"/>
  <c r="DV6" i="46"/>
  <c r="DU6" i="46"/>
  <c r="BF6" i="44" s="1"/>
  <c r="DT6" i="46"/>
  <c r="DS6" i="46"/>
  <c r="DR6" i="46"/>
  <c r="DQ6" i="46"/>
  <c r="DP6" i="46"/>
  <c r="BA6" i="46" s="1"/>
  <c r="DO6" i="46"/>
  <c r="DN6" i="46"/>
  <c r="DM6" i="46"/>
  <c r="AX6" i="44" s="1"/>
  <c r="DL6" i="46"/>
  <c r="DK6" i="46"/>
  <c r="DJ6" i="46"/>
  <c r="AU6" i="46" s="1"/>
  <c r="DI6" i="46"/>
  <c r="DH6" i="46"/>
  <c r="AS6" i="46" s="1"/>
  <c r="DG6" i="46"/>
  <c r="DF6" i="46"/>
  <c r="DE6" i="46"/>
  <c r="AP6" i="46" s="1"/>
  <c r="DD6" i="46"/>
  <c r="AO6" i="46" s="1"/>
  <c r="DC6" i="46"/>
  <c r="DB6" i="46"/>
  <c r="AM6" i="46" s="1"/>
  <c r="DA6" i="46"/>
  <c r="AL6" i="46" s="1"/>
  <c r="CZ6" i="46"/>
  <c r="AK6" i="46" s="1"/>
  <c r="CY6" i="46"/>
  <c r="CX6" i="46"/>
  <c r="CW6" i="46"/>
  <c r="AH6" i="46" s="1"/>
  <c r="CV6" i="46"/>
  <c r="AG6" i="46" s="1"/>
  <c r="CU6" i="46"/>
  <c r="CT6" i="46"/>
  <c r="CS6" i="46"/>
  <c r="CR6" i="46"/>
  <c r="AC6" i="46" s="1"/>
  <c r="CQ6" i="46"/>
  <c r="CP6" i="46"/>
  <c r="CO6" i="46"/>
  <c r="Z6" i="46" s="1"/>
  <c r="CN6" i="46"/>
  <c r="Y6" i="46" s="1"/>
  <c r="CM6" i="46"/>
  <c r="X6" i="46" s="1"/>
  <c r="CL6" i="46"/>
  <c r="W6" i="46" s="1"/>
  <c r="CK6" i="46"/>
  <c r="CJ6" i="46"/>
  <c r="U6" i="46" s="1"/>
  <c r="CI6" i="46"/>
  <c r="CH6" i="46"/>
  <c r="CG6" i="46"/>
  <c r="R6" i="46" s="1"/>
  <c r="CF6" i="46"/>
  <c r="Q6" i="46" s="1"/>
  <c r="CE6" i="46"/>
  <c r="CD6" i="46"/>
  <c r="O6" i="46" s="1"/>
  <c r="CC6" i="46"/>
  <c r="N6" i="46" s="1"/>
  <c r="CB6" i="46"/>
  <c r="M6" i="46" s="1"/>
  <c r="CA6" i="46"/>
  <c r="BZ6" i="46"/>
  <c r="BY6" i="46"/>
  <c r="J6" i="46" s="1"/>
  <c r="BX6" i="46"/>
  <c r="BW6" i="46"/>
  <c r="BV6" i="46"/>
  <c r="G6" i="46" s="1"/>
  <c r="BU6" i="46"/>
  <c r="F6" i="46" s="1"/>
  <c r="BT6" i="46"/>
  <c r="E6" i="46" s="1"/>
  <c r="BS6" i="46"/>
  <c r="BP6" i="46"/>
  <c r="BO6" i="46"/>
  <c r="BL6" i="46"/>
  <c r="BH6" i="46"/>
  <c r="BG6" i="46"/>
  <c r="BF6" i="46"/>
  <c r="BE6" i="46"/>
  <c r="BD6" i="46"/>
  <c r="BC6" i="46"/>
  <c r="BB6" i="46"/>
  <c r="AZ6" i="46"/>
  <c r="AY6" i="46"/>
  <c r="AW6" i="46"/>
  <c r="AV6" i="46"/>
  <c r="AT6" i="46"/>
  <c r="AR6" i="46"/>
  <c r="AQ6" i="46"/>
  <c r="AN6" i="46"/>
  <c r="AJ6" i="46"/>
  <c r="AI6" i="46"/>
  <c r="AF6" i="46"/>
  <c r="AE6" i="46"/>
  <c r="AD6" i="46"/>
  <c r="AB6" i="46"/>
  <c r="AA6" i="46"/>
  <c r="V6" i="46"/>
  <c r="T6" i="46"/>
  <c r="S6" i="46"/>
  <c r="P6" i="46"/>
  <c r="L6" i="46"/>
  <c r="K6" i="46"/>
  <c r="I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X193" i="44"/>
  <c r="BQ6" i="44"/>
  <c r="BP6" i="44"/>
  <c r="BO6" i="44"/>
  <c r="BM6" i="44"/>
  <c r="BL6" i="44"/>
  <c r="BK6" i="44"/>
  <c r="BJ6" i="44"/>
  <c r="BI6" i="44"/>
  <c r="BH6" i="44"/>
  <c r="BG6" i="44"/>
  <c r="BE6" i="44"/>
  <c r="BD6" i="44"/>
  <c r="BC6" i="44"/>
  <c r="BB6" i="44"/>
  <c r="BA6" i="44"/>
  <c r="AZ6" i="44"/>
  <c r="AY6" i="44"/>
  <c r="AW6" i="44"/>
  <c r="AV6" i="44"/>
  <c r="AU6" i="44"/>
  <c r="AT6" i="44"/>
  <c r="AS6" i="44"/>
  <c r="AR6" i="44"/>
  <c r="AQ6" i="44"/>
  <c r="AO6" i="44"/>
  <c r="AN6" i="44"/>
  <c r="AM6" i="44"/>
  <c r="AL6" i="44"/>
  <c r="AK6" i="44"/>
  <c r="AJ6" i="44"/>
  <c r="AI6" i="44"/>
  <c r="AG6" i="44"/>
  <c r="AF6" i="44"/>
  <c r="AE6" i="44"/>
  <c r="AD6" i="44"/>
  <c r="AC6" i="44"/>
  <c r="AB6" i="44"/>
  <c r="AA6" i="44"/>
  <c r="Y6" i="44"/>
  <c r="X6" i="44"/>
  <c r="W6" i="44"/>
  <c r="V6" i="44"/>
  <c r="U6" i="44"/>
  <c r="T6" i="44"/>
  <c r="S6" i="44"/>
  <c r="Q6" i="44"/>
  <c r="P6" i="44"/>
  <c r="O6" i="44"/>
  <c r="N6" i="44"/>
  <c r="M6" i="44"/>
  <c r="L6" i="44"/>
  <c r="K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6" i="46"/>
  <c r="C6" i="44"/>
  <c r="A6" i="44"/>
  <c r="R29" i="42"/>
  <c r="S29" i="42" s="1"/>
  <c r="T29" i="42" s="1"/>
  <c r="K29" i="42"/>
  <c r="L29" i="42" s="1"/>
  <c r="M29" i="42" s="1"/>
  <c r="L46" i="41"/>
  <c r="AH12" i="40" a="1"/>
  <c r="AH12" i="40" s="1"/>
  <c r="X7" i="40" a="1"/>
  <c r="X7" i="40" s="1"/>
  <c r="X8" i="40" s="1"/>
  <c r="CU9" i="29"/>
  <c r="CT9" i="29"/>
  <c r="CP9" i="29"/>
  <c r="CK9" i="29"/>
  <c r="CJ9" i="29"/>
  <c r="CF9" i="29"/>
  <c r="BQ9" i="29"/>
  <c r="BP9" i="29"/>
  <c r="BL9" i="29"/>
  <c r="AR9" i="29"/>
  <c r="AM9" i="29"/>
  <c r="AL9" i="29"/>
  <c r="AH9" i="29"/>
  <c r="DD8" i="29"/>
  <c r="CZ8" i="29"/>
  <c r="AM8" i="29"/>
  <c r="AL8" i="29"/>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Y19" i="27"/>
  <c r="DX19" i="27"/>
  <c r="DT19" i="27" s="1"/>
  <c r="DO19" i="27"/>
  <c r="DN19" i="27"/>
  <c r="DJ19" i="27" s="1"/>
  <c r="DE19" i="27"/>
  <c r="DD19" i="27"/>
  <c r="CZ19" i="27"/>
  <c r="DY18" i="27"/>
  <c r="DX18" i="27"/>
  <c r="DT18" i="27"/>
  <c r="DO18" i="27"/>
  <c r="DN18" i="27"/>
  <c r="DJ18" i="27"/>
  <c r="DE18" i="27"/>
  <c r="DD18" i="27"/>
  <c r="DY17" i="27"/>
  <c r="DX17" i="27"/>
  <c r="DO17" i="27"/>
  <c r="DN17" i="27"/>
  <c r="DJ17" i="27"/>
  <c r="DE17" i="27"/>
  <c r="DD17" i="27"/>
  <c r="CZ17" i="27"/>
  <c r="DY16" i="27"/>
  <c r="DX16" i="27"/>
  <c r="DT16" i="27"/>
  <c r="DO16" i="27"/>
  <c r="DO5" i="27" s="1"/>
  <c r="DN16" i="27"/>
  <c r="DJ16" i="27" s="1"/>
  <c r="DE16" i="27"/>
  <c r="DD16" i="27"/>
  <c r="DY15" i="27"/>
  <c r="DY6" i="27" s="1"/>
  <c r="DX15" i="27"/>
  <c r="DT15" i="27" s="1"/>
  <c r="DO15" i="27"/>
  <c r="DN15" i="27"/>
  <c r="DE15" i="27"/>
  <c r="DD15" i="27"/>
  <c r="DD5" i="27" s="1"/>
  <c r="CZ15" i="27"/>
  <c r="DY13" i="27"/>
  <c r="DX13" i="27"/>
  <c r="DT13" i="27" s="1"/>
  <c r="DT4" i="27" s="1"/>
  <c r="DO13" i="27"/>
  <c r="DN13" i="27"/>
  <c r="DN4" i="27" s="1"/>
  <c r="DJ13" i="27"/>
  <c r="DJ4" i="27" s="1"/>
  <c r="DE13" i="27"/>
  <c r="DD13" i="27"/>
  <c r="BB9" i="27"/>
  <c r="AR9" i="27"/>
  <c r="EI6" i="27"/>
  <c r="EH6" i="27"/>
  <c r="EG6" i="27"/>
  <c r="EF6" i="27"/>
  <c r="EE6" i="27"/>
  <c r="ED6" i="27"/>
  <c r="DW6" i="27"/>
  <c r="DV6" i="27"/>
  <c r="DU6" i="27"/>
  <c r="DO6" i="27"/>
  <c r="DM6" i="27"/>
  <c r="DL6" i="27"/>
  <c r="DK6" i="27"/>
  <c r="DC6" i="27"/>
  <c r="DB6" i="27"/>
  <c r="DA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I5" i="27"/>
  <c r="EH5" i="27"/>
  <c r="EG5" i="27"/>
  <c r="EF5" i="27"/>
  <c r="EE5" i="27"/>
  <c r="ED5" i="27"/>
  <c r="DX5" i="27"/>
  <c r="DW5" i="27"/>
  <c r="DV5" i="27"/>
  <c r="DU5" i="27"/>
  <c r="DM5" i="27"/>
  <c r="DL5" i="27"/>
  <c r="DK5" i="27"/>
  <c r="DC5" i="27"/>
  <c r="DB5" i="27"/>
  <c r="DA5" i="27"/>
  <c r="CU5" i="27"/>
  <c r="CT5" i="27"/>
  <c r="CS5" i="27"/>
  <c r="CR5" i="27"/>
  <c r="CQ5" i="27"/>
  <c r="CP5" i="27"/>
  <c r="CK5" i="27"/>
  <c r="CJ5" i="27"/>
  <c r="CI5" i="27"/>
  <c r="CH5" i="27"/>
  <c r="CG5" i="27"/>
  <c r="CF5" i="27"/>
  <c r="CA5" i="27"/>
  <c r="BZ5" i="27"/>
  <c r="BY5" i="27"/>
  <c r="BX5" i="27"/>
  <c r="BW5" i="27"/>
  <c r="BV5" i="27"/>
  <c r="BQ5" i="27"/>
  <c r="BP5" i="27"/>
  <c r="BO5" i="27"/>
  <c r="BN5" i="27"/>
  <c r="BM5" i="27"/>
  <c r="BL5" i="27"/>
  <c r="BF5" i="27"/>
  <c r="BE5" i="27"/>
  <c r="BD5" i="27"/>
  <c r="BC5" i="27"/>
  <c r="BB5" i="27"/>
  <c r="AV5" i="27"/>
  <c r="AU5" i="27"/>
  <c r="AT5" i="27"/>
  <c r="AS5" i="27"/>
  <c r="AR5" i="27"/>
  <c r="AK5" i="27"/>
  <c r="AJ5" i="27"/>
  <c r="AI5" i="27"/>
  <c r="AA5" i="27"/>
  <c r="Z5" i="27"/>
  <c r="Y5" i="27"/>
  <c r="R5" i="27"/>
  <c r="Q5" i="27"/>
  <c r="P5" i="27"/>
  <c r="O5" i="27"/>
  <c r="N5" i="27"/>
  <c r="H5" i="27"/>
  <c r="G5" i="27"/>
  <c r="F5" i="27"/>
  <c r="E5" i="27"/>
  <c r="D5" i="27"/>
  <c r="EI4" i="27"/>
  <c r="EH4" i="27"/>
  <c r="EG4" i="27"/>
  <c r="EF4" i="27"/>
  <c r="EE4" i="27"/>
  <c r="ED4" i="27"/>
  <c r="DY4" i="27"/>
  <c r="DX4" i="27"/>
  <c r="DW4" i="27"/>
  <c r="DV4" i="27"/>
  <c r="DU4" i="27"/>
  <c r="DO4" i="27"/>
  <c r="DM4" i="27"/>
  <c r="DL4" i="27"/>
  <c r="DK4" i="27"/>
  <c r="DD4" i="27"/>
  <c r="DC4" i="27"/>
  <c r="DB4" i="27"/>
  <c r="DA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F197" i="44" l="1"/>
  <c r="BO19" i="46"/>
  <c r="BN162" i="46"/>
  <c r="AP91" i="46"/>
  <c r="BO194" i="46"/>
  <c r="BG91" i="46"/>
  <c r="AG205" i="44"/>
  <c r="AS206" i="44"/>
  <c r="Q205" i="44"/>
  <c r="BA206" i="44"/>
  <c r="BN110" i="46"/>
  <c r="BO110" i="46"/>
  <c r="H159" i="44"/>
  <c r="BA171" i="44"/>
  <c r="BM202" i="44"/>
  <c r="BN75" i="46"/>
  <c r="BO75" i="46"/>
  <c r="BM200" i="46"/>
  <c r="BN200" i="46"/>
  <c r="F197" i="44"/>
  <c r="BN10" i="46"/>
  <c r="H197" i="44"/>
  <c r="C193" i="46"/>
  <c r="C193" i="44" s="1"/>
  <c r="AO200" i="44"/>
  <c r="AO207" i="44"/>
  <c r="BE200" i="44"/>
  <c r="AW207" i="44"/>
  <c r="V192" i="44"/>
  <c r="BE202" i="44"/>
  <c r="H195" i="44"/>
  <c r="BN39" i="46"/>
  <c r="W176" i="44"/>
  <c r="G174" i="44"/>
  <c r="AZ187" i="44"/>
  <c r="BK189" i="44"/>
  <c r="T156" i="44"/>
  <c r="BD157" i="44"/>
  <c r="AD192" i="44"/>
  <c r="BA203" i="44"/>
  <c r="Y207" i="44"/>
  <c r="AP193" i="44"/>
  <c r="BH198" i="44"/>
  <c r="I205" i="44"/>
  <c r="AG207" i="44"/>
  <c r="P195" i="44"/>
  <c r="BA201" i="44"/>
  <c r="M206" i="44"/>
  <c r="BM207" i="44"/>
  <c r="BI201" i="44"/>
  <c r="U206" i="44"/>
  <c r="AT136" i="44"/>
  <c r="AZ198" i="44"/>
  <c r="BH126" i="44"/>
  <c r="AD136" i="44"/>
  <c r="BM97" i="46"/>
  <c r="BN97" i="46"/>
  <c r="BO97" i="46"/>
  <c r="BO33" i="46"/>
  <c r="BN53" i="46"/>
  <c r="BN79" i="46"/>
  <c r="AK167" i="44"/>
  <c r="AS154" i="44"/>
  <c r="E169" i="44"/>
  <c r="BD186" i="44"/>
  <c r="BA197" i="44"/>
  <c r="U207" i="44"/>
  <c r="BQ202" i="44"/>
  <c r="AO142" i="44"/>
  <c r="AE176" i="44"/>
  <c r="AZ195" i="44"/>
  <c r="P159" i="44"/>
  <c r="A164" i="44"/>
  <c r="BQ147" i="44"/>
  <c r="AB160" i="44"/>
  <c r="BM179" i="44"/>
  <c r="T195" i="44"/>
  <c r="A182" i="44"/>
  <c r="BB150" i="44"/>
  <c r="H161" i="44"/>
  <c r="AH184" i="44"/>
  <c r="N193" i="44"/>
  <c r="BJ205" i="44"/>
  <c r="AK207" i="44"/>
  <c r="R192" i="44"/>
  <c r="M154" i="44"/>
  <c r="BF184" i="44"/>
  <c r="BO79" i="46"/>
  <c r="BO53" i="46"/>
  <c r="R159" i="44"/>
  <c r="AE122" i="44"/>
  <c r="BO70" i="46"/>
  <c r="AR190" i="44"/>
  <c r="BC207" i="44"/>
  <c r="D204" i="44"/>
  <c r="R155" i="44"/>
  <c r="AD167" i="44"/>
  <c r="A168" i="44"/>
  <c r="AL171" i="44"/>
  <c r="G150" i="44"/>
  <c r="BO57" i="46"/>
  <c r="K164" i="44"/>
  <c r="A172" i="44"/>
  <c r="BF155" i="44"/>
  <c r="BG164" i="44"/>
  <c r="AS173" i="44"/>
  <c r="O202" i="44"/>
  <c r="AJ204" i="44"/>
  <c r="A196" i="44"/>
  <c r="BK165" i="44"/>
  <c r="BC202" i="44"/>
  <c r="BN168" i="44"/>
  <c r="AQ177" i="44"/>
  <c r="AW203" i="44"/>
  <c r="AK202" i="44"/>
  <c r="BI207" i="44"/>
  <c r="R190" i="44"/>
  <c r="AX146" i="44"/>
  <c r="E194" i="44"/>
  <c r="H199" i="44"/>
  <c r="A128" i="44"/>
  <c r="I185" i="44"/>
  <c r="BB192" i="44"/>
  <c r="BD197" i="44"/>
  <c r="Y202" i="44"/>
  <c r="AC203" i="44"/>
  <c r="AX191" i="44"/>
  <c r="BI194" i="44"/>
  <c r="D198" i="44"/>
  <c r="AL204" i="44"/>
  <c r="BM205" i="44"/>
  <c r="BE207" i="44"/>
  <c r="C128" i="46"/>
  <c r="C128" i="44" s="1"/>
  <c r="E133" i="44"/>
  <c r="AH193" i="44"/>
  <c r="BQ194" i="44"/>
  <c r="AR198" i="44"/>
  <c r="Q200" i="44"/>
  <c r="AS201" i="44"/>
  <c r="BJ204" i="44"/>
  <c r="E206" i="44"/>
  <c r="V127" i="44"/>
  <c r="J137" i="44"/>
  <c r="J191" i="44"/>
  <c r="AL192" i="44"/>
  <c r="BN193" i="44"/>
  <c r="AN197" i="44"/>
  <c r="BP198" i="44"/>
  <c r="N204" i="44"/>
  <c r="Y205" i="44"/>
  <c r="AK206" i="44"/>
  <c r="V204" i="44"/>
  <c r="Z191" i="44"/>
  <c r="Q202" i="44"/>
  <c r="BF128" i="44"/>
  <c r="AC194" i="44"/>
  <c r="P199" i="44"/>
  <c r="BE205" i="44"/>
  <c r="AT192" i="44"/>
  <c r="E201" i="44"/>
  <c r="AD204" i="44"/>
  <c r="A137" i="44"/>
  <c r="A205" i="44"/>
  <c r="J130" i="44"/>
  <c r="AP191" i="44"/>
  <c r="BA194" i="44"/>
  <c r="BL197" i="44"/>
  <c r="BL199" i="44"/>
  <c r="AC201" i="44"/>
  <c r="AG202" i="44"/>
  <c r="AK203" i="44"/>
  <c r="BI206" i="44"/>
  <c r="AX128" i="44"/>
  <c r="AN195" i="44"/>
  <c r="E203" i="44"/>
  <c r="AH191" i="44"/>
  <c r="AV195" i="44"/>
  <c r="U201" i="44"/>
  <c r="Q132" i="44"/>
  <c r="Z193" i="44"/>
  <c r="BD195" i="44"/>
  <c r="I200" i="44"/>
  <c r="AK201" i="44"/>
  <c r="AS203" i="44"/>
  <c r="BQ206" i="44"/>
  <c r="BO86" i="46"/>
  <c r="C130" i="46"/>
  <c r="C130" i="44" s="1"/>
  <c r="AH130" i="44"/>
  <c r="BF191" i="44"/>
  <c r="M194" i="44"/>
  <c r="P197" i="44"/>
  <c r="L198" i="44"/>
  <c r="AN199" i="44"/>
  <c r="A188" i="44"/>
  <c r="BN130" i="44"/>
  <c r="U184" i="44"/>
  <c r="BN191" i="44"/>
  <c r="R193" i="44"/>
  <c r="U194" i="44"/>
  <c r="AF195" i="44"/>
  <c r="X197" i="44"/>
  <c r="T198" i="44"/>
  <c r="BD199" i="44"/>
  <c r="BM137" i="44"/>
  <c r="I191" i="44"/>
  <c r="X165" i="44"/>
  <c r="AE147" i="44"/>
  <c r="A161" i="44"/>
  <c r="AT169" i="44"/>
  <c r="O163" i="44"/>
  <c r="X174" i="44"/>
  <c r="A148" i="44"/>
  <c r="BB152" i="44"/>
  <c r="AE163" i="44"/>
  <c r="AP166" i="44"/>
  <c r="BB169" i="44"/>
  <c r="BD174" i="44"/>
  <c r="X191" i="44"/>
  <c r="AO157" i="44"/>
  <c r="J166" i="44"/>
  <c r="BC163" i="44"/>
  <c r="AX166" i="44"/>
  <c r="V171" i="44"/>
  <c r="AT197" i="44"/>
  <c r="AI203" i="44"/>
  <c r="C200" i="46"/>
  <c r="C200" i="44" s="1"/>
  <c r="AX155" i="44"/>
  <c r="E160" i="44"/>
  <c r="W165" i="44"/>
  <c r="J168" i="44"/>
  <c r="M173" i="44"/>
  <c r="BC200" i="44"/>
  <c r="BH204" i="44"/>
  <c r="C137" i="46"/>
  <c r="C137" i="44" s="1"/>
  <c r="F129" i="44"/>
  <c r="BA133" i="44"/>
  <c r="AW141" i="44"/>
  <c r="AY148" i="44"/>
  <c r="BD163" i="44"/>
  <c r="BL165" i="44"/>
  <c r="AI168" i="44"/>
  <c r="AI172" i="44"/>
  <c r="R191" i="44"/>
  <c r="F192" i="44"/>
  <c r="BJ192" i="44"/>
  <c r="BF193" i="44"/>
  <c r="AK194" i="44"/>
  <c r="W195" i="44"/>
  <c r="BL195" i="44"/>
  <c r="AB198" i="44"/>
  <c r="X199" i="44"/>
  <c r="Y200" i="44"/>
  <c r="M201" i="44"/>
  <c r="BQ201" i="44"/>
  <c r="AO202" i="44"/>
  <c r="M203" i="44"/>
  <c r="BI203" i="44"/>
  <c r="AT204" i="44"/>
  <c r="AO205" i="44"/>
  <c r="AB206" i="44"/>
  <c r="I207" i="44"/>
  <c r="Y139" i="44"/>
  <c r="C157" i="46"/>
  <c r="C157" i="44" s="1"/>
  <c r="T105" i="44"/>
  <c r="AD129" i="44"/>
  <c r="AH135" i="44"/>
  <c r="BM141" i="44"/>
  <c r="BN157" i="44"/>
  <c r="F160" i="44"/>
  <c r="AE187" i="44"/>
  <c r="N192" i="44"/>
  <c r="J193" i="44"/>
  <c r="BM193" i="44"/>
  <c r="AS194" i="44"/>
  <c r="X195" i="44"/>
  <c r="AQ196" i="44"/>
  <c r="AV197" i="44"/>
  <c r="AJ198" i="44"/>
  <c r="AF199" i="44"/>
  <c r="AG200" i="44"/>
  <c r="T201" i="44"/>
  <c r="I202" i="44"/>
  <c r="AW202" i="44"/>
  <c r="U203" i="44"/>
  <c r="BQ203" i="44"/>
  <c r="BB204" i="44"/>
  <c r="AW205" i="44"/>
  <c r="AC206" i="44"/>
  <c r="Q207" i="44"/>
  <c r="BD207" i="44"/>
  <c r="Z159" i="44"/>
  <c r="L201" i="44"/>
  <c r="L203" i="44"/>
  <c r="AP157" i="44"/>
  <c r="AJ194" i="44"/>
  <c r="AJ164" i="44"/>
  <c r="O145" i="44"/>
  <c r="AT158" i="44"/>
  <c r="AR164" i="44"/>
  <c r="AM195" i="44"/>
  <c r="BC199" i="44"/>
  <c r="AR206" i="44"/>
  <c r="C159" i="46"/>
  <c r="C159" i="44" s="1"/>
  <c r="N156" i="44"/>
  <c r="BC145" i="44"/>
  <c r="X150" i="44"/>
  <c r="N158" i="44"/>
  <c r="K166" i="44"/>
  <c r="BJ156" i="44"/>
  <c r="T162" i="44"/>
  <c r="BL207" i="44"/>
  <c r="A130" i="44"/>
  <c r="C123" i="46"/>
  <c r="C123" i="44" s="1"/>
  <c r="BB127" i="44"/>
  <c r="H132" i="44"/>
  <c r="Z137" i="44"/>
  <c r="R157" i="44"/>
  <c r="H185" i="44"/>
  <c r="AF202" i="44"/>
  <c r="AB207" i="44"/>
  <c r="BL201" i="44"/>
  <c r="C170" i="46"/>
  <c r="C170" i="44" s="1"/>
  <c r="S151" i="44"/>
  <c r="AQ164" i="44"/>
  <c r="AK173" i="44"/>
  <c r="AY177" i="44"/>
  <c r="BO22" i="46"/>
  <c r="BN41" i="46"/>
  <c r="C148" i="46"/>
  <c r="C148" i="44" s="1"/>
  <c r="AT147" i="44"/>
  <c r="AI15" i="46"/>
  <c r="AN104" i="44"/>
  <c r="BM88" i="46"/>
  <c r="BF85" i="46"/>
  <c r="BN88" i="46"/>
  <c r="BO88" i="46"/>
  <c r="BO85" i="46"/>
  <c r="BP207" i="44"/>
  <c r="AZ207" i="44"/>
  <c r="BP202" i="44"/>
  <c r="BD203" i="44"/>
  <c r="AV198" i="44"/>
  <c r="BQ185" i="44"/>
  <c r="AW194" i="44"/>
  <c r="AG206" i="44"/>
  <c r="M207" i="44"/>
  <c r="AS207" i="44"/>
  <c r="AX190" i="44"/>
  <c r="AO201" i="44"/>
  <c r="BA202" i="44"/>
  <c r="AC205" i="44"/>
  <c r="BQ205" i="44"/>
  <c r="BL196" i="44"/>
  <c r="BD196" i="44"/>
  <c r="U202" i="44"/>
  <c r="K187" i="44"/>
  <c r="BB193" i="44"/>
  <c r="AG194" i="44"/>
  <c r="D195" i="44"/>
  <c r="AC200" i="44"/>
  <c r="BF204" i="44"/>
  <c r="AK205" i="44"/>
  <c r="AY139" i="46"/>
  <c r="AY187" i="44"/>
  <c r="X196" i="44"/>
  <c r="T197" i="44"/>
  <c r="Q203" i="44"/>
  <c r="AH204" i="44"/>
  <c r="BA207" i="44"/>
  <c r="BQ207" i="44"/>
  <c r="AF196" i="44"/>
  <c r="Q201" i="44"/>
  <c r="AC202" i="44"/>
  <c r="M205" i="44"/>
  <c r="BM206" i="44"/>
  <c r="N191" i="44"/>
  <c r="BD198" i="44"/>
  <c r="AC207" i="44"/>
  <c r="A194" i="44"/>
  <c r="BF192" i="44"/>
  <c r="AS200" i="44"/>
  <c r="BM203" i="44"/>
  <c r="BI205" i="44"/>
  <c r="AI173" i="44"/>
  <c r="BM73" i="46"/>
  <c r="BN73" i="46"/>
  <c r="AE188" i="44"/>
  <c r="AY134" i="44"/>
  <c r="BO116" i="44"/>
  <c r="AF180" i="44"/>
  <c r="W182" i="44"/>
  <c r="AZ186" i="44"/>
  <c r="BG189" i="44"/>
  <c r="S189" i="44"/>
  <c r="AM190" i="44"/>
  <c r="A185" i="44"/>
  <c r="AK179" i="44"/>
  <c r="AZ156" i="44"/>
  <c r="AF161" i="44"/>
  <c r="BC176" i="44"/>
  <c r="S190" i="44"/>
  <c r="BQ195" i="44"/>
  <c r="BG204" i="44"/>
  <c r="C151" i="46"/>
  <c r="C151" i="44" s="1"/>
  <c r="Y155" i="44"/>
  <c r="Q168" i="44"/>
  <c r="BI124" i="44"/>
  <c r="AN134" i="44"/>
  <c r="L138" i="44"/>
  <c r="AH149" i="44"/>
  <c r="AN161" i="44"/>
  <c r="BJ163" i="44"/>
  <c r="F165" i="44"/>
  <c r="AW170" i="44"/>
  <c r="T173" i="44"/>
  <c r="D187" i="44"/>
  <c r="A155" i="44"/>
  <c r="A186" i="44"/>
  <c r="Q130" i="44"/>
  <c r="W139" i="44"/>
  <c r="AY149" i="44"/>
  <c r="BQ152" i="44"/>
  <c r="AP155" i="44"/>
  <c r="P157" i="44"/>
  <c r="T158" i="44"/>
  <c r="AF159" i="44"/>
  <c r="J162" i="44"/>
  <c r="V165" i="44"/>
  <c r="Y166" i="44"/>
  <c r="BM170" i="44"/>
  <c r="S175" i="44"/>
  <c r="AD183" i="44"/>
  <c r="V185" i="44"/>
  <c r="G189" i="44"/>
  <c r="J206" i="44"/>
  <c r="AP151" i="44"/>
  <c r="S182" i="44"/>
  <c r="D160" i="44"/>
  <c r="R164" i="44"/>
  <c r="AW168" i="44"/>
  <c r="BG175" i="44"/>
  <c r="BB185" i="44"/>
  <c r="BM148" i="44"/>
  <c r="AJ173" i="44"/>
  <c r="AT183" i="44"/>
  <c r="T187" i="44"/>
  <c r="AX206" i="44"/>
  <c r="AI140" i="44"/>
  <c r="AF157" i="44"/>
  <c r="Z164" i="44"/>
  <c r="BM168" i="44"/>
  <c r="BO190" i="44"/>
  <c r="A184" i="44"/>
  <c r="BQ143" i="44"/>
  <c r="BC174" i="44"/>
  <c r="AI188" i="44"/>
  <c r="AC195" i="44"/>
  <c r="AO153" i="44"/>
  <c r="AR158" i="44"/>
  <c r="E171" i="44"/>
  <c r="BN177" i="44"/>
  <c r="C201" i="46"/>
  <c r="C201" i="44" s="1"/>
  <c r="AW153" i="44"/>
  <c r="BE155" i="44"/>
  <c r="AW166" i="44"/>
  <c r="BO175" i="44"/>
  <c r="Q179" i="44"/>
  <c r="W189" i="44"/>
  <c r="AA192" i="44"/>
  <c r="E154" i="44"/>
  <c r="AZ158" i="44"/>
  <c r="AD163" i="44"/>
  <c r="AT165" i="44"/>
  <c r="O176" i="44"/>
  <c r="Z184" i="44"/>
  <c r="X186" i="44"/>
  <c r="Y198" i="44"/>
  <c r="C177" i="46"/>
  <c r="C177" i="44" s="1"/>
  <c r="V191" i="44"/>
  <c r="AX192" i="44"/>
  <c r="V193" i="44"/>
  <c r="AV196" i="44"/>
  <c r="BP197" i="44"/>
  <c r="U200" i="44"/>
  <c r="BI200" i="44"/>
  <c r="Y201" i="44"/>
  <c r="BM201" i="44"/>
  <c r="Y203" i="44"/>
  <c r="AS205" i="44"/>
  <c r="I206" i="44"/>
  <c r="AO206" i="44"/>
  <c r="E207" i="44"/>
  <c r="F176" i="44"/>
  <c r="BP169" i="44"/>
  <c r="AD174" i="44"/>
  <c r="AT189" i="44"/>
  <c r="Q194" i="44"/>
  <c r="D197" i="44"/>
  <c r="P198" i="44"/>
  <c r="A192" i="44"/>
  <c r="Z188" i="44"/>
  <c r="F193" i="44"/>
  <c r="AS179" i="44"/>
  <c r="R183" i="44"/>
  <c r="P187" i="44"/>
  <c r="Z183" i="44"/>
  <c r="AL184" i="44"/>
  <c r="X180" i="44"/>
  <c r="AT184" i="44"/>
  <c r="AR186" i="44"/>
  <c r="K189" i="44"/>
  <c r="AE190" i="44"/>
  <c r="AA181" i="44"/>
  <c r="AW178" i="44"/>
  <c r="BN183" i="44"/>
  <c r="BE178" i="44"/>
  <c r="AI181" i="44"/>
  <c r="F184" i="44"/>
  <c r="BF89" i="46"/>
  <c r="BH91" i="44"/>
  <c r="BD173" i="44"/>
  <c r="BM178" i="44"/>
  <c r="BA179" i="44"/>
  <c r="AN180" i="44"/>
  <c r="AQ181" i="44"/>
  <c r="AE182" i="44"/>
  <c r="N184" i="44"/>
  <c r="BB184" i="44"/>
  <c r="D186" i="44"/>
  <c r="BD187" i="44"/>
  <c r="AM188" i="44"/>
  <c r="BO189" i="44"/>
  <c r="AA189" i="44"/>
  <c r="I178" i="44"/>
  <c r="AY181" i="44"/>
  <c r="L186" i="44"/>
  <c r="BL187" i="44"/>
  <c r="A163" i="44"/>
  <c r="N164" i="44"/>
  <c r="BG181" i="44"/>
  <c r="AP183" i="44"/>
  <c r="BJ184" i="44"/>
  <c r="BC188" i="44"/>
  <c r="O190" i="44"/>
  <c r="AS172" i="44"/>
  <c r="BI179" i="44"/>
  <c r="AM182" i="44"/>
  <c r="BH186" i="44"/>
  <c r="G190" i="44"/>
  <c r="AG147" i="44"/>
  <c r="Q178" i="44"/>
  <c r="M179" i="44"/>
  <c r="BD180" i="44"/>
  <c r="AU182" i="44"/>
  <c r="V184" i="44"/>
  <c r="T186" i="44"/>
  <c r="G188" i="44"/>
  <c r="AI189" i="44"/>
  <c r="S111" i="44"/>
  <c r="Y178" i="44"/>
  <c r="BQ179" i="44"/>
  <c r="BL180" i="44"/>
  <c r="BC182" i="44"/>
  <c r="BP186" i="44"/>
  <c r="AF187" i="44"/>
  <c r="O188" i="44"/>
  <c r="AQ189" i="44"/>
  <c r="BC190" i="44"/>
  <c r="E179" i="44"/>
  <c r="AH183" i="44"/>
  <c r="X187" i="44"/>
  <c r="AU190" i="44"/>
  <c r="AG178" i="44"/>
  <c r="U179" i="44"/>
  <c r="H180" i="44"/>
  <c r="K181" i="44"/>
  <c r="G182" i="44"/>
  <c r="BK182" i="44"/>
  <c r="AX183" i="44"/>
  <c r="AD184" i="44"/>
  <c r="AB186" i="44"/>
  <c r="AN187" i="44"/>
  <c r="W188" i="44"/>
  <c r="BK190" i="44"/>
  <c r="AV180" i="44"/>
  <c r="AU188" i="44"/>
  <c r="AH163" i="44"/>
  <c r="AO178" i="44"/>
  <c r="AC179" i="44"/>
  <c r="P180" i="44"/>
  <c r="S181" i="44"/>
  <c r="O182" i="44"/>
  <c r="J183" i="44"/>
  <c r="BF183" i="44"/>
  <c r="AJ186" i="44"/>
  <c r="H187" i="44"/>
  <c r="AV187" i="44"/>
  <c r="AY189" i="44"/>
  <c r="W190" i="44"/>
  <c r="H128" i="44"/>
  <c r="AC147" i="44"/>
  <c r="AP149" i="44"/>
  <c r="U152" i="44"/>
  <c r="BE142" i="44"/>
  <c r="BM69" i="46"/>
  <c r="L207" i="44"/>
  <c r="BA191" i="44"/>
  <c r="AR200" i="44"/>
  <c r="AP167" i="44"/>
  <c r="AA191" i="46"/>
  <c r="BJ103" i="44"/>
  <c r="C113" i="46"/>
  <c r="C113" i="44" s="1"/>
  <c r="BN69" i="46"/>
  <c r="AA178" i="44"/>
  <c r="C197" i="46"/>
  <c r="C197" i="44" s="1"/>
  <c r="BL69" i="46"/>
  <c r="BO69" i="46"/>
  <c r="N172" i="44"/>
  <c r="AB176" i="44"/>
  <c r="BB168" i="44"/>
  <c r="BB172" i="44"/>
  <c r="BM173" i="44"/>
  <c r="BL175" i="44"/>
  <c r="P175" i="44"/>
  <c r="BP176" i="44"/>
  <c r="BO43" i="46"/>
  <c r="L72" i="44"/>
  <c r="AJ193" i="44"/>
  <c r="L85" i="44"/>
  <c r="O201" i="44"/>
  <c r="AH171" i="44"/>
  <c r="AH169" i="44"/>
  <c r="AJ174" i="44"/>
  <c r="BB170" i="44"/>
  <c r="BB189" i="44"/>
  <c r="BO195" i="44"/>
  <c r="AQ197" i="44"/>
  <c r="AN201" i="44"/>
  <c r="AF206" i="44"/>
  <c r="AJ207" i="44"/>
  <c r="X194" i="44"/>
  <c r="AZ178" i="44"/>
  <c r="BD206" i="44"/>
  <c r="C190" i="46"/>
  <c r="C190" i="44" s="1"/>
  <c r="BK186" i="44"/>
  <c r="AU198" i="44"/>
  <c r="P201" i="44"/>
  <c r="H206" i="44"/>
  <c r="AP188" i="44"/>
  <c r="AK191" i="44"/>
  <c r="O198" i="44"/>
  <c r="BH200" i="44"/>
  <c r="AN203" i="44"/>
  <c r="AW204" i="44"/>
  <c r="T207" i="44"/>
  <c r="BH167" i="44"/>
  <c r="X172" i="44"/>
  <c r="AO192" i="44"/>
  <c r="AF168" i="44"/>
  <c r="AJ169" i="44"/>
  <c r="AD176" i="44"/>
  <c r="V181" i="44"/>
  <c r="AP190" i="44"/>
  <c r="AY197" i="44"/>
  <c r="AR207" i="44"/>
  <c r="BH207" i="44"/>
  <c r="BP178" i="44"/>
  <c r="AV179" i="44"/>
  <c r="R182" i="44"/>
  <c r="AI187" i="44"/>
  <c r="Y192" i="44"/>
  <c r="D207" i="44"/>
  <c r="AC110" i="44"/>
  <c r="AF113" i="44"/>
  <c r="G177" i="44"/>
  <c r="X175" i="44"/>
  <c r="BK177" i="44"/>
  <c r="BL204" i="44"/>
  <c r="AX167" i="44"/>
  <c r="BJ170" i="44"/>
  <c r="AR174" i="44"/>
  <c r="J167" i="44"/>
  <c r="O177" i="44"/>
  <c r="AO173" i="44"/>
  <c r="A173" i="44"/>
  <c r="BJ168" i="44"/>
  <c r="BJ172" i="44"/>
  <c r="BF167" i="44"/>
  <c r="AP169" i="44"/>
  <c r="AP171" i="44"/>
  <c r="R167" i="44"/>
  <c r="V170" i="44"/>
  <c r="AX171" i="44"/>
  <c r="W177" i="44"/>
  <c r="Z167" i="44"/>
  <c r="BN167" i="44"/>
  <c r="AX169" i="44"/>
  <c r="AD170" i="44"/>
  <c r="J171" i="44"/>
  <c r="Q173" i="44"/>
  <c r="T174" i="44"/>
  <c r="AN175" i="44"/>
  <c r="L176" i="44"/>
  <c r="AR176" i="44"/>
  <c r="AE177" i="44"/>
  <c r="AR183" i="44"/>
  <c r="BK201" i="44"/>
  <c r="P204" i="44"/>
  <c r="V168" i="44"/>
  <c r="V172" i="44"/>
  <c r="AD168" i="44"/>
  <c r="N170" i="44"/>
  <c r="I173" i="44"/>
  <c r="AZ174" i="44"/>
  <c r="D176" i="44"/>
  <c r="C169" i="46"/>
  <c r="C169" i="44" s="1"/>
  <c r="AD172" i="44"/>
  <c r="L174" i="44"/>
  <c r="AF175" i="44"/>
  <c r="AJ176" i="44"/>
  <c r="AV204" i="44"/>
  <c r="C171" i="46"/>
  <c r="C171" i="44" s="1"/>
  <c r="F168" i="44"/>
  <c r="AL168" i="44"/>
  <c r="J169" i="44"/>
  <c r="AL170" i="44"/>
  <c r="R171" i="44"/>
  <c r="BF171" i="44"/>
  <c r="AL172" i="44"/>
  <c r="AW173" i="44"/>
  <c r="BH174" i="44"/>
  <c r="AV175" i="44"/>
  <c r="AZ176" i="44"/>
  <c r="AM177" i="44"/>
  <c r="N198" i="44"/>
  <c r="AT198" i="44"/>
  <c r="J199" i="44"/>
  <c r="AE201" i="44"/>
  <c r="AH167" i="44"/>
  <c r="AT168" i="44"/>
  <c r="R169" i="44"/>
  <c r="BF169" i="44"/>
  <c r="AT170" i="44"/>
  <c r="BN171" i="44"/>
  <c r="Y173" i="44"/>
  <c r="AB174" i="44"/>
  <c r="BP174" i="44"/>
  <c r="BD175" i="44"/>
  <c r="T176" i="44"/>
  <c r="F170" i="44"/>
  <c r="D174" i="44"/>
  <c r="BC177" i="44"/>
  <c r="N168" i="44"/>
  <c r="Z169" i="44"/>
  <c r="BN169" i="44"/>
  <c r="Z171" i="44"/>
  <c r="F172" i="44"/>
  <c r="AT172" i="44"/>
  <c r="AG173" i="44"/>
  <c r="BE173" i="44"/>
  <c r="H175" i="44"/>
  <c r="BH176" i="44"/>
  <c r="AU177" i="44"/>
  <c r="BM57" i="46"/>
  <c r="AP124" i="44"/>
  <c r="AY147" i="44"/>
  <c r="AP156" i="44"/>
  <c r="BC203" i="44"/>
  <c r="AU153" i="44"/>
  <c r="Y190" i="44"/>
  <c r="BE190" i="44"/>
  <c r="AA200" i="44"/>
  <c r="AM206" i="44"/>
  <c r="A199" i="44"/>
  <c r="Z195" i="44"/>
  <c r="C158" i="46"/>
  <c r="C158" i="44" s="1"/>
  <c r="AC189" i="44"/>
  <c r="E141" i="44"/>
  <c r="BQ189" i="44"/>
  <c r="W155" i="44"/>
  <c r="BP185" i="44"/>
  <c r="AN162" i="44"/>
  <c r="AM179" i="44"/>
  <c r="J180" i="44"/>
  <c r="AY202" i="44"/>
  <c r="BN57" i="46"/>
  <c r="BL151" i="44"/>
  <c r="AX156" i="44"/>
  <c r="AL159" i="44"/>
  <c r="BD164" i="44"/>
  <c r="C124" i="46"/>
  <c r="C124" i="44" s="1"/>
  <c r="AC141" i="44"/>
  <c r="BL149" i="44"/>
  <c r="AV162" i="44"/>
  <c r="K152" i="44"/>
  <c r="BB159" i="44"/>
  <c r="BF178" i="46"/>
  <c r="N161" i="44"/>
  <c r="BK166" i="44"/>
  <c r="AU146" i="44"/>
  <c r="BJ157" i="44"/>
  <c r="AN114" i="44"/>
  <c r="AP127" i="44"/>
  <c r="BB161" i="44"/>
  <c r="P149" i="44"/>
  <c r="AQ154" i="44"/>
  <c r="BJ161" i="44"/>
  <c r="AE166" i="44"/>
  <c r="H149" i="44"/>
  <c r="AI154" i="44"/>
  <c r="N159" i="44"/>
  <c r="X164" i="44"/>
  <c r="A162" i="44"/>
  <c r="AM135" i="44"/>
  <c r="AY143" i="44"/>
  <c r="AH158" i="44"/>
  <c r="Z160" i="44"/>
  <c r="AZ150" i="44"/>
  <c r="AT123" i="44"/>
  <c r="AP158" i="44"/>
  <c r="BH171" i="44"/>
  <c r="AL174" i="44"/>
  <c r="AV192" i="44"/>
  <c r="X204" i="44"/>
  <c r="BF199" i="44"/>
  <c r="W206" i="44"/>
  <c r="AJ167" i="44"/>
  <c r="BF175" i="44"/>
  <c r="D185" i="44"/>
  <c r="BF187" i="44"/>
  <c r="I190" i="44"/>
  <c r="AO190" i="44"/>
  <c r="O203" i="44"/>
  <c r="AM203" i="44"/>
  <c r="BK203" i="44"/>
  <c r="K205" i="44"/>
  <c r="AB171" i="44"/>
  <c r="T183" i="44"/>
  <c r="E189" i="44"/>
  <c r="O194" i="44"/>
  <c r="AJ171" i="44"/>
  <c r="AY178" i="44"/>
  <c r="BH191" i="44"/>
  <c r="AU194" i="44"/>
  <c r="N176" i="44"/>
  <c r="AL186" i="44"/>
  <c r="D167" i="44"/>
  <c r="BP171" i="44"/>
  <c r="AT176" i="44"/>
  <c r="U181" i="44"/>
  <c r="G206" i="44"/>
  <c r="A187" i="44"/>
  <c r="Z175" i="44"/>
  <c r="V176" i="44"/>
  <c r="AW182" i="44"/>
  <c r="AN184" i="44"/>
  <c r="N186" i="44"/>
  <c r="BH193" i="44"/>
  <c r="V196" i="44"/>
  <c r="AH199" i="44"/>
  <c r="AQ200" i="44"/>
  <c r="AU201" i="44"/>
  <c r="K202" i="44"/>
  <c r="BO202" i="44"/>
  <c r="F174" i="44"/>
  <c r="BL184" i="44"/>
  <c r="BG207" i="44"/>
  <c r="X170" i="44"/>
  <c r="AN172" i="44"/>
  <c r="AB191" i="44"/>
  <c r="T193" i="44"/>
  <c r="J195" i="44"/>
  <c r="BJ196" i="44"/>
  <c r="AJ183" i="44"/>
  <c r="AP187" i="44"/>
  <c r="L191" i="44"/>
  <c r="W203" i="44"/>
  <c r="AR169" i="44"/>
  <c r="L169" i="44"/>
  <c r="D171" i="44"/>
  <c r="BC179" i="44"/>
  <c r="BQ181" i="44"/>
  <c r="L167" i="44"/>
  <c r="BD168" i="44"/>
  <c r="S178" i="44"/>
  <c r="AJ191" i="44"/>
  <c r="AD198" i="44"/>
  <c r="S200" i="44"/>
  <c r="BC206" i="44"/>
  <c r="AV172" i="44"/>
  <c r="AH175" i="44"/>
  <c r="BG178" i="44"/>
  <c r="AX180" i="44"/>
  <c r="AB185" i="44"/>
  <c r="BJ186" i="44"/>
  <c r="R187" i="44"/>
  <c r="H192" i="44"/>
  <c r="AN192" i="44"/>
  <c r="D193" i="44"/>
  <c r="AE194" i="44"/>
  <c r="BC194" i="44"/>
  <c r="AX195" i="44"/>
  <c r="AD196" i="44"/>
  <c r="AX199" i="44"/>
  <c r="AN204" i="44"/>
  <c r="AA205" i="44"/>
  <c r="G153" i="44"/>
  <c r="BL164" i="44"/>
  <c r="C129" i="46"/>
  <c r="C129" i="44" s="1"/>
  <c r="BF129" i="44"/>
  <c r="BH150" i="44"/>
  <c r="BK155" i="44"/>
  <c r="AF164" i="44"/>
  <c r="Q119" i="44"/>
  <c r="BN124" i="44"/>
  <c r="U139" i="44"/>
  <c r="W144" i="44"/>
  <c r="S147" i="44"/>
  <c r="AM148" i="44"/>
  <c r="P151" i="44"/>
  <c r="AA152" i="44"/>
  <c r="O153" i="44"/>
  <c r="BK153" i="44"/>
  <c r="AY154" i="44"/>
  <c r="AM155" i="44"/>
  <c r="J156" i="44"/>
  <c r="BF156" i="44"/>
  <c r="J158" i="44"/>
  <c r="AP160" i="44"/>
  <c r="AD161" i="44"/>
  <c r="BL162" i="44"/>
  <c r="H164" i="44"/>
  <c r="D165" i="44"/>
  <c r="AJ165" i="44"/>
  <c r="G166" i="44"/>
  <c r="C160" i="46"/>
  <c r="C160" i="44" s="1"/>
  <c r="J136" i="44"/>
  <c r="G148" i="44"/>
  <c r="AE155" i="44"/>
  <c r="AD157" i="44"/>
  <c r="AH160" i="44"/>
  <c r="BD162" i="44"/>
  <c r="BP165" i="44"/>
  <c r="P126" i="44"/>
  <c r="AT128" i="44"/>
  <c r="BM133" i="44"/>
  <c r="BQ141" i="44"/>
  <c r="AU148" i="44"/>
  <c r="AN149" i="44"/>
  <c r="L150" i="44"/>
  <c r="AI152" i="44"/>
  <c r="W153" i="44"/>
  <c r="BG154" i="44"/>
  <c r="AL157" i="44"/>
  <c r="AX158" i="44"/>
  <c r="V159" i="44"/>
  <c r="AX160" i="44"/>
  <c r="P162" i="44"/>
  <c r="AN164" i="44"/>
  <c r="AR165" i="44"/>
  <c r="AU166" i="44"/>
  <c r="X149" i="44"/>
  <c r="BJ159" i="44"/>
  <c r="H162" i="44"/>
  <c r="AB165" i="44"/>
  <c r="A129" i="44"/>
  <c r="K122" i="44"/>
  <c r="BD126" i="44"/>
  <c r="F137" i="44"/>
  <c r="W142" i="44"/>
  <c r="AA145" i="44"/>
  <c r="X151" i="44"/>
  <c r="AQ152" i="44"/>
  <c r="AE153" i="44"/>
  <c r="K154" i="44"/>
  <c r="BO154" i="44"/>
  <c r="AU155" i="44"/>
  <c r="R156" i="44"/>
  <c r="BN156" i="44"/>
  <c r="R158" i="44"/>
  <c r="BF160" i="44"/>
  <c r="AL161" i="44"/>
  <c r="L165" i="44"/>
  <c r="AB189" i="44"/>
  <c r="D117" i="44"/>
  <c r="BK146" i="44"/>
  <c r="D150" i="44"/>
  <c r="BC153" i="44"/>
  <c r="V161" i="44"/>
  <c r="AM166" i="44"/>
  <c r="BB128" i="44"/>
  <c r="AT130" i="44"/>
  <c r="AS134" i="44"/>
  <c r="AK139" i="44"/>
  <c r="AM142" i="44"/>
  <c r="AQ145" i="44"/>
  <c r="BK148" i="44"/>
  <c r="AV149" i="44"/>
  <c r="AB150" i="44"/>
  <c r="AY152" i="44"/>
  <c r="AM153" i="44"/>
  <c r="G155" i="44"/>
  <c r="F157" i="44"/>
  <c r="BN158" i="44"/>
  <c r="AD159" i="44"/>
  <c r="J160" i="44"/>
  <c r="BN160" i="44"/>
  <c r="X162" i="44"/>
  <c r="P164" i="44"/>
  <c r="T165" i="44"/>
  <c r="AZ165" i="44"/>
  <c r="O166" i="44"/>
  <c r="Z205" i="44"/>
  <c r="AX205" i="44"/>
  <c r="AD123" i="44"/>
  <c r="N137" i="44"/>
  <c r="AR150" i="44"/>
  <c r="AV151" i="44"/>
  <c r="S154" i="44"/>
  <c r="BC155" i="44"/>
  <c r="Z156" i="44"/>
  <c r="N157" i="44"/>
  <c r="AT157" i="44"/>
  <c r="Z158" i="44"/>
  <c r="F159" i="44"/>
  <c r="R160" i="44"/>
  <c r="F161" i="44"/>
  <c r="AT161" i="44"/>
  <c r="AF162" i="44"/>
  <c r="AV164" i="44"/>
  <c r="BH165" i="44"/>
  <c r="W166" i="44"/>
  <c r="BC166" i="44"/>
  <c r="Z200" i="44"/>
  <c r="AI167" i="46"/>
  <c r="AQ130" i="44"/>
  <c r="AE169" i="44"/>
  <c r="I64" i="44"/>
  <c r="G124" i="44"/>
  <c r="BE176" i="44"/>
  <c r="AK105" i="44"/>
  <c r="BI109" i="44"/>
  <c r="AP139" i="44"/>
  <c r="C132" i="46"/>
  <c r="C132" i="44" s="1"/>
  <c r="O97" i="44"/>
  <c r="AQ128" i="44"/>
  <c r="BK185" i="44"/>
  <c r="V101" i="44"/>
  <c r="BD122" i="44"/>
  <c r="BC183" i="44"/>
  <c r="BL189" i="44"/>
  <c r="BB123" i="44"/>
  <c r="F130" i="44"/>
  <c r="AB125" i="44"/>
  <c r="BJ130" i="44"/>
  <c r="C131" i="46"/>
  <c r="C131" i="44" s="1"/>
  <c r="AZ117" i="44"/>
  <c r="AY122" i="44"/>
  <c r="AJ125" i="44"/>
  <c r="N128" i="44"/>
  <c r="BQ132" i="44"/>
  <c r="AD137" i="44"/>
  <c r="AE144" i="44"/>
  <c r="U120" i="44"/>
  <c r="A138" i="44"/>
  <c r="AC120" i="44"/>
  <c r="BL126" i="44"/>
  <c r="BJ128" i="44"/>
  <c r="AP136" i="44"/>
  <c r="O148" i="44"/>
  <c r="P118" i="44"/>
  <c r="BI120" i="44"/>
  <c r="J124" i="44"/>
  <c r="BH125" i="44"/>
  <c r="J127" i="44"/>
  <c r="V128" i="44"/>
  <c r="I131" i="44"/>
  <c r="O135" i="44"/>
  <c r="BB137" i="44"/>
  <c r="BA139" i="44"/>
  <c r="BA141" i="44"/>
  <c r="AM144" i="44"/>
  <c r="BO145" i="44"/>
  <c r="W148" i="44"/>
  <c r="AQ122" i="44"/>
  <c r="AV118" i="44"/>
  <c r="BG122" i="44"/>
  <c r="BP125" i="44"/>
  <c r="AL128" i="44"/>
  <c r="V130" i="44"/>
  <c r="Q133" i="44"/>
  <c r="BF136" i="44"/>
  <c r="BQ139" i="44"/>
  <c r="AU144" i="44"/>
  <c r="AR117" i="44"/>
  <c r="AC132" i="44"/>
  <c r="G121" i="44"/>
  <c r="R124" i="44"/>
  <c r="R127" i="44"/>
  <c r="R129" i="44"/>
  <c r="AW131" i="44"/>
  <c r="AE135" i="44"/>
  <c r="BI141" i="44"/>
  <c r="AA143" i="44"/>
  <c r="G146" i="44"/>
  <c r="AE148" i="44"/>
  <c r="C138" i="46"/>
  <c r="C138" i="44" s="1"/>
  <c r="BD118" i="44"/>
  <c r="AE121" i="44"/>
  <c r="BO122" i="44"/>
  <c r="Z124" i="44"/>
  <c r="H126" i="44"/>
  <c r="Z129" i="44"/>
  <c r="AD130" i="44"/>
  <c r="BM131" i="44"/>
  <c r="BN136" i="44"/>
  <c r="AG140" i="44"/>
  <c r="AQ143" i="44"/>
  <c r="BC144" i="44"/>
  <c r="O146" i="44"/>
  <c r="AO119" i="44"/>
  <c r="S122" i="44"/>
  <c r="AL123" i="44"/>
  <c r="AF126" i="44"/>
  <c r="AP129" i="44"/>
  <c r="M132" i="44"/>
  <c r="AK134" i="44"/>
  <c r="BC135" i="44"/>
  <c r="BE140" i="44"/>
  <c r="G142" i="44"/>
  <c r="BO143" i="44"/>
  <c r="S145" i="44"/>
  <c r="BO147" i="44"/>
  <c r="AE200" i="44"/>
  <c r="AM207" i="44"/>
  <c r="A181" i="44"/>
  <c r="Z176" i="44"/>
  <c r="U188" i="44"/>
  <c r="BD191" i="44"/>
  <c r="F199" i="44"/>
  <c r="F63" i="44"/>
  <c r="AE86" i="44"/>
  <c r="U166" i="44"/>
  <c r="BI188" i="44"/>
  <c r="AM202" i="44"/>
  <c r="BG203" i="44"/>
  <c r="E73" i="44"/>
  <c r="AE131" i="44"/>
  <c r="E155" i="44"/>
  <c r="J176" i="44"/>
  <c r="BQ177" i="44"/>
  <c r="C176" i="46"/>
  <c r="C176" i="44" s="1"/>
  <c r="AC73" i="44"/>
  <c r="P92" i="44"/>
  <c r="AI113" i="44"/>
  <c r="AX174" i="44"/>
  <c r="AD187" i="44"/>
  <c r="BK202" i="44"/>
  <c r="G207" i="44"/>
  <c r="C152" i="46"/>
  <c r="C152" i="44" s="1"/>
  <c r="C165" i="46"/>
  <c r="C165" i="44" s="1"/>
  <c r="AM76" i="44"/>
  <c r="AM86" i="44"/>
  <c r="AV92" i="44"/>
  <c r="Y152" i="44"/>
  <c r="AO154" i="44"/>
  <c r="T159" i="44"/>
  <c r="AB161" i="44"/>
  <c r="BF163" i="44"/>
  <c r="BA166" i="44"/>
  <c r="BE181" i="44"/>
  <c r="S194" i="44"/>
  <c r="S201" i="44"/>
  <c r="W202" i="44"/>
  <c r="A198" i="44"/>
  <c r="BH85" i="44"/>
  <c r="BI144" i="44"/>
  <c r="N175" i="44"/>
  <c r="AW181" i="44"/>
  <c r="AW79" i="44"/>
  <c r="BI153" i="44"/>
  <c r="AZ157" i="44"/>
  <c r="AF185" i="44"/>
  <c r="W200" i="44"/>
  <c r="AQ201" i="44"/>
  <c r="BB81" i="44"/>
  <c r="S95" i="44"/>
  <c r="AK144" i="44"/>
  <c r="AB172" i="44"/>
  <c r="AT180" i="44"/>
  <c r="A150" i="44"/>
  <c r="BP91" i="44"/>
  <c r="AQ141" i="44"/>
  <c r="AG68" i="44"/>
  <c r="AA87" i="44"/>
  <c r="G94" i="44"/>
  <c r="I143" i="44"/>
  <c r="BD158" i="44"/>
  <c r="AU202" i="44"/>
  <c r="AQ203" i="44"/>
  <c r="AB204" i="44"/>
  <c r="BP204" i="44"/>
  <c r="Y69" i="44"/>
  <c r="AD89" i="44"/>
  <c r="BB107" i="44"/>
  <c r="BN163" i="44"/>
  <c r="R176" i="44"/>
  <c r="X183" i="44"/>
  <c r="N187" i="44"/>
  <c r="G202" i="44"/>
  <c r="AE207" i="44"/>
  <c r="L70" i="44"/>
  <c r="R82" i="44"/>
  <c r="AT89" i="44"/>
  <c r="AQ95" i="44"/>
  <c r="F149" i="44"/>
  <c r="AT151" i="44"/>
  <c r="AN158" i="44"/>
  <c r="T170" i="44"/>
  <c r="BH172" i="44"/>
  <c r="BI177" i="44"/>
  <c r="F180" i="44"/>
  <c r="E188" i="44"/>
  <c r="BN196" i="44"/>
  <c r="AD199" i="44"/>
  <c r="BJ199" i="44"/>
  <c r="AE202" i="44"/>
  <c r="O207" i="44"/>
  <c r="BK207" i="44"/>
  <c r="AZ70" i="44"/>
  <c r="AX84" i="44"/>
  <c r="J90" i="44"/>
  <c r="K141" i="44"/>
  <c r="AW143" i="44"/>
  <c r="AH186" i="44"/>
  <c r="A116" i="44"/>
  <c r="T136" i="44"/>
  <c r="I135" i="44"/>
  <c r="AA133" i="44"/>
  <c r="AI133" i="44"/>
  <c r="BO191" i="44"/>
  <c r="S156" i="44"/>
  <c r="AV166" i="44"/>
  <c r="F203" i="44"/>
  <c r="J205" i="44"/>
  <c r="BF200" i="44"/>
  <c r="Y197" i="44"/>
  <c r="O192" i="44"/>
  <c r="BA198" i="44"/>
  <c r="AL203" i="44"/>
  <c r="Q199" i="44"/>
  <c r="V179" i="44"/>
  <c r="P190" i="44"/>
  <c r="BD148" i="44"/>
  <c r="BI174" i="44"/>
  <c r="O204" i="44"/>
  <c r="BJ179" i="44"/>
  <c r="BI28" i="44"/>
  <c r="AA185" i="44"/>
  <c r="AF190" i="44"/>
  <c r="AE192" i="44"/>
  <c r="BG193" i="44"/>
  <c r="AL194" i="44"/>
  <c r="AP200" i="44"/>
  <c r="J202" i="44"/>
  <c r="AX202" i="44"/>
  <c r="V206" i="44"/>
  <c r="C204" i="46"/>
  <c r="C204" i="44" s="1"/>
  <c r="BD177" i="44"/>
  <c r="AD201" i="44"/>
  <c r="BN205" i="44"/>
  <c r="AL206" i="44"/>
  <c r="BO169" i="44"/>
  <c r="G172" i="44"/>
  <c r="M186" i="44"/>
  <c r="BJ201" i="44"/>
  <c r="BJ203" i="44"/>
  <c r="H182" i="44"/>
  <c r="U198" i="44"/>
  <c r="AO199" i="44"/>
  <c r="J200" i="44"/>
  <c r="F201" i="44"/>
  <c r="E159" i="44"/>
  <c r="AT188" i="44"/>
  <c r="AW191" i="44"/>
  <c r="BH194" i="44"/>
  <c r="AU197" i="44"/>
  <c r="AA198" i="44"/>
  <c r="AV202" i="44"/>
  <c r="AZ203" i="44"/>
  <c r="X205" i="44"/>
  <c r="BP206" i="44"/>
  <c r="AN207" i="44"/>
  <c r="C156" i="46"/>
  <c r="C156" i="44" s="1"/>
  <c r="H205" i="44"/>
  <c r="L206" i="44"/>
  <c r="P207" i="44"/>
  <c r="AD190" i="44"/>
  <c r="Q193" i="44"/>
  <c r="AF207" i="44"/>
  <c r="BO163" i="44"/>
  <c r="BG174" i="44"/>
  <c r="AU187" i="44"/>
  <c r="AK192" i="44"/>
  <c r="L194" i="44"/>
  <c r="BC195" i="44"/>
  <c r="D206" i="44"/>
  <c r="BA184" i="44"/>
  <c r="AD188" i="44"/>
  <c r="AR201" i="44"/>
  <c r="AV205" i="44"/>
  <c r="AZ206" i="44"/>
  <c r="Y167" i="44"/>
  <c r="AG191" i="44"/>
  <c r="AB194" i="44"/>
  <c r="BO165" i="44"/>
  <c r="W175" i="44"/>
  <c r="Y185" i="44"/>
  <c r="BB190" i="44"/>
  <c r="G195" i="44"/>
  <c r="S198" i="44"/>
  <c r="AV207" i="44"/>
  <c r="A167" i="44"/>
  <c r="BI159" i="44"/>
  <c r="BB182" i="44"/>
  <c r="N188" i="44"/>
  <c r="AL188" i="44"/>
  <c r="BF189" i="44"/>
  <c r="Q191" i="44"/>
  <c r="BI192" i="44"/>
  <c r="AZ194" i="44"/>
  <c r="AE195" i="44"/>
  <c r="BK199" i="44"/>
  <c r="AJ201" i="44"/>
  <c r="AN202" i="44"/>
  <c r="BH203" i="44"/>
  <c r="AF205" i="44"/>
  <c r="BD205" i="44"/>
  <c r="H207" i="44"/>
  <c r="C191" i="46"/>
  <c r="C191" i="44" s="1"/>
  <c r="Q185" i="44"/>
  <c r="BB188" i="44"/>
  <c r="S196" i="44"/>
  <c r="M192" i="44"/>
  <c r="AW193" i="44"/>
  <c r="AQ150" i="44"/>
  <c r="AG160" i="44"/>
  <c r="AY163" i="44"/>
  <c r="E168" i="44"/>
  <c r="AQ174" i="44"/>
  <c r="AK184" i="44"/>
  <c r="BM191" i="44"/>
  <c r="BK195" i="44"/>
  <c r="BH201" i="44"/>
  <c r="H202" i="44"/>
  <c r="BD202" i="44"/>
  <c r="AB203" i="44"/>
  <c r="X207" i="44"/>
  <c r="F93" i="44"/>
  <c r="AS113" i="44"/>
  <c r="H118" i="44"/>
  <c r="AW119" i="44"/>
  <c r="W121" i="44"/>
  <c r="AW137" i="44"/>
  <c r="AV114" i="44"/>
  <c r="AN118" i="44"/>
  <c r="E120" i="44"/>
  <c r="BK121" i="44"/>
  <c r="BJ122" i="44"/>
  <c r="T131" i="44"/>
  <c r="BD132" i="44"/>
  <c r="BE137" i="44"/>
  <c r="AJ117" i="44"/>
  <c r="I119" i="44"/>
  <c r="AK120" i="44"/>
  <c r="C140" i="46"/>
  <c r="C140" i="44" s="1"/>
  <c r="AU168" i="44"/>
  <c r="O161" i="44"/>
  <c r="BG167" i="44"/>
  <c r="AM70" i="44"/>
  <c r="AO162" i="44"/>
  <c r="H166" i="44"/>
  <c r="W170" i="44"/>
  <c r="Q175" i="44"/>
  <c r="AO175" i="44"/>
  <c r="C60" i="46"/>
  <c r="C60" i="44" s="1"/>
  <c r="BP70" i="44"/>
  <c r="BK76" i="44"/>
  <c r="C82" i="46"/>
  <c r="C82" i="44" s="1"/>
  <c r="BE68" i="44"/>
  <c r="AJ72" i="44"/>
  <c r="AB80" i="44"/>
  <c r="AL51" i="44"/>
  <c r="AJ70" i="44"/>
  <c r="BM74" i="44"/>
  <c r="F83" i="44"/>
  <c r="AJ88" i="44"/>
  <c r="R62" i="44"/>
  <c r="W76" i="44"/>
  <c r="Z84" i="44"/>
  <c r="AJ138" i="46"/>
  <c r="AJ138" i="44"/>
  <c r="AM141" i="46"/>
  <c r="AM141" i="44"/>
  <c r="AS143" i="46"/>
  <c r="AS143" i="44"/>
  <c r="Z149" i="46"/>
  <c r="Z149" i="44"/>
  <c r="R151" i="46"/>
  <c r="R151" i="44"/>
  <c r="AC152" i="46"/>
  <c r="AC152" i="44"/>
  <c r="AG153" i="46"/>
  <c r="AG153" i="44"/>
  <c r="AC154" i="46"/>
  <c r="AC154" i="44"/>
  <c r="Q155" i="46"/>
  <c r="Q155" i="44"/>
  <c r="AB156" i="46"/>
  <c r="AB156" i="44"/>
  <c r="AJ156" i="46"/>
  <c r="AJ156" i="44"/>
  <c r="AJ158" i="46"/>
  <c r="AJ158" i="44"/>
  <c r="BH160" i="46"/>
  <c r="BH160" i="44"/>
  <c r="BP160" i="46"/>
  <c r="BP160" i="44"/>
  <c r="AV161" i="46"/>
  <c r="AV161" i="44"/>
  <c r="N163" i="46"/>
  <c r="N163" i="44"/>
  <c r="BB163" i="46"/>
  <c r="BB163" i="44"/>
  <c r="AH164" i="46"/>
  <c r="AH164" i="44"/>
  <c r="N165" i="46"/>
  <c r="N165" i="44"/>
  <c r="Q166" i="46"/>
  <c r="Q166" i="44"/>
  <c r="AR167" i="46"/>
  <c r="AR167" i="44"/>
  <c r="D169" i="46"/>
  <c r="D169" i="44"/>
  <c r="AZ169" i="46"/>
  <c r="AZ169" i="44"/>
  <c r="T171" i="46"/>
  <c r="T171" i="44"/>
  <c r="AR171" i="46"/>
  <c r="AR171" i="44"/>
  <c r="AZ171" i="46"/>
  <c r="AZ171" i="44"/>
  <c r="BD172" i="46"/>
  <c r="BD172" i="44"/>
  <c r="S173" i="46"/>
  <c r="S173" i="44"/>
  <c r="R175" i="46"/>
  <c r="R175" i="44"/>
  <c r="K178" i="46"/>
  <c r="K178" i="44"/>
  <c r="BN180" i="46"/>
  <c r="BN180" i="44"/>
  <c r="E181" i="46"/>
  <c r="E181" i="44"/>
  <c r="I182" i="46"/>
  <c r="I182" i="44"/>
  <c r="Q182" i="46"/>
  <c r="Q182" i="44"/>
  <c r="BM182" i="46"/>
  <c r="BM182" i="44"/>
  <c r="D183" i="46"/>
  <c r="D183" i="44"/>
  <c r="L185" i="46"/>
  <c r="L185" i="44"/>
  <c r="T185" i="46"/>
  <c r="T185" i="44"/>
  <c r="AJ185" i="46"/>
  <c r="AJ185" i="44"/>
  <c r="F186" i="46"/>
  <c r="F186" i="44"/>
  <c r="Z187" i="46"/>
  <c r="Z187" i="44"/>
  <c r="BN187" i="46"/>
  <c r="BN187" i="44"/>
  <c r="Y188" i="46"/>
  <c r="Y188" i="44"/>
  <c r="M189" i="46"/>
  <c r="M189" i="44"/>
  <c r="U189" i="46"/>
  <c r="U189" i="44"/>
  <c r="AW190" i="46"/>
  <c r="AW190" i="44"/>
  <c r="AR191" i="46"/>
  <c r="AR191" i="44"/>
  <c r="P192" i="46"/>
  <c r="P192" i="44"/>
  <c r="BD192" i="46"/>
  <c r="BD192" i="44"/>
  <c r="L193" i="46"/>
  <c r="L193" i="44"/>
  <c r="AB193" i="46"/>
  <c r="AB193" i="44"/>
  <c r="AZ193" i="46"/>
  <c r="AZ193" i="44"/>
  <c r="G194" i="46"/>
  <c r="G194" i="44"/>
  <c r="W194" i="46"/>
  <c r="W194" i="44"/>
  <c r="AM194" i="46"/>
  <c r="AM194" i="44"/>
  <c r="BK194" i="46"/>
  <c r="BK194" i="44"/>
  <c r="R195" i="46"/>
  <c r="R195" i="44"/>
  <c r="BF195" i="46"/>
  <c r="BF195" i="44"/>
  <c r="F196" i="46"/>
  <c r="F196" i="44"/>
  <c r="N196" i="46"/>
  <c r="N196" i="44"/>
  <c r="AT196" i="46"/>
  <c r="AT196" i="44"/>
  <c r="AL198" i="46"/>
  <c r="AL198" i="44"/>
  <c r="BB198" i="46"/>
  <c r="BB198" i="44"/>
  <c r="R199" i="46"/>
  <c r="R199" i="44"/>
  <c r="AP199" i="46"/>
  <c r="AP199" i="44"/>
  <c r="BN199" i="46"/>
  <c r="BN199" i="44"/>
  <c r="AI200" i="46"/>
  <c r="AI200" i="44"/>
  <c r="BG200" i="46"/>
  <c r="BG200" i="44"/>
  <c r="G201" i="46"/>
  <c r="G201" i="44"/>
  <c r="W201" i="46"/>
  <c r="W201" i="44"/>
  <c r="AM201" i="46"/>
  <c r="AM201" i="44"/>
  <c r="BC201" i="46"/>
  <c r="BC201" i="44"/>
  <c r="S202" i="46"/>
  <c r="S202" i="44"/>
  <c r="AI202" i="46"/>
  <c r="AI202" i="44"/>
  <c r="BG202" i="46"/>
  <c r="BG202" i="44"/>
  <c r="G203" i="46"/>
  <c r="G203" i="44"/>
  <c r="AE203" i="46"/>
  <c r="AE203" i="44"/>
  <c r="AU203" i="46"/>
  <c r="AU203" i="44"/>
  <c r="H204" i="46"/>
  <c r="H204" i="44"/>
  <c r="AF204" i="46"/>
  <c r="AF204" i="44"/>
  <c r="BD204" i="46"/>
  <c r="BD204" i="44"/>
  <c r="S205" i="46"/>
  <c r="S205" i="44"/>
  <c r="AI205" i="46"/>
  <c r="AI205" i="44"/>
  <c r="AQ205" i="46"/>
  <c r="AQ205" i="44"/>
  <c r="AY205" i="46"/>
  <c r="AY205" i="44"/>
  <c r="BG205" i="46"/>
  <c r="BG205" i="44"/>
  <c r="O206" i="46"/>
  <c r="O206" i="44"/>
  <c r="AE206" i="46"/>
  <c r="AE206" i="44"/>
  <c r="AU206" i="46"/>
  <c r="AU206" i="44"/>
  <c r="BK206" i="46"/>
  <c r="BK206" i="44"/>
  <c r="AA207" i="46"/>
  <c r="AA207" i="44"/>
  <c r="W134" i="46"/>
  <c r="W134" i="44"/>
  <c r="AW148" i="46"/>
  <c r="AW148" i="44"/>
  <c r="BF149" i="46"/>
  <c r="BF149" i="44"/>
  <c r="AL150" i="46"/>
  <c r="AL150" i="44"/>
  <c r="AX151" i="46"/>
  <c r="AX151" i="44"/>
  <c r="BE153" i="46"/>
  <c r="BE153" i="44"/>
  <c r="BI154" i="46"/>
  <c r="BI154" i="44"/>
  <c r="AW155" i="46"/>
  <c r="AW155" i="44"/>
  <c r="BM155" i="46"/>
  <c r="BM155" i="44"/>
  <c r="D156" i="46"/>
  <c r="D156" i="44"/>
  <c r="AV157" i="46"/>
  <c r="AV157" i="44"/>
  <c r="L158" i="46"/>
  <c r="L158" i="44"/>
  <c r="BH158" i="46"/>
  <c r="BH158" i="44"/>
  <c r="X161" i="46"/>
  <c r="X161" i="44"/>
  <c r="AX162" i="46"/>
  <c r="AX162" i="44"/>
  <c r="J164" i="46"/>
  <c r="J164" i="44"/>
  <c r="AX164" i="46"/>
  <c r="AX164" i="44"/>
  <c r="BF164" i="46"/>
  <c r="BF164" i="44"/>
  <c r="AO166" i="46"/>
  <c r="AO166" i="44"/>
  <c r="BE166" i="46"/>
  <c r="BE166" i="44"/>
  <c r="T167" i="46"/>
  <c r="T167" i="44"/>
  <c r="X168" i="46"/>
  <c r="X168" i="44"/>
  <c r="AB169" i="46"/>
  <c r="AB169" i="44"/>
  <c r="H170" i="46"/>
  <c r="H170" i="44"/>
  <c r="AF170" i="46"/>
  <c r="AF170" i="44"/>
  <c r="BL170" i="46"/>
  <c r="BL170" i="44"/>
  <c r="AF172" i="46"/>
  <c r="AF172" i="44"/>
  <c r="AQ173" i="46"/>
  <c r="AQ173" i="44"/>
  <c r="BG173" i="46"/>
  <c r="BG173" i="44"/>
  <c r="AT174" i="46"/>
  <c r="AT174" i="44"/>
  <c r="BJ176" i="46"/>
  <c r="BJ176" i="44"/>
  <c r="AI178" i="46"/>
  <c r="AI178" i="44"/>
  <c r="AQ178" i="46"/>
  <c r="AQ178" i="44"/>
  <c r="AU179" i="46"/>
  <c r="AU179" i="44"/>
  <c r="AC181" i="46"/>
  <c r="AC181" i="44"/>
  <c r="AB183" i="46"/>
  <c r="AB183" i="44"/>
  <c r="H184" i="46"/>
  <c r="H184" i="44"/>
  <c r="P184" i="46"/>
  <c r="P184" i="44"/>
  <c r="BD184" i="46"/>
  <c r="BD184" i="44"/>
  <c r="AR185" i="46"/>
  <c r="AR185" i="44"/>
  <c r="AZ185" i="46"/>
  <c r="AZ185" i="44"/>
  <c r="AD186" i="46"/>
  <c r="AD186" i="44"/>
  <c r="J187" i="46"/>
  <c r="J187" i="44"/>
  <c r="AO188" i="46"/>
  <c r="AO188" i="44"/>
  <c r="BE188" i="46"/>
  <c r="BE188" i="44"/>
  <c r="BI189" i="46"/>
  <c r="BI189" i="44"/>
  <c r="AF192" i="46"/>
  <c r="AF192" i="44"/>
  <c r="AH195" i="46"/>
  <c r="AH195" i="44"/>
  <c r="C175" i="46"/>
  <c r="C175" i="44" s="1"/>
  <c r="O63" i="44"/>
  <c r="U143" i="44"/>
  <c r="Y148" i="44"/>
  <c r="N150" i="44"/>
  <c r="BN151" i="44"/>
  <c r="I153" i="44"/>
  <c r="BQ154" i="44"/>
  <c r="AG155" i="44"/>
  <c r="BP156" i="44"/>
  <c r="BL157" i="44"/>
  <c r="AB158" i="44"/>
  <c r="BD159" i="44"/>
  <c r="L160" i="44"/>
  <c r="AR160" i="44"/>
  <c r="BF162" i="44"/>
  <c r="AL163" i="44"/>
  <c r="BB165" i="44"/>
  <c r="H168" i="44"/>
  <c r="T169" i="44"/>
  <c r="AV170" i="44"/>
  <c r="AA173" i="44"/>
  <c r="AY173" i="44"/>
  <c r="N174" i="44"/>
  <c r="AX175" i="44"/>
  <c r="AE179" i="44"/>
  <c r="BF180" i="44"/>
  <c r="BI181" i="44"/>
  <c r="BE182" i="44"/>
  <c r="X184" i="44"/>
  <c r="AV184" i="44"/>
  <c r="BH185" i="44"/>
  <c r="AT186" i="44"/>
  <c r="I188" i="44"/>
  <c r="AW188" i="44"/>
  <c r="BM190" i="44"/>
  <c r="T191" i="44"/>
  <c r="AR193" i="44"/>
  <c r="AP195" i="44"/>
  <c r="BN195" i="44"/>
  <c r="AL196" i="44"/>
  <c r="K200" i="44"/>
  <c r="AY200" i="44"/>
  <c r="AA202" i="44"/>
  <c r="BO133" i="46"/>
  <c r="BO133" i="44"/>
  <c r="Q142" i="46"/>
  <c r="Q142" i="44"/>
  <c r="AS147" i="46"/>
  <c r="AS147" i="44"/>
  <c r="BF151" i="46"/>
  <c r="BF151" i="44"/>
  <c r="BA154" i="46"/>
  <c r="BA154" i="44"/>
  <c r="BH156" i="46"/>
  <c r="BH156" i="44"/>
  <c r="X157" i="46"/>
  <c r="X157" i="44"/>
  <c r="BP158" i="46"/>
  <c r="BP158" i="44"/>
  <c r="AN159" i="46"/>
  <c r="AN159" i="44"/>
  <c r="AV159" i="46"/>
  <c r="AV159" i="44"/>
  <c r="AJ160" i="46"/>
  <c r="AJ160" i="44"/>
  <c r="BD161" i="46"/>
  <c r="BD161" i="44"/>
  <c r="R162" i="46"/>
  <c r="R162" i="44"/>
  <c r="V163" i="46"/>
  <c r="V163" i="44"/>
  <c r="AL165" i="46"/>
  <c r="AL165" i="44"/>
  <c r="BP167" i="46"/>
  <c r="BP167" i="44"/>
  <c r="AV168" i="46"/>
  <c r="AV168" i="44"/>
  <c r="P170" i="46"/>
  <c r="P170" i="44"/>
  <c r="AN170" i="46"/>
  <c r="AN170" i="44"/>
  <c r="H172" i="46"/>
  <c r="H172" i="44"/>
  <c r="V174" i="46"/>
  <c r="V174" i="44"/>
  <c r="BJ174" i="46"/>
  <c r="BJ174" i="44"/>
  <c r="AP175" i="46"/>
  <c r="AP175" i="44"/>
  <c r="BN175" i="46"/>
  <c r="BN175" i="44"/>
  <c r="AL176" i="46"/>
  <c r="AL176" i="44"/>
  <c r="W179" i="46"/>
  <c r="W179" i="44"/>
  <c r="AH180" i="46"/>
  <c r="AH180" i="44"/>
  <c r="AP180" i="46"/>
  <c r="AP180" i="44"/>
  <c r="BA181" i="46"/>
  <c r="BA181" i="44"/>
  <c r="AG182" i="46"/>
  <c r="AG182" i="44"/>
  <c r="AO182" i="46"/>
  <c r="AO182" i="44"/>
  <c r="AZ183" i="46"/>
  <c r="AZ183" i="44"/>
  <c r="AF184" i="46"/>
  <c r="AF184" i="44"/>
  <c r="BB186" i="46"/>
  <c r="BB186" i="44"/>
  <c r="AX187" i="46"/>
  <c r="AX187" i="44"/>
  <c r="AK189" i="46"/>
  <c r="AK189" i="44"/>
  <c r="AS189" i="46"/>
  <c r="AS189" i="44"/>
  <c r="Q190" i="46"/>
  <c r="Q190" i="44"/>
  <c r="AG190" i="46"/>
  <c r="AG190" i="44"/>
  <c r="D191" i="46"/>
  <c r="D191" i="44"/>
  <c r="T124" i="44"/>
  <c r="BA147" i="44"/>
  <c r="AX149" i="44"/>
  <c r="E152" i="44"/>
  <c r="AS152" i="44"/>
  <c r="AK154" i="44"/>
  <c r="AN157" i="44"/>
  <c r="P161" i="44"/>
  <c r="Z162" i="44"/>
  <c r="AT163" i="44"/>
  <c r="I166" i="44"/>
  <c r="AG166" i="44"/>
  <c r="AZ167" i="44"/>
  <c r="BL168" i="44"/>
  <c r="L171" i="44"/>
  <c r="BL172" i="44"/>
  <c r="G179" i="44"/>
  <c r="BK179" i="44"/>
  <c r="Z180" i="44"/>
  <c r="AK181" i="44"/>
  <c r="Y182" i="44"/>
  <c r="BH183" i="44"/>
  <c r="V186" i="44"/>
  <c r="AG188" i="44"/>
  <c r="BP193" i="44"/>
  <c r="BJ198" i="44"/>
  <c r="Z199" i="44"/>
  <c r="AQ202" i="44"/>
  <c r="AR136" i="46"/>
  <c r="AR136" i="44"/>
  <c r="AR138" i="46"/>
  <c r="AR138" i="44"/>
  <c r="AG144" i="46"/>
  <c r="AG144" i="44"/>
  <c r="I148" i="46"/>
  <c r="I148" i="44"/>
  <c r="AA131" i="44"/>
  <c r="BA145" i="44"/>
  <c r="BI147" i="44"/>
  <c r="J149" i="44"/>
  <c r="AR156" i="44"/>
  <c r="X159" i="44"/>
  <c r="T160" i="44"/>
  <c r="BN164" i="44"/>
  <c r="AN168" i="44"/>
  <c r="BG131" i="46"/>
  <c r="BG131" i="44"/>
  <c r="AF137" i="46"/>
  <c r="AF137" i="44"/>
  <c r="AS145" i="46"/>
  <c r="AS145" i="44"/>
  <c r="AW146" i="46"/>
  <c r="AW146" i="44"/>
  <c r="BI152" i="46"/>
  <c r="BI152" i="44"/>
  <c r="Y153" i="46"/>
  <c r="Y153" i="44"/>
  <c r="U154" i="46"/>
  <c r="U154" i="44"/>
  <c r="AP162" i="46"/>
  <c r="AP162" i="44"/>
  <c r="AM139" i="44"/>
  <c r="BM146" i="44"/>
  <c r="AO155" i="44"/>
  <c r="H157" i="44"/>
  <c r="D158" i="44"/>
  <c r="AZ160" i="44"/>
  <c r="BJ165" i="44"/>
  <c r="AB167" i="44"/>
  <c r="AW135" i="44"/>
  <c r="AH151" i="44"/>
  <c r="M152" i="44"/>
  <c r="BA152" i="44"/>
  <c r="BM153" i="44"/>
  <c r="I155" i="44"/>
  <c r="L156" i="44"/>
  <c r="BL159" i="44"/>
  <c r="BL161" i="44"/>
  <c r="AH162" i="44"/>
  <c r="F163" i="44"/>
  <c r="AP164" i="44"/>
  <c r="AD165" i="44"/>
  <c r="BM166" i="44"/>
  <c r="P168" i="44"/>
  <c r="BH169" i="44"/>
  <c r="BD170" i="44"/>
  <c r="P172" i="44"/>
  <c r="K173" i="44"/>
  <c r="BB174" i="44"/>
  <c r="J175" i="44"/>
  <c r="O179" i="44"/>
  <c r="M181" i="44"/>
  <c r="AS181" i="44"/>
  <c r="L183" i="44"/>
  <c r="BP183" i="44"/>
  <c r="AH187" i="44"/>
  <c r="Q188" i="44"/>
  <c r="BA189" i="44"/>
  <c r="BP191" i="44"/>
  <c r="X192" i="44"/>
  <c r="BL192" i="44"/>
  <c r="BB196" i="44"/>
  <c r="F198" i="44"/>
  <c r="V198" i="44"/>
  <c r="AJ68" i="44"/>
  <c r="AE44" i="44"/>
  <c r="AE132" i="44"/>
  <c r="AN137" i="44"/>
  <c r="G139" i="44"/>
  <c r="W141" i="44"/>
  <c r="BM142" i="44"/>
  <c r="AK145" i="44"/>
  <c r="AG146" i="44"/>
  <c r="AM132" i="44"/>
  <c r="BC134" i="44"/>
  <c r="S140" i="44"/>
  <c r="E143" i="44"/>
  <c r="AW144" i="44"/>
  <c r="AE134" i="44"/>
  <c r="P137" i="44"/>
  <c r="AQ140" i="44"/>
  <c r="AU141" i="44"/>
  <c r="M145" i="44"/>
  <c r="V78" i="44"/>
  <c r="AQ88" i="44"/>
  <c r="AA98" i="44"/>
  <c r="W110" i="44"/>
  <c r="BH121" i="44"/>
  <c r="AG165" i="44"/>
  <c r="BC171" i="44"/>
  <c r="X181" i="44"/>
  <c r="AJ190" i="44"/>
  <c r="AI192" i="44"/>
  <c r="AO196" i="44"/>
  <c r="N205" i="44"/>
  <c r="A77" i="44"/>
  <c r="AC162" i="44"/>
  <c r="Z179" i="44"/>
  <c r="AY204" i="44"/>
  <c r="A203" i="44"/>
  <c r="C62" i="46"/>
  <c r="C62" i="44" s="1"/>
  <c r="C141" i="46"/>
  <c r="C141" i="44" s="1"/>
  <c r="AH62" i="44"/>
  <c r="D70" i="44"/>
  <c r="AR72" i="44"/>
  <c r="AU78" i="44"/>
  <c r="D85" i="44"/>
  <c r="V89" i="44"/>
  <c r="O99" i="44"/>
  <c r="AO104" i="44"/>
  <c r="AW125" i="44"/>
  <c r="AY130" i="44"/>
  <c r="AQ131" i="44"/>
  <c r="W132" i="44"/>
  <c r="K133" i="44"/>
  <c r="O134" i="44"/>
  <c r="BK134" i="44"/>
  <c r="BE135" i="44"/>
  <c r="AZ136" i="44"/>
  <c r="T138" i="44"/>
  <c r="AH139" i="44"/>
  <c r="AW142" i="44"/>
  <c r="AK143" i="44"/>
  <c r="Q144" i="44"/>
  <c r="Y146" i="44"/>
  <c r="E147" i="44"/>
  <c r="Q148" i="44"/>
  <c r="R149" i="44"/>
  <c r="BJ150" i="44"/>
  <c r="AZ166" i="44"/>
  <c r="AU183" i="44"/>
  <c r="AY192" i="44"/>
  <c r="AW198" i="44"/>
  <c r="BM198" i="44"/>
  <c r="BQ199" i="44"/>
  <c r="AD205" i="44"/>
  <c r="C179" i="46"/>
  <c r="C179" i="44" s="1"/>
  <c r="AE99" i="44"/>
  <c r="AM110" i="44"/>
  <c r="BF113" i="44"/>
  <c r="BD189" i="44"/>
  <c r="E195" i="44"/>
  <c r="BE104" i="44"/>
  <c r="Y163" i="44"/>
  <c r="G193" i="44"/>
  <c r="BI195" i="44"/>
  <c r="Q198" i="44"/>
  <c r="F200" i="44"/>
  <c r="F205" i="44"/>
  <c r="BF100" i="44"/>
  <c r="AU110" i="44"/>
  <c r="BN113" i="44"/>
  <c r="AL119" i="44"/>
  <c r="O129" i="44"/>
  <c r="AK162" i="44"/>
  <c r="AH179" i="44"/>
  <c r="AB190" i="44"/>
  <c r="W193" i="44"/>
  <c r="V205" i="44"/>
  <c r="C120" i="46"/>
  <c r="C120" i="44" s="1"/>
  <c r="BB96" i="44"/>
  <c r="M107" i="44"/>
  <c r="S131" i="44"/>
  <c r="BC132" i="44"/>
  <c r="AJ136" i="44"/>
  <c r="AU139" i="44"/>
  <c r="BO140" i="44"/>
  <c r="O158" i="44"/>
  <c r="U162" i="44"/>
  <c r="BQ162" i="44"/>
  <c r="BB205" i="44"/>
  <c r="AT101" i="44"/>
  <c r="AM111" i="44"/>
  <c r="AQ133" i="44"/>
  <c r="O139" i="44"/>
  <c r="Y142" i="44"/>
  <c r="AW165" i="44"/>
  <c r="AQ192" i="44"/>
  <c r="I198" i="44"/>
  <c r="A174" i="44"/>
  <c r="BJ96" i="44"/>
  <c r="J102" i="44"/>
  <c r="AU111" i="44"/>
  <c r="U116" i="44"/>
  <c r="BJ119" i="44"/>
  <c r="AG142" i="44"/>
  <c r="M143" i="44"/>
  <c r="BI143" i="44"/>
  <c r="U145" i="44"/>
  <c r="BQ145" i="44"/>
  <c r="BE146" i="44"/>
  <c r="AK147" i="44"/>
  <c r="AO148" i="44"/>
  <c r="AQ170" i="44"/>
  <c r="AP179" i="44"/>
  <c r="AV189" i="44"/>
  <c r="O193" i="44"/>
  <c r="AE193" i="44"/>
  <c r="BA195" i="44"/>
  <c r="BE198" i="44"/>
  <c r="BG96" i="46"/>
  <c r="I58" i="44"/>
  <c r="G128" i="44"/>
  <c r="P144" i="44"/>
  <c r="T152" i="44"/>
  <c r="BN101" i="44"/>
  <c r="A117" i="44"/>
  <c r="AH57" i="44"/>
  <c r="V67" i="44"/>
  <c r="AP108" i="44"/>
  <c r="AI111" i="44"/>
  <c r="W83" i="44"/>
  <c r="AB95" i="44"/>
  <c r="BD78" i="44"/>
  <c r="BJ109" i="44"/>
  <c r="AQ102" i="44"/>
  <c r="C110" i="46"/>
  <c r="C110" i="44" s="1"/>
  <c r="AS70" i="44"/>
  <c r="AB87" i="44"/>
  <c r="A108" i="44"/>
  <c r="AY111" i="44"/>
  <c r="AJ137" i="44"/>
  <c r="E142" i="44"/>
  <c r="E144" i="44"/>
  <c r="BK59" i="44"/>
  <c r="S113" i="44"/>
  <c r="AR77" i="44"/>
  <c r="AR98" i="44"/>
  <c r="U91" i="44"/>
  <c r="A66" i="44"/>
  <c r="A110" i="44"/>
  <c r="C119" i="46"/>
  <c r="C119" i="44" s="1"/>
  <c r="AH69" i="44"/>
  <c r="O81" i="44"/>
  <c r="L137" i="44"/>
  <c r="AI119" i="44"/>
  <c r="BB91" i="44"/>
  <c r="AZ141" i="44"/>
  <c r="BQ98" i="44"/>
  <c r="AM105" i="44"/>
  <c r="BB115" i="44"/>
  <c r="BC60" i="44"/>
  <c r="O113" i="44"/>
  <c r="BE136" i="44"/>
  <c r="J147" i="44"/>
  <c r="H96" i="44"/>
  <c r="BP102" i="44"/>
  <c r="R143" i="44"/>
  <c r="N155" i="44"/>
  <c r="C207" i="46"/>
  <c r="C207" i="44" s="1"/>
  <c r="AU159" i="44"/>
  <c r="I162" i="44"/>
  <c r="AE168" i="44"/>
  <c r="L181" i="44"/>
  <c r="I187" i="44"/>
  <c r="BB203" i="44"/>
  <c r="BL155" i="44"/>
  <c r="AF177" i="44"/>
  <c r="AE130" i="44"/>
  <c r="AA167" i="44"/>
  <c r="BL177" i="44"/>
  <c r="BD182" i="44"/>
  <c r="AK186" i="44"/>
  <c r="BI186" i="44"/>
  <c r="Y187" i="44"/>
  <c r="AJ189" i="44"/>
  <c r="BP189" i="44"/>
  <c r="S191" i="44"/>
  <c r="AI191" i="44"/>
  <c r="BK192" i="44"/>
  <c r="AA193" i="44"/>
  <c r="I195" i="44"/>
  <c r="Y195" i="44"/>
  <c r="BE195" i="44"/>
  <c r="I197" i="44"/>
  <c r="AS198" i="44"/>
  <c r="AW199" i="44"/>
  <c r="BN202" i="44"/>
  <c r="W204" i="44"/>
  <c r="AP205" i="44"/>
  <c r="BO158" i="44"/>
  <c r="BI165" i="44"/>
  <c r="R173" i="44"/>
  <c r="K185" i="44"/>
  <c r="L189" i="44"/>
  <c r="AY191" i="44"/>
  <c r="AU192" i="44"/>
  <c r="D147" i="44"/>
  <c r="AU161" i="44"/>
  <c r="AF166" i="44"/>
  <c r="BQ174" i="44"/>
  <c r="M174" i="44"/>
  <c r="AW175" i="44"/>
  <c r="P182" i="44"/>
  <c r="AI185" i="44"/>
  <c r="AF188" i="44"/>
  <c r="W192" i="44"/>
  <c r="AD194" i="44"/>
  <c r="AM204" i="44"/>
  <c r="AD206" i="44"/>
  <c r="BP147" i="44"/>
  <c r="G157" i="44"/>
  <c r="AG197" i="44"/>
  <c r="A202" i="44"/>
  <c r="P153" i="44"/>
  <c r="BM164" i="44"/>
  <c r="O168" i="44"/>
  <c r="AS106" i="44"/>
  <c r="S127" i="44"/>
  <c r="BJ141" i="44"/>
  <c r="BH152" i="44"/>
  <c r="AM172" i="44"/>
  <c r="AP173" i="44"/>
  <c r="AK174" i="44"/>
  <c r="U186" i="44"/>
  <c r="BJ194" i="44"/>
  <c r="R200" i="44"/>
  <c r="AL201" i="44"/>
  <c r="AD203" i="44"/>
  <c r="BO54" i="44"/>
  <c r="BD85" i="44"/>
  <c r="BP117" i="44"/>
  <c r="Y119" i="44"/>
  <c r="M120" i="44"/>
  <c r="AM121" i="44"/>
  <c r="L125" i="44"/>
  <c r="X126" i="44"/>
  <c r="BO129" i="44"/>
  <c r="BD153" i="44"/>
  <c r="Q162" i="44"/>
  <c r="AG162" i="44"/>
  <c r="BG169" i="44"/>
  <c r="O170" i="44"/>
  <c r="AD179" i="44"/>
  <c r="AR181" i="44"/>
  <c r="AN182" i="44"/>
  <c r="W184" i="44"/>
  <c r="BK184" i="44"/>
  <c r="S185" i="44"/>
  <c r="BM187" i="44"/>
  <c r="AV188" i="44"/>
  <c r="AN190" i="44"/>
  <c r="AW195" i="44"/>
  <c r="Q197" i="44"/>
  <c r="I199" i="44"/>
  <c r="AX200" i="44"/>
  <c r="N201" i="44"/>
  <c r="BB201" i="44"/>
  <c r="R202" i="44"/>
  <c r="AT203" i="44"/>
  <c r="G204" i="44"/>
  <c r="N206" i="44"/>
  <c r="R207" i="44"/>
  <c r="AP207" i="44"/>
  <c r="BN207" i="44"/>
  <c r="AG114" i="44"/>
  <c r="BM149" i="44"/>
  <c r="BP154" i="44"/>
  <c r="Q164" i="44"/>
  <c r="BL166" i="44"/>
  <c r="N194" i="44"/>
  <c r="BA196" i="44"/>
  <c r="M198" i="44"/>
  <c r="BQ198" i="44"/>
  <c r="Z202" i="44"/>
  <c r="AF146" i="44"/>
  <c r="BG156" i="44"/>
  <c r="AQ167" i="44"/>
  <c r="BF173" i="44"/>
  <c r="BG129" i="44"/>
  <c r="AL141" i="44"/>
  <c r="Z178" i="44"/>
  <c r="P188" i="44"/>
  <c r="G192" i="44"/>
  <c r="AT194" i="44"/>
  <c r="M196" i="44"/>
  <c r="BM197" i="44"/>
  <c r="BM199" i="44"/>
  <c r="V201" i="44"/>
  <c r="BC204" i="44"/>
  <c r="A195" i="44"/>
  <c r="BQ115" i="44"/>
  <c r="AT139" i="44"/>
  <c r="H155" i="44"/>
  <c r="BD155" i="44"/>
  <c r="AE161" i="44"/>
  <c r="BE162" i="44"/>
  <c r="E165" i="44"/>
  <c r="AY167" i="44"/>
  <c r="AM168" i="44"/>
  <c r="BK170" i="44"/>
  <c r="S171" i="44"/>
  <c r="BN173" i="44"/>
  <c r="AO180" i="44"/>
  <c r="BM180" i="44"/>
  <c r="BP181" i="44"/>
  <c r="BL182" i="44"/>
  <c r="AW187" i="44"/>
  <c r="BD190" i="44"/>
  <c r="K191" i="44"/>
  <c r="S193" i="44"/>
  <c r="F194" i="44"/>
  <c r="Q195" i="44"/>
  <c r="AC198" i="44"/>
  <c r="BI198" i="44"/>
  <c r="AG199" i="44"/>
  <c r="AH200" i="44"/>
  <c r="F206" i="44"/>
  <c r="AT206" i="44"/>
  <c r="BJ206" i="44"/>
  <c r="S129" i="44"/>
  <c r="AB147" i="44"/>
  <c r="M150" i="44"/>
  <c r="K158" i="44"/>
  <c r="AC165" i="44"/>
  <c r="BD166" i="44"/>
  <c r="G168" i="44"/>
  <c r="W168" i="44"/>
  <c r="S169" i="44"/>
  <c r="BE175" i="44"/>
  <c r="P177" i="44"/>
  <c r="J178" i="44"/>
  <c r="AH178" i="44"/>
  <c r="G184" i="44"/>
  <c r="AY185" i="44"/>
  <c r="Q187" i="44"/>
  <c r="AI193" i="44"/>
  <c r="V194" i="44"/>
  <c r="U196" i="44"/>
  <c r="AS196" i="44"/>
  <c r="BE199" i="44"/>
  <c r="BF202" i="44"/>
  <c r="V203" i="44"/>
  <c r="AE204" i="44"/>
  <c r="AU204" i="44"/>
  <c r="AH205" i="44"/>
  <c r="AS57" i="44"/>
  <c r="AH83" i="44"/>
  <c r="BI104" i="44"/>
  <c r="BA117" i="44"/>
  <c r="N50" i="44"/>
  <c r="Z96" i="44"/>
  <c r="AK115" i="44"/>
  <c r="AD120" i="44"/>
  <c r="BM126" i="44"/>
  <c r="K51" i="44"/>
  <c r="BE55" i="44"/>
  <c r="BF59" i="44"/>
  <c r="AF93" i="44"/>
  <c r="BF96" i="44"/>
  <c r="U106" i="44"/>
  <c r="Y114" i="44"/>
  <c r="BB120" i="44"/>
  <c r="K127" i="44"/>
  <c r="BG127" i="44"/>
  <c r="AM128" i="44"/>
  <c r="L147" i="44"/>
  <c r="U150" i="44"/>
  <c r="BP152" i="44"/>
  <c r="X153" i="44"/>
  <c r="AA156" i="44"/>
  <c r="AY158" i="44"/>
  <c r="E57" i="46"/>
  <c r="E57" i="44"/>
  <c r="Q109" i="46"/>
  <c r="Q109" i="44"/>
  <c r="BI117" i="46"/>
  <c r="BI117" i="44"/>
  <c r="S124" i="46"/>
  <c r="S124" i="44"/>
  <c r="Q126" i="46"/>
  <c r="Q126" i="44"/>
  <c r="AQ129" i="46"/>
  <c r="AQ129" i="44"/>
  <c r="Q149" i="46"/>
  <c r="Q149" i="44"/>
  <c r="L152" i="46"/>
  <c r="L152" i="44"/>
  <c r="D154" i="46"/>
  <c r="D154" i="44"/>
  <c r="P155" i="46"/>
  <c r="P155" i="44"/>
  <c r="AN155" i="46"/>
  <c r="AN155" i="44"/>
  <c r="AE159" i="46"/>
  <c r="AE159" i="44"/>
  <c r="BG160" i="46"/>
  <c r="BG160" i="44"/>
  <c r="BC161" i="46"/>
  <c r="BC161" i="44"/>
  <c r="AW162" i="46"/>
  <c r="AW162" i="44"/>
  <c r="E163" i="46"/>
  <c r="E163" i="44"/>
  <c r="AK165" i="46"/>
  <c r="AK165" i="44"/>
  <c r="K167" i="46"/>
  <c r="K167" i="44"/>
  <c r="K169" i="46"/>
  <c r="K169" i="44"/>
  <c r="AU170" i="46"/>
  <c r="AU170" i="44"/>
  <c r="AQ171" i="46"/>
  <c r="AQ171" i="44"/>
  <c r="BG171" i="46"/>
  <c r="BG171" i="44"/>
  <c r="O172" i="46"/>
  <c r="O172" i="44"/>
  <c r="AH173" i="46"/>
  <c r="AH173" i="44"/>
  <c r="U174" i="46"/>
  <c r="U174" i="44"/>
  <c r="I175" i="46"/>
  <c r="I175" i="44"/>
  <c r="R178" i="46"/>
  <c r="R178" i="44"/>
  <c r="BN178" i="46"/>
  <c r="BN178" i="44"/>
  <c r="BB179" i="46"/>
  <c r="BB179" i="44"/>
  <c r="I180" i="46"/>
  <c r="I180" i="44"/>
  <c r="BH181" i="46"/>
  <c r="BH181" i="44"/>
  <c r="AF182" i="46"/>
  <c r="AF182" i="44"/>
  <c r="O184" i="46"/>
  <c r="O184" i="44"/>
  <c r="AE184" i="46"/>
  <c r="AE184" i="44"/>
  <c r="AU184" i="46"/>
  <c r="AU184" i="44"/>
  <c r="AQ185" i="46"/>
  <c r="AQ185" i="44"/>
  <c r="AS186" i="46"/>
  <c r="AS186" i="44"/>
  <c r="AO187" i="46"/>
  <c r="AO187" i="44"/>
  <c r="BE187" i="46"/>
  <c r="BE187" i="44"/>
  <c r="H188" i="46"/>
  <c r="H188" i="44"/>
  <c r="BD188" i="46"/>
  <c r="BD188" i="44"/>
  <c r="D189" i="46"/>
  <c r="D189" i="44"/>
  <c r="AR189" i="46"/>
  <c r="AR189" i="44"/>
  <c r="AV190" i="46"/>
  <c r="AV190" i="44"/>
  <c r="BL190" i="46"/>
  <c r="BL190" i="44"/>
  <c r="AQ191" i="46"/>
  <c r="AQ191" i="44"/>
  <c r="BG191" i="46"/>
  <c r="BG191" i="44"/>
  <c r="AM192" i="46"/>
  <c r="AM192" i="44"/>
  <c r="AY193" i="46"/>
  <c r="AY193" i="44"/>
  <c r="BJ60" i="46"/>
  <c r="BJ60" i="44"/>
  <c r="BC98" i="46"/>
  <c r="BC98" i="44"/>
  <c r="A107" i="27"/>
  <c r="A109" i="44"/>
  <c r="O132" i="46"/>
  <c r="O132" i="44"/>
  <c r="BK132" i="46"/>
  <c r="BK132" i="44"/>
  <c r="AY133" i="46"/>
  <c r="AY133" i="44"/>
  <c r="AG135" i="46"/>
  <c r="AG135" i="44"/>
  <c r="BH136" i="46"/>
  <c r="BH136" i="44"/>
  <c r="X137" i="46"/>
  <c r="X137" i="44"/>
  <c r="BD137" i="46"/>
  <c r="BD137" i="44"/>
  <c r="BH138" i="46"/>
  <c r="BH138" i="44"/>
  <c r="BK139" i="46"/>
  <c r="BK139" i="44"/>
  <c r="BG140" i="46"/>
  <c r="BG140" i="44"/>
  <c r="Y144" i="46"/>
  <c r="Y144" i="44"/>
  <c r="BE144" i="46"/>
  <c r="BE144" i="44"/>
  <c r="I146" i="46"/>
  <c r="I146" i="44"/>
  <c r="M147" i="46"/>
  <c r="M147" i="44"/>
  <c r="AG148" i="46"/>
  <c r="AG148" i="44"/>
  <c r="BE148" i="46"/>
  <c r="BE148" i="44"/>
  <c r="Z59" i="46"/>
  <c r="Z59" i="44"/>
  <c r="E106" i="46"/>
  <c r="E106" i="44"/>
  <c r="H70" i="46"/>
  <c r="H70" i="44"/>
  <c r="F60" i="44"/>
  <c r="AZ110" i="46"/>
  <c r="AZ110" i="44"/>
  <c r="G113" i="46"/>
  <c r="G113" i="44"/>
  <c r="F46" i="44"/>
  <c r="AU52" i="44"/>
  <c r="BA57" i="44"/>
  <c r="N60" i="44"/>
  <c r="BG83" i="44"/>
  <c r="D92" i="44"/>
  <c r="BQ104" i="44"/>
  <c r="S112" i="44"/>
  <c r="AU113" i="44"/>
  <c r="BE118" i="44"/>
  <c r="AP119" i="44"/>
  <c r="N120" i="44"/>
  <c r="AI124" i="44"/>
  <c r="BE126" i="44"/>
  <c r="AM130" i="44"/>
  <c r="AX140" i="44"/>
  <c r="AR145" i="44"/>
  <c r="X146" i="44"/>
  <c r="BH147" i="44"/>
  <c r="P148" i="44"/>
  <c r="AV148" i="44"/>
  <c r="I149" i="44"/>
  <c r="H153" i="44"/>
  <c r="AI160" i="44"/>
  <c r="AM161" i="44"/>
  <c r="BK161" i="44"/>
  <c r="AO164" i="44"/>
  <c r="M165" i="44"/>
  <c r="BA165" i="44"/>
  <c r="P166" i="44"/>
  <c r="A101" i="44"/>
  <c r="A121" i="44"/>
  <c r="C121" i="46"/>
  <c r="C121" i="44" s="1"/>
  <c r="AT46" i="44"/>
  <c r="P53" i="44"/>
  <c r="BQ57" i="44"/>
  <c r="O60" i="44"/>
  <c r="F67" i="44"/>
  <c r="AQ76" i="44"/>
  <c r="BQ80" i="44"/>
  <c r="N84" i="44"/>
  <c r="G98" i="44"/>
  <c r="N100" i="44"/>
  <c r="M108" i="44"/>
  <c r="Z112" i="44"/>
  <c r="AW114" i="44"/>
  <c r="AA127" i="44"/>
  <c r="AN130" i="44"/>
  <c r="H137" i="44"/>
  <c r="AI138" i="44"/>
  <c r="BC139" i="44"/>
  <c r="AQ156" i="44"/>
  <c r="O157" i="44"/>
  <c r="BK157" i="44"/>
  <c r="BK159" i="44"/>
  <c r="S160" i="44"/>
  <c r="BO160" i="44"/>
  <c r="I164" i="44"/>
  <c r="Y164" i="44"/>
  <c r="BQ165" i="44"/>
  <c r="AI169" i="44"/>
  <c r="AA171" i="44"/>
  <c r="AY171" i="44"/>
  <c r="AU172" i="44"/>
  <c r="J173" i="44"/>
  <c r="Z173" i="44"/>
  <c r="Y180" i="44"/>
  <c r="AB181" i="44"/>
  <c r="AG187" i="44"/>
  <c r="BH189" i="44"/>
  <c r="H190" i="44"/>
  <c r="X190" i="44"/>
  <c r="BB113" i="46"/>
  <c r="BB113" i="44"/>
  <c r="AH49" i="44"/>
  <c r="AN53" i="44"/>
  <c r="AD60" i="44"/>
  <c r="AR92" i="44"/>
  <c r="BB100" i="44"/>
  <c r="AP103" i="44"/>
  <c r="AG105" i="44"/>
  <c r="AC115" i="44"/>
  <c r="E117" i="44"/>
  <c r="I118" i="44"/>
  <c r="J119" i="44"/>
  <c r="BF119" i="44"/>
  <c r="BG124" i="44"/>
  <c r="AI129" i="44"/>
  <c r="BJ139" i="44"/>
  <c r="T143" i="44"/>
  <c r="A112" i="27"/>
  <c r="C114" i="46"/>
  <c r="C114" i="44" s="1"/>
  <c r="AL52" i="44"/>
  <c r="AE98" i="44"/>
  <c r="W128" i="44"/>
  <c r="BJ67" i="46"/>
  <c r="BJ67" i="44"/>
  <c r="BQ70" i="46"/>
  <c r="BQ70" i="44"/>
  <c r="AX83" i="46"/>
  <c r="AX83" i="44"/>
  <c r="K94" i="46"/>
  <c r="K94" i="44"/>
  <c r="AW118" i="46"/>
  <c r="AW118" i="44"/>
  <c r="AY45" i="44"/>
  <c r="AT113" i="44"/>
  <c r="BJ120" i="44"/>
  <c r="AN58" i="44"/>
  <c r="I109" i="44"/>
  <c r="I114" i="44"/>
  <c r="AQ127" i="44"/>
  <c r="C85" i="46"/>
  <c r="C85" i="44" s="1"/>
  <c r="BB50" i="44"/>
  <c r="AS55" i="44"/>
  <c r="AV58" i="44"/>
  <c r="AM87" i="44"/>
  <c r="AF91" i="44"/>
  <c r="AM98" i="44"/>
  <c r="AG109" i="44"/>
  <c r="R114" i="44"/>
  <c r="BA115" i="44"/>
  <c r="AK117" i="44"/>
  <c r="Q118" i="44"/>
  <c r="AY129" i="44"/>
  <c r="W130" i="44"/>
  <c r="F139" i="44"/>
  <c r="P142" i="44"/>
  <c r="AO151" i="44"/>
  <c r="AY156" i="44"/>
  <c r="AU157" i="44"/>
  <c r="W159" i="44"/>
  <c r="AA160" i="44"/>
  <c r="G161" i="44"/>
  <c r="AK163" i="44"/>
  <c r="BI163" i="44"/>
  <c r="AG164" i="44"/>
  <c r="X166" i="44"/>
  <c r="AQ169" i="44"/>
  <c r="AM170" i="44"/>
  <c r="AS174" i="44"/>
  <c r="AG175" i="44"/>
  <c r="AV177" i="44"/>
  <c r="F150" i="44"/>
  <c r="AD150" i="44"/>
  <c r="J151" i="44"/>
  <c r="AK152" i="44"/>
  <c r="Q153" i="44"/>
  <c r="D102" i="46"/>
  <c r="D102" i="44"/>
  <c r="BB135" i="46"/>
  <c r="BB135" i="44"/>
  <c r="BA137" i="46"/>
  <c r="BA137" i="44"/>
  <c r="AT146" i="46"/>
  <c r="AT146" i="44"/>
  <c r="AD148" i="46"/>
  <c r="AD148" i="44"/>
  <c r="N153" i="46"/>
  <c r="N153" i="44"/>
  <c r="AV89" i="46"/>
  <c r="AV89" i="44"/>
  <c r="AD135" i="46"/>
  <c r="AD135" i="44"/>
  <c r="AG138" i="46"/>
  <c r="AG138" i="44"/>
  <c r="BF147" i="46"/>
  <c r="BF147" i="44"/>
  <c r="C154" i="46"/>
  <c r="C154" i="44" s="1"/>
  <c r="A154" i="44"/>
  <c r="V155" i="46"/>
  <c r="V155" i="44"/>
  <c r="AW158" i="46"/>
  <c r="AW158" i="44"/>
  <c r="BM158" i="46"/>
  <c r="BM158" i="44"/>
  <c r="AK161" i="46"/>
  <c r="AK161" i="44"/>
  <c r="S165" i="46"/>
  <c r="S165" i="44"/>
  <c r="AI165" i="46"/>
  <c r="AI165" i="44"/>
  <c r="U168" i="46"/>
  <c r="U168" i="44"/>
  <c r="AK168" i="46"/>
  <c r="AK168" i="44"/>
  <c r="AO169" i="46"/>
  <c r="AO169" i="44"/>
  <c r="BA170" i="46"/>
  <c r="BA170" i="44"/>
  <c r="C143" i="46"/>
  <c r="C143" i="44" s="1"/>
  <c r="I99" i="44"/>
  <c r="I138" i="44"/>
  <c r="BD140" i="44"/>
  <c r="R145" i="44"/>
  <c r="C183" i="46"/>
  <c r="C183" i="44" s="1"/>
  <c r="AA79" i="44"/>
  <c r="BJ148" i="44"/>
  <c r="A178" i="44"/>
  <c r="AV51" i="44"/>
  <c r="AT58" i="44"/>
  <c r="BC65" i="44"/>
  <c r="F72" i="44"/>
  <c r="AJ82" i="44"/>
  <c r="BB85" i="44"/>
  <c r="BH134" i="44"/>
  <c r="AL135" i="44"/>
  <c r="BM136" i="44"/>
  <c r="U137" i="44"/>
  <c r="AS137" i="44"/>
  <c r="V142" i="44"/>
  <c r="BJ142" i="44"/>
  <c r="BN143" i="44"/>
  <c r="BB144" i="44"/>
  <c r="BF145" i="44"/>
  <c r="BJ146" i="44"/>
  <c r="F148" i="44"/>
  <c r="AU151" i="44"/>
  <c r="AL153" i="44"/>
  <c r="R154" i="44"/>
  <c r="BA157" i="44"/>
  <c r="AO158" i="44"/>
  <c r="BE158" i="44"/>
  <c r="AC161" i="44"/>
  <c r="K165" i="44"/>
  <c r="AA165" i="44"/>
  <c r="AQ165" i="44"/>
  <c r="BM169" i="44"/>
  <c r="AK170" i="44"/>
  <c r="K174" i="44"/>
  <c r="BG176" i="44"/>
  <c r="V177" i="44"/>
  <c r="BH179" i="44"/>
  <c r="AE180" i="44"/>
  <c r="Q183" i="44"/>
  <c r="BE185" i="44"/>
  <c r="X51" i="46"/>
  <c r="X51" i="44"/>
  <c r="BQ87" i="46"/>
  <c r="BQ87" i="44"/>
  <c r="AG97" i="46"/>
  <c r="AG97" i="44"/>
  <c r="AS98" i="46"/>
  <c r="AS98" i="44"/>
  <c r="L132" i="46"/>
  <c r="L132" i="44"/>
  <c r="AC137" i="46"/>
  <c r="AC137" i="44"/>
  <c r="AX143" i="46"/>
  <c r="AX143" i="44"/>
  <c r="N144" i="46"/>
  <c r="N144" i="44"/>
  <c r="A147" i="27"/>
  <c r="A149" i="44"/>
  <c r="BB153" i="46"/>
  <c r="BB153" i="44"/>
  <c r="BE160" i="46"/>
  <c r="BE160" i="44"/>
  <c r="AM162" i="46"/>
  <c r="AM162" i="44"/>
  <c r="BC162" i="46"/>
  <c r="BC162" i="44"/>
  <c r="AG167" i="46"/>
  <c r="AG167" i="44"/>
  <c r="H61" i="44"/>
  <c r="AO86" i="44"/>
  <c r="X103" i="44"/>
  <c r="AZ134" i="44"/>
  <c r="AL155" i="44"/>
  <c r="AI74" i="44"/>
  <c r="BL83" i="44"/>
  <c r="Q158" i="44"/>
  <c r="AT177" i="44"/>
  <c r="G180" i="44"/>
  <c r="AK98" i="44"/>
  <c r="O105" i="44"/>
  <c r="AG169" i="44"/>
  <c r="BJ182" i="44"/>
  <c r="M184" i="44"/>
  <c r="L81" i="46"/>
  <c r="L81" i="44"/>
  <c r="AV59" i="46"/>
  <c r="AV59" i="44"/>
  <c r="K66" i="46"/>
  <c r="K66" i="44"/>
  <c r="R71" i="46"/>
  <c r="R71" i="44"/>
  <c r="AF83" i="46"/>
  <c r="AF83" i="44"/>
  <c r="AZ84" i="46"/>
  <c r="AZ84" i="44"/>
  <c r="AO97" i="46"/>
  <c r="AO97" i="44"/>
  <c r="BF154" i="46"/>
  <c r="BF154" i="44"/>
  <c r="F155" i="46"/>
  <c r="F155" i="44"/>
  <c r="AI163" i="46"/>
  <c r="AI163" i="44"/>
  <c r="BC164" i="46"/>
  <c r="BC164" i="44"/>
  <c r="Q167" i="46"/>
  <c r="Q167" i="44"/>
  <c r="BL59" i="44"/>
  <c r="N85" i="44"/>
  <c r="BG104" i="44"/>
  <c r="L134" i="44"/>
  <c r="AK137" i="44"/>
  <c r="BC53" i="46"/>
  <c r="BC53" i="44"/>
  <c r="BQ64" i="44"/>
  <c r="AF133" i="44"/>
  <c r="V144" i="44"/>
  <c r="AT148" i="44"/>
  <c r="I156" i="44"/>
  <c r="AS159" i="44"/>
  <c r="AS161" i="44"/>
  <c r="BG165" i="44"/>
  <c r="I167" i="44"/>
  <c r="BJ177" i="44"/>
  <c r="AY79" i="44"/>
  <c r="AR139" i="44"/>
  <c r="BJ153" i="44"/>
  <c r="AW169" i="44"/>
  <c r="BL173" i="44"/>
  <c r="AR179" i="44"/>
  <c r="BE183" i="44"/>
  <c r="A189" i="44"/>
  <c r="H49" i="44"/>
  <c r="X59" i="44"/>
  <c r="AI69" i="44"/>
  <c r="AK75" i="44"/>
  <c r="P83" i="44"/>
  <c r="V88" i="44"/>
  <c r="R92" i="44"/>
  <c r="AA104" i="44"/>
  <c r="AM107" i="44"/>
  <c r="F135" i="44"/>
  <c r="D141" i="44"/>
  <c r="AR141" i="44"/>
  <c r="BP141" i="44"/>
  <c r="AP143" i="44"/>
  <c r="AE151" i="44"/>
  <c r="V153" i="44"/>
  <c r="AG156" i="44"/>
  <c r="BI157" i="44"/>
  <c r="Y158" i="44"/>
  <c r="BA159" i="44"/>
  <c r="BM160" i="44"/>
  <c r="G162" i="44"/>
  <c r="AW167" i="44"/>
  <c r="BM167" i="44"/>
  <c r="M168" i="44"/>
  <c r="AC168" i="44"/>
  <c r="AS168" i="44"/>
  <c r="Q169" i="44"/>
  <c r="BC175" i="44"/>
  <c r="AQ176" i="44"/>
  <c r="BL178" i="44"/>
  <c r="AT182" i="44"/>
  <c r="F190" i="44"/>
  <c r="AT190" i="44"/>
  <c r="G197" i="44"/>
  <c r="AE199" i="44"/>
  <c r="AF47" i="46"/>
  <c r="AF47" i="44"/>
  <c r="K69" i="46"/>
  <c r="K69" i="44"/>
  <c r="N70" i="46"/>
  <c r="N70" i="44"/>
  <c r="AG78" i="46"/>
  <c r="AG78" i="44"/>
  <c r="BJ93" i="46"/>
  <c r="BJ93" i="44"/>
  <c r="AF119" i="46"/>
  <c r="AF119" i="44"/>
  <c r="AL146" i="46"/>
  <c r="AL146" i="44"/>
  <c r="W149" i="46"/>
  <c r="W149" i="44"/>
  <c r="AU149" i="46"/>
  <c r="AU149" i="44"/>
  <c r="AH154" i="46"/>
  <c r="AH154" i="44"/>
  <c r="BM156" i="46"/>
  <c r="BM156" i="44"/>
  <c r="AG158" i="46"/>
  <c r="AG158" i="44"/>
  <c r="AC159" i="46"/>
  <c r="AC159" i="44"/>
  <c r="BQ159" i="46"/>
  <c r="BQ159" i="44"/>
  <c r="Q160" i="46"/>
  <c r="Q160" i="44"/>
  <c r="W164" i="46"/>
  <c r="W164" i="44"/>
  <c r="AM164" i="46"/>
  <c r="AM164" i="44"/>
  <c r="AY165" i="46"/>
  <c r="AY165" i="44"/>
  <c r="U170" i="46"/>
  <c r="U170" i="44"/>
  <c r="Y156" i="44"/>
  <c r="AE162" i="44"/>
  <c r="AO167" i="44"/>
  <c r="A147" i="44"/>
  <c r="C147" i="46"/>
  <c r="C147" i="44" s="1"/>
  <c r="AP71" i="44"/>
  <c r="AT85" i="44"/>
  <c r="P178" i="44"/>
  <c r="C149" i="46"/>
  <c r="C149" i="44" s="1"/>
  <c r="S57" i="44"/>
  <c r="M75" i="44"/>
  <c r="AA150" i="44"/>
  <c r="AX154" i="44"/>
  <c r="AO160" i="44"/>
  <c r="AF173" i="44"/>
  <c r="L179" i="44"/>
  <c r="BJ70" i="44"/>
  <c r="V91" i="44"/>
  <c r="AU107" i="44"/>
  <c r="AB132" i="44"/>
  <c r="N148" i="44"/>
  <c r="K150" i="44"/>
  <c r="BO150" i="44"/>
  <c r="F153" i="44"/>
  <c r="AD155" i="44"/>
  <c r="AT155" i="44"/>
  <c r="BE156" i="44"/>
  <c r="E157" i="44"/>
  <c r="U157" i="44"/>
  <c r="AS157" i="44"/>
  <c r="AE164" i="44"/>
  <c r="BI170" i="44"/>
  <c r="E172" i="44"/>
  <c r="U172" i="44"/>
  <c r="AM175" i="44"/>
  <c r="BB177" i="44"/>
  <c r="X178" i="44"/>
  <c r="BK180" i="44"/>
  <c r="AD182" i="44"/>
  <c r="BG186" i="44"/>
  <c r="AH189" i="44"/>
  <c r="V190" i="44"/>
  <c r="BE191" i="44"/>
  <c r="E192" i="44"/>
  <c r="AG193" i="44"/>
  <c r="BC197" i="44"/>
  <c r="O199" i="44"/>
  <c r="AF96" i="46"/>
  <c r="AF96" i="44"/>
  <c r="BM99" i="46"/>
  <c r="BM99" i="44"/>
  <c r="X133" i="46"/>
  <c r="X133" i="44"/>
  <c r="AJ141" i="46"/>
  <c r="AJ141" i="44"/>
  <c r="AW156" i="46"/>
  <c r="AW156" i="44"/>
  <c r="M157" i="46"/>
  <c r="M157" i="44"/>
  <c r="AC157" i="46"/>
  <c r="AC157" i="44"/>
  <c r="W162" i="46"/>
  <c r="W162" i="44"/>
  <c r="Y169" i="46"/>
  <c r="Y169" i="44"/>
  <c r="E170" i="46"/>
  <c r="E170" i="44"/>
  <c r="BP64" i="44"/>
  <c r="BL81" i="44"/>
  <c r="V146" i="44"/>
  <c r="G164" i="44"/>
  <c r="BE167" i="44"/>
  <c r="M170" i="44"/>
  <c r="U23" i="46"/>
  <c r="U23" i="44"/>
  <c r="P61" i="44"/>
  <c r="BE76" i="44"/>
  <c r="AN96" i="44"/>
  <c r="AN103" i="44"/>
  <c r="V148" i="44"/>
  <c r="BQ157" i="44"/>
  <c r="M172" i="44"/>
  <c r="BP48" i="44"/>
  <c r="M77" i="44"/>
  <c r="BH90" i="44"/>
  <c r="AW99" i="44"/>
  <c r="AD146" i="44"/>
  <c r="I158" i="44"/>
  <c r="BQ161" i="44"/>
  <c r="AB179" i="44"/>
  <c r="AO183" i="44"/>
  <c r="AS184" i="44"/>
  <c r="A143" i="44"/>
  <c r="C86" i="46"/>
  <c r="C86" i="44" s="1"/>
  <c r="AR60" i="44"/>
  <c r="AF67" i="44"/>
  <c r="BP84" i="44"/>
  <c r="Y86" i="44"/>
  <c r="T100" i="44"/>
  <c r="A86" i="44"/>
  <c r="AW42" i="44"/>
  <c r="E64" i="44"/>
  <c r="BJ72" i="44"/>
  <c r="AG76" i="44"/>
  <c r="AC78" i="44"/>
  <c r="BI95" i="44"/>
  <c r="Q97" i="44"/>
  <c r="AZ100" i="44"/>
  <c r="AR102" i="44"/>
  <c r="AW138" i="44"/>
  <c r="AB139" i="44"/>
  <c r="F144" i="44"/>
  <c r="BN147" i="44"/>
  <c r="AL148" i="44"/>
  <c r="BB148" i="44"/>
  <c r="AM149" i="44"/>
  <c r="BK149" i="44"/>
  <c r="G151" i="44"/>
  <c r="AM151" i="44"/>
  <c r="AO156" i="44"/>
  <c r="U159" i="44"/>
  <c r="AK159" i="44"/>
  <c r="I160" i="44"/>
  <c r="AW160" i="44"/>
  <c r="U161" i="44"/>
  <c r="BK162" i="44"/>
  <c r="S163" i="44"/>
  <c r="O164" i="44"/>
  <c r="G175" i="44"/>
  <c r="F177" i="44"/>
  <c r="AL177" i="44"/>
  <c r="AV178" i="44"/>
  <c r="W180" i="44"/>
  <c r="AQ186" i="44"/>
  <c r="R189" i="44"/>
  <c r="AX189" i="44"/>
  <c r="U192" i="44"/>
  <c r="AS192" i="44"/>
  <c r="I193" i="44"/>
  <c r="BG196" i="44"/>
  <c r="AQ198" i="44"/>
  <c r="BO198" i="44"/>
  <c r="AB60" i="46"/>
  <c r="AB60" i="44"/>
  <c r="AK172" i="46"/>
  <c r="AK172" i="44"/>
  <c r="BA172" i="46"/>
  <c r="BA172" i="44"/>
  <c r="BQ172" i="46"/>
  <c r="BQ172" i="44"/>
  <c r="H173" i="46"/>
  <c r="H173" i="44"/>
  <c r="X173" i="46"/>
  <c r="X173" i="44"/>
  <c r="AV173" i="46"/>
  <c r="AV173" i="44"/>
  <c r="S174" i="46"/>
  <c r="S174" i="44"/>
  <c r="AI174" i="46"/>
  <c r="AI174" i="44"/>
  <c r="AE175" i="46"/>
  <c r="AE175" i="44"/>
  <c r="AU175" i="46"/>
  <c r="AU175" i="44"/>
  <c r="BK175" i="46"/>
  <c r="BK175" i="44"/>
  <c r="K176" i="46"/>
  <c r="K176" i="44"/>
  <c r="AY176" i="46"/>
  <c r="AY176" i="44"/>
  <c r="BO176" i="46"/>
  <c r="BO176" i="44"/>
  <c r="AD177" i="46"/>
  <c r="AD177" i="44"/>
  <c r="AN178" i="46"/>
  <c r="AN178" i="44"/>
  <c r="BD178" i="46"/>
  <c r="BD178" i="44"/>
  <c r="D179" i="46"/>
  <c r="D179" i="44"/>
  <c r="AJ179" i="46"/>
  <c r="AJ179" i="44"/>
  <c r="AZ179" i="46"/>
  <c r="AZ179" i="44"/>
  <c r="BP179" i="46"/>
  <c r="BP179" i="44"/>
  <c r="O180" i="46"/>
  <c r="O180" i="44"/>
  <c r="AM180" i="46"/>
  <c r="AM180" i="44"/>
  <c r="F182" i="46"/>
  <c r="F182" i="44"/>
  <c r="V182" i="46"/>
  <c r="V182" i="44"/>
  <c r="I183" i="46"/>
  <c r="I183" i="44"/>
  <c r="AG183" i="46"/>
  <c r="AG183" i="44"/>
  <c r="AW183" i="46"/>
  <c r="AW183" i="44"/>
  <c r="BM183" i="46"/>
  <c r="BM183" i="44"/>
  <c r="AO185" i="46"/>
  <c r="AO185" i="44"/>
  <c r="S186" i="46"/>
  <c r="S186" i="44"/>
  <c r="AY186" i="46"/>
  <c r="AY186" i="44"/>
  <c r="O187" i="46"/>
  <c r="O187" i="44"/>
  <c r="BC187" i="46"/>
  <c r="BC187" i="44"/>
  <c r="F188" i="46"/>
  <c r="F188" i="44"/>
  <c r="V188" i="46"/>
  <c r="V188" i="44"/>
  <c r="BJ188" i="46"/>
  <c r="BJ188" i="44"/>
  <c r="J189" i="46"/>
  <c r="J189" i="44"/>
  <c r="Z189" i="46"/>
  <c r="Z189" i="44"/>
  <c r="AP189" i="46"/>
  <c r="AP189" i="44"/>
  <c r="BN189" i="46"/>
  <c r="BN189" i="44"/>
  <c r="N190" i="46"/>
  <c r="N190" i="44"/>
  <c r="AL190" i="46"/>
  <c r="AL190" i="44"/>
  <c r="BJ190" i="46"/>
  <c r="BJ190" i="44"/>
  <c r="Y191" i="46"/>
  <c r="Y191" i="44"/>
  <c r="AO191" i="46"/>
  <c r="AO191" i="44"/>
  <c r="AC192" i="46"/>
  <c r="AC192" i="44"/>
  <c r="BQ192" i="46"/>
  <c r="BQ192" i="44"/>
  <c r="Y193" i="46"/>
  <c r="Y193" i="44"/>
  <c r="BE193" i="46"/>
  <c r="BE193" i="44"/>
  <c r="D194" i="46"/>
  <c r="D194" i="44"/>
  <c r="O195" i="46"/>
  <c r="O195" i="44"/>
  <c r="AU195" i="46"/>
  <c r="AU195" i="44"/>
  <c r="K196" i="46"/>
  <c r="K196" i="44"/>
  <c r="AA196" i="46"/>
  <c r="AA196" i="44"/>
  <c r="AY196" i="46"/>
  <c r="AY196" i="44"/>
  <c r="BO196" i="46"/>
  <c r="BO196" i="44"/>
  <c r="O197" i="46"/>
  <c r="O197" i="44"/>
  <c r="BK197" i="46"/>
  <c r="BK197" i="44"/>
  <c r="K198" i="46"/>
  <c r="K198" i="44"/>
  <c r="AI198" i="46"/>
  <c r="AI198" i="44"/>
  <c r="AY198" i="46"/>
  <c r="AY198" i="44"/>
  <c r="BG198" i="46"/>
  <c r="BG198" i="44"/>
  <c r="G199" i="46"/>
  <c r="G199" i="44"/>
  <c r="W199" i="46"/>
  <c r="W199" i="44"/>
  <c r="AM199" i="46"/>
  <c r="AM199" i="44"/>
  <c r="D201" i="46"/>
  <c r="D201" i="44"/>
  <c r="AB201" i="46"/>
  <c r="AB201" i="44"/>
  <c r="AZ201" i="46"/>
  <c r="AZ201" i="44"/>
  <c r="BP201" i="46"/>
  <c r="BP201" i="44"/>
  <c r="P202" i="46"/>
  <c r="P202" i="44"/>
  <c r="X202" i="46"/>
  <c r="X202" i="44"/>
  <c r="BL202" i="46"/>
  <c r="BL202" i="44"/>
  <c r="D203" i="46"/>
  <c r="D203" i="44"/>
  <c r="T203" i="46"/>
  <c r="T203" i="44"/>
  <c r="AJ203" i="46"/>
  <c r="AJ203" i="44"/>
  <c r="AR203" i="46"/>
  <c r="AR203" i="44"/>
  <c r="BP203" i="46"/>
  <c r="BP203" i="44"/>
  <c r="P205" i="46"/>
  <c r="P205" i="44"/>
  <c r="AN205" i="46"/>
  <c r="AN205" i="44"/>
  <c r="BL205" i="46"/>
  <c r="BL205" i="44"/>
  <c r="T206" i="46"/>
  <c r="T206" i="44"/>
  <c r="AJ206" i="46"/>
  <c r="AJ206" i="44"/>
  <c r="BH206" i="46"/>
  <c r="BH206" i="44"/>
  <c r="S47" i="44"/>
  <c r="S51" i="44"/>
  <c r="BL53" i="44"/>
  <c r="BH103" i="44"/>
  <c r="A82" i="44"/>
  <c r="C90" i="46"/>
  <c r="C90" i="44" s="1"/>
  <c r="AG58" i="44"/>
  <c r="AD61" i="44"/>
  <c r="BA67" i="44"/>
  <c r="D72" i="44"/>
  <c r="AY78" i="44"/>
  <c r="AH84" i="44"/>
  <c r="P85" i="44"/>
  <c r="BK94" i="44"/>
  <c r="AQ97" i="44"/>
  <c r="BG99" i="44"/>
  <c r="AH103" i="44"/>
  <c r="BA104" i="44"/>
  <c r="BM109" i="44"/>
  <c r="V113" i="44"/>
  <c r="E115" i="44"/>
  <c r="W46" i="44"/>
  <c r="AI49" i="44"/>
  <c r="AI51" i="44"/>
  <c r="AT61" i="44"/>
  <c r="AT84" i="44"/>
  <c r="BG86" i="44"/>
  <c r="AQ22" i="44"/>
  <c r="BG49" i="44"/>
  <c r="BG59" i="44"/>
  <c r="BG51" i="44"/>
  <c r="BN61" i="46"/>
  <c r="W50" i="44"/>
  <c r="BI54" i="44"/>
  <c r="BE58" i="44"/>
  <c r="U66" i="44"/>
  <c r="AQ47" i="44"/>
  <c r="G52" i="44"/>
  <c r="BB57" i="44"/>
  <c r="W59" i="44"/>
  <c r="F61" i="44"/>
  <c r="D80" i="44"/>
  <c r="S99" i="44"/>
  <c r="BA71" i="46"/>
  <c r="BA71" i="44"/>
  <c r="AT74" i="46"/>
  <c r="AT74" i="44"/>
  <c r="BB74" i="46"/>
  <c r="BB74" i="44"/>
  <c r="X75" i="46"/>
  <c r="X75" i="44"/>
  <c r="AF77" i="46"/>
  <c r="AF77" i="44"/>
  <c r="AT79" i="46"/>
  <c r="AT79" i="44"/>
  <c r="Q85" i="46"/>
  <c r="Q85" i="44"/>
  <c r="AS92" i="46"/>
  <c r="AS92" i="44"/>
  <c r="AR94" i="46"/>
  <c r="AR94" i="44"/>
  <c r="AR97" i="46"/>
  <c r="AR97" i="44"/>
  <c r="BL98" i="46"/>
  <c r="BL98" i="44"/>
  <c r="AM100" i="46"/>
  <c r="AM100" i="44"/>
  <c r="AI101" i="46"/>
  <c r="AI101" i="44"/>
  <c r="AU102" i="46"/>
  <c r="AU102" i="44"/>
  <c r="BG103" i="46"/>
  <c r="BG103" i="44"/>
  <c r="V104" i="46"/>
  <c r="V104" i="44"/>
  <c r="AX105" i="46"/>
  <c r="AX105" i="44"/>
  <c r="AH107" i="46"/>
  <c r="AH107" i="44"/>
  <c r="BN107" i="46"/>
  <c r="BN107" i="44"/>
  <c r="AP109" i="46"/>
  <c r="AP109" i="44"/>
  <c r="AX109" i="46"/>
  <c r="AX109" i="44"/>
  <c r="D110" i="46"/>
  <c r="D110" i="44"/>
  <c r="L110" i="46"/>
  <c r="L110" i="44"/>
  <c r="AE104" i="46"/>
  <c r="AE104" i="44"/>
  <c r="AE108" i="46"/>
  <c r="AE108" i="44"/>
  <c r="AB112" i="46"/>
  <c r="AB112" i="44"/>
  <c r="AR112" i="46"/>
  <c r="AR112" i="44"/>
  <c r="BH112" i="46"/>
  <c r="BH112" i="44"/>
  <c r="AE117" i="46"/>
  <c r="AE117" i="44"/>
  <c r="AY118" i="46"/>
  <c r="AY118" i="44"/>
  <c r="T119" i="46"/>
  <c r="T119" i="44"/>
  <c r="AZ119" i="46"/>
  <c r="AZ119" i="44"/>
  <c r="AH121" i="46"/>
  <c r="AH121" i="44"/>
  <c r="V122" i="46"/>
  <c r="V122" i="44"/>
  <c r="AM125" i="46"/>
  <c r="AM125" i="44"/>
  <c r="K126" i="46"/>
  <c r="K126" i="44"/>
  <c r="AC127" i="46"/>
  <c r="AC127" i="44"/>
  <c r="BA127" i="46"/>
  <c r="BA127" i="44"/>
  <c r="BQ127" i="46"/>
  <c r="BQ127" i="44"/>
  <c r="Q128" i="46"/>
  <c r="Q128" i="44"/>
  <c r="Y128" i="46"/>
  <c r="Y128" i="44"/>
  <c r="BM128" i="46"/>
  <c r="BM128" i="44"/>
  <c r="M129" i="46"/>
  <c r="M129" i="44"/>
  <c r="AC129" i="46"/>
  <c r="AC129" i="44"/>
  <c r="AK129" i="46"/>
  <c r="AK129" i="44"/>
  <c r="BA129" i="46"/>
  <c r="BA129" i="44"/>
  <c r="AW130" i="46"/>
  <c r="AW130" i="44"/>
  <c r="D131" i="46"/>
  <c r="D131" i="44"/>
  <c r="L131" i="46"/>
  <c r="L131" i="44"/>
  <c r="AJ131" i="46"/>
  <c r="AJ131" i="44"/>
  <c r="AR131" i="46"/>
  <c r="AR131" i="44"/>
  <c r="AZ131" i="46"/>
  <c r="AZ131" i="44"/>
  <c r="BH131" i="46"/>
  <c r="BH131" i="44"/>
  <c r="BP131" i="46"/>
  <c r="BP131" i="44"/>
  <c r="P132" i="46"/>
  <c r="P132" i="44"/>
  <c r="X132" i="46"/>
  <c r="X132" i="44"/>
  <c r="AV132" i="46"/>
  <c r="AV132" i="44"/>
  <c r="L133" i="46"/>
  <c r="L133" i="44"/>
  <c r="T133" i="46"/>
  <c r="T133" i="44"/>
  <c r="AB133" i="46"/>
  <c r="AB133" i="44"/>
  <c r="AJ133" i="46"/>
  <c r="AJ133" i="44"/>
  <c r="AR133" i="46"/>
  <c r="AR133" i="44"/>
  <c r="AZ133" i="46"/>
  <c r="AZ133" i="44"/>
  <c r="H134" i="46"/>
  <c r="H134" i="44"/>
  <c r="X134" i="46"/>
  <c r="X134" i="44"/>
  <c r="AV134" i="46"/>
  <c r="AV134" i="44"/>
  <c r="BD134" i="46"/>
  <c r="BD134" i="44"/>
  <c r="BL134" i="46"/>
  <c r="BL134" i="44"/>
  <c r="R135" i="46"/>
  <c r="R135" i="44"/>
  <c r="Z135" i="46"/>
  <c r="Z135" i="44"/>
  <c r="AX135" i="46"/>
  <c r="AX135" i="44"/>
  <c r="BF135" i="46"/>
  <c r="BF135" i="44"/>
  <c r="M136" i="46"/>
  <c r="M136" i="44"/>
  <c r="U136" i="46"/>
  <c r="U136" i="44"/>
  <c r="AK136" i="46"/>
  <c r="AK136" i="44"/>
  <c r="BA136" i="46"/>
  <c r="BA136" i="44"/>
  <c r="BI136" i="46"/>
  <c r="BI136" i="44"/>
  <c r="BQ136" i="46"/>
  <c r="BQ136" i="44"/>
  <c r="I137" i="46"/>
  <c r="I137" i="44"/>
  <c r="Q137" i="46"/>
  <c r="Q137" i="44"/>
  <c r="AG137" i="46"/>
  <c r="AG137" i="44"/>
  <c r="AO137" i="46"/>
  <c r="AO137" i="44"/>
  <c r="E138" i="46"/>
  <c r="E138" i="44"/>
  <c r="M138" i="46"/>
  <c r="M138" i="44"/>
  <c r="AC138" i="46"/>
  <c r="AC138" i="44"/>
  <c r="AK138" i="46"/>
  <c r="AK138" i="44"/>
  <c r="BA138" i="46"/>
  <c r="BA138" i="44"/>
  <c r="BQ138" i="46"/>
  <c r="BQ138" i="44"/>
  <c r="P139" i="46"/>
  <c r="P139" i="44"/>
  <c r="AF139" i="46"/>
  <c r="AF139" i="44"/>
  <c r="AN139" i="46"/>
  <c r="AN139" i="44"/>
  <c r="AV139" i="46"/>
  <c r="AV139" i="44"/>
  <c r="BL139" i="46"/>
  <c r="BL139" i="44"/>
  <c r="AR140" i="46"/>
  <c r="AR140" i="44"/>
  <c r="BH140" i="46"/>
  <c r="BH140" i="44"/>
  <c r="H141" i="46"/>
  <c r="H141" i="44"/>
  <c r="AN141" i="46"/>
  <c r="AN141" i="44"/>
  <c r="AV141" i="46"/>
  <c r="AV141" i="44"/>
  <c r="BD141" i="46"/>
  <c r="BD141" i="44"/>
  <c r="N143" i="46"/>
  <c r="N143" i="44"/>
  <c r="V143" i="46"/>
  <c r="V143" i="44"/>
  <c r="AD143" i="46"/>
  <c r="AD143" i="44"/>
  <c r="BB143" i="46"/>
  <c r="BB143" i="44"/>
  <c r="A142" i="27"/>
  <c r="A144" i="44"/>
  <c r="C144" i="46"/>
  <c r="C144" i="44" s="1"/>
  <c r="J144" i="46"/>
  <c r="J144" i="44"/>
  <c r="R144" i="46"/>
  <c r="R144" i="44"/>
  <c r="Z144" i="46"/>
  <c r="Z144" i="44"/>
  <c r="AH144" i="46"/>
  <c r="AH144" i="44"/>
  <c r="AX144" i="46"/>
  <c r="AX144" i="44"/>
  <c r="BF144" i="46"/>
  <c r="BF144" i="44"/>
  <c r="BN144" i="46"/>
  <c r="BN144" i="44"/>
  <c r="F145" i="46"/>
  <c r="F145" i="44"/>
  <c r="V145" i="46"/>
  <c r="V145" i="44"/>
  <c r="AD145" i="46"/>
  <c r="AD145" i="44"/>
  <c r="AL145" i="46"/>
  <c r="AL145" i="44"/>
  <c r="AT145" i="46"/>
  <c r="AT145" i="44"/>
  <c r="BJ145" i="46"/>
  <c r="BJ145" i="44"/>
  <c r="A144" i="27"/>
  <c r="C146" i="46"/>
  <c r="C146" i="44" s="1"/>
  <c r="A146" i="44"/>
  <c r="J146" i="46"/>
  <c r="J146" i="44"/>
  <c r="AH146" i="46"/>
  <c r="AH146" i="44"/>
  <c r="AP146" i="46"/>
  <c r="AP146" i="44"/>
  <c r="BF146" i="46"/>
  <c r="BF146" i="44"/>
  <c r="F147" i="46"/>
  <c r="F147" i="44"/>
  <c r="N147" i="46"/>
  <c r="N147" i="44"/>
  <c r="AD147" i="46"/>
  <c r="AD147" i="44"/>
  <c r="BJ147" i="46"/>
  <c r="BJ147" i="44"/>
  <c r="Z148" i="46"/>
  <c r="Z148" i="44"/>
  <c r="AP148" i="46"/>
  <c r="AP148" i="44"/>
  <c r="AX148" i="46"/>
  <c r="AX148" i="44"/>
  <c r="BF148" i="46"/>
  <c r="BF148" i="44"/>
  <c r="BN148" i="46"/>
  <c r="BN148" i="44"/>
  <c r="K149" i="46"/>
  <c r="K149" i="44"/>
  <c r="S149" i="46"/>
  <c r="S149" i="44"/>
  <c r="AA149" i="46"/>
  <c r="AA149" i="44"/>
  <c r="AI149" i="46"/>
  <c r="AI149" i="44"/>
  <c r="AQ149" i="46"/>
  <c r="AQ149" i="44"/>
  <c r="BG149" i="46"/>
  <c r="BG149" i="44"/>
  <c r="O150" i="46"/>
  <c r="O150" i="44"/>
  <c r="W150" i="46"/>
  <c r="W150" i="44"/>
  <c r="AM150" i="46"/>
  <c r="AM150" i="44"/>
  <c r="AU150" i="46"/>
  <c r="AU150" i="44"/>
  <c r="BK150" i="46"/>
  <c r="BK150" i="44"/>
  <c r="K151" i="46"/>
  <c r="K151" i="44"/>
  <c r="AA151" i="46"/>
  <c r="AA151" i="44"/>
  <c r="AI151" i="46"/>
  <c r="AI151" i="44"/>
  <c r="BG151" i="46"/>
  <c r="BG151" i="44"/>
  <c r="BO151" i="46"/>
  <c r="BO151" i="44"/>
  <c r="F152" i="46"/>
  <c r="F152" i="44"/>
  <c r="N152" i="46"/>
  <c r="N152" i="44"/>
  <c r="V152" i="46"/>
  <c r="V152" i="44"/>
  <c r="AL152" i="46"/>
  <c r="AL152" i="44"/>
  <c r="AT152" i="46"/>
  <c r="AT152" i="44"/>
  <c r="BJ152" i="46"/>
  <c r="BJ152" i="44"/>
  <c r="C153" i="46"/>
  <c r="C153" i="44" s="1"/>
  <c r="A153" i="44"/>
  <c r="Z153" i="46"/>
  <c r="Z153" i="44"/>
  <c r="AH153" i="46"/>
  <c r="AH153" i="44"/>
  <c r="AP153" i="46"/>
  <c r="AP153" i="44"/>
  <c r="AX153" i="46"/>
  <c r="AX153" i="44"/>
  <c r="BF153" i="46"/>
  <c r="BF153" i="44"/>
  <c r="F154" i="46"/>
  <c r="F154" i="44"/>
  <c r="N154" i="46"/>
  <c r="N154" i="44"/>
  <c r="V154" i="46"/>
  <c r="V154" i="44"/>
  <c r="AD154" i="46"/>
  <c r="AD154" i="44"/>
  <c r="AT154" i="46"/>
  <c r="AT154" i="44"/>
  <c r="BB154" i="46"/>
  <c r="BB154" i="44"/>
  <c r="J155" i="46"/>
  <c r="J155" i="44"/>
  <c r="Z155" i="46"/>
  <c r="Z155" i="44"/>
  <c r="BN155" i="46"/>
  <c r="BN155" i="44"/>
  <c r="E156" i="46"/>
  <c r="E156" i="44"/>
  <c r="M156" i="46"/>
  <c r="M156" i="44"/>
  <c r="U156" i="46"/>
  <c r="U156" i="44"/>
  <c r="AC156" i="46"/>
  <c r="AC156" i="44"/>
  <c r="AS156" i="46"/>
  <c r="AS156" i="44"/>
  <c r="BA156" i="46"/>
  <c r="BA156" i="44"/>
  <c r="BI156" i="46"/>
  <c r="BI156" i="44"/>
  <c r="BQ156" i="46"/>
  <c r="BQ156" i="44"/>
  <c r="I157" i="46"/>
  <c r="I157" i="44"/>
  <c r="Q157" i="46"/>
  <c r="Q157" i="44"/>
  <c r="AG157" i="46"/>
  <c r="AG157" i="44"/>
  <c r="AW157" i="46"/>
  <c r="AW157" i="44"/>
  <c r="BE157" i="46"/>
  <c r="BE157" i="44"/>
  <c r="BM157" i="46"/>
  <c r="BM157" i="44"/>
  <c r="I159" i="46"/>
  <c r="I159" i="44"/>
  <c r="Q159" i="46"/>
  <c r="Q159" i="44"/>
  <c r="Y159" i="46"/>
  <c r="Y159" i="44"/>
  <c r="AG159" i="46"/>
  <c r="AG159" i="44"/>
  <c r="AO159" i="46"/>
  <c r="AO159" i="44"/>
  <c r="AW159" i="46"/>
  <c r="AW159" i="44"/>
  <c r="BM159" i="46"/>
  <c r="BM159" i="44"/>
  <c r="M160" i="46"/>
  <c r="M160" i="44"/>
  <c r="U160" i="46"/>
  <c r="U160" i="44"/>
  <c r="AC160" i="46"/>
  <c r="AC160" i="44"/>
  <c r="AS160" i="46"/>
  <c r="AS160" i="44"/>
  <c r="BA160" i="46"/>
  <c r="BA160" i="44"/>
  <c r="BI160" i="46"/>
  <c r="BI160" i="44"/>
  <c r="BQ160" i="46"/>
  <c r="BQ160" i="44"/>
  <c r="I161" i="46"/>
  <c r="I161" i="44"/>
  <c r="Q161" i="46"/>
  <c r="Q161" i="44"/>
  <c r="AG161" i="46"/>
  <c r="AG161" i="44"/>
  <c r="AO161" i="46"/>
  <c r="AO161" i="44"/>
  <c r="AW161" i="46"/>
  <c r="AW161" i="44"/>
  <c r="BE161" i="46"/>
  <c r="BE161" i="44"/>
  <c r="BM161" i="46"/>
  <c r="BM161" i="44"/>
  <c r="K162" i="46"/>
  <c r="K162" i="44"/>
  <c r="S162" i="46"/>
  <c r="S162" i="44"/>
  <c r="AA162" i="46"/>
  <c r="AA162" i="44"/>
  <c r="AI162" i="46"/>
  <c r="AI162" i="44"/>
  <c r="AQ162" i="46"/>
  <c r="AQ162" i="44"/>
  <c r="AY162" i="46"/>
  <c r="AY162" i="44"/>
  <c r="BG162" i="46"/>
  <c r="BG162" i="44"/>
  <c r="G163" i="46"/>
  <c r="G163" i="44"/>
  <c r="W163" i="46"/>
  <c r="W163" i="44"/>
  <c r="AU163" i="46"/>
  <c r="AU163" i="44"/>
  <c r="BK163" i="46"/>
  <c r="BK163" i="44"/>
  <c r="AX70" i="46"/>
  <c r="AX70" i="44"/>
  <c r="AS97" i="46"/>
  <c r="AS97" i="44"/>
  <c r="AG98" i="46"/>
  <c r="AG98" i="44"/>
  <c r="AY109" i="46"/>
  <c r="AY109" i="44"/>
  <c r="L39" i="46"/>
  <c r="L39" i="44"/>
  <c r="T39" i="46"/>
  <c r="T39" i="44"/>
  <c r="AG43" i="46"/>
  <c r="AG43" i="44"/>
  <c r="AD49" i="46"/>
  <c r="AD49" i="44"/>
  <c r="AB53" i="46"/>
  <c r="AB53" i="44"/>
  <c r="AN54" i="46"/>
  <c r="AN54" i="44"/>
  <c r="BE57" i="46"/>
  <c r="BE57" i="44"/>
  <c r="W71" i="46"/>
  <c r="W71" i="44"/>
  <c r="AJ73" i="46"/>
  <c r="AJ73" i="44"/>
  <c r="T57" i="44"/>
  <c r="T64" i="44"/>
  <c r="AE66" i="44"/>
  <c r="BK67" i="44"/>
  <c r="AF69" i="44"/>
  <c r="AE73" i="44"/>
  <c r="AS75" i="44"/>
  <c r="U77" i="44"/>
  <c r="P81" i="44"/>
  <c r="T84" i="44"/>
  <c r="E87" i="44"/>
  <c r="Z92" i="44"/>
  <c r="AC99" i="44"/>
  <c r="AT106" i="44"/>
  <c r="AB131" i="44"/>
  <c r="J135" i="44"/>
  <c r="X139" i="44"/>
  <c r="T140" i="44"/>
  <c r="V147" i="44"/>
  <c r="R148" i="44"/>
  <c r="AL154" i="44"/>
  <c r="AW77" i="46"/>
  <c r="AW77" i="44"/>
  <c r="Y43" i="46"/>
  <c r="Y43" i="44"/>
  <c r="AN44" i="44"/>
  <c r="AK52" i="44"/>
  <c r="AV61" i="44"/>
  <c r="AJ64" i="44"/>
  <c r="BO66" i="44"/>
  <c r="M71" i="44"/>
  <c r="V72" i="44"/>
  <c r="AM73" i="44"/>
  <c r="AK77" i="44"/>
  <c r="V80" i="44"/>
  <c r="AA83" i="44"/>
  <c r="Q86" i="44"/>
  <c r="U87" i="44"/>
  <c r="AL88" i="44"/>
  <c r="D90" i="44"/>
  <c r="AT91" i="44"/>
  <c r="P95" i="44"/>
  <c r="BI138" i="44"/>
  <c r="AP144" i="44"/>
  <c r="N145" i="44"/>
  <c r="AS94" i="46"/>
  <c r="AS94" i="44"/>
  <c r="AW95" i="46"/>
  <c r="AW95" i="44"/>
  <c r="AI126" i="44"/>
  <c r="L57" i="46"/>
  <c r="L57" i="44"/>
  <c r="AF61" i="46"/>
  <c r="AF61" i="44"/>
  <c r="G65" i="46"/>
  <c r="G65" i="44"/>
  <c r="AA66" i="46"/>
  <c r="AA66" i="44"/>
  <c r="G67" i="46"/>
  <c r="G67" i="44"/>
  <c r="W67" i="46"/>
  <c r="W67" i="44"/>
  <c r="AX71" i="46"/>
  <c r="AX71" i="44"/>
  <c r="BF71" i="46"/>
  <c r="BF71" i="44"/>
  <c r="AT72" i="46"/>
  <c r="AT72" i="44"/>
  <c r="E75" i="46"/>
  <c r="E75" i="44"/>
  <c r="U75" i="46"/>
  <c r="U75" i="44"/>
  <c r="BM76" i="46"/>
  <c r="BM76" i="44"/>
  <c r="E77" i="46"/>
  <c r="E77" i="44"/>
  <c r="AS77" i="46"/>
  <c r="AS77" i="44"/>
  <c r="F80" i="46"/>
  <c r="F80" i="44"/>
  <c r="N80" i="46"/>
  <c r="N80" i="44"/>
  <c r="D82" i="46"/>
  <c r="D82" i="44"/>
  <c r="AZ82" i="46"/>
  <c r="AZ82" i="44"/>
  <c r="D84" i="46"/>
  <c r="D84" i="44"/>
  <c r="L84" i="46"/>
  <c r="L84" i="44"/>
  <c r="AJ84" i="46"/>
  <c r="AJ84" i="44"/>
  <c r="F88" i="46"/>
  <c r="F88" i="44"/>
  <c r="N88" i="46"/>
  <c r="N88" i="44"/>
  <c r="AD88" i="46"/>
  <c r="AD88" i="44"/>
  <c r="AT88" i="46"/>
  <c r="AT88" i="44"/>
  <c r="BB88" i="46"/>
  <c r="BB88" i="44"/>
  <c r="BJ88" i="46"/>
  <c r="BJ88" i="44"/>
  <c r="A87" i="27"/>
  <c r="C89" i="46"/>
  <c r="C89" i="44" s="1"/>
  <c r="A89" i="44"/>
  <c r="P89" i="46"/>
  <c r="P89" i="44"/>
  <c r="X89" i="46"/>
  <c r="X89" i="44"/>
  <c r="AF89" i="46"/>
  <c r="AF89" i="44"/>
  <c r="AN89" i="46"/>
  <c r="AN89" i="44"/>
  <c r="BD89" i="46"/>
  <c r="BD89" i="44"/>
  <c r="BL89" i="46"/>
  <c r="BL89" i="44"/>
  <c r="L90" i="46"/>
  <c r="L90" i="44"/>
  <c r="T90" i="46"/>
  <c r="T90" i="44"/>
  <c r="AZ90" i="46"/>
  <c r="AZ90" i="44"/>
  <c r="BP90" i="46"/>
  <c r="BP90" i="44"/>
  <c r="F91" i="46"/>
  <c r="F91" i="44"/>
  <c r="N91" i="46"/>
  <c r="N91" i="44"/>
  <c r="AD91" i="46"/>
  <c r="AD91" i="44"/>
  <c r="AL91" i="46"/>
  <c r="AL91" i="44"/>
  <c r="BJ91" i="46"/>
  <c r="BJ91" i="44"/>
  <c r="A90" i="27"/>
  <c r="C92" i="46"/>
  <c r="C92" i="44" s="1"/>
  <c r="J92" i="46"/>
  <c r="J92" i="44"/>
  <c r="AH92" i="46"/>
  <c r="AH92" i="44"/>
  <c r="AP92" i="46"/>
  <c r="AP92" i="44"/>
  <c r="AX92" i="46"/>
  <c r="AX92" i="44"/>
  <c r="BF92" i="46"/>
  <c r="BF92" i="44"/>
  <c r="BN92" i="46"/>
  <c r="BN92" i="44"/>
  <c r="N93" i="46"/>
  <c r="N93" i="44"/>
  <c r="V93" i="46"/>
  <c r="V93" i="44"/>
  <c r="AD93" i="46"/>
  <c r="AD93" i="44"/>
  <c r="AL93" i="46"/>
  <c r="AL93" i="44"/>
  <c r="AT93" i="46"/>
  <c r="AT93" i="44"/>
  <c r="BB93" i="46"/>
  <c r="BB93" i="44"/>
  <c r="A92" i="27"/>
  <c r="A94" i="44"/>
  <c r="E95" i="46"/>
  <c r="E95" i="44"/>
  <c r="M95" i="46"/>
  <c r="M95" i="44"/>
  <c r="U95" i="46"/>
  <c r="U95" i="44"/>
  <c r="AK95" i="46"/>
  <c r="AK95" i="44"/>
  <c r="AS95" i="46"/>
  <c r="AS95" i="44"/>
  <c r="BA95" i="46"/>
  <c r="BA95" i="44"/>
  <c r="BQ95" i="46"/>
  <c r="BQ95" i="44"/>
  <c r="P96" i="46"/>
  <c r="P96" i="44"/>
  <c r="X96" i="46"/>
  <c r="X96" i="44"/>
  <c r="AV96" i="46"/>
  <c r="AV96" i="44"/>
  <c r="BD96" i="46"/>
  <c r="BD96" i="44"/>
  <c r="BL96" i="46"/>
  <c r="BL96" i="44"/>
  <c r="I97" i="46"/>
  <c r="I97" i="44"/>
  <c r="Y97" i="46"/>
  <c r="Y97" i="44"/>
  <c r="AW97" i="46"/>
  <c r="AW97" i="44"/>
  <c r="BE97" i="46"/>
  <c r="BE97" i="44"/>
  <c r="E98" i="46"/>
  <c r="E98" i="44"/>
  <c r="M98" i="46"/>
  <c r="M98" i="44"/>
  <c r="U98" i="46"/>
  <c r="U98" i="44"/>
  <c r="AC98" i="46"/>
  <c r="AC98" i="44"/>
  <c r="BA98" i="46"/>
  <c r="BA98" i="44"/>
  <c r="BI98" i="46"/>
  <c r="BI98" i="44"/>
  <c r="Q99" i="46"/>
  <c r="Q99" i="44"/>
  <c r="Y99" i="46"/>
  <c r="Y99" i="44"/>
  <c r="AG99" i="46"/>
  <c r="AG99" i="44"/>
  <c r="AO99" i="46"/>
  <c r="AO99" i="44"/>
  <c r="BE99" i="46"/>
  <c r="BE99" i="44"/>
  <c r="D100" i="46"/>
  <c r="D100" i="44"/>
  <c r="L100" i="46"/>
  <c r="L100" i="44"/>
  <c r="AB100" i="46"/>
  <c r="AB100" i="44"/>
  <c r="AJ100" i="46"/>
  <c r="AJ100" i="44"/>
  <c r="AR100" i="46"/>
  <c r="AR100" i="44"/>
  <c r="BH100" i="46"/>
  <c r="BH100" i="44"/>
  <c r="BP100" i="46"/>
  <c r="BP100" i="44"/>
  <c r="L102" i="46"/>
  <c r="L102" i="44"/>
  <c r="T102" i="46"/>
  <c r="T102" i="44"/>
  <c r="AB102" i="46"/>
  <c r="AB102" i="44"/>
  <c r="AJ102" i="46"/>
  <c r="AJ102" i="44"/>
  <c r="AZ102" i="46"/>
  <c r="AZ102" i="44"/>
  <c r="BH102" i="46"/>
  <c r="BH102" i="44"/>
  <c r="H103" i="46"/>
  <c r="H103" i="44"/>
  <c r="P103" i="46"/>
  <c r="P103" i="44"/>
  <c r="AF103" i="46"/>
  <c r="AF103" i="44"/>
  <c r="AV103" i="46"/>
  <c r="AV103" i="44"/>
  <c r="BD103" i="46"/>
  <c r="BD103" i="44"/>
  <c r="BL103" i="46"/>
  <c r="BL103" i="44"/>
  <c r="K104" i="46"/>
  <c r="K104" i="44"/>
  <c r="S104" i="46"/>
  <c r="S104" i="44"/>
  <c r="AI104" i="46"/>
  <c r="AI104" i="44"/>
  <c r="AR63" i="46"/>
  <c r="AR63" i="44"/>
  <c r="AZ83" i="46"/>
  <c r="AZ83" i="44"/>
  <c r="BK55" i="46"/>
  <c r="BK55" i="44"/>
  <c r="BQ60" i="46"/>
  <c r="BQ60" i="44"/>
  <c r="BL61" i="46"/>
  <c r="BL61" i="44"/>
  <c r="W65" i="46"/>
  <c r="W65" i="44"/>
  <c r="BK65" i="46"/>
  <c r="BK65" i="44"/>
  <c r="BG66" i="46"/>
  <c r="BG66" i="44"/>
  <c r="AM67" i="46"/>
  <c r="AM67" i="44"/>
  <c r="S69" i="46"/>
  <c r="S69" i="44"/>
  <c r="AA69" i="46"/>
  <c r="AA69" i="44"/>
  <c r="AY69" i="46"/>
  <c r="AY69" i="44"/>
  <c r="BG69" i="46"/>
  <c r="BG69" i="44"/>
  <c r="AD72" i="46"/>
  <c r="AD72" i="44"/>
  <c r="AU73" i="46"/>
  <c r="AU73" i="44"/>
  <c r="BO74" i="46"/>
  <c r="BO74" i="44"/>
  <c r="BA75" i="46"/>
  <c r="BA75" i="44"/>
  <c r="AW76" i="46"/>
  <c r="AW76" i="44"/>
  <c r="AC77" i="46"/>
  <c r="AC77" i="44"/>
  <c r="BE78" i="46"/>
  <c r="BE78" i="44"/>
  <c r="BM78" i="46"/>
  <c r="BM78" i="44"/>
  <c r="AI79" i="46"/>
  <c r="AI79" i="44"/>
  <c r="AQ79" i="46"/>
  <c r="AQ79" i="44"/>
  <c r="AD80" i="46"/>
  <c r="AD80" i="44"/>
  <c r="AL80" i="46"/>
  <c r="AL80" i="44"/>
  <c r="BB80" i="46"/>
  <c r="BB80" i="44"/>
  <c r="A79" i="27"/>
  <c r="A81" i="44"/>
  <c r="C81" i="46"/>
  <c r="C81" i="44" s="1"/>
  <c r="X81" i="46"/>
  <c r="X81" i="44"/>
  <c r="AF81" i="46"/>
  <c r="AF81" i="44"/>
  <c r="AN81" i="46"/>
  <c r="AN81" i="44"/>
  <c r="AV81" i="46"/>
  <c r="AV81" i="44"/>
  <c r="X83" i="46"/>
  <c r="X83" i="44"/>
  <c r="AN83" i="46"/>
  <c r="AN83" i="44"/>
  <c r="AV83" i="46"/>
  <c r="AV83" i="44"/>
  <c r="BD83" i="46"/>
  <c r="BD83" i="44"/>
  <c r="AB84" i="46"/>
  <c r="AB84" i="44"/>
  <c r="F85" i="46"/>
  <c r="F85" i="44"/>
  <c r="AL85" i="46"/>
  <c r="AL85" i="44"/>
  <c r="BJ85" i="46"/>
  <c r="BJ85" i="44"/>
  <c r="AS87" i="46"/>
  <c r="AS87" i="44"/>
  <c r="BA87" i="46"/>
  <c r="BA87" i="44"/>
  <c r="BI87" i="46"/>
  <c r="BI87" i="44"/>
  <c r="AJ90" i="46"/>
  <c r="AJ90" i="44"/>
  <c r="BL8" i="44"/>
  <c r="AQ68" i="44"/>
  <c r="Z71" i="44"/>
  <c r="AQ74" i="44"/>
  <c r="BA77" i="44"/>
  <c r="H89" i="44"/>
  <c r="F143" i="44"/>
  <c r="L112" i="44"/>
  <c r="BO7" i="44"/>
  <c r="AM53" i="46"/>
  <c r="AM53" i="44"/>
  <c r="AM55" i="46"/>
  <c r="AM55" i="44"/>
  <c r="AJ57" i="46"/>
  <c r="AJ57" i="44"/>
  <c r="X61" i="46"/>
  <c r="X61" i="44"/>
  <c r="AN61" i="46"/>
  <c r="AN61" i="44"/>
  <c r="AB64" i="46"/>
  <c r="AB64" i="44"/>
  <c r="O65" i="46"/>
  <c r="O65" i="44"/>
  <c r="AI66" i="46"/>
  <c r="AI66" i="44"/>
  <c r="S68" i="46"/>
  <c r="S68" i="44"/>
  <c r="BO68" i="46"/>
  <c r="BO68" i="44"/>
  <c r="F70" i="46"/>
  <c r="F70" i="44"/>
  <c r="AL70" i="46"/>
  <c r="AL70" i="44"/>
  <c r="A69" i="27"/>
  <c r="C71" i="46"/>
  <c r="C71" i="44" s="1"/>
  <c r="N72" i="46"/>
  <c r="N72" i="44"/>
  <c r="G73" i="46"/>
  <c r="G73" i="44"/>
  <c r="O73" i="46"/>
  <c r="O73" i="44"/>
  <c r="W73" i="46"/>
  <c r="W73" i="44"/>
  <c r="BK73" i="46"/>
  <c r="BK73" i="44"/>
  <c r="S74" i="46"/>
  <c r="S74" i="44"/>
  <c r="AA74" i="46"/>
  <c r="AA74" i="44"/>
  <c r="AC75" i="46"/>
  <c r="AC75" i="44"/>
  <c r="BQ75" i="46"/>
  <c r="BQ75" i="44"/>
  <c r="I76" i="46"/>
  <c r="I76" i="44"/>
  <c r="Y76" i="46"/>
  <c r="Y76" i="44"/>
  <c r="AO76" i="46"/>
  <c r="AO76" i="44"/>
  <c r="BQ77" i="46"/>
  <c r="BQ77" i="44"/>
  <c r="I78" i="46"/>
  <c r="I78" i="44"/>
  <c r="Q78" i="46"/>
  <c r="Q78" i="44"/>
  <c r="Y78" i="46"/>
  <c r="Y78" i="44"/>
  <c r="AO78" i="46"/>
  <c r="AO78" i="44"/>
  <c r="BG79" i="46"/>
  <c r="BG79" i="44"/>
  <c r="BJ80" i="46"/>
  <c r="BJ80" i="44"/>
  <c r="H81" i="46"/>
  <c r="H81" i="44"/>
  <c r="L82" i="46"/>
  <c r="L82" i="44"/>
  <c r="AR82" i="46"/>
  <c r="AR82" i="44"/>
  <c r="BH82" i="46"/>
  <c r="BH82" i="44"/>
  <c r="H83" i="46"/>
  <c r="H83" i="44"/>
  <c r="V85" i="46"/>
  <c r="V85" i="44"/>
  <c r="AW86" i="46"/>
  <c r="AW86" i="44"/>
  <c r="BE86" i="46"/>
  <c r="BE86" i="44"/>
  <c r="BM86" i="46"/>
  <c r="BM86" i="44"/>
  <c r="C73" i="46"/>
  <c r="C73" i="44" s="1"/>
  <c r="J55" i="44"/>
  <c r="AT70" i="44"/>
  <c r="AL72" i="44"/>
  <c r="K79" i="44"/>
  <c r="AT80" i="44"/>
  <c r="AR84" i="44"/>
  <c r="AB90" i="44"/>
  <c r="K116" i="44"/>
  <c r="S118" i="44"/>
  <c r="BA52" i="44"/>
  <c r="AM65" i="44"/>
  <c r="AE67" i="44"/>
  <c r="AY68" i="44"/>
  <c r="AH71" i="44"/>
  <c r="BG74" i="44"/>
  <c r="BD77" i="44"/>
  <c r="S79" i="44"/>
  <c r="BN80" i="44"/>
  <c r="T82" i="44"/>
  <c r="AD85" i="44"/>
  <c r="AG86" i="44"/>
  <c r="AK87" i="44"/>
  <c r="AR90" i="44"/>
  <c r="AC95" i="44"/>
  <c r="BL132" i="44"/>
  <c r="E136" i="44"/>
  <c r="H139" i="44"/>
  <c r="AD152" i="44"/>
  <c r="BN153" i="44"/>
  <c r="AH155" i="44"/>
  <c r="S164" i="46"/>
  <c r="S164" i="44"/>
  <c r="AA164" i="46"/>
  <c r="AA164" i="44"/>
  <c r="AI164" i="46"/>
  <c r="AI164" i="44"/>
  <c r="G165" i="46"/>
  <c r="G165" i="44"/>
  <c r="AE165" i="46"/>
  <c r="AE165" i="44"/>
  <c r="AU165" i="46"/>
  <c r="AU165" i="44"/>
  <c r="BC165" i="46"/>
  <c r="BC165" i="44"/>
  <c r="R166" i="46"/>
  <c r="R166" i="44"/>
  <c r="Z166" i="46"/>
  <c r="Z166" i="44"/>
  <c r="AH166" i="46"/>
  <c r="AH166" i="44"/>
  <c r="E167" i="46"/>
  <c r="E167" i="44"/>
  <c r="M167" i="46"/>
  <c r="M167" i="44"/>
  <c r="U167" i="46"/>
  <c r="U167" i="44"/>
  <c r="AS167" i="46"/>
  <c r="AS167" i="44"/>
  <c r="BA167" i="46"/>
  <c r="BA167" i="44"/>
  <c r="BI167" i="46"/>
  <c r="BI167" i="44"/>
  <c r="I168" i="46"/>
  <c r="I168" i="44"/>
  <c r="Y168" i="46"/>
  <c r="Y168" i="44"/>
  <c r="AG168" i="46"/>
  <c r="AG168" i="44"/>
  <c r="BE168" i="46"/>
  <c r="BE168" i="44"/>
  <c r="U169" i="46"/>
  <c r="U169" i="44"/>
  <c r="AK169" i="46"/>
  <c r="AK169" i="44"/>
  <c r="AS169" i="46"/>
  <c r="AS169" i="44"/>
  <c r="BA169" i="46"/>
  <c r="BA169" i="44"/>
  <c r="BI169" i="46"/>
  <c r="BI169" i="44"/>
  <c r="BQ169" i="46"/>
  <c r="BQ169" i="44"/>
  <c r="I170" i="46"/>
  <c r="I170" i="44"/>
  <c r="Q170" i="46"/>
  <c r="Q170" i="44"/>
  <c r="Y170" i="46"/>
  <c r="Y170" i="44"/>
  <c r="AG170" i="46"/>
  <c r="AG170" i="44"/>
  <c r="AO170" i="46"/>
  <c r="AO170" i="44"/>
  <c r="BE170" i="46"/>
  <c r="BE170" i="44"/>
  <c r="M171" i="46"/>
  <c r="M171" i="44"/>
  <c r="U171" i="46"/>
  <c r="U171" i="44"/>
  <c r="AC171" i="46"/>
  <c r="AC171" i="44"/>
  <c r="AK171" i="46"/>
  <c r="AK171" i="44"/>
  <c r="AS171" i="46"/>
  <c r="AS171" i="44"/>
  <c r="BI171" i="46"/>
  <c r="BI171" i="44"/>
  <c r="BQ171" i="46"/>
  <c r="BQ171" i="44"/>
  <c r="I172" i="46"/>
  <c r="I172" i="44"/>
  <c r="Q172" i="46"/>
  <c r="Q172" i="44"/>
  <c r="Y172" i="46"/>
  <c r="Y172" i="44"/>
  <c r="AG172" i="46"/>
  <c r="AG172" i="44"/>
  <c r="AO172" i="46"/>
  <c r="AO172" i="44"/>
  <c r="D173" i="46"/>
  <c r="D173" i="44"/>
  <c r="L173" i="46"/>
  <c r="L173" i="44"/>
  <c r="AB173" i="46"/>
  <c r="AB173" i="44"/>
  <c r="AR173" i="46"/>
  <c r="AR173" i="44"/>
  <c r="BH173" i="46"/>
  <c r="BH173" i="44"/>
  <c r="BP173" i="46"/>
  <c r="BP173" i="44"/>
  <c r="O174" i="46"/>
  <c r="O174" i="44"/>
  <c r="W174" i="46"/>
  <c r="W174" i="44"/>
  <c r="AE174" i="46"/>
  <c r="AE174" i="44"/>
  <c r="AM174" i="46"/>
  <c r="AM174" i="44"/>
  <c r="AU174" i="46"/>
  <c r="AU174" i="44"/>
  <c r="BK174" i="46"/>
  <c r="BK174" i="44"/>
  <c r="K175" i="46"/>
  <c r="K175" i="44"/>
  <c r="AA175" i="46"/>
  <c r="AA175" i="44"/>
  <c r="AQ175" i="46"/>
  <c r="AQ175" i="44"/>
  <c r="AY175" i="46"/>
  <c r="AY175" i="44"/>
  <c r="G176" i="46"/>
  <c r="G176" i="44"/>
  <c r="AU176" i="46"/>
  <c r="AU176" i="44"/>
  <c r="BK176" i="46"/>
  <c r="BK176" i="44"/>
  <c r="J177" i="46"/>
  <c r="J177" i="44"/>
  <c r="AP177" i="46"/>
  <c r="AP177" i="44"/>
  <c r="AX177" i="46"/>
  <c r="AX177" i="44"/>
  <c r="BF177" i="46"/>
  <c r="BF177" i="44"/>
  <c r="D178" i="46"/>
  <c r="D178" i="44"/>
  <c r="L178" i="46"/>
  <c r="L178" i="44"/>
  <c r="T178" i="46"/>
  <c r="T178" i="44"/>
  <c r="AB178" i="46"/>
  <c r="AB178" i="44"/>
  <c r="AJ178" i="46"/>
  <c r="AJ178" i="44"/>
  <c r="AR178" i="46"/>
  <c r="AR178" i="44"/>
  <c r="BH178" i="46"/>
  <c r="BH178" i="44"/>
  <c r="H179" i="46"/>
  <c r="H179" i="44"/>
  <c r="X179" i="46"/>
  <c r="X179" i="44"/>
  <c r="AF179" i="46"/>
  <c r="AF179" i="44"/>
  <c r="AN179" i="46"/>
  <c r="AN179" i="44"/>
  <c r="BD179" i="46"/>
  <c r="BD179" i="44"/>
  <c r="BL179" i="46"/>
  <c r="BL179" i="44"/>
  <c r="K180" i="46"/>
  <c r="K180" i="44"/>
  <c r="S180" i="46"/>
  <c r="S180" i="44"/>
  <c r="AA180" i="46"/>
  <c r="AA180" i="44"/>
  <c r="AI180" i="46"/>
  <c r="AI180" i="44"/>
  <c r="AQ180" i="46"/>
  <c r="AQ180" i="44"/>
  <c r="AY180" i="46"/>
  <c r="AY180" i="44"/>
  <c r="BG180" i="46"/>
  <c r="BG180" i="44"/>
  <c r="F181" i="46"/>
  <c r="F181" i="44"/>
  <c r="N181" i="46"/>
  <c r="N181" i="44"/>
  <c r="AD181" i="46"/>
  <c r="AD181" i="44"/>
  <c r="AL181" i="46"/>
  <c r="AL181" i="44"/>
  <c r="AT181" i="46"/>
  <c r="AT181" i="44"/>
  <c r="BB181" i="46"/>
  <c r="BB181" i="44"/>
  <c r="BJ181" i="46"/>
  <c r="BJ181" i="44"/>
  <c r="J182" i="46"/>
  <c r="J182" i="44"/>
  <c r="Z182" i="46"/>
  <c r="Z182" i="44"/>
  <c r="AH182" i="46"/>
  <c r="AH182" i="44"/>
  <c r="AP182" i="46"/>
  <c r="AP182" i="44"/>
  <c r="AX182" i="46"/>
  <c r="AX182" i="44"/>
  <c r="BF182" i="46"/>
  <c r="BF182" i="44"/>
  <c r="BN182" i="46"/>
  <c r="BN182" i="44"/>
  <c r="E183" i="46"/>
  <c r="E183" i="44"/>
  <c r="M183" i="46"/>
  <c r="M183" i="44"/>
  <c r="U183" i="46"/>
  <c r="U183" i="44"/>
  <c r="AC183" i="46"/>
  <c r="AC183" i="44"/>
  <c r="AK183" i="46"/>
  <c r="AK183" i="44"/>
  <c r="AS183" i="46"/>
  <c r="AS183" i="44"/>
  <c r="BA183" i="46"/>
  <c r="BA183" i="44"/>
  <c r="BI183" i="46"/>
  <c r="BI183" i="44"/>
  <c r="BQ183" i="46"/>
  <c r="BQ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I185" i="46"/>
  <c r="BI185" i="44"/>
  <c r="G186" i="46"/>
  <c r="G186" i="44"/>
  <c r="O186" i="46"/>
  <c r="O186" i="44"/>
  <c r="W186" i="46"/>
  <c r="W186" i="44"/>
  <c r="AE186" i="46"/>
  <c r="AE186" i="44"/>
  <c r="AM186" i="46"/>
  <c r="AM186" i="44"/>
  <c r="AU186" i="46"/>
  <c r="AU186" i="44"/>
  <c r="BC186" i="46"/>
  <c r="BC186" i="44"/>
  <c r="S187" i="46"/>
  <c r="S187" i="44"/>
  <c r="AQ187" i="46"/>
  <c r="AQ187" i="44"/>
  <c r="BG187" i="46"/>
  <c r="BG187" i="44"/>
  <c r="J188" i="46"/>
  <c r="J188" i="44"/>
  <c r="R188" i="46"/>
  <c r="R188" i="44"/>
  <c r="AH188" i="46"/>
  <c r="AH188" i="44"/>
  <c r="BF188" i="46"/>
  <c r="BF188" i="44"/>
  <c r="F189" i="46"/>
  <c r="F189" i="44"/>
  <c r="N189" i="46"/>
  <c r="N189" i="44"/>
  <c r="V189" i="46"/>
  <c r="V189" i="44"/>
  <c r="AD189" i="46"/>
  <c r="AD189" i="44"/>
  <c r="AL189" i="46"/>
  <c r="AL189" i="44"/>
  <c r="BJ189" i="46"/>
  <c r="BJ189" i="44"/>
  <c r="J190" i="46"/>
  <c r="J190" i="44"/>
  <c r="Z190" i="46"/>
  <c r="Z190" i="44"/>
  <c r="AH190" i="46"/>
  <c r="AH190" i="44"/>
  <c r="BF190" i="46"/>
  <c r="BF190" i="44"/>
  <c r="BN190" i="46"/>
  <c r="BN190" i="44"/>
  <c r="E191" i="46"/>
  <c r="E191" i="44"/>
  <c r="M191" i="46"/>
  <c r="M191" i="44"/>
  <c r="U191" i="46"/>
  <c r="U191" i="44"/>
  <c r="AC191" i="46"/>
  <c r="AC191" i="44"/>
  <c r="AS191" i="46"/>
  <c r="AS191" i="44"/>
  <c r="BI191" i="46"/>
  <c r="BI191" i="44"/>
  <c r="BQ191" i="46"/>
  <c r="BQ191" i="44"/>
  <c r="I192" i="46"/>
  <c r="I192" i="44"/>
  <c r="Q192" i="46"/>
  <c r="Q192" i="44"/>
  <c r="AG192" i="46"/>
  <c r="AG192" i="44"/>
  <c r="AW192" i="46"/>
  <c r="AW192" i="44"/>
  <c r="BE192" i="46"/>
  <c r="BE192" i="44"/>
  <c r="BM192" i="46"/>
  <c r="BM192" i="44"/>
  <c r="E193" i="46"/>
  <c r="E193" i="44"/>
  <c r="M193" i="46"/>
  <c r="M193" i="44"/>
  <c r="U193" i="46"/>
  <c r="U193" i="44"/>
  <c r="AC193" i="46"/>
  <c r="AC193" i="44"/>
  <c r="AK193" i="46"/>
  <c r="AK193" i="44"/>
  <c r="AS193" i="46"/>
  <c r="AS193" i="44"/>
  <c r="BA193" i="46"/>
  <c r="BA193" i="44"/>
  <c r="BI193" i="46"/>
  <c r="BI193" i="44"/>
  <c r="BQ193" i="46"/>
  <c r="BQ193" i="44"/>
  <c r="H194" i="46"/>
  <c r="H194" i="44"/>
  <c r="P194" i="46"/>
  <c r="P194" i="44"/>
  <c r="AF194" i="46"/>
  <c r="AF194" i="44"/>
  <c r="AN194" i="46"/>
  <c r="AN194" i="44"/>
  <c r="BD194" i="46"/>
  <c r="BD194" i="44"/>
  <c r="BL194" i="46"/>
  <c r="BL194" i="44"/>
  <c r="K195" i="46"/>
  <c r="K195" i="44"/>
  <c r="S195" i="46"/>
  <c r="S195" i="44"/>
  <c r="AA195" i="46"/>
  <c r="AA195" i="44"/>
  <c r="AI195" i="46"/>
  <c r="AI195" i="44"/>
  <c r="AQ195" i="46"/>
  <c r="AQ195" i="44"/>
  <c r="AY195" i="46"/>
  <c r="AY195" i="44"/>
  <c r="G196" i="46"/>
  <c r="G196" i="44"/>
  <c r="W196" i="46"/>
  <c r="W196" i="44"/>
  <c r="AE196" i="46"/>
  <c r="AE196" i="44"/>
  <c r="AM196" i="46"/>
  <c r="AM196" i="44"/>
  <c r="AU196" i="46"/>
  <c r="AU196" i="44"/>
  <c r="BK196" i="46"/>
  <c r="BK196" i="44"/>
  <c r="K197" i="46"/>
  <c r="K197" i="44"/>
  <c r="AA197" i="46"/>
  <c r="AA197" i="44"/>
  <c r="AI197" i="46"/>
  <c r="AI197" i="44"/>
  <c r="BG197" i="46"/>
  <c r="BG197" i="44"/>
  <c r="BO197" i="46"/>
  <c r="BO197" i="44"/>
  <c r="G198" i="46"/>
  <c r="G198" i="44"/>
  <c r="W198" i="46"/>
  <c r="W198" i="44"/>
  <c r="AE198" i="46"/>
  <c r="AE198" i="44"/>
  <c r="AM198" i="46"/>
  <c r="AM198" i="44"/>
  <c r="BC198" i="46"/>
  <c r="BC198" i="44"/>
  <c r="BK198" i="46"/>
  <c r="BK198" i="44"/>
  <c r="K199" i="46"/>
  <c r="K199" i="44"/>
  <c r="S199" i="46"/>
  <c r="S199" i="44"/>
  <c r="AA199" i="46"/>
  <c r="AA199" i="44"/>
  <c r="AI199" i="46"/>
  <c r="AI199" i="44"/>
  <c r="AQ199" i="46"/>
  <c r="AQ199" i="44"/>
  <c r="AY199" i="46"/>
  <c r="AY199" i="44"/>
  <c r="BG199" i="46"/>
  <c r="BG199" i="44"/>
  <c r="BO199" i="46"/>
  <c r="BO199" i="44"/>
  <c r="D200" i="46"/>
  <c r="D200" i="44"/>
  <c r="L200" i="46"/>
  <c r="L200" i="44"/>
  <c r="T200" i="46"/>
  <c r="T200" i="44"/>
  <c r="AB200" i="46"/>
  <c r="AB200" i="44"/>
  <c r="AJ200" i="46"/>
  <c r="AJ200" i="44"/>
  <c r="AZ200" i="46"/>
  <c r="AZ200" i="44"/>
  <c r="BP200" i="46"/>
  <c r="BP200" i="44"/>
  <c r="H201" i="46"/>
  <c r="H201" i="44"/>
  <c r="X201" i="46"/>
  <c r="X201" i="44"/>
  <c r="AF201" i="46"/>
  <c r="AF201" i="44"/>
  <c r="AV201" i="46"/>
  <c r="AV201" i="44"/>
  <c r="BD201" i="46"/>
  <c r="BD201" i="44"/>
  <c r="D202" i="46"/>
  <c r="D202" i="44"/>
  <c r="L202" i="46"/>
  <c r="L202" i="44"/>
  <c r="T202" i="46"/>
  <c r="T202" i="44"/>
  <c r="AB202" i="46"/>
  <c r="AB202" i="44"/>
  <c r="AJ202" i="46"/>
  <c r="AJ202" i="44"/>
  <c r="AR202" i="46"/>
  <c r="AR202" i="44"/>
  <c r="AZ202" i="46"/>
  <c r="AZ202" i="44"/>
  <c r="BH202" i="46"/>
  <c r="BH202" i="44"/>
  <c r="H203" i="46"/>
  <c r="H203" i="44"/>
  <c r="P203" i="46"/>
  <c r="P203" i="44"/>
  <c r="X203" i="46"/>
  <c r="X203" i="44"/>
  <c r="AF203" i="46"/>
  <c r="AF203" i="44"/>
  <c r="AV203" i="46"/>
  <c r="AV203" i="44"/>
  <c r="BL203" i="46"/>
  <c r="BL203" i="44"/>
  <c r="I204" i="46"/>
  <c r="I204" i="44"/>
  <c r="Q204" i="46"/>
  <c r="Q204" i="44"/>
  <c r="Y204" i="46"/>
  <c r="Y204" i="44"/>
  <c r="AG204" i="46"/>
  <c r="AG204" i="44"/>
  <c r="BE204" i="46"/>
  <c r="BE204" i="44"/>
  <c r="D205" i="46"/>
  <c r="D205" i="44"/>
  <c r="L205" i="46"/>
  <c r="L205" i="44"/>
  <c r="T205" i="46"/>
  <c r="T205" i="44"/>
  <c r="AB205" i="46"/>
  <c r="AB205" i="44"/>
  <c r="AJ205" i="46"/>
  <c r="AJ205" i="44"/>
  <c r="AR205" i="46"/>
  <c r="AR205" i="44"/>
  <c r="AZ205" i="46"/>
  <c r="AZ205" i="44"/>
  <c r="BH205" i="46"/>
  <c r="BH205" i="44"/>
  <c r="BP205" i="46"/>
  <c r="BP205" i="44"/>
  <c r="P206" i="46"/>
  <c r="P206" i="44"/>
  <c r="X206" i="46"/>
  <c r="X206" i="44"/>
  <c r="AN206" i="46"/>
  <c r="AN206" i="44"/>
  <c r="AV206" i="46"/>
  <c r="AV206" i="44"/>
  <c r="BL206" i="46"/>
  <c r="BL206" i="44"/>
  <c r="M83" i="46"/>
  <c r="M83" i="44"/>
  <c r="BN98" i="46"/>
  <c r="BN98" i="44"/>
  <c r="Q120" i="46"/>
  <c r="Q120" i="44"/>
  <c r="BG121" i="46"/>
  <c r="BG121" i="44"/>
  <c r="X125" i="46"/>
  <c r="X125" i="44"/>
  <c r="L126" i="46"/>
  <c r="L126" i="44"/>
  <c r="T126" i="46"/>
  <c r="T126" i="44"/>
  <c r="AJ126" i="46"/>
  <c r="AJ126" i="44"/>
  <c r="AR126" i="46"/>
  <c r="AR126" i="44"/>
  <c r="AZ126" i="46"/>
  <c r="AZ126" i="44"/>
  <c r="F127" i="46"/>
  <c r="F127" i="44"/>
  <c r="N127" i="46"/>
  <c r="N127" i="44"/>
  <c r="AD127" i="46"/>
  <c r="AD127" i="44"/>
  <c r="AL127" i="46"/>
  <c r="AL127" i="44"/>
  <c r="AT127" i="46"/>
  <c r="AT127" i="44"/>
  <c r="BJ127" i="46"/>
  <c r="BJ127" i="44"/>
  <c r="BA81" i="46"/>
  <c r="BA81" i="44"/>
  <c r="AH87" i="46"/>
  <c r="AH87" i="44"/>
  <c r="L107" i="46"/>
  <c r="L107" i="44"/>
  <c r="BH107" i="46"/>
  <c r="BH107" i="44"/>
  <c r="AI80" i="44"/>
  <c r="BK107" i="44"/>
  <c r="AV131" i="44"/>
  <c r="AJ132" i="44"/>
  <c r="AV133" i="44"/>
  <c r="AB134" i="44"/>
  <c r="AM165" i="44"/>
  <c r="BN166" i="44"/>
  <c r="AW172" i="44"/>
  <c r="BM172" i="44"/>
  <c r="AH177" i="44"/>
  <c r="BO187" i="44"/>
  <c r="O196" i="44"/>
  <c r="S197" i="44"/>
  <c r="A93" i="27"/>
  <c r="A95" i="44"/>
  <c r="V97" i="46"/>
  <c r="V97" i="44"/>
  <c r="AW102" i="46"/>
  <c r="AW102" i="44"/>
  <c r="AR105" i="46"/>
  <c r="AR105" i="44"/>
  <c r="AV79" i="44"/>
  <c r="BJ86" i="44"/>
  <c r="E89" i="44"/>
  <c r="BJ97" i="44"/>
  <c r="I100" i="44"/>
  <c r="AY164" i="44"/>
  <c r="BO164" i="44"/>
  <c r="O165" i="44"/>
  <c r="M169" i="44"/>
  <c r="AC169" i="44"/>
  <c r="R177" i="44"/>
  <c r="AA187" i="44"/>
  <c r="BC196" i="44"/>
  <c r="G105" i="46"/>
  <c r="G105" i="44"/>
  <c r="W105" i="46"/>
  <c r="W105" i="44"/>
  <c r="AE105" i="46"/>
  <c r="AE105" i="44"/>
  <c r="AU105" i="46"/>
  <c r="AU105" i="44"/>
  <c r="BC105" i="46"/>
  <c r="BC105" i="44"/>
  <c r="BK105" i="46"/>
  <c r="BK105" i="44"/>
  <c r="G107" i="46"/>
  <c r="G107" i="44"/>
  <c r="O107" i="46"/>
  <c r="O107" i="44"/>
  <c r="AE107" i="46"/>
  <c r="AE107" i="44"/>
  <c r="BC107" i="46"/>
  <c r="BC107" i="44"/>
  <c r="H119" i="46"/>
  <c r="H119" i="44"/>
  <c r="BD119" i="46"/>
  <c r="BD119" i="44"/>
  <c r="F121" i="46"/>
  <c r="F121" i="44"/>
  <c r="A120" i="27"/>
  <c r="C122" i="46"/>
  <c r="C122" i="44" s="1"/>
  <c r="AC123" i="46"/>
  <c r="AC123" i="44"/>
  <c r="BA123" i="46"/>
  <c r="BA123" i="44"/>
  <c r="AW124" i="46"/>
  <c r="AW124" i="44"/>
  <c r="AQ125" i="46"/>
  <c r="AQ125" i="44"/>
  <c r="AM126" i="46"/>
  <c r="AM126" i="44"/>
  <c r="BA128" i="46"/>
  <c r="BA128" i="44"/>
  <c r="H131" i="46"/>
  <c r="H131" i="44"/>
  <c r="P131" i="46"/>
  <c r="P131" i="44"/>
  <c r="X131" i="46"/>
  <c r="X131" i="44"/>
  <c r="AF131" i="46"/>
  <c r="AF131" i="44"/>
  <c r="AN131" i="46"/>
  <c r="AN131" i="44"/>
  <c r="BD131" i="46"/>
  <c r="BD131" i="44"/>
  <c r="BL131" i="46"/>
  <c r="BL131" i="44"/>
  <c r="D132" i="46"/>
  <c r="D132" i="44"/>
  <c r="T132" i="46"/>
  <c r="T132" i="44"/>
  <c r="AR132" i="46"/>
  <c r="AR132" i="44"/>
  <c r="AZ132" i="46"/>
  <c r="AZ132" i="44"/>
  <c r="BH132" i="46"/>
  <c r="BH132" i="44"/>
  <c r="BP132" i="46"/>
  <c r="BP132" i="44"/>
  <c r="H133" i="46"/>
  <c r="H133" i="44"/>
  <c r="P133" i="46"/>
  <c r="P133" i="44"/>
  <c r="AN133" i="46"/>
  <c r="AN133" i="44"/>
  <c r="BD133" i="46"/>
  <c r="BD133" i="44"/>
  <c r="BL133" i="46"/>
  <c r="BL133" i="44"/>
  <c r="D134" i="46"/>
  <c r="D134" i="44"/>
  <c r="T134" i="46"/>
  <c r="T134" i="44"/>
  <c r="AJ134" i="46"/>
  <c r="AJ134" i="44"/>
  <c r="BP134" i="46"/>
  <c r="BP134" i="44"/>
  <c r="N135" i="46"/>
  <c r="N135" i="44"/>
  <c r="V135" i="46"/>
  <c r="V135" i="44"/>
  <c r="AT135" i="46"/>
  <c r="AT135" i="44"/>
  <c r="BJ135" i="46"/>
  <c r="BJ135" i="44"/>
  <c r="A134" i="27"/>
  <c r="C136" i="46"/>
  <c r="C136" i="44" s="1"/>
  <c r="A136" i="44"/>
  <c r="I136" i="46"/>
  <c r="I136" i="44"/>
  <c r="Y136" i="46"/>
  <c r="Y136" i="44"/>
  <c r="AG136" i="46"/>
  <c r="AG136" i="44"/>
  <c r="AO136" i="46"/>
  <c r="AO136" i="44"/>
  <c r="AW136" i="46"/>
  <c r="AW136" i="44"/>
  <c r="E137" i="46"/>
  <c r="E137" i="44"/>
  <c r="M137" i="46"/>
  <c r="M137" i="44"/>
  <c r="BI137" i="46"/>
  <c r="BI137" i="44"/>
  <c r="BQ137" i="46"/>
  <c r="BQ137" i="44"/>
  <c r="Q138" i="46"/>
  <c r="Q138" i="44"/>
  <c r="Y138" i="46"/>
  <c r="Y138" i="44"/>
  <c r="AO138" i="46"/>
  <c r="AO138" i="44"/>
  <c r="BE138" i="46"/>
  <c r="BE138" i="44"/>
  <c r="BM138" i="46"/>
  <c r="BM138" i="44"/>
  <c r="D139" i="46"/>
  <c r="D139" i="44"/>
  <c r="L139" i="46"/>
  <c r="L139" i="44"/>
  <c r="T139" i="46"/>
  <c r="T139" i="44"/>
  <c r="AJ139" i="46"/>
  <c r="AJ139" i="44"/>
  <c r="AZ139" i="46"/>
  <c r="AZ139" i="44"/>
  <c r="BH139" i="46"/>
  <c r="BH139" i="44"/>
  <c r="BP139" i="46"/>
  <c r="BP139" i="44"/>
  <c r="H140" i="46"/>
  <c r="H140" i="44"/>
  <c r="P140" i="46"/>
  <c r="P140" i="44"/>
  <c r="X140" i="46"/>
  <c r="X140" i="44"/>
  <c r="AF140" i="46"/>
  <c r="AF140" i="44"/>
  <c r="AN140" i="46"/>
  <c r="AN140" i="44"/>
  <c r="AV140" i="46"/>
  <c r="AV140" i="44"/>
  <c r="BL140" i="46"/>
  <c r="BL140" i="44"/>
  <c r="L141" i="46"/>
  <c r="L141" i="44"/>
  <c r="T141" i="46"/>
  <c r="T141" i="44"/>
  <c r="AB141" i="46"/>
  <c r="AB141" i="44"/>
  <c r="BH141" i="46"/>
  <c r="BH141" i="44"/>
  <c r="F142" i="46"/>
  <c r="F142" i="44"/>
  <c r="N142" i="46"/>
  <c r="N142" i="44"/>
  <c r="AD142" i="46"/>
  <c r="AD142" i="44"/>
  <c r="AL142" i="46"/>
  <c r="AL142" i="44"/>
  <c r="AT142" i="46"/>
  <c r="AT142" i="44"/>
  <c r="BB142" i="46"/>
  <c r="BB142" i="44"/>
  <c r="J143" i="46"/>
  <c r="J143" i="44"/>
  <c r="Z143" i="46"/>
  <c r="Z143" i="44"/>
  <c r="AH143" i="46"/>
  <c r="AH143" i="44"/>
  <c r="BF143" i="46"/>
  <c r="BF143" i="44"/>
  <c r="AD144" i="46"/>
  <c r="AD144" i="44"/>
  <c r="AL144" i="46"/>
  <c r="AL144" i="44"/>
  <c r="AT144" i="46"/>
  <c r="AT144" i="44"/>
  <c r="BJ144" i="46"/>
  <c r="BJ144" i="44"/>
  <c r="J145" i="46"/>
  <c r="J145" i="44"/>
  <c r="Z145" i="46"/>
  <c r="Z145" i="44"/>
  <c r="AH145" i="46"/>
  <c r="AH145" i="44"/>
  <c r="AP145" i="46"/>
  <c r="AP145" i="44"/>
  <c r="AX145" i="46"/>
  <c r="AX145" i="44"/>
  <c r="W92" i="44"/>
  <c r="I102" i="44"/>
  <c r="W107" i="44"/>
  <c r="BG108" i="44"/>
  <c r="AR134" i="44"/>
  <c r="Q136" i="44"/>
  <c r="BE172" i="44"/>
  <c r="AZ173" i="44"/>
  <c r="Z177" i="44"/>
  <c r="P179" i="44"/>
  <c r="BA185" i="44"/>
  <c r="AX188" i="44"/>
  <c r="AV194" i="44"/>
  <c r="R128" i="46"/>
  <c r="R128" i="44"/>
  <c r="Z128" i="46"/>
  <c r="Z128" i="44"/>
  <c r="AL129" i="46"/>
  <c r="AL129" i="44"/>
  <c r="AT129" i="46"/>
  <c r="AT129" i="44"/>
  <c r="BJ129" i="46"/>
  <c r="BJ129" i="44"/>
  <c r="BJ138" i="46"/>
  <c r="BJ138" i="44"/>
  <c r="Q141" i="46"/>
  <c r="Q141" i="44"/>
  <c r="Y141" i="46"/>
  <c r="Y141" i="44"/>
  <c r="AO141" i="46"/>
  <c r="AO141" i="44"/>
  <c r="AI142" i="46"/>
  <c r="AI142" i="44"/>
  <c r="AU143" i="46"/>
  <c r="AU143" i="44"/>
  <c r="AA146" i="46"/>
  <c r="AA146" i="44"/>
  <c r="D151" i="46"/>
  <c r="D151" i="44"/>
  <c r="BC154" i="46"/>
  <c r="BC154" i="44"/>
  <c r="V156" i="46"/>
  <c r="V156" i="44"/>
  <c r="AL156" i="46"/>
  <c r="AL156" i="44"/>
  <c r="AX159" i="46"/>
  <c r="AX159" i="44"/>
  <c r="X163" i="46"/>
  <c r="X163" i="44"/>
  <c r="L164" i="46"/>
  <c r="L164" i="44"/>
  <c r="BP164" i="46"/>
  <c r="BP164" i="44"/>
  <c r="BD165" i="46"/>
  <c r="BD165" i="44"/>
  <c r="AA166" i="46"/>
  <c r="AA166" i="44"/>
  <c r="AY166" i="46"/>
  <c r="AY166" i="44"/>
  <c r="AP128" i="46"/>
  <c r="AP128" i="44"/>
  <c r="Z130" i="46"/>
  <c r="Z130" i="44"/>
  <c r="AX130" i="46"/>
  <c r="AX130" i="44"/>
  <c r="BE132" i="46"/>
  <c r="BE132" i="44"/>
  <c r="AK133" i="46"/>
  <c r="AK133" i="44"/>
  <c r="BE141" i="46"/>
  <c r="BE141" i="44"/>
  <c r="AH128" i="44"/>
  <c r="R130" i="44"/>
  <c r="AP130" i="44"/>
  <c r="I139" i="44"/>
  <c r="AQ142" i="44"/>
  <c r="AN150" i="44"/>
  <c r="BN128" i="44"/>
  <c r="BB129" i="44"/>
  <c r="BQ131" i="44"/>
  <c r="BE134" i="44"/>
  <c r="N136" i="44"/>
  <c r="BJ136" i="44"/>
  <c r="M140" i="44"/>
  <c r="I141" i="44"/>
  <c r="S142" i="44"/>
  <c r="F146" i="46"/>
  <c r="F146" i="44"/>
  <c r="N146" i="46"/>
  <c r="N146" i="44"/>
  <c r="BB146" i="46"/>
  <c r="BB146" i="44"/>
  <c r="R147" i="46"/>
  <c r="R147" i="44"/>
  <c r="Z147" i="46"/>
  <c r="Z147" i="44"/>
  <c r="AH147" i="46"/>
  <c r="AH147" i="44"/>
  <c r="AP147" i="46"/>
  <c r="AP147" i="44"/>
  <c r="AX147" i="46"/>
  <c r="AX147" i="44"/>
  <c r="N129" i="44"/>
  <c r="BF130" i="44"/>
  <c r="BN145" i="44"/>
  <c r="BB171" i="46"/>
  <c r="BB171" i="44"/>
  <c r="U178" i="46"/>
  <c r="U178" i="44"/>
  <c r="BI178" i="46"/>
  <c r="BI178" i="44"/>
  <c r="BE179" i="46"/>
  <c r="BE179" i="44"/>
  <c r="AE181" i="46"/>
  <c r="AE181" i="44"/>
  <c r="AY182" i="46"/>
  <c r="AY182" i="44"/>
  <c r="F183" i="46"/>
  <c r="F183" i="44"/>
  <c r="V183" i="46"/>
  <c r="V183" i="44"/>
  <c r="BB183" i="46"/>
  <c r="BB183" i="44"/>
  <c r="F185" i="46"/>
  <c r="F185" i="44"/>
  <c r="AD185" i="46"/>
  <c r="AD185" i="44"/>
  <c r="AT185" i="46"/>
  <c r="AT185" i="44"/>
  <c r="L187" i="46"/>
  <c r="L187" i="44"/>
  <c r="BG188" i="46"/>
  <c r="BG188" i="44"/>
  <c r="O149" i="44"/>
  <c r="AE149" i="44"/>
  <c r="AI150" i="44"/>
  <c r="BN154" i="44"/>
  <c r="BQ173" i="44"/>
  <c r="R152" i="44"/>
  <c r="BJ171" i="44"/>
  <c r="E173" i="44"/>
  <c r="Y179" i="44"/>
  <c r="G149" i="46"/>
  <c r="G149" i="44"/>
  <c r="BC149" i="46"/>
  <c r="BC149" i="44"/>
  <c r="S150" i="46"/>
  <c r="S150" i="44"/>
  <c r="AY150" i="46"/>
  <c r="AY150" i="44"/>
  <c r="BG150" i="46"/>
  <c r="BG150" i="44"/>
  <c r="O151" i="46"/>
  <c r="O151" i="44"/>
  <c r="W151" i="46"/>
  <c r="W151" i="44"/>
  <c r="BC151" i="46"/>
  <c r="BC151" i="44"/>
  <c r="BK151" i="46"/>
  <c r="BK151" i="44"/>
  <c r="J152" i="46"/>
  <c r="J152" i="44"/>
  <c r="AD153" i="46"/>
  <c r="AD153" i="44"/>
  <c r="AT153" i="46"/>
  <c r="AT153" i="44"/>
  <c r="J154" i="46"/>
  <c r="J154" i="44"/>
  <c r="Z154" i="46"/>
  <c r="Z154" i="44"/>
  <c r="AP154" i="46"/>
  <c r="AP154" i="44"/>
  <c r="BB155" i="46"/>
  <c r="BB155" i="44"/>
  <c r="BJ155" i="46"/>
  <c r="BJ155" i="44"/>
  <c r="Q156" i="46"/>
  <c r="Q156" i="44"/>
  <c r="AK157" i="46"/>
  <c r="AK157" i="44"/>
  <c r="M159" i="46"/>
  <c r="M159" i="44"/>
  <c r="Y160" i="46"/>
  <c r="Y160" i="44"/>
  <c r="E161" i="46"/>
  <c r="E161" i="44"/>
  <c r="M161" i="46"/>
  <c r="M161" i="44"/>
  <c r="BA161" i="46"/>
  <c r="BA161" i="44"/>
  <c r="BI161" i="46"/>
  <c r="BI161" i="44"/>
  <c r="O162" i="46"/>
  <c r="O162" i="44"/>
  <c r="AU162" i="46"/>
  <c r="AU162" i="44"/>
  <c r="K163" i="46"/>
  <c r="K163" i="44"/>
  <c r="AM189" i="46"/>
  <c r="AM189" i="44"/>
  <c r="AA190" i="46"/>
  <c r="AA190" i="44"/>
  <c r="BG190" i="46"/>
  <c r="BG190" i="44"/>
  <c r="AT191" i="46"/>
  <c r="AT191" i="44"/>
  <c r="BB191" i="46"/>
  <c r="BB191" i="44"/>
  <c r="J192" i="46"/>
  <c r="J192" i="44"/>
  <c r="AH192" i="46"/>
  <c r="AH192" i="44"/>
  <c r="AP192" i="46"/>
  <c r="AP192" i="44"/>
  <c r="AD193" i="46"/>
  <c r="AD193" i="44"/>
  <c r="I194" i="46"/>
  <c r="I194" i="44"/>
  <c r="BM194" i="46"/>
  <c r="BM194" i="44"/>
  <c r="AJ195" i="46"/>
  <c r="AJ195" i="44"/>
  <c r="BH195" i="46"/>
  <c r="BH195" i="44"/>
  <c r="AN196" i="46"/>
  <c r="AN196" i="44"/>
  <c r="AB197" i="46"/>
  <c r="AB197" i="44"/>
  <c r="AZ197" i="46"/>
  <c r="AZ197" i="44"/>
  <c r="AF198" i="46"/>
  <c r="AF198" i="44"/>
  <c r="BL198" i="46"/>
  <c r="BL198" i="44"/>
  <c r="M200" i="46"/>
  <c r="M200" i="44"/>
  <c r="AG201" i="46"/>
  <c r="AG201" i="44"/>
  <c r="BE201" i="46"/>
  <c r="BE201" i="44"/>
  <c r="AS202" i="46"/>
  <c r="AS202" i="44"/>
  <c r="I203" i="46"/>
  <c r="I203" i="44"/>
  <c r="AG203" i="46"/>
  <c r="AG203" i="44"/>
  <c r="BE203" i="46"/>
  <c r="BE203" i="44"/>
  <c r="Z204" i="46"/>
  <c r="Z204" i="44"/>
  <c r="U205" i="46"/>
  <c r="U205" i="44"/>
  <c r="AA163" i="44"/>
  <c r="AU164" i="44"/>
  <c r="BK164" i="44"/>
  <c r="BC189" i="44"/>
  <c r="AR197" i="44"/>
  <c r="H198" i="44"/>
  <c r="AE189" i="44"/>
  <c r="AI190" i="44"/>
  <c r="AQ163" i="46"/>
  <c r="AQ163" i="44"/>
  <c r="BG163" i="46"/>
  <c r="BG163" i="44"/>
  <c r="BA168" i="46"/>
  <c r="BA168" i="44"/>
  <c r="BI168" i="46"/>
  <c r="BI168" i="44"/>
  <c r="BQ168" i="46"/>
  <c r="BQ168" i="44"/>
  <c r="I169" i="46"/>
  <c r="I169" i="44"/>
  <c r="BE169" i="46"/>
  <c r="BE169" i="44"/>
  <c r="AC170" i="46"/>
  <c r="AC170" i="44"/>
  <c r="AS170" i="46"/>
  <c r="AS170" i="44"/>
  <c r="BQ170" i="46"/>
  <c r="BQ170" i="44"/>
  <c r="AC172" i="46"/>
  <c r="AC172" i="44"/>
  <c r="BI172" i="46"/>
  <c r="BI172" i="44"/>
  <c r="P173" i="46"/>
  <c r="P173" i="44"/>
  <c r="AN173" i="46"/>
  <c r="AN173" i="44"/>
  <c r="AA174" i="46"/>
  <c r="AA174" i="44"/>
  <c r="BO174" i="46"/>
  <c r="BO174" i="44"/>
  <c r="O175" i="46"/>
  <c r="O175" i="44"/>
  <c r="S176" i="46"/>
  <c r="S176" i="44"/>
  <c r="AA176" i="46"/>
  <c r="AA176" i="44"/>
  <c r="AI176" i="46"/>
  <c r="AI176" i="44"/>
  <c r="AU180" i="44"/>
  <c r="AL182" i="44"/>
  <c r="AC184" i="44"/>
  <c r="AW185" i="44"/>
  <c r="BM185" i="44"/>
  <c r="AA186" i="44"/>
  <c r="W187" i="44"/>
  <c r="N177" i="46"/>
  <c r="N177" i="44"/>
  <c r="H178" i="46"/>
  <c r="H178" i="44"/>
  <c r="AF178" i="46"/>
  <c r="AF178" i="44"/>
  <c r="T179" i="46"/>
  <c r="T179" i="44"/>
  <c r="BC180" i="46"/>
  <c r="BC180" i="44"/>
  <c r="N182" i="46"/>
  <c r="N182" i="44"/>
  <c r="Y183" i="46"/>
  <c r="Y183" i="44"/>
  <c r="BI184" i="46"/>
  <c r="BI184" i="44"/>
  <c r="AG185" i="46"/>
  <c r="AG185" i="44"/>
  <c r="K186" i="46"/>
  <c r="K186" i="44"/>
  <c r="AI186" i="46"/>
  <c r="AI186" i="44"/>
  <c r="G187" i="46"/>
  <c r="G187" i="44"/>
  <c r="AM187" i="46"/>
  <c r="AM187" i="44"/>
  <c r="BK187" i="46"/>
  <c r="BK187" i="44"/>
  <c r="BA192" i="46"/>
  <c r="BA192" i="44"/>
  <c r="AO193" i="46"/>
  <c r="AO193" i="44"/>
  <c r="T194" i="46"/>
  <c r="T194" i="44"/>
  <c r="AR194" i="46"/>
  <c r="AR194" i="44"/>
  <c r="BP194" i="46"/>
  <c r="BP194" i="44"/>
  <c r="AI196" i="44"/>
  <c r="W197" i="44"/>
  <c r="AM197" i="44"/>
  <c r="AU199" i="44"/>
  <c r="AS78" i="46"/>
  <c r="AS78" i="44"/>
  <c r="AF90" i="46"/>
  <c r="AF90" i="44"/>
  <c r="A91" i="27"/>
  <c r="C93" i="46"/>
  <c r="C93" i="44" s="1"/>
  <c r="AX93" i="46"/>
  <c r="AX93" i="44"/>
  <c r="AQ114" i="46"/>
  <c r="AQ114" i="44"/>
  <c r="J121" i="46"/>
  <c r="J121" i="44"/>
  <c r="AL122" i="46"/>
  <c r="AL122" i="44"/>
  <c r="AW123" i="46"/>
  <c r="AW123" i="44"/>
  <c r="BC125" i="46"/>
  <c r="BC125" i="44"/>
  <c r="S126" i="46"/>
  <c r="S126" i="44"/>
  <c r="AQ126" i="46"/>
  <c r="AQ126" i="44"/>
  <c r="BG126" i="46"/>
  <c r="BG126" i="44"/>
  <c r="I128" i="46"/>
  <c r="I128" i="44"/>
  <c r="U76" i="46"/>
  <c r="U76" i="44"/>
  <c r="BL58" i="44"/>
  <c r="AV64" i="46"/>
  <c r="AV64" i="44"/>
  <c r="BK69" i="46"/>
  <c r="BK69" i="44"/>
  <c r="A53" i="44"/>
  <c r="H58" i="44"/>
  <c r="BF34" i="46"/>
  <c r="BF34" i="44"/>
  <c r="A50" i="27"/>
  <c r="C52" i="46"/>
  <c r="C52" i="44" s="1"/>
  <c r="A131" i="44"/>
  <c r="AT34" i="44"/>
  <c r="BN49" i="44"/>
  <c r="R52" i="44"/>
  <c r="AF53" i="44"/>
  <c r="T56" i="44"/>
  <c r="R59" i="44"/>
  <c r="AT60" i="44"/>
  <c r="AN62" i="44"/>
  <c r="M64" i="44"/>
  <c r="T66" i="44"/>
  <c r="BG67" i="44"/>
  <c r="G70" i="44"/>
  <c r="W74" i="44"/>
  <c r="BM77" i="44"/>
  <c r="G104" i="44"/>
  <c r="BD109" i="44"/>
  <c r="AK110" i="44"/>
  <c r="AV111" i="44"/>
  <c r="L117" i="44"/>
  <c r="BH117" i="44"/>
  <c r="X118" i="44"/>
  <c r="BO118" i="44"/>
  <c r="AG119" i="44"/>
  <c r="BE119" i="44"/>
  <c r="P120" i="44"/>
  <c r="AU121" i="44"/>
  <c r="AA122" i="44"/>
  <c r="Q123" i="44"/>
  <c r="BJ123" i="44"/>
  <c r="AC124" i="44"/>
  <c r="BQ124" i="44"/>
  <c r="AR125" i="44"/>
  <c r="AV126" i="44"/>
  <c r="BO126" i="44"/>
  <c r="F128" i="44"/>
  <c r="AH129" i="44"/>
  <c r="N130" i="44"/>
  <c r="BI132" i="44"/>
  <c r="AG133" i="44"/>
  <c r="AW133" i="44"/>
  <c r="AP138" i="44"/>
  <c r="AS139" i="44"/>
  <c r="Q140" i="44"/>
  <c r="AO140" i="44"/>
  <c r="BQ86" i="46"/>
  <c r="BQ86" i="44"/>
  <c r="N52" i="44"/>
  <c r="BL55" i="44"/>
  <c r="U57" i="44"/>
  <c r="O66" i="44"/>
  <c r="BE43" i="46"/>
  <c r="BE43" i="44"/>
  <c r="A61" i="44"/>
  <c r="A124" i="44"/>
  <c r="Z37" i="44"/>
  <c r="AX47" i="44"/>
  <c r="F50" i="44"/>
  <c r="Z51" i="44"/>
  <c r="AD52" i="44"/>
  <c r="AZ56" i="44"/>
  <c r="AF58" i="44"/>
  <c r="BD62" i="44"/>
  <c r="S65" i="44"/>
  <c r="H67" i="44"/>
  <c r="AR69" i="44"/>
  <c r="AU70" i="44"/>
  <c r="AH91" i="44"/>
  <c r="AU104" i="44"/>
  <c r="AV113" i="44"/>
  <c r="AI114" i="44"/>
  <c r="T117" i="44"/>
  <c r="AI118" i="44"/>
  <c r="BQ120" i="44"/>
  <c r="BC121" i="44"/>
  <c r="V123" i="44"/>
  <c r="E124" i="44"/>
  <c r="AH124" i="44"/>
  <c r="D125" i="44"/>
  <c r="AY126" i="44"/>
  <c r="E127" i="44"/>
  <c r="Z127" i="44"/>
  <c r="AX127" i="44"/>
  <c r="AL130" i="44"/>
  <c r="BE131" i="44"/>
  <c r="AS132" i="44"/>
  <c r="E134" i="44"/>
  <c r="AC134" i="44"/>
  <c r="Z138" i="44"/>
  <c r="A20" i="27"/>
  <c r="A22" i="44"/>
  <c r="J51" i="46"/>
  <c r="J51" i="44"/>
  <c r="AX51" i="46"/>
  <c r="AX51" i="44"/>
  <c r="P58" i="46"/>
  <c r="P58" i="44"/>
  <c r="X109" i="46"/>
  <c r="X109" i="44"/>
  <c r="AB117" i="46"/>
  <c r="AB117" i="44"/>
  <c r="AF118" i="46"/>
  <c r="AF118" i="44"/>
  <c r="BL118" i="46"/>
  <c r="BL118" i="44"/>
  <c r="AS120" i="46"/>
  <c r="AS120" i="44"/>
  <c r="BA120" i="46"/>
  <c r="BA120" i="44"/>
  <c r="O121" i="46"/>
  <c r="O121" i="44"/>
  <c r="AI122" i="46"/>
  <c r="AI122" i="44"/>
  <c r="F123" i="46"/>
  <c r="F123" i="44"/>
  <c r="N123" i="46"/>
  <c r="N123" i="44"/>
  <c r="AX124" i="46"/>
  <c r="AX124" i="44"/>
  <c r="BF124" i="46"/>
  <c r="BF124" i="44"/>
  <c r="T125" i="46"/>
  <c r="T125" i="44"/>
  <c r="AZ125" i="46"/>
  <c r="AZ125" i="44"/>
  <c r="AN126" i="46"/>
  <c r="AN126" i="44"/>
  <c r="AH127" i="46"/>
  <c r="AH127" i="44"/>
  <c r="BF127" i="46"/>
  <c r="BF127" i="44"/>
  <c r="AD128" i="46"/>
  <c r="AD128" i="44"/>
  <c r="J129" i="46"/>
  <c r="J129" i="44"/>
  <c r="AX129" i="46"/>
  <c r="AX129" i="44"/>
  <c r="BN129" i="46"/>
  <c r="BN129" i="44"/>
  <c r="BB130" i="46"/>
  <c r="BB130" i="44"/>
  <c r="Q131" i="46"/>
  <c r="Q131" i="44"/>
  <c r="AG131" i="46"/>
  <c r="AG131" i="44"/>
  <c r="I133" i="46"/>
  <c r="I133" i="44"/>
  <c r="Y133" i="46"/>
  <c r="Y133" i="44"/>
  <c r="M134" i="46"/>
  <c r="M134" i="44"/>
  <c r="AU135" i="46"/>
  <c r="AU135" i="44"/>
  <c r="Z136" i="46"/>
  <c r="Z136" i="44"/>
  <c r="AL137" i="46"/>
  <c r="AL137" i="44"/>
  <c r="Y140" i="46"/>
  <c r="Y140" i="44"/>
  <c r="M141" i="46"/>
  <c r="M141" i="44"/>
  <c r="O142" i="46"/>
  <c r="O142" i="44"/>
  <c r="AE142" i="46"/>
  <c r="AE142" i="44"/>
  <c r="AU142" i="46"/>
  <c r="AU142" i="44"/>
  <c r="O144" i="46"/>
  <c r="O144" i="44"/>
  <c r="AY145" i="46"/>
  <c r="AY145" i="44"/>
  <c r="AX49" i="46"/>
  <c r="AX49" i="44"/>
  <c r="AT52" i="46"/>
  <c r="AT52" i="44"/>
  <c r="AN55" i="46"/>
  <c r="AN55" i="44"/>
  <c r="BH56" i="46"/>
  <c r="BH56" i="44"/>
  <c r="J59" i="46"/>
  <c r="J59" i="44"/>
  <c r="AL60" i="46"/>
  <c r="AL60" i="44"/>
  <c r="BE63" i="46"/>
  <c r="BE63" i="44"/>
  <c r="C61" i="46"/>
  <c r="C61" i="44" s="1"/>
  <c r="AN39" i="44"/>
  <c r="AL50" i="44"/>
  <c r="BD53" i="44"/>
  <c r="BD55" i="44"/>
  <c r="M57" i="44"/>
  <c r="Q63" i="44"/>
  <c r="AK64" i="44"/>
  <c r="AN73" i="44"/>
  <c r="AF82" i="44"/>
  <c r="AA147" i="44"/>
  <c r="AW128" i="44"/>
  <c r="W146" i="44"/>
  <c r="AH77" i="44"/>
  <c r="X79" i="44"/>
  <c r="Y130" i="44"/>
  <c r="AO130" i="44"/>
  <c r="AN132" i="44"/>
  <c r="BH133" i="44"/>
  <c r="AF134" i="44"/>
  <c r="BD139" i="44"/>
  <c r="L140" i="44"/>
  <c r="AB140" i="44"/>
  <c r="BP140" i="44"/>
  <c r="P141" i="44"/>
  <c r="BL141" i="44"/>
  <c r="AT143" i="44"/>
  <c r="BJ143" i="44"/>
  <c r="AM146" i="44"/>
  <c r="AQ147" i="44"/>
  <c r="BP150" i="44"/>
  <c r="AN151" i="44"/>
  <c r="BD151" i="44"/>
  <c r="AC71" i="46"/>
  <c r="AC71" i="44"/>
  <c r="V74" i="46"/>
  <c r="V74" i="44"/>
  <c r="H95" i="46"/>
  <c r="H95" i="44"/>
  <c r="AV95" i="46"/>
  <c r="AV95" i="44"/>
  <c r="BJ104" i="46"/>
  <c r="BJ104" i="44"/>
  <c r="Y80" i="44"/>
  <c r="K89" i="44"/>
  <c r="AY101" i="44"/>
  <c r="AI83" i="46"/>
  <c r="AI83" i="44"/>
  <c r="G100" i="46"/>
  <c r="G100" i="44"/>
  <c r="O102" i="46"/>
  <c r="O102" i="44"/>
  <c r="BF107" i="46"/>
  <c r="BF107" i="44"/>
  <c r="AL108" i="46"/>
  <c r="AL108" i="44"/>
  <c r="AX114" i="46"/>
  <c r="AX114" i="44"/>
  <c r="BF116" i="46"/>
  <c r="BF116" i="44"/>
  <c r="C75" i="46"/>
  <c r="C75" i="44" s="1"/>
  <c r="N74" i="44"/>
  <c r="AR86" i="44"/>
  <c r="Q91" i="44"/>
  <c r="T97" i="44"/>
  <c r="Z105" i="44"/>
  <c r="T110" i="44"/>
  <c r="BG101" i="44"/>
  <c r="BC113" i="44"/>
  <c r="R140" i="44"/>
  <c r="BH145" i="44"/>
  <c r="BD146" i="44"/>
  <c r="BL148" i="44"/>
  <c r="Y149" i="44"/>
  <c r="AW151" i="44"/>
  <c r="AR152" i="44"/>
  <c r="BL153" i="44"/>
  <c r="BO61" i="46"/>
  <c r="Q93" i="46"/>
  <c r="Q93" i="44"/>
  <c r="D97" i="46"/>
  <c r="D97" i="44"/>
  <c r="AB97" i="46"/>
  <c r="AB97" i="44"/>
  <c r="O111" i="46"/>
  <c r="O111" i="44"/>
  <c r="C116" i="46"/>
  <c r="C116" i="44" s="1"/>
  <c r="W102" i="44"/>
  <c r="J109" i="44"/>
  <c r="BC18" i="44"/>
  <c r="P48" i="44"/>
  <c r="AO65" i="44"/>
  <c r="BI71" i="44"/>
  <c r="AU90" i="44"/>
  <c r="BH94" i="44"/>
  <c r="X95" i="44"/>
  <c r="AA96" i="44"/>
  <c r="AI103" i="44"/>
  <c r="J107" i="44"/>
  <c r="N108" i="44"/>
  <c r="G111" i="44"/>
  <c r="Z126" i="44"/>
  <c r="AL139" i="44"/>
  <c r="AR143" i="44"/>
  <c r="AN146" i="44"/>
  <c r="AJ147" i="44"/>
  <c r="BM151" i="44"/>
  <c r="AB152" i="44"/>
  <c r="L154" i="44"/>
  <c r="AF155" i="44"/>
  <c r="C105" i="46"/>
  <c r="C105" i="44" s="1"/>
  <c r="C142" i="46"/>
  <c r="C142" i="44" s="1"/>
  <c r="AL62" i="44"/>
  <c r="H77" i="44"/>
  <c r="BH78" i="44"/>
  <c r="AM84" i="44"/>
  <c r="T86" i="44"/>
  <c r="O90" i="44"/>
  <c r="BI92" i="44"/>
  <c r="D94" i="44"/>
  <c r="BD95" i="44"/>
  <c r="AE102" i="44"/>
  <c r="F104" i="44"/>
  <c r="AL104" i="44"/>
  <c r="BN105" i="44"/>
  <c r="AX107" i="44"/>
  <c r="AD108" i="44"/>
  <c r="R109" i="44"/>
  <c r="BC111" i="44"/>
  <c r="AY112" i="44"/>
  <c r="AD115" i="44"/>
  <c r="R116" i="44"/>
  <c r="AF123" i="44"/>
  <c r="AM137" i="44"/>
  <c r="BH143" i="44"/>
  <c r="H144" i="44"/>
  <c r="BL144" i="44"/>
  <c r="BE149" i="44"/>
  <c r="BA150" i="44"/>
  <c r="BQ150" i="44"/>
  <c r="AN153" i="44"/>
  <c r="AR154" i="44"/>
  <c r="O159" i="44"/>
  <c r="K160" i="44"/>
  <c r="AY160" i="44"/>
  <c r="U163" i="44"/>
  <c r="BA163" i="44"/>
  <c r="BE164" i="44"/>
  <c r="AA169" i="44"/>
  <c r="BO171" i="44"/>
  <c r="BK172" i="44"/>
  <c r="A78" i="27"/>
  <c r="A80" i="44"/>
  <c r="AJ94" i="46"/>
  <c r="AJ94" i="44"/>
  <c r="R107" i="46"/>
  <c r="R107" i="44"/>
  <c r="Z109" i="46"/>
  <c r="Z109" i="44"/>
  <c r="AI112" i="46"/>
  <c r="AI112" i="44"/>
  <c r="Z114" i="46"/>
  <c r="Z114" i="44"/>
  <c r="N115" i="46"/>
  <c r="N115" i="44"/>
  <c r="BN116" i="46"/>
  <c r="BN116" i="44"/>
  <c r="AH118" i="46"/>
  <c r="AH118" i="44"/>
  <c r="V79" i="44"/>
  <c r="X135" i="44"/>
  <c r="A107" i="44"/>
  <c r="A140" i="44"/>
  <c r="C107" i="46"/>
  <c r="C107" i="44" s="1"/>
  <c r="AD79" i="44"/>
  <c r="I88" i="44"/>
  <c r="AW88" i="44"/>
  <c r="AY89" i="44"/>
  <c r="BC90" i="44"/>
  <c r="AG93" i="44"/>
  <c r="BP94" i="44"/>
  <c r="W111" i="44"/>
  <c r="BK111" i="44"/>
  <c r="BG112" i="44"/>
  <c r="AP114" i="44"/>
  <c r="AY119" i="44"/>
  <c r="P130" i="44"/>
  <c r="AT132" i="44"/>
  <c r="AB143" i="44"/>
  <c r="X144" i="44"/>
  <c r="AJ145" i="44"/>
  <c r="S96" i="46"/>
  <c r="S96" i="44"/>
  <c r="AQ103" i="46"/>
  <c r="AQ103" i="44"/>
  <c r="AF75" i="44"/>
  <c r="BL77" i="44"/>
  <c r="Y93" i="44"/>
  <c r="BP110" i="44"/>
  <c r="F115" i="44"/>
  <c r="AV77" i="44"/>
  <c r="AR78" i="44"/>
  <c r="AM82" i="44"/>
  <c r="AR31" i="46"/>
  <c r="AR31" i="44"/>
  <c r="Y85" i="46"/>
  <c r="Y85" i="44"/>
  <c r="D99" i="46"/>
  <c r="D99" i="44"/>
  <c r="BB104" i="46"/>
  <c r="BB104" i="44"/>
  <c r="Z107" i="46"/>
  <c r="Z107" i="44"/>
  <c r="AB110" i="46"/>
  <c r="AB110" i="44"/>
  <c r="BH110" i="46"/>
  <c r="BH110" i="44"/>
  <c r="BJ115" i="46"/>
  <c r="BJ115" i="44"/>
  <c r="A105" i="44"/>
  <c r="AB78" i="44"/>
  <c r="D86" i="44"/>
  <c r="AQ89" i="44"/>
  <c r="AZ94" i="44"/>
  <c r="C109" i="46"/>
  <c r="C109" i="44" s="1"/>
  <c r="AK71" i="44"/>
  <c r="P77" i="44"/>
  <c r="L78" i="44"/>
  <c r="BP78" i="44"/>
  <c r="AY83" i="44"/>
  <c r="AA89" i="44"/>
  <c r="W90" i="44"/>
  <c r="AQ96" i="44"/>
  <c r="BO96" i="44"/>
  <c r="AJ97" i="44"/>
  <c r="AF98" i="44"/>
  <c r="BD98" i="44"/>
  <c r="J105" i="44"/>
  <c r="F106" i="44"/>
  <c r="AE111" i="44"/>
  <c r="K112" i="44"/>
  <c r="AL115" i="44"/>
  <c r="Z116" i="44"/>
  <c r="AD117" i="44"/>
  <c r="AN142" i="44"/>
  <c r="D145" i="44"/>
  <c r="T145" i="44"/>
  <c r="A142" i="44"/>
  <c r="AJ51" i="44"/>
  <c r="F79" i="44"/>
  <c r="AL79" i="44"/>
  <c r="AO80" i="44"/>
  <c r="W84" i="44"/>
  <c r="AU84" i="44"/>
  <c r="BE85" i="44"/>
  <c r="AG91" i="44"/>
  <c r="I93" i="44"/>
  <c r="AO93" i="44"/>
  <c r="AB94" i="44"/>
  <c r="AN95" i="44"/>
  <c r="T99" i="44"/>
  <c r="S103" i="44"/>
  <c r="AT108" i="44"/>
  <c r="AH109" i="44"/>
  <c r="BN109" i="44"/>
  <c r="AR110" i="44"/>
  <c r="BO112" i="44"/>
  <c r="J114" i="44"/>
  <c r="AT115" i="44"/>
  <c r="AX116" i="44"/>
  <c r="AQ138" i="44"/>
  <c r="BN140" i="44"/>
  <c r="BL142" i="44"/>
  <c r="AN144" i="44"/>
  <c r="BD144" i="44"/>
  <c r="AZ145" i="44"/>
  <c r="BP145" i="44"/>
  <c r="P146" i="44"/>
  <c r="AV146" i="44"/>
  <c r="AG149" i="44"/>
  <c r="Y151" i="44"/>
  <c r="AJ152" i="44"/>
  <c r="AZ152" i="44"/>
  <c r="AF153" i="44"/>
  <c r="W157" i="44"/>
  <c r="AM157" i="44"/>
  <c r="AA158" i="44"/>
  <c r="BG158" i="44"/>
  <c r="G159" i="44"/>
  <c r="BC159" i="44"/>
  <c r="AQ160" i="44"/>
  <c r="Y162" i="44"/>
  <c r="BQ163" i="44"/>
  <c r="AW164" i="44"/>
  <c r="BI66" i="46"/>
  <c r="BI66" i="44"/>
  <c r="AL106" i="46"/>
  <c r="AL106" i="44"/>
  <c r="AJ110" i="46"/>
  <c r="AJ110" i="44"/>
  <c r="BN131" i="46"/>
  <c r="AE137" i="46"/>
  <c r="AE137" i="44"/>
  <c r="BK137" i="46"/>
  <c r="BK137" i="44"/>
  <c r="K138" i="46"/>
  <c r="K138" i="44"/>
  <c r="S138" i="46"/>
  <c r="S138" i="44"/>
  <c r="BO138" i="46"/>
  <c r="BO138" i="44"/>
  <c r="J140" i="46"/>
  <c r="J140" i="44"/>
  <c r="F141" i="46"/>
  <c r="F141" i="44"/>
  <c r="AV142" i="46"/>
  <c r="AV142" i="44"/>
  <c r="AZ143" i="46"/>
  <c r="AZ143" i="44"/>
  <c r="AV144" i="46"/>
  <c r="AV144" i="44"/>
  <c r="L145" i="46"/>
  <c r="L145" i="44"/>
  <c r="BL146" i="46"/>
  <c r="BL146" i="44"/>
  <c r="AR147" i="46"/>
  <c r="AR147" i="44"/>
  <c r="H148" i="46"/>
  <c r="H148" i="44"/>
  <c r="X148" i="46"/>
  <c r="X148" i="44"/>
  <c r="AN148" i="46"/>
  <c r="AN148" i="44"/>
  <c r="AO149" i="46"/>
  <c r="AO149" i="44"/>
  <c r="E150" i="46"/>
  <c r="E150" i="44"/>
  <c r="AK150" i="46"/>
  <c r="AK150" i="44"/>
  <c r="AS150" i="46"/>
  <c r="AS150" i="44"/>
  <c r="BI150" i="46"/>
  <c r="BI150" i="44"/>
  <c r="Q151" i="46"/>
  <c r="Q151" i="44"/>
  <c r="AG151" i="46"/>
  <c r="AG151" i="44"/>
  <c r="AV153" i="46"/>
  <c r="AV153" i="44"/>
  <c r="T154" i="46"/>
  <c r="T154" i="44"/>
  <c r="AB154" i="46"/>
  <c r="AB154" i="44"/>
  <c r="AJ154" i="46"/>
  <c r="AJ154" i="44"/>
  <c r="AZ154" i="46"/>
  <c r="AZ154" i="44"/>
  <c r="BH154" i="46"/>
  <c r="BH154" i="44"/>
  <c r="X155" i="46"/>
  <c r="X155" i="44"/>
  <c r="AV155" i="46"/>
  <c r="AV155" i="44"/>
  <c r="K156" i="46"/>
  <c r="K156" i="44"/>
  <c r="AI156" i="46"/>
  <c r="AI156" i="44"/>
  <c r="AE157" i="46"/>
  <c r="AE157" i="44"/>
  <c r="BC157" i="46"/>
  <c r="BC157" i="44"/>
  <c r="S158" i="46"/>
  <c r="S158" i="44"/>
  <c r="AI158" i="46"/>
  <c r="AI158" i="44"/>
  <c r="AQ158" i="46"/>
  <c r="AQ158" i="44"/>
  <c r="AM159" i="46"/>
  <c r="AM159" i="44"/>
  <c r="W161" i="46"/>
  <c r="W161" i="44"/>
  <c r="BM162" i="46"/>
  <c r="BM162" i="44"/>
  <c r="M163" i="46"/>
  <c r="M163" i="44"/>
  <c r="AC163" i="46"/>
  <c r="AC163" i="44"/>
  <c r="AS163" i="46"/>
  <c r="AS163" i="44"/>
  <c r="U165" i="46"/>
  <c r="U165" i="44"/>
  <c r="AS165" i="46"/>
  <c r="AS165" i="44"/>
  <c r="AN166" i="46"/>
  <c r="AN166" i="44"/>
  <c r="S167" i="46"/>
  <c r="S167" i="44"/>
  <c r="BO167" i="46"/>
  <c r="BO167" i="44"/>
  <c r="BC168" i="46"/>
  <c r="BC168" i="44"/>
  <c r="BK168" i="46"/>
  <c r="BK168" i="44"/>
  <c r="AY169" i="46"/>
  <c r="AY169" i="44"/>
  <c r="G170" i="46"/>
  <c r="G170" i="44"/>
  <c r="AE170" i="46"/>
  <c r="AE170" i="44"/>
  <c r="BC170" i="46"/>
  <c r="BC170" i="44"/>
  <c r="K171" i="46"/>
  <c r="K171" i="44"/>
  <c r="AI171" i="46"/>
  <c r="AI171" i="44"/>
  <c r="W172" i="46"/>
  <c r="W172" i="44"/>
  <c r="AE172" i="46"/>
  <c r="AE172" i="44"/>
  <c r="BC172" i="46"/>
  <c r="BC172" i="44"/>
  <c r="AX173" i="46"/>
  <c r="AX173" i="44"/>
  <c r="E174" i="46"/>
  <c r="E174" i="44"/>
  <c r="AC174" i="46"/>
  <c r="AC174" i="44"/>
  <c r="BA174" i="46"/>
  <c r="BA174" i="44"/>
  <c r="Y175" i="46"/>
  <c r="Y175" i="44"/>
  <c r="BM175" i="46"/>
  <c r="BM175" i="44"/>
  <c r="H177" i="46"/>
  <c r="H177" i="44"/>
  <c r="X177" i="46"/>
  <c r="X177" i="44"/>
  <c r="AN177" i="46"/>
  <c r="AN177" i="44"/>
  <c r="AP178" i="46"/>
  <c r="AP178" i="44"/>
  <c r="AX178" i="46"/>
  <c r="AX178" i="44"/>
  <c r="F179" i="46"/>
  <c r="F179" i="44"/>
  <c r="N179" i="46"/>
  <c r="N179" i="44"/>
  <c r="AL179" i="46"/>
  <c r="AL179" i="44"/>
  <c r="AT179" i="46"/>
  <c r="AT179" i="44"/>
  <c r="Q180" i="46"/>
  <c r="Q180" i="44"/>
  <c r="AG180" i="46"/>
  <c r="AG180" i="44"/>
  <c r="BE180" i="46"/>
  <c r="BE180" i="44"/>
  <c r="D181" i="46"/>
  <c r="D181" i="44"/>
  <c r="AJ181" i="46"/>
  <c r="AJ181" i="44"/>
  <c r="AZ181" i="46"/>
  <c r="AZ181" i="44"/>
  <c r="AP96" i="44"/>
  <c r="AY97" i="44"/>
  <c r="X182" i="44"/>
  <c r="BG185" i="44"/>
  <c r="E186" i="44"/>
  <c r="AC186" i="44"/>
  <c r="BA186" i="44"/>
  <c r="X188" i="44"/>
  <c r="AQ193" i="44"/>
  <c r="BO193" i="44"/>
  <c r="BB194" i="44"/>
  <c r="AG195" i="44"/>
  <c r="BM195" i="44"/>
  <c r="AC196" i="44"/>
  <c r="BE197" i="44"/>
  <c r="E198" i="44"/>
  <c r="AH202" i="44"/>
  <c r="AT100" i="46"/>
  <c r="AT100" i="44"/>
  <c r="AT102" i="46"/>
  <c r="AT102" i="44"/>
  <c r="R103" i="46"/>
  <c r="R103" i="44"/>
  <c r="BQ106" i="46"/>
  <c r="BQ106" i="44"/>
  <c r="AL111" i="46"/>
  <c r="AL111" i="44"/>
  <c r="AL113" i="46"/>
  <c r="AL113" i="44"/>
  <c r="AL120" i="46"/>
  <c r="AL120" i="44"/>
  <c r="AG126" i="46"/>
  <c r="AG126" i="44"/>
  <c r="W207" i="46"/>
  <c r="W207" i="44"/>
  <c r="AV182" i="46"/>
  <c r="AV182" i="44"/>
  <c r="BC184" i="46"/>
  <c r="BC184" i="44"/>
  <c r="BO185" i="46"/>
  <c r="BO185" i="44"/>
  <c r="BQ186" i="46"/>
  <c r="BQ186" i="44"/>
  <c r="AN188" i="46"/>
  <c r="AN188" i="44"/>
  <c r="T189" i="46"/>
  <c r="T189" i="44"/>
  <c r="AZ189" i="46"/>
  <c r="AZ189" i="44"/>
  <c r="BC192" i="46"/>
  <c r="BC192" i="44"/>
  <c r="K193" i="46"/>
  <c r="K193" i="44"/>
  <c r="AO195" i="46"/>
  <c r="AO195" i="44"/>
  <c r="AK196" i="46"/>
  <c r="AK196" i="44"/>
  <c r="BI196" i="46"/>
  <c r="BI196" i="44"/>
  <c r="AW197" i="46"/>
  <c r="AW197" i="44"/>
  <c r="AK198" i="46"/>
  <c r="AK198" i="44"/>
  <c r="Y199" i="46"/>
  <c r="Y199" i="44"/>
  <c r="AT201" i="46"/>
  <c r="AT201" i="44"/>
  <c r="AP202" i="46"/>
  <c r="AP202" i="44"/>
  <c r="N203" i="46"/>
  <c r="N203" i="44"/>
  <c r="BK204" i="46"/>
  <c r="BK204" i="44"/>
  <c r="R205" i="46"/>
  <c r="R205" i="44"/>
  <c r="BF205" i="46"/>
  <c r="BF205" i="44"/>
  <c r="BB206" i="46"/>
  <c r="BB206" i="44"/>
  <c r="AV25" i="44"/>
  <c r="AH39" i="44"/>
  <c r="K70" i="46"/>
  <c r="K70" i="44"/>
  <c r="AM71" i="46"/>
  <c r="AM71" i="44"/>
  <c r="R77" i="46"/>
  <c r="R77" i="44"/>
  <c r="AP87" i="46"/>
  <c r="AP87" i="44"/>
  <c r="AY88" i="46"/>
  <c r="AY88" i="44"/>
  <c r="BN95" i="46"/>
  <c r="BN95" i="44"/>
  <c r="U96" i="46"/>
  <c r="U96" i="44"/>
  <c r="BA96" i="46"/>
  <c r="BA96" i="44"/>
  <c r="Y100" i="46"/>
  <c r="Y100" i="44"/>
  <c r="AW100" i="46"/>
  <c r="AW100" i="44"/>
  <c r="BQ101" i="46"/>
  <c r="BQ101" i="44"/>
  <c r="AO102" i="46"/>
  <c r="AO102" i="44"/>
  <c r="BM102" i="46"/>
  <c r="BM102" i="44"/>
  <c r="AF104" i="46"/>
  <c r="AF104" i="44"/>
  <c r="BD104" i="46"/>
  <c r="BD104" i="44"/>
  <c r="D109" i="46"/>
  <c r="D109" i="44"/>
  <c r="AB109" i="46"/>
  <c r="AB109" i="44"/>
  <c r="L114" i="46"/>
  <c r="L114" i="44"/>
  <c r="I120" i="46"/>
  <c r="I120" i="44"/>
  <c r="J123" i="46"/>
  <c r="J123" i="44"/>
  <c r="AP123" i="46"/>
  <c r="AP123" i="44"/>
  <c r="H125" i="46"/>
  <c r="H125" i="44"/>
  <c r="AW64" i="44"/>
  <c r="H69" i="44"/>
  <c r="S91" i="44"/>
  <c r="J95" i="44"/>
  <c r="AV47" i="46"/>
  <c r="AV47" i="44"/>
  <c r="S75" i="46"/>
  <c r="S75" i="44"/>
  <c r="Q79" i="46"/>
  <c r="Q79" i="44"/>
  <c r="AP84" i="46"/>
  <c r="AP84" i="44"/>
  <c r="BH88" i="46"/>
  <c r="BH88" i="44"/>
  <c r="T91" i="46"/>
  <c r="T91" i="44"/>
  <c r="W94" i="46"/>
  <c r="W94" i="44"/>
  <c r="AA95" i="46"/>
  <c r="AA95" i="44"/>
  <c r="A95" i="27"/>
  <c r="C97" i="46"/>
  <c r="C97" i="44" s="1"/>
  <c r="W97" i="46"/>
  <c r="W97" i="44"/>
  <c r="K98" i="46"/>
  <c r="K98" i="44"/>
  <c r="AU99" i="46"/>
  <c r="AU99" i="44"/>
  <c r="R102" i="46"/>
  <c r="R102" i="44"/>
  <c r="BQ105" i="46"/>
  <c r="BQ105" i="44"/>
  <c r="Y106" i="46"/>
  <c r="Y106" i="44"/>
  <c r="AO106" i="46"/>
  <c r="AO106" i="44"/>
  <c r="AT112" i="46"/>
  <c r="AT112" i="44"/>
  <c r="AX113" i="46"/>
  <c r="AX113" i="44"/>
  <c r="BA114" i="46"/>
  <c r="BA114" i="44"/>
  <c r="AG117" i="46"/>
  <c r="AG117" i="44"/>
  <c r="BE117" i="46"/>
  <c r="BE117" i="44"/>
  <c r="F119" i="46"/>
  <c r="F119" i="44"/>
  <c r="AZ121" i="46"/>
  <c r="AZ121" i="44"/>
  <c r="S123" i="46"/>
  <c r="S123" i="44"/>
  <c r="AI123" i="46"/>
  <c r="AI123" i="44"/>
  <c r="O127" i="46"/>
  <c r="O127" i="44"/>
  <c r="BI131" i="46"/>
  <c r="BI131" i="44"/>
  <c r="I132" i="46"/>
  <c r="I132" i="44"/>
  <c r="BM132" i="46"/>
  <c r="BM132" i="44"/>
  <c r="M133" i="46"/>
  <c r="M133" i="44"/>
  <c r="AC133" i="46"/>
  <c r="AC133" i="44"/>
  <c r="Q134" i="46"/>
  <c r="Q134" i="44"/>
  <c r="AO134" i="46"/>
  <c r="AO134" i="44"/>
  <c r="AY135" i="46"/>
  <c r="AY135" i="44"/>
  <c r="R137" i="46"/>
  <c r="R137" i="44"/>
  <c r="AH137" i="46"/>
  <c r="AH137" i="44"/>
  <c r="BF137" i="46"/>
  <c r="BF137" i="44"/>
  <c r="Q139" i="46"/>
  <c r="Q139" i="44"/>
  <c r="AG139" i="46"/>
  <c r="AG139" i="44"/>
  <c r="AO139" i="46"/>
  <c r="AO139" i="44"/>
  <c r="BE139" i="46"/>
  <c r="BE139" i="44"/>
  <c r="BM139" i="46"/>
  <c r="BM139" i="44"/>
  <c r="E140" i="46"/>
  <c r="E140" i="44"/>
  <c r="U140" i="46"/>
  <c r="U140" i="44"/>
  <c r="AK140" i="46"/>
  <c r="AK140" i="44"/>
  <c r="BA140" i="46"/>
  <c r="BA140" i="44"/>
  <c r="BQ140" i="46"/>
  <c r="BQ140" i="44"/>
  <c r="AG141" i="46"/>
  <c r="AG141" i="44"/>
  <c r="K142" i="46"/>
  <c r="K142" i="44"/>
  <c r="G143" i="46"/>
  <c r="G143" i="44"/>
  <c r="O143" i="46"/>
  <c r="O143" i="44"/>
  <c r="W143" i="46"/>
  <c r="W143" i="44"/>
  <c r="AM143" i="46"/>
  <c r="AM143" i="44"/>
  <c r="BK143" i="46"/>
  <c r="BK143" i="44"/>
  <c r="K144" i="46"/>
  <c r="K144" i="44"/>
  <c r="AA144" i="46"/>
  <c r="AA144" i="44"/>
  <c r="AQ144" i="46"/>
  <c r="AQ144" i="44"/>
  <c r="AY144" i="46"/>
  <c r="AY144" i="44"/>
  <c r="BG144" i="46"/>
  <c r="BG144" i="44"/>
  <c r="G145" i="46"/>
  <c r="G145" i="44"/>
  <c r="W145" i="46"/>
  <c r="W145" i="44"/>
  <c r="AE145" i="46"/>
  <c r="AE145" i="44"/>
  <c r="AU145" i="46"/>
  <c r="AU145" i="44"/>
  <c r="BK145" i="46"/>
  <c r="BK145" i="44"/>
  <c r="K146" i="46"/>
  <c r="K146" i="44"/>
  <c r="AI146" i="46"/>
  <c r="AI146" i="44"/>
  <c r="AY146" i="46"/>
  <c r="AY146" i="44"/>
  <c r="BG146" i="46"/>
  <c r="BG146" i="44"/>
  <c r="BO146" i="46"/>
  <c r="BO146" i="44"/>
  <c r="G147" i="46"/>
  <c r="G147" i="44"/>
  <c r="O147" i="46"/>
  <c r="O147" i="44"/>
  <c r="AM147" i="46"/>
  <c r="AM147" i="44"/>
  <c r="BC147" i="46"/>
  <c r="BC147" i="44"/>
  <c r="BK147" i="46"/>
  <c r="BK147" i="44"/>
  <c r="K148" i="46"/>
  <c r="K148" i="44"/>
  <c r="AA148" i="46"/>
  <c r="AA148" i="44"/>
  <c r="AI148" i="46"/>
  <c r="AI148" i="44"/>
  <c r="BG148" i="46"/>
  <c r="BG148" i="44"/>
  <c r="BO148" i="46"/>
  <c r="BO148" i="44"/>
  <c r="D149" i="46"/>
  <c r="D149" i="44"/>
  <c r="L149" i="46"/>
  <c r="L149" i="44"/>
  <c r="AB149" i="46"/>
  <c r="AB149" i="44"/>
  <c r="AJ149" i="46"/>
  <c r="AJ149" i="44"/>
  <c r="BH149" i="46"/>
  <c r="BH149" i="44"/>
  <c r="H150" i="46"/>
  <c r="H150" i="44"/>
  <c r="P150" i="46"/>
  <c r="P150" i="44"/>
  <c r="AV150" i="46"/>
  <c r="AV150" i="44"/>
  <c r="BL150" i="46"/>
  <c r="BL150" i="44"/>
  <c r="L151" i="46"/>
  <c r="L151" i="44"/>
  <c r="T151" i="46"/>
  <c r="T151" i="44"/>
  <c r="AB151" i="46"/>
  <c r="AB151" i="44"/>
  <c r="G152" i="46"/>
  <c r="G152" i="44"/>
  <c r="O152" i="46"/>
  <c r="O152" i="44"/>
  <c r="AE152" i="46"/>
  <c r="AE152" i="44"/>
  <c r="AM152" i="46"/>
  <c r="AM152" i="44"/>
  <c r="BC152" i="46"/>
  <c r="BC152" i="44"/>
  <c r="BK152" i="46"/>
  <c r="BK152" i="44"/>
  <c r="K153" i="46"/>
  <c r="K153" i="44"/>
  <c r="S153" i="46"/>
  <c r="S153" i="44"/>
  <c r="AI153" i="46"/>
  <c r="AI153" i="44"/>
  <c r="AQ153" i="46"/>
  <c r="AQ153" i="44"/>
  <c r="AY153" i="46"/>
  <c r="AY153" i="44"/>
  <c r="BG153" i="46"/>
  <c r="BG153" i="44"/>
  <c r="BO153" i="46"/>
  <c r="BO153" i="44"/>
  <c r="G154" i="46"/>
  <c r="G154" i="44"/>
  <c r="O154" i="46"/>
  <c r="O154" i="44"/>
  <c r="W154" i="46"/>
  <c r="W154" i="44"/>
  <c r="AE154" i="46"/>
  <c r="AE154" i="44"/>
  <c r="AM154" i="46"/>
  <c r="AM154" i="44"/>
  <c r="AU154" i="46"/>
  <c r="AU154" i="44"/>
  <c r="BK154" i="46"/>
  <c r="BK154" i="44"/>
  <c r="F156" i="46"/>
  <c r="F156" i="44"/>
  <c r="AD156" i="46"/>
  <c r="AD156" i="44"/>
  <c r="BB156" i="46"/>
  <c r="BB156" i="44"/>
  <c r="J157" i="46"/>
  <c r="J157" i="44"/>
  <c r="AH157" i="46"/>
  <c r="AH157" i="44"/>
  <c r="AX157" i="46"/>
  <c r="AX157" i="44"/>
  <c r="BF157" i="46"/>
  <c r="BF157" i="44"/>
  <c r="F158" i="46"/>
  <c r="F158" i="44"/>
  <c r="AD158" i="46"/>
  <c r="AD158" i="44"/>
  <c r="BB158" i="46"/>
  <c r="BB158" i="44"/>
  <c r="J159" i="46"/>
  <c r="J159" i="44"/>
  <c r="AH159" i="46"/>
  <c r="AH159" i="44"/>
  <c r="AP159" i="46"/>
  <c r="AP159" i="44"/>
  <c r="BF159" i="46"/>
  <c r="BF159" i="44"/>
  <c r="BN159" i="46"/>
  <c r="BN159" i="44"/>
  <c r="N160" i="46"/>
  <c r="N160" i="44"/>
  <c r="V160" i="46"/>
  <c r="V160" i="44"/>
  <c r="AD160" i="46"/>
  <c r="AD160" i="44"/>
  <c r="AL160" i="46"/>
  <c r="AL160" i="44"/>
  <c r="AT160" i="46"/>
  <c r="AT160" i="44"/>
  <c r="BB160" i="46"/>
  <c r="BB160" i="44"/>
  <c r="BJ160" i="46"/>
  <c r="BJ160" i="44"/>
  <c r="D162" i="46"/>
  <c r="D162" i="44"/>
  <c r="L162" i="46"/>
  <c r="L162" i="44"/>
  <c r="AB162" i="46"/>
  <c r="AB162" i="44"/>
  <c r="AJ162" i="46"/>
  <c r="AJ162" i="44"/>
  <c r="AR162" i="46"/>
  <c r="AR162" i="44"/>
  <c r="AZ162" i="46"/>
  <c r="AZ162" i="44"/>
  <c r="BH162" i="46"/>
  <c r="BH162" i="44"/>
  <c r="BP162" i="46"/>
  <c r="BP162" i="44"/>
  <c r="H163" i="46"/>
  <c r="H163" i="44"/>
  <c r="AF163" i="46"/>
  <c r="AF163" i="44"/>
  <c r="AN163" i="46"/>
  <c r="AN163" i="44"/>
  <c r="AV163" i="46"/>
  <c r="AV163" i="44"/>
  <c r="BL163" i="46"/>
  <c r="BL163" i="44"/>
  <c r="D164" i="46"/>
  <c r="D164" i="44"/>
  <c r="T164" i="46"/>
  <c r="T164" i="44"/>
  <c r="AB164" i="46"/>
  <c r="AB164" i="44"/>
  <c r="AZ164" i="46"/>
  <c r="AZ164" i="44"/>
  <c r="BH164" i="46"/>
  <c r="BH164" i="44"/>
  <c r="H165" i="46"/>
  <c r="H165" i="44"/>
  <c r="P165" i="46"/>
  <c r="P165" i="44"/>
  <c r="AF165" i="46"/>
  <c r="AF165" i="44"/>
  <c r="AN165" i="46"/>
  <c r="AN165" i="44"/>
  <c r="AV165" i="46"/>
  <c r="AV165" i="44"/>
  <c r="AI166" i="46"/>
  <c r="AI166" i="44"/>
  <c r="AQ166" i="46"/>
  <c r="AQ166" i="44"/>
  <c r="BG166" i="46"/>
  <c r="BG166" i="44"/>
  <c r="F167" i="46"/>
  <c r="F167" i="44"/>
  <c r="N167" i="46"/>
  <c r="N167" i="44"/>
  <c r="V167" i="46"/>
  <c r="V167" i="44"/>
  <c r="AL167" i="46"/>
  <c r="AL167" i="44"/>
  <c r="AT167" i="46"/>
  <c r="AT167" i="44"/>
  <c r="BB167" i="46"/>
  <c r="BB167" i="44"/>
  <c r="P69" i="46"/>
  <c r="P69" i="44"/>
  <c r="BD74" i="46"/>
  <c r="BD74" i="44"/>
  <c r="AD86" i="46"/>
  <c r="AD86" i="44"/>
  <c r="AI91" i="46"/>
  <c r="AI91" i="44"/>
  <c r="BO91" i="46"/>
  <c r="BO91" i="44"/>
  <c r="AT94" i="46"/>
  <c r="AT94" i="44"/>
  <c r="F97" i="46"/>
  <c r="F97" i="44"/>
  <c r="Y102" i="46"/>
  <c r="Y102" i="44"/>
  <c r="AN106" i="46"/>
  <c r="AN106" i="44"/>
  <c r="AN108" i="46"/>
  <c r="AN108" i="44"/>
  <c r="BB110" i="46"/>
  <c r="BB110" i="44"/>
  <c r="AS112" i="46"/>
  <c r="AS112" i="44"/>
  <c r="AV115" i="46"/>
  <c r="AV115" i="44"/>
  <c r="AW120" i="46"/>
  <c r="AW120" i="44"/>
  <c r="BE120" i="46"/>
  <c r="BE120" i="44"/>
  <c r="S121" i="46"/>
  <c r="S121" i="44"/>
  <c r="AF74" i="44"/>
  <c r="S80" i="44"/>
  <c r="AW82" i="44"/>
  <c r="BN87" i="44"/>
  <c r="BB99" i="44"/>
  <c r="Z90" i="46"/>
  <c r="Z90" i="44"/>
  <c r="BC94" i="46"/>
  <c r="BC94" i="44"/>
  <c r="K95" i="46"/>
  <c r="K95" i="44"/>
  <c r="V96" i="46"/>
  <c r="V96" i="44"/>
  <c r="AL96" i="46"/>
  <c r="AL96" i="44"/>
  <c r="BO98" i="46"/>
  <c r="BO98" i="44"/>
  <c r="Z100" i="46"/>
  <c r="Z100" i="44"/>
  <c r="BN102" i="46"/>
  <c r="BN102" i="44"/>
  <c r="AL103" i="46"/>
  <c r="AL103" i="44"/>
  <c r="BE106" i="46"/>
  <c r="BE106" i="44"/>
  <c r="AK107" i="46"/>
  <c r="AK107" i="44"/>
  <c r="AS109" i="46"/>
  <c r="AS109" i="44"/>
  <c r="AW115" i="46"/>
  <c r="AW115" i="44"/>
  <c r="M118" i="46"/>
  <c r="M118" i="44"/>
  <c r="Z120" i="46"/>
  <c r="Z120" i="44"/>
  <c r="P122" i="46"/>
  <c r="P122" i="44"/>
  <c r="AV122" i="46"/>
  <c r="AV122" i="44"/>
  <c r="AY123" i="46"/>
  <c r="AY123" i="44"/>
  <c r="BG123" i="46"/>
  <c r="BG123" i="44"/>
  <c r="W124" i="46"/>
  <c r="W124" i="44"/>
  <c r="AU124" i="46"/>
  <c r="AU124" i="44"/>
  <c r="BK124" i="46"/>
  <c r="BK124" i="44"/>
  <c r="Q125" i="46"/>
  <c r="Q125" i="44"/>
  <c r="AG125" i="46"/>
  <c r="AG125" i="44"/>
  <c r="BI126" i="46"/>
  <c r="BI126" i="44"/>
  <c r="G127" i="46"/>
  <c r="G127" i="44"/>
  <c r="AA130" i="46"/>
  <c r="AA130" i="44"/>
  <c r="M131" i="46"/>
  <c r="M131" i="44"/>
  <c r="AC131" i="46"/>
  <c r="AC131" i="44"/>
  <c r="AW132" i="46"/>
  <c r="AW132" i="44"/>
  <c r="AG134" i="46"/>
  <c r="AG134" i="44"/>
  <c r="S135" i="46"/>
  <c r="S135" i="44"/>
  <c r="F138" i="46"/>
  <c r="F138" i="44"/>
  <c r="AD138" i="46"/>
  <c r="AD138" i="44"/>
  <c r="AT138" i="46"/>
  <c r="AT138" i="44"/>
  <c r="A98" i="44"/>
  <c r="A104" i="44"/>
  <c r="A139" i="44"/>
  <c r="C98" i="46"/>
  <c r="C98" i="44" s="1"/>
  <c r="C125" i="46"/>
  <c r="C125" i="44" s="1"/>
  <c r="AW45" i="44"/>
  <c r="AQ57" i="44"/>
  <c r="N58" i="44"/>
  <c r="BI61" i="44"/>
  <c r="AW62" i="44"/>
  <c r="V63" i="44"/>
  <c r="AC67" i="44"/>
  <c r="H68" i="44"/>
  <c r="AN68" i="44"/>
  <c r="I69" i="44"/>
  <c r="BC71" i="44"/>
  <c r="S72" i="44"/>
  <c r="AY72" i="44"/>
  <c r="AD76" i="44"/>
  <c r="AP77" i="44"/>
  <c r="T80" i="44"/>
  <c r="BP80" i="44"/>
  <c r="BJ81" i="44"/>
  <c r="AS83" i="44"/>
  <c r="BI83" i="44"/>
  <c r="R84" i="44"/>
  <c r="BE84" i="44"/>
  <c r="V86" i="44"/>
  <c r="AH90" i="44"/>
  <c r="G92" i="44"/>
  <c r="AE92" i="44"/>
  <c r="L93" i="44"/>
  <c r="N94" i="44"/>
  <c r="AH95" i="44"/>
  <c r="AX95" i="44"/>
  <c r="AC96" i="44"/>
  <c r="BC99" i="44"/>
  <c r="AP100" i="44"/>
  <c r="BF102" i="44"/>
  <c r="X104" i="44"/>
  <c r="BL104" i="44"/>
  <c r="P106" i="44"/>
  <c r="AV106" i="44"/>
  <c r="AR107" i="44"/>
  <c r="M109" i="44"/>
  <c r="Z113" i="44"/>
  <c r="AS116" i="44"/>
  <c r="I117" i="44"/>
  <c r="AF117" i="44"/>
  <c r="BL117" i="44"/>
  <c r="AC118" i="44"/>
  <c r="BA118" i="44"/>
  <c r="BQ126" i="44"/>
  <c r="AM127" i="44"/>
  <c r="K128" i="44"/>
  <c r="AA128" i="44"/>
  <c r="BO130" i="44"/>
  <c r="AQ135" i="44"/>
  <c r="AC140" i="44"/>
  <c r="AS140" i="44"/>
  <c r="AQ146" i="44"/>
  <c r="W147" i="44"/>
  <c r="AU147" i="44"/>
  <c r="AN69" i="46"/>
  <c r="AN69" i="44"/>
  <c r="AA72" i="46"/>
  <c r="AA72" i="44"/>
  <c r="AQ80" i="46"/>
  <c r="AQ80" i="44"/>
  <c r="BO80" i="46"/>
  <c r="BO80" i="44"/>
  <c r="Q82" i="46"/>
  <c r="Q82" i="44"/>
  <c r="AK89" i="46"/>
  <c r="AK89" i="44"/>
  <c r="AW90" i="46"/>
  <c r="AW90" i="44"/>
  <c r="F94" i="46"/>
  <c r="F94" i="44"/>
  <c r="AD94" i="46"/>
  <c r="AD94" i="44"/>
  <c r="BB94" i="46"/>
  <c r="BB94" i="44"/>
  <c r="V99" i="46"/>
  <c r="V99" i="44"/>
  <c r="BH105" i="46"/>
  <c r="BH105" i="44"/>
  <c r="H106" i="46"/>
  <c r="H106" i="44"/>
  <c r="BP107" i="46"/>
  <c r="BP107" i="44"/>
  <c r="AF108" i="46"/>
  <c r="AF108" i="44"/>
  <c r="BE111" i="46"/>
  <c r="BE111" i="44"/>
  <c r="BM113" i="46"/>
  <c r="BM113" i="44"/>
  <c r="T114" i="46"/>
  <c r="T114" i="44"/>
  <c r="BH114" i="46"/>
  <c r="BH114" i="44"/>
  <c r="X115" i="46"/>
  <c r="X115" i="44"/>
  <c r="BL115" i="46"/>
  <c r="BL115" i="44"/>
  <c r="AB116" i="46"/>
  <c r="AB116" i="44"/>
  <c r="AJ116" i="46"/>
  <c r="AJ116" i="44"/>
  <c r="BP116" i="46"/>
  <c r="BP116" i="44"/>
  <c r="Y120" i="46"/>
  <c r="Y120" i="44"/>
  <c r="AQ121" i="46"/>
  <c r="AQ121" i="44"/>
  <c r="AM122" i="46"/>
  <c r="AM122" i="44"/>
  <c r="AH123" i="46"/>
  <c r="AH123" i="44"/>
  <c r="BF123" i="46"/>
  <c r="BF123" i="44"/>
  <c r="F124" i="46"/>
  <c r="F124" i="44"/>
  <c r="V124" i="46"/>
  <c r="V124" i="44"/>
  <c r="H74" i="44"/>
  <c r="K93" i="44"/>
  <c r="AO100" i="44"/>
  <c r="BF56" i="46"/>
  <c r="BF56" i="44"/>
  <c r="AA57" i="46"/>
  <c r="AA57" i="44"/>
  <c r="AL58" i="46"/>
  <c r="AL58" i="44"/>
  <c r="T60" i="46"/>
  <c r="T60" i="44"/>
  <c r="BF62" i="46"/>
  <c r="BF62" i="44"/>
  <c r="AD63" i="46"/>
  <c r="AD63" i="44"/>
  <c r="A62" i="27"/>
  <c r="A64" i="44"/>
  <c r="M67" i="46"/>
  <c r="M67" i="44"/>
  <c r="AS67" i="46"/>
  <c r="AS67" i="44"/>
  <c r="AR70" i="46"/>
  <c r="AR70" i="44"/>
  <c r="P71" i="46"/>
  <c r="P71" i="44"/>
  <c r="BL71" i="46"/>
  <c r="BL71" i="44"/>
  <c r="AZ72" i="46"/>
  <c r="AZ72" i="44"/>
  <c r="BQ73" i="46"/>
  <c r="BQ73" i="44"/>
  <c r="AY75" i="46"/>
  <c r="AY75" i="44"/>
  <c r="T88" i="46"/>
  <c r="T88" i="44"/>
  <c r="D91" i="46"/>
  <c r="D91" i="44"/>
  <c r="BP93" i="46"/>
  <c r="BP93" i="44"/>
  <c r="BG95" i="46"/>
  <c r="BG95" i="44"/>
  <c r="BC97" i="46"/>
  <c r="BC97" i="44"/>
  <c r="V103" i="46"/>
  <c r="V103" i="44"/>
  <c r="BA107" i="46"/>
  <c r="BA107" i="44"/>
  <c r="I108" i="46"/>
  <c r="I108" i="44"/>
  <c r="M114" i="46"/>
  <c r="M114" i="44"/>
  <c r="Y117" i="46"/>
  <c r="Y117" i="44"/>
  <c r="L121" i="46"/>
  <c r="L121" i="44"/>
  <c r="X122" i="46"/>
  <c r="X122" i="44"/>
  <c r="AN122" i="46"/>
  <c r="AN122" i="44"/>
  <c r="AO125" i="46"/>
  <c r="AO125" i="44"/>
  <c r="BA126" i="46"/>
  <c r="BA126" i="44"/>
  <c r="AE127" i="46"/>
  <c r="AE127" i="44"/>
  <c r="AU127" i="46"/>
  <c r="AU127" i="44"/>
  <c r="BK127" i="46"/>
  <c r="BK127" i="44"/>
  <c r="BO128" i="46"/>
  <c r="BO128" i="44"/>
  <c r="W129" i="46"/>
  <c r="W129" i="44"/>
  <c r="AM129" i="46"/>
  <c r="AM129" i="44"/>
  <c r="K130" i="46"/>
  <c r="K130" i="44"/>
  <c r="AI130" i="46"/>
  <c r="AI130" i="44"/>
  <c r="AS133" i="46"/>
  <c r="AS133" i="44"/>
  <c r="BQ133" i="46"/>
  <c r="BQ133" i="44"/>
  <c r="Y134" i="46"/>
  <c r="Y134" i="44"/>
  <c r="AW134" i="46"/>
  <c r="AW134" i="44"/>
  <c r="BG135" i="46"/>
  <c r="BG135" i="44"/>
  <c r="N138" i="46"/>
  <c r="N138" i="44"/>
  <c r="AL138" i="46"/>
  <c r="AL138" i="44"/>
  <c r="BB138" i="46"/>
  <c r="BB138" i="44"/>
  <c r="AY142" i="46"/>
  <c r="AY142" i="44"/>
  <c r="A79" i="44"/>
  <c r="C87" i="46"/>
  <c r="C87" i="44" s="1"/>
  <c r="C100" i="46"/>
  <c r="C100" i="44" s="1"/>
  <c r="C139" i="46"/>
  <c r="C139" i="44" s="1"/>
  <c r="AR50" i="44"/>
  <c r="AN59" i="44"/>
  <c r="AZ60" i="44"/>
  <c r="U61" i="44"/>
  <c r="BJ61" i="44"/>
  <c r="AL63" i="44"/>
  <c r="Y64" i="44"/>
  <c r="AZ65" i="44"/>
  <c r="X66" i="44"/>
  <c r="E67" i="44"/>
  <c r="I68" i="44"/>
  <c r="AO68" i="44"/>
  <c r="AA70" i="44"/>
  <c r="G71" i="44"/>
  <c r="AF71" i="44"/>
  <c r="BG72" i="44"/>
  <c r="T73" i="44"/>
  <c r="AR73" i="44"/>
  <c r="Q74" i="44"/>
  <c r="AN74" i="44"/>
  <c r="AH75" i="44"/>
  <c r="AE76" i="44"/>
  <c r="BB76" i="44"/>
  <c r="BB78" i="44"/>
  <c r="H79" i="44"/>
  <c r="AF79" i="44"/>
  <c r="BD79" i="44"/>
  <c r="AR80" i="44"/>
  <c r="AD81" i="44"/>
  <c r="Y82" i="44"/>
  <c r="AT83" i="44"/>
  <c r="BJ83" i="44"/>
  <c r="AO84" i="44"/>
  <c r="BM84" i="44"/>
  <c r="AQ85" i="44"/>
  <c r="W86" i="44"/>
  <c r="AT86" i="44"/>
  <c r="D88" i="44"/>
  <c r="AA88" i="44"/>
  <c r="AZ88" i="44"/>
  <c r="M89" i="44"/>
  <c r="AL89" i="44"/>
  <c r="BI89" i="44"/>
  <c r="Q90" i="44"/>
  <c r="BM90" i="44"/>
  <c r="AY91" i="44"/>
  <c r="H92" i="44"/>
  <c r="AF92" i="44"/>
  <c r="BC92" i="44"/>
  <c r="AJ93" i="44"/>
  <c r="BG93" i="44"/>
  <c r="V94" i="44"/>
  <c r="AY95" i="44"/>
  <c r="M96" i="44"/>
  <c r="AD97" i="44"/>
  <c r="F99" i="44"/>
  <c r="Q100" i="44"/>
  <c r="F101" i="44"/>
  <c r="BA101" i="44"/>
  <c r="AP102" i="44"/>
  <c r="AS103" i="44"/>
  <c r="BQ103" i="44"/>
  <c r="Y104" i="44"/>
  <c r="AV104" i="44"/>
  <c r="BA105" i="44"/>
  <c r="Q106" i="44"/>
  <c r="BD106" i="44"/>
  <c r="H108" i="44"/>
  <c r="AO108" i="44"/>
  <c r="AR109" i="44"/>
  <c r="BK110" i="44"/>
  <c r="AG111" i="44"/>
  <c r="BQ112" i="44"/>
  <c r="U114" i="44"/>
  <c r="BN120" i="44"/>
  <c r="G122" i="44"/>
  <c r="D126" i="44"/>
  <c r="AK126" i="44"/>
  <c r="W127" i="44"/>
  <c r="U131" i="44"/>
  <c r="AA135" i="44"/>
  <c r="AX137" i="44"/>
  <c r="BN137" i="44"/>
  <c r="S144" i="44"/>
  <c r="AM145" i="44"/>
  <c r="BP149" i="44"/>
  <c r="AA153" i="44"/>
  <c r="Z157" i="44"/>
  <c r="V158" i="44"/>
  <c r="BJ158" i="44"/>
  <c r="AN79" i="46"/>
  <c r="AN79" i="44"/>
  <c r="E81" i="46"/>
  <c r="E81" i="44"/>
  <c r="AO82" i="46"/>
  <c r="AO82" i="44"/>
  <c r="BE82" i="46"/>
  <c r="BE82" i="44"/>
  <c r="U83" i="46"/>
  <c r="U83" i="44"/>
  <c r="AY85" i="46"/>
  <c r="AY85" i="44"/>
  <c r="AU92" i="46"/>
  <c r="AU92" i="44"/>
  <c r="BK92" i="46"/>
  <c r="BK92" i="44"/>
  <c r="S93" i="46"/>
  <c r="S93" i="44"/>
  <c r="AX98" i="46"/>
  <c r="AX98" i="44"/>
  <c r="AS101" i="46"/>
  <c r="AS101" i="44"/>
  <c r="AC103" i="46"/>
  <c r="AC103" i="44"/>
  <c r="AB107" i="46"/>
  <c r="AB107" i="44"/>
  <c r="AJ107" i="46"/>
  <c r="AJ107" i="44"/>
  <c r="AZ107" i="46"/>
  <c r="AZ107" i="44"/>
  <c r="V110" i="46"/>
  <c r="V110" i="44"/>
  <c r="AF115" i="46"/>
  <c r="AF115" i="44"/>
  <c r="D116" i="46"/>
  <c r="D116" i="44"/>
  <c r="AR116" i="46"/>
  <c r="AR116" i="44"/>
  <c r="BK122" i="46"/>
  <c r="BK122" i="44"/>
  <c r="AG90" i="44"/>
  <c r="AY93" i="44"/>
  <c r="BQ96" i="44"/>
  <c r="H115" i="44"/>
  <c r="BH60" i="46"/>
  <c r="BH60" i="44"/>
  <c r="AC65" i="46"/>
  <c r="AC65" i="44"/>
  <c r="BO77" i="46"/>
  <c r="BO77" i="44"/>
  <c r="O78" i="46"/>
  <c r="O78" i="44"/>
  <c r="W78" i="46"/>
  <c r="W78" i="44"/>
  <c r="S87" i="46"/>
  <c r="S87" i="44"/>
  <c r="AQ87" i="46"/>
  <c r="AQ87" i="44"/>
  <c r="AB88" i="46"/>
  <c r="AB88" i="44"/>
  <c r="BP88" i="46"/>
  <c r="BP88" i="44"/>
  <c r="BN90" i="46"/>
  <c r="BN90" i="44"/>
  <c r="AB93" i="46"/>
  <c r="AB93" i="44"/>
  <c r="AZ93" i="46"/>
  <c r="AZ93" i="44"/>
  <c r="AM97" i="46"/>
  <c r="AM97" i="44"/>
  <c r="AQ98" i="46"/>
  <c r="AQ98" i="44"/>
  <c r="BG98" i="46"/>
  <c r="BG98" i="44"/>
  <c r="G99" i="46"/>
  <c r="G99" i="44"/>
  <c r="AL101" i="46"/>
  <c r="AL101" i="44"/>
  <c r="I104" i="46"/>
  <c r="I104" i="44"/>
  <c r="E105" i="46"/>
  <c r="E105" i="44"/>
  <c r="BM106" i="46"/>
  <c r="BM106" i="44"/>
  <c r="BQ107" i="46"/>
  <c r="BQ107" i="44"/>
  <c r="BA109" i="46"/>
  <c r="BA109" i="44"/>
  <c r="Z111" i="46"/>
  <c r="Z111" i="44"/>
  <c r="AL112" i="46"/>
  <c r="AL112" i="44"/>
  <c r="J113" i="46"/>
  <c r="J113" i="44"/>
  <c r="AO117" i="46"/>
  <c r="AO117" i="44"/>
  <c r="BM117" i="46"/>
  <c r="BM117" i="44"/>
  <c r="BQ118" i="46"/>
  <c r="BQ118" i="44"/>
  <c r="V119" i="46"/>
  <c r="V119" i="44"/>
  <c r="BB119" i="46"/>
  <c r="BB119" i="44"/>
  <c r="J120" i="46"/>
  <c r="J120" i="44"/>
  <c r="AH120" i="46"/>
  <c r="AH120" i="44"/>
  <c r="T121" i="46"/>
  <c r="T121" i="44"/>
  <c r="AB121" i="46"/>
  <c r="AB121" i="44"/>
  <c r="AR121" i="46"/>
  <c r="AR121" i="44"/>
  <c r="BL122" i="46"/>
  <c r="BL122" i="44"/>
  <c r="K123" i="46"/>
  <c r="K123" i="44"/>
  <c r="BE125" i="46"/>
  <c r="BE125" i="44"/>
  <c r="BM125" i="46"/>
  <c r="BM125" i="44"/>
  <c r="M126" i="46"/>
  <c r="M126" i="44"/>
  <c r="AC126" i="46"/>
  <c r="AC126" i="44"/>
  <c r="AS126" i="46"/>
  <c r="AS126" i="44"/>
  <c r="AI128" i="46"/>
  <c r="AI128" i="44"/>
  <c r="AY128" i="46"/>
  <c r="AY128" i="44"/>
  <c r="G129" i="46"/>
  <c r="G129" i="44"/>
  <c r="BM134" i="46"/>
  <c r="BM134" i="44"/>
  <c r="AI135" i="46"/>
  <c r="AI135" i="44"/>
  <c r="V136" i="46"/>
  <c r="V136" i="44"/>
  <c r="AL136" i="46"/>
  <c r="AL136" i="44"/>
  <c r="BB136" i="46"/>
  <c r="BB136" i="44"/>
  <c r="AP137" i="46"/>
  <c r="AP137" i="44"/>
  <c r="V138" i="46"/>
  <c r="V138" i="44"/>
  <c r="A87" i="44"/>
  <c r="A56" i="44"/>
  <c r="C104" i="46"/>
  <c r="C104" i="44" s="1"/>
  <c r="AG34" i="44"/>
  <c r="AL53" i="44"/>
  <c r="V58" i="44"/>
  <c r="BQ58" i="44"/>
  <c r="AU59" i="44"/>
  <c r="BM62" i="44"/>
  <c r="P68" i="44"/>
  <c r="AV69" i="44"/>
  <c r="AB70" i="44"/>
  <c r="AY70" i="44"/>
  <c r="H71" i="44"/>
  <c r="AB72" i="44"/>
  <c r="BH72" i="44"/>
  <c r="K75" i="44"/>
  <c r="BC78" i="44"/>
  <c r="BQ81" i="44"/>
  <c r="BM82" i="44"/>
  <c r="S85" i="44"/>
  <c r="AR85" i="44"/>
  <c r="BP85" i="44"/>
  <c r="R87" i="44"/>
  <c r="AX87" i="44"/>
  <c r="BJ89" i="44"/>
  <c r="AO90" i="44"/>
  <c r="AA91" i="44"/>
  <c r="BH93" i="44"/>
  <c r="BJ94" i="44"/>
  <c r="R95" i="44"/>
  <c r="N96" i="44"/>
  <c r="N97" i="44"/>
  <c r="AE97" i="44"/>
  <c r="AT97" i="44"/>
  <c r="J98" i="44"/>
  <c r="AD99" i="44"/>
  <c r="M101" i="44"/>
  <c r="Q102" i="44"/>
  <c r="AD103" i="44"/>
  <c r="BL106" i="44"/>
  <c r="T107" i="44"/>
  <c r="BM111" i="44"/>
  <c r="AC112" i="44"/>
  <c r="AZ116" i="44"/>
  <c r="P117" i="44"/>
  <c r="AJ121" i="44"/>
  <c r="R123" i="44"/>
  <c r="I125" i="44"/>
  <c r="E126" i="44"/>
  <c r="U126" i="44"/>
  <c r="AE129" i="44"/>
  <c r="AU129" i="44"/>
  <c r="BK129" i="44"/>
  <c r="AA142" i="44"/>
  <c r="BG142" i="44"/>
  <c r="S146" i="44"/>
  <c r="AR149" i="44"/>
  <c r="AT156" i="44"/>
  <c r="AL158" i="44"/>
  <c r="AV68" i="46"/>
  <c r="AV68" i="44"/>
  <c r="BJ78" i="46"/>
  <c r="BJ78" i="44"/>
  <c r="AC81" i="46"/>
  <c r="AC81" i="44"/>
  <c r="AS81" i="46"/>
  <c r="AS81" i="44"/>
  <c r="BI81" i="46"/>
  <c r="BI81" i="44"/>
  <c r="AC89" i="46"/>
  <c r="AC89" i="44"/>
  <c r="AS89" i="46"/>
  <c r="AS89" i="44"/>
  <c r="BA89" i="46"/>
  <c r="BA89" i="44"/>
  <c r="I90" i="46"/>
  <c r="I90" i="44"/>
  <c r="AI93" i="46"/>
  <c r="AI93" i="44"/>
  <c r="AT99" i="46"/>
  <c r="AT99" i="44"/>
  <c r="BJ99" i="46"/>
  <c r="BJ99" i="44"/>
  <c r="BE102" i="46"/>
  <c r="BE102" i="44"/>
  <c r="A109" i="27"/>
  <c r="C111" i="46"/>
  <c r="C111" i="44" s="1"/>
  <c r="A111" i="44"/>
  <c r="I113" i="46"/>
  <c r="I113" i="44"/>
  <c r="AW113" i="46"/>
  <c r="AW113" i="44"/>
  <c r="L116" i="46"/>
  <c r="L116" i="44"/>
  <c r="BD125" i="46"/>
  <c r="BD125" i="44"/>
  <c r="AO62" i="44"/>
  <c r="AT76" i="44"/>
  <c r="E96" i="44"/>
  <c r="U112" i="44"/>
  <c r="A100" i="44"/>
  <c r="A125" i="44"/>
  <c r="C77" i="46"/>
  <c r="C77" i="44" s="1"/>
  <c r="BK49" i="44"/>
  <c r="G59" i="44"/>
  <c r="E63" i="44"/>
  <c r="BA63" i="44"/>
  <c r="L65" i="44"/>
  <c r="X69" i="44"/>
  <c r="AB73" i="44"/>
  <c r="AZ73" i="44"/>
  <c r="AP75" i="44"/>
  <c r="F76" i="44"/>
  <c r="AL76" i="44"/>
  <c r="Z77" i="44"/>
  <c r="AL78" i="44"/>
  <c r="P79" i="44"/>
  <c r="AA80" i="44"/>
  <c r="AY80" i="44"/>
  <c r="AK81" i="44"/>
  <c r="AG82" i="44"/>
  <c r="E83" i="44"/>
  <c r="AC83" i="44"/>
  <c r="BQ83" i="44"/>
  <c r="BB86" i="44"/>
  <c r="AI88" i="44"/>
  <c r="BG88" i="44"/>
  <c r="U89" i="44"/>
  <c r="O92" i="44"/>
  <c r="AM92" i="44"/>
  <c r="AP95" i="44"/>
  <c r="BI96" i="44"/>
  <c r="BF98" i="44"/>
  <c r="N99" i="44"/>
  <c r="U101" i="44"/>
  <c r="BI101" i="44"/>
  <c r="E103" i="44"/>
  <c r="BA103" i="44"/>
  <c r="AJ105" i="44"/>
  <c r="X106" i="44"/>
  <c r="AL110" i="44"/>
  <c r="E112" i="44"/>
  <c r="BB124" i="44"/>
  <c r="BL79" i="46"/>
  <c r="BL79" i="44"/>
  <c r="BA83" i="46"/>
  <c r="BA83" i="44"/>
  <c r="I84" i="46"/>
  <c r="I84" i="44"/>
  <c r="Y84" i="46"/>
  <c r="Y84" i="44"/>
  <c r="AQ91" i="46"/>
  <c r="AQ91" i="44"/>
  <c r="AK96" i="46"/>
  <c r="AK96" i="44"/>
  <c r="AH98" i="46"/>
  <c r="AH98" i="44"/>
  <c r="D105" i="46"/>
  <c r="D105" i="44"/>
  <c r="AB105" i="46"/>
  <c r="AB105" i="44"/>
  <c r="D107" i="46"/>
  <c r="D107" i="44"/>
  <c r="BL108" i="46"/>
  <c r="BL108" i="44"/>
  <c r="T109" i="46"/>
  <c r="T109" i="44"/>
  <c r="AZ109" i="46"/>
  <c r="AZ109" i="44"/>
  <c r="F110" i="46"/>
  <c r="F110" i="44"/>
  <c r="AK112" i="46"/>
  <c r="AK112" i="44"/>
  <c r="AZ114" i="46"/>
  <c r="AZ114" i="44"/>
  <c r="P115" i="46"/>
  <c r="P115" i="44"/>
  <c r="BD115" i="46"/>
  <c r="BD115" i="44"/>
  <c r="BC122" i="46"/>
  <c r="BC122" i="44"/>
  <c r="AF125" i="46"/>
  <c r="AF125" i="44"/>
  <c r="J77" i="44"/>
  <c r="AI85" i="44"/>
  <c r="S88" i="44"/>
  <c r="BE90" i="44"/>
  <c r="AG102" i="44"/>
  <c r="AJ109" i="44"/>
  <c r="C79" i="46"/>
  <c r="C79" i="44" s="1"/>
  <c r="Y56" i="44"/>
  <c r="H66" i="44"/>
  <c r="X68" i="44"/>
  <c r="BD69" i="44"/>
  <c r="O71" i="44"/>
  <c r="BO72" i="44"/>
  <c r="BH73" i="44"/>
  <c r="AV74" i="44"/>
  <c r="N78" i="44"/>
  <c r="F86" i="44"/>
  <c r="K88" i="44"/>
  <c r="Y90" i="44"/>
  <c r="K91" i="44"/>
  <c r="AL94" i="44"/>
  <c r="BF95" i="44"/>
  <c r="AF106" i="44"/>
  <c r="P108" i="44"/>
  <c r="AO113" i="44"/>
  <c r="AB114" i="44"/>
  <c r="X117" i="44"/>
  <c r="BD66" i="46"/>
  <c r="BD66" i="44"/>
  <c r="L73" i="46"/>
  <c r="L73" i="44"/>
  <c r="AK83" i="46"/>
  <c r="AK83" i="44"/>
  <c r="BG85" i="46"/>
  <c r="BG85" i="44"/>
  <c r="J87" i="46"/>
  <c r="J87" i="44"/>
  <c r="Z95" i="46"/>
  <c r="Z95" i="44"/>
  <c r="BB97" i="46"/>
  <c r="BB97" i="44"/>
  <c r="R98" i="46"/>
  <c r="R98" i="44"/>
  <c r="AL99" i="46"/>
  <c r="AL99" i="44"/>
  <c r="BM100" i="46"/>
  <c r="BM100" i="44"/>
  <c r="E101" i="46"/>
  <c r="E101" i="44"/>
  <c r="AK101" i="46"/>
  <c r="AK101" i="44"/>
  <c r="M103" i="46"/>
  <c r="M103" i="44"/>
  <c r="U103" i="46"/>
  <c r="U103" i="44"/>
  <c r="AK103" i="46"/>
  <c r="AK103" i="44"/>
  <c r="BI103" i="46"/>
  <c r="BI103" i="44"/>
  <c r="H104" i="46"/>
  <c r="H104" i="44"/>
  <c r="AZ105" i="46"/>
  <c r="AZ105" i="44"/>
  <c r="BD108" i="46"/>
  <c r="BD108" i="44"/>
  <c r="BJ110" i="46"/>
  <c r="BJ110" i="44"/>
  <c r="AW111" i="46"/>
  <c r="AW111" i="44"/>
  <c r="BE113" i="46"/>
  <c r="BE113" i="44"/>
  <c r="AJ114" i="46"/>
  <c r="AJ114" i="44"/>
  <c r="C95" i="46"/>
  <c r="C95" i="44" s="1"/>
  <c r="U63" i="44"/>
  <c r="BF75" i="44"/>
  <c r="U81" i="44"/>
  <c r="Q84" i="44"/>
  <c r="Y113" i="44"/>
  <c r="BG70" i="44"/>
  <c r="R75" i="44"/>
  <c r="M81" i="44"/>
  <c r="I82" i="44"/>
  <c r="BF87" i="44"/>
  <c r="BQ89" i="44"/>
  <c r="AQ93" i="44"/>
  <c r="BO93" i="44"/>
  <c r="AG100" i="44"/>
  <c r="L105" i="44"/>
  <c r="AV108" i="44"/>
  <c r="N110" i="44"/>
  <c r="Q113" i="44"/>
  <c r="P125" i="44"/>
  <c r="A113" i="44"/>
  <c r="A120" i="44"/>
  <c r="AZ46" i="44"/>
  <c r="P49" i="44"/>
  <c r="AX56" i="44"/>
  <c r="E61" i="44"/>
  <c r="AO64" i="44"/>
  <c r="AN66" i="44"/>
  <c r="U67" i="44"/>
  <c r="Y68" i="44"/>
  <c r="BL68" i="44"/>
  <c r="BE69" i="44"/>
  <c r="AU71" i="44"/>
  <c r="K72" i="44"/>
  <c r="D73" i="44"/>
  <c r="BI73" i="44"/>
  <c r="X74" i="44"/>
  <c r="AX75" i="44"/>
  <c r="K80" i="44"/>
  <c r="J82" i="44"/>
  <c r="AG84" i="44"/>
  <c r="AW84" i="44"/>
  <c r="K85" i="44"/>
  <c r="AA85" i="44"/>
  <c r="N86" i="44"/>
  <c r="AL86" i="44"/>
  <c r="BG87" i="44"/>
  <c r="L88" i="44"/>
  <c r="AA93" i="44"/>
  <c r="AM94" i="44"/>
  <c r="AS96" i="44"/>
  <c r="AL97" i="44"/>
  <c r="Z98" i="44"/>
  <c r="AP98" i="44"/>
  <c r="BE100" i="44"/>
  <c r="AC101" i="44"/>
  <c r="N103" i="44"/>
  <c r="P104" i="44"/>
  <c r="BP105" i="44"/>
  <c r="X108" i="44"/>
  <c r="BH109" i="44"/>
  <c r="Q111" i="44"/>
  <c r="E114" i="44"/>
  <c r="AN115" i="44"/>
  <c r="T116" i="44"/>
  <c r="BN123" i="44"/>
  <c r="R168" i="46"/>
  <c r="R168" i="44"/>
  <c r="AH168" i="46"/>
  <c r="AH168" i="44"/>
  <c r="AD169" i="46"/>
  <c r="AD169" i="44"/>
  <c r="BJ169" i="46"/>
  <c r="BJ169" i="44"/>
  <c r="F171" i="46"/>
  <c r="F171" i="44"/>
  <c r="N171" i="46"/>
  <c r="N171" i="44"/>
  <c r="AT171" i="46"/>
  <c r="AT171" i="44"/>
  <c r="U173" i="46"/>
  <c r="U173" i="44"/>
  <c r="BA173" i="46"/>
  <c r="BA173" i="44"/>
  <c r="BI173" i="46"/>
  <c r="BI173" i="44"/>
  <c r="P174" i="46"/>
  <c r="P174" i="44"/>
  <c r="AN174" i="46"/>
  <c r="AN174" i="44"/>
  <c r="AV174" i="46"/>
  <c r="AV174" i="44"/>
  <c r="P176" i="46"/>
  <c r="P176" i="44"/>
  <c r="X176" i="46"/>
  <c r="X176" i="44"/>
  <c r="AN176" i="46"/>
  <c r="AN176" i="44"/>
  <c r="BD176" i="46"/>
  <c r="BD176" i="44"/>
  <c r="BL176" i="46"/>
  <c r="BL176" i="44"/>
  <c r="K177" i="46"/>
  <c r="K177" i="44"/>
  <c r="S177" i="46"/>
  <c r="S177" i="44"/>
  <c r="AA177" i="46"/>
  <c r="AA177" i="44"/>
  <c r="AI177" i="46"/>
  <c r="AI177" i="44"/>
  <c r="BG177" i="46"/>
  <c r="BG177" i="44"/>
  <c r="E178" i="46"/>
  <c r="E178" i="44"/>
  <c r="M178" i="46"/>
  <c r="M178" i="44"/>
  <c r="AK178" i="46"/>
  <c r="AK178" i="44"/>
  <c r="AS178" i="46"/>
  <c r="AS178" i="44"/>
  <c r="BQ178" i="46"/>
  <c r="BQ178" i="44"/>
  <c r="I179" i="46"/>
  <c r="I179" i="44"/>
  <c r="AG179" i="46"/>
  <c r="AG179" i="44"/>
  <c r="AO179" i="46"/>
  <c r="AO179" i="44"/>
  <c r="AW179" i="46"/>
  <c r="AW179" i="44"/>
  <c r="K182" i="46"/>
  <c r="K182" i="44"/>
  <c r="AA182" i="46"/>
  <c r="AA182" i="44"/>
  <c r="AI182" i="46"/>
  <c r="AI182" i="44"/>
  <c r="AQ182" i="46"/>
  <c r="AQ182" i="44"/>
  <c r="BG182" i="46"/>
  <c r="BG182" i="44"/>
  <c r="BO182" i="46"/>
  <c r="BO182" i="44"/>
  <c r="N183" i="46"/>
  <c r="N183" i="44"/>
  <c r="AL183" i="46"/>
  <c r="AL183" i="44"/>
  <c r="BJ183" i="46"/>
  <c r="BJ183" i="44"/>
  <c r="J184" i="46"/>
  <c r="J184" i="44"/>
  <c r="R184" i="46"/>
  <c r="R184" i="44"/>
  <c r="BF168" i="44"/>
  <c r="N169" i="44"/>
  <c r="AC173" i="44"/>
  <c r="H176" i="44"/>
  <c r="AF176" i="44"/>
  <c r="AV176" i="44"/>
  <c r="AL169" i="44"/>
  <c r="H174" i="44"/>
  <c r="BL174" i="44"/>
  <c r="AC178" i="44"/>
  <c r="BA178" i="44"/>
  <c r="Z168" i="44"/>
  <c r="AX168" i="44"/>
  <c r="F169" i="44"/>
  <c r="AF174" i="44"/>
  <c r="AX184" i="46"/>
  <c r="AX184" i="44"/>
  <c r="BN184" i="46"/>
  <c r="BN184" i="44"/>
  <c r="BJ185" i="46"/>
  <c r="BJ185" i="44"/>
  <c r="P186" i="46"/>
  <c r="P186" i="44"/>
  <c r="AF186" i="46"/>
  <c r="AF186" i="44"/>
  <c r="AV186" i="46"/>
  <c r="AV186" i="44"/>
  <c r="AJ187" i="46"/>
  <c r="AJ187" i="44"/>
  <c r="AR187" i="46"/>
  <c r="AR187" i="44"/>
  <c r="BP187" i="46"/>
  <c r="BP187" i="44"/>
  <c r="K188" i="46"/>
  <c r="K188" i="44"/>
  <c r="AQ188" i="46"/>
  <c r="AQ188" i="44"/>
  <c r="AQ190" i="46"/>
  <c r="AQ190" i="44"/>
  <c r="AD191" i="46"/>
  <c r="AD191" i="44"/>
  <c r="BJ191" i="46"/>
  <c r="BJ191" i="44"/>
  <c r="Z192" i="46"/>
  <c r="Z192" i="44"/>
  <c r="BN192" i="46"/>
  <c r="BN192" i="44"/>
  <c r="AL193" i="46"/>
  <c r="AL193" i="44"/>
  <c r="AT193" i="46"/>
  <c r="AT193" i="44"/>
  <c r="AO194" i="46"/>
  <c r="AO194" i="44"/>
  <c r="BE194" i="46"/>
  <c r="BE194" i="44"/>
  <c r="L195" i="46"/>
  <c r="L195" i="44"/>
  <c r="AB195" i="46"/>
  <c r="AB195" i="44"/>
  <c r="AR195" i="46"/>
  <c r="AR195" i="44"/>
  <c r="H196" i="46"/>
  <c r="H196" i="44"/>
  <c r="AJ197" i="46"/>
  <c r="AJ197" i="44"/>
  <c r="BH197" i="46"/>
  <c r="BH197" i="44"/>
  <c r="X198" i="46"/>
  <c r="X198" i="44"/>
  <c r="A75" i="44"/>
  <c r="BC17" i="44"/>
  <c r="AH34" i="44"/>
  <c r="AQ40" i="44"/>
  <c r="AI54" i="44"/>
  <c r="BO64" i="44"/>
  <c r="D76" i="44"/>
  <c r="BJ79" i="44"/>
  <c r="G84" i="44"/>
  <c r="BK84" i="44"/>
  <c r="AJ86" i="44"/>
  <c r="AO88" i="44"/>
  <c r="AP184" i="44"/>
  <c r="AN186" i="44"/>
  <c r="BH187" i="44"/>
  <c r="AA188" i="44"/>
  <c r="O189" i="44"/>
  <c r="AU189" i="44"/>
  <c r="F191" i="44"/>
  <c r="AL191" i="44"/>
  <c r="BJ193" i="44"/>
  <c r="Y194" i="44"/>
  <c r="BP195" i="44"/>
  <c r="P196" i="44"/>
  <c r="L197" i="44"/>
  <c r="AN198" i="44"/>
  <c r="N185" i="44"/>
  <c r="AL185" i="44"/>
  <c r="H186" i="44"/>
  <c r="BL186" i="44"/>
  <c r="AB187" i="44"/>
  <c r="S188" i="44"/>
  <c r="AY188" i="44"/>
  <c r="K190" i="44"/>
  <c r="AY190" i="44"/>
  <c r="AK200" i="46"/>
  <c r="AK200" i="44"/>
  <c r="M202" i="46"/>
  <c r="M202" i="44"/>
  <c r="AO203" i="46"/>
  <c r="AO203" i="44"/>
  <c r="R204" i="46"/>
  <c r="R204" i="44"/>
  <c r="AP204" i="46"/>
  <c r="AP204" i="44"/>
  <c r="Q206" i="46"/>
  <c r="Q206" i="44"/>
  <c r="AW206" i="46"/>
  <c r="AW206" i="44"/>
  <c r="AX207" i="46"/>
  <c r="AX207" i="44"/>
  <c r="N106" i="44"/>
  <c r="BA200" i="44"/>
  <c r="I201" i="44"/>
  <c r="AW201" i="44"/>
  <c r="E202" i="44"/>
  <c r="BI202" i="44"/>
  <c r="J204" i="44"/>
  <c r="AX204" i="44"/>
  <c r="E205" i="44"/>
  <c r="BA205" i="44"/>
  <c r="Y206" i="44"/>
  <c r="BE206" i="44"/>
  <c r="BF114" i="46"/>
  <c r="BF114" i="44"/>
  <c r="AP116" i="46"/>
  <c r="AP116" i="44"/>
  <c r="AB126" i="44"/>
  <c r="BP126" i="44"/>
  <c r="AP140" i="44"/>
  <c r="N141" i="44"/>
  <c r="AD141" i="44"/>
  <c r="AS61" i="46"/>
  <c r="AS61" i="44"/>
  <c r="AG62" i="46"/>
  <c r="AG62" i="44"/>
  <c r="BE64" i="46"/>
  <c r="BE64" i="44"/>
  <c r="T65" i="46"/>
  <c r="T65" i="44"/>
  <c r="BP65" i="46"/>
  <c r="BP65" i="44"/>
  <c r="AF68" i="46"/>
  <c r="AF68" i="44"/>
  <c r="H85" i="46"/>
  <c r="H85" i="44"/>
  <c r="AF36" i="44"/>
  <c r="BD80" i="44"/>
  <c r="AP83" i="44"/>
  <c r="AX89" i="44"/>
  <c r="BI79" i="46"/>
  <c r="BI79" i="44"/>
  <c r="AV80" i="46"/>
  <c r="AV80" i="44"/>
  <c r="AV88" i="46"/>
  <c r="AV88" i="44"/>
  <c r="U20" i="44"/>
  <c r="N56" i="44"/>
  <c r="A65" i="44"/>
  <c r="L51" i="44"/>
  <c r="AP55" i="44"/>
  <c r="AE75" i="44"/>
  <c r="BP92" i="44"/>
  <c r="K97" i="44"/>
  <c r="T71" i="44"/>
  <c r="F84" i="44"/>
  <c r="AH96" i="44"/>
  <c r="AQ99" i="44"/>
  <c r="R101" i="44"/>
  <c r="AX103" i="44"/>
  <c r="BE105" i="44"/>
  <c r="AC106" i="44"/>
  <c r="K110" i="44"/>
  <c r="AY110" i="44"/>
  <c r="AD111" i="44"/>
  <c r="C91" i="46"/>
  <c r="C91" i="44" s="1"/>
  <c r="C101" i="46"/>
  <c r="C101" i="44" s="1"/>
  <c r="C112" i="46"/>
  <c r="C112" i="44" s="1"/>
  <c r="BH11" i="44"/>
  <c r="O31" i="44"/>
  <c r="T42" i="44"/>
  <c r="BF58" i="44"/>
  <c r="Q62" i="44"/>
  <c r="BE62" i="44"/>
  <c r="AC69" i="44"/>
  <c r="AV70" i="44"/>
  <c r="BP71" i="44"/>
  <c r="Y73" i="44"/>
  <c r="F74" i="44"/>
  <c r="P75" i="44"/>
  <c r="K76" i="44"/>
  <c r="BG78" i="44"/>
  <c r="AX81" i="44"/>
  <c r="AT82" i="44"/>
  <c r="BB84" i="44"/>
  <c r="BL85" i="44"/>
  <c r="AY86" i="44"/>
  <c r="G87" i="44"/>
  <c r="BB90" i="44"/>
  <c r="BL91" i="44"/>
  <c r="AJ92" i="44"/>
  <c r="AN93" i="44"/>
  <c r="BN96" i="44"/>
  <c r="AU98" i="44"/>
  <c r="K99" i="44"/>
  <c r="AA99" i="44"/>
  <c r="U104" i="44"/>
  <c r="Y105" i="44"/>
  <c r="AO105" i="44"/>
  <c r="AI110" i="44"/>
  <c r="F113" i="44"/>
  <c r="BJ113" i="44"/>
  <c r="F120" i="44"/>
  <c r="AT120" i="44"/>
  <c r="AA124" i="44"/>
  <c r="BO124" i="44"/>
  <c r="BK128" i="44"/>
  <c r="O130" i="44"/>
  <c r="BC130" i="44"/>
  <c r="Y131" i="44"/>
  <c r="BA132" i="44"/>
  <c r="BE133" i="44"/>
  <c r="BA134" i="44"/>
  <c r="BK135" i="44"/>
  <c r="R136" i="44"/>
  <c r="AH136" i="44"/>
  <c r="BJ137" i="44"/>
  <c r="J138" i="44"/>
  <c r="AX138" i="44"/>
  <c r="BN138" i="44"/>
  <c r="BI139" i="44"/>
  <c r="U141" i="44"/>
  <c r="AK141" i="44"/>
  <c r="AQ78" i="46"/>
  <c r="AQ78" i="44"/>
  <c r="P80" i="46"/>
  <c r="P80" i="44"/>
  <c r="AH81" i="46"/>
  <c r="AH81" i="44"/>
  <c r="X85" i="46"/>
  <c r="X85" i="44"/>
  <c r="AJ22" i="44"/>
  <c r="AF80" i="44"/>
  <c r="R81" i="44"/>
  <c r="R89" i="44"/>
  <c r="Z83" i="44"/>
  <c r="V84" i="44"/>
  <c r="U108" i="44"/>
  <c r="F111" i="44"/>
  <c r="A112" i="44"/>
  <c r="A83" i="44"/>
  <c r="A91" i="44"/>
  <c r="A103" i="44"/>
  <c r="C103" i="46"/>
  <c r="C103" i="44" s="1"/>
  <c r="AS24" i="44"/>
  <c r="W31" i="44"/>
  <c r="H52" i="44"/>
  <c r="BI58" i="44"/>
  <c r="AI60" i="44"/>
  <c r="X72" i="44"/>
  <c r="M79" i="44"/>
  <c r="BQ79" i="44"/>
  <c r="X80" i="44"/>
  <c r="J81" i="44"/>
  <c r="F82" i="44"/>
  <c r="AN88" i="44"/>
  <c r="BD88" i="44"/>
  <c r="H91" i="44"/>
  <c r="BD93" i="44"/>
  <c r="V100" i="44"/>
  <c r="AX101" i="44"/>
  <c r="F102" i="44"/>
  <c r="AL102" i="44"/>
  <c r="E108" i="44"/>
  <c r="AC108" i="44"/>
  <c r="BQ108" i="44"/>
  <c r="N111" i="44"/>
  <c r="J112" i="44"/>
  <c r="AH112" i="44"/>
  <c r="AX112" i="44"/>
  <c r="AC117" i="44"/>
  <c r="AO118" i="44"/>
  <c r="BM118" i="44"/>
  <c r="R119" i="44"/>
  <c r="K124" i="44"/>
  <c r="AY124" i="44"/>
  <c r="AO126" i="44"/>
  <c r="U132" i="44"/>
  <c r="BQ134" i="44"/>
  <c r="M139" i="44"/>
  <c r="BC142" i="44"/>
  <c r="S143" i="44"/>
  <c r="BG143" i="44"/>
  <c r="E68" i="46"/>
  <c r="E68" i="44"/>
  <c r="X93" i="46"/>
  <c r="X93" i="44"/>
  <c r="C57" i="46"/>
  <c r="C57" i="44" s="1"/>
  <c r="AP30" i="44"/>
  <c r="R58" i="44"/>
  <c r="P72" i="44"/>
  <c r="W87" i="44"/>
  <c r="P88" i="44"/>
  <c r="AQ94" i="44"/>
  <c r="N31" i="44"/>
  <c r="U45" i="44"/>
  <c r="AO73" i="44"/>
  <c r="O75" i="44"/>
  <c r="AI86" i="44"/>
  <c r="AU87" i="44"/>
  <c r="BN89" i="44"/>
  <c r="AX96" i="44"/>
  <c r="BG97" i="44"/>
  <c r="BN103" i="44"/>
  <c r="A85" i="44"/>
  <c r="C41" i="46"/>
  <c r="C41" i="44" s="1"/>
  <c r="C83" i="46"/>
  <c r="C83" i="44" s="1"/>
  <c r="F18" i="44"/>
  <c r="H25" i="44"/>
  <c r="AV52" i="44"/>
  <c r="AX53" i="44"/>
  <c r="AH58" i="44"/>
  <c r="BP59" i="44"/>
  <c r="M69" i="44"/>
  <c r="AV72" i="44"/>
  <c r="AW73" i="44"/>
  <c r="AM75" i="44"/>
  <c r="K78" i="44"/>
  <c r="AA78" i="44"/>
  <c r="BL80" i="44"/>
  <c r="BJ84" i="44"/>
  <c r="AF85" i="44"/>
  <c r="O87" i="44"/>
  <c r="BC87" i="44"/>
  <c r="X88" i="44"/>
  <c r="J89" i="44"/>
  <c r="Z89" i="44"/>
  <c r="AP89" i="44"/>
  <c r="F90" i="44"/>
  <c r="AL90" i="44"/>
  <c r="T92" i="44"/>
  <c r="BH92" i="44"/>
  <c r="AI94" i="44"/>
  <c r="AY94" i="44"/>
  <c r="W98" i="44"/>
  <c r="F100" i="44"/>
  <c r="Z101" i="44"/>
  <c r="V102" i="44"/>
  <c r="BB102" i="44"/>
  <c r="BM105" i="44"/>
  <c r="AS108" i="44"/>
  <c r="AW109" i="44"/>
  <c r="S110" i="44"/>
  <c r="BG110" i="44"/>
  <c r="BB111" i="44"/>
  <c r="AO114" i="44"/>
  <c r="BE114" i="44"/>
  <c r="AS115" i="44"/>
  <c r="M117" i="44"/>
  <c r="AS117" i="44"/>
  <c r="Y118" i="44"/>
  <c r="BB82" i="46"/>
  <c r="BB82" i="44"/>
  <c r="AV91" i="46"/>
  <c r="AV91" i="44"/>
  <c r="AD100" i="46"/>
  <c r="AD100" i="44"/>
  <c r="BF101" i="46"/>
  <c r="BF101" i="44"/>
  <c r="J103" i="46"/>
  <c r="J103" i="44"/>
  <c r="I105" i="46"/>
  <c r="I105" i="44"/>
  <c r="AK106" i="46"/>
  <c r="AK106" i="44"/>
  <c r="BI108" i="46"/>
  <c r="BI108" i="44"/>
  <c r="AO109" i="46"/>
  <c r="AO109" i="44"/>
  <c r="V111" i="46"/>
  <c r="V111" i="44"/>
  <c r="R112" i="46"/>
  <c r="R112" i="44"/>
  <c r="BF112" i="46"/>
  <c r="BF112" i="44"/>
  <c r="AD113" i="46"/>
  <c r="AD113" i="44"/>
  <c r="M115" i="46"/>
  <c r="M115" i="44"/>
  <c r="AH119" i="46"/>
  <c r="AH119" i="44"/>
  <c r="Y126" i="46"/>
  <c r="Y126" i="44"/>
  <c r="AW126" i="46"/>
  <c r="AW126" i="44"/>
  <c r="AI127" i="46"/>
  <c r="AI127" i="44"/>
  <c r="AY127" i="46"/>
  <c r="AY127" i="44"/>
  <c r="O128" i="46"/>
  <c r="O128" i="44"/>
  <c r="AE128" i="46"/>
  <c r="AE128" i="44"/>
  <c r="AU128" i="46"/>
  <c r="AU128" i="44"/>
  <c r="K129" i="46"/>
  <c r="K129" i="44"/>
  <c r="AA129" i="46"/>
  <c r="AA129" i="44"/>
  <c r="G130" i="46"/>
  <c r="G130" i="44"/>
  <c r="AU130" i="46"/>
  <c r="AU130" i="44"/>
  <c r="BK130" i="46"/>
  <c r="BK130" i="44"/>
  <c r="AO131" i="46"/>
  <c r="AO131" i="44"/>
  <c r="E132" i="46"/>
  <c r="E132" i="44"/>
  <c r="AK132" i="46"/>
  <c r="AK132" i="44"/>
  <c r="AO133" i="46"/>
  <c r="AO133" i="44"/>
  <c r="U134" i="46"/>
  <c r="U134" i="44"/>
  <c r="BI134" i="46"/>
  <c r="BI134" i="44"/>
  <c r="G135" i="46"/>
  <c r="G135" i="44"/>
  <c r="W135" i="46"/>
  <c r="W135" i="44"/>
  <c r="AX136" i="46"/>
  <c r="AX136" i="44"/>
  <c r="V137" i="46"/>
  <c r="V137" i="44"/>
  <c r="AT137" i="46"/>
  <c r="AT137" i="44"/>
  <c r="R138" i="46"/>
  <c r="R138" i="44"/>
  <c r="AH138" i="46"/>
  <c r="AH138" i="44"/>
  <c r="BF138" i="46"/>
  <c r="BF138" i="44"/>
  <c r="E139" i="46"/>
  <c r="E139" i="44"/>
  <c r="AC139" i="46"/>
  <c r="AC139" i="44"/>
  <c r="I140" i="46"/>
  <c r="I140" i="44"/>
  <c r="AW140" i="46"/>
  <c r="AW140" i="44"/>
  <c r="BM140" i="46"/>
  <c r="BM140" i="44"/>
  <c r="AS141" i="46"/>
  <c r="AS141" i="44"/>
  <c r="BK142" i="46"/>
  <c r="BK142" i="44"/>
  <c r="K143" i="46"/>
  <c r="K143" i="44"/>
  <c r="AI143" i="46"/>
  <c r="AI143" i="44"/>
  <c r="G144" i="46"/>
  <c r="G144" i="44"/>
  <c r="BK144" i="46"/>
  <c r="BK144" i="44"/>
  <c r="K145" i="46"/>
  <c r="K145" i="44"/>
  <c r="AI145" i="46"/>
  <c r="AI145" i="44"/>
  <c r="BG145" i="46"/>
  <c r="BG145" i="44"/>
  <c r="AE146" i="46"/>
  <c r="AE146" i="44"/>
  <c r="BC146" i="46"/>
  <c r="BC146" i="44"/>
  <c r="K147" i="46"/>
  <c r="K147" i="44"/>
  <c r="AI147" i="46"/>
  <c r="AI147" i="44"/>
  <c r="BG147" i="46"/>
  <c r="BG147" i="44"/>
  <c r="BE73" i="46"/>
  <c r="BE73" i="44"/>
  <c r="J83" i="46"/>
  <c r="J83" i="44"/>
  <c r="AC68" i="44"/>
  <c r="AA76" i="44"/>
  <c r="BA79" i="44"/>
  <c r="BN83" i="44"/>
  <c r="AQ86" i="44"/>
  <c r="AV93" i="44"/>
  <c r="AL74" i="46"/>
  <c r="AL74" i="44"/>
  <c r="BJ74" i="46"/>
  <c r="BJ74" i="44"/>
  <c r="X77" i="46"/>
  <c r="X77" i="44"/>
  <c r="BC84" i="46"/>
  <c r="BC84" i="44"/>
  <c r="AM90" i="46"/>
  <c r="AM90" i="44"/>
  <c r="BG26" i="44"/>
  <c r="X52" i="44"/>
  <c r="AK79" i="44"/>
  <c r="BD91" i="44"/>
  <c r="BA20" i="44"/>
  <c r="AY39" i="44"/>
  <c r="AJ71" i="44"/>
  <c r="AF72" i="44"/>
  <c r="AU75" i="44"/>
  <c r="E79" i="44"/>
  <c r="U79" i="44"/>
  <c r="N82" i="44"/>
  <c r="BJ82" i="44"/>
  <c r="AN85" i="44"/>
  <c r="K86" i="44"/>
  <c r="BL88" i="44"/>
  <c r="AD90" i="44"/>
  <c r="BL93" i="44"/>
  <c r="S94" i="44"/>
  <c r="N102" i="44"/>
  <c r="AC104" i="44"/>
  <c r="Q105" i="44"/>
  <c r="AK108" i="44"/>
  <c r="BA108" i="44"/>
  <c r="AT111" i="44"/>
  <c r="BJ111" i="44"/>
  <c r="AP112" i="44"/>
  <c r="BN112" i="44"/>
  <c r="BM114" i="44"/>
  <c r="U117" i="44"/>
  <c r="AG118" i="44"/>
  <c r="Z119" i="44"/>
  <c r="AX119" i="44"/>
  <c r="AQ124" i="44"/>
  <c r="I126" i="44"/>
  <c r="BC128" i="44"/>
  <c r="AF149" i="44"/>
  <c r="T150" i="44"/>
  <c r="AJ150" i="44"/>
  <c r="AK92" i="44"/>
  <c r="BA92" i="44"/>
  <c r="T94" i="44"/>
  <c r="BC148" i="44"/>
  <c r="BD149" i="44"/>
  <c r="H151" i="44"/>
  <c r="AF151" i="44"/>
  <c r="S152" i="44"/>
  <c r="BG152" i="44"/>
  <c r="AA154" i="44"/>
  <c r="O155" i="44"/>
  <c r="AH156" i="44"/>
  <c r="V157" i="44"/>
  <c r="BB157" i="44"/>
  <c r="BF158" i="44"/>
  <c r="AT159" i="44"/>
  <c r="A23" i="44"/>
  <c r="C47" i="46"/>
  <c r="C47" i="44" s="1"/>
  <c r="AZ9" i="44"/>
  <c r="BO37" i="44"/>
  <c r="AP49" i="44"/>
  <c r="BD45" i="46"/>
  <c r="A47" i="44"/>
  <c r="A73" i="44"/>
  <c r="C50" i="46"/>
  <c r="C50" i="44" s="1"/>
  <c r="T11" i="44"/>
  <c r="AO21" i="44"/>
  <c r="AN27" i="44"/>
  <c r="O34" i="44"/>
  <c r="J38" i="44"/>
  <c r="BC40" i="44"/>
  <c r="BC44" i="44"/>
  <c r="BJ46" i="44"/>
  <c r="AR48" i="44"/>
  <c r="AU49" i="44"/>
  <c r="AJ50" i="44"/>
  <c r="T51" i="44"/>
  <c r="BF51" i="44"/>
  <c r="AD53" i="44"/>
  <c r="BJ53" i="44"/>
  <c r="J56" i="44"/>
  <c r="BP56" i="44"/>
  <c r="AC57" i="44"/>
  <c r="X58" i="44"/>
  <c r="BD58" i="44"/>
  <c r="L59" i="44"/>
  <c r="AX59" i="44"/>
  <c r="G60" i="44"/>
  <c r="Z63" i="44"/>
  <c r="L64" i="44"/>
  <c r="AR64" i="44"/>
  <c r="AU65" i="44"/>
  <c r="S66" i="44"/>
  <c r="K68" i="44"/>
  <c r="AI68" i="44"/>
  <c r="AQ69" i="44"/>
  <c r="BB70" i="44"/>
  <c r="J71" i="44"/>
  <c r="AB71" i="44"/>
  <c r="AR71" i="44"/>
  <c r="BN71" i="44"/>
  <c r="Q72" i="44"/>
  <c r="AG72" i="44"/>
  <c r="BB72" i="44"/>
  <c r="BC73" i="44"/>
  <c r="K74" i="44"/>
  <c r="AD74" i="44"/>
  <c r="AY74" i="44"/>
  <c r="H75" i="44"/>
  <c r="W75" i="44"/>
  <c r="AN75" i="44"/>
  <c r="BI75" i="44"/>
  <c r="Q76" i="44"/>
  <c r="BG76" i="44"/>
  <c r="AN77" i="44"/>
  <c r="BI77" i="44"/>
  <c r="AW78" i="44"/>
  <c r="AG80" i="44"/>
  <c r="AW80" i="44"/>
  <c r="BD81" i="44"/>
  <c r="AB82" i="44"/>
  <c r="AU82" i="44"/>
  <c r="BP82" i="44"/>
  <c r="BO83" i="44"/>
  <c r="AE84" i="44"/>
  <c r="BH84" i="44"/>
  <c r="I85" i="44"/>
  <c r="AO85" i="44"/>
  <c r="I86" i="44"/>
  <c r="BH86" i="44"/>
  <c r="M87" i="44"/>
  <c r="AC87" i="44"/>
  <c r="S89" i="44"/>
  <c r="BK90" i="44"/>
  <c r="AW91" i="44"/>
  <c r="D9" i="44"/>
  <c r="S21" i="44"/>
  <c r="BD31" i="44"/>
  <c r="AD48" i="44"/>
  <c r="BE45" i="46"/>
  <c r="BI43" i="44"/>
  <c r="BO18" i="46"/>
  <c r="AG28" i="44"/>
  <c r="AD41" i="44"/>
  <c r="D50" i="44"/>
  <c r="AH56" i="44"/>
  <c r="K57" i="44"/>
  <c r="P59" i="44"/>
  <c r="AJ60" i="44"/>
  <c r="AP62" i="44"/>
  <c r="BI67" i="44"/>
  <c r="Q68" i="44"/>
  <c r="BM68" i="44"/>
  <c r="AO69" i="44"/>
  <c r="BC76" i="44"/>
  <c r="I79" i="44"/>
  <c r="L80" i="44"/>
  <c r="V81" i="44"/>
  <c r="C37" i="46"/>
  <c r="C37" i="44" s="1"/>
  <c r="O19" i="44"/>
  <c r="V23" i="44"/>
  <c r="AG44" i="44"/>
  <c r="AP56" i="44"/>
  <c r="BD59" i="44"/>
  <c r="AL61" i="44"/>
  <c r="BB63" i="44"/>
  <c r="AX11" i="44"/>
  <c r="AC43" i="44"/>
  <c r="AJ13" i="44"/>
  <c r="BG75" i="46"/>
  <c r="BG75" i="44"/>
  <c r="G76" i="46"/>
  <c r="G76" i="44"/>
  <c r="AQ77" i="46"/>
  <c r="AQ77" i="44"/>
  <c r="AE94" i="46"/>
  <c r="AE94" i="44"/>
  <c r="AD96" i="46"/>
  <c r="AD96" i="44"/>
  <c r="N101" i="46"/>
  <c r="N101" i="44"/>
  <c r="BB101" i="46"/>
  <c r="BB101" i="44"/>
  <c r="U105" i="46"/>
  <c r="U105" i="44"/>
  <c r="BM108" i="46"/>
  <c r="BM108" i="44"/>
  <c r="E109" i="46"/>
  <c r="E109" i="44"/>
  <c r="G110" i="46"/>
  <c r="G110" i="44"/>
  <c r="AK114" i="46"/>
  <c r="AK114" i="44"/>
  <c r="AS114" i="46"/>
  <c r="AS114" i="44"/>
  <c r="Q117" i="46"/>
  <c r="Q117" i="44"/>
  <c r="AK118" i="46"/>
  <c r="AK118" i="44"/>
  <c r="BI118" i="46"/>
  <c r="BI118" i="44"/>
  <c r="AD119" i="46"/>
  <c r="AD119" i="44"/>
  <c r="AT119" i="46"/>
  <c r="AT119" i="44"/>
  <c r="AP120" i="46"/>
  <c r="AP120" i="44"/>
  <c r="AX120" i="46"/>
  <c r="AX120" i="44"/>
  <c r="BF120" i="46"/>
  <c r="BF120" i="44"/>
  <c r="D121" i="46"/>
  <c r="D121" i="44"/>
  <c r="H122" i="46"/>
  <c r="H122" i="44"/>
  <c r="AF122" i="46"/>
  <c r="AF122" i="44"/>
  <c r="AE124" i="46"/>
  <c r="AE124" i="44"/>
  <c r="AM124" i="46"/>
  <c r="AM124" i="44"/>
  <c r="BC124" i="46"/>
  <c r="BC124" i="44"/>
  <c r="Y125" i="46"/>
  <c r="Y125" i="44"/>
  <c r="BC86" i="46"/>
  <c r="BC86" i="44"/>
  <c r="AY87" i="46"/>
  <c r="AY87" i="44"/>
  <c r="AZ91" i="46"/>
  <c r="AZ91" i="44"/>
  <c r="BD92" i="46"/>
  <c r="BD92" i="44"/>
  <c r="AI98" i="46"/>
  <c r="AI98" i="44"/>
  <c r="Z102" i="46"/>
  <c r="Z102" i="44"/>
  <c r="F103" i="46"/>
  <c r="F103" i="44"/>
  <c r="BB103" i="46"/>
  <c r="BB103" i="44"/>
  <c r="Q104" i="46"/>
  <c r="Q104" i="44"/>
  <c r="AW104" i="46"/>
  <c r="AW104" i="44"/>
  <c r="E107" i="46"/>
  <c r="E107" i="44"/>
  <c r="AS107" i="46"/>
  <c r="AS107" i="44"/>
  <c r="F112" i="46"/>
  <c r="F112" i="44"/>
  <c r="AG115" i="46"/>
  <c r="AG115" i="44"/>
  <c r="E116" i="46"/>
  <c r="E116" i="44"/>
  <c r="BQ116" i="46"/>
  <c r="BQ116" i="44"/>
  <c r="AW117" i="46"/>
  <c r="AW117" i="44"/>
  <c r="U118" i="46"/>
  <c r="U118" i="44"/>
  <c r="A37" i="44"/>
  <c r="A90" i="44"/>
  <c r="C102" i="46"/>
  <c r="C102" i="44" s="1"/>
  <c r="Q15" i="44"/>
  <c r="AQ20" i="44"/>
  <c r="Z24" i="44"/>
  <c r="BQ28" i="44"/>
  <c r="BF37" i="44"/>
  <c r="BD39" i="44"/>
  <c r="AX42" i="44"/>
  <c r="Q44" i="44"/>
  <c r="AJ47" i="44"/>
  <c r="AV48" i="44"/>
  <c r="AN49" i="44"/>
  <c r="BH50" i="44"/>
  <c r="BL51" i="44"/>
  <c r="R53" i="44"/>
  <c r="BN54" i="44"/>
  <c r="Z56" i="44"/>
  <c r="BJ56" i="44"/>
  <c r="F58" i="44"/>
  <c r="AD58" i="44"/>
  <c r="BB58" i="44"/>
  <c r="L60" i="44"/>
  <c r="BP60" i="44"/>
  <c r="V61" i="44"/>
  <c r="Z62" i="44"/>
  <c r="AX62" i="44"/>
  <c r="N63" i="44"/>
  <c r="Q66" i="44"/>
  <c r="BI68" i="44"/>
  <c r="AG69" i="44"/>
  <c r="AW69" i="44"/>
  <c r="X71" i="44"/>
  <c r="H72" i="44"/>
  <c r="BD72" i="44"/>
  <c r="AG73" i="44"/>
  <c r="AQ75" i="44"/>
  <c r="BK75" i="44"/>
  <c r="AI76" i="44"/>
  <c r="AY76" i="44"/>
  <c r="BO76" i="44"/>
  <c r="AY77" i="44"/>
  <c r="D78" i="44"/>
  <c r="S78" i="44"/>
  <c r="AE78" i="44"/>
  <c r="Y79" i="44"/>
  <c r="AO79" i="44"/>
  <c r="BE79" i="44"/>
  <c r="Z81" i="44"/>
  <c r="AT81" i="44"/>
  <c r="N83" i="44"/>
  <c r="AD83" i="44"/>
  <c r="AQ83" i="44"/>
  <c r="BB83" i="44"/>
  <c r="O84" i="44"/>
  <c r="O86" i="44"/>
  <c r="K87" i="44"/>
  <c r="BO87" i="44"/>
  <c r="AG88" i="44"/>
  <c r="BB89" i="44"/>
  <c r="BO89" i="44"/>
  <c r="AE90" i="44"/>
  <c r="AP90" i="44"/>
  <c r="BF90" i="44"/>
  <c r="BE91" i="44"/>
  <c r="E92" i="44"/>
  <c r="D93" i="44"/>
  <c r="T93" i="44"/>
  <c r="F96" i="44"/>
  <c r="AU97" i="44"/>
  <c r="BK97" i="44"/>
  <c r="BN100" i="44"/>
  <c r="AX102" i="44"/>
  <c r="BM104" i="44"/>
  <c r="M105" i="44"/>
  <c r="AC105" i="44"/>
  <c r="AS105" i="44"/>
  <c r="BI105" i="44"/>
  <c r="AW106" i="44"/>
  <c r="AW108" i="44"/>
  <c r="BM115" i="44"/>
  <c r="N119" i="44"/>
  <c r="AA123" i="44"/>
  <c r="AQ123" i="44"/>
  <c r="O124" i="44"/>
  <c r="M14" i="44"/>
  <c r="U73" i="46"/>
  <c r="U73" i="44"/>
  <c r="AK73" i="46"/>
  <c r="AK73" i="44"/>
  <c r="BA73" i="46"/>
  <c r="BA73" i="44"/>
  <c r="AA75" i="46"/>
  <c r="AA75" i="44"/>
  <c r="BG77" i="46"/>
  <c r="BG77" i="44"/>
  <c r="AI87" i="46"/>
  <c r="AI87" i="44"/>
  <c r="AR88" i="46"/>
  <c r="AR88" i="44"/>
  <c r="AJ91" i="46"/>
  <c r="AJ91" i="44"/>
  <c r="W99" i="46"/>
  <c r="W99" i="44"/>
  <c r="R100" i="46"/>
  <c r="R100" i="44"/>
  <c r="A62" i="44"/>
  <c r="A97" i="44"/>
  <c r="A102" i="44"/>
  <c r="C84" i="46"/>
  <c r="C84" i="44" s="1"/>
  <c r="BM15" i="44"/>
  <c r="X30" i="44"/>
  <c r="BJ42" i="44"/>
  <c r="AZ48" i="44"/>
  <c r="L50" i="44"/>
  <c r="BL50" i="44"/>
  <c r="AN52" i="44"/>
  <c r="AD56" i="44"/>
  <c r="BN56" i="44"/>
  <c r="AY57" i="44"/>
  <c r="H59" i="44"/>
  <c r="AF59" i="44"/>
  <c r="AN60" i="44"/>
  <c r="BB61" i="44"/>
  <c r="AT63" i="44"/>
  <c r="I67" i="44"/>
  <c r="AK67" i="44"/>
  <c r="BQ67" i="44"/>
  <c r="U68" i="44"/>
  <c r="Q69" i="44"/>
  <c r="T70" i="44"/>
  <c r="BH70" i="44"/>
  <c r="L71" i="44"/>
  <c r="AN71" i="44"/>
  <c r="I72" i="44"/>
  <c r="AO72" i="44"/>
  <c r="I74" i="44"/>
  <c r="Y74" i="44"/>
  <c r="AO74" i="44"/>
  <c r="AJ76" i="44"/>
  <c r="AZ76" i="44"/>
  <c r="BP76" i="44"/>
  <c r="S77" i="44"/>
  <c r="G78" i="44"/>
  <c r="T78" i="44"/>
  <c r="BK78" i="44"/>
  <c r="I80" i="44"/>
  <c r="AZ80" i="44"/>
  <c r="N81" i="44"/>
  <c r="AH82" i="44"/>
  <c r="AX82" i="44"/>
  <c r="BN82" i="44"/>
  <c r="BF84" i="44"/>
  <c r="T85" i="44"/>
  <c r="AJ85" i="44"/>
  <c r="AZ85" i="44"/>
  <c r="AU86" i="44"/>
  <c r="BK86" i="44"/>
  <c r="N89" i="44"/>
  <c r="R90" i="44"/>
  <c r="AB91" i="44"/>
  <c r="AR91" i="44"/>
  <c r="X92" i="44"/>
  <c r="AN92" i="44"/>
  <c r="S98" i="44"/>
  <c r="BK99" i="44"/>
  <c r="AH100" i="44"/>
  <c r="AX100" i="44"/>
  <c r="AG104" i="44"/>
  <c r="Q108" i="44"/>
  <c r="AX111" i="44"/>
  <c r="E118" i="44"/>
  <c r="AS118" i="44"/>
  <c r="R120" i="44"/>
  <c r="BP121" i="44"/>
  <c r="AC79" i="46"/>
  <c r="AC79" i="44"/>
  <c r="H80" i="46"/>
  <c r="H80" i="44"/>
  <c r="AP81" i="46"/>
  <c r="AP81" i="44"/>
  <c r="BF81" i="46"/>
  <c r="BF81" i="44"/>
  <c r="V82" i="46"/>
  <c r="V82" i="44"/>
  <c r="AL82" i="46"/>
  <c r="AL82" i="44"/>
  <c r="R83" i="46"/>
  <c r="R83" i="44"/>
  <c r="AD84" i="46"/>
  <c r="AD84" i="44"/>
  <c r="AA86" i="46"/>
  <c r="AA86" i="44"/>
  <c r="AF88" i="46"/>
  <c r="AF88" i="44"/>
  <c r="AW72" i="46"/>
  <c r="AW72" i="44"/>
  <c r="BM72" i="46"/>
  <c r="BM72" i="44"/>
  <c r="AB76" i="46"/>
  <c r="AB76" i="44"/>
  <c r="BM80" i="46"/>
  <c r="BM80" i="44"/>
  <c r="G82" i="46"/>
  <c r="G82" i="44"/>
  <c r="AW85" i="46"/>
  <c r="AW85" i="44"/>
  <c r="L86" i="46"/>
  <c r="L86" i="44"/>
  <c r="BP86" i="46"/>
  <c r="BP86" i="44"/>
  <c r="Q88" i="46"/>
  <c r="Q88" i="44"/>
  <c r="BE88" i="46"/>
  <c r="BE88" i="44"/>
  <c r="AI89" i="46"/>
  <c r="AI89" i="44"/>
  <c r="G90" i="46"/>
  <c r="G90" i="44"/>
  <c r="I91" i="46"/>
  <c r="I91" i="44"/>
  <c r="BM91" i="46"/>
  <c r="BM91" i="44"/>
  <c r="AC92" i="46"/>
  <c r="AC92" i="44"/>
  <c r="AW93" i="46"/>
  <c r="AW93" i="44"/>
  <c r="L94" i="46"/>
  <c r="L94" i="44"/>
  <c r="AF95" i="46"/>
  <c r="AF95" i="44"/>
  <c r="BL95" i="46"/>
  <c r="BL95" i="44"/>
  <c r="BH97" i="46"/>
  <c r="BH97" i="44"/>
  <c r="BP97" i="46"/>
  <c r="BP97" i="44"/>
  <c r="H98" i="46"/>
  <c r="H98" i="44"/>
  <c r="X98" i="46"/>
  <c r="X98" i="44"/>
  <c r="AV98" i="46"/>
  <c r="AV98" i="44"/>
  <c r="AY12" i="44"/>
  <c r="G19" i="44"/>
  <c r="Z35" i="44"/>
  <c r="BA43" i="44"/>
  <c r="BE44" i="44"/>
  <c r="T48" i="44"/>
  <c r="AZ52" i="44"/>
  <c r="R56" i="44"/>
  <c r="AI57" i="44"/>
  <c r="BG57" i="44"/>
  <c r="BJ58" i="44"/>
  <c r="D60" i="44"/>
  <c r="N61" i="44"/>
  <c r="J62" i="44"/>
  <c r="BN62" i="44"/>
  <c r="BJ63" i="44"/>
  <c r="AW68" i="44"/>
  <c r="AV71" i="44"/>
  <c r="AG74" i="44"/>
  <c r="AW74" i="44"/>
  <c r="K77" i="44"/>
  <c r="AA77" i="44"/>
  <c r="BH80" i="44"/>
  <c r="Z82" i="44"/>
  <c r="BF82" i="44"/>
  <c r="AL83" i="44"/>
  <c r="J84" i="44"/>
  <c r="BC127" i="46"/>
  <c r="BC127" i="44"/>
  <c r="BG128" i="46"/>
  <c r="BG128" i="44"/>
  <c r="E131" i="46"/>
  <c r="E131" i="44"/>
  <c r="AS131" i="46"/>
  <c r="AS131" i="44"/>
  <c r="AG132" i="46"/>
  <c r="AG132" i="44"/>
  <c r="U133" i="46"/>
  <c r="U133" i="44"/>
  <c r="BI133" i="46"/>
  <c r="BI133" i="44"/>
  <c r="I134" i="46"/>
  <c r="I134" i="44"/>
  <c r="K135" i="46"/>
  <c r="K135" i="44"/>
  <c r="F136" i="46"/>
  <c r="F136" i="44"/>
  <c r="AW139" i="46"/>
  <c r="AW139" i="44"/>
  <c r="BI140" i="46"/>
  <c r="BI140" i="44"/>
  <c r="AE143" i="46"/>
  <c r="AE143" i="44"/>
  <c r="BC143" i="46"/>
  <c r="BC143" i="44"/>
  <c r="AI144" i="46"/>
  <c r="AI144" i="44"/>
  <c r="BO144" i="46"/>
  <c r="BO144" i="44"/>
  <c r="V90" i="44"/>
  <c r="AT90" i="44"/>
  <c r="X91" i="44"/>
  <c r="L92" i="44"/>
  <c r="AB99" i="44"/>
  <c r="AR99" i="44"/>
  <c r="AE100" i="44"/>
  <c r="BK100" i="44"/>
  <c r="S101" i="44"/>
  <c r="AQ101" i="44"/>
  <c r="BC102" i="44"/>
  <c r="AY103" i="44"/>
  <c r="S128" i="44"/>
  <c r="BC129" i="44"/>
  <c r="S130" i="44"/>
  <c r="BG130" i="44"/>
  <c r="AK131" i="44"/>
  <c r="BA131" i="44"/>
  <c r="Y132" i="44"/>
  <c r="AO132" i="44"/>
  <c r="S97" i="46"/>
  <c r="S97" i="44"/>
  <c r="BK98" i="46"/>
  <c r="BK98" i="44"/>
  <c r="AY99" i="46"/>
  <c r="AY99" i="44"/>
  <c r="BJ100" i="46"/>
  <c r="BJ100" i="44"/>
  <c r="AW105" i="46"/>
  <c r="AW105" i="44"/>
  <c r="M106" i="46"/>
  <c r="M106" i="44"/>
  <c r="Y109" i="46"/>
  <c r="Y109" i="44"/>
  <c r="BE109" i="46"/>
  <c r="BE109" i="44"/>
  <c r="AA110" i="46"/>
  <c r="AA110" i="44"/>
  <c r="AQ110" i="46"/>
  <c r="AQ110" i="44"/>
  <c r="N113" i="46"/>
  <c r="N113" i="44"/>
  <c r="Q114" i="46"/>
  <c r="Q114" i="44"/>
  <c r="U115" i="46"/>
  <c r="U115" i="44"/>
  <c r="BI115" i="46"/>
  <c r="BI115" i="44"/>
  <c r="BQ117" i="46"/>
  <c r="BQ117" i="44"/>
  <c r="AJ99" i="46"/>
  <c r="AJ99" i="44"/>
  <c r="BP99" i="46"/>
  <c r="BP99" i="44"/>
  <c r="AU100" i="46"/>
  <c r="AU100" i="44"/>
  <c r="G102" i="46"/>
  <c r="G102" i="44"/>
  <c r="BK102" i="46"/>
  <c r="BK102" i="44"/>
  <c r="K103" i="46"/>
  <c r="K103" i="44"/>
  <c r="BO103" i="46"/>
  <c r="BO103" i="44"/>
  <c r="AD104" i="46"/>
  <c r="AD104" i="44"/>
  <c r="AT104" i="46"/>
  <c r="AT104" i="44"/>
  <c r="AH105" i="46"/>
  <c r="AH105" i="44"/>
  <c r="AD106" i="46"/>
  <c r="AD106" i="44"/>
  <c r="AP107" i="46"/>
  <c r="AP107" i="44"/>
  <c r="F108" i="46"/>
  <c r="F108" i="44"/>
  <c r="V108" i="46"/>
  <c r="V108" i="44"/>
  <c r="BB108" i="46"/>
  <c r="BB108" i="44"/>
  <c r="AA112" i="46"/>
  <c r="AA112" i="44"/>
  <c r="AQ112" i="46"/>
  <c r="AQ112" i="44"/>
  <c r="AE113" i="46"/>
  <c r="AE113" i="44"/>
  <c r="BK113" i="46"/>
  <c r="BK113" i="44"/>
  <c r="AH114" i="46"/>
  <c r="AH114" i="44"/>
  <c r="V120" i="44"/>
  <c r="S148" i="44"/>
  <c r="AQ148" i="44"/>
  <c r="T149" i="44"/>
  <c r="AZ149" i="44"/>
  <c r="AF150" i="44"/>
  <c r="BD150" i="44"/>
  <c r="W152" i="44"/>
  <c r="AU152" i="44"/>
  <c r="AU66" i="46"/>
  <c r="AU66" i="44"/>
  <c r="AK63" i="46"/>
  <c r="AK63" i="44"/>
  <c r="BQ63" i="46"/>
  <c r="BQ63" i="44"/>
  <c r="A60" i="44"/>
  <c r="N59" i="44"/>
  <c r="AP72" i="44"/>
  <c r="E16" i="44"/>
  <c r="AN29" i="44"/>
  <c r="AO38" i="44"/>
  <c r="BE72" i="44"/>
  <c r="BD113" i="44"/>
  <c r="AY116" i="44"/>
  <c r="AD122" i="44"/>
  <c r="W125" i="44"/>
  <c r="AZ89" i="46"/>
  <c r="AZ89" i="44"/>
  <c r="Q95" i="46"/>
  <c r="Q95" i="44"/>
  <c r="AW98" i="46"/>
  <c r="AW98" i="44"/>
  <c r="AU69" i="44"/>
  <c r="BI86" i="44"/>
  <c r="AK22" i="44"/>
  <c r="AO57" i="44"/>
  <c r="AZ61" i="44"/>
  <c r="BF80" i="44"/>
  <c r="U94" i="44"/>
  <c r="AQ107" i="44"/>
  <c r="BL111" i="44"/>
  <c r="BC117" i="44"/>
  <c r="A123" i="44"/>
  <c r="C80" i="46"/>
  <c r="C80" i="44" s="1"/>
  <c r="BA11" i="44"/>
  <c r="AL16" i="44"/>
  <c r="S20" i="44"/>
  <c r="H30" i="44"/>
  <c r="AR32" i="44"/>
  <c r="BN35" i="44"/>
  <c r="AT38" i="44"/>
  <c r="M44" i="44"/>
  <c r="AC45" i="44"/>
  <c r="BH47" i="44"/>
  <c r="BL48" i="44"/>
  <c r="BH51" i="44"/>
  <c r="AH52" i="44"/>
  <c r="V54" i="44"/>
  <c r="AK55" i="44"/>
  <c r="AG56" i="44"/>
  <c r="BM56" i="44"/>
  <c r="BA61" i="44"/>
  <c r="Y62" i="44"/>
  <c r="AS62" i="44"/>
  <c r="AB65" i="44"/>
  <c r="BH66" i="44"/>
  <c r="K73" i="44"/>
  <c r="AV75" i="44"/>
  <c r="BL75" i="44"/>
  <c r="AJ78" i="44"/>
  <c r="Q80" i="44"/>
  <c r="BC82" i="44"/>
  <c r="S83" i="44"/>
  <c r="AG85" i="44"/>
  <c r="AZ86" i="44"/>
  <c r="Y88" i="44"/>
  <c r="AO91" i="44"/>
  <c r="M92" i="44"/>
  <c r="BQ92" i="44"/>
  <c r="BE93" i="44"/>
  <c r="AO95" i="44"/>
  <c r="AI96" i="44"/>
  <c r="P98" i="44"/>
  <c r="AN98" i="44"/>
  <c r="L99" i="44"/>
  <c r="AZ99" i="44"/>
  <c r="O100" i="44"/>
  <c r="BC100" i="44"/>
  <c r="X102" i="44"/>
  <c r="AM102" i="44"/>
  <c r="L103" i="44"/>
  <c r="R105" i="44"/>
  <c r="BF105" i="44"/>
  <c r="V106" i="44"/>
  <c r="BJ106" i="44"/>
  <c r="W108" i="44"/>
  <c r="X120" i="44"/>
  <c r="AN120" i="44"/>
  <c r="BD120" i="44"/>
  <c r="AX121" i="44"/>
  <c r="G125" i="44"/>
  <c r="AK127" i="44"/>
  <c r="AO128" i="44"/>
  <c r="AS129" i="44"/>
  <c r="I130" i="44"/>
  <c r="AG130" i="44"/>
  <c r="BE130" i="44"/>
  <c r="T61" i="46"/>
  <c r="T61" i="44"/>
  <c r="A48" i="44"/>
  <c r="AJ38" i="44"/>
  <c r="AH46" i="44"/>
  <c r="AP60" i="44"/>
  <c r="BL62" i="44"/>
  <c r="J91" i="44"/>
  <c r="AR96" i="44"/>
  <c r="AN100" i="44"/>
  <c r="AJ103" i="44"/>
  <c r="A50" i="44"/>
  <c r="AH19" i="44"/>
  <c r="AP25" i="44"/>
  <c r="BF50" i="44"/>
  <c r="T58" i="44"/>
  <c r="Z60" i="44"/>
  <c r="AA107" i="44"/>
  <c r="A19" i="44"/>
  <c r="A52" i="44"/>
  <c r="A93" i="44"/>
  <c r="BA7" i="44"/>
  <c r="AS16" i="44"/>
  <c r="BB22" i="44"/>
  <c r="W26" i="44"/>
  <c r="AU33" i="44"/>
  <c r="F39" i="44"/>
  <c r="R40" i="44"/>
  <c r="AN45" i="44"/>
  <c r="BJ47" i="44"/>
  <c r="D53" i="44"/>
  <c r="X54" i="44"/>
  <c r="AJ61" i="44"/>
  <c r="G66" i="44"/>
  <c r="S67" i="44"/>
  <c r="R70" i="44"/>
  <c r="BF70" i="44"/>
  <c r="U71" i="44"/>
  <c r="BQ71" i="44"/>
  <c r="L76" i="44"/>
  <c r="AR76" i="44"/>
  <c r="N79" i="44"/>
  <c r="O82" i="44"/>
  <c r="AE82" i="44"/>
  <c r="N92" i="44"/>
  <c r="BA99" i="44"/>
  <c r="D101" i="44"/>
  <c r="BC108" i="44"/>
  <c r="AI116" i="44"/>
  <c r="BH119" i="44"/>
  <c r="BM123" i="44"/>
  <c r="M124" i="44"/>
  <c r="AS124" i="44"/>
  <c r="AA126" i="44"/>
  <c r="AC64" i="46"/>
  <c r="AC64" i="44"/>
  <c r="L68" i="46"/>
  <c r="L68" i="44"/>
  <c r="O70" i="46"/>
  <c r="O70" i="44"/>
  <c r="BB62" i="46"/>
  <c r="BB62" i="44"/>
  <c r="E69" i="46"/>
  <c r="E69" i="44"/>
  <c r="BA69" i="46"/>
  <c r="BA69" i="44"/>
  <c r="AN72" i="46"/>
  <c r="AN72" i="44"/>
  <c r="E71" i="46"/>
  <c r="E71" i="44"/>
  <c r="AS71" i="46"/>
  <c r="AS71" i="44"/>
  <c r="Y72" i="46"/>
  <c r="Y72" i="44"/>
  <c r="BD75" i="46"/>
  <c r="BD75" i="44"/>
  <c r="T76" i="46"/>
  <c r="T76" i="44"/>
  <c r="BH76" i="46"/>
  <c r="BH76" i="44"/>
  <c r="AZ78" i="46"/>
  <c r="AZ78" i="44"/>
  <c r="BB79" i="46"/>
  <c r="BB79" i="44"/>
  <c r="BE80" i="46"/>
  <c r="BE80" i="44"/>
  <c r="W82" i="46"/>
  <c r="W82" i="44"/>
  <c r="BK82" i="46"/>
  <c r="BK82" i="44"/>
  <c r="K83" i="46"/>
  <c r="K83" i="44"/>
  <c r="BM85" i="46"/>
  <c r="BM85" i="44"/>
  <c r="AB86" i="46"/>
  <c r="AB86" i="44"/>
  <c r="Y91" i="46"/>
  <c r="Y91" i="44"/>
  <c r="U92" i="46"/>
  <c r="U92" i="44"/>
  <c r="BM93" i="46"/>
  <c r="BM93" i="44"/>
  <c r="K96" i="46"/>
  <c r="K96" i="44"/>
  <c r="AY96" i="46"/>
  <c r="AY96" i="44"/>
  <c r="L97" i="46"/>
  <c r="L97" i="44"/>
  <c r="AZ97" i="46"/>
  <c r="AZ97" i="44"/>
  <c r="BH99" i="46"/>
  <c r="BH99" i="44"/>
  <c r="W100" i="46"/>
  <c r="W100" i="44"/>
  <c r="K101" i="46"/>
  <c r="K101" i="44"/>
  <c r="AA101" i="46"/>
  <c r="AA101" i="44"/>
  <c r="BO101" i="46"/>
  <c r="BO101" i="44"/>
  <c r="AA103" i="46"/>
  <c r="AA103" i="44"/>
  <c r="N104" i="46"/>
  <c r="N104" i="44"/>
  <c r="AP105" i="46"/>
  <c r="AP105" i="44"/>
  <c r="BB106" i="46"/>
  <c r="BB106" i="44"/>
  <c r="BJ108" i="46"/>
  <c r="BJ108" i="44"/>
  <c r="BF109" i="46"/>
  <c r="BF109" i="44"/>
  <c r="W113" i="46"/>
  <c r="W113" i="44"/>
  <c r="AM113" i="46"/>
  <c r="AM113" i="44"/>
  <c r="BN114" i="46"/>
  <c r="BN114" i="44"/>
  <c r="V115" i="46"/>
  <c r="V115" i="44"/>
  <c r="J116" i="46"/>
  <c r="J116" i="44"/>
  <c r="AH116" i="46"/>
  <c r="AH116" i="44"/>
  <c r="BG65" i="46"/>
  <c r="BG65" i="44"/>
  <c r="AE68" i="46"/>
  <c r="AE68" i="44"/>
  <c r="K109" i="46"/>
  <c r="K109" i="44"/>
  <c r="AA109" i="46"/>
  <c r="AA109" i="44"/>
  <c r="P111" i="46"/>
  <c r="P111" i="44"/>
  <c r="H113" i="46"/>
  <c r="H113" i="44"/>
  <c r="AM115" i="46"/>
  <c r="AM115" i="44"/>
  <c r="AR119" i="46"/>
  <c r="AR119" i="44"/>
  <c r="H120" i="46"/>
  <c r="H120" i="44"/>
  <c r="BA124" i="46"/>
  <c r="BA124" i="44"/>
  <c r="AS127" i="46"/>
  <c r="AS127" i="44"/>
  <c r="U129" i="46"/>
  <c r="U129" i="44"/>
  <c r="BI129" i="46"/>
  <c r="BI129" i="44"/>
  <c r="AM134" i="46"/>
  <c r="AM134" i="44"/>
  <c r="Y135" i="46"/>
  <c r="Y135" i="44"/>
  <c r="D136" i="46"/>
  <c r="D136" i="44"/>
  <c r="D138" i="46"/>
  <c r="D138" i="44"/>
  <c r="AB138" i="46"/>
  <c r="AB138" i="44"/>
  <c r="AZ138" i="46"/>
  <c r="AZ138" i="44"/>
  <c r="AF128" i="44"/>
  <c r="BB139" i="44"/>
  <c r="K140" i="44"/>
  <c r="AE141" i="44"/>
  <c r="BC141" i="44"/>
  <c r="BM144" i="44"/>
  <c r="Q146" i="44"/>
  <c r="AO146" i="44"/>
  <c r="U147" i="44"/>
  <c r="V150" i="44"/>
  <c r="AT150" i="44"/>
  <c r="Z151" i="44"/>
  <c r="Y7" i="44"/>
  <c r="AT15" i="44"/>
  <c r="BB15" i="44"/>
  <c r="Q39" i="44"/>
  <c r="U40" i="44"/>
  <c r="BG54" i="44"/>
  <c r="AW59" i="44"/>
  <c r="X21" i="44"/>
  <c r="AN21" i="44"/>
  <c r="V27" i="44"/>
  <c r="Q30" i="44"/>
  <c r="V43" i="44"/>
  <c r="S56" i="44"/>
  <c r="Y59" i="44"/>
  <c r="T75" i="44"/>
  <c r="M13" i="44"/>
  <c r="BE32" i="44"/>
  <c r="J28" i="44"/>
  <c r="T33" i="44"/>
  <c r="BG9" i="44"/>
  <c r="P17" i="44"/>
  <c r="AE25" i="44"/>
  <c r="AJ33" i="44"/>
  <c r="K42" i="44"/>
  <c r="BN45" i="44"/>
  <c r="BE49" i="44"/>
  <c r="G53" i="44"/>
  <c r="AE55" i="44"/>
  <c r="AH20" i="44"/>
  <c r="AI46" i="44"/>
  <c r="BK47" i="44"/>
  <c r="W49" i="44"/>
  <c r="O51" i="44"/>
  <c r="BQ55" i="44"/>
  <c r="AS58" i="44"/>
  <c r="O59" i="44"/>
  <c r="AA60" i="44"/>
  <c r="BO60" i="44"/>
  <c r="S13" i="44"/>
  <c r="BF18" i="44"/>
  <c r="Y22" i="44"/>
  <c r="AN26" i="44"/>
  <c r="BC30" i="44"/>
  <c r="R33" i="44"/>
  <c r="AS34" i="44"/>
  <c r="AS36" i="44"/>
  <c r="M41" i="44"/>
  <c r="BD44" i="44"/>
  <c r="BG50" i="44"/>
  <c r="AU51" i="44"/>
  <c r="I56" i="44"/>
  <c r="BF57" i="44"/>
  <c r="K60" i="44"/>
  <c r="AK61" i="44"/>
  <c r="BM64" i="44"/>
  <c r="AR65" i="44"/>
  <c r="AV66" i="44"/>
  <c r="AI70" i="44"/>
  <c r="AQ72" i="44"/>
  <c r="Z75" i="44"/>
  <c r="N76" i="44"/>
  <c r="AX77" i="44"/>
  <c r="BN77" i="44"/>
  <c r="BN18" i="44"/>
  <c r="AV26" i="44"/>
  <c r="BI36" i="44"/>
  <c r="L43" i="44"/>
  <c r="H44" i="44"/>
  <c r="AY46" i="44"/>
  <c r="AM47" i="44"/>
  <c r="S48" i="44"/>
  <c r="AE49" i="44"/>
  <c r="AI50" i="44"/>
  <c r="K52" i="44"/>
  <c r="BG52" i="44"/>
  <c r="BL44" i="44"/>
  <c r="BO48" i="44"/>
  <c r="AW24" i="44"/>
  <c r="BQ34" i="44"/>
  <c r="K46" i="44"/>
  <c r="BE16" i="44"/>
  <c r="AO22" i="44"/>
  <c r="G51" i="44"/>
  <c r="M55" i="44"/>
  <c r="AN8" i="44"/>
  <c r="O30" i="44"/>
  <c r="AX33" i="44"/>
  <c r="AG37" i="44"/>
  <c r="X45" i="44"/>
  <c r="AQ48" i="44"/>
  <c r="G49" i="44"/>
  <c r="AQ50" i="44"/>
  <c r="AE51" i="44"/>
  <c r="U55" i="44"/>
  <c r="AW56" i="44"/>
  <c r="E58" i="44"/>
  <c r="U58" i="44"/>
  <c r="AK58" i="44"/>
  <c r="S60" i="44"/>
  <c r="BG60" i="44"/>
  <c r="AC61" i="44"/>
  <c r="BQ61" i="44"/>
  <c r="AC63" i="44"/>
  <c r="Q64" i="44"/>
  <c r="D65" i="44"/>
  <c r="P66" i="44"/>
  <c r="AF66" i="44"/>
  <c r="BD68" i="44"/>
  <c r="S70" i="44"/>
  <c r="AE71" i="44"/>
  <c r="BP73" i="44"/>
  <c r="V76" i="44"/>
  <c r="BJ76" i="44"/>
  <c r="F78" i="44"/>
  <c r="AT78" i="44"/>
  <c r="N21" i="44"/>
  <c r="Y37" i="44"/>
  <c r="D15" i="44"/>
  <c r="AQ52" i="44"/>
  <c r="F12" i="44"/>
  <c r="H28" i="44"/>
  <c r="AW35" i="44"/>
  <c r="AG42" i="44"/>
  <c r="AA46" i="44"/>
  <c r="G47" i="44"/>
  <c r="AA52" i="44"/>
  <c r="BC59" i="44"/>
  <c r="M61" i="44"/>
  <c r="I62" i="44"/>
  <c r="M63" i="44"/>
  <c r="BI63" i="44"/>
  <c r="AJ65" i="44"/>
  <c r="BH65" i="44"/>
  <c r="BL66" i="44"/>
  <c r="AT21" i="44"/>
  <c r="AY48" i="44"/>
  <c r="AC58" i="44"/>
  <c r="AM59" i="44"/>
  <c r="AQ60" i="44"/>
  <c r="AH11" i="46"/>
  <c r="AH11" i="44"/>
  <c r="AU12" i="46"/>
  <c r="AU12" i="44"/>
  <c r="AW14" i="46"/>
  <c r="AW14" i="44"/>
  <c r="E15" i="46"/>
  <c r="E15" i="44"/>
  <c r="AS15" i="46"/>
  <c r="AS15" i="44"/>
  <c r="BA15" i="46"/>
  <c r="BA15" i="44"/>
  <c r="Z16" i="46"/>
  <c r="Z16" i="44"/>
  <c r="BF16" i="46"/>
  <c r="BF16" i="44"/>
  <c r="W17" i="46"/>
  <c r="W17" i="44"/>
  <c r="AE17" i="46"/>
  <c r="AE17" i="44"/>
  <c r="AU17" i="46"/>
  <c r="AU17" i="44"/>
  <c r="W19" i="46"/>
  <c r="W19" i="44"/>
  <c r="AU19" i="46"/>
  <c r="AU19" i="44"/>
  <c r="BC19" i="46"/>
  <c r="BC19" i="44"/>
  <c r="AA20" i="46"/>
  <c r="AA20" i="44"/>
  <c r="AI20" i="46"/>
  <c r="AI20" i="44"/>
  <c r="AY20" i="46"/>
  <c r="AY20" i="44"/>
  <c r="O21" i="46"/>
  <c r="O21" i="44"/>
  <c r="W21" i="46"/>
  <c r="W21" i="44"/>
  <c r="BC21" i="46"/>
  <c r="BC21" i="44"/>
  <c r="J22" i="46"/>
  <c r="J22" i="44"/>
  <c r="Z22" i="46"/>
  <c r="Z22" i="44"/>
  <c r="AH22" i="46"/>
  <c r="AH22" i="44"/>
  <c r="F23" i="46"/>
  <c r="F23" i="44"/>
  <c r="AL23" i="46"/>
  <c r="AL23" i="44"/>
  <c r="A22" i="27"/>
  <c r="C24" i="46"/>
  <c r="C24" i="44" s="1"/>
  <c r="R24" i="46"/>
  <c r="R24" i="44"/>
  <c r="BN24" i="46"/>
  <c r="BN24" i="44"/>
  <c r="F25" i="46"/>
  <c r="F25" i="44"/>
  <c r="AD25" i="46"/>
  <c r="AD25" i="44"/>
  <c r="BB25" i="46"/>
  <c r="BB25" i="44"/>
  <c r="A24" i="27"/>
  <c r="C26" i="46"/>
  <c r="C26" i="44" s="1"/>
  <c r="A26" i="44"/>
  <c r="M27" i="46"/>
  <c r="M27" i="44"/>
  <c r="U27" i="46"/>
  <c r="U27" i="44"/>
  <c r="AC27" i="46"/>
  <c r="AC27" i="44"/>
  <c r="Q28" i="46"/>
  <c r="Q28" i="44"/>
  <c r="AO28" i="46"/>
  <c r="AO28" i="44"/>
  <c r="AW28" i="46"/>
  <c r="AW28" i="44"/>
  <c r="BA29" i="46"/>
  <c r="BA29" i="44"/>
  <c r="BI29" i="46"/>
  <c r="BI29" i="44"/>
  <c r="AF30" i="46"/>
  <c r="AF30" i="44"/>
  <c r="AV30" i="46"/>
  <c r="AV30" i="44"/>
  <c r="BD30" i="46"/>
  <c r="BD30" i="44"/>
  <c r="L31" i="46"/>
  <c r="L31" i="44"/>
  <c r="H32" i="46"/>
  <c r="H32" i="44"/>
  <c r="AF32" i="46"/>
  <c r="AF32" i="44"/>
  <c r="AV32" i="46"/>
  <c r="AV32" i="44"/>
  <c r="BL32" i="46"/>
  <c r="BL32" i="44"/>
  <c r="K33" i="46"/>
  <c r="K33" i="44"/>
  <c r="S33" i="46"/>
  <c r="S33" i="44"/>
  <c r="AI33" i="46"/>
  <c r="AI33" i="44"/>
  <c r="AY33" i="46"/>
  <c r="AY33" i="44"/>
  <c r="BG33" i="46"/>
  <c r="BG33" i="44"/>
  <c r="V34" i="46"/>
  <c r="V34" i="44"/>
  <c r="BB34" i="46"/>
  <c r="BB34" i="44"/>
  <c r="A35" i="44"/>
  <c r="C35" i="46"/>
  <c r="C35" i="44" s="1"/>
  <c r="AH35" i="46"/>
  <c r="AH35" i="44"/>
  <c r="AP35" i="46"/>
  <c r="AP35" i="44"/>
  <c r="AX35" i="46"/>
  <c r="AX35" i="44"/>
  <c r="N36" i="46"/>
  <c r="N36" i="44"/>
  <c r="J37" i="46"/>
  <c r="J37" i="44"/>
  <c r="AH37" i="46"/>
  <c r="AH37" i="44"/>
  <c r="AP37" i="46"/>
  <c r="AP37" i="44"/>
  <c r="AX37" i="46"/>
  <c r="AX37" i="44"/>
  <c r="BN37" i="46"/>
  <c r="BN37" i="44"/>
  <c r="N38" i="46"/>
  <c r="N38" i="44"/>
  <c r="AD38" i="46"/>
  <c r="AD38" i="44"/>
  <c r="AL38" i="46"/>
  <c r="AL38" i="44"/>
  <c r="BB38" i="46"/>
  <c r="BB38" i="44"/>
  <c r="BJ38" i="46"/>
  <c r="BJ38" i="44"/>
  <c r="A37" i="27"/>
  <c r="A39" i="44"/>
  <c r="H39" i="46"/>
  <c r="H39" i="44"/>
  <c r="X39" i="46"/>
  <c r="X39" i="44"/>
  <c r="AV39" i="46"/>
  <c r="AV39" i="44"/>
  <c r="F41" i="46"/>
  <c r="F41" i="44"/>
  <c r="AT41" i="46"/>
  <c r="AT41" i="44"/>
  <c r="BJ41" i="46"/>
  <c r="BJ41" i="44"/>
  <c r="A40" i="27"/>
  <c r="C42" i="46"/>
  <c r="C42" i="44" s="1"/>
  <c r="J42" i="46"/>
  <c r="J42" i="44"/>
  <c r="Z42" i="46"/>
  <c r="Z42" i="44"/>
  <c r="AP42" i="46"/>
  <c r="AP42" i="44"/>
  <c r="E43" i="46"/>
  <c r="E43" i="44"/>
  <c r="U43" i="46"/>
  <c r="U43" i="44"/>
  <c r="AK43" i="46"/>
  <c r="AK43" i="44"/>
  <c r="AS43" i="46"/>
  <c r="AS43" i="44"/>
  <c r="I44" i="46"/>
  <c r="I44" i="44"/>
  <c r="AO44" i="46"/>
  <c r="AO44" i="44"/>
  <c r="AW44" i="46"/>
  <c r="AW44" i="44"/>
  <c r="BM44" i="46"/>
  <c r="BM44" i="44"/>
  <c r="Q45" i="46"/>
  <c r="Q45" i="44"/>
  <c r="BQ10" i="46"/>
  <c r="BQ10" i="44"/>
  <c r="AT10" i="46"/>
  <c r="AT10" i="44"/>
  <c r="BO11" i="46"/>
  <c r="BO11" i="44"/>
  <c r="H12" i="46"/>
  <c r="H12" i="44"/>
  <c r="AF12" i="46"/>
  <c r="AF12" i="44"/>
  <c r="BD12" i="46"/>
  <c r="BD12" i="44"/>
  <c r="AF21" i="46"/>
  <c r="AF21" i="44"/>
  <c r="O25" i="46"/>
  <c r="O25" i="44"/>
  <c r="AH26" i="46"/>
  <c r="AH26" i="44"/>
  <c r="BN26" i="46"/>
  <c r="BN26" i="44"/>
  <c r="N29" i="46"/>
  <c r="N29" i="44"/>
  <c r="BC34" i="46"/>
  <c r="BC34" i="44"/>
  <c r="K37" i="46"/>
  <c r="K37" i="44"/>
  <c r="AC40" i="46"/>
  <c r="AC40" i="44"/>
  <c r="BK41" i="46"/>
  <c r="BK41" i="44"/>
  <c r="AY42" i="46"/>
  <c r="AY42" i="44"/>
  <c r="BO42" i="46"/>
  <c r="BO42" i="44"/>
  <c r="AL43" i="46"/>
  <c r="AL43" i="44"/>
  <c r="AT43" i="46"/>
  <c r="AT43" i="44"/>
  <c r="A42" i="27"/>
  <c r="C44" i="46"/>
  <c r="C44" i="44" s="1"/>
  <c r="A44" i="44"/>
  <c r="J44" i="46"/>
  <c r="J44" i="44"/>
  <c r="Z44" i="46"/>
  <c r="Z44" i="44"/>
  <c r="AP44" i="46"/>
  <c r="AP44" i="44"/>
  <c r="BN44" i="46"/>
  <c r="BN44" i="44"/>
  <c r="E46" i="46"/>
  <c r="E46" i="44"/>
  <c r="U46" i="46"/>
  <c r="U46" i="44"/>
  <c r="AC46" i="46"/>
  <c r="AC46" i="44"/>
  <c r="AK46" i="46"/>
  <c r="AK46" i="44"/>
  <c r="AS46" i="46"/>
  <c r="AS46" i="44"/>
  <c r="BI46" i="46"/>
  <c r="BI46" i="44"/>
  <c r="Y49" i="46"/>
  <c r="Y49" i="44"/>
  <c r="AO49" i="46"/>
  <c r="AO49" i="44"/>
  <c r="AW49" i="46"/>
  <c r="AW49" i="44"/>
  <c r="BM49" i="46"/>
  <c r="BM49" i="44"/>
  <c r="U50" i="46"/>
  <c r="U50" i="44"/>
  <c r="AS50" i="46"/>
  <c r="AS50" i="44"/>
  <c r="BA50" i="46"/>
  <c r="BA50" i="44"/>
  <c r="I51" i="46"/>
  <c r="I51" i="44"/>
  <c r="Q51" i="46"/>
  <c r="Q51" i="44"/>
  <c r="Y51" i="46"/>
  <c r="Y51" i="44"/>
  <c r="AG51" i="46"/>
  <c r="AG51" i="44"/>
  <c r="AO51" i="46"/>
  <c r="AO51" i="44"/>
  <c r="AW51" i="46"/>
  <c r="AW51" i="44"/>
  <c r="E52" i="46"/>
  <c r="E52" i="44"/>
  <c r="AC52" i="46"/>
  <c r="AC52" i="44"/>
  <c r="BI52" i="46"/>
  <c r="BI52" i="44"/>
  <c r="O53" i="46"/>
  <c r="O53" i="44"/>
  <c r="W53" i="46"/>
  <c r="W53" i="44"/>
  <c r="AE53" i="46"/>
  <c r="AE53" i="44"/>
  <c r="AU53" i="46"/>
  <c r="AU53" i="44"/>
  <c r="K54" i="46"/>
  <c r="K54" i="44"/>
  <c r="S54" i="46"/>
  <c r="S54" i="44"/>
  <c r="AA54" i="46"/>
  <c r="AA54" i="44"/>
  <c r="AQ54" i="46"/>
  <c r="AQ54" i="44"/>
  <c r="AY54" i="46"/>
  <c r="AY54" i="44"/>
  <c r="G55" i="46"/>
  <c r="G55" i="44"/>
  <c r="O55" i="46"/>
  <c r="O55" i="44"/>
  <c r="AU55" i="46"/>
  <c r="AU55" i="44"/>
  <c r="BC55" i="46"/>
  <c r="BC55" i="44"/>
  <c r="K56" i="46"/>
  <c r="K56" i="44"/>
  <c r="AI56" i="46"/>
  <c r="AI56" i="44"/>
  <c r="AY56" i="46"/>
  <c r="AY56" i="44"/>
  <c r="BG56" i="46"/>
  <c r="BG56" i="44"/>
  <c r="BO56" i="46"/>
  <c r="BO56" i="44"/>
  <c r="D57" i="46"/>
  <c r="D57" i="44"/>
  <c r="AB57" i="46"/>
  <c r="AB57" i="44"/>
  <c r="AR57" i="46"/>
  <c r="AR57" i="44"/>
  <c r="AZ57" i="46"/>
  <c r="AZ57" i="44"/>
  <c r="BH57" i="46"/>
  <c r="BH57" i="44"/>
  <c r="BP57" i="46"/>
  <c r="BP57" i="44"/>
  <c r="I59" i="46"/>
  <c r="I59" i="44"/>
  <c r="Q59" i="46"/>
  <c r="Q59" i="44"/>
  <c r="AO59" i="46"/>
  <c r="AO59" i="44"/>
  <c r="BE59" i="46"/>
  <c r="BE59" i="44"/>
  <c r="M60" i="46"/>
  <c r="M60" i="44"/>
  <c r="U60" i="46"/>
  <c r="U60" i="44"/>
  <c r="AK60" i="46"/>
  <c r="AK60" i="44"/>
  <c r="BI60" i="46"/>
  <c r="BI60" i="44"/>
  <c r="G61" i="46"/>
  <c r="G61" i="44"/>
  <c r="O61" i="46"/>
  <c r="O61" i="44"/>
  <c r="W61" i="46"/>
  <c r="W61" i="44"/>
  <c r="AU61" i="46"/>
  <c r="AU61" i="44"/>
  <c r="BC61" i="46"/>
  <c r="BC61" i="44"/>
  <c r="K62" i="46"/>
  <c r="K62" i="44"/>
  <c r="AA62" i="46"/>
  <c r="AA62" i="44"/>
  <c r="AI62" i="46"/>
  <c r="AI62" i="44"/>
  <c r="AY62" i="46"/>
  <c r="AY62" i="44"/>
  <c r="BG62" i="46"/>
  <c r="BG62" i="44"/>
  <c r="BO62" i="46"/>
  <c r="BO62" i="44"/>
  <c r="AZ13" i="44"/>
  <c r="AS13" i="46"/>
  <c r="AS13" i="44"/>
  <c r="BF14" i="46"/>
  <c r="BF14" i="44"/>
  <c r="A14" i="27"/>
  <c r="C16" i="46"/>
  <c r="C16" i="44" s="1"/>
  <c r="AN17" i="46"/>
  <c r="AN17" i="44"/>
  <c r="AR18" i="46"/>
  <c r="AR18" i="44"/>
  <c r="AV21" i="46"/>
  <c r="AV21" i="44"/>
  <c r="AM23" i="46"/>
  <c r="AM23" i="44"/>
  <c r="BC23" i="46"/>
  <c r="BC23" i="44"/>
  <c r="AE34" i="46"/>
  <c r="AE34" i="44"/>
  <c r="BK34" i="46"/>
  <c r="BK34" i="44"/>
  <c r="AU38" i="46"/>
  <c r="AU38" i="44"/>
  <c r="BK38" i="46"/>
  <c r="BK38" i="44"/>
  <c r="BM39" i="46"/>
  <c r="BM39" i="44"/>
  <c r="W12" i="44"/>
  <c r="I26" i="44"/>
  <c r="BA40" i="44"/>
  <c r="J11" i="46"/>
  <c r="J11" i="44"/>
  <c r="AB13" i="46"/>
  <c r="AB13" i="44"/>
  <c r="AL10" i="46"/>
  <c r="AL10" i="44"/>
  <c r="A9" i="27"/>
  <c r="A11" i="44"/>
  <c r="V15" i="46"/>
  <c r="V15" i="44"/>
  <c r="H19" i="46"/>
  <c r="H19" i="44"/>
  <c r="BK25" i="46"/>
  <c r="BK25" i="44"/>
  <c r="R26" i="46"/>
  <c r="R26" i="44"/>
  <c r="AP26" i="46"/>
  <c r="AP26" i="44"/>
  <c r="BJ27" i="46"/>
  <c r="BJ27" i="44"/>
  <c r="AO32" i="46"/>
  <c r="AO32" i="44"/>
  <c r="AU34" i="46"/>
  <c r="AU34" i="44"/>
  <c r="U10" i="44"/>
  <c r="BP13" i="44"/>
  <c r="P19" i="44"/>
  <c r="AY22" i="44"/>
  <c r="AD27" i="44"/>
  <c r="AC10" i="44"/>
  <c r="X12" i="44"/>
  <c r="T18" i="44"/>
  <c r="BO20" i="44"/>
  <c r="BD21" i="44"/>
  <c r="AX24" i="44"/>
  <c r="AK27" i="44"/>
  <c r="AC29" i="44"/>
  <c r="BP31" i="44"/>
  <c r="BQ8" i="46"/>
  <c r="BQ8" i="44"/>
  <c r="BM7" i="46"/>
  <c r="BM7" i="44"/>
  <c r="S9" i="46"/>
  <c r="S9" i="44"/>
  <c r="AA9" i="46"/>
  <c r="AA9" i="44"/>
  <c r="AQ9" i="46"/>
  <c r="AQ9" i="44"/>
  <c r="AN12" i="46"/>
  <c r="AN12" i="44"/>
  <c r="AV12" i="46"/>
  <c r="AV12" i="44"/>
  <c r="U13" i="46"/>
  <c r="U13" i="44"/>
  <c r="AC13" i="46"/>
  <c r="AC13" i="44"/>
  <c r="G23" i="46"/>
  <c r="G23" i="44"/>
  <c r="Z26" i="46"/>
  <c r="Z26" i="44"/>
  <c r="AX26" i="46"/>
  <c r="AX26" i="44"/>
  <c r="N27" i="46"/>
  <c r="N27" i="44"/>
  <c r="BB29" i="46"/>
  <c r="BB29" i="44"/>
  <c r="A28" i="27"/>
  <c r="A30" i="44"/>
  <c r="AS31" i="46"/>
  <c r="AS31" i="44"/>
  <c r="G34" i="46"/>
  <c r="G34" i="44"/>
  <c r="AY37" i="46"/>
  <c r="AY37" i="44"/>
  <c r="BQ40" i="46"/>
  <c r="BQ40" i="44"/>
  <c r="O41" i="46"/>
  <c r="O41" i="44"/>
  <c r="A9" i="44"/>
  <c r="C30" i="46"/>
  <c r="C30" i="44" s="1"/>
  <c r="AX14" i="44"/>
  <c r="AJ18" i="44"/>
  <c r="AV19" i="44"/>
  <c r="K22" i="44"/>
  <c r="N23" i="44"/>
  <c r="Y26" i="44"/>
  <c r="AL29" i="44"/>
  <c r="BL30" i="44"/>
  <c r="BJ34" i="44"/>
  <c r="S37" i="44"/>
  <c r="F10" i="46"/>
  <c r="F10" i="44"/>
  <c r="BG11" i="46"/>
  <c r="BG11" i="44"/>
  <c r="R14" i="46"/>
  <c r="R14" i="44"/>
  <c r="AH14" i="46"/>
  <c r="AH14" i="44"/>
  <c r="AF19" i="46"/>
  <c r="AF19" i="44"/>
  <c r="AA22" i="46"/>
  <c r="AA22" i="44"/>
  <c r="BG22" i="46"/>
  <c r="BG22" i="44"/>
  <c r="AT27" i="46"/>
  <c r="AT27" i="44"/>
  <c r="BN28" i="46"/>
  <c r="BN28" i="44"/>
  <c r="AG30" i="46"/>
  <c r="AG30" i="44"/>
  <c r="BH33" i="46"/>
  <c r="BH33" i="44"/>
  <c r="AM34" i="46"/>
  <c r="AM34" i="44"/>
  <c r="W38" i="46"/>
  <c r="W38" i="44"/>
  <c r="AE38" i="46"/>
  <c r="AE38" i="44"/>
  <c r="M40" i="46"/>
  <c r="M40" i="44"/>
  <c r="BA46" i="44"/>
  <c r="AI11" i="44"/>
  <c r="D13" i="44"/>
  <c r="BN14" i="44"/>
  <c r="BK19" i="44"/>
  <c r="W25" i="44"/>
  <c r="BM30" i="44"/>
  <c r="BD32" i="44"/>
  <c r="N34" i="44"/>
  <c r="W41" i="44"/>
  <c r="BG42" i="44"/>
  <c r="K9" i="44"/>
  <c r="G17" i="44"/>
  <c r="AM21" i="44"/>
  <c r="AD23" i="44"/>
  <c r="AM25" i="44"/>
  <c r="BE26" i="44"/>
  <c r="Z28" i="44"/>
  <c r="BJ43" i="44"/>
  <c r="BM51" i="44"/>
  <c r="BH46" i="46"/>
  <c r="BH46" i="44"/>
  <c r="BD47" i="46"/>
  <c r="BD47" i="44"/>
  <c r="AF49" i="46"/>
  <c r="AF49" i="44"/>
  <c r="AB50" i="46"/>
  <c r="AB50" i="44"/>
  <c r="AZ50" i="46"/>
  <c r="AZ50" i="44"/>
  <c r="BP50" i="46"/>
  <c r="BP50" i="44"/>
  <c r="AB52" i="46"/>
  <c r="AB52" i="44"/>
  <c r="N53" i="46"/>
  <c r="N53" i="44"/>
  <c r="BB53" i="46"/>
  <c r="BB53" i="44"/>
  <c r="J54" i="46"/>
  <c r="J54" i="44"/>
  <c r="AH54" i="46"/>
  <c r="AH54" i="44"/>
  <c r="AX54" i="46"/>
  <c r="AX54" i="44"/>
  <c r="W63" i="46"/>
  <c r="W63" i="44"/>
  <c r="AM63" i="46"/>
  <c r="AM63" i="44"/>
  <c r="BC63" i="46"/>
  <c r="BC63" i="44"/>
  <c r="BG64" i="46"/>
  <c r="BG64" i="44"/>
  <c r="F65" i="46"/>
  <c r="F65" i="44"/>
  <c r="AX69" i="46"/>
  <c r="AX69" i="44"/>
  <c r="BA72" i="46"/>
  <c r="BA72" i="44"/>
  <c r="BJ73" i="46"/>
  <c r="BJ73" i="44"/>
  <c r="J74" i="46"/>
  <c r="J74" i="44"/>
  <c r="AK80" i="46"/>
  <c r="AK80" i="44"/>
  <c r="AU81" i="46"/>
  <c r="AU81" i="44"/>
  <c r="BO90" i="46"/>
  <c r="BO90" i="44"/>
  <c r="O96" i="46"/>
  <c r="O96" i="44"/>
  <c r="AZ98" i="46"/>
  <c r="AZ98" i="44"/>
  <c r="S100" i="46"/>
  <c r="S100" i="44"/>
  <c r="AQ100" i="46"/>
  <c r="AQ100" i="44"/>
  <c r="AI102" i="46"/>
  <c r="AI102" i="44"/>
  <c r="R108" i="46"/>
  <c r="R108" i="44"/>
  <c r="AH108" i="46"/>
  <c r="AH108" i="44"/>
  <c r="F109" i="46"/>
  <c r="F109" i="44"/>
  <c r="V109" i="46"/>
  <c r="V109" i="44"/>
  <c r="AA111" i="46"/>
  <c r="AA111" i="44"/>
  <c r="AQ111" i="46"/>
  <c r="AQ111" i="44"/>
  <c r="W112" i="46"/>
  <c r="W112" i="44"/>
  <c r="AU112" i="46"/>
  <c r="AU112" i="44"/>
  <c r="AQ113" i="46"/>
  <c r="AQ113" i="44"/>
  <c r="AY113" i="46"/>
  <c r="AY113" i="44"/>
  <c r="AD114" i="46"/>
  <c r="AD114" i="44"/>
  <c r="R115" i="46"/>
  <c r="R115" i="44"/>
  <c r="BF115" i="46"/>
  <c r="BF115" i="44"/>
  <c r="F116" i="46"/>
  <c r="F116" i="44"/>
  <c r="AD116" i="46"/>
  <c r="AD116" i="44"/>
  <c r="BB116" i="46"/>
  <c r="BB116" i="44"/>
  <c r="BN141" i="46"/>
  <c r="BN141" i="44"/>
  <c r="AB142" i="46"/>
  <c r="AB142" i="44"/>
  <c r="AJ142" i="46"/>
  <c r="AJ142" i="44"/>
  <c r="BP142" i="46"/>
  <c r="BP142" i="44"/>
  <c r="L155" i="46"/>
  <c r="L155" i="44"/>
  <c r="AR155" i="46"/>
  <c r="AR155" i="44"/>
  <c r="G158" i="46"/>
  <c r="G158" i="44"/>
  <c r="W158" i="46"/>
  <c r="W158" i="44"/>
  <c r="G63" i="46"/>
  <c r="G63" i="44"/>
  <c r="K64" i="46"/>
  <c r="K64" i="44"/>
  <c r="N67" i="46"/>
  <c r="N67" i="44"/>
  <c r="AP69" i="46"/>
  <c r="AP69" i="44"/>
  <c r="AO71" i="46"/>
  <c r="AO71" i="44"/>
  <c r="M72" i="46"/>
  <c r="M72" i="44"/>
  <c r="AA84" i="46"/>
  <c r="AA84" i="44"/>
  <c r="M91" i="46"/>
  <c r="M91" i="44"/>
  <c r="BI91" i="46"/>
  <c r="BI91" i="44"/>
  <c r="AR95" i="46"/>
  <c r="AR95" i="44"/>
  <c r="P97" i="46"/>
  <c r="P97" i="44"/>
  <c r="AF97" i="46"/>
  <c r="AF97" i="44"/>
  <c r="AN99" i="46"/>
  <c r="AN99" i="44"/>
  <c r="W101" i="46"/>
  <c r="W101" i="44"/>
  <c r="AU101" i="46"/>
  <c r="AU101" i="44"/>
  <c r="BG102" i="46"/>
  <c r="BG102" i="44"/>
  <c r="Z108" i="46"/>
  <c r="Z108" i="44"/>
  <c r="AX108" i="46"/>
  <c r="AX108" i="44"/>
  <c r="AL109" i="46"/>
  <c r="AL109" i="44"/>
  <c r="AT109" i="46"/>
  <c r="AT109" i="44"/>
  <c r="H110" i="46"/>
  <c r="H110" i="44"/>
  <c r="P110" i="46"/>
  <c r="P110" i="44"/>
  <c r="X110" i="46"/>
  <c r="X110" i="44"/>
  <c r="AF110" i="46"/>
  <c r="AF110" i="44"/>
  <c r="AV110" i="46"/>
  <c r="AV110" i="44"/>
  <c r="K111" i="46"/>
  <c r="K111" i="44"/>
  <c r="BG111" i="46"/>
  <c r="BG111" i="44"/>
  <c r="G112" i="46"/>
  <c r="G112" i="44"/>
  <c r="AM112" i="46"/>
  <c r="AM112" i="44"/>
  <c r="N114" i="46"/>
  <c r="N114" i="44"/>
  <c r="V114" i="46"/>
  <c r="V114" i="44"/>
  <c r="AL114" i="46"/>
  <c r="AL114" i="44"/>
  <c r="AT114" i="46"/>
  <c r="AT114" i="44"/>
  <c r="V116" i="46"/>
  <c r="V116" i="44"/>
  <c r="H129" i="46"/>
  <c r="H129" i="44"/>
  <c r="AB135" i="46"/>
  <c r="AB135" i="44"/>
  <c r="BH135" i="46"/>
  <c r="BH135" i="44"/>
  <c r="BP135" i="46"/>
  <c r="BP135" i="44"/>
  <c r="J139" i="46"/>
  <c r="J139" i="44"/>
  <c r="R139" i="46"/>
  <c r="R139" i="44"/>
  <c r="Z139" i="46"/>
  <c r="Z139" i="44"/>
  <c r="AX139" i="46"/>
  <c r="AX139" i="44"/>
  <c r="BF139" i="46"/>
  <c r="BF139" i="44"/>
  <c r="BN139" i="46"/>
  <c r="BN139" i="44"/>
  <c r="A127" i="44"/>
  <c r="A141" i="44"/>
  <c r="C54" i="46"/>
  <c r="C54" i="44" s="1"/>
  <c r="C66" i="46"/>
  <c r="C66" i="44" s="1"/>
  <c r="C106" i="46"/>
  <c r="C106" i="44" s="1"/>
  <c r="C134" i="46"/>
  <c r="C134" i="44" s="1"/>
  <c r="L46" i="44"/>
  <c r="AH48" i="44"/>
  <c r="BH48" i="44"/>
  <c r="V49" i="44"/>
  <c r="T50" i="44"/>
  <c r="BN50" i="44"/>
  <c r="P51" i="44"/>
  <c r="AF51" i="44"/>
  <c r="D52" i="44"/>
  <c r="T52" i="44"/>
  <c r="AP54" i="44"/>
  <c r="AE63" i="44"/>
  <c r="AF64" i="44"/>
  <c r="AA67" i="44"/>
  <c r="W68" i="44"/>
  <c r="J69" i="44"/>
  <c r="AC70" i="44"/>
  <c r="Y75" i="44"/>
  <c r="BA76" i="44"/>
  <c r="J80" i="44"/>
  <c r="AH80" i="44"/>
  <c r="BL82" i="44"/>
  <c r="H84" i="44"/>
  <c r="BG84" i="44"/>
  <c r="BD86" i="44"/>
  <c r="AJ95" i="44"/>
  <c r="AN97" i="44"/>
  <c r="BB109" i="44"/>
  <c r="BO113" i="44"/>
  <c r="AA64" i="46"/>
  <c r="AA64" i="44"/>
  <c r="BJ65" i="46"/>
  <c r="BJ65" i="44"/>
  <c r="E70" i="46"/>
  <c r="E70" i="44"/>
  <c r="M70" i="46"/>
  <c r="M70" i="44"/>
  <c r="BA70" i="46"/>
  <c r="BA70" i="44"/>
  <c r="AD73" i="46"/>
  <c r="AD73" i="44"/>
  <c r="BP77" i="46"/>
  <c r="BP77" i="44"/>
  <c r="Z79" i="46"/>
  <c r="Z79" i="44"/>
  <c r="U85" i="46"/>
  <c r="U85" i="44"/>
  <c r="BQ93" i="46"/>
  <c r="BQ93" i="44"/>
  <c r="X94" i="46"/>
  <c r="X94" i="44"/>
  <c r="BD94" i="46"/>
  <c r="BD94" i="44"/>
  <c r="D95" i="46"/>
  <c r="D95" i="44"/>
  <c r="W96" i="46"/>
  <c r="W96" i="44"/>
  <c r="D98" i="46"/>
  <c r="D98" i="44"/>
  <c r="R104" i="46"/>
  <c r="R104" i="44"/>
  <c r="BJ107" i="46"/>
  <c r="BJ107" i="44"/>
  <c r="BF108" i="46"/>
  <c r="BF108" i="44"/>
  <c r="BL110" i="46"/>
  <c r="BL110" i="44"/>
  <c r="AE112" i="46"/>
  <c r="AE112" i="44"/>
  <c r="BC112" i="46"/>
  <c r="BC112" i="44"/>
  <c r="BK112" i="46"/>
  <c r="BK112" i="44"/>
  <c r="K113" i="46"/>
  <c r="K113" i="44"/>
  <c r="AA113" i="46"/>
  <c r="AA113" i="44"/>
  <c r="J115" i="46"/>
  <c r="J115" i="44"/>
  <c r="AH115" i="46"/>
  <c r="AH115" i="44"/>
  <c r="AP115" i="46"/>
  <c r="AP115" i="44"/>
  <c r="AL116" i="46"/>
  <c r="AL116" i="44"/>
  <c r="AT116" i="46"/>
  <c r="AT116" i="44"/>
  <c r="BJ116" i="46"/>
  <c r="BJ116" i="44"/>
  <c r="AF129" i="46"/>
  <c r="AF129" i="44"/>
  <c r="A74" i="44"/>
  <c r="C68" i="46"/>
  <c r="C68" i="44" s="1"/>
  <c r="AB34" i="44"/>
  <c r="H37" i="44"/>
  <c r="BF40" i="44"/>
  <c r="BH41" i="44"/>
  <c r="T46" i="44"/>
  <c r="AP46" i="44"/>
  <c r="AL47" i="44"/>
  <c r="BL47" i="44"/>
  <c r="AJ48" i="44"/>
  <c r="BL49" i="44"/>
  <c r="AX50" i="44"/>
  <c r="BH52" i="44"/>
  <c r="V53" i="44"/>
  <c r="AR53" i="44"/>
  <c r="R54" i="44"/>
  <c r="AL59" i="44"/>
  <c r="T63" i="44"/>
  <c r="P64" i="44"/>
  <c r="AI64" i="44"/>
  <c r="BD64" i="44"/>
  <c r="AD65" i="44"/>
  <c r="BB65" i="44"/>
  <c r="BB67" i="44"/>
  <c r="Z69" i="44"/>
  <c r="AU74" i="44"/>
  <c r="BK74" i="44"/>
  <c r="AN82" i="44"/>
  <c r="Q87" i="44"/>
  <c r="AG87" i="44"/>
  <c r="AK93" i="44"/>
  <c r="H94" i="44"/>
  <c r="Z106" i="44"/>
  <c r="BJ114" i="44"/>
  <c r="N116" i="44"/>
  <c r="A54" i="44"/>
  <c r="A68" i="44"/>
  <c r="A119" i="44"/>
  <c r="C108" i="46"/>
  <c r="C108" i="44" s="1"/>
  <c r="C117" i="46"/>
  <c r="C117" i="44" s="1"/>
  <c r="C127" i="46"/>
  <c r="C127" i="44" s="1"/>
  <c r="AL32" i="44"/>
  <c r="AD39" i="44"/>
  <c r="AR46" i="44"/>
  <c r="D48" i="44"/>
  <c r="AP48" i="44"/>
  <c r="BN48" i="44"/>
  <c r="H51" i="44"/>
  <c r="BD51" i="44"/>
  <c r="AR52" i="44"/>
  <c r="AT53" i="44"/>
  <c r="AV54" i="44"/>
  <c r="AZ58" i="44"/>
  <c r="P62" i="44"/>
  <c r="N65" i="44"/>
  <c r="BI70" i="44"/>
  <c r="AH74" i="44"/>
  <c r="AJ77" i="44"/>
  <c r="BM92" i="44"/>
  <c r="BP95" i="44"/>
  <c r="AB98" i="44"/>
  <c r="AI100" i="44"/>
  <c r="N107" i="44"/>
  <c r="BN108" i="44"/>
  <c r="N109" i="44"/>
  <c r="BD110" i="44"/>
  <c r="F114" i="44"/>
  <c r="AX115" i="44"/>
  <c r="BN115" i="44"/>
  <c r="AD67" i="46"/>
  <c r="AD67" i="44"/>
  <c r="AT67" i="46"/>
  <c r="AT67" i="44"/>
  <c r="AI82" i="46"/>
  <c r="AI82" i="44"/>
  <c r="BG82" i="46"/>
  <c r="BG82" i="44"/>
  <c r="AM89" i="46"/>
  <c r="AM89" i="44"/>
  <c r="BM45" i="44"/>
  <c r="BP46" i="44"/>
  <c r="L48" i="44"/>
  <c r="AV49" i="44"/>
  <c r="BP52" i="44"/>
  <c r="BF54" i="44"/>
  <c r="BK63" i="44"/>
  <c r="S64" i="44"/>
  <c r="AL65" i="44"/>
  <c r="AK70" i="44"/>
  <c r="BB73" i="44"/>
  <c r="W81" i="44"/>
  <c r="BI85" i="44"/>
  <c r="G101" i="44"/>
  <c r="J108" i="44"/>
  <c r="AD109" i="44"/>
  <c r="AN110" i="44"/>
  <c r="O112" i="44"/>
  <c r="BG113" i="44"/>
  <c r="V47" i="46"/>
  <c r="V47" i="44"/>
  <c r="N51" i="46"/>
  <c r="N51" i="44"/>
  <c r="BJ51" i="46"/>
  <c r="BJ51" i="44"/>
  <c r="J52" i="46"/>
  <c r="J52" i="44"/>
  <c r="AP52" i="46"/>
  <c r="AP52" i="44"/>
  <c r="BF52" i="46"/>
  <c r="BF52" i="44"/>
  <c r="AJ53" i="46"/>
  <c r="AJ53" i="44"/>
  <c r="H54" i="46"/>
  <c r="H54" i="44"/>
  <c r="AF54" i="46"/>
  <c r="AF54" i="44"/>
  <c r="Q57" i="46"/>
  <c r="Q57" i="44"/>
  <c r="AG57" i="46"/>
  <c r="AG57" i="44"/>
  <c r="AT59" i="46"/>
  <c r="AT59" i="44"/>
  <c r="BN60" i="46"/>
  <c r="BN60" i="44"/>
  <c r="AR61" i="46"/>
  <c r="AR61" i="44"/>
  <c r="H62" i="46"/>
  <c r="H62" i="44"/>
  <c r="L63" i="46"/>
  <c r="L63" i="44"/>
  <c r="BH63" i="46"/>
  <c r="BH63" i="44"/>
  <c r="H64" i="46"/>
  <c r="H64" i="44"/>
  <c r="AN64" i="46"/>
  <c r="AN64" i="44"/>
  <c r="AA65" i="46"/>
  <c r="AA65" i="44"/>
  <c r="AQ65" i="46"/>
  <c r="AQ65" i="44"/>
  <c r="K67" i="46"/>
  <c r="K67" i="44"/>
  <c r="AY67" i="46"/>
  <c r="AY67" i="44"/>
  <c r="G68" i="46"/>
  <c r="G68" i="44"/>
  <c r="BC68" i="46"/>
  <c r="BC68" i="44"/>
  <c r="AP70" i="46"/>
  <c r="AP70" i="44"/>
  <c r="BN70" i="46"/>
  <c r="BN70" i="44"/>
  <c r="Z72" i="46"/>
  <c r="Z72" i="44"/>
  <c r="AX72" i="46"/>
  <c r="AX72" i="44"/>
  <c r="AY73" i="46"/>
  <c r="AY73" i="44"/>
  <c r="Y77" i="46"/>
  <c r="Y77" i="44"/>
  <c r="AO77" i="46"/>
  <c r="AO77" i="44"/>
  <c r="BA78" i="46"/>
  <c r="BA78" i="44"/>
  <c r="AJ81" i="46"/>
  <c r="AJ81" i="44"/>
  <c r="AZ81" i="46"/>
  <c r="AZ81" i="44"/>
  <c r="H82" i="46"/>
  <c r="H82" i="44"/>
  <c r="T83" i="46"/>
  <c r="T83" i="44"/>
  <c r="AN84" i="46"/>
  <c r="AN84" i="44"/>
  <c r="E86" i="46"/>
  <c r="E86" i="44"/>
  <c r="AC86" i="46"/>
  <c r="AC86" i="44"/>
  <c r="BA86" i="46"/>
  <c r="BA86" i="44"/>
  <c r="I87" i="46"/>
  <c r="I87" i="44"/>
  <c r="AW87" i="46"/>
  <c r="AW87" i="44"/>
  <c r="BE87" i="46"/>
  <c r="BE87" i="44"/>
  <c r="J88" i="46"/>
  <c r="J88" i="44"/>
  <c r="R88" i="46"/>
  <c r="R88" i="44"/>
  <c r="AP88" i="46"/>
  <c r="AP88" i="44"/>
  <c r="AX88" i="46"/>
  <c r="AX88" i="44"/>
  <c r="L89" i="46"/>
  <c r="L89" i="44"/>
  <c r="T89" i="46"/>
  <c r="T89" i="44"/>
  <c r="AR89" i="46"/>
  <c r="AR89" i="44"/>
  <c r="H90" i="46"/>
  <c r="H90" i="44"/>
  <c r="BD90" i="46"/>
  <c r="BD90" i="44"/>
  <c r="BN91" i="46"/>
  <c r="BN91" i="44"/>
  <c r="AL92" i="46"/>
  <c r="AL92" i="44"/>
  <c r="AT92" i="46"/>
  <c r="AT92" i="44"/>
  <c r="R93" i="46"/>
  <c r="R93" i="44"/>
  <c r="E94" i="46"/>
  <c r="E94" i="44"/>
  <c r="M94" i="46"/>
  <c r="M94" i="44"/>
  <c r="AC94" i="46"/>
  <c r="AC94" i="44"/>
  <c r="BA94" i="46"/>
  <c r="BA94" i="44"/>
  <c r="BQ94" i="46"/>
  <c r="BQ94" i="44"/>
  <c r="Y95" i="46"/>
  <c r="Y95" i="44"/>
  <c r="BM95" i="46"/>
  <c r="BM95" i="44"/>
  <c r="L96" i="46"/>
  <c r="L96" i="44"/>
  <c r="T96" i="46"/>
  <c r="T96" i="44"/>
  <c r="AB96" i="46"/>
  <c r="AB96" i="44"/>
  <c r="AZ96" i="46"/>
  <c r="AZ96" i="44"/>
  <c r="U97" i="46"/>
  <c r="U97" i="44"/>
  <c r="BA97" i="46"/>
  <c r="BA97" i="44"/>
  <c r="BI97" i="46"/>
  <c r="BI97" i="44"/>
  <c r="BM98" i="46"/>
  <c r="BM98" i="44"/>
  <c r="U99" i="46"/>
  <c r="U99" i="44"/>
  <c r="BI99" i="46"/>
  <c r="BI99" i="44"/>
  <c r="H100" i="46"/>
  <c r="H100" i="44"/>
  <c r="AF100" i="46"/>
  <c r="AF100" i="44"/>
  <c r="AV100" i="46"/>
  <c r="AV100" i="44"/>
  <c r="T101" i="46"/>
  <c r="T101" i="44"/>
  <c r="AB101" i="46"/>
  <c r="AB101" i="44"/>
  <c r="AR101" i="46"/>
  <c r="AR101" i="44"/>
  <c r="BH101" i="46"/>
  <c r="BH101" i="44"/>
  <c r="H102" i="46"/>
  <c r="H102" i="44"/>
  <c r="P102" i="46"/>
  <c r="P102" i="44"/>
  <c r="AN102" i="46"/>
  <c r="AN102" i="44"/>
  <c r="AV102" i="46"/>
  <c r="AV102" i="44"/>
  <c r="BD102" i="46"/>
  <c r="BD102" i="44"/>
  <c r="D103" i="46"/>
  <c r="D103" i="44"/>
  <c r="AB103" i="46"/>
  <c r="AB103" i="44"/>
  <c r="AZ103" i="46"/>
  <c r="AZ103" i="44"/>
  <c r="W104" i="46"/>
  <c r="W104" i="44"/>
  <c r="BD54" i="46"/>
  <c r="BD54" i="44"/>
  <c r="AW57" i="46"/>
  <c r="AW57" i="44"/>
  <c r="L58" i="46"/>
  <c r="L58" i="44"/>
  <c r="AB58" i="46"/>
  <c r="AB58" i="44"/>
  <c r="AR58" i="46"/>
  <c r="AR58" i="44"/>
  <c r="R60" i="46"/>
  <c r="R60" i="44"/>
  <c r="AX60" i="46"/>
  <c r="AX60" i="44"/>
  <c r="AB61" i="46"/>
  <c r="AB61" i="44"/>
  <c r="BH61" i="46"/>
  <c r="BH61" i="44"/>
  <c r="BL64" i="46"/>
  <c r="BL64" i="44"/>
  <c r="G69" i="46"/>
  <c r="G69" i="44"/>
  <c r="O69" i="46"/>
  <c r="O69" i="44"/>
  <c r="BC69" i="46"/>
  <c r="BC69" i="44"/>
  <c r="Z70" i="46"/>
  <c r="Z70" i="44"/>
  <c r="A134" i="44"/>
  <c r="C48" i="46"/>
  <c r="C48" i="44" s="1"/>
  <c r="C74" i="46"/>
  <c r="C74" i="44" s="1"/>
  <c r="P47" i="44"/>
  <c r="BD49" i="44"/>
  <c r="AN51" i="44"/>
  <c r="L52" i="44"/>
  <c r="AJ52" i="44"/>
  <c r="F53" i="44"/>
  <c r="Z54" i="44"/>
  <c r="BP61" i="44"/>
  <c r="X62" i="44"/>
  <c r="AB63" i="44"/>
  <c r="AU63" i="44"/>
  <c r="AQ64" i="44"/>
  <c r="AL67" i="44"/>
  <c r="R69" i="44"/>
  <c r="J70" i="44"/>
  <c r="U70" i="44"/>
  <c r="N71" i="44"/>
  <c r="BO84" i="44"/>
  <c r="M85" i="44"/>
  <c r="BA85" i="44"/>
  <c r="AV94" i="44"/>
  <c r="AU96" i="44"/>
  <c r="BB114" i="44"/>
  <c r="Z115" i="44"/>
  <c r="BA162" i="46"/>
  <c r="BA162" i="44"/>
  <c r="BI162" i="46"/>
  <c r="BI162" i="44"/>
  <c r="Q165" i="46"/>
  <c r="Q165" i="44"/>
  <c r="Y165" i="46"/>
  <c r="Y165" i="44"/>
  <c r="T166" i="46"/>
  <c r="T166" i="44"/>
  <c r="O171" i="46"/>
  <c r="O171" i="44"/>
  <c r="U175" i="46"/>
  <c r="U175" i="44"/>
  <c r="BQ175" i="46"/>
  <c r="BQ175" i="44"/>
  <c r="BF179" i="46"/>
  <c r="BF179" i="44"/>
  <c r="BN179" i="46"/>
  <c r="BN179" i="44"/>
  <c r="M180" i="46"/>
  <c r="M180" i="44"/>
  <c r="AK180" i="46"/>
  <c r="AK180" i="44"/>
  <c r="AE185" i="46"/>
  <c r="AE185" i="44"/>
  <c r="H189" i="46"/>
  <c r="H189" i="44"/>
  <c r="P189" i="46"/>
  <c r="P189" i="44"/>
  <c r="AZ190" i="46"/>
  <c r="AZ190" i="44"/>
  <c r="BH190" i="46"/>
  <c r="BH190" i="44"/>
  <c r="K192" i="46"/>
  <c r="K192" i="44"/>
  <c r="S192" i="46"/>
  <c r="S192" i="44"/>
  <c r="BC193" i="46"/>
  <c r="BC193" i="44"/>
  <c r="BK193" i="46"/>
  <c r="BK193" i="44"/>
  <c r="M195" i="46"/>
  <c r="M195" i="44"/>
  <c r="U195" i="46"/>
  <c r="U195" i="44"/>
  <c r="AG198" i="46"/>
  <c r="AG198" i="44"/>
  <c r="AO198" i="46"/>
  <c r="AO198" i="44"/>
  <c r="E199" i="46"/>
  <c r="E199" i="44"/>
  <c r="AK199" i="46"/>
  <c r="AK199" i="44"/>
  <c r="AD200" i="46"/>
  <c r="AD200" i="44"/>
  <c r="BB200" i="46"/>
  <c r="BB200" i="44"/>
  <c r="F202" i="46"/>
  <c r="F202" i="44"/>
  <c r="N202" i="46"/>
  <c r="N202" i="44"/>
  <c r="V202" i="46"/>
  <c r="V202" i="44"/>
  <c r="AD202" i="46"/>
  <c r="AD202" i="44"/>
  <c r="AL202" i="46"/>
  <c r="AL202" i="44"/>
  <c r="AT202" i="46"/>
  <c r="AT202" i="44"/>
  <c r="BB202" i="46"/>
  <c r="BB202" i="44"/>
  <c r="BJ202" i="46"/>
  <c r="BJ202" i="44"/>
  <c r="AL205" i="46"/>
  <c r="AL205" i="44"/>
  <c r="AT205" i="46"/>
  <c r="AT205" i="44"/>
  <c r="BF206" i="46"/>
  <c r="BF206" i="44"/>
  <c r="AH207" i="46"/>
  <c r="AH207" i="44"/>
  <c r="H111" i="44"/>
  <c r="T112" i="44"/>
  <c r="X113" i="44"/>
  <c r="O115" i="44"/>
  <c r="S161" i="44"/>
  <c r="M162" i="44"/>
  <c r="AA168" i="44"/>
  <c r="R179" i="44"/>
  <c r="AA184" i="44"/>
  <c r="BO184" i="44"/>
  <c r="W185" i="44"/>
  <c r="AN189" i="44"/>
  <c r="T190" i="44"/>
  <c r="BP190" i="44"/>
  <c r="AS195" i="44"/>
  <c r="BE196" i="44"/>
  <c r="AM106" i="44"/>
  <c r="BC106" i="44"/>
  <c r="S107" i="44"/>
  <c r="AI107" i="44"/>
  <c r="AU108" i="44"/>
  <c r="E110" i="44"/>
  <c r="BI110" i="44"/>
  <c r="X111" i="44"/>
  <c r="AJ112" i="44"/>
  <c r="AE115" i="44"/>
  <c r="AQ116" i="44"/>
  <c r="AM117" i="44"/>
  <c r="BC158" i="44"/>
  <c r="E162" i="44"/>
  <c r="BM165" i="44"/>
  <c r="G167" i="44"/>
  <c r="AY170" i="44"/>
  <c r="BH177" i="44"/>
  <c r="J179" i="44"/>
  <c r="S184" i="44"/>
  <c r="BG184" i="44"/>
  <c r="AF189" i="44"/>
  <c r="L190" i="44"/>
  <c r="BO192" i="44"/>
  <c r="AU193" i="44"/>
  <c r="AK195" i="44"/>
  <c r="AI109" i="44"/>
  <c r="BG109" i="44"/>
  <c r="AA116" i="44"/>
  <c r="I165" i="44"/>
  <c r="BE165" i="44"/>
  <c r="S172" i="44"/>
  <c r="AC175" i="44"/>
  <c r="K184" i="44"/>
  <c r="AY184" i="44"/>
  <c r="O185" i="44"/>
  <c r="X189" i="44"/>
  <c r="D190" i="44"/>
  <c r="BG192" i="44"/>
  <c r="AM193" i="44"/>
  <c r="AA105" i="46"/>
  <c r="AA105" i="44"/>
  <c r="W106" i="46"/>
  <c r="W106" i="44"/>
  <c r="BG107" i="46"/>
  <c r="BG107" i="44"/>
  <c r="O108" i="46"/>
  <c r="O108" i="44"/>
  <c r="AM108" i="46"/>
  <c r="AM108" i="44"/>
  <c r="BO109" i="46"/>
  <c r="BO109" i="44"/>
  <c r="M110" i="46"/>
  <c r="M110" i="44"/>
  <c r="BA110" i="46"/>
  <c r="BA110" i="44"/>
  <c r="AN111" i="46"/>
  <c r="AN111" i="44"/>
  <c r="P113" i="46"/>
  <c r="P113" i="44"/>
  <c r="BL113" i="46"/>
  <c r="BL113" i="44"/>
  <c r="K114" i="46"/>
  <c r="K114" i="44"/>
  <c r="BK115" i="46"/>
  <c r="BK115" i="44"/>
  <c r="W117" i="46"/>
  <c r="W117" i="44"/>
  <c r="AU117" i="46"/>
  <c r="AU117" i="44"/>
  <c r="BK117" i="46"/>
  <c r="BK117" i="44"/>
  <c r="K118" i="46"/>
  <c r="K118" i="44"/>
  <c r="AQ118" i="46"/>
  <c r="AQ118" i="44"/>
  <c r="L119" i="46"/>
  <c r="L119" i="44"/>
  <c r="AB119" i="46"/>
  <c r="AB119" i="44"/>
  <c r="BL120" i="46"/>
  <c r="BL120" i="44"/>
  <c r="BF121" i="46"/>
  <c r="BF121" i="44"/>
  <c r="N122" i="46"/>
  <c r="N122" i="44"/>
  <c r="I123" i="46"/>
  <c r="I123" i="44"/>
  <c r="Y123" i="46"/>
  <c r="Y123" i="44"/>
  <c r="AO123" i="46"/>
  <c r="AO123" i="44"/>
  <c r="BE123" i="46"/>
  <c r="BE123" i="44"/>
  <c r="U124" i="46"/>
  <c r="U124" i="44"/>
  <c r="O125" i="46"/>
  <c r="O125" i="44"/>
  <c r="AE125" i="46"/>
  <c r="AE125" i="44"/>
  <c r="AU125" i="46"/>
  <c r="AU125" i="44"/>
  <c r="BK125" i="46"/>
  <c r="BK125" i="44"/>
  <c r="U127" i="46"/>
  <c r="U127" i="44"/>
  <c r="BI127" i="46"/>
  <c r="BI127" i="44"/>
  <c r="AG128" i="46"/>
  <c r="AG128" i="44"/>
  <c r="E129" i="46"/>
  <c r="E129" i="44"/>
  <c r="BQ129" i="46"/>
  <c r="BQ129" i="44"/>
  <c r="BM130" i="46"/>
  <c r="BM130" i="44"/>
  <c r="K131" i="46"/>
  <c r="K131" i="44"/>
  <c r="AI131" i="46"/>
  <c r="AI131" i="44"/>
  <c r="G132" i="46"/>
  <c r="G132" i="44"/>
  <c r="AU132" i="46"/>
  <c r="AU132" i="44"/>
  <c r="S133" i="46"/>
  <c r="S133" i="44"/>
  <c r="BG133" i="46"/>
  <c r="BG133" i="44"/>
  <c r="AU134" i="46"/>
  <c r="AU134" i="44"/>
  <c r="Q135" i="46"/>
  <c r="Q135" i="44"/>
  <c r="AO135" i="46"/>
  <c r="AO135" i="44"/>
  <c r="BM135" i="46"/>
  <c r="BM135" i="44"/>
  <c r="AB136" i="46"/>
  <c r="AB136" i="44"/>
  <c r="BP136" i="46"/>
  <c r="BP136" i="44"/>
  <c r="AQ105" i="44"/>
  <c r="BO105" i="44"/>
  <c r="O106" i="44"/>
  <c r="BO107" i="44"/>
  <c r="AS162" i="44"/>
  <c r="AO165" i="44"/>
  <c r="BO170" i="44"/>
  <c r="AX179" i="44"/>
  <c r="AV137" i="44"/>
  <c r="AE139" i="44"/>
  <c r="O141" i="44"/>
  <c r="BK141" i="44"/>
  <c r="AC143" i="44"/>
  <c r="E145" i="44"/>
  <c r="BI145" i="44"/>
  <c r="BP138" i="44"/>
  <c r="AA140" i="44"/>
  <c r="AY140" i="44"/>
  <c r="G141" i="44"/>
  <c r="I142" i="44"/>
  <c r="BA143" i="44"/>
  <c r="I144" i="44"/>
  <c r="AO144" i="44"/>
  <c r="AC145" i="44"/>
  <c r="N12" i="46"/>
  <c r="N12" i="44"/>
  <c r="C18" i="46"/>
  <c r="C18" i="44" s="1"/>
  <c r="AN14" i="44"/>
  <c r="T15" i="44"/>
  <c r="R18" i="44"/>
  <c r="AP20" i="44"/>
  <c r="AS23" i="44"/>
  <c r="BE24" i="44"/>
  <c r="AS122" i="44"/>
  <c r="L127" i="44"/>
  <c r="V132" i="44"/>
  <c r="BB134" i="44"/>
  <c r="C20" i="46"/>
  <c r="C20" i="44" s="1"/>
  <c r="AD12" i="44"/>
  <c r="AQ13" i="44"/>
  <c r="BA23" i="44"/>
  <c r="K119" i="44"/>
  <c r="M122" i="44"/>
  <c r="BH129" i="44"/>
  <c r="V134" i="44"/>
  <c r="AT134" i="44"/>
  <c r="A11" i="27"/>
  <c r="A13" i="44"/>
  <c r="AA13" i="46"/>
  <c r="AA13" i="44"/>
  <c r="BP15" i="44"/>
  <c r="BJ12" i="44"/>
  <c r="C22" i="46"/>
  <c r="C22" i="44" s="1"/>
  <c r="AD17" i="44"/>
  <c r="AH18" i="44"/>
  <c r="BJ21" i="44"/>
  <c r="AT71" i="44"/>
  <c r="AA73" i="44"/>
  <c r="BF126" i="44"/>
  <c r="AL12" i="44"/>
  <c r="AO16" i="44"/>
  <c r="F117" i="46"/>
  <c r="F117" i="44"/>
  <c r="N117" i="46"/>
  <c r="N117" i="44"/>
  <c r="V117" i="46"/>
  <c r="V117" i="44"/>
  <c r="AL117" i="46"/>
  <c r="AL117" i="44"/>
  <c r="AT117" i="46"/>
  <c r="AT117" i="44"/>
  <c r="BB117" i="46"/>
  <c r="BB117" i="44"/>
  <c r="BJ117" i="46"/>
  <c r="BJ117" i="44"/>
  <c r="A116" i="27"/>
  <c r="C118" i="46"/>
  <c r="C118" i="44" s="1"/>
  <c r="A118" i="44"/>
  <c r="J118" i="46"/>
  <c r="J118" i="44"/>
  <c r="R118" i="46"/>
  <c r="R118" i="44"/>
  <c r="Z118" i="46"/>
  <c r="Z118" i="44"/>
  <c r="AP118" i="46"/>
  <c r="AP118" i="44"/>
  <c r="AX118" i="46"/>
  <c r="AX118" i="44"/>
  <c r="BF118" i="46"/>
  <c r="BF118" i="44"/>
  <c r="BN118" i="46"/>
  <c r="BN118" i="44"/>
  <c r="S119" i="46"/>
  <c r="S119" i="44"/>
  <c r="AA119" i="46"/>
  <c r="AA119" i="44"/>
  <c r="AQ119" i="46"/>
  <c r="AQ119" i="44"/>
  <c r="BG119" i="46"/>
  <c r="BG119" i="44"/>
  <c r="G120" i="46"/>
  <c r="G120" i="44"/>
  <c r="O120" i="46"/>
  <c r="O120" i="44"/>
  <c r="W120" i="46"/>
  <c r="W120" i="44"/>
  <c r="AE120" i="46"/>
  <c r="AE120" i="44"/>
  <c r="AM120" i="46"/>
  <c r="AM120" i="44"/>
  <c r="AU120" i="46"/>
  <c r="AU120" i="44"/>
  <c r="BC120" i="46"/>
  <c r="BC120" i="44"/>
  <c r="BK120" i="46"/>
  <c r="BK120" i="44"/>
  <c r="AG121" i="46"/>
  <c r="AG121" i="44"/>
  <c r="E122" i="46"/>
  <c r="E122" i="44"/>
  <c r="U122" i="46"/>
  <c r="U122" i="44"/>
  <c r="AC122" i="46"/>
  <c r="AC122" i="44"/>
  <c r="AK122" i="46"/>
  <c r="AK122" i="44"/>
  <c r="BA122" i="46"/>
  <c r="BA122" i="44"/>
  <c r="BI122" i="46"/>
  <c r="BI122" i="44"/>
  <c r="BQ122" i="46"/>
  <c r="BQ122" i="44"/>
  <c r="H123" i="46"/>
  <c r="H123" i="44"/>
  <c r="P123" i="46"/>
  <c r="P123" i="44"/>
  <c r="X123" i="46"/>
  <c r="X123" i="44"/>
  <c r="AN123" i="46"/>
  <c r="AN123" i="44"/>
  <c r="AV123" i="46"/>
  <c r="AV123" i="44"/>
  <c r="BD123" i="46"/>
  <c r="BD123" i="44"/>
  <c r="BL123" i="46"/>
  <c r="BL123" i="44"/>
  <c r="D124" i="46"/>
  <c r="D124" i="44"/>
  <c r="L124" i="46"/>
  <c r="L124" i="44"/>
  <c r="AB124" i="46"/>
  <c r="AB124" i="44"/>
  <c r="AJ124" i="46"/>
  <c r="AJ124" i="44"/>
  <c r="AR124" i="46"/>
  <c r="AR124" i="44"/>
  <c r="AZ124" i="46"/>
  <c r="AZ124" i="44"/>
  <c r="BH124" i="46"/>
  <c r="BH124" i="44"/>
  <c r="BP124" i="46"/>
  <c r="BP124" i="44"/>
  <c r="F125" i="46"/>
  <c r="F125" i="44"/>
  <c r="N125" i="46"/>
  <c r="N125" i="44"/>
  <c r="V125" i="46"/>
  <c r="V125" i="44"/>
  <c r="AD125" i="46"/>
  <c r="AD125" i="44"/>
  <c r="AL125" i="46"/>
  <c r="AL125" i="44"/>
  <c r="AT125" i="46"/>
  <c r="AT125" i="44"/>
  <c r="BB125" i="46"/>
  <c r="BB125" i="44"/>
  <c r="BJ125" i="46"/>
  <c r="BJ125" i="44"/>
  <c r="A124" i="27"/>
  <c r="C126" i="46"/>
  <c r="C126" i="44" s="1"/>
  <c r="J126" i="46"/>
  <c r="J126" i="44"/>
  <c r="R126" i="46"/>
  <c r="R126" i="44"/>
  <c r="AH126" i="46"/>
  <c r="AH126" i="44"/>
  <c r="AP126" i="46"/>
  <c r="AP126" i="44"/>
  <c r="AX126" i="46"/>
  <c r="AX126" i="44"/>
  <c r="BN126" i="46"/>
  <c r="BN126" i="44"/>
  <c r="D127" i="46"/>
  <c r="D127" i="44"/>
  <c r="T127" i="46"/>
  <c r="T127" i="44"/>
  <c r="AB127" i="46"/>
  <c r="AB127" i="44"/>
  <c r="AJ127" i="46"/>
  <c r="AJ127" i="44"/>
  <c r="AR127" i="46"/>
  <c r="AR127" i="44"/>
  <c r="AZ127" i="46"/>
  <c r="AZ127" i="44"/>
  <c r="BH127" i="46"/>
  <c r="BH127" i="44"/>
  <c r="BP127" i="46"/>
  <c r="BP127" i="44"/>
  <c r="P128" i="46"/>
  <c r="P128" i="44"/>
  <c r="X128" i="46"/>
  <c r="X128" i="44"/>
  <c r="AN128" i="46"/>
  <c r="AN128" i="44"/>
  <c r="AV128" i="46"/>
  <c r="AV128" i="44"/>
  <c r="BD128" i="46"/>
  <c r="BD128" i="44"/>
  <c r="BL128" i="46"/>
  <c r="BL128" i="44"/>
  <c r="D129" i="46"/>
  <c r="D129" i="44"/>
  <c r="L129" i="46"/>
  <c r="L129" i="44"/>
  <c r="T129" i="46"/>
  <c r="T129" i="44"/>
  <c r="AB129" i="46"/>
  <c r="AB129" i="44"/>
  <c r="AJ129" i="46"/>
  <c r="AJ129" i="44"/>
  <c r="AR129" i="46"/>
  <c r="AR129" i="44"/>
  <c r="AZ129" i="46"/>
  <c r="AZ129" i="44"/>
  <c r="BP129" i="46"/>
  <c r="BP129" i="44"/>
  <c r="H130" i="46"/>
  <c r="H130" i="44"/>
  <c r="X130" i="46"/>
  <c r="X130" i="44"/>
  <c r="AF130" i="46"/>
  <c r="AF130" i="44"/>
  <c r="AV130" i="46"/>
  <c r="AV130" i="44"/>
  <c r="BD130" i="46"/>
  <c r="BD130" i="44"/>
  <c r="BL130" i="46"/>
  <c r="BL130" i="44"/>
  <c r="J131" i="46"/>
  <c r="J131" i="44"/>
  <c r="R131" i="46"/>
  <c r="R131" i="44"/>
  <c r="Z131" i="46"/>
  <c r="Z131" i="44"/>
  <c r="AH131" i="46"/>
  <c r="AH131" i="44"/>
  <c r="AP131" i="46"/>
  <c r="AP131" i="44"/>
  <c r="AX131" i="46"/>
  <c r="AX131" i="44"/>
  <c r="BF131" i="46"/>
  <c r="BF131" i="44"/>
  <c r="F132" i="46"/>
  <c r="F132" i="44"/>
  <c r="N132" i="46"/>
  <c r="N132" i="44"/>
  <c r="AD132" i="46"/>
  <c r="AD132" i="44"/>
  <c r="AL132" i="46"/>
  <c r="AL132" i="44"/>
  <c r="BB132" i="46"/>
  <c r="BB132" i="44"/>
  <c r="BJ132" i="46"/>
  <c r="BJ132" i="44"/>
  <c r="A131" i="27"/>
  <c r="C133" i="46"/>
  <c r="C133" i="44" s="1"/>
  <c r="J133" i="46"/>
  <c r="J133" i="44"/>
  <c r="R133" i="46"/>
  <c r="R133" i="44"/>
  <c r="Z133" i="46"/>
  <c r="Z133" i="44"/>
  <c r="AH133" i="46"/>
  <c r="AH133" i="44"/>
  <c r="AP133" i="46"/>
  <c r="AP133" i="44"/>
  <c r="AX133" i="46"/>
  <c r="AX133" i="44"/>
  <c r="BF133" i="46"/>
  <c r="BF133" i="44"/>
  <c r="BN133" i="46"/>
  <c r="BN133" i="44"/>
  <c r="F134" i="46"/>
  <c r="F134" i="44"/>
  <c r="N134" i="46"/>
  <c r="N134" i="44"/>
  <c r="AD134" i="46"/>
  <c r="AD134" i="44"/>
  <c r="AL134" i="46"/>
  <c r="AL134" i="44"/>
  <c r="BJ134" i="46"/>
  <c r="BJ134" i="44"/>
  <c r="A133" i="27"/>
  <c r="C135" i="46"/>
  <c r="C135" i="44" s="1"/>
  <c r="A135" i="44"/>
  <c r="H135" i="46"/>
  <c r="H135" i="44"/>
  <c r="P135" i="46"/>
  <c r="P135" i="44"/>
  <c r="AF135" i="46"/>
  <c r="AF135" i="44"/>
  <c r="AN135" i="46"/>
  <c r="AN135" i="44"/>
  <c r="AV135" i="46"/>
  <c r="AV135" i="44"/>
  <c r="BD135" i="46"/>
  <c r="BD135" i="44"/>
  <c r="BL135" i="46"/>
  <c r="BL135" i="44"/>
  <c r="K136" i="46"/>
  <c r="K136" i="44"/>
  <c r="S136" i="46"/>
  <c r="S136" i="44"/>
  <c r="AA136" i="46"/>
  <c r="AA136" i="44"/>
  <c r="AI136" i="46"/>
  <c r="AI136" i="44"/>
  <c r="AQ136" i="46"/>
  <c r="AQ136" i="44"/>
  <c r="AY136" i="46"/>
  <c r="AY136" i="44"/>
  <c r="BG136" i="46"/>
  <c r="BG136" i="44"/>
  <c r="G137" i="46"/>
  <c r="G137" i="44"/>
  <c r="O137" i="46"/>
  <c r="O137" i="44"/>
  <c r="W137" i="46"/>
  <c r="W137" i="44"/>
  <c r="AU137" i="46"/>
  <c r="AU137" i="44"/>
  <c r="BC137" i="46"/>
  <c r="BC137" i="44"/>
  <c r="F71" i="46"/>
  <c r="F71" i="44"/>
  <c r="V71" i="46"/>
  <c r="V71" i="44"/>
  <c r="AD71" i="46"/>
  <c r="AD71" i="44"/>
  <c r="AL71" i="46"/>
  <c r="AL71" i="44"/>
  <c r="BB71" i="46"/>
  <c r="BB71" i="44"/>
  <c r="BJ71" i="46"/>
  <c r="BJ71" i="44"/>
  <c r="A70" i="27"/>
  <c r="C72" i="46"/>
  <c r="C72" i="44" s="1"/>
  <c r="J72" i="46"/>
  <c r="J72" i="44"/>
  <c r="R72" i="46"/>
  <c r="R72" i="44"/>
  <c r="AH72" i="46"/>
  <c r="AH72" i="44"/>
  <c r="BF72" i="46"/>
  <c r="BF72" i="44"/>
  <c r="BN72" i="46"/>
  <c r="BN72" i="44"/>
  <c r="S73" i="46"/>
  <c r="S73" i="44"/>
  <c r="AI73" i="46"/>
  <c r="AI73" i="44"/>
  <c r="AQ73" i="46"/>
  <c r="AQ73" i="44"/>
  <c r="BG73" i="46"/>
  <c r="BG73" i="44"/>
  <c r="G74" i="46"/>
  <c r="G74" i="44"/>
  <c r="O74" i="46"/>
  <c r="O74" i="44"/>
  <c r="AE74" i="46"/>
  <c r="AE74" i="44"/>
  <c r="AM74" i="46"/>
  <c r="AM74" i="44"/>
  <c r="BC74" i="46"/>
  <c r="BC74" i="44"/>
  <c r="I75" i="46"/>
  <c r="I75" i="44"/>
  <c r="Q75" i="46"/>
  <c r="Q75" i="44"/>
  <c r="AG75" i="46"/>
  <c r="AG75" i="44"/>
  <c r="AO75" i="46"/>
  <c r="AO75" i="44"/>
  <c r="AW75" i="46"/>
  <c r="AW75" i="44"/>
  <c r="BE75" i="46"/>
  <c r="BE75" i="44"/>
  <c r="BM75" i="46"/>
  <c r="BM75" i="44"/>
  <c r="E76" i="46"/>
  <c r="E76" i="44"/>
  <c r="M76" i="46"/>
  <c r="M76" i="44"/>
  <c r="AC76" i="46"/>
  <c r="AC76" i="44"/>
  <c r="AK76" i="46"/>
  <c r="AK76" i="44"/>
  <c r="AS76" i="46"/>
  <c r="AS76" i="44"/>
  <c r="BI76" i="46"/>
  <c r="BI76" i="44"/>
  <c r="BQ76" i="46"/>
  <c r="BQ76" i="44"/>
  <c r="I77" i="46"/>
  <c r="I77" i="44"/>
  <c r="Q77" i="46"/>
  <c r="Q77" i="44"/>
  <c r="AG77" i="46"/>
  <c r="AG77" i="44"/>
  <c r="BE77" i="46"/>
  <c r="BE77" i="44"/>
  <c r="E78" i="46"/>
  <c r="E78" i="44"/>
  <c r="M78" i="46"/>
  <c r="M78" i="44"/>
  <c r="U78" i="46"/>
  <c r="U78" i="44"/>
  <c r="AK78" i="46"/>
  <c r="AK78" i="44"/>
  <c r="BI78" i="46"/>
  <c r="BI78" i="44"/>
  <c r="BQ78" i="46"/>
  <c r="BQ78" i="44"/>
  <c r="R80" i="46"/>
  <c r="R80" i="44"/>
  <c r="Z80" i="46"/>
  <c r="Z80" i="44"/>
  <c r="AP80" i="46"/>
  <c r="AP80" i="44"/>
  <c r="AX80" i="46"/>
  <c r="AX80" i="44"/>
  <c r="D81" i="46"/>
  <c r="D81" i="44"/>
  <c r="T81" i="46"/>
  <c r="T81" i="44"/>
  <c r="AB81" i="46"/>
  <c r="AB81" i="44"/>
  <c r="AR81" i="46"/>
  <c r="AR81" i="44"/>
  <c r="BH81" i="46"/>
  <c r="BH81" i="44"/>
  <c r="BP81" i="46"/>
  <c r="BP81" i="44"/>
  <c r="P82" i="46"/>
  <c r="P82" i="44"/>
  <c r="X82" i="46"/>
  <c r="X82" i="44"/>
  <c r="AV82" i="46"/>
  <c r="AV82" i="44"/>
  <c r="BD82" i="46"/>
  <c r="BD82" i="44"/>
  <c r="D83" i="46"/>
  <c r="D83" i="44"/>
  <c r="L83" i="46"/>
  <c r="L83" i="44"/>
  <c r="AB83" i="46"/>
  <c r="AB83" i="44"/>
  <c r="AJ83" i="46"/>
  <c r="AJ83" i="44"/>
  <c r="AR83" i="46"/>
  <c r="AR83" i="44"/>
  <c r="BH83" i="46"/>
  <c r="BH83" i="44"/>
  <c r="BP83" i="46"/>
  <c r="BP83" i="44"/>
  <c r="BO13" i="46"/>
  <c r="BO13" i="44"/>
  <c r="BD14" i="46"/>
  <c r="BD14" i="44"/>
  <c r="BL14" i="46"/>
  <c r="BL14" i="44"/>
  <c r="AB15" i="46"/>
  <c r="AB15" i="44"/>
  <c r="Y16" i="46"/>
  <c r="Y16" i="44"/>
  <c r="BM16" i="46"/>
  <c r="BM16" i="44"/>
  <c r="N17" i="46"/>
  <c r="N17" i="44"/>
  <c r="AT17" i="46"/>
  <c r="AT17" i="44"/>
  <c r="BB17" i="46"/>
  <c r="BB17" i="44"/>
  <c r="AP18" i="46"/>
  <c r="AP18" i="44"/>
  <c r="AX20" i="46"/>
  <c r="AX20" i="44"/>
  <c r="BN20" i="46"/>
  <c r="BN20" i="44"/>
  <c r="AD21" i="46"/>
  <c r="AD21" i="44"/>
  <c r="BB21" i="46"/>
  <c r="BB21" i="44"/>
  <c r="BE22" i="46"/>
  <c r="BE22" i="44"/>
  <c r="E23" i="46"/>
  <c r="E23" i="44"/>
  <c r="AC23" i="46"/>
  <c r="AC23" i="44"/>
  <c r="BI23" i="46"/>
  <c r="BI23" i="44"/>
  <c r="BQ23" i="46"/>
  <c r="BQ23" i="44"/>
  <c r="BM24" i="46"/>
  <c r="BM24" i="44"/>
  <c r="AS25" i="46"/>
  <c r="AS25" i="44"/>
  <c r="AF28" i="46"/>
  <c r="AF28" i="44"/>
  <c r="AN28" i="46"/>
  <c r="AN28" i="44"/>
  <c r="T29" i="46"/>
  <c r="T29" i="44"/>
  <c r="AB29" i="46"/>
  <c r="AB29" i="44"/>
  <c r="BH29" i="46"/>
  <c r="BH29" i="44"/>
  <c r="G30" i="46"/>
  <c r="G30" i="44"/>
  <c r="AM30" i="46"/>
  <c r="AM30" i="44"/>
  <c r="BK30" i="46"/>
  <c r="BK30" i="44"/>
  <c r="O32" i="46"/>
  <c r="O32" i="44"/>
  <c r="BK32" i="46"/>
  <c r="BK32" i="44"/>
  <c r="E34" i="46"/>
  <c r="E34" i="44"/>
  <c r="AC34" i="46"/>
  <c r="AC34" i="44"/>
  <c r="AK34" i="46"/>
  <c r="AK34" i="44"/>
  <c r="BI34" i="46"/>
  <c r="BI34" i="44"/>
  <c r="I35" i="46"/>
  <c r="I35" i="44"/>
  <c r="Q35" i="46"/>
  <c r="Q35" i="44"/>
  <c r="AG35" i="46"/>
  <c r="AG35" i="44"/>
  <c r="E36" i="46"/>
  <c r="E36" i="44"/>
  <c r="M36" i="46"/>
  <c r="M36" i="44"/>
  <c r="AC36" i="46"/>
  <c r="AC36" i="44"/>
  <c r="Q37" i="46"/>
  <c r="Q37" i="44"/>
  <c r="AW37" i="46"/>
  <c r="AW37" i="44"/>
  <c r="E38" i="46"/>
  <c r="E38" i="44"/>
  <c r="M38" i="46"/>
  <c r="M38" i="44"/>
  <c r="AK38" i="46"/>
  <c r="AK38" i="44"/>
  <c r="BQ38" i="46"/>
  <c r="BQ38" i="44"/>
  <c r="AE39" i="46"/>
  <c r="AE39" i="44"/>
  <c r="K40" i="46"/>
  <c r="K40" i="44"/>
  <c r="BG40" i="46"/>
  <c r="BG40" i="44"/>
  <c r="E41" i="46"/>
  <c r="E41" i="44"/>
  <c r="AS41" i="46"/>
  <c r="AS41" i="44"/>
  <c r="BI41" i="46"/>
  <c r="BI41" i="44"/>
  <c r="Y42" i="46"/>
  <c r="Y42" i="44"/>
  <c r="BM42" i="46"/>
  <c r="BM42" i="44"/>
  <c r="AZ43" i="46"/>
  <c r="AZ43" i="44"/>
  <c r="U86" i="44"/>
  <c r="BM87" i="44"/>
  <c r="AH88" i="44"/>
  <c r="Z91" i="44"/>
  <c r="O47" i="44"/>
  <c r="AF84" i="44"/>
  <c r="BL84" i="44"/>
  <c r="AV44" i="44"/>
  <c r="P45" i="44"/>
  <c r="BG46" i="44"/>
  <c r="AI48" i="44"/>
  <c r="BG48" i="44"/>
  <c r="O49" i="44"/>
  <c r="W51" i="44"/>
  <c r="E55" i="44"/>
  <c r="BI55" i="44"/>
  <c r="Q56" i="44"/>
  <c r="X84" i="44"/>
  <c r="BD84" i="44"/>
  <c r="AS86" i="44"/>
  <c r="Y87" i="44"/>
  <c r="AV90" i="44"/>
  <c r="R91" i="44"/>
  <c r="AX91" i="44"/>
  <c r="BJ92" i="44"/>
  <c r="AP93" i="44"/>
  <c r="BN93" i="44"/>
  <c r="BI94" i="44"/>
  <c r="AK97" i="44"/>
  <c r="Y98" i="44"/>
  <c r="AS99" i="44"/>
  <c r="BL100" i="44"/>
  <c r="AJ101" i="44"/>
  <c r="AF102" i="44"/>
  <c r="K105" i="44"/>
  <c r="R85" i="44"/>
  <c r="X44" i="44"/>
  <c r="AQ46" i="44"/>
  <c r="K48" i="44"/>
  <c r="AA50" i="44"/>
  <c r="BO52" i="44"/>
  <c r="AK53" i="44"/>
  <c r="Z57" i="44"/>
  <c r="AH85" i="44"/>
  <c r="BN85" i="44"/>
  <c r="AO87" i="44"/>
  <c r="D89" i="44"/>
  <c r="P90" i="44"/>
  <c r="F92" i="44"/>
  <c r="AD92" i="44"/>
  <c r="J93" i="44"/>
  <c r="AH93" i="44"/>
  <c r="AK94" i="44"/>
  <c r="I95" i="44"/>
  <c r="AG95" i="44"/>
  <c r="BE95" i="44"/>
  <c r="BQ97" i="44"/>
  <c r="BE98" i="44"/>
  <c r="M99" i="44"/>
  <c r="BQ99" i="44"/>
  <c r="X100" i="44"/>
  <c r="BL102" i="44"/>
  <c r="T103" i="44"/>
  <c r="AM104" i="44"/>
  <c r="AI105" i="44"/>
  <c r="J85" i="44"/>
  <c r="AP85" i="44"/>
  <c r="AJ89" i="44"/>
  <c r="BC47" i="44"/>
  <c r="AM49" i="44"/>
  <c r="BC49" i="44"/>
  <c r="BO50" i="44"/>
  <c r="AM51" i="44"/>
  <c r="AY52" i="44"/>
  <c r="Q54" i="44"/>
  <c r="AO56" i="44"/>
  <c r="AP57" i="44"/>
  <c r="P84" i="44"/>
  <c r="AV84" i="44"/>
  <c r="M86" i="44"/>
  <c r="AB89" i="44"/>
  <c r="BH89" i="44"/>
  <c r="AN90" i="44"/>
  <c r="BL90" i="44"/>
  <c r="BB92" i="44"/>
  <c r="BH96" i="44"/>
  <c r="E97" i="44"/>
  <c r="AC97" i="44"/>
  <c r="Q98" i="44"/>
  <c r="AK99" i="44"/>
  <c r="P100" i="44"/>
  <c r="BD100" i="44"/>
  <c r="L101" i="44"/>
  <c r="AZ101" i="44"/>
  <c r="BC104" i="44"/>
  <c r="BG105" i="44"/>
  <c r="Z85" i="46"/>
  <c r="Z85" i="44"/>
  <c r="AX85" i="46"/>
  <c r="AX85" i="44"/>
  <c r="AK86" i="46"/>
  <c r="AK86" i="44"/>
  <c r="Z88" i="46"/>
  <c r="Z88" i="44"/>
  <c r="BF88" i="46"/>
  <c r="BF88" i="44"/>
  <c r="BP89" i="46"/>
  <c r="BP89" i="44"/>
  <c r="X90" i="46"/>
  <c r="X90" i="44"/>
  <c r="BF91" i="46"/>
  <c r="BF91" i="44"/>
  <c r="V92" i="46"/>
  <c r="V92" i="44"/>
  <c r="Z93" i="46"/>
  <c r="Z93" i="44"/>
  <c r="BF93" i="46"/>
  <c r="BF93" i="44"/>
  <c r="D96" i="46"/>
  <c r="D96" i="44"/>
  <c r="AJ96" i="46"/>
  <c r="AJ96" i="44"/>
  <c r="BP96" i="46"/>
  <c r="BP96" i="44"/>
  <c r="M97" i="46"/>
  <c r="M97" i="44"/>
  <c r="I98" i="46"/>
  <c r="I98" i="44"/>
  <c r="AO98" i="46"/>
  <c r="AO98" i="44"/>
  <c r="E99" i="46"/>
  <c r="E99" i="44"/>
  <c r="BP101" i="46"/>
  <c r="BP101" i="44"/>
  <c r="AR103" i="46"/>
  <c r="AR103" i="44"/>
  <c r="BP103" i="46"/>
  <c r="BP103" i="44"/>
  <c r="O104" i="46"/>
  <c r="O104" i="44"/>
  <c r="BK104" i="46"/>
  <c r="BK104" i="44"/>
  <c r="S105" i="46"/>
  <c r="S105" i="44"/>
  <c r="AY105" i="46"/>
  <c r="AY105" i="44"/>
  <c r="G106" i="46"/>
  <c r="G106" i="44"/>
  <c r="AE106" i="46"/>
  <c r="AE106" i="44"/>
  <c r="AU106" i="46"/>
  <c r="AU106" i="44"/>
  <c r="BK106" i="46"/>
  <c r="BK106" i="44"/>
  <c r="K107" i="46"/>
  <c r="K107" i="44"/>
  <c r="AY107" i="46"/>
  <c r="AY107" i="44"/>
  <c r="G108" i="46"/>
  <c r="G108" i="44"/>
  <c r="BK108" i="46"/>
  <c r="BK108" i="44"/>
  <c r="S109" i="46"/>
  <c r="S109" i="44"/>
  <c r="AQ109" i="46"/>
  <c r="AQ109" i="44"/>
  <c r="U110" i="46"/>
  <c r="U110" i="44"/>
  <c r="AS110" i="46"/>
  <c r="AS110" i="44"/>
  <c r="BQ110" i="46"/>
  <c r="BQ110" i="44"/>
  <c r="AF111" i="46"/>
  <c r="AF111" i="44"/>
  <c r="BD111" i="46"/>
  <c r="BD111" i="44"/>
  <c r="D112" i="46"/>
  <c r="D112" i="44"/>
  <c r="AZ112" i="46"/>
  <c r="AZ112" i="44"/>
  <c r="BP112" i="46"/>
  <c r="BP112" i="44"/>
  <c r="AN113" i="46"/>
  <c r="AN113" i="44"/>
  <c r="S114" i="46"/>
  <c r="S114" i="44"/>
  <c r="AA114" i="46"/>
  <c r="AA114" i="44"/>
  <c r="AY114" i="46"/>
  <c r="AY114" i="44"/>
  <c r="BG114" i="46"/>
  <c r="BG114" i="44"/>
  <c r="G115" i="46"/>
  <c r="G115" i="44"/>
  <c r="W115" i="46"/>
  <c r="W115" i="44"/>
  <c r="AU115" i="46"/>
  <c r="AU115" i="44"/>
  <c r="BC115" i="46"/>
  <c r="BC115" i="44"/>
  <c r="S116" i="46"/>
  <c r="S116" i="44"/>
  <c r="BG116" i="46"/>
  <c r="BG116" i="44"/>
  <c r="AQ70" i="46"/>
  <c r="AQ70" i="44"/>
  <c r="BG138" i="44"/>
  <c r="AD139" i="44"/>
  <c r="AH140" i="44"/>
  <c r="BF140" i="44"/>
  <c r="BB141" i="44"/>
  <c r="H142" i="44"/>
  <c r="AF142" i="44"/>
  <c r="BD142" i="44"/>
  <c r="L143" i="44"/>
  <c r="AA138" i="44"/>
  <c r="V139" i="44"/>
  <c r="V141" i="44"/>
  <c r="D143" i="44"/>
  <c r="AF144" i="44"/>
  <c r="AB145" i="44"/>
  <c r="T147" i="44"/>
  <c r="AZ147" i="44"/>
  <c r="AF148" i="44"/>
  <c r="AC150" i="44"/>
  <c r="I151" i="44"/>
  <c r="BE151" i="44"/>
  <c r="D152" i="44"/>
  <c r="AY138" i="44"/>
  <c r="N139" i="44"/>
  <c r="Z140" i="44"/>
  <c r="AT141" i="44"/>
  <c r="X142" i="44"/>
  <c r="AJ143" i="44"/>
  <c r="BP143" i="44"/>
  <c r="H146" i="44"/>
  <c r="Y17" i="46"/>
  <c r="Y17" i="44"/>
  <c r="AO19" i="46"/>
  <c r="AO19" i="44"/>
  <c r="I21" i="46"/>
  <c r="I21" i="44"/>
  <c r="X41" i="46"/>
  <c r="X41" i="44"/>
  <c r="O43" i="46"/>
  <c r="O43" i="44"/>
  <c r="AM43" i="46"/>
  <c r="AM43" i="44"/>
  <c r="V46" i="46"/>
  <c r="V46" i="44"/>
  <c r="A88" i="44"/>
  <c r="C17" i="46"/>
  <c r="C17" i="44" s="1"/>
  <c r="AB11" i="44"/>
  <c r="Q14" i="44"/>
  <c r="E18" i="44"/>
  <c r="BI20" i="44"/>
  <c r="AQ21" i="44"/>
  <c r="BM21" i="44"/>
  <c r="AB35" i="44"/>
  <c r="AH36" i="44"/>
  <c r="AN41" i="44"/>
  <c r="AD42" i="44"/>
  <c r="BI45" i="44"/>
  <c r="AJ49" i="44"/>
  <c r="P50" i="44"/>
  <c r="AH53" i="44"/>
  <c r="F54" i="44"/>
  <c r="AT56" i="44"/>
  <c r="G57" i="44"/>
  <c r="W57" i="44"/>
  <c r="AU57" i="44"/>
  <c r="AZ59" i="44"/>
  <c r="BD60" i="44"/>
  <c r="Z61" i="44"/>
  <c r="AX61" i="44"/>
  <c r="BF63" i="44"/>
  <c r="F64" i="44"/>
  <c r="AD64" i="44"/>
  <c r="BJ64" i="44"/>
  <c r="AS66" i="44"/>
  <c r="Y67" i="44"/>
  <c r="AF70" i="44"/>
  <c r="M113" i="44"/>
  <c r="S117" i="44"/>
  <c r="AT121" i="44"/>
  <c r="BF122" i="44"/>
  <c r="E123" i="44"/>
  <c r="BQ130" i="44"/>
  <c r="BP11" i="44"/>
  <c r="AU20" i="46"/>
  <c r="AU20" i="44"/>
  <c r="Z23" i="46"/>
  <c r="Z23" i="44"/>
  <c r="P40" i="46"/>
  <c r="P40" i="44"/>
  <c r="D47" i="46"/>
  <c r="D47" i="44"/>
  <c r="T49" i="46"/>
  <c r="T49" i="44"/>
  <c r="BH49" i="46"/>
  <c r="BH49" i="44"/>
  <c r="AP53" i="46"/>
  <c r="AP53" i="44"/>
  <c r="BF53" i="46"/>
  <c r="BF53" i="44"/>
  <c r="BF55" i="46"/>
  <c r="BF55" i="44"/>
  <c r="X60" i="46"/>
  <c r="X60" i="44"/>
  <c r="AF60" i="46"/>
  <c r="AF60" i="44"/>
  <c r="AT64" i="46"/>
  <c r="AT64" i="44"/>
  <c r="I65" i="46"/>
  <c r="I65" i="44"/>
  <c r="Y65" i="46"/>
  <c r="Y65" i="44"/>
  <c r="AG65" i="46"/>
  <c r="AG65" i="44"/>
  <c r="M66" i="46"/>
  <c r="M66" i="44"/>
  <c r="BE67" i="46"/>
  <c r="BE67" i="44"/>
  <c r="AK68" i="46"/>
  <c r="AK68" i="44"/>
  <c r="U69" i="46"/>
  <c r="U69" i="44"/>
  <c r="Z110" i="46"/>
  <c r="Z110" i="44"/>
  <c r="AH110" i="46"/>
  <c r="AH110" i="44"/>
  <c r="Y112" i="46"/>
  <c r="Y112" i="44"/>
  <c r="AO112" i="46"/>
  <c r="AO112" i="44"/>
  <c r="AW112" i="46"/>
  <c r="AW112" i="44"/>
  <c r="BE112" i="46"/>
  <c r="BE112" i="44"/>
  <c r="BM112" i="46"/>
  <c r="BM112" i="44"/>
  <c r="U113" i="46"/>
  <c r="U113" i="44"/>
  <c r="AC113" i="46"/>
  <c r="AC113" i="44"/>
  <c r="BA113" i="46"/>
  <c r="BA113" i="44"/>
  <c r="BQ113" i="46"/>
  <c r="BQ113" i="44"/>
  <c r="H114" i="46"/>
  <c r="H114" i="44"/>
  <c r="X114" i="46"/>
  <c r="X114" i="44"/>
  <c r="BD114" i="46"/>
  <c r="BD114" i="44"/>
  <c r="BL114" i="46"/>
  <c r="BL114" i="44"/>
  <c r="H116" i="46"/>
  <c r="H116" i="44"/>
  <c r="AN116" i="46"/>
  <c r="AN116" i="44"/>
  <c r="AV116" i="46"/>
  <c r="AV116" i="44"/>
  <c r="BD116" i="46"/>
  <c r="BD116" i="44"/>
  <c r="K117" i="46"/>
  <c r="K117" i="44"/>
  <c r="AA117" i="46"/>
  <c r="AA117" i="44"/>
  <c r="AQ117" i="46"/>
  <c r="AQ117" i="44"/>
  <c r="AY117" i="46"/>
  <c r="AY117" i="44"/>
  <c r="BG117" i="46"/>
  <c r="BG117" i="44"/>
  <c r="O118" i="46"/>
  <c r="O118" i="44"/>
  <c r="W118" i="46"/>
  <c r="W118" i="44"/>
  <c r="BK118" i="46"/>
  <c r="BK118" i="44"/>
  <c r="BL119" i="46"/>
  <c r="BL119" i="44"/>
  <c r="T120" i="46"/>
  <c r="T120" i="44"/>
  <c r="AJ120" i="46"/>
  <c r="AJ120" i="44"/>
  <c r="BH120" i="46"/>
  <c r="BH120" i="44"/>
  <c r="BP120" i="46"/>
  <c r="BP120" i="44"/>
  <c r="N121" i="46"/>
  <c r="N121" i="44"/>
  <c r="V121" i="46"/>
  <c r="V121" i="44"/>
  <c r="BJ121" i="46"/>
  <c r="BJ121" i="44"/>
  <c r="J122" i="46"/>
  <c r="J122" i="44"/>
  <c r="R122" i="46"/>
  <c r="R122" i="44"/>
  <c r="Z122" i="46"/>
  <c r="Z122" i="44"/>
  <c r="AH122" i="46"/>
  <c r="AH122" i="44"/>
  <c r="BN122" i="46"/>
  <c r="BN122" i="44"/>
  <c r="U123" i="46"/>
  <c r="U123" i="44"/>
  <c r="AK123" i="46"/>
  <c r="AK123" i="44"/>
  <c r="BI123" i="46"/>
  <c r="BI123" i="44"/>
  <c r="BQ123" i="46"/>
  <c r="BQ123" i="44"/>
  <c r="I124" i="46"/>
  <c r="I124" i="44"/>
  <c r="Q124" i="46"/>
  <c r="Q124" i="44"/>
  <c r="Y124" i="46"/>
  <c r="Y124" i="44"/>
  <c r="AG124" i="46"/>
  <c r="AG124" i="44"/>
  <c r="AO124" i="46"/>
  <c r="AO124" i="44"/>
  <c r="AA125" i="46"/>
  <c r="AA125" i="44"/>
  <c r="AI125" i="46"/>
  <c r="AI125" i="44"/>
  <c r="BG125" i="46"/>
  <c r="BG125" i="44"/>
  <c r="G126" i="46"/>
  <c r="G126" i="44"/>
  <c r="O126" i="46"/>
  <c r="O126" i="44"/>
  <c r="AE126" i="46"/>
  <c r="AE126" i="44"/>
  <c r="AU126" i="46"/>
  <c r="AU126" i="44"/>
  <c r="BC126" i="46"/>
  <c r="BC126" i="44"/>
  <c r="BK126" i="46"/>
  <c r="BK126" i="44"/>
  <c r="Q127" i="46"/>
  <c r="Q127" i="44"/>
  <c r="Y127" i="46"/>
  <c r="Y127" i="44"/>
  <c r="AG127" i="46"/>
  <c r="AG127" i="44"/>
  <c r="AW127" i="46"/>
  <c r="AW127" i="44"/>
  <c r="BM127" i="46"/>
  <c r="BM127" i="44"/>
  <c r="E128" i="46"/>
  <c r="E128" i="44"/>
  <c r="AK128" i="46"/>
  <c r="AK128" i="44"/>
  <c r="AS128" i="46"/>
  <c r="AS128" i="44"/>
  <c r="BI128" i="46"/>
  <c r="BI128" i="44"/>
  <c r="BQ128" i="46"/>
  <c r="BQ128" i="44"/>
  <c r="U130" i="46"/>
  <c r="U130" i="44"/>
  <c r="AC130" i="46"/>
  <c r="AC130" i="44"/>
  <c r="AS130" i="46"/>
  <c r="AS130" i="44"/>
  <c r="BI130" i="46"/>
  <c r="BI130" i="44"/>
  <c r="G131" i="46"/>
  <c r="G131" i="44"/>
  <c r="W131" i="46"/>
  <c r="W131" i="44"/>
  <c r="AM131" i="46"/>
  <c r="AM131" i="44"/>
  <c r="AU131" i="46"/>
  <c r="AU131" i="44"/>
  <c r="BC131" i="46"/>
  <c r="BC131" i="44"/>
  <c r="G133" i="46"/>
  <c r="G133" i="44"/>
  <c r="O133" i="46"/>
  <c r="O133" i="44"/>
  <c r="W133" i="46"/>
  <c r="W133" i="44"/>
  <c r="AE133" i="46"/>
  <c r="AE133" i="44"/>
  <c r="AM133" i="46"/>
  <c r="AM133" i="44"/>
  <c r="BC133" i="46"/>
  <c r="BC133" i="44"/>
  <c r="BK133" i="46"/>
  <c r="BK133" i="44"/>
  <c r="S134" i="46"/>
  <c r="S134" i="44"/>
  <c r="AA134" i="46"/>
  <c r="AA134" i="44"/>
  <c r="AQ134" i="46"/>
  <c r="AQ134" i="44"/>
  <c r="BG134" i="46"/>
  <c r="BG134" i="44"/>
  <c r="H136" i="46"/>
  <c r="H136" i="44"/>
  <c r="P136" i="46"/>
  <c r="P136" i="44"/>
  <c r="X136" i="46"/>
  <c r="X136" i="44"/>
  <c r="BD136" i="46"/>
  <c r="BD136" i="44"/>
  <c r="BL136" i="46"/>
  <c r="BL136" i="44"/>
  <c r="D137" i="46"/>
  <c r="D137" i="44"/>
  <c r="T137" i="46"/>
  <c r="T137" i="44"/>
  <c r="AR137" i="46"/>
  <c r="AR137" i="44"/>
  <c r="AZ137" i="46"/>
  <c r="AZ137" i="44"/>
  <c r="BH137" i="46"/>
  <c r="BH137" i="44"/>
  <c r="BP137" i="46"/>
  <c r="BP137" i="44"/>
  <c r="H138" i="46"/>
  <c r="H138" i="44"/>
  <c r="P138" i="46"/>
  <c r="P138" i="44"/>
  <c r="X138" i="46"/>
  <c r="X138" i="44"/>
  <c r="AF138" i="46"/>
  <c r="AF138" i="44"/>
  <c r="AV138" i="46"/>
  <c r="AV138" i="44"/>
  <c r="BD138" i="46"/>
  <c r="BD138" i="44"/>
  <c r="BL138" i="46"/>
  <c r="BL138" i="44"/>
  <c r="K139" i="46"/>
  <c r="K139" i="44"/>
  <c r="S139" i="46"/>
  <c r="S139" i="44"/>
  <c r="AA139" i="46"/>
  <c r="AA139" i="44"/>
  <c r="AI139" i="46"/>
  <c r="AI139" i="44"/>
  <c r="AQ139" i="46"/>
  <c r="AQ139" i="44"/>
  <c r="BG139" i="46"/>
  <c r="BG139" i="44"/>
  <c r="BO139" i="46"/>
  <c r="BO139" i="44"/>
  <c r="G140" i="46"/>
  <c r="G140" i="44"/>
  <c r="O140" i="46"/>
  <c r="O140" i="44"/>
  <c r="W140" i="46"/>
  <c r="W140" i="44"/>
  <c r="AM140" i="46"/>
  <c r="AM140" i="44"/>
  <c r="AU140" i="46"/>
  <c r="AU140" i="44"/>
  <c r="BC140" i="46"/>
  <c r="BC140" i="44"/>
  <c r="BK140" i="46"/>
  <c r="BK140" i="44"/>
  <c r="S141" i="46"/>
  <c r="S141" i="44"/>
  <c r="AA141" i="46"/>
  <c r="AA141" i="44"/>
  <c r="AI141" i="46"/>
  <c r="AI141" i="44"/>
  <c r="AY141" i="46"/>
  <c r="AY141" i="44"/>
  <c r="BG141" i="46"/>
  <c r="BG141" i="44"/>
  <c r="BO141" i="46"/>
  <c r="BO141" i="44"/>
  <c r="M142" i="46"/>
  <c r="M142" i="44"/>
  <c r="U142" i="46"/>
  <c r="U142" i="44"/>
  <c r="AC142" i="46"/>
  <c r="AC142" i="44"/>
  <c r="AK142" i="46"/>
  <c r="AK142" i="44"/>
  <c r="AS142" i="46"/>
  <c r="AS142" i="44"/>
  <c r="BA142" i="46"/>
  <c r="BA142" i="44"/>
  <c r="BI142" i="46"/>
  <c r="BI142" i="44"/>
  <c r="BQ142" i="46"/>
  <c r="BQ142" i="44"/>
  <c r="Q143" i="46"/>
  <c r="Q143" i="44"/>
  <c r="Y143" i="46"/>
  <c r="Y143" i="44"/>
  <c r="AO143" i="46"/>
  <c r="AO143" i="44"/>
  <c r="BE143" i="46"/>
  <c r="BE143" i="44"/>
  <c r="BM143" i="46"/>
  <c r="BM143" i="44"/>
  <c r="U144" i="46"/>
  <c r="U144" i="44"/>
  <c r="AC144" i="46"/>
  <c r="AC144" i="44"/>
  <c r="AS144" i="46"/>
  <c r="AS144" i="44"/>
  <c r="BA144" i="46"/>
  <c r="BA144" i="44"/>
  <c r="BQ144" i="46"/>
  <c r="BQ144" i="44"/>
  <c r="I145" i="46"/>
  <c r="I145" i="44"/>
  <c r="Q145" i="46"/>
  <c r="Q145" i="44"/>
  <c r="Y145" i="46"/>
  <c r="Y145" i="44"/>
  <c r="AG145" i="46"/>
  <c r="AG145" i="44"/>
  <c r="AO145" i="46"/>
  <c r="AO145" i="44"/>
  <c r="AW145" i="46"/>
  <c r="AW145" i="44"/>
  <c r="BM145" i="46"/>
  <c r="BM145" i="44"/>
  <c r="E146" i="46"/>
  <c r="E146" i="44"/>
  <c r="M146" i="46"/>
  <c r="M146" i="44"/>
  <c r="U146" i="46"/>
  <c r="U146" i="44"/>
  <c r="AC146" i="46"/>
  <c r="AC146" i="44"/>
  <c r="AS146" i="46"/>
  <c r="AS146" i="44"/>
  <c r="BA146" i="46"/>
  <c r="BA146" i="44"/>
  <c r="BI146" i="46"/>
  <c r="BI146" i="44"/>
  <c r="BQ146" i="46"/>
  <c r="BQ146" i="44"/>
  <c r="I147" i="46"/>
  <c r="I147" i="44"/>
  <c r="Y147" i="46"/>
  <c r="Y147" i="44"/>
  <c r="AO147" i="46"/>
  <c r="AO147" i="44"/>
  <c r="AW147" i="46"/>
  <c r="AW147" i="44"/>
  <c r="BE147" i="46"/>
  <c r="BE147" i="44"/>
  <c r="BM147" i="46"/>
  <c r="BM147" i="44"/>
  <c r="E148" i="46"/>
  <c r="E148" i="44"/>
  <c r="M148" i="46"/>
  <c r="M148" i="44"/>
  <c r="U148" i="46"/>
  <c r="U148" i="44"/>
  <c r="AC148" i="46"/>
  <c r="AC148" i="44"/>
  <c r="AK148" i="46"/>
  <c r="AK148" i="44"/>
  <c r="AS148" i="46"/>
  <c r="AS148" i="44"/>
  <c r="BA148" i="46"/>
  <c r="BA148" i="44"/>
  <c r="BQ148" i="46"/>
  <c r="BQ148" i="44"/>
  <c r="N149" i="46"/>
  <c r="N149" i="44"/>
  <c r="V149" i="46"/>
  <c r="V149" i="44"/>
  <c r="AD149" i="46"/>
  <c r="AD149" i="44"/>
  <c r="AL149" i="46"/>
  <c r="AL149" i="44"/>
  <c r="AT149" i="46"/>
  <c r="AT149" i="44"/>
  <c r="BB149" i="46"/>
  <c r="BB149" i="44"/>
  <c r="BJ149" i="46"/>
  <c r="BJ149" i="44"/>
  <c r="J150" i="46"/>
  <c r="J150" i="44"/>
  <c r="R150" i="46"/>
  <c r="R150" i="44"/>
  <c r="Z150" i="46"/>
  <c r="Z150" i="44"/>
  <c r="AH150" i="46"/>
  <c r="AH150" i="44"/>
  <c r="AP150" i="46"/>
  <c r="AP150" i="44"/>
  <c r="AX150" i="46"/>
  <c r="AX150" i="44"/>
  <c r="BF150" i="46"/>
  <c r="BF150" i="44"/>
  <c r="BN150" i="46"/>
  <c r="BN150" i="44"/>
  <c r="F151" i="46"/>
  <c r="F151" i="44"/>
  <c r="N151" i="46"/>
  <c r="N151" i="44"/>
  <c r="V151" i="46"/>
  <c r="V151" i="44"/>
  <c r="AD151" i="46"/>
  <c r="AD151" i="44"/>
  <c r="AL151" i="46"/>
  <c r="AL151" i="44"/>
  <c r="BB151" i="46"/>
  <c r="BB151" i="44"/>
  <c r="BJ151" i="46"/>
  <c r="BJ151" i="44"/>
  <c r="I152" i="46"/>
  <c r="I152" i="44"/>
  <c r="Q152" i="46"/>
  <c r="Q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Q153" i="46"/>
  <c r="BQ153" i="44"/>
  <c r="I154" i="46"/>
  <c r="I154" i="44"/>
  <c r="Q154" i="46"/>
  <c r="Q154" i="44"/>
  <c r="Y154" i="46"/>
  <c r="Y154" i="44"/>
  <c r="AG154" i="46"/>
  <c r="AG154" i="44"/>
  <c r="AW154" i="46"/>
  <c r="AW154" i="44"/>
  <c r="BE154" i="46"/>
  <c r="BE154" i="44"/>
  <c r="BM154" i="46"/>
  <c r="BM154" i="44"/>
  <c r="M155" i="46"/>
  <c r="M155" i="44"/>
  <c r="U155" i="46"/>
  <c r="U155" i="44"/>
  <c r="AC155" i="46"/>
  <c r="AC155" i="44"/>
  <c r="AK155" i="46"/>
  <c r="AK155" i="44"/>
  <c r="AS155" i="46"/>
  <c r="AS155" i="44"/>
  <c r="BA155" i="46"/>
  <c r="BA155" i="44"/>
  <c r="BI155" i="46"/>
  <c r="BI155" i="44"/>
  <c r="BQ155" i="46"/>
  <c r="BQ155" i="44"/>
  <c r="H156" i="46"/>
  <c r="H156" i="44"/>
  <c r="P156" i="46"/>
  <c r="P156" i="44"/>
  <c r="W8" i="44"/>
  <c r="BE29" i="46"/>
  <c r="BE29" i="44"/>
  <c r="U44" i="46"/>
  <c r="U44" i="44"/>
  <c r="BL52" i="46"/>
  <c r="BL52" i="44"/>
  <c r="N54" i="46"/>
  <c r="N54" i="44"/>
  <c r="AH55" i="46"/>
  <c r="AH55" i="44"/>
  <c r="BK57" i="46"/>
  <c r="BK57" i="44"/>
  <c r="T59" i="46"/>
  <c r="T59" i="44"/>
  <c r="BL60" i="46"/>
  <c r="BL60" i="44"/>
  <c r="AW65" i="46"/>
  <c r="AW65" i="44"/>
  <c r="BA68" i="46"/>
  <c r="BA68" i="44"/>
  <c r="BQ68" i="46"/>
  <c r="BQ68" i="44"/>
  <c r="A97" i="27"/>
  <c r="C99" i="46"/>
  <c r="C99" i="44" s="1"/>
  <c r="P109" i="46"/>
  <c r="P109" i="44"/>
  <c r="AV109" i="46"/>
  <c r="AV109" i="44"/>
  <c r="AK113" i="46"/>
  <c r="AK113" i="44"/>
  <c r="A55" i="44"/>
  <c r="V9" i="44"/>
  <c r="BA10" i="44"/>
  <c r="BE19" i="44"/>
  <c r="AZ24" i="44"/>
  <c r="BJ54" i="44"/>
  <c r="AR59" i="44"/>
  <c r="P60" i="44"/>
  <c r="R61" i="44"/>
  <c r="AP61" i="44"/>
  <c r="N62" i="44"/>
  <c r="R63" i="44"/>
  <c r="AC66" i="44"/>
  <c r="BQ66" i="44"/>
  <c r="AO67" i="44"/>
  <c r="H109" i="44"/>
  <c r="R110" i="44"/>
  <c r="BO117" i="44"/>
  <c r="AB120" i="44"/>
  <c r="W126" i="44"/>
  <c r="AF136" i="44"/>
  <c r="AN138" i="44"/>
  <c r="AO15" i="46"/>
  <c r="AO15" i="44"/>
  <c r="N22" i="46"/>
  <c r="N22" i="44"/>
  <c r="BN25" i="46"/>
  <c r="BN25" i="44"/>
  <c r="AT54" i="46"/>
  <c r="AT54" i="44"/>
  <c r="O57" i="46"/>
  <c r="O57" i="44"/>
  <c r="BC57" i="46"/>
  <c r="BC57" i="44"/>
  <c r="Z58" i="46"/>
  <c r="Z58" i="44"/>
  <c r="BN58" i="46"/>
  <c r="BN58" i="44"/>
  <c r="H60" i="46"/>
  <c r="H60" i="44"/>
  <c r="AP63" i="46"/>
  <c r="AP63" i="44"/>
  <c r="BQ69" i="46"/>
  <c r="BQ69" i="44"/>
  <c r="BL70" i="46"/>
  <c r="BL70" i="44"/>
  <c r="E10" i="44"/>
  <c r="U14" i="44"/>
  <c r="O18" i="44"/>
  <c r="S19" i="44"/>
  <c r="Y21" i="44"/>
  <c r="AD31" i="44"/>
  <c r="AV36" i="44"/>
  <c r="BL38" i="44"/>
  <c r="AZ39" i="44"/>
  <c r="AZ49" i="44"/>
  <c r="AN50" i="44"/>
  <c r="R55" i="44"/>
  <c r="AM57" i="44"/>
  <c r="AX58" i="44"/>
  <c r="A41" i="44"/>
  <c r="AU8" i="44"/>
  <c r="BI10" i="44"/>
  <c r="AJ11" i="44"/>
  <c r="G12" i="44"/>
  <c r="AA14" i="44"/>
  <c r="AC15" i="44"/>
  <c r="BI18" i="44"/>
  <c r="BG19" i="44"/>
  <c r="BQ20" i="44"/>
  <c r="T22" i="44"/>
  <c r="AL22" i="44"/>
  <c r="D24" i="44"/>
  <c r="Z30" i="44"/>
  <c r="Z32" i="44"/>
  <c r="U33" i="44"/>
  <c r="P36" i="44"/>
  <c r="AX36" i="44"/>
  <c r="AF40" i="44"/>
  <c r="AV41" i="44"/>
  <c r="I43" i="44"/>
  <c r="E45" i="44"/>
  <c r="AQ45" i="44"/>
  <c r="BQ45" i="44"/>
  <c r="BP47" i="44"/>
  <c r="D49" i="44"/>
  <c r="BP49" i="44"/>
  <c r="BD50" i="44"/>
  <c r="D51" i="44"/>
  <c r="AZ51" i="44"/>
  <c r="BP51" i="44"/>
  <c r="BD52" i="44"/>
  <c r="BN55" i="44"/>
  <c r="J58" i="44"/>
  <c r="AB59" i="44"/>
  <c r="AD62" i="44"/>
  <c r="AX63" i="44"/>
  <c r="V64" i="44"/>
  <c r="BM65" i="44"/>
  <c r="BA66" i="44"/>
  <c r="Q67" i="44"/>
  <c r="X70" i="44"/>
  <c r="BD70" i="44"/>
  <c r="AF109" i="44"/>
  <c r="AP110" i="44"/>
  <c r="I112" i="44"/>
  <c r="AX122" i="44"/>
  <c r="M130" i="44"/>
  <c r="BA130" i="44"/>
  <c r="AU133" i="44"/>
  <c r="BP9" i="44"/>
  <c r="AD24" i="46"/>
  <c r="AD24" i="44"/>
  <c r="H50" i="46"/>
  <c r="H50" i="44"/>
  <c r="AD54" i="46"/>
  <c r="AD54" i="44"/>
  <c r="BH59" i="46"/>
  <c r="BH59" i="44"/>
  <c r="AT62" i="46"/>
  <c r="AT62" i="44"/>
  <c r="AS69" i="46"/>
  <c r="AS69" i="44"/>
  <c r="BI69" i="46"/>
  <c r="BI69" i="44"/>
  <c r="A17" i="44"/>
  <c r="A57" i="44"/>
  <c r="A63" i="44"/>
  <c r="C63" i="46"/>
  <c r="C63" i="44" s="1"/>
  <c r="AV7" i="44"/>
  <c r="BA8" i="44"/>
  <c r="AJ9" i="44"/>
  <c r="O10" i="44"/>
  <c r="N16" i="44"/>
  <c r="BK18" i="44"/>
  <c r="K21" i="44"/>
  <c r="V22" i="44"/>
  <c r="BH24" i="44"/>
  <c r="BL25" i="44"/>
  <c r="BM29" i="44"/>
  <c r="F35" i="44"/>
  <c r="X36" i="44"/>
  <c r="BF36" i="44"/>
  <c r="V37" i="44"/>
  <c r="R38" i="44"/>
  <c r="AX41" i="44"/>
  <c r="N42" i="44"/>
  <c r="BK43" i="44"/>
  <c r="BA44" i="44"/>
  <c r="M45" i="44"/>
  <c r="BD48" i="44"/>
  <c r="AB51" i="44"/>
  <c r="P52" i="44"/>
  <c r="AF52" i="44"/>
  <c r="Z55" i="44"/>
  <c r="AX55" i="44"/>
  <c r="D59" i="44"/>
  <c r="AV60" i="44"/>
  <c r="BJ62" i="44"/>
  <c r="J63" i="44"/>
  <c r="AH63" i="44"/>
  <c r="BB64" i="44"/>
  <c r="Q65" i="44"/>
  <c r="BL109" i="44"/>
  <c r="BC118" i="44"/>
  <c r="AN119" i="44"/>
  <c r="AR120" i="44"/>
  <c r="AL121" i="44"/>
  <c r="BB121" i="44"/>
  <c r="E130" i="44"/>
  <c r="BL13" i="46"/>
  <c r="BL13" i="44"/>
  <c r="O20" i="46"/>
  <c r="O20" i="44"/>
  <c r="V42" i="46"/>
  <c r="V42" i="44"/>
  <c r="A36" i="44"/>
  <c r="C25" i="46"/>
  <c r="C25" i="44" s="1"/>
  <c r="E20" i="44"/>
  <c r="BJ24" i="44"/>
  <c r="D30" i="44"/>
  <c r="AV31" i="44"/>
  <c r="BN32" i="44"/>
  <c r="Z36" i="44"/>
  <c r="BM43" i="44"/>
  <c r="J53" i="44"/>
  <c r="BB54" i="44"/>
  <c r="F56" i="44"/>
  <c r="AL56" i="44"/>
  <c r="F62" i="44"/>
  <c r="AL64" i="44"/>
  <c r="AW67" i="44"/>
  <c r="M68" i="44"/>
  <c r="E8" i="46"/>
  <c r="E8" i="44"/>
  <c r="AS10" i="46"/>
  <c r="AS10" i="44"/>
  <c r="R11" i="46"/>
  <c r="R11" i="44"/>
  <c r="O12" i="46"/>
  <c r="O12" i="44"/>
  <c r="BQ15" i="46"/>
  <c r="BQ15" i="44"/>
  <c r="AX16" i="46"/>
  <c r="AX16" i="44"/>
  <c r="BK17" i="46"/>
  <c r="BK17" i="44"/>
  <c r="BN22" i="46"/>
  <c r="BN22" i="44"/>
  <c r="BB23" i="46"/>
  <c r="BB23" i="44"/>
  <c r="AU10" i="44"/>
  <c r="AL37" i="46"/>
  <c r="AL37" i="44"/>
  <c r="A36" i="27"/>
  <c r="C38" i="46"/>
  <c r="C38" i="44" s="1"/>
  <c r="Z53" i="46"/>
  <c r="Z53" i="44"/>
  <c r="C55" i="46"/>
  <c r="C55" i="44" s="1"/>
  <c r="AX7" i="44"/>
  <c r="D11" i="44"/>
  <c r="J23" i="44"/>
  <c r="AS26" i="44"/>
  <c r="BQ33" i="44"/>
  <c r="AF46" i="44"/>
  <c r="AR49" i="44"/>
  <c r="BB56" i="44"/>
  <c r="AE57" i="44"/>
  <c r="AP58" i="44"/>
  <c r="AJ59" i="44"/>
  <c r="J61" i="44"/>
  <c r="AH61" i="44"/>
  <c r="BF61" i="44"/>
  <c r="BN63" i="44"/>
  <c r="BM67" i="44"/>
  <c r="C14" i="46"/>
  <c r="C14" i="44" s="1"/>
  <c r="C65" i="46"/>
  <c r="C65" i="44" s="1"/>
  <c r="AR9" i="44"/>
  <c r="AW12" i="44"/>
  <c r="I15" i="44"/>
  <c r="AU15" i="44"/>
  <c r="AI19" i="44"/>
  <c r="BG21" i="44"/>
  <c r="AX23" i="44"/>
  <c r="AB24" i="44"/>
  <c r="AY28" i="44"/>
  <c r="BB31" i="44"/>
  <c r="BP32" i="44"/>
  <c r="AK33" i="44"/>
  <c r="BB35" i="44"/>
  <c r="F37" i="44"/>
  <c r="Z38" i="44"/>
  <c r="J39" i="44"/>
  <c r="AJ39" i="44"/>
  <c r="AU43" i="44"/>
  <c r="AV46" i="44"/>
  <c r="BL46" i="44"/>
  <c r="AF50" i="44"/>
  <c r="AV50" i="44"/>
  <c r="AR51" i="44"/>
  <c r="AL54" i="44"/>
  <c r="V56" i="44"/>
  <c r="V62" i="44"/>
  <c r="N64" i="44"/>
  <c r="BE65" i="44"/>
  <c r="E66" i="44"/>
  <c r="AK66" i="44"/>
  <c r="AG67" i="44"/>
  <c r="AS68" i="44"/>
  <c r="AK69" i="44"/>
  <c r="P70" i="44"/>
  <c r="AN70" i="44"/>
  <c r="BF110" i="44"/>
  <c r="X116" i="44"/>
  <c r="AU118" i="44"/>
  <c r="M128" i="44"/>
  <c r="AK130" i="44"/>
  <c r="X156" i="44"/>
  <c r="BD156" i="44"/>
  <c r="T157" i="44"/>
  <c r="P158" i="44"/>
  <c r="D159" i="44"/>
  <c r="D161" i="44"/>
  <c r="AC166" i="44"/>
  <c r="V180" i="44"/>
  <c r="AS182" i="44"/>
  <c r="BA188" i="44"/>
  <c r="AP196" i="44"/>
  <c r="AF156" i="46"/>
  <c r="AF156" i="44"/>
  <c r="AN156" i="46"/>
  <c r="AN156" i="44"/>
  <c r="AV156" i="46"/>
  <c r="AV156" i="44"/>
  <c r="BL156" i="46"/>
  <c r="BL156" i="44"/>
  <c r="D157" i="46"/>
  <c r="D157" i="44"/>
  <c r="L157" i="46"/>
  <c r="L157" i="44"/>
  <c r="AB157" i="46"/>
  <c r="AB157" i="44"/>
  <c r="AR157" i="46"/>
  <c r="AR157" i="44"/>
  <c r="BH157" i="46"/>
  <c r="BH157" i="44"/>
  <c r="BP157" i="46"/>
  <c r="BP157" i="44"/>
  <c r="H158" i="46"/>
  <c r="H158" i="44"/>
  <c r="X158" i="46"/>
  <c r="X158" i="44"/>
  <c r="AF158" i="46"/>
  <c r="AF158" i="44"/>
  <c r="AV158" i="46"/>
  <c r="AV158" i="44"/>
  <c r="L159" i="46"/>
  <c r="L159" i="44"/>
  <c r="AB159" i="46"/>
  <c r="AB159" i="44"/>
  <c r="AR159" i="46"/>
  <c r="AR159" i="44"/>
  <c r="AZ159" i="46"/>
  <c r="AZ159" i="44"/>
  <c r="BP159" i="46"/>
  <c r="BP159" i="44"/>
  <c r="H160" i="46"/>
  <c r="H160" i="44"/>
  <c r="P160" i="46"/>
  <c r="P160" i="44"/>
  <c r="AN160" i="46"/>
  <c r="AN160" i="44"/>
  <c r="BD160" i="46"/>
  <c r="BD160" i="44"/>
  <c r="BL160" i="46"/>
  <c r="BL160" i="44"/>
  <c r="T161" i="46"/>
  <c r="T161" i="44"/>
  <c r="AJ161" i="46"/>
  <c r="AJ161" i="44"/>
  <c r="AR161" i="46"/>
  <c r="AR161" i="44"/>
  <c r="AZ161" i="46"/>
  <c r="AZ161" i="44"/>
  <c r="BP161" i="46"/>
  <c r="BP161" i="44"/>
  <c r="F162" i="46"/>
  <c r="F162" i="44"/>
  <c r="N162" i="46"/>
  <c r="N162" i="44"/>
  <c r="V162" i="46"/>
  <c r="V162" i="44"/>
  <c r="AD162" i="46"/>
  <c r="AD162" i="44"/>
  <c r="AL162" i="46"/>
  <c r="AL162" i="44"/>
  <c r="AT162" i="46"/>
  <c r="AT162" i="44"/>
  <c r="BB162" i="46"/>
  <c r="BB162" i="44"/>
  <c r="BJ162" i="46"/>
  <c r="BJ162" i="44"/>
  <c r="J163" i="46"/>
  <c r="J163" i="44"/>
  <c r="R163" i="46"/>
  <c r="R163" i="44"/>
  <c r="Z163" i="46"/>
  <c r="Z163" i="44"/>
  <c r="AP163" i="46"/>
  <c r="AP163" i="44"/>
  <c r="AX163" i="46"/>
  <c r="AX163" i="44"/>
  <c r="F164" i="46"/>
  <c r="F164" i="44"/>
  <c r="V164" i="46"/>
  <c r="V164" i="44"/>
  <c r="AL164" i="46"/>
  <c r="AL164" i="44"/>
  <c r="BB164" i="46"/>
  <c r="BB164" i="44"/>
  <c r="BJ164" i="46"/>
  <c r="BJ164" i="44"/>
  <c r="J165" i="46"/>
  <c r="J165" i="44"/>
  <c r="R165" i="46"/>
  <c r="R165" i="44"/>
  <c r="Z165" i="46"/>
  <c r="Z165" i="44"/>
  <c r="AH165" i="46"/>
  <c r="AH165" i="44"/>
  <c r="AP165" i="46"/>
  <c r="AP165" i="44"/>
  <c r="AX165" i="46"/>
  <c r="AX165" i="44"/>
  <c r="BF165" i="46"/>
  <c r="BF165" i="44"/>
  <c r="BN165" i="46"/>
  <c r="BN165" i="44"/>
  <c r="E166" i="46"/>
  <c r="E166" i="44"/>
  <c r="M166" i="46"/>
  <c r="M166" i="44"/>
  <c r="AK166" i="46"/>
  <c r="AK166" i="44"/>
  <c r="AS166" i="46"/>
  <c r="AS166" i="44"/>
  <c r="BI166" i="46"/>
  <c r="BI166" i="44"/>
  <c r="D170" i="46"/>
  <c r="D170" i="44"/>
  <c r="L170" i="46"/>
  <c r="L170" i="44"/>
  <c r="AB170" i="46"/>
  <c r="AB170" i="44"/>
  <c r="AR170" i="46"/>
  <c r="AR170" i="44"/>
  <c r="AZ170" i="46"/>
  <c r="AZ170" i="44"/>
  <c r="BP170" i="46"/>
  <c r="BP170" i="44"/>
  <c r="AV171" i="46"/>
  <c r="AV171" i="44"/>
  <c r="D172" i="46"/>
  <c r="D172" i="44"/>
  <c r="L172" i="46"/>
  <c r="L172" i="44"/>
  <c r="T172" i="46"/>
  <c r="T172" i="44"/>
  <c r="AJ172" i="46"/>
  <c r="AJ172" i="44"/>
  <c r="AR172" i="46"/>
  <c r="AR172" i="44"/>
  <c r="AZ172" i="46"/>
  <c r="AZ172" i="44"/>
  <c r="BP172" i="46"/>
  <c r="BP172" i="44"/>
  <c r="G173" i="46"/>
  <c r="G173" i="44"/>
  <c r="O173" i="46"/>
  <c r="O173" i="44"/>
  <c r="AM173" i="46"/>
  <c r="AM173" i="44"/>
  <c r="AU173" i="46"/>
  <c r="AU173" i="44"/>
  <c r="BK173" i="46"/>
  <c r="BK173" i="44"/>
  <c r="J174" i="46"/>
  <c r="J174" i="44"/>
  <c r="Z174" i="46"/>
  <c r="Z174" i="44"/>
  <c r="AH174" i="46"/>
  <c r="AH174" i="44"/>
  <c r="AP174" i="46"/>
  <c r="AP174" i="44"/>
  <c r="BN174" i="46"/>
  <c r="BN174" i="44"/>
  <c r="F175" i="46"/>
  <c r="F175" i="44"/>
  <c r="AD175" i="46"/>
  <c r="AD175" i="44"/>
  <c r="AL175" i="46"/>
  <c r="AL175" i="44"/>
  <c r="BB175" i="46"/>
  <c r="BB175" i="44"/>
  <c r="BJ175" i="46"/>
  <c r="BJ175" i="44"/>
  <c r="AH176" i="46"/>
  <c r="AH176" i="44"/>
  <c r="AP176" i="46"/>
  <c r="AP176" i="44"/>
  <c r="AX176" i="46"/>
  <c r="AX176" i="44"/>
  <c r="BF176" i="46"/>
  <c r="BF176" i="44"/>
  <c r="E177" i="46"/>
  <c r="E177" i="44"/>
  <c r="U177" i="46"/>
  <c r="U177" i="44"/>
  <c r="AC177" i="46"/>
  <c r="AC177" i="44"/>
  <c r="AK177" i="46"/>
  <c r="AK177" i="44"/>
  <c r="BA177" i="46"/>
  <c r="BA177" i="44"/>
  <c r="G178" i="46"/>
  <c r="G178" i="44"/>
  <c r="W178" i="46"/>
  <c r="W178" i="44"/>
  <c r="AM178" i="46"/>
  <c r="AM178" i="44"/>
  <c r="AU178" i="46"/>
  <c r="AU178" i="44"/>
  <c r="BK178" i="46"/>
  <c r="BK178" i="44"/>
  <c r="K179" i="46"/>
  <c r="K179" i="44"/>
  <c r="S179" i="46"/>
  <c r="S179" i="44"/>
  <c r="AA179" i="46"/>
  <c r="AA179" i="44"/>
  <c r="AI179" i="46"/>
  <c r="AI179" i="44"/>
  <c r="AQ179" i="46"/>
  <c r="AQ179" i="44"/>
  <c r="AY179" i="46"/>
  <c r="AY179" i="44"/>
  <c r="BG179" i="46"/>
  <c r="BG179" i="44"/>
  <c r="BO179" i="46"/>
  <c r="BO179" i="44"/>
  <c r="N180" i="46"/>
  <c r="N180" i="44"/>
  <c r="AD180" i="46"/>
  <c r="AD180" i="44"/>
  <c r="AL180" i="46"/>
  <c r="AL180" i="44"/>
  <c r="BB180" i="46"/>
  <c r="BB180" i="44"/>
  <c r="I181" i="46"/>
  <c r="I181" i="44"/>
  <c r="Q181" i="46"/>
  <c r="Q181" i="44"/>
  <c r="AG181" i="46"/>
  <c r="AG181" i="44"/>
  <c r="AO181" i="46"/>
  <c r="AO181" i="44"/>
  <c r="E182" i="46"/>
  <c r="E182" i="44"/>
  <c r="U182" i="46"/>
  <c r="U182" i="44"/>
  <c r="AK182" i="46"/>
  <c r="AK182" i="44"/>
  <c r="BA182" i="46"/>
  <c r="BA182" i="44"/>
  <c r="BI182" i="46"/>
  <c r="BI182" i="44"/>
  <c r="H183" i="46"/>
  <c r="H183" i="44"/>
  <c r="P183" i="46"/>
  <c r="P183" i="44"/>
  <c r="AF183" i="46"/>
  <c r="AF183" i="44"/>
  <c r="AV183" i="46"/>
  <c r="AV183" i="44"/>
  <c r="BD183" i="46"/>
  <c r="BD183" i="44"/>
  <c r="P185" i="46"/>
  <c r="P185" i="44"/>
  <c r="X185" i="46"/>
  <c r="X185" i="44"/>
  <c r="AN185" i="46"/>
  <c r="AN185" i="44"/>
  <c r="AV185" i="46"/>
  <c r="AV185" i="44"/>
  <c r="BD185" i="46"/>
  <c r="BD185" i="44"/>
  <c r="BL185" i="46"/>
  <c r="BL185" i="44"/>
  <c r="R186" i="46"/>
  <c r="R186" i="44"/>
  <c r="Z186" i="46"/>
  <c r="Z186" i="44"/>
  <c r="AX186" i="46"/>
  <c r="AX186" i="44"/>
  <c r="BF186" i="46"/>
  <c r="BF186" i="44"/>
  <c r="V187" i="46"/>
  <c r="V187" i="44"/>
  <c r="AL187" i="46"/>
  <c r="AL187" i="44"/>
  <c r="AT187" i="46"/>
  <c r="AT187" i="44"/>
  <c r="BB187" i="46"/>
  <c r="BB187" i="44"/>
  <c r="M188" i="46"/>
  <c r="M188" i="44"/>
  <c r="AC188" i="46"/>
  <c r="AC188" i="44"/>
  <c r="AK188" i="46"/>
  <c r="AK188" i="44"/>
  <c r="AS188" i="46"/>
  <c r="AS188" i="44"/>
  <c r="BQ188" i="46"/>
  <c r="BQ188" i="44"/>
  <c r="I189" i="46"/>
  <c r="I189" i="44"/>
  <c r="Q189" i="46"/>
  <c r="Q189" i="44"/>
  <c r="Y189" i="46"/>
  <c r="Y189" i="44"/>
  <c r="AG189" i="46"/>
  <c r="AG189" i="44"/>
  <c r="AO189" i="46"/>
  <c r="AO189" i="44"/>
  <c r="AW189" i="46"/>
  <c r="AW189" i="44"/>
  <c r="BE189" i="46"/>
  <c r="BE189" i="44"/>
  <c r="BM189" i="46"/>
  <c r="BM189" i="44"/>
  <c r="E190" i="46"/>
  <c r="E190" i="44"/>
  <c r="M190" i="46"/>
  <c r="M190" i="44"/>
  <c r="U190" i="46"/>
  <c r="U190" i="44"/>
  <c r="AC190" i="46"/>
  <c r="AC190" i="44"/>
  <c r="AK190" i="46"/>
  <c r="AK190" i="44"/>
  <c r="AS190" i="46"/>
  <c r="AS190" i="44"/>
  <c r="BA190" i="46"/>
  <c r="BA190" i="44"/>
  <c r="BI190" i="46"/>
  <c r="BI190" i="44"/>
  <c r="BQ190" i="46"/>
  <c r="BQ190" i="44"/>
  <c r="P191" i="46"/>
  <c r="P191" i="44"/>
  <c r="AF191" i="46"/>
  <c r="AF191" i="44"/>
  <c r="AN191" i="46"/>
  <c r="AN191" i="44"/>
  <c r="BL191" i="46"/>
  <c r="BL191" i="44"/>
  <c r="D192" i="46"/>
  <c r="D192" i="44"/>
  <c r="L192" i="46"/>
  <c r="L192" i="44"/>
  <c r="T192" i="46"/>
  <c r="T192" i="44"/>
  <c r="AB192" i="46"/>
  <c r="AB192" i="44"/>
  <c r="AJ192" i="46"/>
  <c r="AJ192" i="44"/>
  <c r="AR192" i="46"/>
  <c r="AR192" i="44"/>
  <c r="AZ192" i="46"/>
  <c r="AZ192" i="44"/>
  <c r="BH192" i="46"/>
  <c r="BH192" i="44"/>
  <c r="BP192" i="46"/>
  <c r="BP192" i="44"/>
  <c r="H193" i="46"/>
  <c r="H193" i="44"/>
  <c r="P193" i="46"/>
  <c r="P193" i="44"/>
  <c r="X193" i="46"/>
  <c r="X193" i="44"/>
  <c r="AF193" i="46"/>
  <c r="AF193" i="44"/>
  <c r="AN193" i="46"/>
  <c r="AN193" i="44"/>
  <c r="AV193" i="46"/>
  <c r="AV193" i="44"/>
  <c r="BD193" i="46"/>
  <c r="BD193" i="44"/>
  <c r="BL193" i="46"/>
  <c r="BL193" i="44"/>
  <c r="K194" i="46"/>
  <c r="K194" i="44"/>
  <c r="AA194" i="46"/>
  <c r="AA194" i="44"/>
  <c r="AI194" i="46"/>
  <c r="AI194" i="44"/>
  <c r="AQ194" i="46"/>
  <c r="AQ194" i="44"/>
  <c r="AY194" i="46"/>
  <c r="AY194" i="44"/>
  <c r="F195" i="46"/>
  <c r="F195" i="44"/>
  <c r="N195" i="46"/>
  <c r="N195" i="44"/>
  <c r="V195" i="46"/>
  <c r="V195" i="44"/>
  <c r="AD195" i="46"/>
  <c r="AD195" i="44"/>
  <c r="AL195" i="46"/>
  <c r="AL195" i="44"/>
  <c r="AT195" i="46"/>
  <c r="AT195" i="44"/>
  <c r="BB195" i="46"/>
  <c r="BB195" i="44"/>
  <c r="BJ195" i="46"/>
  <c r="BJ195" i="44"/>
  <c r="J196" i="46"/>
  <c r="J196" i="44"/>
  <c r="R196" i="46"/>
  <c r="R196" i="44"/>
  <c r="AH196" i="46"/>
  <c r="AH196" i="44"/>
  <c r="BF196" i="46"/>
  <c r="BF196" i="44"/>
  <c r="N197" i="46"/>
  <c r="N197" i="44"/>
  <c r="V197" i="46"/>
  <c r="V197" i="44"/>
  <c r="AD197" i="46"/>
  <c r="AD197" i="44"/>
  <c r="BB197" i="46"/>
  <c r="BB197" i="44"/>
  <c r="BJ197" i="46"/>
  <c r="BJ197" i="44"/>
  <c r="J198" i="46"/>
  <c r="J198" i="44"/>
  <c r="R198" i="46"/>
  <c r="R198" i="44"/>
  <c r="Z198" i="46"/>
  <c r="Z198" i="44"/>
  <c r="AH198" i="46"/>
  <c r="AH198" i="44"/>
  <c r="AP198" i="46"/>
  <c r="AP198" i="44"/>
  <c r="AX198" i="46"/>
  <c r="AX198" i="44"/>
  <c r="BF198" i="46"/>
  <c r="BF198" i="44"/>
  <c r="BN198" i="46"/>
  <c r="BN198" i="44"/>
  <c r="N199" i="46"/>
  <c r="N199" i="44"/>
  <c r="AT199" i="46"/>
  <c r="AT199" i="44"/>
  <c r="BB199" i="46"/>
  <c r="BB199" i="44"/>
  <c r="G200" i="46"/>
  <c r="G200" i="44"/>
  <c r="O200" i="46"/>
  <c r="O200" i="44"/>
  <c r="AM200" i="46"/>
  <c r="AM200" i="44"/>
  <c r="AU200" i="46"/>
  <c r="AU200" i="44"/>
  <c r="BK200" i="46"/>
  <c r="BK200" i="44"/>
  <c r="K201" i="46"/>
  <c r="K201" i="44"/>
  <c r="AI201" i="46"/>
  <c r="AI201" i="44"/>
  <c r="AY201" i="46"/>
  <c r="AY201" i="44"/>
  <c r="BG201" i="46"/>
  <c r="BG201" i="44"/>
  <c r="BO201" i="46"/>
  <c r="BO201" i="44"/>
  <c r="K203" i="46"/>
  <c r="K203" i="44"/>
  <c r="S203" i="46"/>
  <c r="S203" i="44"/>
  <c r="AA203" i="46"/>
  <c r="AA203" i="44"/>
  <c r="AY203" i="46"/>
  <c r="AY203" i="44"/>
  <c r="BO203" i="46"/>
  <c r="BO203" i="44"/>
  <c r="L204" i="46"/>
  <c r="L204" i="44"/>
  <c r="T204" i="46"/>
  <c r="T204" i="44"/>
  <c r="AR204" i="46"/>
  <c r="AR204" i="44"/>
  <c r="AZ204" i="46"/>
  <c r="AZ204" i="44"/>
  <c r="G205" i="46"/>
  <c r="G205" i="44"/>
  <c r="O205" i="46"/>
  <c r="O205" i="44"/>
  <c r="W205" i="46"/>
  <c r="W205" i="44"/>
  <c r="AE205" i="46"/>
  <c r="AE205" i="44"/>
  <c r="AM205" i="46"/>
  <c r="AM205" i="44"/>
  <c r="AU205" i="46"/>
  <c r="AU205" i="44"/>
  <c r="BC205" i="46"/>
  <c r="BC205" i="44"/>
  <c r="BK205" i="46"/>
  <c r="BK205" i="44"/>
  <c r="K207" i="46"/>
  <c r="K207" i="44"/>
  <c r="S207" i="46"/>
  <c r="S207" i="44"/>
  <c r="AI207" i="46"/>
  <c r="AI207" i="44"/>
  <c r="AQ207" i="46"/>
  <c r="AQ207" i="44"/>
  <c r="AY207" i="46"/>
  <c r="AY207" i="44"/>
  <c r="BO207" i="46"/>
  <c r="BO207" i="44"/>
  <c r="AJ159" i="44"/>
  <c r="AF160" i="44"/>
  <c r="AL25" i="44"/>
  <c r="AO26" i="44"/>
  <c r="E27" i="44"/>
  <c r="BL158" i="44"/>
  <c r="X160" i="44"/>
  <c r="AT164" i="44"/>
  <c r="BQ166" i="44"/>
  <c r="AE173" i="44"/>
  <c r="AS177" i="44"/>
  <c r="AE178" i="44"/>
  <c r="BJ180" i="44"/>
  <c r="AC182" i="44"/>
  <c r="BQ182" i="44"/>
  <c r="BJ187" i="44"/>
  <c r="AJ157" i="44"/>
  <c r="BH159" i="44"/>
  <c r="AJ170" i="44"/>
  <c r="W173" i="44"/>
  <c r="V175" i="44"/>
  <c r="AT175" i="44"/>
  <c r="Y181" i="44"/>
  <c r="BM181" i="44"/>
  <c r="AN183" i="44"/>
  <c r="J186" i="44"/>
  <c r="H191" i="44"/>
  <c r="AV191" i="44"/>
  <c r="BG194" i="44"/>
  <c r="Z196" i="44"/>
  <c r="V199" i="44"/>
  <c r="AV160" i="44"/>
  <c r="L161" i="44"/>
  <c r="BH161" i="44"/>
  <c r="AD164" i="44"/>
  <c r="BH170" i="44"/>
  <c r="BC173" i="44"/>
  <c r="R174" i="44"/>
  <c r="BF174" i="44"/>
  <c r="BN176" i="44"/>
  <c r="M177" i="44"/>
  <c r="O178" i="44"/>
  <c r="BC178" i="44"/>
  <c r="M182" i="44"/>
  <c r="BL183" i="44"/>
  <c r="AP186" i="44"/>
  <c r="F187" i="44"/>
  <c r="AX196" i="44"/>
  <c r="AA201" i="44"/>
  <c r="AD20" i="44"/>
  <c r="BI22" i="44"/>
  <c r="BO108" i="46"/>
  <c r="AA108" i="46"/>
  <c r="AA108" i="44"/>
  <c r="F126" i="46"/>
  <c r="F126" i="44"/>
  <c r="N126" i="46"/>
  <c r="N126" i="44"/>
  <c r="V126" i="46"/>
  <c r="V126" i="44"/>
  <c r="AD126" i="46"/>
  <c r="AD126" i="44"/>
  <c r="AL126" i="46"/>
  <c r="AL126" i="44"/>
  <c r="AT126" i="46"/>
  <c r="AT126" i="44"/>
  <c r="BB126" i="46"/>
  <c r="BB126" i="44"/>
  <c r="BJ126" i="46"/>
  <c r="BJ126" i="44"/>
  <c r="X129" i="46"/>
  <c r="X129" i="44"/>
  <c r="D130" i="46"/>
  <c r="D130" i="44"/>
  <c r="L130" i="46"/>
  <c r="L130" i="44"/>
  <c r="T130" i="46"/>
  <c r="T130" i="44"/>
  <c r="AB130" i="46"/>
  <c r="AB130" i="44"/>
  <c r="AJ130" i="46"/>
  <c r="AJ130" i="44"/>
  <c r="AR130" i="46"/>
  <c r="AR130" i="44"/>
  <c r="AZ130" i="46"/>
  <c r="AZ130" i="44"/>
  <c r="BH130" i="46"/>
  <c r="BH130" i="44"/>
  <c r="BP130" i="46"/>
  <c r="BP130" i="44"/>
  <c r="AH132" i="46"/>
  <c r="AH132" i="44"/>
  <c r="AP132" i="46"/>
  <c r="AP132" i="44"/>
  <c r="AX132" i="46"/>
  <c r="AX132" i="44"/>
  <c r="BN132" i="46"/>
  <c r="BN132" i="44"/>
  <c r="D135" i="46"/>
  <c r="D135" i="44"/>
  <c r="L135" i="46"/>
  <c r="L135" i="44"/>
  <c r="AJ135" i="46"/>
  <c r="AJ135" i="44"/>
  <c r="L142" i="46"/>
  <c r="L142" i="44"/>
  <c r="T142" i="46"/>
  <c r="T142" i="44"/>
  <c r="BH142" i="46"/>
  <c r="BH142" i="44"/>
  <c r="E149" i="46"/>
  <c r="E149" i="44"/>
  <c r="M149" i="46"/>
  <c r="M149" i="44"/>
  <c r="U149" i="46"/>
  <c r="U149" i="44"/>
  <c r="AC149" i="46"/>
  <c r="AC149" i="44"/>
  <c r="AK149" i="46"/>
  <c r="AK149" i="44"/>
  <c r="AS149" i="46"/>
  <c r="AS149" i="44"/>
  <c r="BA149" i="46"/>
  <c r="BA149" i="44"/>
  <c r="BI149" i="46"/>
  <c r="BI149" i="44"/>
  <c r="BQ149" i="46"/>
  <c r="BQ149" i="44"/>
  <c r="E151" i="46"/>
  <c r="E151" i="44"/>
  <c r="M151" i="46"/>
  <c r="M151" i="44"/>
  <c r="U151" i="46"/>
  <c r="U151" i="44"/>
  <c r="AC151" i="46"/>
  <c r="AC151" i="44"/>
  <c r="H154" i="46"/>
  <c r="H154" i="44"/>
  <c r="P154" i="46"/>
  <c r="P154" i="44"/>
  <c r="X154" i="46"/>
  <c r="X154" i="44"/>
  <c r="AF154" i="46"/>
  <c r="AF154" i="44"/>
  <c r="AN154" i="46"/>
  <c r="AN154" i="44"/>
  <c r="AV154" i="46"/>
  <c r="AV154" i="44"/>
  <c r="BD154" i="46"/>
  <c r="BD154" i="44"/>
  <c r="BL154" i="46"/>
  <c r="BL154" i="44"/>
  <c r="T155" i="46"/>
  <c r="T155" i="44"/>
  <c r="AJ155" i="46"/>
  <c r="AJ155" i="44"/>
  <c r="AE158" i="46"/>
  <c r="AE158" i="44"/>
  <c r="AM158" i="46"/>
  <c r="AM158" i="44"/>
  <c r="AU158" i="46"/>
  <c r="AU158" i="44"/>
  <c r="BK158" i="46"/>
  <c r="BK158" i="44"/>
  <c r="K161" i="46"/>
  <c r="K161" i="44"/>
  <c r="BO161" i="46"/>
  <c r="BO161" i="44"/>
  <c r="AG163" i="46"/>
  <c r="AG163" i="44"/>
  <c r="E164" i="46"/>
  <c r="E164" i="44"/>
  <c r="M164" i="46"/>
  <c r="M164" i="44"/>
  <c r="U164" i="46"/>
  <c r="U164" i="44"/>
  <c r="AC164" i="46"/>
  <c r="AC164" i="44"/>
  <c r="AK164" i="46"/>
  <c r="AK164" i="44"/>
  <c r="AS164" i="46"/>
  <c r="AS164" i="44"/>
  <c r="BA164" i="46"/>
  <c r="BA164" i="44"/>
  <c r="BI164" i="46"/>
  <c r="BI164" i="44"/>
  <c r="BQ164" i="46"/>
  <c r="BQ164" i="44"/>
  <c r="L166" i="46"/>
  <c r="L166" i="44"/>
  <c r="AB166" i="46"/>
  <c r="AB166" i="44"/>
  <c r="AJ166" i="46"/>
  <c r="AJ166" i="44"/>
  <c r="AR166" i="46"/>
  <c r="AR166" i="44"/>
  <c r="BP166" i="46"/>
  <c r="BP166" i="44"/>
  <c r="O167" i="46"/>
  <c r="O167" i="44"/>
  <c r="W167" i="46"/>
  <c r="W167" i="44"/>
  <c r="AU167" i="46"/>
  <c r="AU167" i="44"/>
  <c r="BC167" i="46"/>
  <c r="BC167" i="44"/>
  <c r="S168" i="46"/>
  <c r="S168" i="44"/>
  <c r="AY168" i="46"/>
  <c r="AY168" i="44"/>
  <c r="BG168" i="46"/>
  <c r="BG168" i="44"/>
  <c r="G169" i="46"/>
  <c r="G169" i="44"/>
  <c r="W169" i="46"/>
  <c r="W169" i="44"/>
  <c r="AU169" i="46"/>
  <c r="AU169" i="44"/>
  <c r="BC169" i="46"/>
  <c r="BC169" i="44"/>
  <c r="K170" i="46"/>
  <c r="K170" i="44"/>
  <c r="AA170" i="46"/>
  <c r="AA170" i="44"/>
  <c r="BG170" i="46"/>
  <c r="BG170" i="44"/>
  <c r="W171" i="46"/>
  <c r="W171" i="44"/>
  <c r="AE171" i="46"/>
  <c r="AE171" i="44"/>
  <c r="AU171" i="46"/>
  <c r="AU171" i="44"/>
  <c r="BK171" i="46"/>
  <c r="BK171" i="44"/>
  <c r="K172" i="46"/>
  <c r="K172" i="44"/>
  <c r="AA172" i="46"/>
  <c r="AA172" i="44"/>
  <c r="AQ172" i="46"/>
  <c r="AQ172" i="44"/>
  <c r="BG172" i="46"/>
  <c r="BG172" i="44"/>
  <c r="F173" i="46"/>
  <c r="F173" i="44"/>
  <c r="N173" i="46"/>
  <c r="N173" i="44"/>
  <c r="V173" i="46"/>
  <c r="V173" i="44"/>
  <c r="AD173" i="46"/>
  <c r="AD173" i="44"/>
  <c r="AL173" i="46"/>
  <c r="AL173" i="44"/>
  <c r="AT173" i="46"/>
  <c r="AT173" i="44"/>
  <c r="BB173" i="46"/>
  <c r="BB173" i="44"/>
  <c r="BJ173" i="46"/>
  <c r="BJ173" i="44"/>
  <c r="E175" i="46"/>
  <c r="E175" i="44"/>
  <c r="M175" i="46"/>
  <c r="M175" i="44"/>
  <c r="AS175" i="46"/>
  <c r="AS175" i="44"/>
  <c r="BA175" i="46"/>
  <c r="BA175" i="44"/>
  <c r="BI175" i="46"/>
  <c r="BI175" i="44"/>
  <c r="Y176" i="46"/>
  <c r="Y176" i="44"/>
  <c r="AG176" i="46"/>
  <c r="AG176" i="44"/>
  <c r="AO176" i="46"/>
  <c r="AO176" i="44"/>
  <c r="AW176" i="46"/>
  <c r="AW176" i="44"/>
  <c r="D177" i="46"/>
  <c r="D177" i="44"/>
  <c r="T177" i="46"/>
  <c r="T177" i="44"/>
  <c r="AB177" i="46"/>
  <c r="AB177" i="44"/>
  <c r="AR177" i="46"/>
  <c r="AR177" i="44"/>
  <c r="AZ177" i="46"/>
  <c r="AZ177" i="44"/>
  <c r="E180" i="46"/>
  <c r="E180" i="44"/>
  <c r="U180" i="46"/>
  <c r="U180" i="44"/>
  <c r="AC180" i="46"/>
  <c r="AC180" i="44"/>
  <c r="BA180" i="46"/>
  <c r="BA180" i="44"/>
  <c r="BI180" i="46"/>
  <c r="BI180" i="44"/>
  <c r="H181" i="46"/>
  <c r="H181" i="44"/>
  <c r="P181" i="46"/>
  <c r="P181" i="44"/>
  <c r="AF181" i="46"/>
  <c r="AF181" i="44"/>
  <c r="AN181" i="46"/>
  <c r="AN181" i="44"/>
  <c r="AV181" i="46"/>
  <c r="AV181" i="44"/>
  <c r="D182" i="46"/>
  <c r="D182" i="44"/>
  <c r="L182" i="46"/>
  <c r="L182" i="44"/>
  <c r="T182" i="46"/>
  <c r="T182" i="44"/>
  <c r="AB182" i="46"/>
  <c r="AB182" i="44"/>
  <c r="AJ182" i="46"/>
  <c r="AJ182" i="44"/>
  <c r="AR182" i="46"/>
  <c r="AR182" i="44"/>
  <c r="AZ182" i="46"/>
  <c r="AZ182" i="44"/>
  <c r="BH182" i="46"/>
  <c r="BH182" i="44"/>
  <c r="BP182" i="46"/>
  <c r="BP182" i="44"/>
  <c r="W183" i="46"/>
  <c r="W183" i="44"/>
  <c r="AE183" i="46"/>
  <c r="AE183" i="44"/>
  <c r="AM183" i="46"/>
  <c r="AM183" i="44"/>
  <c r="BQ24" i="44"/>
  <c r="C19" i="46"/>
  <c r="C19" i="44" s="1"/>
  <c r="AA39" i="44"/>
  <c r="K71" i="46"/>
  <c r="U7" i="44"/>
  <c r="K32" i="44"/>
  <c r="BB33" i="44"/>
  <c r="AK54" i="44"/>
  <c r="BI62" i="44"/>
  <c r="AF62" i="46"/>
  <c r="AF62" i="44"/>
  <c r="AV62" i="46"/>
  <c r="AV62" i="44"/>
  <c r="AZ63" i="46"/>
  <c r="AZ63" i="44"/>
  <c r="X64" i="46"/>
  <c r="X64" i="44"/>
  <c r="AI65" i="46"/>
  <c r="AI65" i="44"/>
  <c r="AY65" i="46"/>
  <c r="AY65" i="44"/>
  <c r="AM66" i="46"/>
  <c r="AM66" i="44"/>
  <c r="BC66" i="46"/>
  <c r="BC66" i="44"/>
  <c r="AI67" i="46"/>
  <c r="AI67" i="44"/>
  <c r="O68" i="46"/>
  <c r="O68" i="44"/>
  <c r="AM68" i="46"/>
  <c r="AM68" i="44"/>
  <c r="BK68" i="46"/>
  <c r="BK68" i="44"/>
  <c r="AE69" i="46"/>
  <c r="AE69" i="44"/>
  <c r="AM69" i="46"/>
  <c r="AM69" i="44"/>
  <c r="AH12" i="44"/>
  <c r="M7" i="44"/>
  <c r="AW36" i="44"/>
  <c r="C34" i="46"/>
  <c r="C34" i="44" s="1"/>
  <c r="E42" i="44"/>
  <c r="BC46" i="44"/>
  <c r="AA59" i="44"/>
  <c r="A58" i="44"/>
  <c r="A132" i="44"/>
  <c r="C58" i="46"/>
  <c r="C58" i="44" s="1"/>
  <c r="Q10" i="44"/>
  <c r="AC16" i="44"/>
  <c r="Z17" i="44"/>
  <c r="N20" i="44"/>
  <c r="H22" i="44"/>
  <c r="I25" i="44"/>
  <c r="P29" i="44"/>
  <c r="K30" i="44"/>
  <c r="Q34" i="44"/>
  <c r="BI35" i="44"/>
  <c r="AW38" i="44"/>
  <c r="AE40" i="44"/>
  <c r="BK40" i="44"/>
  <c r="S43" i="44"/>
  <c r="G46" i="44"/>
  <c r="F47" i="44"/>
  <c r="AD47" i="44"/>
  <c r="AY47" i="44"/>
  <c r="BC50" i="44"/>
  <c r="K53" i="44"/>
  <c r="BA56" i="44"/>
  <c r="AT57" i="44"/>
  <c r="AW58" i="44"/>
  <c r="AQ59" i="44"/>
  <c r="AK62" i="44"/>
  <c r="AR66" i="44"/>
  <c r="AH67" i="44"/>
  <c r="L69" i="44"/>
  <c r="BE71" i="44"/>
  <c r="BN74" i="44"/>
  <c r="L77" i="44"/>
  <c r="BI80" i="44"/>
  <c r="AN86" i="44"/>
  <c r="D87" i="44"/>
  <c r="AI90" i="44"/>
  <c r="AC93" i="44"/>
  <c r="BH95" i="44"/>
  <c r="AF99" i="44"/>
  <c r="BL99" i="44"/>
  <c r="BL129" i="44"/>
  <c r="AK151" i="44"/>
  <c r="AN152" i="44"/>
  <c r="BK167" i="44"/>
  <c r="AX17" i="44"/>
  <c r="BN19" i="44"/>
  <c r="AV29" i="44"/>
  <c r="U35" i="44"/>
  <c r="AL77" i="46"/>
  <c r="AL77" i="44"/>
  <c r="AM88" i="46"/>
  <c r="AM88" i="44"/>
  <c r="BM8" i="44"/>
  <c r="BC11" i="44"/>
  <c r="AB26" i="44"/>
  <c r="AW41" i="44"/>
  <c r="V57" i="44"/>
  <c r="C96" i="46"/>
  <c r="C96" i="44" s="1"/>
  <c r="AC7" i="44"/>
  <c r="Z8" i="44"/>
  <c r="R10" i="44"/>
  <c r="AF11" i="44"/>
  <c r="BK13" i="44"/>
  <c r="AK16" i="44"/>
  <c r="BQ16" i="44"/>
  <c r="BA22" i="44"/>
  <c r="AG23" i="44"/>
  <c r="BE23" i="44"/>
  <c r="AC24" i="44"/>
  <c r="AQ30" i="44"/>
  <c r="G31" i="44"/>
  <c r="U37" i="44"/>
  <c r="AV37" i="44"/>
  <c r="BE41" i="44"/>
  <c r="AK42" i="44"/>
  <c r="D45" i="44"/>
  <c r="AB45" i="44"/>
  <c r="AE46" i="44"/>
  <c r="AA49" i="44"/>
  <c r="AE50" i="44"/>
  <c r="AY51" i="44"/>
  <c r="AG55" i="44"/>
  <c r="AW55" i="44"/>
  <c r="M56" i="44"/>
  <c r="N57" i="44"/>
  <c r="S59" i="44"/>
  <c r="AG63" i="44"/>
  <c r="AB66" i="44"/>
  <c r="D69" i="44"/>
  <c r="AJ69" i="44"/>
  <c r="BP69" i="44"/>
  <c r="Q71" i="44"/>
  <c r="AK72" i="44"/>
  <c r="AJ75" i="44"/>
  <c r="R79" i="44"/>
  <c r="AP79" i="44"/>
  <c r="U80" i="44"/>
  <c r="BA80" i="44"/>
  <c r="O83" i="44"/>
  <c r="BC83" i="44"/>
  <c r="AK85" i="44"/>
  <c r="AF86" i="44"/>
  <c r="BK89" i="44"/>
  <c r="AA90" i="44"/>
  <c r="I92" i="44"/>
  <c r="AO92" i="44"/>
  <c r="U93" i="44"/>
  <c r="BH98" i="44"/>
  <c r="X99" i="44"/>
  <c r="AE101" i="44"/>
  <c r="S108" i="44"/>
  <c r="BD129" i="44"/>
  <c r="AQ161" i="44"/>
  <c r="E24" i="44"/>
  <c r="K12" i="46"/>
  <c r="H29" i="44"/>
  <c r="AD33" i="44"/>
  <c r="Y38" i="44"/>
  <c r="Q41" i="44"/>
  <c r="AP19" i="44"/>
  <c r="AZ26" i="44"/>
  <c r="AE31" i="44"/>
  <c r="A34" i="44"/>
  <c r="A99" i="44"/>
  <c r="AL18" i="44"/>
  <c r="Z19" i="44"/>
  <c r="AY32" i="44"/>
  <c r="AL33" i="44"/>
  <c r="BQ35" i="44"/>
  <c r="E37" i="44"/>
  <c r="K47" i="44"/>
  <c r="O50" i="44"/>
  <c r="AU50" i="44"/>
  <c r="AC54" i="44"/>
  <c r="BM55" i="44"/>
  <c r="AC56" i="44"/>
  <c r="AS56" i="44"/>
  <c r="BQ56" i="44"/>
  <c r="Q58" i="44"/>
  <c r="AO58" i="44"/>
  <c r="BM58" i="44"/>
  <c r="K59" i="44"/>
  <c r="AI59" i="44"/>
  <c r="W60" i="44"/>
  <c r="AW63" i="44"/>
  <c r="AR68" i="44"/>
  <c r="D77" i="44"/>
  <c r="M80" i="44"/>
  <c r="AQ82" i="44"/>
  <c r="G83" i="44"/>
  <c r="AU83" i="44"/>
  <c r="K84" i="44"/>
  <c r="X86" i="44"/>
  <c r="O89" i="44"/>
  <c r="BC89" i="44"/>
  <c r="S90" i="44"/>
  <c r="AK91" i="44"/>
  <c r="D142" i="44"/>
  <c r="AZ142" i="44"/>
  <c r="BE25" i="44"/>
  <c r="BD27" i="44"/>
  <c r="BA35" i="44"/>
  <c r="R19" i="44"/>
  <c r="AQ32" i="44"/>
  <c r="BI42" i="44"/>
  <c r="AA47" i="44"/>
  <c r="AY59" i="44"/>
  <c r="BB9" i="44"/>
  <c r="AB14" i="44"/>
  <c r="BN17" i="44"/>
  <c r="Q25" i="44"/>
  <c r="L26" i="44"/>
  <c r="AA32" i="44"/>
  <c r="BE38" i="44"/>
  <c r="AG41" i="44"/>
  <c r="AQ8" i="44"/>
  <c r="Z10" i="44"/>
  <c r="J17" i="44"/>
  <c r="AO18" i="44"/>
  <c r="M22" i="44"/>
  <c r="AK24" i="44"/>
  <c r="AW25" i="44"/>
  <c r="BP26" i="44"/>
  <c r="T28" i="44"/>
  <c r="AY30" i="44"/>
  <c r="AD32" i="44"/>
  <c r="AT33" i="44"/>
  <c r="AX40" i="44"/>
  <c r="BQ42" i="44"/>
  <c r="L45" i="44"/>
  <c r="AJ45" i="44"/>
  <c r="O48" i="44"/>
  <c r="BO49" i="44"/>
  <c r="O52" i="44"/>
  <c r="BC52" i="44"/>
  <c r="BK60" i="44"/>
  <c r="AC62" i="44"/>
  <c r="Y63" i="44"/>
  <c r="D66" i="44"/>
  <c r="BH68" i="44"/>
  <c r="BC70" i="44"/>
  <c r="AW71" i="44"/>
  <c r="AC72" i="44"/>
  <c r="AB75" i="44"/>
  <c r="BH75" i="44"/>
  <c r="AF78" i="44"/>
  <c r="BL78" i="44"/>
  <c r="J79" i="44"/>
  <c r="BF79" i="44"/>
  <c r="AE81" i="44"/>
  <c r="BC81" i="44"/>
  <c r="BQ85" i="44"/>
  <c r="BH87" i="44"/>
  <c r="G89" i="44"/>
  <c r="AU89" i="44"/>
  <c r="BQ91" i="44"/>
  <c r="AV97" i="44"/>
  <c r="L98" i="44"/>
  <c r="I122" i="44"/>
  <c r="J132" i="44"/>
  <c r="AR142" i="44"/>
  <c r="H152" i="44"/>
  <c r="P152" i="44"/>
  <c r="X152" i="44"/>
  <c r="BO172" i="44"/>
  <c r="AO63" i="46"/>
  <c r="AO63" i="44"/>
  <c r="AS64" i="46"/>
  <c r="AS64" i="44"/>
  <c r="BI64" i="46"/>
  <c r="BI64" i="44"/>
  <c r="L66" i="46"/>
  <c r="L66" i="44"/>
  <c r="AJ66" i="46"/>
  <c r="AJ66" i="44"/>
  <c r="AZ66" i="46"/>
  <c r="AZ66" i="44"/>
  <c r="P67" i="46"/>
  <c r="P67" i="44"/>
  <c r="AN67" i="46"/>
  <c r="AN67" i="44"/>
  <c r="AV67" i="46"/>
  <c r="AV67" i="44"/>
  <c r="BD67" i="46"/>
  <c r="BD67" i="44"/>
  <c r="D68" i="46"/>
  <c r="D68" i="44"/>
  <c r="AB68" i="46"/>
  <c r="AB68" i="44"/>
  <c r="BP68" i="46"/>
  <c r="BP68" i="44"/>
  <c r="T69" i="46"/>
  <c r="T69" i="44"/>
  <c r="AB69" i="46"/>
  <c r="AB69" i="44"/>
  <c r="BH69" i="46"/>
  <c r="BH69" i="44"/>
  <c r="W70" i="46"/>
  <c r="W70" i="44"/>
  <c r="BK70" i="46"/>
  <c r="BK70" i="44"/>
  <c r="I71" i="46"/>
  <c r="I71" i="44"/>
  <c r="Y71" i="46"/>
  <c r="Y71" i="44"/>
  <c r="AG71" i="46"/>
  <c r="AG71" i="44"/>
  <c r="E72" i="46"/>
  <c r="E72" i="44"/>
  <c r="U72" i="46"/>
  <c r="U72" i="44"/>
  <c r="BI72" i="46"/>
  <c r="BI72" i="44"/>
  <c r="BQ72" i="46"/>
  <c r="BQ72" i="44"/>
  <c r="N73" i="46"/>
  <c r="N73" i="44"/>
  <c r="V73" i="46"/>
  <c r="V73" i="44"/>
  <c r="AT73" i="46"/>
  <c r="AT73" i="44"/>
  <c r="R74" i="46"/>
  <c r="R74" i="44"/>
  <c r="AP74" i="46"/>
  <c r="AP74" i="44"/>
  <c r="AX74" i="46"/>
  <c r="AX74" i="44"/>
  <c r="L75" i="46"/>
  <c r="L75" i="44"/>
  <c r="AR75" i="46"/>
  <c r="AR75" i="44"/>
  <c r="AZ75" i="46"/>
  <c r="AZ75" i="44"/>
  <c r="H76" i="46"/>
  <c r="H76" i="44"/>
  <c r="T77" i="46"/>
  <c r="T77" i="44"/>
  <c r="AB77" i="46"/>
  <c r="AB77" i="44"/>
  <c r="AZ77" i="46"/>
  <c r="AZ77" i="44"/>
  <c r="H78" i="46"/>
  <c r="H78" i="44"/>
  <c r="P78" i="46"/>
  <c r="P78" i="44"/>
  <c r="X78" i="46"/>
  <c r="X78" i="44"/>
  <c r="AV78" i="46"/>
  <c r="AV78" i="44"/>
  <c r="AH79" i="46"/>
  <c r="AH79" i="44"/>
  <c r="AX79" i="46"/>
  <c r="AX79" i="44"/>
  <c r="E80" i="46"/>
  <c r="E80" i="44"/>
  <c r="AC80" i="46"/>
  <c r="AC80" i="44"/>
  <c r="AS80" i="46"/>
  <c r="AS80" i="44"/>
  <c r="G81" i="46"/>
  <c r="G81" i="44"/>
  <c r="BK81" i="46"/>
  <c r="BK81" i="44"/>
  <c r="K82" i="46"/>
  <c r="K82" i="44"/>
  <c r="S82" i="46"/>
  <c r="S82" i="44"/>
  <c r="AA82" i="46"/>
  <c r="AA82" i="44"/>
  <c r="AY82" i="46"/>
  <c r="AY82" i="44"/>
  <c r="BO82" i="46"/>
  <c r="BO82" i="44"/>
  <c r="AE83" i="46"/>
  <c r="AE83" i="44"/>
  <c r="AM83" i="46"/>
  <c r="AM83" i="44"/>
  <c r="BK83" i="46"/>
  <c r="BK83" i="44"/>
  <c r="S84" i="46"/>
  <c r="S84" i="44"/>
  <c r="AI84" i="46"/>
  <c r="AI84" i="44"/>
  <c r="AQ84" i="46"/>
  <c r="AQ84" i="44"/>
  <c r="AY84" i="46"/>
  <c r="AY84" i="44"/>
  <c r="E85" i="46"/>
  <c r="E85" i="44"/>
  <c r="AC85" i="46"/>
  <c r="AC85" i="44"/>
  <c r="AS85" i="46"/>
  <c r="AS85" i="44"/>
  <c r="H86" i="46"/>
  <c r="H86" i="44"/>
  <c r="P86" i="46"/>
  <c r="P86" i="44"/>
  <c r="AV86" i="46"/>
  <c r="AV86" i="44"/>
  <c r="BL86" i="46"/>
  <c r="BL86" i="44"/>
  <c r="L87" i="46"/>
  <c r="L87" i="44"/>
  <c r="T87" i="46"/>
  <c r="T87" i="44"/>
  <c r="AJ87" i="46"/>
  <c r="AJ87" i="44"/>
  <c r="AR87" i="46"/>
  <c r="AR87" i="44"/>
  <c r="AZ87" i="46"/>
  <c r="AZ87" i="44"/>
  <c r="BP87" i="46"/>
  <c r="BP87" i="44"/>
  <c r="W89" i="46"/>
  <c r="W89" i="44"/>
  <c r="AE89" i="46"/>
  <c r="AE89" i="44"/>
  <c r="K90" i="46"/>
  <c r="K90" i="44"/>
  <c r="AQ90" i="46"/>
  <c r="AQ90" i="44"/>
  <c r="AY90" i="46"/>
  <c r="AY90" i="44"/>
  <c r="BG90" i="46"/>
  <c r="BG90" i="44"/>
  <c r="E91" i="46"/>
  <c r="E91" i="44"/>
  <c r="AC91" i="46"/>
  <c r="AC91" i="44"/>
  <c r="AS91" i="46"/>
  <c r="AS91" i="44"/>
  <c r="BA91" i="46"/>
  <c r="BA91" i="44"/>
  <c r="Q92" i="46"/>
  <c r="Q92" i="44"/>
  <c r="Y92" i="46"/>
  <c r="Y92" i="44"/>
  <c r="AG92" i="46"/>
  <c r="AG92" i="44"/>
  <c r="AW92" i="46"/>
  <c r="AW92" i="44"/>
  <c r="BE92" i="46"/>
  <c r="BE92" i="44"/>
  <c r="E93" i="46"/>
  <c r="E93" i="44"/>
  <c r="M93" i="46"/>
  <c r="M93" i="44"/>
  <c r="AS93" i="46"/>
  <c r="AS93" i="44"/>
  <c r="BA93" i="46"/>
  <c r="BA93" i="44"/>
  <c r="BI93" i="46"/>
  <c r="BI93" i="44"/>
  <c r="P94" i="46"/>
  <c r="P94" i="44"/>
  <c r="AF94" i="46"/>
  <c r="AF94" i="44"/>
  <c r="AN94" i="46"/>
  <c r="AN94" i="44"/>
  <c r="BL94" i="46"/>
  <c r="BL94" i="44"/>
  <c r="L95" i="46"/>
  <c r="L95" i="44"/>
  <c r="T95" i="46"/>
  <c r="T95" i="44"/>
  <c r="AZ95" i="46"/>
  <c r="AZ95" i="44"/>
  <c r="G96" i="46"/>
  <c r="G96" i="44"/>
  <c r="AE96" i="46"/>
  <c r="AE96" i="44"/>
  <c r="AM96" i="46"/>
  <c r="AM96" i="44"/>
  <c r="BC96" i="46"/>
  <c r="BC96" i="44"/>
  <c r="BK96" i="46"/>
  <c r="BK96" i="44"/>
  <c r="H97" i="46"/>
  <c r="H97" i="44"/>
  <c r="X97" i="46"/>
  <c r="X97" i="44"/>
  <c r="BD97" i="46"/>
  <c r="BD97" i="44"/>
  <c r="BL97" i="46"/>
  <c r="BL97" i="44"/>
  <c r="T98" i="46"/>
  <c r="T98" i="44"/>
  <c r="AJ98" i="46"/>
  <c r="AJ98" i="44"/>
  <c r="BP98" i="46"/>
  <c r="BP98" i="44"/>
  <c r="H99" i="46"/>
  <c r="H99" i="44"/>
  <c r="P99" i="46"/>
  <c r="P99" i="44"/>
  <c r="AV99" i="46"/>
  <c r="AV99" i="44"/>
  <c r="BD99" i="46"/>
  <c r="BD99" i="44"/>
  <c r="K100" i="46"/>
  <c r="K100" i="44"/>
  <c r="AA100" i="46"/>
  <c r="AA100" i="44"/>
  <c r="AY100" i="46"/>
  <c r="AY100" i="44"/>
  <c r="BG100" i="46"/>
  <c r="BG100" i="44"/>
  <c r="O101" i="46"/>
  <c r="O101" i="44"/>
  <c r="AM101" i="46"/>
  <c r="AM101" i="44"/>
  <c r="BC101" i="46"/>
  <c r="BC101" i="44"/>
  <c r="BK101" i="46"/>
  <c r="BK101" i="44"/>
  <c r="K102" i="46"/>
  <c r="K102" i="44"/>
  <c r="S102" i="46"/>
  <c r="S102" i="44"/>
  <c r="AA102" i="46"/>
  <c r="AA102" i="44"/>
  <c r="AY102" i="46"/>
  <c r="AY102" i="44"/>
  <c r="BO102" i="46"/>
  <c r="BO102" i="44"/>
  <c r="BN104" i="46"/>
  <c r="BN104" i="44"/>
  <c r="F107" i="46"/>
  <c r="F107" i="44"/>
  <c r="V107" i="46"/>
  <c r="V107" i="44"/>
  <c r="AD107" i="46"/>
  <c r="AD107" i="44"/>
  <c r="AL107" i="46"/>
  <c r="AL107" i="44"/>
  <c r="AT107" i="46"/>
  <c r="AT107" i="44"/>
  <c r="Y108" i="46"/>
  <c r="Y108" i="44"/>
  <c r="AG108" i="46"/>
  <c r="AG108" i="44"/>
  <c r="BE108" i="46"/>
  <c r="BE108" i="44"/>
  <c r="U109" i="46"/>
  <c r="U109" i="44"/>
  <c r="AC109" i="46"/>
  <c r="AC109" i="44"/>
  <c r="AK109" i="46"/>
  <c r="AK109" i="44"/>
  <c r="BQ109" i="46"/>
  <c r="BQ109" i="44"/>
  <c r="O110" i="46"/>
  <c r="O110" i="44"/>
  <c r="AE110" i="46"/>
  <c r="AE110" i="44"/>
  <c r="BC110" i="46"/>
  <c r="BC110" i="44"/>
  <c r="J111" i="46"/>
  <c r="J111" i="44"/>
  <c r="R111" i="46"/>
  <c r="R111" i="44"/>
  <c r="AH111" i="46"/>
  <c r="AH111" i="44"/>
  <c r="AP111" i="46"/>
  <c r="AP111" i="44"/>
  <c r="BF111" i="46"/>
  <c r="BF111" i="44"/>
  <c r="BN111" i="46"/>
  <c r="BN111" i="44"/>
  <c r="N112" i="46"/>
  <c r="N112" i="44"/>
  <c r="V112" i="46"/>
  <c r="V112" i="44"/>
  <c r="AD112" i="46"/>
  <c r="AD112" i="44"/>
  <c r="BB112" i="46"/>
  <c r="BB112" i="44"/>
  <c r="BJ112" i="46"/>
  <c r="BJ112" i="44"/>
  <c r="R113" i="46"/>
  <c r="R113" i="44"/>
  <c r="AH113" i="46"/>
  <c r="AH113" i="44"/>
  <c r="AP113" i="46"/>
  <c r="AP113" i="44"/>
  <c r="AC114" i="46"/>
  <c r="AC114" i="44"/>
  <c r="BI114" i="46"/>
  <c r="BI114" i="44"/>
  <c r="BQ114" i="46"/>
  <c r="BQ114" i="44"/>
  <c r="I115" i="46"/>
  <c r="I115" i="44"/>
  <c r="Q115" i="46"/>
  <c r="Q115" i="44"/>
  <c r="Y115" i="46"/>
  <c r="Y115" i="44"/>
  <c r="AO115" i="46"/>
  <c r="AO115" i="44"/>
  <c r="BE115" i="46"/>
  <c r="BE115" i="44"/>
  <c r="M116" i="46"/>
  <c r="M116" i="44"/>
  <c r="BK183" i="46"/>
  <c r="BK183" i="44"/>
  <c r="AI184" i="46"/>
  <c r="AI184" i="44"/>
  <c r="AM185" i="46"/>
  <c r="AM185" i="44"/>
  <c r="AU185" i="46"/>
  <c r="AU185" i="44"/>
  <c r="BC185" i="46"/>
  <c r="BC185" i="44"/>
  <c r="E187" i="46"/>
  <c r="E187" i="44"/>
  <c r="M187" i="46"/>
  <c r="M187" i="44"/>
  <c r="U187" i="46"/>
  <c r="U187" i="44"/>
  <c r="AC187" i="46"/>
  <c r="AC187" i="44"/>
  <c r="AK187" i="46"/>
  <c r="AK187" i="44"/>
  <c r="AS187" i="46"/>
  <c r="AS187" i="44"/>
  <c r="BA187" i="46"/>
  <c r="BA187" i="44"/>
  <c r="BI187" i="46"/>
  <c r="BI187" i="44"/>
  <c r="BQ187" i="46"/>
  <c r="BQ187" i="44"/>
  <c r="D188" i="46"/>
  <c r="D188" i="44"/>
  <c r="L188" i="46"/>
  <c r="L188" i="44"/>
  <c r="T188" i="46"/>
  <c r="T188" i="44"/>
  <c r="AB188" i="46"/>
  <c r="AB188" i="44"/>
  <c r="AJ188" i="46"/>
  <c r="AJ188" i="44"/>
  <c r="AR188" i="46"/>
  <c r="AR188" i="44"/>
  <c r="AZ188" i="46"/>
  <c r="AZ188" i="44"/>
  <c r="BH188" i="46"/>
  <c r="BH188" i="44"/>
  <c r="BP188" i="46"/>
  <c r="BP188" i="44"/>
  <c r="J194" i="46"/>
  <c r="J194" i="44"/>
  <c r="R194" i="46"/>
  <c r="R194" i="44"/>
  <c r="Z194" i="46"/>
  <c r="Z194" i="44"/>
  <c r="AH194" i="46"/>
  <c r="AH194" i="44"/>
  <c r="AP194" i="46"/>
  <c r="AP194" i="44"/>
  <c r="AX194" i="46"/>
  <c r="AX194" i="44"/>
  <c r="BF194" i="46"/>
  <c r="BF194" i="44"/>
  <c r="BN194" i="46"/>
  <c r="BN194" i="44"/>
  <c r="Q196" i="46"/>
  <c r="Q196" i="44"/>
  <c r="Y196" i="46"/>
  <c r="Y196" i="44"/>
  <c r="BM196" i="46"/>
  <c r="BM196" i="44"/>
  <c r="AC197" i="46"/>
  <c r="AC197" i="44"/>
  <c r="AK197" i="46"/>
  <c r="AK197" i="44"/>
  <c r="AS197" i="46"/>
  <c r="AS197" i="44"/>
  <c r="M199" i="46"/>
  <c r="M199" i="44"/>
  <c r="AC199" i="46"/>
  <c r="AC199" i="44"/>
  <c r="V200" i="46"/>
  <c r="V200" i="44"/>
  <c r="AL200" i="46"/>
  <c r="AL200" i="44"/>
  <c r="AT200" i="46"/>
  <c r="AT200" i="44"/>
  <c r="BJ200" i="46"/>
  <c r="BJ200" i="44"/>
  <c r="J201" i="46"/>
  <c r="J201" i="44"/>
  <c r="R201" i="46"/>
  <c r="R201" i="44"/>
  <c r="Z201" i="46"/>
  <c r="Z201" i="44"/>
  <c r="AH201" i="46"/>
  <c r="AH201" i="44"/>
  <c r="AP201" i="46"/>
  <c r="AP201" i="44"/>
  <c r="AX201" i="46"/>
  <c r="AX201" i="44"/>
  <c r="BF201" i="46"/>
  <c r="BF201" i="44"/>
  <c r="BN201" i="46"/>
  <c r="BN201" i="44"/>
  <c r="J203" i="46"/>
  <c r="J203" i="44"/>
  <c r="R203" i="46"/>
  <c r="R203" i="44"/>
  <c r="Z203" i="46"/>
  <c r="Z203" i="44"/>
  <c r="AH203" i="46"/>
  <c r="AH203" i="44"/>
  <c r="AP203" i="46"/>
  <c r="AP203" i="44"/>
  <c r="AX203" i="46"/>
  <c r="AX203" i="44"/>
  <c r="BF203" i="46"/>
  <c r="BF203" i="44"/>
  <c r="BN203" i="46"/>
  <c r="BN203" i="44"/>
  <c r="S204" i="46"/>
  <c r="S204" i="44"/>
  <c r="AI204" i="46"/>
  <c r="AI204" i="44"/>
  <c r="R206" i="46"/>
  <c r="R206" i="44"/>
  <c r="Z206" i="46"/>
  <c r="Z206" i="44"/>
  <c r="AH206" i="46"/>
  <c r="AH206" i="44"/>
  <c r="BN206" i="46"/>
  <c r="BN206" i="44"/>
  <c r="J207" i="46"/>
  <c r="J207" i="44"/>
  <c r="Z207" i="46"/>
  <c r="Z207" i="44"/>
  <c r="BF207" i="46"/>
  <c r="BF207" i="44"/>
  <c r="AZ71" i="46"/>
  <c r="AZ71" i="44"/>
  <c r="Q73" i="46"/>
  <c r="Q73" i="44"/>
  <c r="BO78" i="46"/>
  <c r="BO78" i="44"/>
  <c r="AS79" i="46"/>
  <c r="AS79" i="44"/>
  <c r="AN80" i="46"/>
  <c r="AN80" i="44"/>
  <c r="AD82" i="46"/>
  <c r="AD82" i="44"/>
  <c r="BF83" i="46"/>
  <c r="BF83" i="44"/>
  <c r="AL84" i="46"/>
  <c r="AL84" i="44"/>
  <c r="AV85" i="46"/>
  <c r="AV85" i="44"/>
  <c r="S86" i="46"/>
  <c r="S86" i="44"/>
  <c r="AE87" i="46"/>
  <c r="AE87" i="44"/>
  <c r="BK87" i="46"/>
  <c r="BK87" i="44"/>
  <c r="H88" i="46"/>
  <c r="H88" i="44"/>
  <c r="BJ90" i="46"/>
  <c r="BJ90" i="44"/>
  <c r="P91" i="46"/>
  <c r="P91" i="44"/>
  <c r="AZ92" i="46"/>
  <c r="AZ92" i="44"/>
  <c r="P93" i="46"/>
  <c r="P93" i="44"/>
  <c r="R96" i="46"/>
  <c r="R96" i="44"/>
  <c r="AK116" i="44"/>
  <c r="BI116" i="44"/>
  <c r="BD117" i="44"/>
  <c r="AO120" i="44"/>
  <c r="AI121" i="44"/>
  <c r="AT124" i="44"/>
  <c r="I196" i="44"/>
  <c r="M197" i="44"/>
  <c r="H117" i="44"/>
  <c r="AV117" i="44"/>
  <c r="W122" i="44"/>
  <c r="AU122" i="44"/>
  <c r="AL124" i="44"/>
  <c r="AV125" i="44"/>
  <c r="I186" i="44"/>
  <c r="Q186" i="44"/>
  <c r="Y186" i="44"/>
  <c r="AG186" i="44"/>
  <c r="AO186" i="44"/>
  <c r="AW186" i="44"/>
  <c r="BE186" i="44"/>
  <c r="BM186" i="44"/>
  <c r="E197" i="44"/>
  <c r="BQ197" i="44"/>
  <c r="AC116" i="44"/>
  <c r="BM120" i="44"/>
  <c r="K121" i="44"/>
  <c r="AA121" i="44"/>
  <c r="O122" i="44"/>
  <c r="AD124" i="44"/>
  <c r="AN125" i="44"/>
  <c r="AG196" i="44"/>
  <c r="AS199" i="44"/>
  <c r="K204" i="44"/>
  <c r="AQ204" i="44"/>
  <c r="BA116" i="46"/>
  <c r="BA116" i="44"/>
  <c r="AN117" i="46"/>
  <c r="AN117" i="44"/>
  <c r="AG120" i="46"/>
  <c r="AG120" i="44"/>
  <c r="AY121" i="46"/>
  <c r="AY121" i="44"/>
  <c r="Z123" i="46"/>
  <c r="Z123" i="44"/>
  <c r="AX123" i="46"/>
  <c r="AX123" i="44"/>
  <c r="N124" i="46"/>
  <c r="N124" i="44"/>
  <c r="BJ124" i="46"/>
  <c r="BJ124" i="44"/>
  <c r="BL125" i="46"/>
  <c r="BL125" i="44"/>
  <c r="J128" i="46"/>
  <c r="J128" i="44"/>
  <c r="V129" i="46"/>
  <c r="V129" i="44"/>
  <c r="AF132" i="46"/>
  <c r="AF132" i="44"/>
  <c r="D133" i="46"/>
  <c r="D133" i="44"/>
  <c r="BP133" i="46"/>
  <c r="BP133" i="44"/>
  <c r="P134" i="46"/>
  <c r="P134" i="44"/>
  <c r="AP135" i="46"/>
  <c r="AP135" i="44"/>
  <c r="AC136" i="46"/>
  <c r="AC136" i="44"/>
  <c r="AS136" i="46"/>
  <c r="AS136" i="44"/>
  <c r="AA97" i="44"/>
  <c r="AI99" i="44"/>
  <c r="AH101" i="44"/>
  <c r="AD102" i="44"/>
  <c r="E104" i="44"/>
  <c r="AK104" i="44"/>
  <c r="Y137" i="44"/>
  <c r="AS138" i="44"/>
  <c r="D140" i="44"/>
  <c r="AZ140" i="44"/>
  <c r="AF141" i="44"/>
  <c r="J142" i="44"/>
  <c r="R142" i="44"/>
  <c r="Z142" i="44"/>
  <c r="AH142" i="44"/>
  <c r="AP142" i="44"/>
  <c r="AX142" i="44"/>
  <c r="BF142" i="44"/>
  <c r="R146" i="44"/>
  <c r="BN146" i="44"/>
  <c r="AL147" i="44"/>
  <c r="J148" i="44"/>
  <c r="BC150" i="44"/>
  <c r="AY151" i="44"/>
  <c r="R153" i="44"/>
  <c r="BJ154" i="44"/>
  <c r="U138" i="46"/>
  <c r="U138" i="44"/>
  <c r="AJ140" i="46"/>
  <c r="AJ140" i="44"/>
  <c r="X141" i="46"/>
  <c r="X141" i="44"/>
  <c r="AL143" i="46"/>
  <c r="AL143" i="44"/>
  <c r="BB145" i="46"/>
  <c r="BB145" i="44"/>
  <c r="Z146" i="46"/>
  <c r="Z146" i="44"/>
  <c r="BB147" i="46"/>
  <c r="BB147" i="44"/>
  <c r="AH148" i="46"/>
  <c r="AH148" i="44"/>
  <c r="AE150" i="46"/>
  <c r="AE150" i="44"/>
  <c r="AQ151" i="46"/>
  <c r="AQ151" i="44"/>
  <c r="J153" i="46"/>
  <c r="J153" i="44"/>
  <c r="AK156" i="46"/>
  <c r="AK156" i="44"/>
  <c r="Y157" i="46"/>
  <c r="Y157" i="44"/>
  <c r="E158" i="46"/>
  <c r="E158" i="44"/>
  <c r="M158" i="46"/>
  <c r="M158" i="44"/>
  <c r="U158" i="46"/>
  <c r="U158" i="44"/>
  <c r="AC158" i="46"/>
  <c r="AC158" i="44"/>
  <c r="AK158" i="46"/>
  <c r="AK158" i="44"/>
  <c r="AS158" i="46"/>
  <c r="AS158" i="44"/>
  <c r="BA158" i="46"/>
  <c r="BA158" i="44"/>
  <c r="BI158" i="46"/>
  <c r="BI158" i="44"/>
  <c r="BQ158" i="46"/>
  <c r="BQ158" i="44"/>
  <c r="BE159" i="46"/>
  <c r="BE159" i="44"/>
  <c r="AK160" i="46"/>
  <c r="AK160" i="44"/>
  <c r="Y161" i="46"/>
  <c r="Y161" i="44"/>
  <c r="AM163" i="46"/>
  <c r="AM163" i="44"/>
  <c r="BF166" i="46"/>
  <c r="BF166" i="44"/>
  <c r="AC167" i="46"/>
  <c r="AC167" i="44"/>
  <c r="BQ167" i="46"/>
  <c r="BQ167" i="44"/>
  <c r="AO168" i="46"/>
  <c r="AO168" i="44"/>
  <c r="BN29" i="44"/>
  <c r="O42" i="44"/>
  <c r="BC42" i="44"/>
  <c r="AD45" i="44"/>
  <c r="AU64" i="44"/>
  <c r="K108" i="44"/>
  <c r="Q122" i="44"/>
  <c r="P129" i="44"/>
  <c r="BF132" i="44"/>
  <c r="T135" i="44"/>
  <c r="AE42" i="44"/>
  <c r="BE40" i="44"/>
  <c r="C88" i="46"/>
  <c r="C88" i="44" s="1"/>
  <c r="AY108" i="44"/>
  <c r="S8" i="44"/>
  <c r="AM42" i="44"/>
  <c r="BO23" i="44"/>
  <c r="W42" i="44"/>
  <c r="G42" i="44"/>
  <c r="AU42" i="44"/>
  <c r="BK42" i="44"/>
  <c r="Q103" i="44"/>
  <c r="AN107" i="44"/>
  <c r="AQ108" i="44"/>
  <c r="BA121" i="44"/>
  <c r="AV129" i="44"/>
  <c r="Z132" i="44"/>
  <c r="F133" i="44"/>
  <c r="N133" i="44"/>
  <c r="V133" i="44"/>
  <c r="AD133" i="44"/>
  <c r="AL133" i="44"/>
  <c r="AT133" i="44"/>
  <c r="BB133" i="44"/>
  <c r="BJ133" i="44"/>
  <c r="AZ135" i="44"/>
  <c r="X20" i="44"/>
  <c r="Z27" i="44"/>
  <c r="AE54" i="44"/>
  <c r="BO8" i="44"/>
  <c r="AO13" i="44"/>
  <c r="X11" i="44"/>
  <c r="A96" i="44"/>
  <c r="AF20" i="44"/>
  <c r="V44" i="44"/>
  <c r="AB79" i="44"/>
  <c r="AJ106" i="44"/>
  <c r="AF107" i="44"/>
  <c r="AI108" i="44"/>
  <c r="AC121" i="44"/>
  <c r="AN129" i="44"/>
  <c r="R132" i="44"/>
  <c r="AR135" i="44"/>
  <c r="G138" i="44"/>
  <c r="O138" i="44"/>
  <c r="W138" i="44"/>
  <c r="AE138" i="44"/>
  <c r="AM138" i="44"/>
  <c r="AU138" i="44"/>
  <c r="BC138" i="44"/>
  <c r="BK138" i="44"/>
  <c r="J141" i="44"/>
  <c r="R141" i="44"/>
  <c r="Z141" i="44"/>
  <c r="AH141" i="44"/>
  <c r="AP141" i="44"/>
  <c r="AX141" i="44"/>
  <c r="BF141" i="44"/>
  <c r="C53" i="46"/>
  <c r="C53" i="44" s="1"/>
  <c r="AB7" i="44"/>
  <c r="AP8" i="44"/>
  <c r="AD9" i="44"/>
  <c r="BQ9" i="44"/>
  <c r="Y10" i="44"/>
  <c r="AV10" i="44"/>
  <c r="O11" i="44"/>
  <c r="AI12" i="44"/>
  <c r="BG12" i="44"/>
  <c r="AU13" i="44"/>
  <c r="L14" i="44"/>
  <c r="BO14" i="44"/>
  <c r="M16" i="44"/>
  <c r="AA17" i="44"/>
  <c r="W20" i="44"/>
  <c r="AL20" i="44"/>
  <c r="BC20" i="44"/>
  <c r="J21" i="44"/>
  <c r="AA21" i="44"/>
  <c r="E22" i="44"/>
  <c r="M24" i="44"/>
  <c r="AR24" i="44"/>
  <c r="R25" i="44"/>
  <c r="AU27" i="44"/>
  <c r="U28" i="44"/>
  <c r="AZ28" i="44"/>
  <c r="X31" i="44"/>
  <c r="BL31" i="44"/>
  <c r="AB32" i="44"/>
  <c r="BO32" i="44"/>
  <c r="AC33" i="44"/>
  <c r="AX34" i="44"/>
  <c r="BE36" i="44"/>
  <c r="AD37" i="44"/>
  <c r="BH39" i="44"/>
  <c r="BD40" i="44"/>
  <c r="H41" i="44"/>
  <c r="AF41" i="44"/>
  <c r="AZ41" i="44"/>
  <c r="AL42" i="44"/>
  <c r="AZ42" i="44"/>
  <c r="AK45" i="44"/>
  <c r="BH45" i="44"/>
  <c r="J46" i="44"/>
  <c r="X46" i="44"/>
  <c r="AN46" i="44"/>
  <c r="BK46" i="44"/>
  <c r="L47" i="44"/>
  <c r="AZ47" i="44"/>
  <c r="BN47" i="44"/>
  <c r="BK48" i="44"/>
  <c r="K49" i="44"/>
  <c r="AB49" i="44"/>
  <c r="AY49" i="44"/>
  <c r="J50" i="44"/>
  <c r="X50" i="44"/>
  <c r="AM50" i="44"/>
  <c r="BJ50" i="44"/>
  <c r="R51" i="44"/>
  <c r="AD51" i="44"/>
  <c r="BN51" i="44"/>
  <c r="AM52" i="44"/>
  <c r="AX52" i="44"/>
  <c r="H53" i="44"/>
  <c r="T53" i="44"/>
  <c r="BH53" i="44"/>
  <c r="M54" i="44"/>
  <c r="BA54" i="44"/>
  <c r="U56" i="44"/>
  <c r="I57" i="44"/>
  <c r="AD57" i="44"/>
  <c r="BJ57" i="44"/>
  <c r="V59" i="44"/>
  <c r="AH59" i="44"/>
  <c r="BB59" i="44"/>
  <c r="AE60" i="44"/>
  <c r="BF60" i="44"/>
  <c r="L61" i="44"/>
  <c r="E62" i="44"/>
  <c r="AZ64" i="44"/>
  <c r="K65" i="44"/>
  <c r="W66" i="44"/>
  <c r="AY66" i="44"/>
  <c r="BK66" i="44"/>
  <c r="AQ67" i="44"/>
  <c r="BC67" i="44"/>
  <c r="BO67" i="44"/>
  <c r="AU68" i="44"/>
  <c r="W69" i="44"/>
  <c r="V70" i="44"/>
  <c r="AH70" i="44"/>
  <c r="D71" i="44"/>
  <c r="BH71" i="44"/>
  <c r="BL72" i="44"/>
  <c r="I73" i="44"/>
  <c r="G75" i="44"/>
  <c r="BC75" i="44"/>
  <c r="S76" i="44"/>
  <c r="AI78" i="44"/>
  <c r="AH89" i="46"/>
  <c r="AH89" i="44"/>
  <c r="N90" i="46"/>
  <c r="N90" i="44"/>
  <c r="AN91" i="46"/>
  <c r="AN91" i="44"/>
  <c r="AB92" i="46"/>
  <c r="AB92" i="44"/>
  <c r="H93" i="46"/>
  <c r="H93" i="44"/>
  <c r="AA94" i="46"/>
  <c r="AA94" i="44"/>
  <c r="BG94" i="46"/>
  <c r="BG94" i="44"/>
  <c r="J96" i="46"/>
  <c r="J96" i="44"/>
  <c r="AI97" i="46"/>
  <c r="AI97" i="44"/>
  <c r="O98" i="46"/>
  <c r="O98" i="44"/>
  <c r="BO99" i="46"/>
  <c r="BO99" i="44"/>
  <c r="AL100" i="46"/>
  <c r="AL100" i="44"/>
  <c r="J101" i="46"/>
  <c r="J101" i="44"/>
  <c r="AP101" i="46"/>
  <c r="AP101" i="44"/>
  <c r="BJ102" i="46"/>
  <c r="BJ102" i="44"/>
  <c r="Z103" i="46"/>
  <c r="Z103" i="44"/>
  <c r="BF103" i="46"/>
  <c r="BF103" i="44"/>
  <c r="M104" i="46"/>
  <c r="M104" i="44"/>
  <c r="AS104" i="46"/>
  <c r="AS104" i="44"/>
  <c r="BA106" i="46"/>
  <c r="BA106" i="44"/>
  <c r="BI106" i="46"/>
  <c r="BI106" i="44"/>
  <c r="D108" i="46"/>
  <c r="D108" i="44"/>
  <c r="L108" i="46"/>
  <c r="L108" i="44"/>
  <c r="T108" i="46"/>
  <c r="T108" i="44"/>
  <c r="AB108" i="46"/>
  <c r="AB108" i="44"/>
  <c r="AJ108" i="46"/>
  <c r="AJ108" i="44"/>
  <c r="AR108" i="46"/>
  <c r="AR108" i="44"/>
  <c r="AZ108" i="46"/>
  <c r="AZ108" i="44"/>
  <c r="BH108" i="46"/>
  <c r="BH108" i="44"/>
  <c r="BP108" i="46"/>
  <c r="BP108" i="44"/>
  <c r="AN109" i="46"/>
  <c r="AN109" i="44"/>
  <c r="J110" i="46"/>
  <c r="J110" i="44"/>
  <c r="AX110" i="46"/>
  <c r="AX110" i="44"/>
  <c r="Q112" i="46"/>
  <c r="Q112" i="44"/>
  <c r="AG112" i="46"/>
  <c r="AG112" i="44"/>
  <c r="E113" i="46"/>
  <c r="E113" i="44"/>
  <c r="BI113" i="46"/>
  <c r="BI113" i="44"/>
  <c r="P114" i="46"/>
  <c r="P114" i="44"/>
  <c r="AF114" i="46"/>
  <c r="AF114" i="44"/>
  <c r="P116" i="46"/>
  <c r="P116" i="44"/>
  <c r="AF116" i="46"/>
  <c r="AF116" i="44"/>
  <c r="BL116" i="46"/>
  <c r="BL116" i="44"/>
  <c r="AI117" i="46"/>
  <c r="AI117" i="44"/>
  <c r="G118" i="46"/>
  <c r="G118" i="44"/>
  <c r="AE118" i="46"/>
  <c r="AE118" i="44"/>
  <c r="AM118" i="46"/>
  <c r="AM118" i="44"/>
  <c r="P119" i="46"/>
  <c r="P119" i="44"/>
  <c r="X119" i="46"/>
  <c r="X119" i="44"/>
  <c r="AV119" i="46"/>
  <c r="AV119" i="44"/>
  <c r="D120" i="46"/>
  <c r="D120" i="44"/>
  <c r="L120" i="46"/>
  <c r="L120" i="44"/>
  <c r="AZ120" i="46"/>
  <c r="AZ120" i="44"/>
  <c r="AD121" i="46"/>
  <c r="AD121" i="44"/>
  <c r="AP122" i="46"/>
  <c r="AP122" i="44"/>
  <c r="M123" i="46"/>
  <c r="M123" i="44"/>
  <c r="AS123" i="46"/>
  <c r="AS123" i="44"/>
  <c r="BE124" i="46"/>
  <c r="BE124" i="44"/>
  <c r="BM124" i="46"/>
  <c r="BM124" i="44"/>
  <c r="K125" i="46"/>
  <c r="K125" i="44"/>
  <c r="S125" i="46"/>
  <c r="S125" i="44"/>
  <c r="AY125" i="46"/>
  <c r="AY125" i="44"/>
  <c r="A25" i="44"/>
  <c r="C33" i="46"/>
  <c r="C33" i="44" s="1"/>
  <c r="S12" i="44"/>
  <c r="BB13" i="44"/>
  <c r="BD15" i="44"/>
  <c r="K17" i="44"/>
  <c r="BF17" i="44"/>
  <c r="AW19" i="44"/>
  <c r="X25" i="44"/>
  <c r="M26" i="44"/>
  <c r="D32" i="44"/>
  <c r="AJ7" i="44"/>
  <c r="G9" i="44"/>
  <c r="BJ11" i="44"/>
  <c r="AE15" i="44"/>
  <c r="T16" i="44"/>
  <c r="V18" i="44"/>
  <c r="AT18" i="44"/>
  <c r="G20" i="44"/>
  <c r="BJ20" i="44"/>
  <c r="AS22" i="44"/>
  <c r="AN23" i="44"/>
  <c r="V24" i="44"/>
  <c r="BI26" i="44"/>
  <c r="AZ32" i="44"/>
  <c r="BH38" i="44"/>
  <c r="AQ7" i="44"/>
  <c r="R8" i="44"/>
  <c r="AX8" i="44"/>
  <c r="J10" i="44"/>
  <c r="AG10" i="44"/>
  <c r="BL10" i="44"/>
  <c r="U11" i="44"/>
  <c r="AS11" i="44"/>
  <c r="F13" i="44"/>
  <c r="AF13" i="44"/>
  <c r="BD13" i="44"/>
  <c r="BA14" i="44"/>
  <c r="H15" i="44"/>
  <c r="AG15" i="44"/>
  <c r="BL15" i="44"/>
  <c r="BA16" i="44"/>
  <c r="AI17" i="44"/>
  <c r="W18" i="44"/>
  <c r="BB18" i="44"/>
  <c r="I19" i="44"/>
  <c r="AG19" i="44"/>
  <c r="M20" i="44"/>
  <c r="AC20" i="44"/>
  <c r="AS20" i="44"/>
  <c r="BK20" i="44"/>
  <c r="AI21" i="44"/>
  <c r="AB22" i="44"/>
  <c r="AT22" i="44"/>
  <c r="BP22" i="44"/>
  <c r="Y23" i="44"/>
  <c r="AO23" i="44"/>
  <c r="BM23" i="44"/>
  <c r="D28" i="44"/>
  <c r="BP28" i="44"/>
  <c r="AG29" i="44"/>
  <c r="H31" i="44"/>
  <c r="AH32" i="44"/>
  <c r="O33" i="44"/>
  <c r="BE33" i="44"/>
  <c r="BE34" i="44"/>
  <c r="L35" i="44"/>
  <c r="AO36" i="44"/>
  <c r="BL36" i="44"/>
  <c r="T37" i="44"/>
  <c r="AK37" i="44"/>
  <c r="BH37" i="44"/>
  <c r="T38" i="44"/>
  <c r="AN40" i="44"/>
  <c r="P41" i="44"/>
  <c r="L42" i="44"/>
  <c r="AB42" i="44"/>
  <c r="AR42" i="44"/>
  <c r="BH42" i="44"/>
  <c r="G43" i="44"/>
  <c r="AY43" i="44"/>
  <c r="BQ44" i="44"/>
  <c r="AS45" i="44"/>
  <c r="P46" i="44"/>
  <c r="BD46" i="44"/>
  <c r="R47" i="44"/>
  <c r="BF47" i="44"/>
  <c r="H48" i="44"/>
  <c r="AF48" i="44"/>
  <c r="L53" i="44"/>
  <c r="AZ53" i="44"/>
  <c r="E7" i="44"/>
  <c r="AS7" i="44"/>
  <c r="O9" i="44"/>
  <c r="W11" i="44"/>
  <c r="AU11" i="44"/>
  <c r="H13" i="44"/>
  <c r="F89" i="46"/>
  <c r="F89" i="44"/>
  <c r="AX90" i="46"/>
  <c r="AX90" i="44"/>
  <c r="L91" i="46"/>
  <c r="L91" i="44"/>
  <c r="BL92" i="46"/>
  <c r="BL92" i="44"/>
  <c r="AR93" i="46"/>
  <c r="AR93" i="44"/>
  <c r="O94" i="46"/>
  <c r="O94" i="44"/>
  <c r="AU94" i="46"/>
  <c r="AU94" i="44"/>
  <c r="AI95" i="46"/>
  <c r="AI95" i="44"/>
  <c r="BO95" i="46"/>
  <c r="BO95" i="44"/>
  <c r="AT96" i="46"/>
  <c r="AT96" i="44"/>
  <c r="G97" i="46"/>
  <c r="G97" i="44"/>
  <c r="AY98" i="46"/>
  <c r="AY98" i="44"/>
  <c r="AM99" i="46"/>
  <c r="AM99" i="44"/>
  <c r="J100" i="46"/>
  <c r="J100" i="44"/>
  <c r="AD101" i="46"/>
  <c r="AD101" i="44"/>
  <c r="BJ101" i="46"/>
  <c r="BJ101" i="44"/>
  <c r="AH102" i="46"/>
  <c r="AH102" i="44"/>
  <c r="AT103" i="46"/>
  <c r="AT103" i="44"/>
  <c r="I106" i="46"/>
  <c r="I106" i="44"/>
  <c r="AG106" i="46"/>
  <c r="AG106" i="44"/>
  <c r="U107" i="46"/>
  <c r="U107" i="44"/>
  <c r="AC107" i="46"/>
  <c r="AC107" i="44"/>
  <c r="BI107" i="46"/>
  <c r="BI107" i="44"/>
  <c r="L109" i="46"/>
  <c r="L109" i="44"/>
  <c r="BP109" i="46"/>
  <c r="BP109" i="44"/>
  <c r="AD110" i="46"/>
  <c r="AD110" i="44"/>
  <c r="AT110" i="46"/>
  <c r="AT110" i="44"/>
  <c r="I111" i="46"/>
  <c r="I111" i="44"/>
  <c r="Y111" i="46"/>
  <c r="Y111" i="44"/>
  <c r="AO111" i="46"/>
  <c r="AO111" i="44"/>
  <c r="M112" i="46"/>
  <c r="M112" i="44"/>
  <c r="BA112" i="46"/>
  <c r="BA112" i="44"/>
  <c r="BI112" i="46"/>
  <c r="BI112" i="44"/>
  <c r="AG113" i="46"/>
  <c r="AG113" i="44"/>
  <c r="D114" i="46"/>
  <c r="D114" i="44"/>
  <c r="AR114" i="46"/>
  <c r="AR114" i="44"/>
  <c r="BP114" i="46"/>
  <c r="BP114" i="44"/>
  <c r="BH116" i="46"/>
  <c r="BH116" i="44"/>
  <c r="G117" i="46"/>
  <c r="G117" i="44"/>
  <c r="O117" i="46"/>
  <c r="O117" i="44"/>
  <c r="AA118" i="46"/>
  <c r="AA118" i="44"/>
  <c r="AF120" i="44"/>
  <c r="R121" i="44"/>
  <c r="AP121" i="44"/>
  <c r="BN121" i="44"/>
  <c r="BB122" i="44"/>
  <c r="AG123" i="44"/>
  <c r="I127" i="44"/>
  <c r="BE127" i="44"/>
  <c r="AC128" i="44"/>
  <c r="BK131" i="44"/>
  <c r="K134" i="44"/>
  <c r="BO134" i="44"/>
  <c r="AV136" i="44"/>
  <c r="AO127" i="46"/>
  <c r="AO127" i="44"/>
  <c r="U128" i="46"/>
  <c r="U128" i="44"/>
  <c r="I129" i="46"/>
  <c r="I129" i="44"/>
  <c r="Q129" i="46"/>
  <c r="Q129" i="44"/>
  <c r="Y129" i="46"/>
  <c r="Y129" i="44"/>
  <c r="AG129" i="46"/>
  <c r="AG129" i="44"/>
  <c r="AO129" i="46"/>
  <c r="AO129" i="44"/>
  <c r="AW129" i="46"/>
  <c r="AW129" i="44"/>
  <c r="BE129" i="46"/>
  <c r="BE129" i="44"/>
  <c r="BM129" i="46"/>
  <c r="BM129" i="44"/>
  <c r="O131" i="46"/>
  <c r="O131" i="44"/>
  <c r="K132" i="46"/>
  <c r="K132" i="44"/>
  <c r="S132" i="46"/>
  <c r="S132" i="44"/>
  <c r="AA132" i="46"/>
  <c r="AA132" i="44"/>
  <c r="AI132" i="46"/>
  <c r="AI132" i="44"/>
  <c r="AQ132" i="46"/>
  <c r="AQ132" i="44"/>
  <c r="AY132" i="46"/>
  <c r="AY132" i="44"/>
  <c r="BG132" i="46"/>
  <c r="BG132" i="44"/>
  <c r="BO132" i="46"/>
  <c r="BO132" i="44"/>
  <c r="AI134" i="46"/>
  <c r="AI134" i="44"/>
  <c r="E135" i="46"/>
  <c r="E135" i="44"/>
  <c r="M135" i="46"/>
  <c r="M135" i="44"/>
  <c r="U135" i="46"/>
  <c r="U135" i="44"/>
  <c r="AC135" i="46"/>
  <c r="AC135" i="44"/>
  <c r="AK135" i="46"/>
  <c r="AK135" i="44"/>
  <c r="AS135" i="46"/>
  <c r="AS135" i="44"/>
  <c r="BA135" i="46"/>
  <c r="BA135" i="44"/>
  <c r="BI135" i="46"/>
  <c r="BI135" i="44"/>
  <c r="BQ135" i="46"/>
  <c r="BQ135" i="44"/>
  <c r="AN136" i="46"/>
  <c r="AN136" i="44"/>
  <c r="AB137" i="46"/>
  <c r="AB137" i="44"/>
  <c r="AE140" i="46"/>
  <c r="AE140" i="44"/>
  <c r="BG118" i="46"/>
  <c r="BG118" i="44"/>
  <c r="D119" i="46"/>
  <c r="D119" i="44"/>
  <c r="AJ119" i="46"/>
  <c r="AJ119" i="44"/>
  <c r="BP119" i="46"/>
  <c r="BP119" i="44"/>
  <c r="AV120" i="46"/>
  <c r="AV120" i="44"/>
  <c r="F122" i="46"/>
  <c r="F122" i="44"/>
  <c r="AT122" i="46"/>
  <c r="AT122" i="44"/>
  <c r="AK124" i="46"/>
  <c r="AK124" i="44"/>
  <c r="M127" i="46"/>
  <c r="M127" i="44"/>
  <c r="BE128" i="46"/>
  <c r="BE128" i="44"/>
  <c r="AY131" i="46"/>
  <c r="AY131" i="44"/>
  <c r="G134" i="46"/>
  <c r="G134" i="44"/>
  <c r="L136" i="44"/>
  <c r="BL137" i="44"/>
  <c r="AG143" i="44"/>
  <c r="M144" i="44"/>
  <c r="BE145" i="44"/>
  <c r="AK146" i="44"/>
  <c r="Q147" i="44"/>
  <c r="BI148" i="44"/>
  <c r="AX12" i="44"/>
  <c r="AT32" i="44"/>
  <c r="H35" i="44"/>
  <c r="AF35" i="44"/>
  <c r="AJ36" i="44"/>
  <c r="BH36" i="44"/>
  <c r="D38" i="44"/>
  <c r="AR38" i="44"/>
  <c r="AL39" i="44"/>
  <c r="D41" i="44"/>
  <c r="AX46" i="44"/>
  <c r="F49" i="44"/>
  <c r="D7" i="44"/>
  <c r="BP7" i="44"/>
  <c r="AZ10" i="44"/>
  <c r="BA19" i="44"/>
  <c r="Y33" i="44"/>
  <c r="BM33" i="44"/>
  <c r="T34" i="44"/>
  <c r="BL35" i="44"/>
  <c r="T36" i="44"/>
  <c r="BP38" i="44"/>
  <c r="J40" i="44"/>
  <c r="A40" i="44"/>
  <c r="AR7" i="44"/>
  <c r="BL16" i="44"/>
  <c r="BQ17" i="44"/>
  <c r="I33" i="44"/>
  <c r="AW33" i="44"/>
  <c r="P35" i="44"/>
  <c r="AN35" i="44"/>
  <c r="BP36" i="44"/>
  <c r="BD37" i="44"/>
  <c r="AH40" i="44"/>
  <c r="BP41" i="44"/>
  <c r="G44" i="44"/>
  <c r="W44" i="44"/>
  <c r="C40" i="46"/>
  <c r="C40" i="44" s="1"/>
  <c r="BQ12" i="44"/>
  <c r="AU14" i="44"/>
  <c r="D36" i="44"/>
  <c r="AN37" i="44"/>
  <c r="BB39" i="44"/>
  <c r="AP40" i="44"/>
  <c r="AJ41" i="44"/>
  <c r="AQ43" i="44"/>
  <c r="BG43" i="44"/>
  <c r="BB49" i="44"/>
  <c r="Z50" i="44"/>
  <c r="S7" i="44"/>
  <c r="AS9" i="44"/>
  <c r="K14" i="44"/>
  <c r="AO17" i="44"/>
  <c r="BM17" i="44"/>
  <c r="U18" i="44"/>
  <c r="D22" i="44"/>
  <c r="S28" i="44"/>
  <c r="C7" i="46"/>
  <c r="C7" i="44" s="1"/>
  <c r="BE7" i="44"/>
  <c r="U9" i="44"/>
  <c r="N10" i="44"/>
  <c r="Q12" i="44"/>
  <c r="BI9" i="44"/>
  <c r="AI14" i="44"/>
  <c r="Q17" i="44"/>
  <c r="AC18" i="44"/>
  <c r="BQ18" i="44"/>
  <c r="Q21" i="44"/>
  <c r="BH22" i="44"/>
  <c r="AP23" i="46"/>
  <c r="AP23" i="44"/>
  <c r="N24" i="46"/>
  <c r="N24" i="44"/>
  <c r="J25" i="46"/>
  <c r="J25" i="44"/>
  <c r="BA26" i="46"/>
  <c r="BA26" i="44"/>
  <c r="E28" i="46"/>
  <c r="E28" i="44"/>
  <c r="AC28" i="46"/>
  <c r="AC28" i="44"/>
  <c r="Q29" i="46"/>
  <c r="Q29" i="44"/>
  <c r="AW29" i="46"/>
  <c r="AW29" i="44"/>
  <c r="W33" i="46"/>
  <c r="W33" i="44"/>
  <c r="AI7" i="44"/>
  <c r="A14" i="44"/>
  <c r="AG21" i="44"/>
  <c r="A32" i="44"/>
  <c r="C32" i="46"/>
  <c r="C32" i="44" s="1"/>
  <c r="R7" i="44"/>
  <c r="AK7" i="44"/>
  <c r="BH7" i="44"/>
  <c r="X8" i="44"/>
  <c r="BE8" i="44"/>
  <c r="N9" i="44"/>
  <c r="AM9" i="44"/>
  <c r="BO9" i="44"/>
  <c r="P10" i="44"/>
  <c r="AH10" i="44"/>
  <c r="BE10" i="44"/>
  <c r="N11" i="44"/>
  <c r="AD11" i="44"/>
  <c r="AY11" i="44"/>
  <c r="BQ11" i="44"/>
  <c r="V12" i="44"/>
  <c r="AM12" i="44"/>
  <c r="BE12" i="44"/>
  <c r="P13" i="44"/>
  <c r="AL13" i="44"/>
  <c r="BH13" i="44"/>
  <c r="P14" i="44"/>
  <c r="AK14" i="44"/>
  <c r="BI14" i="44"/>
  <c r="M15" i="44"/>
  <c r="AK15" i="44"/>
  <c r="BJ15" i="44"/>
  <c r="R16" i="44"/>
  <c r="AP16" i="44"/>
  <c r="BN16" i="44"/>
  <c r="V17" i="44"/>
  <c r="AL17" i="44"/>
  <c r="BE17" i="44"/>
  <c r="G18" i="44"/>
  <c r="AE18" i="44"/>
  <c r="BA18" i="44"/>
  <c r="X19" i="44"/>
  <c r="BM19" i="44"/>
  <c r="R20" i="44"/>
  <c r="P23" i="44"/>
  <c r="L24" i="44"/>
  <c r="AA26" i="44"/>
  <c r="G27" i="44"/>
  <c r="R30" i="44"/>
  <c r="AL31" i="44"/>
  <c r="BI33" i="44"/>
  <c r="BH35" i="44"/>
  <c r="V40" i="44"/>
  <c r="W43" i="44"/>
  <c r="AA44" i="44"/>
  <c r="AA45" i="44"/>
  <c r="AD46" i="44"/>
  <c r="J49" i="44"/>
  <c r="Z49" i="44"/>
  <c r="BF49" i="44"/>
  <c r="H55" i="44"/>
  <c r="AV55" i="44"/>
  <c r="AJ56" i="44"/>
  <c r="BI57" i="44"/>
  <c r="AP59" i="44"/>
  <c r="BB60" i="44"/>
  <c r="BH64" i="44"/>
  <c r="O67" i="44"/>
  <c r="AU67" i="44"/>
  <c r="AA68" i="44"/>
  <c r="BO29" i="46"/>
  <c r="BO29" i="44"/>
  <c r="AO24" i="46"/>
  <c r="AO24" i="44"/>
  <c r="W30" i="46"/>
  <c r="W30" i="44"/>
  <c r="AU30" i="46"/>
  <c r="AU30" i="44"/>
  <c r="AM32" i="46"/>
  <c r="AM32" i="44"/>
  <c r="BC32" i="46"/>
  <c r="BC32" i="44"/>
  <c r="BF33" i="46"/>
  <c r="BF33" i="44"/>
  <c r="AO35" i="46"/>
  <c r="AO35" i="44"/>
  <c r="Q26" i="46"/>
  <c r="Q26" i="44"/>
  <c r="BE28" i="46"/>
  <c r="BE28" i="44"/>
  <c r="AB31" i="46"/>
  <c r="AB31" i="44"/>
  <c r="P32" i="46"/>
  <c r="P32" i="44"/>
  <c r="AQ33" i="46"/>
  <c r="AQ33" i="44"/>
  <c r="BC25" i="46"/>
  <c r="BC25" i="44"/>
  <c r="BL23" i="46"/>
  <c r="BL23" i="44"/>
  <c r="AF25" i="46"/>
  <c r="AF25" i="44"/>
  <c r="T35" i="46"/>
  <c r="T35" i="44"/>
  <c r="AN36" i="46"/>
  <c r="AN36" i="44"/>
  <c r="AR37" i="46"/>
  <c r="AR37" i="44"/>
  <c r="AF38" i="46"/>
  <c r="AF38" i="44"/>
  <c r="AV38" i="46"/>
  <c r="AV38" i="44"/>
  <c r="BJ40" i="46"/>
  <c r="BJ40" i="44"/>
  <c r="Z47" i="46"/>
  <c r="Z47" i="44"/>
  <c r="R49" i="46"/>
  <c r="R49" i="44"/>
  <c r="V50" i="46"/>
  <c r="V50" i="44"/>
  <c r="AT50" i="46"/>
  <c r="AT50" i="44"/>
  <c r="BB52" i="46"/>
  <c r="BB52" i="44"/>
  <c r="X53" i="46"/>
  <c r="X53" i="44"/>
  <c r="AV53" i="46"/>
  <c r="AV53" i="44"/>
  <c r="X55" i="46"/>
  <c r="X55" i="44"/>
  <c r="D56" i="46"/>
  <c r="D56" i="44"/>
  <c r="V60" i="46"/>
  <c r="V60" i="44"/>
  <c r="BD61" i="46"/>
  <c r="BD61" i="44"/>
  <c r="D64" i="46"/>
  <c r="D64" i="44"/>
  <c r="AE65" i="46"/>
  <c r="AE65" i="44"/>
  <c r="AQ66" i="46"/>
  <c r="AQ66" i="44"/>
  <c r="BG68" i="46"/>
  <c r="BG68" i="44"/>
  <c r="AD70" i="46"/>
  <c r="AD70" i="44"/>
  <c r="BD71" i="46"/>
  <c r="BD71" i="44"/>
  <c r="T72" i="46"/>
  <c r="T72" i="44"/>
  <c r="BP72" i="46"/>
  <c r="BP72" i="44"/>
  <c r="M73" i="46"/>
  <c r="M73" i="44"/>
  <c r="AS73" i="46"/>
  <c r="AS73" i="44"/>
  <c r="BE74" i="46"/>
  <c r="BE74" i="44"/>
  <c r="AI75" i="46"/>
  <c r="AI75" i="44"/>
  <c r="O76" i="46"/>
  <c r="O76" i="44"/>
  <c r="AU76" i="46"/>
  <c r="AU76" i="44"/>
  <c r="E11" i="44"/>
  <c r="BI24" i="46"/>
  <c r="BI24" i="44"/>
  <c r="AJ26" i="46"/>
  <c r="AJ26" i="44"/>
  <c r="H27" i="46"/>
  <c r="H27" i="44"/>
  <c r="AF27" i="46"/>
  <c r="AF27" i="44"/>
  <c r="BC31" i="46"/>
  <c r="BC31" i="44"/>
  <c r="F33" i="46"/>
  <c r="F33" i="44"/>
  <c r="AW34" i="46"/>
  <c r="AW34" i="44"/>
  <c r="Q36" i="46"/>
  <c r="Q36" i="44"/>
  <c r="AC37" i="46"/>
  <c r="AC37" i="44"/>
  <c r="BI37" i="46"/>
  <c r="BI37" i="44"/>
  <c r="Q38" i="46"/>
  <c r="Q38" i="44"/>
  <c r="BP39" i="44"/>
  <c r="X40" i="44"/>
  <c r="AV40" i="44"/>
  <c r="AH41" i="44"/>
  <c r="AI77" i="44"/>
  <c r="AM78" i="44"/>
  <c r="AG79" i="44"/>
  <c r="BM79" i="44"/>
  <c r="AJ80" i="44"/>
  <c r="F81" i="44"/>
  <c r="AL81" i="44"/>
  <c r="AP82" i="44"/>
  <c r="V83" i="44"/>
  <c r="BN84" i="44"/>
  <c r="AB85" i="44"/>
  <c r="G86" i="44"/>
  <c r="AE8" i="44"/>
  <c r="BC10" i="44"/>
  <c r="AD16" i="46"/>
  <c r="AD16" i="44"/>
  <c r="S17" i="46"/>
  <c r="S17" i="44"/>
  <c r="AQ19" i="46"/>
  <c r="AQ19" i="44"/>
  <c r="AM20" i="46"/>
  <c r="AM20" i="44"/>
  <c r="AM10" i="44"/>
  <c r="A16" i="44"/>
  <c r="I7" i="44"/>
  <c r="AH7" i="44"/>
  <c r="AW7" i="44"/>
  <c r="BQ7" i="44"/>
  <c r="AK8" i="44"/>
  <c r="BF8" i="44"/>
  <c r="M9" i="44"/>
  <c r="AE9" i="44"/>
  <c r="BC9" i="44"/>
  <c r="G10" i="44"/>
  <c r="W10" i="44"/>
  <c r="AP10" i="44"/>
  <c r="BD10" i="44"/>
  <c r="G11" i="44"/>
  <c r="AT11" i="44"/>
  <c r="BI11" i="44"/>
  <c r="Y12" i="44"/>
  <c r="AQ12" i="44"/>
  <c r="BF12" i="44"/>
  <c r="N13" i="44"/>
  <c r="AI13" i="44"/>
  <c r="BA13" i="44"/>
  <c r="BQ13" i="44"/>
  <c r="Z14" i="44"/>
  <c r="AV14" i="44"/>
  <c r="BM14" i="44"/>
  <c r="O15" i="44"/>
  <c r="AJ15" i="44"/>
  <c r="BC15" i="44"/>
  <c r="F16" i="44"/>
  <c r="AH16" i="44"/>
  <c r="BB16" i="44"/>
  <c r="AQ17" i="44"/>
  <c r="BJ17" i="44"/>
  <c r="J18" i="44"/>
  <c r="AX18" i="44"/>
  <c r="BP18" i="44"/>
  <c r="AN19" i="44"/>
  <c r="BD19" i="44"/>
  <c r="BL21" i="44"/>
  <c r="AH24" i="44"/>
  <c r="J26" i="44"/>
  <c r="AP28" i="44"/>
  <c r="AD29" i="44"/>
  <c r="L33" i="44"/>
  <c r="AB33" i="44"/>
  <c r="AW39" i="44"/>
  <c r="AS40" i="44"/>
  <c r="S42" i="44"/>
  <c r="AH44" i="44"/>
  <c r="J45" i="44"/>
  <c r="I49" i="44"/>
  <c r="M50" i="44"/>
  <c r="AK50" i="44"/>
  <c r="BQ50" i="44"/>
  <c r="AR15" i="46"/>
  <c r="AR15" i="44"/>
  <c r="V21" i="46"/>
  <c r="V21" i="44"/>
  <c r="Q22" i="46"/>
  <c r="Q22" i="44"/>
  <c r="BM22" i="46"/>
  <c r="BM22" i="44"/>
  <c r="Q24" i="46"/>
  <c r="Q24" i="44"/>
  <c r="E25" i="46"/>
  <c r="E25" i="44"/>
  <c r="U25" i="46"/>
  <c r="U25" i="44"/>
  <c r="BI25" i="46"/>
  <c r="BI25" i="44"/>
  <c r="P26" i="46"/>
  <c r="P26" i="44"/>
  <c r="Y14" i="46"/>
  <c r="Y14" i="44"/>
  <c r="BI15" i="46"/>
  <c r="BI15" i="44"/>
  <c r="AE19" i="46"/>
  <c r="AE19" i="44"/>
  <c r="K20" i="46"/>
  <c r="K20" i="44"/>
  <c r="AX22" i="46"/>
  <c r="AX22" i="44"/>
  <c r="AW26" i="46"/>
  <c r="AW26" i="44"/>
  <c r="P30" i="46"/>
  <c r="P30" i="44"/>
  <c r="AJ31" i="46"/>
  <c r="AJ31" i="44"/>
  <c r="BH31" i="46"/>
  <c r="BH31" i="44"/>
  <c r="X32" i="46"/>
  <c r="X32" i="44"/>
  <c r="E13" i="46"/>
  <c r="E13" i="44"/>
  <c r="J14" i="46"/>
  <c r="J14" i="44"/>
  <c r="AV17" i="46"/>
  <c r="AV17" i="44"/>
  <c r="BL17" i="46"/>
  <c r="BL17" i="44"/>
  <c r="L18" i="46"/>
  <c r="L18" i="44"/>
  <c r="H21" i="46"/>
  <c r="H21" i="44"/>
  <c r="AI22" i="46"/>
  <c r="AI22" i="44"/>
  <c r="O23" i="46"/>
  <c r="O23" i="44"/>
  <c r="AE23" i="46"/>
  <c r="AE23" i="44"/>
  <c r="BB27" i="46"/>
  <c r="BB27" i="44"/>
  <c r="R28" i="46"/>
  <c r="R28" i="44"/>
  <c r="AT29" i="46"/>
  <c r="AT29" i="44"/>
  <c r="BJ29" i="46"/>
  <c r="BJ29" i="44"/>
  <c r="AW30" i="46"/>
  <c r="AW30" i="44"/>
  <c r="M31" i="46"/>
  <c r="M31" i="44"/>
  <c r="BM32" i="46"/>
  <c r="BM32" i="44"/>
  <c r="BP33" i="46"/>
  <c r="BP33" i="44"/>
  <c r="W34" i="46"/>
  <c r="W34" i="44"/>
  <c r="AQ37" i="46"/>
  <c r="AQ37" i="44"/>
  <c r="BG37" i="46"/>
  <c r="BG37" i="44"/>
  <c r="G38" i="46"/>
  <c r="G38" i="44"/>
  <c r="AM38" i="46"/>
  <c r="AM38" i="44"/>
  <c r="I39" i="46"/>
  <c r="I39" i="44"/>
  <c r="Y39" i="46"/>
  <c r="Y39" i="44"/>
  <c r="AM41" i="46"/>
  <c r="AM41" i="44"/>
  <c r="AI42" i="46"/>
  <c r="AI42" i="44"/>
  <c r="AQ42" i="46"/>
  <c r="AQ42" i="44"/>
  <c r="N43" i="46"/>
  <c r="N43" i="44"/>
  <c r="AD43" i="46"/>
  <c r="AD43" i="44"/>
  <c r="R45" i="46"/>
  <c r="R45" i="44"/>
  <c r="Z45" i="46"/>
  <c r="Z45" i="44"/>
  <c r="AH45" i="46"/>
  <c r="AH45" i="44"/>
  <c r="AP45" i="46"/>
  <c r="AP45" i="44"/>
  <c r="AX45" i="46"/>
  <c r="AX45" i="44"/>
  <c r="M46" i="46"/>
  <c r="M46" i="44"/>
  <c r="Q49" i="46"/>
  <c r="Q49" i="44"/>
  <c r="E50" i="46"/>
  <c r="E50" i="44"/>
  <c r="BI50" i="46"/>
  <c r="BI50" i="44"/>
  <c r="BE51" i="46"/>
  <c r="BE51" i="44"/>
  <c r="M52" i="46"/>
  <c r="M52" i="44"/>
  <c r="U52" i="46"/>
  <c r="U52" i="44"/>
  <c r="AS52" i="46"/>
  <c r="AS52" i="44"/>
  <c r="BQ52" i="46"/>
  <c r="BQ52" i="44"/>
  <c r="BK53" i="46"/>
  <c r="BK53" i="44"/>
  <c r="W55" i="46"/>
  <c r="W55" i="44"/>
  <c r="AA56" i="46"/>
  <c r="AA56" i="44"/>
  <c r="AQ56" i="46"/>
  <c r="AQ56" i="44"/>
  <c r="V13" i="46"/>
  <c r="V13" i="44"/>
  <c r="AQ14" i="46"/>
  <c r="AQ14" i="44"/>
  <c r="BG14" i="46"/>
  <c r="BG14" i="44"/>
  <c r="G15" i="46"/>
  <c r="G15" i="44"/>
  <c r="W15" i="46"/>
  <c r="W15" i="44"/>
  <c r="L16" i="46"/>
  <c r="L16" i="44"/>
  <c r="AZ16" i="46"/>
  <c r="AZ16" i="44"/>
  <c r="BP16" i="46"/>
  <c r="BP16" i="44"/>
  <c r="AS18" i="46"/>
  <c r="AS18" i="44"/>
  <c r="AJ24" i="46"/>
  <c r="AJ24" i="44"/>
  <c r="AN25" i="46"/>
  <c r="AN25" i="44"/>
  <c r="AI28" i="46"/>
  <c r="AI28" i="44"/>
  <c r="AM13" i="46"/>
  <c r="AM13" i="44"/>
  <c r="BC13" i="46"/>
  <c r="BC13" i="44"/>
  <c r="AH17" i="46"/>
  <c r="AH17" i="44"/>
  <c r="AD18" i="46"/>
  <c r="AD18" i="44"/>
  <c r="BJ18" i="46"/>
  <c r="BJ18" i="44"/>
  <c r="J19" i="46"/>
  <c r="J19" i="44"/>
  <c r="BF19" i="46"/>
  <c r="BF19" i="44"/>
  <c r="BB20" i="46"/>
  <c r="BB20" i="44"/>
  <c r="AH21" i="46"/>
  <c r="AH21" i="44"/>
  <c r="AX21" i="46"/>
  <c r="AX21" i="44"/>
  <c r="BN21" i="46"/>
  <c r="BN21" i="44"/>
  <c r="L30" i="46"/>
  <c r="L30" i="44"/>
  <c r="AJ32" i="46"/>
  <c r="AJ32" i="44"/>
  <c r="BC33" i="46"/>
  <c r="BC33" i="44"/>
  <c r="AW23" i="44"/>
  <c r="BD24" i="44"/>
  <c r="AC26" i="44"/>
  <c r="BG28" i="44"/>
  <c r="AR29" i="44"/>
  <c r="BF30" i="44"/>
  <c r="BM59" i="44"/>
  <c r="AC60" i="44"/>
  <c r="BA60" i="44"/>
  <c r="AM61" i="44"/>
  <c r="S62" i="44"/>
  <c r="V65" i="44"/>
  <c r="AT65" i="44"/>
  <c r="AJ34" i="46"/>
  <c r="AJ34" i="44"/>
  <c r="AZ34" i="46"/>
  <c r="AZ34" i="44"/>
  <c r="BP34" i="46"/>
  <c r="BP34" i="44"/>
  <c r="AB36" i="46"/>
  <c r="AB36" i="44"/>
  <c r="W32" i="46"/>
  <c r="W32" i="44"/>
  <c r="Z33" i="46"/>
  <c r="Z33" i="44"/>
  <c r="AP33" i="46"/>
  <c r="AP33" i="44"/>
  <c r="U34" i="46"/>
  <c r="U34" i="44"/>
  <c r="AU39" i="46"/>
  <c r="AU39" i="44"/>
  <c r="BK39" i="46"/>
  <c r="BK39" i="44"/>
  <c r="AI40" i="46"/>
  <c r="AI40" i="44"/>
  <c r="Q42" i="46"/>
  <c r="Q42" i="44"/>
  <c r="R35" i="46"/>
  <c r="R35" i="44"/>
  <c r="BF35" i="46"/>
  <c r="BF35" i="44"/>
  <c r="F36" i="46"/>
  <c r="F36" i="44"/>
  <c r="AT36" i="46"/>
  <c r="AT36" i="44"/>
  <c r="BJ36" i="46"/>
  <c r="BJ36" i="44"/>
  <c r="V41" i="46"/>
  <c r="V41" i="44"/>
  <c r="BB41" i="46"/>
  <c r="BB41" i="44"/>
  <c r="BF42" i="46"/>
  <c r="BF42" i="44"/>
  <c r="AB46" i="46"/>
  <c r="AB46" i="44"/>
  <c r="AG59" i="46"/>
  <c r="AG59" i="44"/>
  <c r="E60" i="46"/>
  <c r="E60" i="44"/>
  <c r="AS60" i="46"/>
  <c r="AS60" i="44"/>
  <c r="AE61" i="46"/>
  <c r="AE61" i="44"/>
  <c r="BK61" i="46"/>
  <c r="BK61" i="44"/>
  <c r="AQ62" i="46"/>
  <c r="AQ62" i="44"/>
  <c r="AY64" i="46"/>
  <c r="AY64" i="44"/>
  <c r="BF69" i="46"/>
  <c r="BF69" i="44"/>
  <c r="BO28" i="46"/>
  <c r="BO28" i="44"/>
  <c r="BN30" i="46"/>
  <c r="BN30" i="44"/>
  <c r="V31" i="46"/>
  <c r="V31" i="44"/>
  <c r="BJ31" i="46"/>
  <c r="BJ31" i="44"/>
  <c r="AX32" i="46"/>
  <c r="AX32" i="44"/>
  <c r="H38" i="46"/>
  <c r="H38" i="44"/>
  <c r="BD38" i="46"/>
  <c r="BD38" i="44"/>
  <c r="D42" i="46"/>
  <c r="D42" i="44"/>
  <c r="BP42" i="46"/>
  <c r="BP42" i="44"/>
  <c r="AR28" i="46"/>
  <c r="AR28" i="44"/>
  <c r="X29" i="46"/>
  <c r="X29" i="44"/>
  <c r="AA30" i="46"/>
  <c r="AA30" i="44"/>
  <c r="AM31" i="46"/>
  <c r="AM31" i="44"/>
  <c r="N33" i="46"/>
  <c r="N33" i="44"/>
  <c r="AK35" i="46"/>
  <c r="AK35" i="44"/>
  <c r="P37" i="44"/>
  <c r="AJ43" i="44"/>
  <c r="S44" i="44"/>
  <c r="AF44" i="44"/>
  <c r="AY44" i="44"/>
  <c r="H47" i="44"/>
  <c r="X47" i="44"/>
  <c r="AN47" i="44"/>
  <c r="X49" i="44"/>
  <c r="BK71" i="44"/>
  <c r="AI72" i="44"/>
  <c r="BL74" i="44"/>
  <c r="J75" i="44"/>
  <c r="BF77" i="44"/>
  <c r="AD78" i="44"/>
  <c r="AR8" i="44"/>
  <c r="BE9" i="44"/>
  <c r="AY27" i="44"/>
  <c r="AZ25" i="44"/>
  <c r="V30" i="44"/>
  <c r="BH10" i="44"/>
  <c r="E17" i="44"/>
  <c r="AW18" i="44"/>
  <c r="W28" i="44"/>
  <c r="AL30" i="44"/>
  <c r="I8" i="44"/>
  <c r="AT9" i="44"/>
  <c r="AL11" i="44"/>
  <c r="Z12" i="44"/>
  <c r="G14" i="44"/>
  <c r="AE14" i="44"/>
  <c r="AR14" i="44"/>
  <c r="H16" i="44"/>
  <c r="BE20" i="44"/>
  <c r="H24" i="44"/>
  <c r="AB25" i="44"/>
  <c r="BG27" i="44"/>
  <c r="AI29" i="44"/>
  <c r="BB30" i="44"/>
  <c r="R31" i="44"/>
  <c r="AX31" i="44"/>
  <c r="BF25" i="46"/>
  <c r="BF25" i="44"/>
  <c r="AK28" i="46"/>
  <c r="AK28" i="44"/>
  <c r="Y29" i="46"/>
  <c r="Y29" i="44"/>
  <c r="T30" i="46"/>
  <c r="T30" i="44"/>
  <c r="AR30" i="46"/>
  <c r="AR30" i="44"/>
  <c r="AM33" i="46"/>
  <c r="AM33" i="44"/>
  <c r="BK33" i="46"/>
  <c r="BK33" i="44"/>
  <c r="J34" i="46"/>
  <c r="J34" i="44"/>
  <c r="BN34" i="46"/>
  <c r="BN34" i="44"/>
  <c r="BJ35" i="46"/>
  <c r="BJ35" i="44"/>
  <c r="J36" i="46"/>
  <c r="J36" i="44"/>
  <c r="AB39" i="46"/>
  <c r="AB39" i="44"/>
  <c r="AR39" i="46"/>
  <c r="AR39" i="44"/>
  <c r="H40" i="46"/>
  <c r="H40" i="44"/>
  <c r="BL40" i="46"/>
  <c r="BL40" i="44"/>
  <c r="AP41" i="46"/>
  <c r="AP41" i="44"/>
  <c r="F42" i="46"/>
  <c r="F42" i="44"/>
  <c r="AT42" i="46"/>
  <c r="AT42" i="44"/>
  <c r="AO43" i="46"/>
  <c r="AO43" i="44"/>
  <c r="AC44" i="46"/>
  <c r="AC44" i="44"/>
  <c r="AS44" i="46"/>
  <c r="AS44" i="44"/>
  <c r="BA45" i="46"/>
  <c r="BA45" i="44"/>
  <c r="T47" i="46"/>
  <c r="T47" i="44"/>
  <c r="AB47" i="46"/>
  <c r="AB47" i="44"/>
  <c r="AR47" i="46"/>
  <c r="AR47" i="44"/>
  <c r="X48" i="46"/>
  <c r="X48" i="44"/>
  <c r="AH31" i="46"/>
  <c r="AH31" i="44"/>
  <c r="AV24" i="44"/>
  <c r="AJ25" i="44"/>
  <c r="BI12" i="44"/>
  <c r="N32" i="44"/>
  <c r="K15" i="44"/>
  <c r="P22" i="44"/>
  <c r="AM28" i="44"/>
  <c r="S29" i="44"/>
  <c r="BF7" i="44"/>
  <c r="AG9" i="44"/>
  <c r="BJ9" i="44"/>
  <c r="AJ10" i="44"/>
  <c r="BN12" i="44"/>
  <c r="X15" i="44"/>
  <c r="AY15" i="44"/>
  <c r="I20" i="44"/>
  <c r="X24" i="44"/>
  <c r="L25" i="44"/>
  <c r="BP25" i="44"/>
  <c r="BK26" i="44"/>
  <c r="AI27" i="44"/>
  <c r="AY29" i="44"/>
  <c r="C11" i="46"/>
  <c r="C11" i="44" s="1"/>
  <c r="Q7" i="44"/>
  <c r="AG7" i="44"/>
  <c r="AU7" i="44"/>
  <c r="BG7" i="44"/>
  <c r="O8" i="44"/>
  <c r="AM8" i="44"/>
  <c r="BC8" i="44"/>
  <c r="E9" i="44"/>
  <c r="T9" i="44"/>
  <c r="AI9" i="44"/>
  <c r="AU9" i="44"/>
  <c r="BM9" i="44"/>
  <c r="L10" i="44"/>
  <c r="X10" i="44"/>
  <c r="AK10" i="44"/>
  <c r="AX10" i="44"/>
  <c r="BK10" i="44"/>
  <c r="K11" i="44"/>
  <c r="AA11" i="44"/>
  <c r="AM11" i="44"/>
  <c r="BF11" i="44"/>
  <c r="E12" i="44"/>
  <c r="P12" i="44"/>
  <c r="AC12" i="44"/>
  <c r="AO12" i="44"/>
  <c r="BB12" i="44"/>
  <c r="BO12" i="44"/>
  <c r="O13" i="44"/>
  <c r="AE13" i="44"/>
  <c r="AR13" i="44"/>
  <c r="BG13" i="44"/>
  <c r="H14" i="44"/>
  <c r="T14" i="44"/>
  <c r="AF14" i="44"/>
  <c r="AS14" i="44"/>
  <c r="BE14" i="44"/>
  <c r="BP14" i="44"/>
  <c r="N15" i="44"/>
  <c r="Y15" i="44"/>
  <c r="AN15" i="44"/>
  <c r="AZ15" i="44"/>
  <c r="BK15" i="44"/>
  <c r="I16" i="44"/>
  <c r="AB16" i="44"/>
  <c r="AR16" i="44"/>
  <c r="BH16" i="44"/>
  <c r="I17" i="44"/>
  <c r="U17" i="44"/>
  <c r="AF17" i="44"/>
  <c r="AS17" i="44"/>
  <c r="BD17" i="44"/>
  <c r="BO17" i="44"/>
  <c r="M18" i="44"/>
  <c r="AB18" i="44"/>
  <c r="AM18" i="44"/>
  <c r="AZ18" i="44"/>
  <c r="BM18" i="44"/>
  <c r="K19" i="44"/>
  <c r="Y19" i="44"/>
  <c r="AK19" i="44"/>
  <c r="AY19" i="44"/>
  <c r="BL19" i="44"/>
  <c r="J20" i="44"/>
  <c r="V20" i="44"/>
  <c r="AG20" i="44"/>
  <c r="AT20" i="44"/>
  <c r="BF20" i="44"/>
  <c r="G21" i="44"/>
  <c r="R21" i="44"/>
  <c r="AE21" i="44"/>
  <c r="AP21" i="44"/>
  <c r="BF21" i="44"/>
  <c r="F22" i="44"/>
  <c r="R22" i="44"/>
  <c r="AG22" i="44"/>
  <c r="AR22" i="44"/>
  <c r="BD22" i="44"/>
  <c r="BQ22" i="44"/>
  <c r="R23" i="44"/>
  <c r="AF23" i="44"/>
  <c r="AU23" i="44"/>
  <c r="BK23" i="44"/>
  <c r="I24" i="44"/>
  <c r="Y24" i="44"/>
  <c r="AL24" i="44"/>
  <c r="BB24" i="44"/>
  <c r="BP24" i="44"/>
  <c r="M25" i="44"/>
  <c r="AC25" i="44"/>
  <c r="AO25" i="44"/>
  <c r="BD25" i="44"/>
  <c r="BQ25" i="44"/>
  <c r="T26" i="44"/>
  <c r="AI26" i="44"/>
  <c r="BL26" i="44"/>
  <c r="S27" i="44"/>
  <c r="BH27" i="44"/>
  <c r="P28" i="44"/>
  <c r="AB28" i="44"/>
  <c r="BF28" i="44"/>
  <c r="F29" i="44"/>
  <c r="V29" i="44"/>
  <c r="AJ29" i="44"/>
  <c r="N30" i="44"/>
  <c r="Y30" i="44"/>
  <c r="AO30" i="44"/>
  <c r="BP30" i="44"/>
  <c r="U31" i="44"/>
  <c r="AK31" i="44"/>
  <c r="BA31" i="44"/>
  <c r="BQ31" i="44"/>
  <c r="Q32" i="44"/>
  <c r="AG32" i="44"/>
  <c r="BH32" i="44"/>
  <c r="G33" i="44"/>
  <c r="I34" i="44"/>
  <c r="AP34" i="44"/>
  <c r="E35" i="44"/>
  <c r="I36" i="44"/>
  <c r="N37" i="44"/>
  <c r="AX38" i="44"/>
  <c r="S39" i="44"/>
  <c r="AI39" i="44"/>
  <c r="G40" i="44"/>
  <c r="U42" i="44"/>
  <c r="AZ45" i="44"/>
  <c r="O46" i="44"/>
  <c r="AE48" i="44"/>
  <c r="AU48" i="44"/>
  <c r="BK50" i="44"/>
  <c r="AA51" i="44"/>
  <c r="AE52" i="44"/>
  <c r="I55" i="44"/>
  <c r="Y55" i="44"/>
  <c r="AO55" i="44"/>
  <c r="AS12" i="44"/>
  <c r="AC19" i="44"/>
  <c r="AM26" i="44"/>
  <c r="K29" i="44"/>
  <c r="AA29" i="44"/>
  <c r="F32" i="44"/>
  <c r="H26" i="46"/>
  <c r="H26" i="44"/>
  <c r="BL28" i="46"/>
  <c r="BL28" i="44"/>
  <c r="L29" i="46"/>
  <c r="L29" i="44"/>
  <c r="AZ29" i="46"/>
  <c r="AZ29" i="44"/>
  <c r="AE30" i="46"/>
  <c r="AE30" i="44"/>
  <c r="AU32" i="46"/>
  <c r="AU32" i="44"/>
  <c r="I9" i="44"/>
  <c r="W14" i="44"/>
  <c r="AQ15" i="44"/>
  <c r="Q18" i="44"/>
  <c r="BH25" i="44"/>
  <c r="BO27" i="44"/>
  <c r="AE28" i="44"/>
  <c r="Y9" i="44"/>
  <c r="AO9" i="44"/>
  <c r="AB10" i="44"/>
  <c r="S15" i="44"/>
  <c r="M17" i="44"/>
  <c r="AK17" i="44"/>
  <c r="Y20" i="44"/>
  <c r="X22" i="44"/>
  <c r="AV22" i="44"/>
  <c r="AU28" i="44"/>
  <c r="BK28" i="44"/>
  <c r="BG29" i="44"/>
  <c r="F30" i="44"/>
  <c r="AD30" i="44"/>
  <c r="AP31" i="44"/>
  <c r="V25" i="46"/>
  <c r="V25" i="44"/>
  <c r="AT25" i="46"/>
  <c r="AT25" i="44"/>
  <c r="AS27" i="46"/>
  <c r="AS27" i="44"/>
  <c r="BI27" i="46"/>
  <c r="BI27" i="44"/>
  <c r="Y28" i="46"/>
  <c r="Y28" i="44"/>
  <c r="AK29" i="46"/>
  <c r="AK29" i="44"/>
  <c r="D31" i="46"/>
  <c r="D31" i="44"/>
  <c r="T31" i="46"/>
  <c r="T31" i="44"/>
  <c r="AA33" i="46"/>
  <c r="AA33" i="44"/>
  <c r="AE26" i="46"/>
  <c r="AE26" i="44"/>
  <c r="W7" i="44"/>
  <c r="AM14" i="44"/>
  <c r="AG18" i="44"/>
  <c r="BF26" i="46"/>
  <c r="BF26" i="44"/>
  <c r="F27" i="46"/>
  <c r="F27" i="44"/>
  <c r="AX28" i="46"/>
  <c r="AX28" i="44"/>
  <c r="I30" i="46"/>
  <c r="I30" i="44"/>
  <c r="BE30" i="46"/>
  <c r="BE30" i="44"/>
  <c r="BI31" i="46"/>
  <c r="BI31" i="44"/>
  <c r="Y32" i="46"/>
  <c r="Y32" i="44"/>
  <c r="C31" i="46"/>
  <c r="C31" i="44" s="1"/>
  <c r="BQ19" i="44"/>
  <c r="BM20" i="44"/>
  <c r="G7" i="44"/>
  <c r="BC7" i="44"/>
  <c r="M12" i="44"/>
  <c r="BG15" i="44"/>
  <c r="BA17" i="44"/>
  <c r="S26" i="46"/>
  <c r="S26" i="44"/>
  <c r="W27" i="46"/>
  <c r="W27" i="44"/>
  <c r="K28" i="46"/>
  <c r="K28" i="44"/>
  <c r="J32" i="46"/>
  <c r="J32" i="44"/>
  <c r="BF32" i="46"/>
  <c r="BF32" i="44"/>
  <c r="E33" i="46"/>
  <c r="E33" i="44"/>
  <c r="L37" i="46"/>
  <c r="L37" i="44"/>
  <c r="P38" i="46"/>
  <c r="P38" i="44"/>
  <c r="Z39" i="46"/>
  <c r="Z39" i="44"/>
  <c r="BF39" i="46"/>
  <c r="BF39" i="44"/>
  <c r="AD40" i="46"/>
  <c r="AD40" i="44"/>
  <c r="AL40" i="46"/>
  <c r="AL40" i="44"/>
  <c r="BB40" i="46"/>
  <c r="BB40" i="44"/>
  <c r="I18" i="44"/>
  <c r="U19" i="44"/>
  <c r="G28" i="44"/>
  <c r="BC14" i="44"/>
  <c r="AG25" i="46"/>
  <c r="AG25" i="44"/>
  <c r="AR26" i="46"/>
  <c r="AR26" i="44"/>
  <c r="BL29" i="46"/>
  <c r="BL29" i="44"/>
  <c r="AU31" i="46"/>
  <c r="AU31" i="44"/>
  <c r="AI32" i="46"/>
  <c r="AI32" i="44"/>
  <c r="Y34" i="46"/>
  <c r="Y34" i="44"/>
  <c r="M35" i="46"/>
  <c r="M35" i="44"/>
  <c r="AC35" i="46"/>
  <c r="AC35" i="44"/>
  <c r="AS35" i="46"/>
  <c r="AS35" i="44"/>
  <c r="BA37" i="46"/>
  <c r="BA37" i="44"/>
  <c r="BQ37" i="46"/>
  <c r="BQ37" i="44"/>
  <c r="BM38" i="46"/>
  <c r="BM38" i="44"/>
  <c r="W40" i="46"/>
  <c r="W40" i="44"/>
  <c r="I41" i="46"/>
  <c r="I41" i="44"/>
  <c r="Y41" i="46"/>
  <c r="Y41" i="44"/>
  <c r="M42" i="46"/>
  <c r="M42" i="44"/>
  <c r="AC42" i="46"/>
  <c r="AC42" i="44"/>
  <c r="BA42" i="46"/>
  <c r="BA42" i="44"/>
  <c r="T45" i="46"/>
  <c r="T45" i="44"/>
  <c r="BP45" i="46"/>
  <c r="BP45" i="44"/>
  <c r="AU46" i="46"/>
  <c r="AU46" i="44"/>
  <c r="BG47" i="46"/>
  <c r="BG47" i="44"/>
  <c r="BO47" i="46"/>
  <c r="BO47" i="44"/>
  <c r="AM48" i="46"/>
  <c r="AM48" i="44"/>
  <c r="BC48" i="46"/>
  <c r="BC48" i="44"/>
  <c r="AQ49" i="46"/>
  <c r="AQ49" i="44"/>
  <c r="G50" i="46"/>
  <c r="G50" i="44"/>
  <c r="AQ51" i="46"/>
  <c r="AQ51" i="44"/>
  <c r="BO51" i="46"/>
  <c r="BO51" i="44"/>
  <c r="W52" i="46"/>
  <c r="W52" i="44"/>
  <c r="BK52" i="46"/>
  <c r="BK52" i="44"/>
  <c r="E54" i="46"/>
  <c r="E54" i="44"/>
  <c r="U54" i="46"/>
  <c r="U54" i="44"/>
  <c r="AS54" i="46"/>
  <c r="AS54" i="44"/>
  <c r="BQ54" i="46"/>
  <c r="BQ54" i="44"/>
  <c r="Q55" i="46"/>
  <c r="Q55" i="44"/>
  <c r="E56" i="46"/>
  <c r="E56" i="44"/>
  <c r="AK56" i="46"/>
  <c r="AK56" i="44"/>
  <c r="BI56" i="46"/>
  <c r="BI56" i="44"/>
  <c r="F57" i="46"/>
  <c r="F57" i="44"/>
  <c r="AL57" i="46"/>
  <c r="AL57" i="44"/>
  <c r="Y58" i="46"/>
  <c r="Y58" i="44"/>
  <c r="AM60" i="46"/>
  <c r="AM60" i="44"/>
  <c r="AU60" i="46"/>
  <c r="AU60" i="44"/>
  <c r="Q33" i="44"/>
  <c r="AZ33" i="44"/>
  <c r="AL34" i="44"/>
  <c r="K44" i="44"/>
  <c r="BG44" i="44"/>
  <c r="K45" i="44"/>
  <c r="M62" i="44"/>
  <c r="BQ62" i="44"/>
  <c r="X67" i="44"/>
  <c r="AB41" i="46"/>
  <c r="AB41" i="44"/>
  <c r="AA43" i="46"/>
  <c r="AA43" i="44"/>
  <c r="BQ41" i="46"/>
  <c r="BQ41" i="44"/>
  <c r="BE42" i="46"/>
  <c r="BE42" i="44"/>
  <c r="P39" i="46"/>
  <c r="P39" i="44"/>
  <c r="N41" i="46"/>
  <c r="N41" i="44"/>
  <c r="AH42" i="46"/>
  <c r="AH42" i="44"/>
  <c r="BN42" i="46"/>
  <c r="BN42" i="44"/>
  <c r="M43" i="46"/>
  <c r="M43" i="44"/>
  <c r="BQ43" i="46"/>
  <c r="BQ43" i="44"/>
  <c r="BE39" i="46"/>
  <c r="BE39" i="44"/>
  <c r="BC41" i="46"/>
  <c r="BC41" i="44"/>
  <c r="BB43" i="46"/>
  <c r="BB43" i="44"/>
  <c r="R44" i="46"/>
  <c r="R44" i="44"/>
  <c r="BF44" i="46"/>
  <c r="BF44" i="44"/>
  <c r="BQ46" i="46"/>
  <c r="BQ46" i="44"/>
  <c r="BG45" i="46"/>
  <c r="BG45" i="44"/>
  <c r="N46" i="46"/>
  <c r="N46" i="44"/>
  <c r="AH51" i="46"/>
  <c r="AH51" i="44"/>
  <c r="V52" i="46"/>
  <c r="V52" i="44"/>
  <c r="U62" i="46"/>
  <c r="U62" i="44"/>
  <c r="BA62" i="46"/>
  <c r="BA62" i="44"/>
  <c r="I63" i="46"/>
  <c r="I63" i="44"/>
  <c r="BM63" i="46"/>
  <c r="BM63" i="44"/>
  <c r="U64" i="46"/>
  <c r="U64" i="44"/>
  <c r="BA64" i="46"/>
  <c r="BA64" i="44"/>
  <c r="BP66" i="46"/>
  <c r="BP66" i="44"/>
  <c r="BL67" i="46"/>
  <c r="BL67" i="44"/>
  <c r="T68" i="46"/>
  <c r="T68" i="44"/>
  <c r="AZ68" i="46"/>
  <c r="AZ68" i="44"/>
  <c r="AZ69" i="46"/>
  <c r="AZ69" i="44"/>
  <c r="AE70" i="46"/>
  <c r="AE70" i="44"/>
  <c r="BM71" i="46"/>
  <c r="BM71" i="44"/>
  <c r="AS72" i="46"/>
  <c r="AS72" i="44"/>
  <c r="H45" i="44"/>
  <c r="AF45" i="44"/>
  <c r="AV45" i="44"/>
  <c r="D46" i="44"/>
  <c r="AJ46" i="44"/>
  <c r="AN48" i="44"/>
  <c r="L49" i="44"/>
  <c r="AG49" i="44"/>
  <c r="AC50" i="44"/>
  <c r="AF55" i="44"/>
  <c r="AB56" i="44"/>
  <c r="F73" i="44"/>
  <c r="AL73" i="44"/>
  <c r="Z74" i="44"/>
  <c r="BF74" i="44"/>
  <c r="D75" i="44"/>
  <c r="BP75" i="44"/>
  <c r="BH77" i="44"/>
  <c r="AN78" i="44"/>
  <c r="K7" i="44"/>
  <c r="AF8" i="44"/>
  <c r="U26" i="46"/>
  <c r="U26" i="44"/>
  <c r="M28" i="46"/>
  <c r="M28" i="44"/>
  <c r="I29" i="46"/>
  <c r="I29" i="44"/>
  <c r="AB30" i="46"/>
  <c r="AB30" i="44"/>
  <c r="BH30" i="46"/>
  <c r="BH30" i="44"/>
  <c r="P31" i="46"/>
  <c r="P31" i="44"/>
  <c r="AN31" i="46"/>
  <c r="AN31" i="44"/>
  <c r="P8" i="44"/>
  <c r="A7" i="44"/>
  <c r="A18" i="44"/>
  <c r="C12" i="46"/>
  <c r="C12" i="44" s="1"/>
  <c r="L7" i="44"/>
  <c r="Z7" i="44"/>
  <c r="AO7" i="44"/>
  <c r="AZ7" i="44"/>
  <c r="BN7" i="44"/>
  <c r="Q8" i="44"/>
  <c r="AG8" i="44"/>
  <c r="AW8" i="44"/>
  <c r="BN8" i="44"/>
  <c r="L9" i="44"/>
  <c r="W9" i="44"/>
  <c r="AK9" i="44"/>
  <c r="AY9" i="44"/>
  <c r="BK9" i="44"/>
  <c r="H10" i="44"/>
  <c r="T10" i="44"/>
  <c r="AF10" i="44"/>
  <c r="AR10" i="44"/>
  <c r="BB10" i="44"/>
  <c r="BM10" i="44"/>
  <c r="M11" i="44"/>
  <c r="Z11" i="44"/>
  <c r="AK11" i="44"/>
  <c r="AZ11" i="44"/>
  <c r="BK11" i="44"/>
  <c r="J12" i="44"/>
  <c r="U12" i="44"/>
  <c r="AE12" i="44"/>
  <c r="AP12" i="44"/>
  <c r="BA12" i="44"/>
  <c r="BK12" i="44"/>
  <c r="L13" i="44"/>
  <c r="X13" i="44"/>
  <c r="AK13" i="44"/>
  <c r="AV13" i="44"/>
  <c r="BJ13" i="44"/>
  <c r="I14" i="44"/>
  <c r="S14" i="44"/>
  <c r="AC14" i="44"/>
  <c r="AO14" i="44"/>
  <c r="AZ14" i="44"/>
  <c r="BK14" i="44"/>
  <c r="F15" i="44"/>
  <c r="P15" i="44"/>
  <c r="AA15" i="44"/>
  <c r="AL15" i="44"/>
  <c r="AW15" i="44"/>
  <c r="BH15" i="44"/>
  <c r="D16" i="44"/>
  <c r="Q16" i="44"/>
  <c r="AG16" i="44"/>
  <c r="AT16" i="44"/>
  <c r="BJ16" i="44"/>
  <c r="H17" i="44"/>
  <c r="R17" i="44"/>
  <c r="AC17" i="44"/>
  <c r="AM17" i="44"/>
  <c r="AW17" i="44"/>
  <c r="BG17" i="44"/>
  <c r="D18" i="44"/>
  <c r="N18" i="44"/>
  <c r="Z18" i="44"/>
  <c r="AK18" i="44"/>
  <c r="AU18" i="44"/>
  <c r="BH18" i="44"/>
  <c r="E19" i="44"/>
  <c r="Q19" i="44"/>
  <c r="AA19" i="44"/>
  <c r="AM19" i="44"/>
  <c r="AX19" i="44"/>
  <c r="BI19" i="44"/>
  <c r="F20" i="44"/>
  <c r="Q20" i="44"/>
  <c r="Z20" i="44"/>
  <c r="AK20" i="44"/>
  <c r="AW20" i="44"/>
  <c r="BG20" i="44"/>
  <c r="F21" i="44"/>
  <c r="P21" i="44"/>
  <c r="Z21" i="44"/>
  <c r="AL21" i="44"/>
  <c r="AW21" i="44"/>
  <c r="BK21" i="44"/>
  <c r="I22" i="44"/>
  <c r="S22" i="44"/>
  <c r="AC22" i="44"/>
  <c r="AP22" i="44"/>
  <c r="AZ22" i="44"/>
  <c r="BL22" i="44"/>
  <c r="H23" i="44"/>
  <c r="W23" i="44"/>
  <c r="AK23" i="44"/>
  <c r="AV23" i="44"/>
  <c r="BJ23" i="44"/>
  <c r="F24" i="44"/>
  <c r="T24" i="44"/>
  <c r="AG24" i="44"/>
  <c r="AT24" i="44"/>
  <c r="BF24" i="44"/>
  <c r="D25" i="44"/>
  <c r="N25" i="44"/>
  <c r="Z25" i="44"/>
  <c r="AK25" i="44"/>
  <c r="AU25" i="44"/>
  <c r="D26" i="44"/>
  <c r="BD26" i="44"/>
  <c r="P27" i="44"/>
  <c r="AE27" i="44"/>
  <c r="AV27" i="44"/>
  <c r="BL27" i="44"/>
  <c r="L28" i="44"/>
  <c r="AJ28" i="44"/>
  <c r="AV28" i="44"/>
  <c r="BH28" i="44"/>
  <c r="D29" i="44"/>
  <c r="BP29" i="44"/>
  <c r="AI30" i="44"/>
  <c r="BG30" i="44"/>
  <c r="F31" i="44"/>
  <c r="AT31" i="44"/>
  <c r="G32" i="44"/>
  <c r="R32" i="44"/>
  <c r="AP32" i="44"/>
  <c r="J33" i="44"/>
  <c r="AS33" i="44"/>
  <c r="BN33" i="44"/>
  <c r="M34" i="44"/>
  <c r="AR35" i="44"/>
  <c r="H36" i="44"/>
  <c r="U36" i="44"/>
  <c r="AK36" i="44"/>
  <c r="BA36" i="44"/>
  <c r="D37" i="44"/>
  <c r="AB37" i="44"/>
  <c r="AO37" i="44"/>
  <c r="AZ37" i="44"/>
  <c r="AC38" i="44"/>
  <c r="AN38" i="44"/>
  <c r="BA38" i="44"/>
  <c r="O39" i="44"/>
  <c r="AM39" i="44"/>
  <c r="AK41" i="44"/>
  <c r="AO42" i="44"/>
  <c r="D43" i="44"/>
  <c r="BL45" i="44"/>
  <c r="AE47" i="44"/>
  <c r="AU47" i="44"/>
  <c r="BC26" i="46"/>
  <c r="BC26" i="44"/>
  <c r="K27" i="46"/>
  <c r="K27" i="44"/>
  <c r="AF26" i="46"/>
  <c r="AF26" i="44"/>
  <c r="X28" i="46"/>
  <c r="X28" i="44"/>
  <c r="BD28" i="46"/>
  <c r="BD28" i="44"/>
  <c r="AE32" i="46"/>
  <c r="AE32" i="44"/>
  <c r="AH33" i="46"/>
  <c r="AH33" i="44"/>
  <c r="BA34" i="46"/>
  <c r="BA34" i="44"/>
  <c r="BM35" i="46"/>
  <c r="BM35" i="44"/>
  <c r="BQ36" i="46"/>
  <c r="BQ36" i="44"/>
  <c r="BE37" i="46"/>
  <c r="BE37" i="44"/>
  <c r="BM37" i="46"/>
  <c r="BM37" i="44"/>
  <c r="U38" i="46"/>
  <c r="U38" i="44"/>
  <c r="AS38" i="46"/>
  <c r="AS38" i="44"/>
  <c r="G39" i="46"/>
  <c r="G39" i="44"/>
  <c r="BC39" i="46"/>
  <c r="BC39" i="44"/>
  <c r="S40" i="46"/>
  <c r="S40" i="44"/>
  <c r="AA40" i="46"/>
  <c r="AA40" i="44"/>
  <c r="AY40" i="46"/>
  <c r="AY40" i="44"/>
  <c r="U41" i="46"/>
  <c r="U41" i="44"/>
  <c r="BA41" i="46"/>
  <c r="BA41" i="44"/>
  <c r="I42" i="46"/>
  <c r="I42" i="44"/>
  <c r="T43" i="46"/>
  <c r="T43" i="44"/>
  <c r="AR43" i="46"/>
  <c r="AR43" i="44"/>
  <c r="BP43" i="46"/>
  <c r="BP43" i="44"/>
  <c r="S46" i="46"/>
  <c r="S46" i="44"/>
  <c r="W47" i="46"/>
  <c r="W47" i="44"/>
  <c r="AA48" i="46"/>
  <c r="AA48" i="44"/>
  <c r="K50" i="46"/>
  <c r="K50" i="44"/>
  <c r="S50" i="46"/>
  <c r="S50" i="44"/>
  <c r="AY50" i="46"/>
  <c r="AY50" i="44"/>
  <c r="BC51" i="46"/>
  <c r="BC51" i="44"/>
  <c r="BK51" i="46"/>
  <c r="BK51" i="44"/>
  <c r="S52" i="46"/>
  <c r="S52" i="44"/>
  <c r="AI52" i="46"/>
  <c r="AI52" i="44"/>
  <c r="BM26" i="46"/>
  <c r="BM26" i="44"/>
  <c r="BQ27" i="46"/>
  <c r="BQ27" i="44"/>
  <c r="BM28" i="46"/>
  <c r="BM28" i="44"/>
  <c r="U29" i="46"/>
  <c r="U29" i="44"/>
  <c r="AS29" i="46"/>
  <c r="AS29" i="44"/>
  <c r="AN30" i="46"/>
  <c r="AN30" i="44"/>
  <c r="AZ31" i="46"/>
  <c r="AZ31" i="44"/>
  <c r="AN32" i="46"/>
  <c r="AN32" i="44"/>
  <c r="F34" i="46"/>
  <c r="F34" i="44"/>
  <c r="AD34" i="46"/>
  <c r="AD34" i="44"/>
  <c r="AL27" i="46"/>
  <c r="AL27" i="44"/>
  <c r="AH28" i="46"/>
  <c r="AH28" i="44"/>
  <c r="E31" i="46"/>
  <c r="E31" i="44"/>
  <c r="AC31" i="46"/>
  <c r="AC31" i="44"/>
  <c r="I32" i="46"/>
  <c r="I32" i="44"/>
  <c r="K26" i="46"/>
  <c r="K26" i="44"/>
  <c r="AQ26" i="46"/>
  <c r="AQ26" i="44"/>
  <c r="BC27" i="46"/>
  <c r="BC27" i="44"/>
  <c r="AQ28" i="46"/>
  <c r="AQ28" i="44"/>
  <c r="J30" i="46"/>
  <c r="J30" i="44"/>
  <c r="AX30" i="46"/>
  <c r="AX30" i="44"/>
  <c r="M33" i="46"/>
  <c r="M33" i="44"/>
  <c r="BA33" i="46"/>
  <c r="BA33" i="44"/>
  <c r="AZ35" i="46"/>
  <c r="AZ35" i="44"/>
  <c r="BD36" i="46"/>
  <c r="BD36" i="44"/>
  <c r="BP37" i="46"/>
  <c r="BP37" i="44"/>
  <c r="R39" i="46"/>
  <c r="R39" i="44"/>
  <c r="AP39" i="46"/>
  <c r="AP39" i="44"/>
  <c r="F40" i="46"/>
  <c r="F40" i="44"/>
  <c r="N40" i="46"/>
  <c r="N40" i="44"/>
  <c r="AT40" i="46"/>
  <c r="AT40" i="44"/>
  <c r="BL41" i="46"/>
  <c r="BL41" i="44"/>
  <c r="AJ42" i="46"/>
  <c r="AJ42" i="44"/>
  <c r="AE43" i="46"/>
  <c r="AE43" i="44"/>
  <c r="BC43" i="46"/>
  <c r="BC43" i="44"/>
  <c r="AQ44" i="46"/>
  <c r="AQ44" i="44"/>
  <c r="S45" i="46"/>
  <c r="S45" i="44"/>
  <c r="BM25" i="46"/>
  <c r="BM25" i="44"/>
  <c r="X27" i="46"/>
  <c r="X27" i="44"/>
  <c r="AF29" i="46"/>
  <c r="AF29" i="44"/>
  <c r="BD29" i="46"/>
  <c r="BD29" i="44"/>
  <c r="S30" i="46"/>
  <c r="S30" i="44"/>
  <c r="BK31" i="46"/>
  <c r="BK31" i="44"/>
  <c r="S32" i="46"/>
  <c r="S32" i="44"/>
  <c r="BG32" i="46"/>
  <c r="BG32" i="44"/>
  <c r="V33" i="46"/>
  <c r="V33" i="44"/>
  <c r="BJ33" i="46"/>
  <c r="BJ33" i="44"/>
  <c r="AO34" i="46"/>
  <c r="AO34" i="44"/>
  <c r="BM34" i="46"/>
  <c r="BM34" i="44"/>
  <c r="Y36" i="46"/>
  <c r="Y36" i="44"/>
  <c r="M37" i="46"/>
  <c r="M37" i="44"/>
  <c r="R36" i="46"/>
  <c r="R36" i="44"/>
  <c r="AP36" i="46"/>
  <c r="AP36" i="44"/>
  <c r="AT37" i="46"/>
  <c r="AT37" i="44"/>
  <c r="AH38" i="46"/>
  <c r="AH38" i="44"/>
  <c r="BN38" i="46"/>
  <c r="BN38" i="44"/>
  <c r="R41" i="46"/>
  <c r="R41" i="44"/>
  <c r="BB42" i="46"/>
  <c r="BB42" i="44"/>
  <c r="AK44" i="46"/>
  <c r="AK44" i="44"/>
  <c r="AW32" i="44"/>
  <c r="D33" i="44"/>
  <c r="AR33" i="44"/>
  <c r="R34" i="44"/>
  <c r="J35" i="44"/>
  <c r="X35" i="44"/>
  <c r="AL35" i="44"/>
  <c r="AL36" i="44"/>
  <c r="AZ36" i="44"/>
  <c r="I38" i="44"/>
  <c r="BB46" i="44"/>
  <c r="AH47" i="44"/>
  <c r="BA55" i="44"/>
  <c r="BE56" i="44"/>
  <c r="J57" i="44"/>
  <c r="AX57" i="44"/>
  <c r="M58" i="44"/>
  <c r="X37" i="46"/>
  <c r="X37" i="44"/>
  <c r="L38" i="46"/>
  <c r="L38" i="44"/>
  <c r="V39" i="46"/>
  <c r="V39" i="44"/>
  <c r="O44" i="46"/>
  <c r="O44" i="44"/>
  <c r="BF46" i="46"/>
  <c r="BF46" i="44"/>
  <c r="N47" i="46"/>
  <c r="N47" i="44"/>
  <c r="AC55" i="46"/>
  <c r="AC55" i="44"/>
  <c r="R57" i="46"/>
  <c r="R57" i="44"/>
  <c r="BA58" i="46"/>
  <c r="BA58" i="44"/>
  <c r="AE59" i="46"/>
  <c r="AE59" i="44"/>
  <c r="AY60" i="46"/>
  <c r="AY60" i="44"/>
  <c r="AD36" i="46"/>
  <c r="AD36" i="44"/>
  <c r="V38" i="46"/>
  <c r="V38" i="44"/>
  <c r="R42" i="46"/>
  <c r="R42" i="44"/>
  <c r="AI37" i="46"/>
  <c r="AI37" i="44"/>
  <c r="BC38" i="46"/>
  <c r="BC38" i="44"/>
  <c r="AG39" i="46"/>
  <c r="AG39" i="44"/>
  <c r="BI40" i="46"/>
  <c r="BI40" i="44"/>
  <c r="G41" i="46"/>
  <c r="G41" i="44"/>
  <c r="AE41" i="46"/>
  <c r="AE41" i="44"/>
  <c r="AA42" i="46"/>
  <c r="AA42" i="44"/>
  <c r="F43" i="46"/>
  <c r="F43" i="44"/>
  <c r="AD50" i="46"/>
  <c r="AD50" i="44"/>
  <c r="AP51" i="46"/>
  <c r="AP51" i="44"/>
  <c r="F52" i="46"/>
  <c r="F52" i="44"/>
  <c r="BJ52" i="46"/>
  <c r="BJ52" i="44"/>
  <c r="P55" i="46"/>
  <c r="P55" i="44"/>
  <c r="K39" i="46"/>
  <c r="K39" i="44"/>
  <c r="AQ39" i="46"/>
  <c r="AQ39" i="44"/>
  <c r="AM40" i="46"/>
  <c r="AM40" i="44"/>
  <c r="AO41" i="46"/>
  <c r="AO41" i="44"/>
  <c r="AS42" i="46"/>
  <c r="AS42" i="44"/>
  <c r="AR45" i="46"/>
  <c r="AR45" i="44"/>
  <c r="AM46" i="46"/>
  <c r="AM46" i="44"/>
  <c r="Y44" i="44"/>
  <c r="AX44" i="44"/>
  <c r="BI44" i="44"/>
  <c r="I45" i="44"/>
  <c r="H46" i="44"/>
  <c r="AI47" i="44"/>
  <c r="G48" i="44"/>
  <c r="W48" i="44"/>
  <c r="AX48" i="44"/>
  <c r="S49" i="44"/>
  <c r="AL49" i="44"/>
  <c r="L56" i="44"/>
  <c r="AR56" i="44"/>
  <c r="AK57" i="44"/>
  <c r="AS63" i="44"/>
  <c r="AG64" i="44"/>
  <c r="O7" i="44"/>
  <c r="AA7" i="44"/>
  <c r="AM7" i="44"/>
  <c r="BK7" i="44"/>
  <c r="J8" i="44"/>
  <c r="Y8" i="44"/>
  <c r="BD8" i="44"/>
  <c r="AC9" i="44"/>
  <c r="BA9" i="44"/>
  <c r="I10" i="44"/>
  <c r="AD10" i="44"/>
  <c r="AO10" i="44"/>
  <c r="BJ10" i="44"/>
  <c r="F11" i="44"/>
  <c r="S11" i="44"/>
  <c r="AC11" i="44"/>
  <c r="AG12" i="44"/>
  <c r="BM12" i="44"/>
  <c r="W13" i="44"/>
  <c r="AT13" i="44"/>
  <c r="D14" i="44"/>
  <c r="AJ14" i="44"/>
  <c r="AF15" i="44"/>
  <c r="U16" i="44"/>
  <c r="AD22" i="46"/>
  <c r="AD22" i="44"/>
  <c r="BN23" i="46"/>
  <c r="BN23" i="44"/>
  <c r="E26" i="46"/>
  <c r="E26" i="44"/>
  <c r="BQ26" i="46"/>
  <c r="BQ26" i="44"/>
  <c r="AS28" i="46"/>
  <c r="AS28" i="44"/>
  <c r="AO29" i="46"/>
  <c r="AO29" i="44"/>
  <c r="AZ30" i="46"/>
  <c r="AZ30" i="44"/>
  <c r="L32" i="46"/>
  <c r="L32" i="44"/>
  <c r="AE33" i="46"/>
  <c r="AE33" i="44"/>
  <c r="N35" i="46"/>
  <c r="N35" i="44"/>
  <c r="V35" i="46"/>
  <c r="V35" i="44"/>
  <c r="AT35" i="46"/>
  <c r="AT35" i="44"/>
  <c r="BN36" i="46"/>
  <c r="BN36" i="44"/>
  <c r="BB37" i="46"/>
  <c r="BB37" i="44"/>
  <c r="BJ37" i="46"/>
  <c r="BJ37" i="44"/>
  <c r="AP38" i="46"/>
  <c r="AP38" i="44"/>
  <c r="BF38" i="46"/>
  <c r="BF38" i="44"/>
  <c r="D39" i="46"/>
  <c r="D39" i="44"/>
  <c r="J41" i="46"/>
  <c r="J41" i="44"/>
  <c r="Z41" i="46"/>
  <c r="Z41" i="44"/>
  <c r="BF41" i="46"/>
  <c r="BF41" i="44"/>
  <c r="BO21" i="46"/>
  <c r="BO21" i="44"/>
  <c r="AH23" i="46"/>
  <c r="AH23" i="44"/>
  <c r="AH25" i="46"/>
  <c r="AH25" i="44"/>
  <c r="A12" i="44"/>
  <c r="A33" i="44"/>
  <c r="C13" i="46"/>
  <c r="C13" i="44" s="1"/>
  <c r="C23" i="46"/>
  <c r="C23" i="44" s="1"/>
  <c r="J7" i="44"/>
  <c r="T7" i="44"/>
  <c r="AE7" i="44"/>
  <c r="AP7" i="44"/>
  <c r="AY7" i="44"/>
  <c r="BI7" i="44"/>
  <c r="G8" i="44"/>
  <c r="U8" i="44"/>
  <c r="AH8" i="44"/>
  <c r="AV8" i="44"/>
  <c r="BK8" i="44"/>
  <c r="F9" i="44"/>
  <c r="Q9" i="44"/>
  <c r="AB9" i="44"/>
  <c r="AL9" i="44"/>
  <c r="AW9" i="44"/>
  <c r="BH9" i="44"/>
  <c r="D10" i="44"/>
  <c r="M10" i="44"/>
  <c r="V10" i="44"/>
  <c r="AE10" i="44"/>
  <c r="AN10" i="44"/>
  <c r="AW10" i="44"/>
  <c r="BF10" i="44"/>
  <c r="BP10" i="44"/>
  <c r="L11" i="44"/>
  <c r="V11" i="44"/>
  <c r="AE11" i="44"/>
  <c r="AR11" i="44"/>
  <c r="BB11" i="44"/>
  <c r="BN11" i="44"/>
  <c r="I12" i="44"/>
  <c r="R12" i="44"/>
  <c r="AA12" i="44"/>
  <c r="AK12" i="44"/>
  <c r="AT12" i="44"/>
  <c r="BC12" i="44"/>
  <c r="BL12" i="44"/>
  <c r="G13" i="44"/>
  <c r="T13" i="44"/>
  <c r="AD13" i="44"/>
  <c r="AN13" i="44"/>
  <c r="AY13" i="44"/>
  <c r="BI13" i="44"/>
  <c r="E14" i="44"/>
  <c r="O14" i="44"/>
  <c r="X14" i="44"/>
  <c r="AG14" i="44"/>
  <c r="AP14" i="44"/>
  <c r="AY14" i="44"/>
  <c r="BH14" i="44"/>
  <c r="BQ14" i="44"/>
  <c r="L15" i="44"/>
  <c r="U15" i="44"/>
  <c r="AD15" i="44"/>
  <c r="AM15" i="44"/>
  <c r="AV15" i="44"/>
  <c r="BE15" i="44"/>
  <c r="BO15" i="44"/>
  <c r="J16" i="44"/>
  <c r="V16" i="44"/>
  <c r="AJ16" i="44"/>
  <c r="AW16" i="44"/>
  <c r="BI16" i="44"/>
  <c r="F17" i="44"/>
  <c r="O17" i="44"/>
  <c r="X17" i="44"/>
  <c r="AG17" i="44"/>
  <c r="AP17" i="44"/>
  <c r="AY17" i="44"/>
  <c r="BI17" i="44"/>
  <c r="Y18" i="44"/>
  <c r="BE18" i="44"/>
  <c r="M19" i="44"/>
  <c r="AS19" i="44"/>
  <c r="AE20" i="44"/>
  <c r="AO20" i="44"/>
  <c r="AY21" i="44"/>
  <c r="AF22" i="44"/>
  <c r="BJ22" i="44"/>
  <c r="BF23" i="44"/>
  <c r="P24" i="44"/>
  <c r="AN24" i="44"/>
  <c r="T25" i="44"/>
  <c r="AX25" i="44"/>
  <c r="G26" i="44"/>
  <c r="AK26" i="44"/>
  <c r="AU26" i="44"/>
  <c r="AQ27" i="44"/>
  <c r="O28" i="44"/>
  <c r="BA28" i="44"/>
  <c r="AQ29" i="44"/>
  <c r="AJ30" i="44"/>
  <c r="AT30" i="44"/>
  <c r="J31" i="44"/>
  <c r="AF31" i="44"/>
  <c r="BN31" i="44"/>
  <c r="T32" i="44"/>
  <c r="AG33" i="44"/>
  <c r="D34" i="44"/>
  <c r="Z34" i="44"/>
  <c r="BH34" i="44"/>
  <c r="AD35" i="44"/>
  <c r="BD35" i="44"/>
  <c r="BJ39" i="44"/>
  <c r="BN40" i="44"/>
  <c r="L41" i="44"/>
  <c r="AR41" i="44"/>
  <c r="BK44" i="44"/>
  <c r="R46" i="44"/>
  <c r="AT47" i="44"/>
  <c r="R48" i="44"/>
  <c r="BF48" i="44"/>
  <c r="N49" i="44"/>
  <c r="AH50" i="44"/>
  <c r="F51" i="44"/>
  <c r="BB51" i="44"/>
  <c r="AN22" i="46"/>
  <c r="AN22" i="44"/>
  <c r="AF24" i="46"/>
  <c r="AF24" i="44"/>
  <c r="BL24" i="46"/>
  <c r="BL24" i="44"/>
  <c r="AR25" i="46"/>
  <c r="AR25" i="44"/>
  <c r="O26" i="46"/>
  <c r="O26" i="44"/>
  <c r="AA27" i="46"/>
  <c r="AA27" i="44"/>
  <c r="BC28" i="46"/>
  <c r="BC28" i="44"/>
  <c r="BJ30" i="46"/>
  <c r="BJ30" i="44"/>
  <c r="Z31" i="46"/>
  <c r="Z31" i="44"/>
  <c r="BF31" i="46"/>
  <c r="BF31" i="44"/>
  <c r="V32" i="46"/>
  <c r="V32" i="44"/>
  <c r="AO33" i="46"/>
  <c r="AO33" i="44"/>
  <c r="L34" i="46"/>
  <c r="L34" i="44"/>
  <c r="AR34" i="46"/>
  <c r="AR34" i="44"/>
  <c r="AV35" i="46"/>
  <c r="AV35" i="44"/>
  <c r="L36" i="46"/>
  <c r="L36" i="44"/>
  <c r="AR36" i="46"/>
  <c r="AR36" i="44"/>
  <c r="AF37" i="46"/>
  <c r="AF37" i="44"/>
  <c r="BL37" i="46"/>
  <c r="BL37" i="44"/>
  <c r="AB38" i="46"/>
  <c r="AB38" i="44"/>
  <c r="AZ38" i="46"/>
  <c r="AZ38" i="44"/>
  <c r="N39" i="46"/>
  <c r="N39" i="44"/>
  <c r="AT39" i="46"/>
  <c r="AT39" i="44"/>
  <c r="Z40" i="46"/>
  <c r="Z40" i="44"/>
  <c r="T41" i="46"/>
  <c r="T41" i="44"/>
  <c r="H42" i="46"/>
  <c r="H42" i="44"/>
  <c r="P42" i="46"/>
  <c r="P42" i="44"/>
  <c r="X42" i="46"/>
  <c r="X42" i="44"/>
  <c r="AF42" i="46"/>
  <c r="AF42" i="44"/>
  <c r="AN42" i="46"/>
  <c r="AN42" i="44"/>
  <c r="AV42" i="46"/>
  <c r="AV42" i="44"/>
  <c r="BD42" i="46"/>
  <c r="BD42" i="44"/>
  <c r="BL42" i="46"/>
  <c r="BL42" i="44"/>
  <c r="K43" i="46"/>
  <c r="K43" i="44"/>
  <c r="AI43" i="46"/>
  <c r="AI43" i="44"/>
  <c r="AM44" i="46"/>
  <c r="AM44" i="44"/>
  <c r="AU44" i="46"/>
  <c r="AU44" i="44"/>
  <c r="Z46" i="46"/>
  <c r="Z46" i="44"/>
  <c r="BN46" i="46"/>
  <c r="BN46" i="44"/>
  <c r="BB47" i="46"/>
  <c r="BB47" i="44"/>
  <c r="J48" i="46"/>
  <c r="J48" i="44"/>
  <c r="Z48" i="46"/>
  <c r="Z48" i="44"/>
  <c r="AT49" i="46"/>
  <c r="AT49" i="44"/>
  <c r="BJ49" i="46"/>
  <c r="BJ49" i="44"/>
  <c r="R50" i="46"/>
  <c r="R50" i="44"/>
  <c r="AP50" i="46"/>
  <c r="AP50" i="44"/>
  <c r="V51" i="46"/>
  <c r="V51" i="44"/>
  <c r="AT51" i="46"/>
  <c r="AT51" i="44"/>
  <c r="Z52" i="46"/>
  <c r="Z52" i="44"/>
  <c r="BN52" i="46"/>
  <c r="BN52" i="44"/>
  <c r="AW22" i="46"/>
  <c r="AW22" i="44"/>
  <c r="M23" i="46"/>
  <c r="M23" i="44"/>
  <c r="BA25" i="46"/>
  <c r="BA25" i="44"/>
  <c r="X26" i="46"/>
  <c r="X26" i="44"/>
  <c r="AU21" i="46"/>
  <c r="AU21" i="44"/>
  <c r="BF22" i="46"/>
  <c r="BF22" i="44"/>
  <c r="AT23" i="46"/>
  <c r="AT23" i="44"/>
  <c r="J24" i="46"/>
  <c r="J24" i="44"/>
  <c r="AP24" i="46"/>
  <c r="AP24" i="44"/>
  <c r="BJ25" i="46"/>
  <c r="BJ25" i="44"/>
  <c r="AG26" i="46"/>
  <c r="AG26" i="44"/>
  <c r="G25" i="46"/>
  <c r="G25" i="44"/>
  <c r="BE21" i="46"/>
  <c r="BE21" i="44"/>
  <c r="L22" i="46"/>
  <c r="L22" i="44"/>
  <c r="X23" i="46"/>
  <c r="X23" i="44"/>
  <c r="BD23" i="46"/>
  <c r="BD23" i="44"/>
  <c r="P25" i="46"/>
  <c r="P25" i="44"/>
  <c r="AY26" i="46"/>
  <c r="AY26" i="44"/>
  <c r="O27" i="46"/>
  <c r="O27" i="44"/>
  <c r="AM27" i="46"/>
  <c r="AM27" i="44"/>
  <c r="BK27" i="46"/>
  <c r="BK27" i="44"/>
  <c r="AA28" i="46"/>
  <c r="AA28" i="44"/>
  <c r="U22" i="46"/>
  <c r="U22" i="44"/>
  <c r="U24" i="46"/>
  <c r="U24" i="44"/>
  <c r="BA24" i="46"/>
  <c r="BA24" i="44"/>
  <c r="Y25" i="46"/>
  <c r="Y25" i="44"/>
  <c r="BH26" i="44"/>
  <c r="BA27" i="44"/>
  <c r="I28" i="44"/>
  <c r="AH30" i="44"/>
  <c r="BP53" i="44"/>
  <c r="P54" i="44"/>
  <c r="BL54" i="44"/>
  <c r="BH58" i="44"/>
  <c r="F59" i="44"/>
  <c r="BJ59" i="44"/>
  <c r="AH60" i="44"/>
  <c r="D61" i="44"/>
  <c r="AZ55" i="46"/>
  <c r="AZ55" i="44"/>
  <c r="Y57" i="46"/>
  <c r="Y57" i="44"/>
  <c r="D58" i="46"/>
  <c r="D58" i="44"/>
  <c r="AJ58" i="46"/>
  <c r="AJ58" i="44"/>
  <c r="BP58" i="46"/>
  <c r="BP58" i="44"/>
  <c r="AD59" i="46"/>
  <c r="AD59" i="44"/>
  <c r="J60" i="46"/>
  <c r="J60" i="44"/>
  <c r="D63" i="46"/>
  <c r="D63" i="44"/>
  <c r="AJ63" i="46"/>
  <c r="AJ63" i="44"/>
  <c r="BP63" i="46"/>
  <c r="BP63" i="44"/>
  <c r="Y35" i="46"/>
  <c r="Y35" i="44"/>
  <c r="BE35" i="46"/>
  <c r="BE35" i="44"/>
  <c r="I37" i="46"/>
  <c r="I37" i="44"/>
  <c r="BI38" i="46"/>
  <c r="BI38" i="44"/>
  <c r="W39" i="46"/>
  <c r="W39" i="44"/>
  <c r="BO40" i="46"/>
  <c r="BO40" i="44"/>
  <c r="AC41" i="46"/>
  <c r="AC41" i="44"/>
  <c r="V36" i="46"/>
  <c r="V36" i="44"/>
  <c r="BB36" i="46"/>
  <c r="BB36" i="44"/>
  <c r="R37" i="46"/>
  <c r="R37" i="44"/>
  <c r="F38" i="46"/>
  <c r="F38" i="44"/>
  <c r="AF39" i="46"/>
  <c r="AF39" i="44"/>
  <c r="AL41" i="46"/>
  <c r="AL41" i="44"/>
  <c r="AA37" i="46"/>
  <c r="AA37" i="44"/>
  <c r="O38" i="46"/>
  <c r="O38" i="44"/>
  <c r="AO39" i="46"/>
  <c r="AO39" i="44"/>
  <c r="E40" i="46"/>
  <c r="E40" i="44"/>
  <c r="AK40" i="46"/>
  <c r="AK40" i="44"/>
  <c r="D35" i="46"/>
  <c r="D35" i="44"/>
  <c r="AJ35" i="46"/>
  <c r="AJ35" i="44"/>
  <c r="BP35" i="46"/>
  <c r="BP35" i="44"/>
  <c r="AJ37" i="46"/>
  <c r="AJ37" i="44"/>
  <c r="X38" i="46"/>
  <c r="X38" i="44"/>
  <c r="AX39" i="46"/>
  <c r="AX39" i="44"/>
  <c r="BD41" i="46"/>
  <c r="BD41" i="44"/>
  <c r="AI44" i="46"/>
  <c r="AI44" i="44"/>
  <c r="BO44" i="46"/>
  <c r="BO44" i="44"/>
  <c r="AI45" i="46"/>
  <c r="AI45" i="44"/>
  <c r="AG36" i="46"/>
  <c r="AG36" i="44"/>
  <c r="BM36" i="46"/>
  <c r="BM36" i="44"/>
  <c r="AS37" i="46"/>
  <c r="AS37" i="44"/>
  <c r="AG38" i="46"/>
  <c r="AG38" i="44"/>
  <c r="BG39" i="46"/>
  <c r="BG39" i="44"/>
  <c r="O40" i="46"/>
  <c r="O40" i="44"/>
  <c r="AU40" i="46"/>
  <c r="AU40" i="44"/>
  <c r="BM41" i="46"/>
  <c r="BM41" i="44"/>
  <c r="AU41" i="44"/>
  <c r="Q43" i="44"/>
  <c r="AB43" i="44"/>
  <c r="AW43" i="44"/>
  <c r="BH43" i="44"/>
  <c r="E44" i="44"/>
  <c r="P44" i="44"/>
  <c r="AL46" i="44"/>
  <c r="J47" i="44"/>
  <c r="AP47" i="44"/>
  <c r="AI8" i="46"/>
  <c r="AI8" i="44"/>
  <c r="AY10" i="46"/>
  <c r="AY10" i="44"/>
  <c r="BC16" i="46"/>
  <c r="BC16" i="44"/>
  <c r="AB17" i="46"/>
  <c r="AB17" i="44"/>
  <c r="BH17" i="46"/>
  <c r="BH17" i="44"/>
  <c r="AF18" i="46"/>
  <c r="AF18" i="44"/>
  <c r="D19" i="46"/>
  <c r="D19" i="44"/>
  <c r="AB19" i="46"/>
  <c r="AB19" i="44"/>
  <c r="AJ19" i="46"/>
  <c r="AJ19" i="44"/>
  <c r="BP19" i="46"/>
  <c r="BP19" i="44"/>
  <c r="P20" i="46"/>
  <c r="P20" i="44"/>
  <c r="AN20" i="46"/>
  <c r="AN20" i="44"/>
  <c r="T21" i="46"/>
  <c r="T21" i="44"/>
  <c r="BH21" i="46"/>
  <c r="BH21" i="44"/>
  <c r="V28" i="46"/>
  <c r="V28" i="44"/>
  <c r="AT28" i="46"/>
  <c r="AT28" i="44"/>
  <c r="R29" i="46"/>
  <c r="R29" i="44"/>
  <c r="AX29" i="46"/>
  <c r="AX29" i="44"/>
  <c r="AC30" i="46"/>
  <c r="AC30" i="44"/>
  <c r="BI30" i="46"/>
  <c r="BI30" i="44"/>
  <c r="Q31" i="46"/>
  <c r="Q31" i="44"/>
  <c r="AO31" i="46"/>
  <c r="AO31" i="44"/>
  <c r="AF33" i="46"/>
  <c r="AF33" i="44"/>
  <c r="AG40" i="46"/>
  <c r="AG40" i="44"/>
  <c r="AI41" i="46"/>
  <c r="AI41" i="44"/>
  <c r="J43" i="46"/>
  <c r="J43" i="44"/>
  <c r="BF43" i="46"/>
  <c r="BF43" i="44"/>
  <c r="AT45" i="46"/>
  <c r="AT45" i="44"/>
  <c r="I46" i="46"/>
  <c r="I46" i="44"/>
  <c r="AW46" i="46"/>
  <c r="AW46" i="44"/>
  <c r="E47" i="46"/>
  <c r="E47" i="44"/>
  <c r="AS47" i="46"/>
  <c r="AS47" i="44"/>
  <c r="AW48" i="46"/>
  <c r="AW48" i="44"/>
  <c r="AK49" i="46"/>
  <c r="AK49" i="44"/>
  <c r="Y50" i="46"/>
  <c r="Y50" i="44"/>
  <c r="BM50" i="46"/>
  <c r="BM50" i="44"/>
  <c r="AO52" i="46"/>
  <c r="AO52" i="44"/>
  <c r="AU56" i="46"/>
  <c r="AU56" i="44"/>
  <c r="K61" i="46"/>
  <c r="K61" i="44"/>
  <c r="S61" i="46"/>
  <c r="S61" i="44"/>
  <c r="AA61" i="46"/>
  <c r="AA61" i="44"/>
  <c r="AI61" i="46"/>
  <c r="AI61" i="44"/>
  <c r="AQ61" i="46"/>
  <c r="AQ61" i="44"/>
  <c r="BG61" i="46"/>
  <c r="BG61" i="44"/>
  <c r="G62" i="46"/>
  <c r="G62" i="44"/>
  <c r="O62" i="46"/>
  <c r="O62" i="44"/>
  <c r="W62" i="46"/>
  <c r="W62" i="44"/>
  <c r="AE62" i="46"/>
  <c r="AE62" i="44"/>
  <c r="AM62" i="46"/>
  <c r="AM62" i="44"/>
  <c r="AU62" i="46"/>
  <c r="AU62" i="44"/>
  <c r="BC62" i="46"/>
  <c r="BC62" i="44"/>
  <c r="BK62" i="46"/>
  <c r="BK62" i="44"/>
  <c r="K63" i="46"/>
  <c r="K63" i="44"/>
  <c r="S63" i="46"/>
  <c r="S63" i="44"/>
  <c r="AA63" i="46"/>
  <c r="AA63" i="44"/>
  <c r="AI63" i="46"/>
  <c r="AI63" i="44"/>
  <c r="AQ63" i="46"/>
  <c r="AQ63" i="44"/>
  <c r="AY63" i="46"/>
  <c r="AY63" i="44"/>
  <c r="BG63" i="46"/>
  <c r="BG63" i="44"/>
  <c r="BO63" i="46"/>
  <c r="BO63" i="44"/>
  <c r="G64" i="46"/>
  <c r="G64" i="44"/>
  <c r="O64" i="46"/>
  <c r="O64" i="44"/>
  <c r="W64" i="46"/>
  <c r="W64" i="44"/>
  <c r="AE64" i="46"/>
  <c r="AE64" i="44"/>
  <c r="BC64" i="46"/>
  <c r="BC64" i="44"/>
  <c r="BK64" i="46"/>
  <c r="BK64" i="44"/>
  <c r="R65" i="46"/>
  <c r="R65" i="44"/>
  <c r="BF65" i="46"/>
  <c r="BF65" i="44"/>
  <c r="BN65" i="46"/>
  <c r="BN65" i="44"/>
  <c r="F66" i="46"/>
  <c r="F66" i="44"/>
  <c r="N66" i="46"/>
  <c r="N66" i="44"/>
  <c r="V66" i="46"/>
  <c r="V66" i="44"/>
  <c r="AD66" i="46"/>
  <c r="AD66" i="44"/>
  <c r="AL66" i="46"/>
  <c r="AL66" i="44"/>
  <c r="AT66" i="46"/>
  <c r="AT66" i="44"/>
  <c r="BB66" i="46"/>
  <c r="BB66" i="44"/>
  <c r="A65" i="27"/>
  <c r="C67" i="46"/>
  <c r="C67" i="44" s="1"/>
  <c r="J67" i="46"/>
  <c r="J67" i="44"/>
  <c r="R67" i="46"/>
  <c r="R67" i="44"/>
  <c r="Z67" i="46"/>
  <c r="Z67" i="44"/>
  <c r="AP67" i="46"/>
  <c r="AP67" i="44"/>
  <c r="AX67" i="46"/>
  <c r="AX67" i="44"/>
  <c r="BF67" i="46"/>
  <c r="BF67" i="44"/>
  <c r="BN67" i="46"/>
  <c r="BN67" i="44"/>
  <c r="V68" i="46"/>
  <c r="V68" i="44"/>
  <c r="S71" i="46"/>
  <c r="S71" i="44"/>
  <c r="AA71" i="46"/>
  <c r="AA71" i="44"/>
  <c r="AI71" i="46"/>
  <c r="AI71" i="44"/>
  <c r="AQ71" i="46"/>
  <c r="AQ71" i="44"/>
  <c r="AY71" i="46"/>
  <c r="AY71" i="44"/>
  <c r="BG71" i="46"/>
  <c r="BG71" i="44"/>
  <c r="BO71" i="46"/>
  <c r="BO71" i="44"/>
  <c r="G72" i="46"/>
  <c r="G72" i="44"/>
  <c r="O72" i="46"/>
  <c r="O72" i="44"/>
  <c r="W72" i="46"/>
  <c r="W72" i="44"/>
  <c r="AE72" i="46"/>
  <c r="AE72" i="44"/>
  <c r="AM72" i="46"/>
  <c r="AM72" i="44"/>
  <c r="AU72" i="46"/>
  <c r="AU72" i="44"/>
  <c r="BC72" i="46"/>
  <c r="BC72" i="44"/>
  <c r="BK72" i="46"/>
  <c r="BK72" i="44"/>
  <c r="H73" i="46"/>
  <c r="H73" i="44"/>
  <c r="P73" i="46"/>
  <c r="P73" i="44"/>
  <c r="X73" i="46"/>
  <c r="X73" i="44"/>
  <c r="AF73" i="46"/>
  <c r="AF73" i="44"/>
  <c r="AV73" i="46"/>
  <c r="AV73" i="44"/>
  <c r="BD73" i="46"/>
  <c r="BD73" i="44"/>
  <c r="BL73" i="46"/>
  <c r="BL73" i="44"/>
  <c r="D74" i="46"/>
  <c r="D74" i="44"/>
  <c r="T74" i="46"/>
  <c r="T74" i="44"/>
  <c r="AB74" i="46"/>
  <c r="AB74" i="44"/>
  <c r="AJ74" i="46"/>
  <c r="AJ74" i="44"/>
  <c r="AR74" i="46"/>
  <c r="AR74" i="44"/>
  <c r="AZ74" i="46"/>
  <c r="AZ74" i="44"/>
  <c r="BH74" i="46"/>
  <c r="BH74" i="44"/>
  <c r="BP74" i="46"/>
  <c r="BP74" i="44"/>
  <c r="A74" i="27"/>
  <c r="C76" i="46"/>
  <c r="C76" i="44" s="1"/>
  <c r="J76" i="46"/>
  <c r="J76" i="44"/>
  <c r="R76" i="46"/>
  <c r="R76" i="44"/>
  <c r="Z76" i="46"/>
  <c r="Z76" i="44"/>
  <c r="AH76" i="46"/>
  <c r="AH76" i="44"/>
  <c r="AP76" i="46"/>
  <c r="AP76" i="44"/>
  <c r="AX76" i="46"/>
  <c r="AX76" i="44"/>
  <c r="BN76" i="46"/>
  <c r="BN76" i="44"/>
  <c r="F77" i="46"/>
  <c r="F77" i="44"/>
  <c r="N77" i="46"/>
  <c r="N77" i="44"/>
  <c r="V77" i="46"/>
  <c r="V77" i="44"/>
  <c r="AD77" i="46"/>
  <c r="AD77" i="44"/>
  <c r="AT77" i="46"/>
  <c r="AT77" i="44"/>
  <c r="BB77" i="46"/>
  <c r="BB77" i="44"/>
  <c r="BJ77" i="46"/>
  <c r="BJ77" i="44"/>
  <c r="A76" i="27"/>
  <c r="C78" i="46"/>
  <c r="C78" i="44" s="1"/>
  <c r="J78" i="46"/>
  <c r="J78" i="44"/>
  <c r="R78" i="46"/>
  <c r="R78" i="44"/>
  <c r="Z78" i="46"/>
  <c r="Z78" i="44"/>
  <c r="AH78" i="46"/>
  <c r="AH78" i="44"/>
  <c r="AP78" i="46"/>
  <c r="AP78" i="44"/>
  <c r="AX78" i="46"/>
  <c r="AX78" i="44"/>
  <c r="BF78" i="46"/>
  <c r="BF78" i="44"/>
  <c r="BN78" i="46"/>
  <c r="BN78" i="44"/>
  <c r="D79" i="46"/>
  <c r="D79" i="44"/>
  <c r="L79" i="46"/>
  <c r="L79" i="44"/>
  <c r="T79" i="46"/>
  <c r="T79" i="44"/>
  <c r="AJ79" i="46"/>
  <c r="AJ79" i="44"/>
  <c r="AR79" i="46"/>
  <c r="AR79" i="44"/>
  <c r="AZ79" i="46"/>
  <c r="AZ79" i="44"/>
  <c r="BH79" i="46"/>
  <c r="BH79" i="44"/>
  <c r="BP79" i="46"/>
  <c r="BP79" i="44"/>
  <c r="G80" i="46"/>
  <c r="G80" i="44"/>
  <c r="O80" i="46"/>
  <c r="O80" i="44"/>
  <c r="W80" i="46"/>
  <c r="W80" i="44"/>
  <c r="AE80" i="46"/>
  <c r="AE80" i="44"/>
  <c r="AM80" i="46"/>
  <c r="AM80" i="44"/>
  <c r="AU80" i="46"/>
  <c r="AU80" i="44"/>
  <c r="BC80" i="46"/>
  <c r="BC80" i="44"/>
  <c r="BK80" i="46"/>
  <c r="BK80" i="44"/>
  <c r="I81" i="46"/>
  <c r="I81" i="44"/>
  <c r="Q81" i="46"/>
  <c r="Q81" i="44"/>
  <c r="Y81" i="46"/>
  <c r="Y81" i="44"/>
  <c r="AG81" i="46"/>
  <c r="AG81" i="44"/>
  <c r="AO81" i="46"/>
  <c r="AO81" i="44"/>
  <c r="AW81" i="46"/>
  <c r="AW81" i="44"/>
  <c r="BE81" i="46"/>
  <c r="BE81" i="44"/>
  <c r="BM81" i="46"/>
  <c r="BM81" i="44"/>
  <c r="E82" i="46"/>
  <c r="E82" i="44"/>
  <c r="M82" i="46"/>
  <c r="M82" i="44"/>
  <c r="U82" i="46"/>
  <c r="U82" i="44"/>
  <c r="AC82" i="46"/>
  <c r="AC82" i="44"/>
  <c r="AK82" i="46"/>
  <c r="AK82" i="44"/>
  <c r="AS82" i="46"/>
  <c r="AS82" i="44"/>
  <c r="BA82" i="46"/>
  <c r="BA82" i="44"/>
  <c r="BI82" i="46"/>
  <c r="BI82" i="44"/>
  <c r="BQ82" i="46"/>
  <c r="BQ82" i="44"/>
  <c r="I83" i="46"/>
  <c r="I83" i="44"/>
  <c r="Q83" i="46"/>
  <c r="Q83" i="44"/>
  <c r="Y83" i="46"/>
  <c r="Y83" i="44"/>
  <c r="AG83" i="46"/>
  <c r="AG83" i="44"/>
  <c r="AO83" i="46"/>
  <c r="AO83" i="44"/>
  <c r="AW83" i="46"/>
  <c r="AW83" i="44"/>
  <c r="BE83" i="46"/>
  <c r="BE83" i="44"/>
  <c r="BM83" i="46"/>
  <c r="BM83" i="44"/>
  <c r="E84" i="46"/>
  <c r="E84" i="44"/>
  <c r="M84" i="46"/>
  <c r="M84" i="44"/>
  <c r="U84" i="46"/>
  <c r="U84" i="44"/>
  <c r="AC84" i="46"/>
  <c r="AC84" i="44"/>
  <c r="AK84" i="46"/>
  <c r="AK84" i="44"/>
  <c r="AS84" i="46"/>
  <c r="AS84" i="44"/>
  <c r="BA84" i="46"/>
  <c r="BA84" i="44"/>
  <c r="BI84" i="46"/>
  <c r="BI84" i="44"/>
  <c r="BQ84" i="46"/>
  <c r="BQ84" i="44"/>
  <c r="G85" i="46"/>
  <c r="G85" i="44"/>
  <c r="O85" i="46"/>
  <c r="O85" i="44"/>
  <c r="W85" i="46"/>
  <c r="W85" i="44"/>
  <c r="AE85" i="46"/>
  <c r="AE85" i="44"/>
  <c r="AM85" i="46"/>
  <c r="AM85" i="44"/>
  <c r="AU85" i="46"/>
  <c r="AU85" i="44"/>
  <c r="BC85" i="46"/>
  <c r="BC85" i="44"/>
  <c r="BK85" i="46"/>
  <c r="BK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G88" i="46"/>
  <c r="G88" i="44"/>
  <c r="O88" i="46"/>
  <c r="O88" i="44"/>
  <c r="W88" i="46"/>
  <c r="W88" i="44"/>
  <c r="AE88" i="46"/>
  <c r="AE88" i="44"/>
  <c r="AU88" i="46"/>
  <c r="AU88" i="44"/>
  <c r="BC88" i="46"/>
  <c r="BC88" i="44"/>
  <c r="BK88" i="46"/>
  <c r="BK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H9" i="46"/>
  <c r="H9" i="44"/>
  <c r="BD11" i="46"/>
  <c r="BD11" i="44"/>
  <c r="AJ12" i="46"/>
  <c r="AJ12" i="44"/>
  <c r="AG13" i="46"/>
  <c r="AG13" i="44"/>
  <c r="N14" i="46"/>
  <c r="N14" i="44"/>
  <c r="AT14" i="46"/>
  <c r="AT14" i="44"/>
  <c r="BJ14" i="46"/>
  <c r="BJ14" i="44"/>
  <c r="Z15" i="46"/>
  <c r="Z15" i="44"/>
  <c r="BN15" i="46"/>
  <c r="BN15" i="44"/>
  <c r="AM16" i="46"/>
  <c r="AM16" i="44"/>
  <c r="L17" i="46"/>
  <c r="L17" i="44"/>
  <c r="BP17" i="46"/>
  <c r="BP17" i="44"/>
  <c r="AE22" i="46"/>
  <c r="AE22" i="44"/>
  <c r="BC22" i="46"/>
  <c r="BC22" i="44"/>
  <c r="S23" i="46"/>
  <c r="S23" i="44"/>
  <c r="AY23" i="46"/>
  <c r="AY23" i="44"/>
  <c r="AE24" i="46"/>
  <c r="AE24" i="44"/>
  <c r="AA25" i="46"/>
  <c r="AA25" i="44"/>
  <c r="AY25" i="46"/>
  <c r="AY25" i="44"/>
  <c r="A25" i="27"/>
  <c r="C27" i="46"/>
  <c r="C27" i="44" s="1"/>
  <c r="AP27" i="46"/>
  <c r="AP27" i="44"/>
  <c r="F28" i="46"/>
  <c r="F28" i="44"/>
  <c r="AL28" i="46"/>
  <c r="AL28" i="44"/>
  <c r="BE31" i="46"/>
  <c r="BE31" i="44"/>
  <c r="P33" i="46"/>
  <c r="P33" i="44"/>
  <c r="BD33" i="46"/>
  <c r="BD33" i="44"/>
  <c r="AA34" i="46"/>
  <c r="AA34" i="44"/>
  <c r="O35" i="46"/>
  <c r="O35" i="44"/>
  <c r="AY36" i="46"/>
  <c r="AY36" i="44"/>
  <c r="K38" i="46"/>
  <c r="K38" i="44"/>
  <c r="BO38" i="46"/>
  <c r="BO38" i="44"/>
  <c r="AQ41" i="46"/>
  <c r="AQ41" i="44"/>
  <c r="F45" i="46"/>
  <c r="F45" i="44"/>
  <c r="BQ47" i="46"/>
  <c r="BQ47" i="44"/>
  <c r="AG48" i="46"/>
  <c r="AG48" i="44"/>
  <c r="U49" i="46"/>
  <c r="U49" i="44"/>
  <c r="I50" i="46"/>
  <c r="I50" i="44"/>
  <c r="AO50" i="46"/>
  <c r="AO50" i="44"/>
  <c r="AG52" i="46"/>
  <c r="AG52" i="44"/>
  <c r="AU54" i="46"/>
  <c r="AU54" i="44"/>
  <c r="K55" i="46"/>
  <c r="K55" i="44"/>
  <c r="BG55" i="46"/>
  <c r="BG55" i="44"/>
  <c r="BL9" i="44"/>
  <c r="AU16" i="44"/>
  <c r="BL18" i="44"/>
  <c r="AW40" i="44"/>
  <c r="N44" i="44"/>
  <c r="AK47" i="44"/>
  <c r="AY55" i="44"/>
  <c r="AF9" i="46"/>
  <c r="AF9" i="44"/>
  <c r="AV9" i="46"/>
  <c r="AV9" i="44"/>
  <c r="AA10" i="46"/>
  <c r="AA10" i="44"/>
  <c r="H11" i="46"/>
  <c r="H11" i="44"/>
  <c r="AL14" i="46"/>
  <c r="AL14" i="44"/>
  <c r="J15" i="46"/>
  <c r="J15" i="44"/>
  <c r="AP15" i="46"/>
  <c r="AP15" i="44"/>
  <c r="AN18" i="46"/>
  <c r="AN18" i="44"/>
  <c r="BD20" i="46"/>
  <c r="BD20" i="44"/>
  <c r="AJ21" i="46"/>
  <c r="AJ21" i="44"/>
  <c r="G22" i="46"/>
  <c r="G22" i="44"/>
  <c r="AM22" i="46"/>
  <c r="AM22" i="44"/>
  <c r="BK22" i="46"/>
  <c r="BK22" i="44"/>
  <c r="AA23" i="46"/>
  <c r="AA23" i="44"/>
  <c r="BG23" i="46"/>
  <c r="BG23" i="44"/>
  <c r="W24" i="46"/>
  <c r="W24" i="44"/>
  <c r="BK24" i="46"/>
  <c r="BK24" i="44"/>
  <c r="S25" i="46"/>
  <c r="S25" i="44"/>
  <c r="AQ25" i="46"/>
  <c r="AQ25" i="44"/>
  <c r="BO25" i="46"/>
  <c r="BO25" i="44"/>
  <c r="AH27" i="46"/>
  <c r="AH27" i="44"/>
  <c r="N28" i="46"/>
  <c r="N28" i="44"/>
  <c r="BJ28" i="46"/>
  <c r="BJ28" i="44"/>
  <c r="BM31" i="46"/>
  <c r="BM31" i="44"/>
  <c r="X33" i="46"/>
  <c r="X33" i="44"/>
  <c r="BL33" i="46"/>
  <c r="BL33" i="44"/>
  <c r="BG36" i="46"/>
  <c r="BG36" i="44"/>
  <c r="AA38" i="46"/>
  <c r="AA38" i="44"/>
  <c r="BG38" i="46"/>
  <c r="BG38" i="44"/>
  <c r="AC39" i="46"/>
  <c r="AC39" i="44"/>
  <c r="BA39" i="46"/>
  <c r="BA39" i="44"/>
  <c r="Q40" i="46"/>
  <c r="Q40" i="44"/>
  <c r="BM40" i="46"/>
  <c r="BM40" i="44"/>
  <c r="F44" i="46"/>
  <c r="F44" i="44"/>
  <c r="BB44" i="46"/>
  <c r="BB44" i="44"/>
  <c r="AG46" i="46"/>
  <c r="AG46" i="44"/>
  <c r="BE46" i="46"/>
  <c r="BE46" i="44"/>
  <c r="M47" i="46"/>
  <c r="M47" i="44"/>
  <c r="BI47" i="46"/>
  <c r="BI47" i="44"/>
  <c r="Y48" i="46"/>
  <c r="Y48" i="44"/>
  <c r="M49" i="46"/>
  <c r="M49" i="44"/>
  <c r="BQ49" i="46"/>
  <c r="BQ49" i="44"/>
  <c r="AI53" i="46"/>
  <c r="AI53" i="44"/>
  <c r="BG53" i="46"/>
  <c r="BG53" i="44"/>
  <c r="O54" i="46"/>
  <c r="O54" i="44"/>
  <c r="AM54" i="46"/>
  <c r="AM54" i="44"/>
  <c r="AQ55" i="46"/>
  <c r="AQ55" i="44"/>
  <c r="O56" i="46"/>
  <c r="O56" i="44"/>
  <c r="AM56" i="46"/>
  <c r="AM56" i="44"/>
  <c r="BK56" i="46"/>
  <c r="BK56" i="44"/>
  <c r="AH65" i="46"/>
  <c r="AH65" i="44"/>
  <c r="A27" i="44"/>
  <c r="A67" i="44"/>
  <c r="BD9" i="44"/>
  <c r="BC24" i="44"/>
  <c r="F26" i="44"/>
  <c r="N26" i="44"/>
  <c r="V26" i="44"/>
  <c r="AD26" i="44"/>
  <c r="AL26" i="44"/>
  <c r="AT26" i="44"/>
  <c r="BB26" i="44"/>
  <c r="BJ26" i="44"/>
  <c r="BG34" i="44"/>
  <c r="AC47" i="44"/>
  <c r="AO48" i="44"/>
  <c r="AP65" i="44"/>
  <c r="BJ66" i="44"/>
  <c r="K8" i="46"/>
  <c r="K8" i="44"/>
  <c r="AV11" i="46"/>
  <c r="AV11" i="44"/>
  <c r="L12" i="46"/>
  <c r="L12" i="44"/>
  <c r="AZ12" i="46"/>
  <c r="AZ12" i="44"/>
  <c r="Q13" i="46"/>
  <c r="Q13" i="44"/>
  <c r="F14" i="46"/>
  <c r="F14" i="44"/>
  <c r="A13" i="27"/>
  <c r="C15" i="46"/>
  <c r="C15" i="44" s="1"/>
  <c r="AH15" i="46"/>
  <c r="AH15" i="44"/>
  <c r="BF15" i="46"/>
  <c r="BF15" i="44"/>
  <c r="W16" i="46"/>
  <c r="W16" i="44"/>
  <c r="BK16" i="46"/>
  <c r="BK16" i="44"/>
  <c r="AJ17" i="46"/>
  <c r="AJ17" i="44"/>
  <c r="P18" i="46"/>
  <c r="P18" i="44"/>
  <c r="BD18" i="46"/>
  <c r="BD18" i="44"/>
  <c r="BL20" i="46"/>
  <c r="BL20" i="44"/>
  <c r="AZ21" i="46"/>
  <c r="AZ21" i="44"/>
  <c r="AM24" i="46"/>
  <c r="AM24" i="44"/>
  <c r="K25" i="46"/>
  <c r="K25" i="44"/>
  <c r="AI25" i="46"/>
  <c r="AI25" i="44"/>
  <c r="BG25" i="46"/>
  <c r="BG25" i="44"/>
  <c r="J27" i="46"/>
  <c r="J27" i="44"/>
  <c r="AX27" i="46"/>
  <c r="AX27" i="44"/>
  <c r="AH29" i="46"/>
  <c r="AH29" i="44"/>
  <c r="E30" i="46"/>
  <c r="E30" i="44"/>
  <c r="AK30" i="46"/>
  <c r="AK30" i="44"/>
  <c r="BQ30" i="46"/>
  <c r="BQ30" i="44"/>
  <c r="AQ34" i="46"/>
  <c r="AQ34" i="44"/>
  <c r="G35" i="46"/>
  <c r="G35" i="44"/>
  <c r="AM35" i="46"/>
  <c r="AM35" i="44"/>
  <c r="AI36" i="46"/>
  <c r="AI36" i="44"/>
  <c r="BO36" i="46"/>
  <c r="BO36" i="44"/>
  <c r="AQ38" i="46"/>
  <c r="AQ38" i="44"/>
  <c r="E39" i="46"/>
  <c r="E39" i="44"/>
  <c r="AK39" i="46"/>
  <c r="AK39" i="44"/>
  <c r="BI39" i="46"/>
  <c r="BI39" i="44"/>
  <c r="Y40" i="46"/>
  <c r="Y40" i="44"/>
  <c r="AA41" i="46"/>
  <c r="AA41" i="44"/>
  <c r="AT44" i="46"/>
  <c r="AT44" i="44"/>
  <c r="N45" i="46"/>
  <c r="N45" i="44"/>
  <c r="BJ45" i="46"/>
  <c r="BJ45" i="44"/>
  <c r="BM48" i="46"/>
  <c r="BM48" i="44"/>
  <c r="BA49" i="46"/>
  <c r="BA49" i="44"/>
  <c r="AW50" i="46"/>
  <c r="AW50" i="44"/>
  <c r="AW52" i="46"/>
  <c r="AW52" i="44"/>
  <c r="S53" i="46"/>
  <c r="S53" i="44"/>
  <c r="BO55" i="46"/>
  <c r="BO55" i="44"/>
  <c r="Z65" i="46"/>
  <c r="Z65" i="44"/>
  <c r="A45" i="44"/>
  <c r="C45" i="46"/>
  <c r="C45" i="44" s="1"/>
  <c r="P9" i="44"/>
  <c r="AZ19" i="44"/>
  <c r="L21" i="44"/>
  <c r="AU24" i="44"/>
  <c r="AG31" i="44"/>
  <c r="S36" i="44"/>
  <c r="BF76" i="44"/>
  <c r="BL11" i="46"/>
  <c r="BL11" i="44"/>
  <c r="AB12" i="46"/>
  <c r="AB12" i="44"/>
  <c r="BP12" i="46"/>
  <c r="BP12" i="44"/>
  <c r="BM13" i="46"/>
  <c r="BM13" i="44"/>
  <c r="D17" i="46"/>
  <c r="D17" i="44"/>
  <c r="AR17" i="46"/>
  <c r="AR17" i="44"/>
  <c r="BH19" i="46"/>
  <c r="BH19" i="44"/>
  <c r="H20" i="46"/>
  <c r="H20" i="44"/>
  <c r="AV20" i="46"/>
  <c r="AV20" i="44"/>
  <c r="AB21" i="46"/>
  <c r="AB21" i="44"/>
  <c r="W22" i="46"/>
  <c r="W22" i="44"/>
  <c r="AD28" i="46"/>
  <c r="AD28" i="44"/>
  <c r="BB28" i="46"/>
  <c r="BB28" i="44"/>
  <c r="Z29" i="46"/>
  <c r="Z29" i="44"/>
  <c r="BF29" i="46"/>
  <c r="BF29" i="44"/>
  <c r="U30" i="46"/>
  <c r="U30" i="44"/>
  <c r="BA30" i="46"/>
  <c r="BA30" i="44"/>
  <c r="I31" i="46"/>
  <c r="I31" i="44"/>
  <c r="AW31" i="46"/>
  <c r="AW31" i="44"/>
  <c r="H33" i="46"/>
  <c r="H33" i="44"/>
  <c r="AV33" i="46"/>
  <c r="AV33" i="44"/>
  <c r="S34" i="46"/>
  <c r="S34" i="44"/>
  <c r="AY34" i="46"/>
  <c r="AY34" i="44"/>
  <c r="W35" i="46"/>
  <c r="W35" i="44"/>
  <c r="BK35" i="46"/>
  <c r="BK35" i="44"/>
  <c r="AQ36" i="46"/>
  <c r="AQ36" i="44"/>
  <c r="AY38" i="46"/>
  <c r="AY38" i="44"/>
  <c r="U39" i="46"/>
  <c r="U39" i="44"/>
  <c r="AS39" i="46"/>
  <c r="AS39" i="44"/>
  <c r="I40" i="46"/>
  <c r="I40" i="44"/>
  <c r="AO40" i="46"/>
  <c r="AO40" i="44"/>
  <c r="S41" i="46"/>
  <c r="S41" i="44"/>
  <c r="AY41" i="46"/>
  <c r="AY41" i="44"/>
  <c r="BG41" i="46"/>
  <c r="BG41" i="44"/>
  <c r="R43" i="46"/>
  <c r="R43" i="44"/>
  <c r="AX43" i="46"/>
  <c r="AX43" i="44"/>
  <c r="AL44" i="46"/>
  <c r="AL44" i="44"/>
  <c r="V45" i="46"/>
  <c r="V45" i="44"/>
  <c r="BE48" i="46"/>
  <c r="BE48" i="44"/>
  <c r="AS49" i="46"/>
  <c r="AS49" i="44"/>
  <c r="Q50" i="46"/>
  <c r="Q50" i="44"/>
  <c r="BE50" i="46"/>
  <c r="BE50" i="44"/>
  <c r="Q52" i="46"/>
  <c r="Q52" i="44"/>
  <c r="BE52" i="46"/>
  <c r="BE52" i="44"/>
  <c r="AA53" i="46"/>
  <c r="AA53" i="44"/>
  <c r="AA58" i="46"/>
  <c r="AA58" i="44"/>
  <c r="AX65" i="46"/>
  <c r="AX65" i="44"/>
  <c r="A8" i="44"/>
  <c r="C46" i="46"/>
  <c r="C46" i="44" s="1"/>
  <c r="O16" i="44"/>
  <c r="AR19" i="44"/>
  <c r="D21" i="44"/>
  <c r="BN27" i="44"/>
  <c r="Y31" i="44"/>
  <c r="K36" i="44"/>
  <c r="AP43" i="44"/>
  <c r="S55" i="44"/>
  <c r="AY61" i="44"/>
  <c r="S10" i="46"/>
  <c r="S10" i="44"/>
  <c r="AI10" i="46"/>
  <c r="AI10" i="44"/>
  <c r="BG10" i="46"/>
  <c r="BG10" i="44"/>
  <c r="AN11" i="46"/>
  <c r="AN11" i="44"/>
  <c r="T12" i="46"/>
  <c r="T12" i="44"/>
  <c r="BH12" i="46"/>
  <c r="BH12" i="44"/>
  <c r="I13" i="46"/>
  <c r="I13" i="44"/>
  <c r="BE13" i="46"/>
  <c r="BE13" i="44"/>
  <c r="V14" i="46"/>
  <c r="V14" i="44"/>
  <c r="BB14" i="46"/>
  <c r="BB14" i="44"/>
  <c r="R15" i="46"/>
  <c r="R15" i="44"/>
  <c r="AX15" i="46"/>
  <c r="AX15" i="44"/>
  <c r="AE16" i="46"/>
  <c r="AE16" i="44"/>
  <c r="T17" i="46"/>
  <c r="T17" i="44"/>
  <c r="AZ17" i="46"/>
  <c r="AZ17" i="44"/>
  <c r="X18" i="46"/>
  <c r="X18" i="44"/>
  <c r="AV18" i="46"/>
  <c r="AV18" i="44"/>
  <c r="L19" i="46"/>
  <c r="L19" i="44"/>
  <c r="AQ23" i="46"/>
  <c r="AQ23" i="44"/>
  <c r="G24" i="46"/>
  <c r="G24" i="44"/>
  <c r="R27" i="46"/>
  <c r="R27" i="44"/>
  <c r="AP29" i="46"/>
  <c r="AP29" i="44"/>
  <c r="M30" i="46"/>
  <c r="M30" i="44"/>
  <c r="AS30" i="46"/>
  <c r="AS30" i="44"/>
  <c r="AE35" i="46"/>
  <c r="AE35" i="44"/>
  <c r="AI38" i="46"/>
  <c r="AI38" i="44"/>
  <c r="M39" i="46"/>
  <c r="M39" i="44"/>
  <c r="K41" i="46"/>
  <c r="K41" i="44"/>
  <c r="Z43" i="46"/>
  <c r="Z43" i="44"/>
  <c r="BB45" i="46"/>
  <c r="BB45" i="44"/>
  <c r="Y46" i="46"/>
  <c r="Y46" i="44"/>
  <c r="AO46" i="46"/>
  <c r="AO46" i="44"/>
  <c r="BM46" i="46"/>
  <c r="BM46" i="44"/>
  <c r="U47" i="46"/>
  <c r="U47" i="44"/>
  <c r="BA47" i="46"/>
  <c r="BA47" i="44"/>
  <c r="Q48" i="46"/>
  <c r="Q48" i="44"/>
  <c r="E49" i="46"/>
  <c r="E49" i="44"/>
  <c r="BI49" i="46"/>
  <c r="BI49" i="44"/>
  <c r="I52" i="46"/>
  <c r="I52" i="44"/>
  <c r="Y52" i="46"/>
  <c r="Y52" i="44"/>
  <c r="BM52" i="46"/>
  <c r="BM52" i="44"/>
  <c r="AQ53" i="46"/>
  <c r="AQ53" i="44"/>
  <c r="AA55" i="46"/>
  <c r="AA55" i="44"/>
  <c r="G56" i="46"/>
  <c r="G56" i="44"/>
  <c r="AE56" i="46"/>
  <c r="AE56" i="44"/>
  <c r="BC56" i="46"/>
  <c r="BC56" i="44"/>
  <c r="J65" i="46"/>
  <c r="J65" i="44"/>
  <c r="A29" i="44"/>
  <c r="A46" i="44"/>
  <c r="AY8" i="44"/>
  <c r="G16" i="44"/>
  <c r="BF27" i="44"/>
  <c r="J29" i="44"/>
  <c r="G37" i="44"/>
  <c r="O37" i="44"/>
  <c r="W37" i="44"/>
  <c r="AE37" i="44"/>
  <c r="AM37" i="44"/>
  <c r="AU37" i="44"/>
  <c r="BC37" i="44"/>
  <c r="BK37" i="44"/>
  <c r="AH43" i="44"/>
  <c r="I48" i="44"/>
  <c r="BK54" i="44"/>
  <c r="W56" i="44"/>
  <c r="L74" i="44"/>
  <c r="BG8" i="46"/>
  <c r="BG8" i="44"/>
  <c r="X9" i="46"/>
  <c r="X9" i="44"/>
  <c r="AN9" i="46"/>
  <c r="AN9" i="44"/>
  <c r="K10" i="46"/>
  <c r="K10" i="44"/>
  <c r="AQ10" i="46"/>
  <c r="AQ10" i="44"/>
  <c r="P11" i="46"/>
  <c r="P11" i="44"/>
  <c r="D12" i="46"/>
  <c r="D12" i="44"/>
  <c r="AR12" i="46"/>
  <c r="AR12" i="44"/>
  <c r="Y13" i="46"/>
  <c r="Y13" i="44"/>
  <c r="AD14" i="46"/>
  <c r="AD14" i="44"/>
  <c r="T19" i="46"/>
  <c r="T19" i="44"/>
  <c r="AR21" i="46"/>
  <c r="AR21" i="44"/>
  <c r="O22" i="46"/>
  <c r="O22" i="44"/>
  <c r="AU22" i="46"/>
  <c r="AU22" i="44"/>
  <c r="AI23" i="46"/>
  <c r="AI23" i="44"/>
  <c r="O24" i="46"/>
  <c r="O24" i="44"/>
  <c r="AN33" i="46"/>
  <c r="AN33" i="44"/>
  <c r="K34" i="46"/>
  <c r="K34" i="44"/>
  <c r="AI34" i="46"/>
  <c r="AI34" i="44"/>
  <c r="AA36" i="46"/>
  <c r="AA36" i="44"/>
  <c r="S38" i="46"/>
  <c r="S38" i="44"/>
  <c r="BN43" i="46"/>
  <c r="BN43" i="44"/>
  <c r="AD44" i="46"/>
  <c r="AD44" i="44"/>
  <c r="BJ44" i="46"/>
  <c r="BJ44" i="44"/>
  <c r="AL45" i="46"/>
  <c r="AL45" i="44"/>
  <c r="Q46" i="46"/>
  <c r="Q46" i="44"/>
  <c r="AC49" i="46"/>
  <c r="AC49" i="44"/>
  <c r="AG50" i="46"/>
  <c r="AG50" i="44"/>
  <c r="AY53" i="46"/>
  <c r="AY53" i="44"/>
  <c r="G54" i="46"/>
  <c r="G54" i="44"/>
  <c r="W54" i="46"/>
  <c r="W54" i="44"/>
  <c r="BC54" i="46"/>
  <c r="BC54" i="44"/>
  <c r="AI55" i="46"/>
  <c r="AI55" i="44"/>
  <c r="AM64" i="46"/>
  <c r="AM64" i="44"/>
  <c r="C29" i="46"/>
  <c r="C29" i="44" s="1"/>
  <c r="AA8" i="44"/>
  <c r="AW13" i="44"/>
  <c r="H18" i="44"/>
  <c r="BP21" i="44"/>
  <c r="K23" i="44"/>
  <c r="BQ39" i="44"/>
  <c r="K92" i="44"/>
  <c r="S92" i="44"/>
  <c r="AA92" i="44"/>
  <c r="AI92" i="44"/>
  <c r="AQ92" i="44"/>
  <c r="AY92" i="44"/>
  <c r="BG92" i="44"/>
  <c r="BO92" i="44"/>
  <c r="BJ95" i="44"/>
  <c r="E100" i="44"/>
  <c r="M100" i="44"/>
  <c r="U100" i="44"/>
  <c r="AC100" i="44"/>
  <c r="AK100" i="44"/>
  <c r="AS100" i="44"/>
  <c r="BA100" i="44"/>
  <c r="BI100" i="44"/>
  <c r="BQ100" i="44"/>
  <c r="BP106" i="44"/>
  <c r="G91" i="46"/>
  <c r="G91" i="44"/>
  <c r="O91" i="46"/>
  <c r="O91" i="44"/>
  <c r="W91" i="46"/>
  <c r="W91" i="44"/>
  <c r="AE91" i="46"/>
  <c r="AE91" i="44"/>
  <c r="AM91" i="46"/>
  <c r="AM91" i="44"/>
  <c r="AU91" i="46"/>
  <c r="AU91" i="44"/>
  <c r="BC91" i="46"/>
  <c r="BC91" i="44"/>
  <c r="BK91" i="46"/>
  <c r="BK91" i="44"/>
  <c r="J94" i="46"/>
  <c r="J94" i="44"/>
  <c r="R94" i="46"/>
  <c r="R94" i="44"/>
  <c r="AP94" i="46"/>
  <c r="AP94" i="44"/>
  <c r="BF94" i="46"/>
  <c r="BF94" i="44"/>
  <c r="BN94" i="46"/>
  <c r="BN94" i="44"/>
  <c r="F95" i="46"/>
  <c r="F95" i="44"/>
  <c r="V95" i="46"/>
  <c r="V95" i="44"/>
  <c r="AL95" i="46"/>
  <c r="AL95" i="44"/>
  <c r="AT95" i="46"/>
  <c r="AT95" i="44"/>
  <c r="BB95" i="46"/>
  <c r="BB95" i="44"/>
  <c r="J97" i="46"/>
  <c r="J97" i="44"/>
  <c r="R97" i="46"/>
  <c r="R97" i="44"/>
  <c r="Z97" i="46"/>
  <c r="Z97" i="44"/>
  <c r="AH97" i="46"/>
  <c r="AH97" i="44"/>
  <c r="AP97" i="46"/>
  <c r="AP97" i="44"/>
  <c r="AX97" i="46"/>
  <c r="AX97" i="44"/>
  <c r="BF97" i="46"/>
  <c r="BF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I101" i="46"/>
  <c r="I101" i="44"/>
  <c r="Y101" i="46"/>
  <c r="Y101" i="44"/>
  <c r="AG101" i="46"/>
  <c r="AG101" i="44"/>
  <c r="AO101" i="46"/>
  <c r="AO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Y103" i="46"/>
  <c r="Y103" i="44"/>
  <c r="AO103" i="46"/>
  <c r="AO103" i="44"/>
  <c r="AW103" i="46"/>
  <c r="AW103" i="44"/>
  <c r="BE103" i="46"/>
  <c r="BE103" i="44"/>
  <c r="AF105" i="46"/>
  <c r="AF105" i="44"/>
  <c r="AN105" i="46"/>
  <c r="AN105" i="44"/>
  <c r="AV105" i="46"/>
  <c r="AV105" i="44"/>
  <c r="BD105" i="46"/>
  <c r="BD105" i="44"/>
  <c r="L106" i="46"/>
  <c r="L106" i="44"/>
  <c r="T106" i="46"/>
  <c r="T106" i="44"/>
  <c r="AZ106" i="46"/>
  <c r="AZ106" i="44"/>
  <c r="P107" i="46"/>
  <c r="P107" i="44"/>
  <c r="X107" i="46"/>
  <c r="X107" i="44"/>
  <c r="BD107" i="46"/>
  <c r="BD107" i="44"/>
  <c r="I110" i="46"/>
  <c r="I110" i="44"/>
  <c r="Q110" i="46"/>
  <c r="Q110" i="44"/>
  <c r="Y110" i="46"/>
  <c r="Y110" i="44"/>
  <c r="AG110" i="46"/>
  <c r="AG110" i="44"/>
  <c r="AO110" i="46"/>
  <c r="AO110" i="44"/>
  <c r="AW110" i="46"/>
  <c r="AW110" i="44"/>
  <c r="BE110" i="46"/>
  <c r="BE110" i="44"/>
  <c r="BM110" i="46"/>
  <c r="BM110" i="44"/>
  <c r="T111" i="46"/>
  <c r="T111" i="44"/>
  <c r="AJ111" i="46"/>
  <c r="AJ111" i="44"/>
  <c r="AR111" i="46"/>
  <c r="AR111" i="44"/>
  <c r="AZ111" i="46"/>
  <c r="AZ111"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G114" i="46"/>
  <c r="G114" i="44"/>
  <c r="O114" i="46"/>
  <c r="O114" i="44"/>
  <c r="W114" i="46"/>
  <c r="W114" i="44"/>
  <c r="AE114" i="46"/>
  <c r="AE114" i="44"/>
  <c r="AM114" i="46"/>
  <c r="AM114" i="44"/>
  <c r="AU114" i="46"/>
  <c r="AU114" i="44"/>
  <c r="BC114" i="46"/>
  <c r="BC114" i="44"/>
  <c r="BK114" i="46"/>
  <c r="BK114" i="44"/>
  <c r="K115" i="46"/>
  <c r="K115" i="44"/>
  <c r="AA115" i="46"/>
  <c r="AA115" i="44"/>
  <c r="AI115" i="46"/>
  <c r="AI115" i="44"/>
  <c r="AQ115" i="46"/>
  <c r="AQ115" i="44"/>
  <c r="AY115" i="46"/>
  <c r="AY115" i="44"/>
  <c r="BO115" i="46"/>
  <c r="BO115" i="44"/>
  <c r="G116" i="46"/>
  <c r="G116" i="44"/>
  <c r="O116" i="46"/>
  <c r="O116" i="44"/>
  <c r="W116" i="46"/>
  <c r="W116" i="44"/>
  <c r="AE116" i="46"/>
  <c r="AE116" i="44"/>
  <c r="AU116" i="46"/>
  <c r="AU116" i="44"/>
  <c r="BC116" i="46"/>
  <c r="BC116" i="44"/>
  <c r="BK116" i="46"/>
  <c r="BK116" i="44"/>
  <c r="J117" i="46"/>
  <c r="J117" i="44"/>
  <c r="R117" i="46"/>
  <c r="R117" i="44"/>
  <c r="Z117" i="46"/>
  <c r="Z117" i="44"/>
  <c r="AH117" i="46"/>
  <c r="AH117" i="44"/>
  <c r="AP117" i="46"/>
  <c r="AP117" i="44"/>
  <c r="AX117" i="46"/>
  <c r="AX117" i="44"/>
  <c r="BF117" i="46"/>
  <c r="BF117" i="44"/>
  <c r="BN117" i="46"/>
  <c r="BN117" i="44"/>
  <c r="F118" i="46"/>
  <c r="F118" i="44"/>
  <c r="N118" i="46"/>
  <c r="N118" i="44"/>
  <c r="V118" i="46"/>
  <c r="V118" i="44"/>
  <c r="AD118" i="46"/>
  <c r="AD118" i="44"/>
  <c r="AL118" i="46"/>
  <c r="AL118" i="44"/>
  <c r="AT118" i="46"/>
  <c r="AT118" i="44"/>
  <c r="BB118" i="46"/>
  <c r="BB118" i="44"/>
  <c r="BJ118" i="46"/>
  <c r="BJ118" i="44"/>
  <c r="G119" i="46"/>
  <c r="G119" i="44"/>
  <c r="O119" i="46"/>
  <c r="O119" i="44"/>
  <c r="W119" i="46"/>
  <c r="W119" i="44"/>
  <c r="AM119" i="46"/>
  <c r="AM119" i="44"/>
  <c r="BC119" i="46"/>
  <c r="BC119" i="44"/>
  <c r="BK119" i="46"/>
  <c r="BK119" i="44"/>
  <c r="E121" i="46"/>
  <c r="E121" i="44"/>
  <c r="M121" i="46"/>
  <c r="M121" i="44"/>
  <c r="AK121" i="46"/>
  <c r="AK121" i="44"/>
  <c r="AS121" i="46"/>
  <c r="AS121" i="44"/>
  <c r="BQ121" i="46"/>
  <c r="BQ121" i="44"/>
  <c r="Y122" i="46"/>
  <c r="Y122" i="44"/>
  <c r="AG122" i="46"/>
  <c r="AG122" i="44"/>
  <c r="AO122" i="46"/>
  <c r="AO122" i="44"/>
  <c r="AW122" i="46"/>
  <c r="AW122" i="44"/>
  <c r="BE122" i="46"/>
  <c r="BE122" i="44"/>
  <c r="BM122" i="46"/>
  <c r="BM122" i="44"/>
  <c r="D123" i="46"/>
  <c r="D123" i="44"/>
  <c r="L123" i="46"/>
  <c r="L123" i="44"/>
  <c r="T123" i="46"/>
  <c r="T123" i="44"/>
  <c r="AJ123" i="46"/>
  <c r="AJ123" i="44"/>
  <c r="AR123" i="46"/>
  <c r="AR123" i="44"/>
  <c r="AZ123" i="46"/>
  <c r="AZ123" i="44"/>
  <c r="BH123" i="46"/>
  <c r="BH123" i="44"/>
  <c r="BP123" i="46"/>
  <c r="BP123" i="44"/>
  <c r="J125" i="46"/>
  <c r="J125" i="44"/>
  <c r="R125" i="46"/>
  <c r="R125" i="44"/>
  <c r="AP125" i="46"/>
  <c r="AP125" i="44"/>
  <c r="AX125" i="46"/>
  <c r="AX125" i="44"/>
  <c r="BF125" i="46"/>
  <c r="BF125" i="44"/>
  <c r="H127" i="46"/>
  <c r="H127" i="44"/>
  <c r="P127" i="46"/>
  <c r="P127"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F131" i="46"/>
  <c r="F131" i="44"/>
  <c r="N131" i="46"/>
  <c r="N131" i="44"/>
  <c r="V131" i="46"/>
  <c r="V131" i="44"/>
  <c r="AD131" i="46"/>
  <c r="AD131" i="44"/>
  <c r="AL131" i="46"/>
  <c r="AL131" i="44"/>
  <c r="AT131" i="46"/>
  <c r="AT131" i="44"/>
  <c r="BB131" i="46"/>
  <c r="BB131" i="44"/>
  <c r="BJ131" i="46"/>
  <c r="BJ131" i="44"/>
  <c r="J134" i="46"/>
  <c r="J134" i="44"/>
  <c r="R134" i="46"/>
  <c r="R134" i="44"/>
  <c r="AX94" i="44"/>
  <c r="N95" i="44"/>
  <c r="I103" i="44"/>
  <c r="D106" i="44"/>
  <c r="BH106" i="44"/>
  <c r="U121" i="44"/>
  <c r="AB123" i="44"/>
  <c r="Q101" i="44"/>
  <c r="AB106" i="44"/>
  <c r="AB111" i="44"/>
  <c r="BP111" i="44"/>
  <c r="AU119" i="44"/>
  <c r="I96" i="44"/>
  <c r="Q96" i="44"/>
  <c r="Y96" i="44"/>
  <c r="AG96" i="44"/>
  <c r="AO96" i="44"/>
  <c r="AW96" i="44"/>
  <c r="BE96" i="44"/>
  <c r="BM96" i="44"/>
  <c r="AW101" i="44"/>
  <c r="BL105" i="44"/>
  <c r="BL107" i="44"/>
  <c r="BH111" i="44"/>
  <c r="BG115" i="44"/>
  <c r="K120" i="44"/>
  <c r="S120" i="44"/>
  <c r="AA120" i="44"/>
  <c r="AI120" i="44"/>
  <c r="AQ120" i="44"/>
  <c r="AY120" i="44"/>
  <c r="BG120" i="44"/>
  <c r="BO120" i="44"/>
  <c r="AH125" i="44"/>
  <c r="AH94" i="44"/>
  <c r="X105" i="44"/>
  <c r="S115" i="44"/>
  <c r="Z125" i="44"/>
  <c r="BQ90" i="44"/>
  <c r="G93" i="44"/>
  <c r="O93" i="44"/>
  <c r="W93" i="44"/>
  <c r="AE93" i="44"/>
  <c r="AM93" i="44"/>
  <c r="AU93" i="44"/>
  <c r="BC93" i="44"/>
  <c r="BK93" i="44"/>
  <c r="Z94" i="44"/>
  <c r="AG103" i="44"/>
  <c r="P105" i="44"/>
  <c r="H107" i="44"/>
  <c r="G109" i="44"/>
  <c r="O109" i="44"/>
  <c r="W109" i="44"/>
  <c r="AE109" i="44"/>
  <c r="AM109" i="44"/>
  <c r="AU109" i="44"/>
  <c r="BC109" i="44"/>
  <c r="BK109" i="44"/>
  <c r="L111" i="44"/>
  <c r="AE119" i="44"/>
  <c r="H124" i="44"/>
  <c r="P124" i="44"/>
  <c r="X124" i="44"/>
  <c r="AF124" i="44"/>
  <c r="AN124" i="44"/>
  <c r="AV124" i="44"/>
  <c r="BD124" i="44"/>
  <c r="BL124" i="44"/>
  <c r="AD95" i="44"/>
  <c r="BM103" i="44"/>
  <c r="H105" i="44"/>
  <c r="AR106" i="44"/>
  <c r="AV107" i="44"/>
  <c r="D111" i="44"/>
  <c r="AM116" i="44"/>
  <c r="BI121" i="44"/>
  <c r="G136" i="46"/>
  <c r="G136" i="44"/>
  <c r="O136" i="46"/>
  <c r="O136" i="44"/>
  <c r="W136" i="46"/>
  <c r="W136" i="44"/>
  <c r="AE136" i="46"/>
  <c r="AE136" i="44"/>
  <c r="AM136" i="46"/>
  <c r="AM136" i="44"/>
  <c r="AU136" i="46"/>
  <c r="AU136" i="44"/>
  <c r="BC136" i="46"/>
  <c r="BC136" i="44"/>
  <c r="BK136" i="46"/>
  <c r="BK136" i="44"/>
  <c r="D146" i="46"/>
  <c r="D146" i="44"/>
  <c r="L146" i="46"/>
  <c r="L146" i="44"/>
  <c r="T146" i="46"/>
  <c r="T146" i="44"/>
  <c r="AB146" i="46"/>
  <c r="AB146" i="44"/>
  <c r="AJ146" i="46"/>
  <c r="AJ146" i="44"/>
  <c r="AR146" i="46"/>
  <c r="AR146" i="44"/>
  <c r="AZ146" i="46"/>
  <c r="AZ146" i="44"/>
  <c r="BH146" i="46"/>
  <c r="BH146" i="44"/>
  <c r="BP146" i="46"/>
  <c r="BP146"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I150" i="46"/>
  <c r="I150" i="44"/>
  <c r="Q150" i="46"/>
  <c r="Q150" i="44"/>
  <c r="Y150" i="46"/>
  <c r="Y150" i="44"/>
  <c r="AG150" i="46"/>
  <c r="AG150" i="44"/>
  <c r="AO150" i="46"/>
  <c r="AO150" i="44"/>
  <c r="AW150" i="46"/>
  <c r="AW150" i="44"/>
  <c r="BE150" i="46"/>
  <c r="BE150" i="44"/>
  <c r="BM150" i="46"/>
  <c r="BM150" i="44"/>
  <c r="AS151" i="46"/>
  <c r="AS151" i="44"/>
  <c r="BA151" i="46"/>
  <c r="BA151" i="44"/>
  <c r="BI151" i="46"/>
  <c r="BI151" i="44"/>
  <c r="BQ151" i="46"/>
  <c r="BQ151" i="44"/>
  <c r="AF152" i="46"/>
  <c r="AF152" i="44"/>
  <c r="AV152" i="46"/>
  <c r="AV152" i="44"/>
  <c r="BD152" i="46"/>
  <c r="BD152" i="44"/>
  <c r="BL152" i="46"/>
  <c r="BL152" i="44"/>
  <c r="D153" i="46"/>
  <c r="D153" i="44"/>
  <c r="L153" i="46"/>
  <c r="L153" i="44"/>
  <c r="T153" i="46"/>
  <c r="T153" i="44"/>
  <c r="AB153" i="46"/>
  <c r="AB153" i="44"/>
  <c r="AJ153" i="46"/>
  <c r="AJ153" i="44"/>
  <c r="AR153" i="46"/>
  <c r="AR153" i="44"/>
  <c r="AZ153" i="46"/>
  <c r="AZ153" i="44"/>
  <c r="BH153" i="46"/>
  <c r="BH153" i="44"/>
  <c r="BP153" i="46"/>
  <c r="BP153" i="44"/>
  <c r="AB155" i="46"/>
  <c r="AB155" i="44"/>
  <c r="AZ155" i="46"/>
  <c r="AZ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K159" i="46"/>
  <c r="K159" i="44"/>
  <c r="S159" i="46"/>
  <c r="S159" i="44"/>
  <c r="AA159" i="46"/>
  <c r="AA159" i="44"/>
  <c r="AI159" i="46"/>
  <c r="AI159" i="44"/>
  <c r="AQ159" i="46"/>
  <c r="AQ159" i="44"/>
  <c r="AY159" i="46"/>
  <c r="AY159" i="44"/>
  <c r="BG159" i="46"/>
  <c r="BG159" i="44"/>
  <c r="BO159" i="46"/>
  <c r="BO159" i="44"/>
  <c r="G160" i="46"/>
  <c r="G160" i="44"/>
  <c r="O160" i="46"/>
  <c r="O160" i="44"/>
  <c r="W160" i="46"/>
  <c r="W160" i="44"/>
  <c r="AE160" i="46"/>
  <c r="AE160" i="44"/>
  <c r="AM160" i="46"/>
  <c r="AM160" i="44"/>
  <c r="AU160" i="46"/>
  <c r="AU160" i="44"/>
  <c r="BC160" i="46"/>
  <c r="BC160" i="44"/>
  <c r="BK160" i="46"/>
  <c r="BK160" i="44"/>
  <c r="K137" i="44"/>
  <c r="S137" i="44"/>
  <c r="AA137" i="44"/>
  <c r="AI137" i="44"/>
  <c r="AQ137" i="44"/>
  <c r="AY137" i="44"/>
  <c r="BG137" i="44"/>
  <c r="BO137" i="44"/>
  <c r="Z134" i="44"/>
  <c r="AH134" i="44"/>
  <c r="AP134" i="44"/>
  <c r="AX134" i="44"/>
  <c r="BF134" i="44"/>
  <c r="BN134" i="44"/>
  <c r="F140" i="44"/>
  <c r="N140" i="44"/>
  <c r="V140" i="44"/>
  <c r="AD140" i="44"/>
  <c r="AL140" i="44"/>
  <c r="AT140" i="44"/>
  <c r="BB140" i="44"/>
  <c r="BJ140" i="44"/>
  <c r="H143" i="44"/>
  <c r="P143" i="44"/>
  <c r="X143" i="44"/>
  <c r="AF143" i="44"/>
  <c r="AN143" i="44"/>
  <c r="AV143" i="44"/>
  <c r="BD143" i="44"/>
  <c r="BL143" i="44"/>
  <c r="H145" i="44"/>
  <c r="P145" i="44"/>
  <c r="X145" i="44"/>
  <c r="AF145" i="44"/>
  <c r="AN145" i="44"/>
  <c r="AV145" i="44"/>
  <c r="BD145" i="44"/>
  <c r="BL145" i="44"/>
  <c r="BG161" i="46"/>
  <c r="BG161" i="44"/>
  <c r="I163" i="46"/>
  <c r="I163" i="44"/>
  <c r="BM163" i="46"/>
  <c r="BM163" i="44"/>
  <c r="D166" i="46"/>
  <c r="D166" i="44"/>
  <c r="BH166" i="46"/>
  <c r="BH166" i="44"/>
  <c r="AM167" i="46"/>
  <c r="AM167" i="44"/>
  <c r="K168" i="46"/>
  <c r="K168" i="44"/>
  <c r="BO168" i="46"/>
  <c r="BO168" i="44"/>
  <c r="AM169" i="46"/>
  <c r="AM169" i="44"/>
  <c r="S170" i="46"/>
  <c r="S170" i="44"/>
  <c r="G171" i="46"/>
  <c r="G171" i="44"/>
  <c r="AY172" i="46"/>
  <c r="AY172" i="44"/>
  <c r="I174" i="46"/>
  <c r="I174" i="44"/>
  <c r="Q174" i="46"/>
  <c r="Q174" i="44"/>
  <c r="Y174" i="46"/>
  <c r="Y174" i="44"/>
  <c r="AG174" i="46"/>
  <c r="AG174" i="44"/>
  <c r="AO174" i="46"/>
  <c r="AO174" i="44"/>
  <c r="AW174" i="46"/>
  <c r="AW174" i="44"/>
  <c r="BE174" i="46"/>
  <c r="BE174" i="44"/>
  <c r="BM174" i="46"/>
  <c r="BM174" i="44"/>
  <c r="AK175" i="46"/>
  <c r="AK175" i="44"/>
  <c r="Q176" i="46"/>
  <c r="Q176" i="44"/>
  <c r="BM176" i="46"/>
  <c r="BM176" i="44"/>
  <c r="AJ177" i="46"/>
  <c r="AJ177" i="44"/>
  <c r="F178" i="46"/>
  <c r="F178" i="44"/>
  <c r="N178" i="46"/>
  <c r="N178" i="44"/>
  <c r="V178" i="46"/>
  <c r="V178" i="44"/>
  <c r="AD178" i="46"/>
  <c r="AD178" i="44"/>
  <c r="AL178" i="46"/>
  <c r="AL178" i="44"/>
  <c r="AT178" i="46"/>
  <c r="AT178" i="44"/>
  <c r="BB178" i="46"/>
  <c r="BB178" i="44"/>
  <c r="BJ178" i="46"/>
  <c r="BJ178" i="44"/>
  <c r="BQ180" i="46"/>
  <c r="BQ180" i="44"/>
  <c r="BD181" i="46"/>
  <c r="BD181" i="44"/>
  <c r="G183" i="46"/>
  <c r="G183" i="44"/>
  <c r="G185" i="46"/>
  <c r="G185" i="44"/>
  <c r="BE163" i="44"/>
  <c r="AW163" i="44"/>
  <c r="AY161" i="44"/>
  <c r="AO163" i="44"/>
  <c r="AI161" i="44"/>
  <c r="AA161" i="44"/>
  <c r="Q163" i="44"/>
  <c r="AE167" i="44"/>
  <c r="AQ168" i="44"/>
  <c r="O169" i="44"/>
  <c r="BK169" i="44"/>
  <c r="AI170" i="44"/>
  <c r="AM171" i="44"/>
  <c r="I176" i="44"/>
  <c r="L177" i="44"/>
  <c r="BP177" i="44"/>
  <c r="AS180" i="44"/>
  <c r="BL181" i="44"/>
  <c r="O183" i="44"/>
  <c r="AQ184" i="44"/>
  <c r="AW196" i="44"/>
  <c r="U197" i="44"/>
  <c r="BI197" i="44"/>
  <c r="U199" i="44"/>
  <c r="BI199" i="44"/>
  <c r="N200" i="44"/>
  <c r="AA204" i="44"/>
  <c r="AP206" i="44"/>
  <c r="AC8" i="44"/>
  <c r="BI8" i="44"/>
  <c r="P7" i="44"/>
  <c r="M8" i="44"/>
  <c r="AS8" i="44"/>
  <c r="AP11" i="44"/>
  <c r="K13"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B176" i="46"/>
  <c r="BB176" i="44"/>
  <c r="R180" i="46"/>
  <c r="R180" i="44"/>
  <c r="T181" i="46"/>
  <c r="T181" i="44"/>
  <c r="K183" i="46"/>
  <c r="K183" i="44"/>
  <c r="S183" i="46"/>
  <c r="S183" i="44"/>
  <c r="AA183" i="46"/>
  <c r="AA183" i="44"/>
  <c r="AI183" i="46"/>
  <c r="AI183" i="44"/>
  <c r="AY183" i="46"/>
  <c r="AY183" i="44"/>
  <c r="BG183" i="46"/>
  <c r="BG183" i="44"/>
  <c r="BO183" i="46"/>
  <c r="BO183" i="44"/>
  <c r="AM184" i="46"/>
  <c r="AM184" i="44"/>
  <c r="J161" i="46"/>
  <c r="J161" i="44"/>
  <c r="R161" i="46"/>
  <c r="R161" i="44"/>
  <c r="Z161" i="46"/>
  <c r="Z161" i="44"/>
  <c r="AH161" i="46"/>
  <c r="AH161" i="44"/>
  <c r="AP161" i="46"/>
  <c r="AP161" i="44"/>
  <c r="AX161" i="46"/>
  <c r="AX161" i="44"/>
  <c r="BF161" i="46"/>
  <c r="BF161" i="44"/>
  <c r="BN161" i="46"/>
  <c r="BN161" i="44"/>
  <c r="P163" i="46"/>
  <c r="P163" i="44"/>
  <c r="S166" i="46"/>
  <c r="S166" i="44"/>
  <c r="BJ167" i="46"/>
  <c r="BJ167" i="44"/>
  <c r="AP168" i="46"/>
  <c r="AP168" i="44"/>
  <c r="V169" i="46"/>
  <c r="V169" i="44"/>
  <c r="J170" i="46"/>
  <c r="J170" i="44"/>
  <c r="R170" i="46"/>
  <c r="R170" i="44"/>
  <c r="Z170" i="46"/>
  <c r="Z170" i="44"/>
  <c r="AH170" i="46"/>
  <c r="AH170" i="44"/>
  <c r="AP170" i="46"/>
  <c r="AP170" i="44"/>
  <c r="AX170" i="46"/>
  <c r="AX170" i="44"/>
  <c r="BF170" i="46"/>
  <c r="BF170" i="44"/>
  <c r="BN170" i="46"/>
  <c r="BN170" i="44"/>
  <c r="AD171" i="46"/>
  <c r="AD171" i="44"/>
  <c r="AI175" i="46"/>
  <c r="AI175" i="44"/>
  <c r="BH155" i="46"/>
  <c r="BH155" i="44"/>
  <c r="AV199" i="46"/>
  <c r="AV199" i="44"/>
  <c r="AW200" i="46"/>
  <c r="AW200" i="44"/>
  <c r="K206" i="46"/>
  <c r="K206" i="44"/>
  <c r="S206" i="46"/>
  <c r="S206" i="44"/>
  <c r="AA206" i="46"/>
  <c r="AA206" i="44"/>
  <c r="AI206" i="46"/>
  <c r="AI206" i="44"/>
  <c r="AQ206" i="46"/>
  <c r="AQ206" i="44"/>
  <c r="AY206" i="46"/>
  <c r="AY206" i="44"/>
  <c r="BG206" i="46"/>
  <c r="BG206" i="44"/>
  <c r="BO206" i="46"/>
  <c r="BO206" i="44"/>
  <c r="Z152" i="46"/>
  <c r="Z152" i="44"/>
  <c r="AH152" i="46"/>
  <c r="AH152" i="44"/>
  <c r="AP152" i="46"/>
  <c r="AP152" i="44"/>
  <c r="AX152" i="46"/>
  <c r="AX152" i="44"/>
  <c r="BF152" i="46"/>
  <c r="BF152" i="44"/>
  <c r="BN152" i="46"/>
  <c r="BN152" i="44"/>
  <c r="AZ191" i="46"/>
  <c r="AZ191" i="44"/>
  <c r="E196" i="46"/>
  <c r="E196" i="44"/>
  <c r="BQ196" i="46"/>
  <c r="BQ196" i="44"/>
  <c r="AO197" i="46"/>
  <c r="AO197" i="44"/>
  <c r="AU207" i="46"/>
  <c r="AU207" i="44"/>
  <c r="J185" i="46"/>
  <c r="J185" i="44"/>
  <c r="R185" i="46"/>
  <c r="R185" i="44"/>
  <c r="Z185" i="46"/>
  <c r="Z185" i="44"/>
  <c r="AH185" i="46"/>
  <c r="AH185" i="44"/>
  <c r="AP185" i="46"/>
  <c r="AP185" i="44"/>
  <c r="AX185" i="46"/>
  <c r="AX185" i="44"/>
  <c r="BF185" i="44"/>
  <c r="BF185" i="46"/>
  <c r="BN185" i="46"/>
  <c r="BN185" i="44"/>
  <c r="A68" i="27"/>
  <c r="A6" i="27"/>
  <c r="A54" i="27"/>
  <c r="A7" i="27"/>
  <c r="A47" i="27"/>
  <c r="A104" i="27"/>
  <c r="A33" i="27"/>
  <c r="A41" i="27"/>
  <c r="A18" i="27"/>
  <c r="A34" i="27"/>
  <c r="A67" i="27"/>
  <c r="H169" i="46"/>
  <c r="H169" i="44"/>
  <c r="X169" i="46"/>
  <c r="X169" i="44"/>
  <c r="AV169" i="46"/>
  <c r="AV169" i="44"/>
  <c r="BL169" i="46"/>
  <c r="BL169" i="44"/>
  <c r="Z172" i="46"/>
  <c r="Z172" i="44"/>
  <c r="AC53" i="44"/>
  <c r="I54" i="44"/>
  <c r="AR55" i="44"/>
  <c r="S58" i="44"/>
  <c r="U65" i="44"/>
  <c r="I66" i="44"/>
  <c r="N68" i="44"/>
  <c r="I70" i="44"/>
  <c r="Q70" i="44"/>
  <c r="Y70" i="44"/>
  <c r="AG70" i="44"/>
  <c r="AO70" i="44"/>
  <c r="AW70" i="44"/>
  <c r="BE70" i="44"/>
  <c r="BM70" i="44"/>
  <c r="J104" i="44"/>
  <c r="BF104" i="44"/>
  <c r="R106" i="44"/>
  <c r="Y121" i="44"/>
  <c r="D122" i="44"/>
  <c r="L122" i="44"/>
  <c r="T122" i="44"/>
  <c r="AB122" i="44"/>
  <c r="AJ122" i="44"/>
  <c r="AR122" i="44"/>
  <c r="AZ122" i="44"/>
  <c r="BH122" i="44"/>
  <c r="BP122" i="44"/>
  <c r="W181" i="44"/>
  <c r="D155" i="46"/>
  <c r="D155" i="44"/>
  <c r="BP155" i="46"/>
  <c r="BP155" i="44"/>
  <c r="D163" i="46"/>
  <c r="D163" i="44"/>
  <c r="L163" i="46"/>
  <c r="L163" i="44"/>
  <c r="T163" i="46"/>
  <c r="T163" i="44"/>
  <c r="AB163" i="46"/>
  <c r="AB163" i="44"/>
  <c r="AJ163" i="46"/>
  <c r="AJ163" i="44"/>
  <c r="AR163" i="46"/>
  <c r="AR163" i="44"/>
  <c r="AZ163" i="46"/>
  <c r="AZ163" i="44"/>
  <c r="BH163" i="46"/>
  <c r="BH163" i="44"/>
  <c r="BP163" i="46"/>
  <c r="BP163" i="44"/>
  <c r="F166" i="46"/>
  <c r="F166" i="44"/>
  <c r="N166" i="46"/>
  <c r="N166" i="44"/>
  <c r="V166" i="46"/>
  <c r="V166" i="44"/>
  <c r="AD166" i="46"/>
  <c r="AD166" i="44"/>
  <c r="AL166" i="46"/>
  <c r="AL166" i="44"/>
  <c r="AT166" i="46"/>
  <c r="AT166" i="44"/>
  <c r="BB166" i="46"/>
  <c r="BB166" i="44"/>
  <c r="BJ166" i="46"/>
  <c r="BJ166" i="44"/>
  <c r="P169" i="46"/>
  <c r="P169" i="44"/>
  <c r="AN169" i="46"/>
  <c r="AN169" i="44"/>
  <c r="BD169" i="46"/>
  <c r="BD169" i="44"/>
  <c r="AH172" i="46"/>
  <c r="AH172" i="44"/>
  <c r="AU181" i="44"/>
  <c r="AU181" i="46"/>
  <c r="C69" i="46"/>
  <c r="C69" i="44" s="1"/>
  <c r="U53" i="44"/>
  <c r="BM54" i="44"/>
  <c r="AJ55" i="44"/>
  <c r="K58" i="44"/>
  <c r="H63" i="44"/>
  <c r="P63" i="44"/>
  <c r="X63" i="44"/>
  <c r="AF63" i="44"/>
  <c r="AN63" i="44"/>
  <c r="AV63" i="44"/>
  <c r="BD63" i="44"/>
  <c r="BL63" i="44"/>
  <c r="M65" i="44"/>
  <c r="BM66" i="44"/>
  <c r="F68" i="44"/>
  <c r="H101" i="44"/>
  <c r="P101" i="44"/>
  <c r="X101" i="44"/>
  <c r="AF101" i="44"/>
  <c r="AN101" i="44"/>
  <c r="AV101" i="44"/>
  <c r="BD101" i="44"/>
  <c r="BL101" i="44"/>
  <c r="J106" i="44"/>
  <c r="Q121" i="44"/>
  <c r="O181" i="44"/>
  <c r="AM181" i="46"/>
  <c r="J172" i="46"/>
  <c r="J172" i="44"/>
  <c r="AP172" i="46"/>
  <c r="AP172" i="44"/>
  <c r="BF172" i="46"/>
  <c r="BF172" i="44"/>
  <c r="BN172" i="46"/>
  <c r="BN172" i="44"/>
  <c r="C70" i="46"/>
  <c r="C70" i="44" s="1"/>
  <c r="M53" i="44"/>
  <c r="BE54" i="44"/>
  <c r="AB55" i="44"/>
  <c r="BO58" i="44"/>
  <c r="E65" i="44"/>
  <c r="BQ65" i="44"/>
  <c r="BE66" i="44"/>
  <c r="BJ68" i="44"/>
  <c r="AX104" i="44"/>
  <c r="BN106" i="44"/>
  <c r="I121" i="44"/>
  <c r="AF171" i="44"/>
  <c r="G181" i="44"/>
  <c r="BK181" i="44"/>
  <c r="AW180" i="46"/>
  <c r="AW180" i="44"/>
  <c r="AF169" i="46"/>
  <c r="AF169" i="44"/>
  <c r="AN171" i="46"/>
  <c r="AN171" i="44"/>
  <c r="R172" i="46"/>
  <c r="R172" i="44"/>
  <c r="AX172" i="46"/>
  <c r="AX172" i="44"/>
  <c r="E53" i="44"/>
  <c r="BQ53" i="44"/>
  <c r="AW54" i="44"/>
  <c r="T55" i="44"/>
  <c r="D62" i="44"/>
  <c r="L62" i="44"/>
  <c r="T62" i="44"/>
  <c r="AB62" i="44"/>
  <c r="AJ62" i="44"/>
  <c r="AR62" i="44"/>
  <c r="AZ62" i="44"/>
  <c r="BH62" i="44"/>
  <c r="BP62" i="44"/>
  <c r="BI65" i="44"/>
  <c r="AW66" i="44"/>
  <c r="BB68" i="44"/>
  <c r="F69" i="44"/>
  <c r="N69" i="44"/>
  <c r="V69" i="44"/>
  <c r="AD69" i="44"/>
  <c r="AL69" i="44"/>
  <c r="AT69" i="44"/>
  <c r="BB69" i="44"/>
  <c r="BJ69" i="44"/>
  <c r="F105" i="44"/>
  <c r="N105" i="44"/>
  <c r="V105" i="44"/>
  <c r="AD105" i="44"/>
  <c r="AL105" i="44"/>
  <c r="AT105" i="44"/>
  <c r="BB105" i="44"/>
  <c r="BJ105" i="44"/>
  <c r="BF106" i="44"/>
  <c r="E119" i="44"/>
  <c r="M119" i="44"/>
  <c r="U119" i="44"/>
  <c r="AC119" i="44"/>
  <c r="AK119" i="44"/>
  <c r="AS119" i="44"/>
  <c r="BA119" i="44"/>
  <c r="BI119" i="44"/>
  <c r="BQ119" i="44"/>
  <c r="BM121" i="44"/>
  <c r="D144" i="44"/>
  <c r="L144" i="44"/>
  <c r="T144" i="44"/>
  <c r="AB144" i="44"/>
  <c r="AJ144" i="44"/>
  <c r="AR144" i="44"/>
  <c r="AZ144" i="44"/>
  <c r="BH144" i="44"/>
  <c r="BP144" i="44"/>
  <c r="D168" i="44"/>
  <c r="L168" i="44"/>
  <c r="T168" i="44"/>
  <c r="AB168" i="44"/>
  <c r="AJ168" i="44"/>
  <c r="AR168" i="44"/>
  <c r="AZ168" i="44"/>
  <c r="BH168" i="44"/>
  <c r="BP168" i="44"/>
  <c r="X171" i="44"/>
  <c r="BC181" i="44"/>
  <c r="AJ151" i="46"/>
  <c r="AJ151" i="44"/>
  <c r="AR151" i="46"/>
  <c r="AR151" i="44"/>
  <c r="AZ151" i="46"/>
  <c r="AZ151" i="44"/>
  <c r="BH151" i="46"/>
  <c r="BH151" i="44"/>
  <c r="BP151" i="46"/>
  <c r="BP151" i="44"/>
  <c r="D175" i="46"/>
  <c r="D175" i="44"/>
  <c r="L175" i="46"/>
  <c r="L175" i="44"/>
  <c r="T175" i="46"/>
  <c r="T175" i="44"/>
  <c r="AB175" i="46"/>
  <c r="AB175" i="44"/>
  <c r="AJ175" i="46"/>
  <c r="AJ175" i="44"/>
  <c r="AR175" i="46"/>
  <c r="AR175" i="44"/>
  <c r="AZ175" i="46"/>
  <c r="AZ175" i="44"/>
  <c r="BH175" i="46"/>
  <c r="BH175" i="44"/>
  <c r="BP175" i="46"/>
  <c r="BP175" i="44"/>
  <c r="AM176" i="46"/>
  <c r="AM176" i="44"/>
  <c r="I177" i="46"/>
  <c r="I177" i="44"/>
  <c r="Q177" i="46"/>
  <c r="Q177" i="44"/>
  <c r="Y177" i="46"/>
  <c r="Y177" i="44"/>
  <c r="AG177" i="46"/>
  <c r="AG177" i="44"/>
  <c r="AO177" i="46"/>
  <c r="AO177" i="44"/>
  <c r="AW177" i="46"/>
  <c r="AW177" i="44"/>
  <c r="BE177" i="46"/>
  <c r="BE177" i="44"/>
  <c r="BM177" i="46"/>
  <c r="BM177" i="44"/>
  <c r="G191" i="46"/>
  <c r="G191" i="44"/>
  <c r="O191" i="46"/>
  <c r="O191" i="44"/>
  <c r="W191" i="46"/>
  <c r="W191" i="44"/>
  <c r="AE191" i="46"/>
  <c r="AE191" i="44"/>
  <c r="AM191" i="46"/>
  <c r="AM191" i="44"/>
  <c r="AU191" i="46"/>
  <c r="AU191" i="44"/>
  <c r="BC191" i="46"/>
  <c r="BC191" i="44"/>
  <c r="BK191" i="46"/>
  <c r="BK191" i="44"/>
  <c r="AO54" i="44"/>
  <c r="AY58" i="44"/>
  <c r="I60" i="44"/>
  <c r="AG60" i="44"/>
  <c r="AW60" i="44"/>
  <c r="BA65" i="44"/>
  <c r="AO66" i="44"/>
  <c r="AT68" i="44"/>
  <c r="G103" i="44"/>
  <c r="O103" i="44"/>
  <c r="W103" i="44"/>
  <c r="AE103" i="44"/>
  <c r="AM103" i="44"/>
  <c r="AU103" i="44"/>
  <c r="BC103" i="44"/>
  <c r="BK103" i="44"/>
  <c r="AP104" i="44"/>
  <c r="AX106" i="44"/>
  <c r="BE121" i="44"/>
  <c r="P171" i="44"/>
  <c r="E184" i="46"/>
  <c r="E184" i="44"/>
  <c r="BQ184" i="46"/>
  <c r="BQ184" i="44"/>
  <c r="AO204" i="46"/>
  <c r="AO204" i="44"/>
  <c r="Y60" i="44"/>
  <c r="BE60" i="44"/>
  <c r="BA53" i="44"/>
  <c r="AG54" i="44"/>
  <c r="D55" i="44"/>
  <c r="BP55" i="44"/>
  <c r="H57" i="44"/>
  <c r="P57" i="44"/>
  <c r="X57" i="44"/>
  <c r="AF57" i="44"/>
  <c r="AN57" i="44"/>
  <c r="AV57" i="44"/>
  <c r="BD57" i="44"/>
  <c r="BL57" i="44"/>
  <c r="AQ58" i="44"/>
  <c r="J64" i="44"/>
  <c r="R64" i="44"/>
  <c r="Z64" i="44"/>
  <c r="AH64" i="44"/>
  <c r="AP64" i="44"/>
  <c r="AX64" i="44"/>
  <c r="BF64" i="44"/>
  <c r="BN64" i="44"/>
  <c r="AS65" i="44"/>
  <c r="AG66" i="44"/>
  <c r="D67" i="44"/>
  <c r="L67" i="44"/>
  <c r="T67" i="44"/>
  <c r="AB67" i="44"/>
  <c r="AJ67" i="44"/>
  <c r="AR67" i="44"/>
  <c r="AZ67" i="44"/>
  <c r="BH67" i="44"/>
  <c r="BP67" i="44"/>
  <c r="AL68" i="44"/>
  <c r="AH104" i="44"/>
  <c r="AP106" i="44"/>
  <c r="AW121" i="44"/>
  <c r="G123" i="44"/>
  <c r="O123" i="44"/>
  <c r="W123" i="44"/>
  <c r="AE123" i="44"/>
  <c r="AM123" i="44"/>
  <c r="AU123" i="44"/>
  <c r="BC123" i="44"/>
  <c r="BK123" i="44"/>
  <c r="H167" i="44"/>
  <c r="P167" i="44"/>
  <c r="X167" i="44"/>
  <c r="AF167" i="44"/>
  <c r="AN167" i="44"/>
  <c r="AV167" i="44"/>
  <c r="BD167" i="44"/>
  <c r="BL167" i="44"/>
  <c r="H171" i="44"/>
  <c r="BL171" i="44"/>
  <c r="BI53" i="44"/>
  <c r="L55" i="44"/>
  <c r="Q60" i="44"/>
  <c r="AO60" i="44"/>
  <c r="BM60" i="44"/>
  <c r="AS53" i="44"/>
  <c r="Y54" i="44"/>
  <c r="BH55" i="44"/>
  <c r="AI58" i="44"/>
  <c r="E59" i="44"/>
  <c r="M59" i="44"/>
  <c r="U59" i="44"/>
  <c r="AC59" i="44"/>
  <c r="AK59" i="44"/>
  <c r="AS59" i="44"/>
  <c r="BA59" i="44"/>
  <c r="BI59" i="44"/>
  <c r="BQ59" i="44"/>
  <c r="I61" i="44"/>
  <c r="Q61" i="44"/>
  <c r="Y61" i="44"/>
  <c r="AG61" i="44"/>
  <c r="AO61" i="44"/>
  <c r="AW61" i="44"/>
  <c r="BE61" i="44"/>
  <c r="BM61" i="44"/>
  <c r="AK65" i="44"/>
  <c r="Y66" i="44"/>
  <c r="AD68" i="44"/>
  <c r="Z104" i="44"/>
  <c r="AH106" i="44"/>
  <c r="AO121" i="44"/>
  <c r="BD171" i="44"/>
  <c r="AE197" i="46"/>
  <c r="AE197" i="44"/>
  <c r="AL199" i="46"/>
  <c r="AL199" i="44"/>
  <c r="D184" i="46"/>
  <c r="D184" i="44"/>
  <c r="L184" i="46"/>
  <c r="L184" i="44"/>
  <c r="T184" i="46"/>
  <c r="T184" i="44"/>
  <c r="AB184" i="46"/>
  <c r="AB184" i="44"/>
  <c r="AJ184" i="46"/>
  <c r="AJ184" i="44"/>
  <c r="AR184" i="46"/>
  <c r="AR184" i="44"/>
  <c r="AZ184" i="46"/>
  <c r="AZ184" i="44"/>
  <c r="BH184" i="46"/>
  <c r="BH184" i="44"/>
  <c r="BP184" i="46"/>
  <c r="BP184" i="44"/>
  <c r="AL197" i="46"/>
  <c r="AL197" i="44"/>
  <c r="BA199" i="46"/>
  <c r="BA199" i="44"/>
  <c r="F204" i="46"/>
  <c r="F204" i="44"/>
  <c r="D196" i="46"/>
  <c r="D196" i="44"/>
  <c r="L196" i="46"/>
  <c r="L196" i="44"/>
  <c r="T196" i="46"/>
  <c r="T196" i="44"/>
  <c r="AB196" i="46"/>
  <c r="AB196" i="44"/>
  <c r="AJ196" i="46"/>
  <c r="AJ196" i="44"/>
  <c r="AR196" i="46"/>
  <c r="AR196" i="44"/>
  <c r="AZ196" i="46"/>
  <c r="AZ196" i="44"/>
  <c r="BH196" i="46"/>
  <c r="BH196" i="44"/>
  <c r="BP196" i="46"/>
  <c r="BP196" i="44"/>
  <c r="D180" i="46"/>
  <c r="D180" i="44"/>
  <c r="L180" i="46"/>
  <c r="L180" i="44"/>
  <c r="T180" i="46"/>
  <c r="T180" i="44"/>
  <c r="AB180" i="46"/>
  <c r="AB180" i="44"/>
  <c r="AJ180" i="46"/>
  <c r="AJ180" i="44"/>
  <c r="AR180" i="46"/>
  <c r="AR180" i="44"/>
  <c r="AZ180" i="46"/>
  <c r="AZ180" i="44"/>
  <c r="BH180" i="46"/>
  <c r="BH180" i="44"/>
  <c r="BP180" i="46"/>
  <c r="BP180" i="44"/>
  <c r="J181" i="46"/>
  <c r="J181" i="44"/>
  <c r="R181" i="46"/>
  <c r="R181" i="44"/>
  <c r="Z181" i="46"/>
  <c r="Z181" i="44"/>
  <c r="AH181" i="46"/>
  <c r="AH181" i="44"/>
  <c r="AP181" i="46"/>
  <c r="AP181" i="44"/>
  <c r="AX181" i="46"/>
  <c r="AX181" i="44"/>
  <c r="BF181" i="46"/>
  <c r="BF181" i="44"/>
  <c r="BN181" i="46"/>
  <c r="BN181" i="44"/>
  <c r="E200" i="46"/>
  <c r="E200" i="44"/>
  <c r="BQ200" i="46"/>
  <c r="BQ200" i="44"/>
  <c r="I107" i="46"/>
  <c r="I107" i="44"/>
  <c r="Y107" i="46"/>
  <c r="Y107" i="44"/>
  <c r="AG107" i="44"/>
  <c r="AG107" i="46"/>
  <c r="AO107" i="46"/>
  <c r="AO107" i="44"/>
  <c r="AW107" i="46"/>
  <c r="AW107" i="44"/>
  <c r="BE107" i="46"/>
  <c r="BE107" i="44"/>
  <c r="D199" i="46"/>
  <c r="D199" i="44"/>
  <c r="L199" i="46"/>
  <c r="L199" i="44"/>
  <c r="T199" i="46"/>
  <c r="T199" i="44"/>
  <c r="AJ199" i="46"/>
  <c r="AJ199" i="44"/>
  <c r="BH199" i="46"/>
  <c r="BH199" i="44"/>
  <c r="BP199" i="46"/>
  <c r="BP199" i="44"/>
  <c r="E204" i="46"/>
  <c r="E204" i="44"/>
  <c r="M204" i="46"/>
  <c r="M204" i="44"/>
  <c r="U204" i="46"/>
  <c r="U204" i="44"/>
  <c r="AC204" i="46"/>
  <c r="AC204" i="44"/>
  <c r="AK204" i="46"/>
  <c r="AK204" i="44"/>
  <c r="AS204" i="46"/>
  <c r="AS204" i="44"/>
  <c r="BA204" i="46"/>
  <c r="BA204" i="44"/>
  <c r="BI204" i="46"/>
  <c r="BI204" i="44"/>
  <c r="BQ204" i="46"/>
  <c r="BQ204" i="44"/>
  <c r="AZ27" i="44"/>
  <c r="H43" i="44"/>
  <c r="P43" i="44"/>
  <c r="X43" i="44"/>
  <c r="AF43" i="44"/>
  <c r="AN43" i="44"/>
  <c r="AV43" i="44"/>
  <c r="BD43" i="44"/>
  <c r="BL43" i="44"/>
  <c r="J66" i="44"/>
  <c r="R66" i="44"/>
  <c r="Z66" i="44"/>
  <c r="AH66" i="44"/>
  <c r="AP66" i="44"/>
  <c r="AX66" i="44"/>
  <c r="BF66" i="44"/>
  <c r="BN66" i="44"/>
  <c r="AQ104" i="46"/>
  <c r="AQ104" i="44"/>
  <c r="AY104" i="46"/>
  <c r="AY104" i="44"/>
  <c r="AB199" i="46"/>
  <c r="AB199" i="44"/>
  <c r="AJ8" i="44"/>
  <c r="AR27" i="44"/>
  <c r="V48" i="44"/>
  <c r="E88" i="46"/>
  <c r="E88" i="44"/>
  <c r="M88" i="46"/>
  <c r="M88" i="44"/>
  <c r="U88" i="46"/>
  <c r="U88" i="44"/>
  <c r="AC88" i="46"/>
  <c r="AC88" i="44"/>
  <c r="AK88" i="46"/>
  <c r="AK88" i="44"/>
  <c r="AS88" i="46"/>
  <c r="AS88" i="44"/>
  <c r="BA88" i="46"/>
  <c r="BA88" i="44"/>
  <c r="BI88" i="46"/>
  <c r="BI88" i="44"/>
  <c r="BQ88" i="46"/>
  <c r="BQ88" i="44"/>
  <c r="G95" i="46"/>
  <c r="G95" i="44"/>
  <c r="O95" i="46"/>
  <c r="O95" i="44"/>
  <c r="W95" i="46"/>
  <c r="W95" i="44"/>
  <c r="AE95" i="46"/>
  <c r="AE95" i="44"/>
  <c r="AM95" i="46"/>
  <c r="AM95" i="44"/>
  <c r="AU95" i="46"/>
  <c r="AU95" i="44"/>
  <c r="BC95" i="46"/>
  <c r="BC95" i="44"/>
  <c r="BK95" i="46"/>
  <c r="BK95" i="44"/>
  <c r="Q107" i="46"/>
  <c r="Q107" i="44"/>
  <c r="AR199" i="46"/>
  <c r="AR199" i="44"/>
  <c r="AB8" i="44"/>
  <c r="AJ27" i="44"/>
  <c r="H34" i="44"/>
  <c r="P34" i="44"/>
  <c r="X34" i="44"/>
  <c r="AF34" i="44"/>
  <c r="AN34" i="44"/>
  <c r="AV34" i="44"/>
  <c r="BD34" i="44"/>
  <c r="BL34" i="44"/>
  <c r="N48" i="44"/>
  <c r="AM81" i="46"/>
  <c r="AM81" i="44"/>
  <c r="E176" i="46"/>
  <c r="E176" i="44"/>
  <c r="M176" i="46"/>
  <c r="M176" i="44"/>
  <c r="U176" i="46"/>
  <c r="U176" i="44"/>
  <c r="AC176" i="46"/>
  <c r="AC176" i="44"/>
  <c r="AK176" i="46"/>
  <c r="AK176" i="44"/>
  <c r="AS176" i="46"/>
  <c r="AS176" i="44"/>
  <c r="BA176" i="46"/>
  <c r="BA176" i="44"/>
  <c r="BI176" i="46"/>
  <c r="BI176" i="44"/>
  <c r="BQ176" i="46"/>
  <c r="BQ176" i="44"/>
  <c r="BM107" i="46"/>
  <c r="BM107" i="44"/>
  <c r="AZ199" i="46"/>
  <c r="AZ199" i="44"/>
  <c r="T8" i="44"/>
  <c r="AB27" i="44"/>
  <c r="F48" i="44"/>
  <c r="BJ48" i="44"/>
  <c r="I94" i="46"/>
  <c r="I94" i="44"/>
  <c r="Q94" i="46"/>
  <c r="Q94" i="44"/>
  <c r="Y94" i="46"/>
  <c r="Y94" i="44"/>
  <c r="AG94" i="46"/>
  <c r="AG94" i="44"/>
  <c r="AO94" i="46"/>
  <c r="AO94" i="44"/>
  <c r="AW94" i="46"/>
  <c r="AW94" i="44"/>
  <c r="BE94" i="46"/>
  <c r="BE94" i="44"/>
  <c r="BM94" i="46"/>
  <c r="BM94" i="44"/>
  <c r="I171" i="46"/>
  <c r="I171" i="44"/>
  <c r="Q171" i="46"/>
  <c r="Q171" i="44"/>
  <c r="Y171" i="46"/>
  <c r="Y171" i="44"/>
  <c r="AG171" i="46"/>
  <c r="AG171" i="44"/>
  <c r="AO171" i="46"/>
  <c r="AO171" i="44"/>
  <c r="AW171" i="46"/>
  <c r="AW171" i="44"/>
  <c r="BE171" i="46"/>
  <c r="BE171" i="44"/>
  <c r="BM171" i="46"/>
  <c r="BM171" i="44"/>
  <c r="T27" i="44"/>
  <c r="BB48" i="44"/>
  <c r="J68" i="44"/>
  <c r="R68" i="44"/>
  <c r="Z68" i="44"/>
  <c r="AH68" i="44"/>
  <c r="AP68" i="44"/>
  <c r="AX68" i="44"/>
  <c r="BF68" i="44"/>
  <c r="BN68" i="44"/>
  <c r="D115" i="44"/>
  <c r="L115" i="44"/>
  <c r="T115" i="44"/>
  <c r="AB115" i="44"/>
  <c r="AJ115" i="44"/>
  <c r="AR115" i="44"/>
  <c r="AZ115" i="44"/>
  <c r="BH115" i="44"/>
  <c r="BP115" i="44"/>
  <c r="Z87" i="46"/>
  <c r="Z87" i="44"/>
  <c r="K155" i="46"/>
  <c r="K155" i="44"/>
  <c r="S155" i="46"/>
  <c r="S155" i="44"/>
  <c r="AA155" i="46"/>
  <c r="AA155" i="44"/>
  <c r="AI155" i="46"/>
  <c r="AI155" i="44"/>
  <c r="AQ155" i="46"/>
  <c r="AQ155" i="44"/>
  <c r="AY155" i="46"/>
  <c r="AY155" i="44"/>
  <c r="BG155" i="46"/>
  <c r="BG155" i="44"/>
  <c r="BO155" i="46"/>
  <c r="BO155" i="44"/>
  <c r="L8" i="44"/>
  <c r="BP8" i="44"/>
  <c r="BH8" i="44"/>
  <c r="D20" i="44"/>
  <c r="L20" i="44"/>
  <c r="T20" i="44"/>
  <c r="AB20" i="44"/>
  <c r="AJ20" i="44"/>
  <c r="AR20" i="44"/>
  <c r="AZ20" i="44"/>
  <c r="BH20" i="44"/>
  <c r="BP20" i="44"/>
  <c r="L27" i="44"/>
  <c r="AT48" i="44"/>
  <c r="E111" i="44"/>
  <c r="M111" i="44"/>
  <c r="U111" i="44"/>
  <c r="AC111" i="44"/>
  <c r="AK111" i="44"/>
  <c r="AS111" i="44"/>
  <c r="BA111" i="44"/>
  <c r="BI111" i="44"/>
  <c r="BQ111" i="44"/>
  <c r="E125" i="46"/>
  <c r="E125" i="44"/>
  <c r="M125" i="46"/>
  <c r="M125" i="44"/>
  <c r="U125" i="46"/>
  <c r="U125" i="44"/>
  <c r="AC125" i="46"/>
  <c r="AC125" i="44"/>
  <c r="AK125" i="46"/>
  <c r="AK125" i="44"/>
  <c r="AS125" i="46"/>
  <c r="AS125" i="44"/>
  <c r="BA125" i="46"/>
  <c r="BA125" i="44"/>
  <c r="BI125" i="46"/>
  <c r="BI125" i="44"/>
  <c r="BQ125" i="46"/>
  <c r="BQ125" i="44"/>
  <c r="D8" i="44"/>
  <c r="AZ8" i="44"/>
  <c r="U21" i="44"/>
  <c r="AC21" i="44"/>
  <c r="AK21" i="44"/>
  <c r="AS21" i="44"/>
  <c r="BA21" i="44"/>
  <c r="BI21" i="44"/>
  <c r="BQ21" i="44"/>
  <c r="D27" i="44"/>
  <c r="BP27" i="44"/>
  <c r="AL48" i="44"/>
  <c r="G79" i="46"/>
  <c r="G79" i="44"/>
  <c r="O79" i="46"/>
  <c r="O79" i="44"/>
  <c r="W79" i="46"/>
  <c r="W79" i="44"/>
  <c r="AE79" i="46"/>
  <c r="AE79" i="44"/>
  <c r="AM79" i="46"/>
  <c r="AM79" i="44"/>
  <c r="AU79" i="46"/>
  <c r="AU79" i="44"/>
  <c r="BC79" i="46"/>
  <c r="BC79" i="44"/>
  <c r="BK79" i="46"/>
  <c r="BK79" i="44"/>
  <c r="AT7" i="46"/>
  <c r="Z9" i="44"/>
  <c r="Z9" i="46"/>
  <c r="P121" i="46"/>
  <c r="P121" i="44"/>
  <c r="AN121" i="46"/>
  <c r="AN121" i="44"/>
  <c r="R197" i="46"/>
  <c r="R197" i="44"/>
  <c r="AX197" i="46"/>
  <c r="AX197" i="44"/>
  <c r="BN197" i="46"/>
  <c r="BN197" i="44"/>
  <c r="AV200" i="46"/>
  <c r="AV200" i="44"/>
  <c r="V207" i="46"/>
  <c r="V207" i="44"/>
  <c r="AT207" i="46"/>
  <c r="AT207" i="44"/>
  <c r="C43" i="46"/>
  <c r="C43" i="44" s="1"/>
  <c r="AN7" i="44"/>
  <c r="G58" i="46"/>
  <c r="G58" i="44"/>
  <c r="O58" i="46"/>
  <c r="O58" i="44"/>
  <c r="W58" i="46"/>
  <c r="W58" i="44"/>
  <c r="AE58" i="46"/>
  <c r="AE58" i="44"/>
  <c r="AM58" i="46"/>
  <c r="AM58" i="44"/>
  <c r="AU58" i="46"/>
  <c r="AU58" i="44"/>
  <c r="BC58" i="46"/>
  <c r="BC58" i="44"/>
  <c r="BK58" i="46"/>
  <c r="BK58" i="44"/>
  <c r="D104" i="46"/>
  <c r="D104" i="44"/>
  <c r="L104" i="46"/>
  <c r="L104" i="44"/>
  <c r="T104" i="46"/>
  <c r="T104" i="44"/>
  <c r="AB104" i="46"/>
  <c r="AB104" i="44"/>
  <c r="AJ104" i="46"/>
  <c r="AJ104" i="44"/>
  <c r="AR104" i="46"/>
  <c r="AR104" i="44"/>
  <c r="AZ104" i="46"/>
  <c r="AZ104" i="44"/>
  <c r="BH104" i="46"/>
  <c r="BH104" i="44"/>
  <c r="BP104" i="46"/>
  <c r="BP104" i="44"/>
  <c r="K106" i="46"/>
  <c r="K106" i="44"/>
  <c r="S106" i="46"/>
  <c r="S106" i="44"/>
  <c r="AA106" i="46"/>
  <c r="AA106" i="44"/>
  <c r="AI106" i="46"/>
  <c r="AI106" i="44"/>
  <c r="AQ106" i="46"/>
  <c r="AQ106" i="44"/>
  <c r="AY106" i="46"/>
  <c r="AY106" i="44"/>
  <c r="BG106" i="46"/>
  <c r="BG106" i="44"/>
  <c r="BO106" i="46"/>
  <c r="BO106" i="44"/>
  <c r="I116" i="46"/>
  <c r="I116" i="44"/>
  <c r="Q116" i="46"/>
  <c r="Q116" i="44"/>
  <c r="Y116" i="46"/>
  <c r="Y116" i="44"/>
  <c r="AG116" i="46"/>
  <c r="AG116" i="44"/>
  <c r="AO116" i="46"/>
  <c r="AO116" i="44"/>
  <c r="AW116" i="46"/>
  <c r="AW116" i="44"/>
  <c r="BE116" i="46"/>
  <c r="BE116" i="44"/>
  <c r="BM116" i="46"/>
  <c r="BM116" i="44"/>
  <c r="AF121" i="46"/>
  <c r="AF121" i="44"/>
  <c r="BL121" i="46"/>
  <c r="BL121" i="44"/>
  <c r="AP197" i="46"/>
  <c r="AP197" i="44"/>
  <c r="H200" i="46"/>
  <c r="H200" i="44"/>
  <c r="AF200" i="46"/>
  <c r="AF200" i="44"/>
  <c r="BD200" i="46"/>
  <c r="BD200" i="44"/>
  <c r="BL200" i="46"/>
  <c r="BL200" i="44"/>
  <c r="N207" i="46"/>
  <c r="N207" i="44"/>
  <c r="AD207" i="46"/>
  <c r="AD207" i="44"/>
  <c r="AL207" i="46"/>
  <c r="AL207" i="44"/>
  <c r="AF7" i="44"/>
  <c r="AF16" i="44"/>
  <c r="D40" i="44"/>
  <c r="L40" i="44"/>
  <c r="T40" i="44"/>
  <c r="AB40" i="44"/>
  <c r="AJ40" i="44"/>
  <c r="AR40" i="44"/>
  <c r="AZ40" i="44"/>
  <c r="BH40" i="44"/>
  <c r="BP40" i="44"/>
  <c r="D44" i="44"/>
  <c r="L44" i="44"/>
  <c r="T44" i="44"/>
  <c r="AB44" i="44"/>
  <c r="AJ44" i="44"/>
  <c r="AR44" i="44"/>
  <c r="AZ44" i="44"/>
  <c r="BH44" i="44"/>
  <c r="BP44" i="44"/>
  <c r="AQ11" i="46"/>
  <c r="AQ11" i="44"/>
  <c r="J13" i="46"/>
  <c r="J13" i="44"/>
  <c r="R13" i="46"/>
  <c r="R13" i="44"/>
  <c r="Z13" i="46"/>
  <c r="Z13" i="44"/>
  <c r="AH13" i="46"/>
  <c r="AH13" i="44"/>
  <c r="AP13" i="46"/>
  <c r="AP13" i="44"/>
  <c r="AX13" i="46"/>
  <c r="AX13" i="44"/>
  <c r="BF13" i="46"/>
  <c r="BF13" i="44"/>
  <c r="BN13" i="46"/>
  <c r="BN13" i="44"/>
  <c r="F19" i="46"/>
  <c r="F19" i="44"/>
  <c r="N19" i="46"/>
  <c r="N19" i="44"/>
  <c r="V19" i="46"/>
  <c r="V19" i="44"/>
  <c r="AL19" i="46"/>
  <c r="AL19" i="44"/>
  <c r="AT19" i="46"/>
  <c r="AT19" i="44"/>
  <c r="BB19" i="46"/>
  <c r="BB19" i="44"/>
  <c r="BJ19" i="46"/>
  <c r="BJ19" i="44"/>
  <c r="BL39" i="46"/>
  <c r="BL39" i="44"/>
  <c r="F55" i="46"/>
  <c r="F55" i="44"/>
  <c r="N55" i="46"/>
  <c r="N55" i="44"/>
  <c r="V55" i="46"/>
  <c r="V55" i="44"/>
  <c r="AD55" i="46"/>
  <c r="AD55" i="44"/>
  <c r="AL55" i="44"/>
  <c r="AL55" i="46"/>
  <c r="AT55" i="46"/>
  <c r="AT55" i="44"/>
  <c r="BB55" i="44"/>
  <c r="BB55" i="46"/>
  <c r="BJ55" i="46"/>
  <c r="BJ55" i="44"/>
  <c r="H56" i="46"/>
  <c r="H56" i="44"/>
  <c r="P56" i="46"/>
  <c r="P56" i="44"/>
  <c r="X56" i="46"/>
  <c r="X56" i="44"/>
  <c r="AF56" i="46"/>
  <c r="AF56" i="44"/>
  <c r="AN56" i="46"/>
  <c r="AN56" i="44"/>
  <c r="AV56" i="46"/>
  <c r="AV56" i="44"/>
  <c r="BD56" i="46"/>
  <c r="BD56" i="44"/>
  <c r="BL56" i="46"/>
  <c r="BL56" i="44"/>
  <c r="R9" i="46"/>
  <c r="R9" i="44"/>
  <c r="AP9" i="46"/>
  <c r="AP9" i="44"/>
  <c r="BN9" i="44"/>
  <c r="BN9" i="46"/>
  <c r="H121" i="46"/>
  <c r="H121" i="44"/>
  <c r="AV121" i="46"/>
  <c r="AV121" i="44"/>
  <c r="J197" i="46"/>
  <c r="J197" i="44"/>
  <c r="AH197" i="46"/>
  <c r="AH197" i="44"/>
  <c r="BF197" i="46"/>
  <c r="BF197" i="44"/>
  <c r="P200" i="46"/>
  <c r="P200" i="44"/>
  <c r="AN200" i="46"/>
  <c r="AN200" i="44"/>
  <c r="BB207" i="46"/>
  <c r="BB207" i="44"/>
  <c r="X16" i="44"/>
  <c r="K18" i="44"/>
  <c r="S18" i="44"/>
  <c r="AA18" i="44"/>
  <c r="AI18" i="44"/>
  <c r="AQ18" i="44"/>
  <c r="AY18" i="44"/>
  <c r="BG18" i="44"/>
  <c r="AG45" i="44"/>
  <c r="AG45" i="46"/>
  <c r="AO45" i="46"/>
  <c r="AO45" i="44"/>
  <c r="I47" i="46"/>
  <c r="I47" i="44"/>
  <c r="Q47" i="46"/>
  <c r="Q47" i="44"/>
  <c r="Y47" i="46"/>
  <c r="Y47" i="44"/>
  <c r="AG47" i="46"/>
  <c r="AG47" i="44"/>
  <c r="AO47" i="46"/>
  <c r="AO47" i="44"/>
  <c r="AW47" i="46"/>
  <c r="AW47" i="44"/>
  <c r="BE47" i="46"/>
  <c r="BE47" i="44"/>
  <c r="BM47" i="46"/>
  <c r="BM47" i="44"/>
  <c r="E51" i="46"/>
  <c r="E51" i="44"/>
  <c r="M51" i="46"/>
  <c r="M51" i="44"/>
  <c r="U51" i="46"/>
  <c r="U51" i="44"/>
  <c r="AC51" i="46"/>
  <c r="AC51" i="44"/>
  <c r="AK51" i="46"/>
  <c r="AK51" i="44"/>
  <c r="AS51" i="46"/>
  <c r="AS51" i="44"/>
  <c r="BA51" i="46"/>
  <c r="BA51" i="44"/>
  <c r="BI51" i="46"/>
  <c r="BI51" i="44"/>
  <c r="BQ51" i="46"/>
  <c r="BQ51" i="44"/>
  <c r="X7" i="46"/>
  <c r="X7" i="44"/>
  <c r="J9" i="46"/>
  <c r="J9" i="44"/>
  <c r="AH9" i="46"/>
  <c r="AH9" i="44"/>
  <c r="AX9" i="46"/>
  <c r="AX9" i="44"/>
  <c r="BF9" i="46"/>
  <c r="BF9" i="44"/>
  <c r="AN16" i="46"/>
  <c r="AN16" i="44"/>
  <c r="X121" i="46"/>
  <c r="X121" i="44"/>
  <c r="BD121" i="46"/>
  <c r="BD121" i="44"/>
  <c r="Z197" i="46"/>
  <c r="Z197" i="44"/>
  <c r="X200" i="46"/>
  <c r="X200" i="44"/>
  <c r="F207" i="46"/>
  <c r="F207" i="44"/>
  <c r="BJ207" i="46"/>
  <c r="BJ207" i="44"/>
  <c r="P16" i="44"/>
  <c r="AU35" i="46"/>
  <c r="AU35" i="44"/>
  <c r="BC35" i="44"/>
  <c r="BC35" i="46"/>
  <c r="AO8" i="46"/>
  <c r="AO8" i="44"/>
  <c r="D54" i="46"/>
  <c r="D54" i="44"/>
  <c r="L54" i="46"/>
  <c r="L54" i="44"/>
  <c r="T54" i="46"/>
  <c r="T54" i="44"/>
  <c r="AB54" i="46"/>
  <c r="AB54" i="44"/>
  <c r="AJ54" i="46"/>
  <c r="AJ54" i="44"/>
  <c r="AR54" i="46"/>
  <c r="AR54" i="44"/>
  <c r="AZ54" i="46"/>
  <c r="AZ54" i="44"/>
  <c r="BH54" i="46"/>
  <c r="BH54" i="44"/>
  <c r="BP54" i="46"/>
  <c r="BP54" i="44"/>
  <c r="H87" i="46"/>
  <c r="H87" i="44"/>
  <c r="P87" i="46"/>
  <c r="P87" i="44"/>
  <c r="X87" i="46"/>
  <c r="X87" i="44"/>
  <c r="AF87" i="44"/>
  <c r="AF87" i="46"/>
  <c r="AN87" i="46"/>
  <c r="AN87" i="44"/>
  <c r="AV87" i="46"/>
  <c r="AV87" i="44"/>
  <c r="BD87" i="46"/>
  <c r="BD87" i="44"/>
  <c r="BL87" i="46"/>
  <c r="BL87" i="44"/>
  <c r="H7" i="44"/>
  <c r="BL7" i="44"/>
  <c r="BD16" i="44"/>
  <c r="AD19" i="46"/>
  <c r="I27" i="46"/>
  <c r="I27" i="44"/>
  <c r="Q27" i="46"/>
  <c r="Q27" i="44"/>
  <c r="Y27" i="46"/>
  <c r="Y27" i="44"/>
  <c r="AG27" i="46"/>
  <c r="AG27" i="44"/>
  <c r="AO27" i="46"/>
  <c r="AO27" i="44"/>
  <c r="AW27" i="46"/>
  <c r="AW27" i="44"/>
  <c r="BE27" i="46"/>
  <c r="BE27" i="44"/>
  <c r="BM27" i="46"/>
  <c r="BM27" i="44"/>
  <c r="BB32" i="46"/>
  <c r="BB32" i="44"/>
  <c r="BJ32" i="46"/>
  <c r="BJ32" i="44"/>
  <c r="G36" i="46"/>
  <c r="G36" i="44"/>
  <c r="O36" i="46"/>
  <c r="O36" i="44"/>
  <c r="W36" i="46"/>
  <c r="W36" i="44"/>
  <c r="AE36" i="46"/>
  <c r="AE36" i="44"/>
  <c r="AM36" i="46"/>
  <c r="AM36" i="44"/>
  <c r="BC36" i="46"/>
  <c r="BC36" i="44"/>
  <c r="BK36" i="46"/>
  <c r="BK36" i="44"/>
  <c r="I53" i="46"/>
  <c r="I53" i="44"/>
  <c r="Q53" i="46"/>
  <c r="Q53" i="44"/>
  <c r="Y53" i="46"/>
  <c r="Y53" i="44"/>
  <c r="AG53" i="46"/>
  <c r="AG53" i="44"/>
  <c r="AO53" i="46"/>
  <c r="AO53" i="44"/>
  <c r="AW53" i="46"/>
  <c r="AW53" i="44"/>
  <c r="BE53" i="46"/>
  <c r="BE53" i="44"/>
  <c r="BM53" i="46"/>
  <c r="BM53" i="44"/>
  <c r="J73" i="46"/>
  <c r="J73" i="44"/>
  <c r="R73" i="46"/>
  <c r="R73" i="44"/>
  <c r="Z73" i="46"/>
  <c r="Z73" i="44"/>
  <c r="AH73" i="46"/>
  <c r="AH73" i="44"/>
  <c r="AP73" i="44"/>
  <c r="AP73" i="46"/>
  <c r="AX73" i="46"/>
  <c r="AX73" i="44"/>
  <c r="BF73" i="46"/>
  <c r="BF73" i="44"/>
  <c r="F75" i="46"/>
  <c r="F75" i="44"/>
  <c r="N75" i="46"/>
  <c r="N75" i="44"/>
  <c r="V75" i="46"/>
  <c r="V75" i="44"/>
  <c r="AD75" i="46"/>
  <c r="AD75" i="44"/>
  <c r="AL75" i="46"/>
  <c r="AL75" i="44"/>
  <c r="AT75" i="46"/>
  <c r="AT75" i="44"/>
  <c r="BB75" i="46"/>
  <c r="BB75" i="44"/>
  <c r="BJ75" i="46"/>
  <c r="BJ75" i="44"/>
  <c r="G77" i="46"/>
  <c r="G77" i="44"/>
  <c r="O77" i="46"/>
  <c r="O77" i="44"/>
  <c r="W77" i="46"/>
  <c r="W77" i="44"/>
  <c r="AE77" i="46"/>
  <c r="AE77" i="44"/>
  <c r="AM77" i="46"/>
  <c r="AM77" i="44"/>
  <c r="AU77" i="46"/>
  <c r="AU77" i="44"/>
  <c r="BC77" i="46"/>
  <c r="BC77" i="44"/>
  <c r="BK77" i="46"/>
  <c r="BK77" i="44"/>
  <c r="K81" i="46"/>
  <c r="K81" i="44"/>
  <c r="S81" i="46"/>
  <c r="S81" i="44"/>
  <c r="AA81" i="46"/>
  <c r="AA81" i="44"/>
  <c r="AI81" i="46"/>
  <c r="AI81" i="44"/>
  <c r="AQ81" i="46"/>
  <c r="AQ81" i="44"/>
  <c r="AY81" i="46"/>
  <c r="AY81" i="44"/>
  <c r="BG81" i="46"/>
  <c r="BG81" i="44"/>
  <c r="BD7" i="44"/>
  <c r="AV16" i="44"/>
  <c r="I23" i="46"/>
  <c r="I23" i="44"/>
  <c r="Q23" i="46"/>
  <c r="Q23" i="44"/>
  <c r="E29" i="46"/>
  <c r="E29" i="44"/>
  <c r="M29" i="46"/>
  <c r="M29" i="44"/>
  <c r="BQ29" i="46"/>
  <c r="BQ29" i="44"/>
  <c r="AU36" i="46"/>
  <c r="Y45" i="46"/>
  <c r="G45" i="46"/>
  <c r="G45" i="44"/>
  <c r="O45" i="46"/>
  <c r="O45" i="44"/>
  <c r="W45" i="46"/>
  <c r="W45" i="44"/>
  <c r="AE45" i="46"/>
  <c r="AE45" i="44"/>
  <c r="AM45" i="46"/>
  <c r="AM45" i="44"/>
  <c r="AU45" i="46"/>
  <c r="AU45" i="44"/>
  <c r="BC45" i="46"/>
  <c r="BC45" i="44"/>
  <c r="BK45" i="46"/>
  <c r="BK45" i="44"/>
  <c r="D118" i="46"/>
  <c r="D118" i="44"/>
  <c r="L118" i="46"/>
  <c r="L118" i="44"/>
  <c r="T118" i="46"/>
  <c r="T118" i="44"/>
  <c r="AB118" i="46"/>
  <c r="AB118" i="44"/>
  <c r="AJ118" i="46"/>
  <c r="AJ118" i="44"/>
  <c r="AR118" i="46"/>
  <c r="AR118" i="44"/>
  <c r="AZ118" i="46"/>
  <c r="AZ118" i="44"/>
  <c r="BH118" i="46"/>
  <c r="BH118" i="44"/>
  <c r="BP118" i="46"/>
  <c r="BP118" i="44"/>
  <c r="K35" i="46"/>
  <c r="K35" i="44"/>
  <c r="S35" i="46"/>
  <c r="S35" i="44"/>
  <c r="AA35" i="46"/>
  <c r="AA35" i="44"/>
  <c r="AI35" i="46"/>
  <c r="AI35" i="44"/>
  <c r="AQ35" i="46"/>
  <c r="AQ35" i="44"/>
  <c r="AY35" i="46"/>
  <c r="AY35" i="44"/>
  <c r="BG35" i="46"/>
  <c r="BG35" i="44"/>
  <c r="BO35" i="46"/>
  <c r="BO35" i="44"/>
  <c r="P76" i="46"/>
  <c r="P76" i="44"/>
  <c r="X76" i="46"/>
  <c r="X76" i="44"/>
  <c r="AF76" i="46"/>
  <c r="AF76" i="44"/>
  <c r="AN76" i="44"/>
  <c r="AN76" i="46"/>
  <c r="AV76" i="46"/>
  <c r="AV76" i="44"/>
  <c r="BD76" i="46"/>
  <c r="BD76" i="44"/>
  <c r="BL76" i="46"/>
  <c r="BL76" i="44"/>
  <c r="AB48" i="46"/>
  <c r="AB48" i="44"/>
  <c r="P74" i="46"/>
  <c r="P74" i="44"/>
  <c r="H65" i="46"/>
  <c r="H65" i="44"/>
  <c r="P65" i="46"/>
  <c r="P65" i="44"/>
  <c r="X65" i="46"/>
  <c r="X65" i="44"/>
  <c r="AF65" i="46"/>
  <c r="AF65" i="44"/>
  <c r="AN65" i="46"/>
  <c r="AN65" i="44"/>
  <c r="AV65" i="46"/>
  <c r="AV65" i="44"/>
  <c r="BD65" i="46"/>
  <c r="BD65" i="44"/>
  <c r="BL65" i="46"/>
  <c r="BL65" i="44"/>
  <c r="U74" i="46"/>
  <c r="U74" i="44"/>
  <c r="V7" i="44"/>
  <c r="H8" i="46"/>
  <c r="H8" i="44"/>
  <c r="G29" i="46"/>
  <c r="G29" i="44"/>
  <c r="O29" i="46"/>
  <c r="O29" i="44"/>
  <c r="W29" i="46"/>
  <c r="W29" i="44"/>
  <c r="AE29" i="46"/>
  <c r="AE29" i="44"/>
  <c r="AM29" i="46"/>
  <c r="AM29" i="44"/>
  <c r="AU29" i="46"/>
  <c r="AU29" i="44"/>
  <c r="BC29" i="46"/>
  <c r="BC29" i="44"/>
  <c r="BK29" i="44"/>
  <c r="BK29" i="46"/>
  <c r="E74" i="46"/>
  <c r="E74" i="44"/>
  <c r="AS74" i="46"/>
  <c r="AS74" i="44"/>
  <c r="N7" i="44"/>
  <c r="AL7" i="44"/>
  <c r="BJ7" i="44"/>
  <c r="AD7" i="46"/>
  <c r="E48" i="46"/>
  <c r="E48" i="44"/>
  <c r="M48" i="46"/>
  <c r="M48" i="44"/>
  <c r="U48" i="46"/>
  <c r="U48" i="44"/>
  <c r="AC48" i="46"/>
  <c r="AC48" i="44"/>
  <c r="AK48" i="46"/>
  <c r="AK48" i="44"/>
  <c r="AS48" i="46"/>
  <c r="AS48" i="44"/>
  <c r="BA48" i="46"/>
  <c r="BA48" i="44"/>
  <c r="BI48" i="46"/>
  <c r="BI48" i="44"/>
  <c r="BQ48" i="46"/>
  <c r="BQ48" i="44"/>
  <c r="M74" i="46"/>
  <c r="M74" i="44"/>
  <c r="AK74" i="46"/>
  <c r="AK74" i="44"/>
  <c r="BA74" i="46"/>
  <c r="BA74" i="44"/>
  <c r="BQ74" i="46"/>
  <c r="BQ74" i="44"/>
  <c r="F7" i="44"/>
  <c r="BB7" i="44"/>
  <c r="AC74" i="46"/>
  <c r="AC74" i="44"/>
  <c r="BI74" i="46"/>
  <c r="BI74" i="44"/>
  <c r="D23" i="44"/>
  <c r="L23" i="44"/>
  <c r="T23" i="44"/>
  <c r="AB23" i="44"/>
  <c r="AJ23" i="44"/>
  <c r="AR23" i="44"/>
  <c r="AZ23" i="44"/>
  <c r="BH23" i="44"/>
  <c r="BP23" i="44"/>
  <c r="K24" i="44"/>
  <c r="S24" i="44"/>
  <c r="AA24" i="44"/>
  <c r="AI24" i="44"/>
  <c r="AQ24" i="44"/>
  <c r="AY24" i="44"/>
  <c r="BG24" i="44"/>
  <c r="BO24" i="44"/>
  <c r="K31" i="46"/>
  <c r="K31" i="44"/>
  <c r="S31" i="46"/>
  <c r="S31" i="44"/>
  <c r="AI31" i="46"/>
  <c r="AI31" i="44"/>
  <c r="AQ31" i="44"/>
  <c r="AQ31" i="46"/>
  <c r="AY31" i="46"/>
  <c r="AY31" i="44"/>
  <c r="BG31" i="46"/>
  <c r="BG31" i="44"/>
  <c r="BO31" i="46"/>
  <c r="BO31" i="44"/>
  <c r="I11" i="44"/>
  <c r="I11" i="46"/>
  <c r="Q11" i="46"/>
  <c r="Q11" i="44"/>
  <c r="Y11" i="46"/>
  <c r="Y11" i="44"/>
  <c r="AG11" i="46"/>
  <c r="AG11" i="44"/>
  <c r="AO11" i="44"/>
  <c r="AO11" i="46"/>
  <c r="AW11" i="46"/>
  <c r="AW11" i="44"/>
  <c r="BE11" i="46"/>
  <c r="BE11" i="44"/>
  <c r="BM11" i="46"/>
  <c r="BM11" i="44"/>
  <c r="AA31" i="46"/>
  <c r="K16" i="44"/>
  <c r="S16" i="44"/>
  <c r="AA16" i="44"/>
  <c r="AI16" i="44"/>
  <c r="AQ16" i="44"/>
  <c r="AY16" i="44"/>
  <c r="BG16" i="44"/>
  <c r="BO16" i="44"/>
  <c r="E32" i="44"/>
  <c r="M32" i="44"/>
  <c r="U32" i="44"/>
  <c r="AC32" i="44"/>
  <c r="AK32" i="44"/>
  <c r="AS32" i="44"/>
  <c r="BA32" i="44"/>
  <c r="BI32" i="44"/>
  <c r="BQ32" i="44"/>
  <c r="BB8" i="46"/>
  <c r="R6" i="44"/>
  <c r="AP6" i="44"/>
  <c r="V8" i="44"/>
  <c r="AX6" i="46"/>
  <c r="AT8" i="46"/>
  <c r="J6" i="44"/>
  <c r="Z6" i="44"/>
  <c r="AH6" i="44"/>
  <c r="BN6" i="44"/>
  <c r="F8" i="44"/>
  <c r="N8" i="44"/>
  <c r="AD8" i="44"/>
  <c r="AL8" i="44"/>
  <c r="BJ8" i="44"/>
  <c r="E21" i="44"/>
  <c r="M21" i="44"/>
  <c r="A24" i="44"/>
  <c r="A49" i="44"/>
  <c r="A31" i="44"/>
  <c r="A42" i="44"/>
  <c r="A84" i="44"/>
  <c r="C166" i="46"/>
  <c r="C166" i="44" s="1"/>
  <c r="A166" i="44"/>
  <c r="C21" i="46"/>
  <c r="C21" i="44" s="1"/>
  <c r="A21" i="44"/>
  <c r="C145" i="46"/>
  <c r="C145" i="44" s="1"/>
  <c r="A145" i="44"/>
  <c r="C115" i="46"/>
  <c r="C115" i="44" s="1"/>
  <c r="A115" i="44"/>
  <c r="C28" i="46"/>
  <c r="C28" i="44" s="1"/>
  <c r="A28" i="44"/>
  <c r="C51" i="46"/>
  <c r="C51" i="44" s="1"/>
  <c r="A51" i="44"/>
  <c r="C206" i="46"/>
  <c r="C206" i="44" s="1"/>
  <c r="A206" i="44"/>
  <c r="A180" i="44"/>
  <c r="C59" i="46"/>
  <c r="C59" i="44" s="1"/>
  <c r="A59" i="44"/>
  <c r="C10" i="46"/>
  <c r="C10" i="44" s="1"/>
  <c r="A10" i="44"/>
  <c r="H29" i="42"/>
  <c r="G29" i="42"/>
  <c r="N29" i="42"/>
  <c r="O29" i="42"/>
  <c r="V29" i="42"/>
  <c r="U29" i="42"/>
  <c r="A148" i="28"/>
  <c r="A148" i="27"/>
  <c r="A148" i="29"/>
  <c r="A151" i="29"/>
  <c r="A151" i="28"/>
  <c r="A151" i="27"/>
  <c r="A149" i="28"/>
  <c r="A149" i="27"/>
  <c r="A149" i="29"/>
  <c r="A150" i="29"/>
  <c r="A150" i="28"/>
  <c r="A150" i="27"/>
  <c r="DE4" i="27"/>
  <c r="DE5" i="27"/>
  <c r="DN5" i="27"/>
  <c r="DN6" i="27"/>
  <c r="DJ15" i="27"/>
  <c r="DX6" i="27"/>
  <c r="DT6" i="27"/>
  <c r="DT17" i="27"/>
  <c r="DT5" i="27" s="1"/>
  <c r="DY5" i="27"/>
  <c r="DD6" i="27"/>
  <c r="CZ18" i="27"/>
  <c r="CZ13" i="27"/>
  <c r="CZ4" i="27" s="1"/>
  <c r="CZ16" i="27"/>
  <c r="DE6" i="27"/>
  <c r="CZ5" i="27" l="1"/>
  <c r="CZ6" i="27"/>
  <c r="DJ6" i="27"/>
  <c r="DJ5" i="27"/>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X4" i="46"/>
  <c r="DO4" i="46"/>
  <c r="DF4" i="46"/>
  <c r="CW4" i="46"/>
  <c r="CM4" i="46"/>
  <c r="CD4" i="46"/>
  <c r="BU4" i="46"/>
  <c r="BK4" i="46"/>
  <c r="BB4" i="46"/>
  <c r="AS4" i="46"/>
  <c r="AJ4" i="46"/>
  <c r="Z4" i="46"/>
  <c r="Q4" i="46"/>
  <c r="H4" i="46"/>
  <c r="CK2" i="46"/>
  <c r="C188" i="45"/>
  <c r="C168" i="45"/>
  <c r="C165" i="45"/>
  <c r="C162" i="45"/>
  <c r="C156" i="45"/>
  <c r="C136" i="45"/>
  <c r="C133" i="45"/>
  <c r="C130" i="45"/>
  <c r="C124" i="45"/>
  <c r="C104" i="45"/>
  <c r="C101" i="45"/>
  <c r="C98" i="45"/>
  <c r="C92" i="45"/>
  <c r="C72" i="45"/>
  <c r="C69" i="45"/>
  <c r="C66" i="45"/>
  <c r="C60" i="45"/>
  <c r="C40" i="45"/>
  <c r="C37" i="45"/>
  <c r="C34" i="45"/>
  <c r="C28" i="45"/>
  <c r="C8" i="45"/>
  <c r="C5" i="45"/>
  <c r="P3" i="45"/>
  <c r="F3" i="45"/>
  <c r="A1" i="45"/>
  <c r="AZ2" i="44"/>
  <c r="Q39" i="42"/>
  <c r="J38" i="42"/>
  <c r="C37" i="42"/>
  <c r="B34" i="42"/>
  <c r="EF4" i="46"/>
  <c r="DW4" i="46"/>
  <c r="DN4" i="46"/>
  <c r="DE4" i="46"/>
  <c r="CU4" i="46"/>
  <c r="CL4" i="46"/>
  <c r="CC4" i="46"/>
  <c r="BT4" i="46"/>
  <c r="BJ4" i="46"/>
  <c r="BA4" i="46"/>
  <c r="AR4" i="46"/>
  <c r="AH4" i="46"/>
  <c r="Y4" i="46"/>
  <c r="P4" i="46"/>
  <c r="G4" i="46"/>
  <c r="AZ2" i="46"/>
  <c r="C185" i="45"/>
  <c r="C182" i="45"/>
  <c r="C179" i="45"/>
  <c r="C153" i="45"/>
  <c r="C150" i="45"/>
  <c r="C147" i="45"/>
  <c r="C121" i="45"/>
  <c r="C118" i="45"/>
  <c r="C115" i="45"/>
  <c r="C89" i="45"/>
  <c r="C86" i="45"/>
  <c r="C83" i="45"/>
  <c r="C57" i="45"/>
  <c r="C54" i="45"/>
  <c r="C51" i="45"/>
  <c r="C25" i="45"/>
  <c r="C22" i="45"/>
  <c r="C19" i="45"/>
  <c r="N3" i="45"/>
  <c r="E3" i="45"/>
  <c r="V2" i="44"/>
  <c r="J39" i="42"/>
  <c r="EE4" i="46"/>
  <c r="DV4" i="46"/>
  <c r="DM4" i="46"/>
  <c r="DC4" i="46"/>
  <c r="CT4" i="46"/>
  <c r="CK4" i="46"/>
  <c r="CB4" i="46"/>
  <c r="BS4" i="46"/>
  <c r="BI4" i="46"/>
  <c r="AZ4" i="46"/>
  <c r="AP4" i="46"/>
  <c r="AG4" i="46"/>
  <c r="X4" i="46"/>
  <c r="O4" i="46"/>
  <c r="F4" i="46"/>
  <c r="V2" i="46"/>
  <c r="C176" i="45"/>
  <c r="C173" i="45"/>
  <c r="C170" i="45"/>
  <c r="C164" i="45"/>
  <c r="C144" i="45"/>
  <c r="C141" i="45"/>
  <c r="C138" i="45"/>
  <c r="C132" i="45"/>
  <c r="C112" i="45"/>
  <c r="C109" i="45"/>
  <c r="C106" i="45"/>
  <c r="C100" i="45"/>
  <c r="C80" i="45"/>
  <c r="C77" i="45"/>
  <c r="C74" i="45"/>
  <c r="C68" i="45"/>
  <c r="C48" i="45"/>
  <c r="C45" i="45"/>
  <c r="C42" i="45"/>
  <c r="C36" i="45"/>
  <c r="C16" i="45"/>
  <c r="C13" i="45"/>
  <c r="C10" i="45"/>
  <c r="C4" i="45"/>
  <c r="M3" i="45"/>
  <c r="D3" i="45"/>
  <c r="D2" i="44"/>
  <c r="C38" i="42"/>
  <c r="Q36" i="42"/>
  <c r="Q27" i="42"/>
  <c r="ED4" i="46"/>
  <c r="DU4" i="46"/>
  <c r="DK4" i="46"/>
  <c r="DB4" i="46"/>
  <c r="CS4" i="46"/>
  <c r="CJ4" i="46"/>
  <c r="CA4" i="46"/>
  <c r="BQ4" i="46"/>
  <c r="BH4" i="46"/>
  <c r="AX4" i="46"/>
  <c r="AO4" i="46"/>
  <c r="AF4" i="46"/>
  <c r="W4" i="46"/>
  <c r="N4" i="46"/>
  <c r="E4" i="46"/>
  <c r="D2" i="46"/>
  <c r="C187" i="45"/>
  <c r="C161" i="45"/>
  <c r="C158" i="45"/>
  <c r="C155" i="45"/>
  <c r="C129" i="45"/>
  <c r="C126" i="45"/>
  <c r="C123" i="45"/>
  <c r="C97" i="45"/>
  <c r="C94" i="45"/>
  <c r="C91" i="45"/>
  <c r="C65" i="45"/>
  <c r="C62" i="45"/>
  <c r="C59" i="45"/>
  <c r="C33" i="45"/>
  <c r="C30" i="45"/>
  <c r="C27" i="45"/>
  <c r="L3" i="45"/>
  <c r="C3" i="45"/>
  <c r="A1" i="44"/>
  <c r="J27" i="42"/>
  <c r="A1" i="42"/>
  <c r="EC4" i="46"/>
  <c r="DS4" i="46"/>
  <c r="DJ4" i="46"/>
  <c r="DA4" i="46"/>
  <c r="CR4" i="46"/>
  <c r="CI4" i="46"/>
  <c r="BZ4" i="46"/>
  <c r="BP4" i="46"/>
  <c r="BF4" i="46"/>
  <c r="AW4" i="46"/>
  <c r="AN4" i="46"/>
  <c r="AE4" i="46"/>
  <c r="V4" i="46"/>
  <c r="M4" i="46"/>
  <c r="D4" i="46"/>
  <c r="A2" i="46"/>
  <c r="C184" i="45"/>
  <c r="C181" i="45"/>
  <c r="C178" i="45"/>
  <c r="C172" i="45"/>
  <c r="C152" i="45"/>
  <c r="C149" i="45"/>
  <c r="C146" i="45"/>
  <c r="C140" i="45"/>
  <c r="C120" i="45"/>
  <c r="C117" i="45"/>
  <c r="C114" i="45"/>
  <c r="C108" i="45"/>
  <c r="C88" i="45"/>
  <c r="C85" i="45"/>
  <c r="C82" i="45"/>
  <c r="C76" i="45"/>
  <c r="C56" i="45"/>
  <c r="C53" i="45"/>
  <c r="C50" i="45"/>
  <c r="C44" i="45"/>
  <c r="C24" i="45"/>
  <c r="C21" i="45"/>
  <c r="C18" i="45"/>
  <c r="C12" i="45"/>
  <c r="K3" i="45"/>
  <c r="B3" i="45"/>
  <c r="A65" i="43"/>
  <c r="C39" i="42"/>
  <c r="Q37" i="42"/>
  <c r="J36" i="42"/>
  <c r="C27" i="42"/>
  <c r="P4" i="42"/>
  <c r="A2" i="43"/>
  <c r="EA4" i="46"/>
  <c r="DR4" i="46"/>
  <c r="DI4" i="46"/>
  <c r="CZ4" i="46"/>
  <c r="CQ4" i="46"/>
  <c r="CH4" i="46"/>
  <c r="BY4" i="46"/>
  <c r="BN4" i="46"/>
  <c r="BE4" i="46"/>
  <c r="AV4" i="46"/>
  <c r="AM4" i="46"/>
  <c r="AD4" i="46"/>
  <c r="U4" i="46"/>
  <c r="L4" i="46"/>
  <c r="B4" i="46"/>
  <c r="A1" i="46"/>
  <c r="C169" i="45"/>
  <c r="C166" i="45"/>
  <c r="C163" i="45"/>
  <c r="C137" i="45"/>
  <c r="C134" i="45"/>
  <c r="C131" i="45"/>
  <c r="C105" i="45"/>
  <c r="C102" i="45"/>
  <c r="C99" i="45"/>
  <c r="C73" i="45"/>
  <c r="C70" i="45"/>
  <c r="C67" i="45"/>
  <c r="C41" i="45"/>
  <c r="C38" i="45"/>
  <c r="C35" i="45"/>
  <c r="C9" i="45"/>
  <c r="C6" i="45"/>
  <c r="S3" i="45"/>
  <c r="J3" i="45"/>
  <c r="A3" i="45"/>
  <c r="B4" i="44"/>
  <c r="A44" i="43"/>
  <c r="I4" i="42"/>
  <c r="Q38" i="42"/>
  <c r="J37" i="42"/>
  <c r="C36" i="42"/>
  <c r="B4" i="42"/>
  <c r="C142" i="45"/>
  <c r="C113" i="45"/>
  <c r="C107" i="45"/>
  <c r="C75" i="45"/>
  <c r="C14" i="45"/>
  <c r="C11" i="45"/>
  <c r="E1" i="45"/>
  <c r="DZ4" i="46"/>
  <c r="DQ4" i="46"/>
  <c r="DH4" i="46"/>
  <c r="CY4" i="46"/>
  <c r="CP4" i="46"/>
  <c r="CG4" i="46"/>
  <c r="BW4" i="46"/>
  <c r="BM4" i="46"/>
  <c r="BD4" i="46"/>
  <c r="AU4" i="46"/>
  <c r="AL4" i="46"/>
  <c r="AC4" i="46"/>
  <c r="T4" i="46"/>
  <c r="J4" i="46"/>
  <c r="A4" i="46"/>
  <c r="C189" i="45"/>
  <c r="C186" i="45"/>
  <c r="C180" i="45"/>
  <c r="C160" i="45"/>
  <c r="C157" i="45"/>
  <c r="C154" i="45"/>
  <c r="C148" i="45"/>
  <c r="C128" i="45"/>
  <c r="C125" i="45"/>
  <c r="C122" i="45"/>
  <c r="C116" i="45"/>
  <c r="C96" i="45"/>
  <c r="C93" i="45"/>
  <c r="C90" i="45"/>
  <c r="C84" i="45"/>
  <c r="C64" i="45"/>
  <c r="C61" i="45"/>
  <c r="C58" i="45"/>
  <c r="C52" i="45"/>
  <c r="C32" i="45"/>
  <c r="C29" i="45"/>
  <c r="C26" i="45"/>
  <c r="C20" i="45"/>
  <c r="R3" i="45"/>
  <c r="I3" i="45"/>
  <c r="O1" i="45"/>
  <c r="A23" i="43"/>
  <c r="C110" i="45"/>
  <c r="C81" i="45"/>
  <c r="C49" i="45"/>
  <c r="C46" i="45"/>
  <c r="C43" i="45"/>
  <c r="C17" i="45"/>
  <c r="Q3" i="45"/>
  <c r="DY4" i="46"/>
  <c r="DP4" i="46"/>
  <c r="DG4" i="46"/>
  <c r="CX4" i="46"/>
  <c r="CO4" i="46"/>
  <c r="CE4" i="46"/>
  <c r="BV4" i="46"/>
  <c r="BL4" i="46"/>
  <c r="BC4" i="46"/>
  <c r="AT4" i="46"/>
  <c r="AK4" i="46"/>
  <c r="AB4" i="46"/>
  <c r="R4" i="46"/>
  <c r="I4" i="46"/>
  <c r="DO2" i="46"/>
  <c r="C177" i="45"/>
  <c r="C174" i="45"/>
  <c r="C171" i="45"/>
  <c r="C145" i="45"/>
  <c r="C139" i="45"/>
  <c r="C78" i="45"/>
  <c r="H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DT1" i="28"/>
  <c r="ED1" i="28"/>
  <c r="CZ1" i="28"/>
  <c r="DJ1" i="28"/>
  <c r="CF1" i="28"/>
  <c r="CP1" i="28"/>
  <c r="BL1" i="28"/>
  <c r="BV1" i="28"/>
  <c r="AR1" i="28"/>
  <c r="BB1" i="28"/>
  <c r="X1" i="28"/>
  <c r="AH1" i="28"/>
  <c r="A5" i="40"/>
  <c r="D5" i="40" s="1"/>
  <c r="D1" i="28"/>
  <c r="N1" i="28"/>
  <c r="DT1" i="27"/>
  <c r="ED1" i="27"/>
  <c r="CZ1" i="27"/>
  <c r="DJ1" i="27"/>
  <c r="CF1" i="27"/>
  <c r="CP1" i="27"/>
  <c r="BL1" i="27"/>
  <c r="BV1" i="27"/>
  <c r="AR1" i="27"/>
  <c r="BB1" i="27"/>
  <c r="X1" i="27"/>
  <c r="AH1" i="27"/>
  <c r="D1" i="27"/>
  <c r="N1" i="27"/>
  <c r="E28" i="42"/>
  <c r="DU3" i="46"/>
  <c r="BF3" i="46"/>
  <c r="BY3" i="46"/>
  <c r="J3" i="46"/>
  <c r="CU3" i="46"/>
  <c r="AF3" i="46"/>
  <c r="S28" i="42"/>
  <c r="L28" i="42"/>
  <c r="P39" i="42"/>
  <c r="I39" i="42"/>
  <c r="A33" i="42"/>
  <c r="B39" i="42"/>
  <c r="CB3" i="46"/>
  <c r="DX3" i="46"/>
  <c r="BI3" i="46"/>
  <c r="T28" i="42"/>
  <c r="M3" i="46"/>
  <c r="CZ3" i="46"/>
  <c r="AK3" i="46"/>
  <c r="M28" i="42"/>
  <c r="F28" i="42"/>
  <c r="EA3" i="46"/>
  <c r="BL3" i="46"/>
  <c r="P3" i="46"/>
  <c r="CE3" i="46"/>
  <c r="N28" i="42"/>
  <c r="DE3" i="46"/>
  <c r="AP3" i="46"/>
  <c r="G28" i="42"/>
  <c r="U28" i="42"/>
  <c r="BC3" i="46"/>
  <c r="CP3" i="46"/>
  <c r="AA3" i="46"/>
  <c r="K28" i="42"/>
  <c r="DR3" i="46"/>
  <c r="BV3" i="46"/>
  <c r="G3" i="46"/>
  <c r="D28" i="42"/>
  <c r="R28" i="42"/>
  <c r="S3" i="46"/>
  <c r="CH3" i="46"/>
  <c r="AU3" i="46"/>
  <c r="ED3" i="46"/>
  <c r="BO3" i="46"/>
  <c r="H28" i="42"/>
  <c r="V28" i="42"/>
  <c r="O28" i="42"/>
  <c r="I38" i="42"/>
  <c r="B38" i="42"/>
  <c r="P38" i="42"/>
  <c r="A32" i="42"/>
  <c r="B17" i="46"/>
  <c r="B9" i="46"/>
  <c r="B18" i="46"/>
  <c r="B16" i="46"/>
  <c r="B14" i="46"/>
  <c r="B8" i="46"/>
  <c r="B15" i="46"/>
  <c r="B12" i="46"/>
  <c r="B36" i="42"/>
  <c r="P36" i="42"/>
  <c r="A30" i="42"/>
  <c r="I36" i="42"/>
  <c r="B13" i="46"/>
  <c r="B7" i="46"/>
  <c r="B19" i="46"/>
  <c r="B37" i="42"/>
  <c r="A31" i="42"/>
  <c r="P37" i="42"/>
  <c r="I37" i="42"/>
  <c r="B10" i="46"/>
  <c r="B11" i="46"/>
  <c r="B6"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83" i="45"/>
  <c r="A180" i="45"/>
  <c r="A160" i="45"/>
  <c r="A154" i="45"/>
  <c r="A151" i="45"/>
  <c r="A148" i="45"/>
  <c r="A128" i="45"/>
  <c r="A122" i="45"/>
  <c r="A119" i="45"/>
  <c r="A116" i="45"/>
  <c r="A96" i="45"/>
  <c r="A90" i="45"/>
  <c r="A87" i="45"/>
  <c r="A84" i="45"/>
  <c r="A64" i="45"/>
  <c r="A58" i="45"/>
  <c r="A55" i="45"/>
  <c r="A52" i="45"/>
  <c r="A32" i="45"/>
  <c r="A26" i="45"/>
  <c r="A23" i="45"/>
  <c r="A20" i="45"/>
  <c r="A177" i="45"/>
  <c r="A174" i="45"/>
  <c r="A171" i="45"/>
  <c r="A145" i="45"/>
  <c r="A142" i="45"/>
  <c r="A139" i="45"/>
  <c r="A113" i="45"/>
  <c r="A110" i="45"/>
  <c r="A107" i="45"/>
  <c r="A81" i="45"/>
  <c r="A78" i="45"/>
  <c r="A75" i="45"/>
  <c r="A49" i="45"/>
  <c r="A46" i="45"/>
  <c r="A43" i="45"/>
  <c r="A17" i="45"/>
  <c r="A14" i="45"/>
  <c r="A11" i="45"/>
  <c r="A188" i="45"/>
  <c r="A168" i="45"/>
  <c r="A162" i="45"/>
  <c r="A159" i="45"/>
  <c r="A156" i="45"/>
  <c r="A136" i="45"/>
  <c r="A130" i="45"/>
  <c r="A127" i="45"/>
  <c r="A124" i="45"/>
  <c r="A104" i="45"/>
  <c r="A98" i="45"/>
  <c r="A95" i="45"/>
  <c r="A92" i="45"/>
  <c r="A72" i="45"/>
  <c r="A66" i="45"/>
  <c r="A63" i="45"/>
  <c r="A60" i="45"/>
  <c r="A40" i="45"/>
  <c r="A34" i="45"/>
  <c r="A31" i="45"/>
  <c r="A28" i="45"/>
  <c r="A8" i="45"/>
  <c r="A185" i="45"/>
  <c r="A182" i="45"/>
  <c r="A179" i="45"/>
  <c r="A153" i="45"/>
  <c r="A150" i="45"/>
  <c r="A147" i="45"/>
  <c r="A121" i="45"/>
  <c r="A118" i="45"/>
  <c r="A115" i="45"/>
  <c r="A89" i="45"/>
  <c r="A86" i="45"/>
  <c r="A83" i="45"/>
  <c r="A57" i="45"/>
  <c r="A54" i="45"/>
  <c r="A51" i="45"/>
  <c r="A25" i="45"/>
  <c r="A22" i="45"/>
  <c r="A19" i="45"/>
  <c r="A176" i="45"/>
  <c r="A170" i="45"/>
  <c r="A167" i="45"/>
  <c r="A164" i="45"/>
  <c r="A144" i="45"/>
  <c r="A138" i="45"/>
  <c r="A135" i="45"/>
  <c r="A132" i="45"/>
  <c r="A112" i="45"/>
  <c r="A106" i="45"/>
  <c r="A103" i="45"/>
  <c r="A100" i="45"/>
  <c r="A80" i="45"/>
  <c r="A74" i="45"/>
  <c r="A71" i="45"/>
  <c r="A68" i="45"/>
  <c r="A48" i="45"/>
  <c r="A42" i="45"/>
  <c r="A39" i="45"/>
  <c r="A36" i="45"/>
  <c r="A16" i="45"/>
  <c r="A10" i="45"/>
  <c r="A7" i="45"/>
  <c r="A4" i="45"/>
  <c r="A187" i="45"/>
  <c r="A161" i="45"/>
  <c r="A158" i="45"/>
  <c r="A155" i="45"/>
  <c r="A129" i="45"/>
  <c r="A126" i="45"/>
  <c r="A123" i="45"/>
  <c r="A97" i="45"/>
  <c r="A94" i="45"/>
  <c r="A91" i="45"/>
  <c r="A65" i="45"/>
  <c r="A62" i="45"/>
  <c r="A59" i="45"/>
  <c r="A33" i="45"/>
  <c r="A30" i="45"/>
  <c r="A27" i="45"/>
  <c r="B27" i="42"/>
  <c r="A134" i="45"/>
  <c r="A105" i="45"/>
  <c r="A73" i="45"/>
  <c r="A67" i="45"/>
  <c r="A41" i="45"/>
  <c r="A9" i="45"/>
  <c r="A184" i="45"/>
  <c r="A178" i="45"/>
  <c r="A175" i="45"/>
  <c r="A172" i="45"/>
  <c r="A152" i="45"/>
  <c r="A146" i="45"/>
  <c r="A143" i="45"/>
  <c r="A140" i="45"/>
  <c r="A120" i="45"/>
  <c r="A114" i="45"/>
  <c r="A111" i="45"/>
  <c r="A108" i="45"/>
  <c r="A88" i="45"/>
  <c r="A82" i="45"/>
  <c r="A79" i="45"/>
  <c r="A76" i="45"/>
  <c r="A56" i="45"/>
  <c r="A50" i="45"/>
  <c r="A47" i="45"/>
  <c r="A44" i="45"/>
  <c r="A24" i="45"/>
  <c r="A18" i="45"/>
  <c r="A15" i="45"/>
  <c r="A12" i="45"/>
  <c r="A131" i="45"/>
  <c r="A102" i="45"/>
  <c r="A70" i="45"/>
  <c r="A38" i="45"/>
  <c r="A169" i="45"/>
  <c r="A166" i="45"/>
  <c r="A163" i="45"/>
  <c r="A137" i="45"/>
  <c r="A99" i="45"/>
  <c r="A35" i="45"/>
  <c r="A6" i="45"/>
  <c r="G3" i="30" l="1"/>
  <c r="F3" i="30"/>
  <c r="E3" i="30"/>
  <c r="D3" i="30"/>
  <c r="C3" i="30"/>
  <c r="E5" i="40"/>
  <c r="F5" i="40"/>
  <c r="B5" i="40"/>
  <c r="C5" i="40"/>
  <c r="Q25" i="42"/>
  <c r="Q26" i="42"/>
  <c r="C26" i="42"/>
  <c r="C25" i="42"/>
  <c r="J25" i="42"/>
  <c r="J26" i="42"/>
  <c r="C15" i="47"/>
  <c r="C2" i="47"/>
  <c r="A2" i="45"/>
  <c r="D1" i="45"/>
  <c r="D2" i="45"/>
  <c r="C1" i="45"/>
  <c r="C2" i="45"/>
  <c r="B1" i="45"/>
  <c r="B2" i="45"/>
  <c r="R27" i="42"/>
  <c r="P2" i="42"/>
  <c r="H2" i="42"/>
  <c r="V1" i="42"/>
  <c r="N1" i="42"/>
  <c r="F1" i="42"/>
  <c r="N2" i="42"/>
  <c r="L1" i="42"/>
  <c r="O2" i="42"/>
  <c r="G2" i="42"/>
  <c r="U1" i="42"/>
  <c r="M1" i="42"/>
  <c r="E1" i="42"/>
  <c r="H27" i="42"/>
  <c r="F2" i="42"/>
  <c r="D1" i="42"/>
  <c r="V2" i="42"/>
  <c r="T1" i="42"/>
  <c r="L27" i="42"/>
  <c r="B2" i="42"/>
  <c r="O27" i="42"/>
  <c r="G27" i="42"/>
  <c r="U2" i="42"/>
  <c r="M2" i="42"/>
  <c r="E2" i="42"/>
  <c r="S1" i="42"/>
  <c r="K1" i="42"/>
  <c r="C1" i="42"/>
  <c r="U27" i="42"/>
  <c r="M27" i="42"/>
  <c r="E27" i="42"/>
  <c r="S2" i="42"/>
  <c r="C2" i="42"/>
  <c r="Q1" i="42"/>
  <c r="V27" i="42"/>
  <c r="N27" i="42"/>
  <c r="F27" i="42"/>
  <c r="T2" i="42"/>
  <c r="L2" i="42"/>
  <c r="D2" i="42"/>
  <c r="R1" i="42"/>
  <c r="J1" i="42"/>
  <c r="B1" i="42"/>
  <c r="K2" i="42"/>
  <c r="I1" i="42"/>
  <c r="D27" i="42"/>
  <c r="J2" i="42"/>
  <c r="T27" i="42"/>
  <c r="R2" i="42"/>
  <c r="P1" i="42"/>
  <c r="S27" i="42"/>
  <c r="K27" i="42"/>
  <c r="Q2" i="42"/>
  <c r="I2" i="42"/>
  <c r="A2" i="42"/>
  <c r="O1" i="42"/>
  <c r="G1" i="42"/>
  <c r="H1" i="42"/>
  <c r="B23" i="44" l="1"/>
  <c r="B26" i="44"/>
  <c r="B21" i="44"/>
  <c r="B19" i="44"/>
  <c r="B27" i="44"/>
  <c r="B17" i="44"/>
  <c r="B9" i="44"/>
  <c r="B12" i="44"/>
  <c r="B7" i="44"/>
  <c r="B8" i="44"/>
  <c r="B13" i="44"/>
  <c r="B10" i="44"/>
  <c r="B11" i="44"/>
  <c r="B20" i="44"/>
  <c r="B6" i="44"/>
  <c r="B25" i="44"/>
  <c r="B18" i="44"/>
  <c r="B28" i="44"/>
  <c r="B22" i="44"/>
  <c r="B16"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<sst xmlns="http://schemas.openxmlformats.org/spreadsheetml/2006/main" count="3948" uniqueCount="2291">
  <si>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</si>
  <si>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</si>
  <si>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</si>
  <si>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</si>
  <si>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</si>
  <si>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</si>
  <si>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</si>
  <si>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</si>
  <si>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</si>
  <si>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</si>
  <si>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</si>
  <si>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</si>
  <si>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</si>
  <si>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</si>
  <si>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</si>
  <si>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</si>
  <si>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</si>
  <si>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</si>
  <si>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</si>
  <si>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</si>
  <si>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</si>
  <si>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</si>
  <si>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</si>
  <si>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</si>
  <si>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</si>
  <si>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</si>
  <si>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</si>
  <si>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</si>
  <si>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</si>
  <si>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</si>
  <si>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</si>
  <si>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</si>
  <si>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</si>
  <si>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</si>
  <si>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</si>
  <si>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</si>
  <si>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</si>
  <si>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</si>
  <si>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</si>
  <si>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</si>
  <si>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</si>
  <si>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</si>
  <si>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</si>
  <si>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</si>
  <si>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</si>
  <si>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</si>
  <si>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</si>
  <si>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</si>
  <si>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</si>
  <si>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</si>
  <si>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</si>
  <si>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</si>
  <si>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</si>
  <si>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</si>
  <si>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</si>
  <si>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</si>
  <si>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</si>
  <si>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</si>
  <si>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</si>
  <si>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</si>
  <si>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</si>
  <si>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</si>
  <si>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</si>
  <si>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</si>
  <si>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</si>
  <si>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</si>
  <si>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</si>
  <si>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</si>
  <si>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</si>
  <si>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</si>
  <si>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</si>
  <si>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</si>
  <si>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</si>
  <si>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</si>
  <si>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</si>
  <si>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</si>
  <si>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</si>
  <si>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</si>
  <si>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</si>
  <si>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</si>
  <si>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</si>
  <si>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</si>
  <si>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</si>
  <si>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</si>
  <si>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</si>
  <si>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</si>
  <si>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</si>
  <si>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</si>
  <si>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</si>
  <si>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</si>
  <si>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</si>
  <si>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</si>
  <si>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</si>
  <si>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</si>
  <si>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</si>
  <si>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</si>
  <si>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</si>
  <si>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</si>
  <si>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</si>
  <si>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</si>
  <si>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</si>
  <si>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</si>
  <si>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</si>
  <si>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</si>
  <si>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</si>
  <si>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</si>
  <si>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</si>
  <si>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</si>
  <si>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</si>
  <si>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</si>
  <si>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</si>
  <si>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</si>
  <si>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</si>
  <si>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</si>
  <si>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</si>
  <si>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</si>
  <si>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</si>
  <si>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</si>
  <si>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</si>
  <si>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</si>
  <si>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</si>
  <si>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</si>
  <si>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</si>
  <si>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</si>
  <si>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</si>
  <si>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</si>
  <si>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</si>
  <si>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</si>
  <si>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</si>
  <si>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</si>
  <si>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</si>
  <si>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</si>
  <si>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</si>
  <si>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</si>
  <si>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</si>
  <si>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</si>
  <si>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</si>
  <si>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</si>
  <si>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</si>
  <si>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</si>
  <si>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</si>
  <si>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</si>
  <si>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</si>
  <si>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Zambia</t>
  </si>
  <si>
    <t>UNESCO UIS (http://data.uis.unesco.org/)</t>
  </si>
  <si>
    <t>MOESTVEE 2013 data</t>
  </si>
  <si>
    <t>Potable water</t>
  </si>
  <si>
    <t>Yes</t>
  </si>
  <si>
    <t xml:space="preserve">No sanitation data. </t>
  </si>
  <si>
    <t xml:space="preserve">No handwashing data. </t>
  </si>
  <si>
    <t xml:space="preserve">Water and sanitation data were provided by the UNICEF CO in 2014 with the reported source being 2013 data from the MESVTEE. The JMP does not have the original source. It is unclear what type of schools are included and if handwashing data are included in the report. </t>
  </si>
  <si>
    <t>No</t>
  </si>
  <si>
    <t>Estimated from improved and usable</t>
  </si>
  <si>
    <t>Soap or ash provided</t>
  </si>
  <si>
    <t>Functional borehole piped, borehole pumped, piped water or protected well</t>
  </si>
  <si>
    <t>The data were provided by the UNICEF CO in 2014 based on 2013 MESVTEE data. Primary and secondary schools are included, but few if any community schools. The indicator is functional borehole piped, borehole pumped, piped water and protected wells. The estimate is not used as updated data that includes community schools are provided in 2016.</t>
  </si>
  <si>
    <t>wat_fac_</t>
  </si>
  <si>
    <t>san_fac_</t>
  </si>
  <si>
    <t>Definition</t>
  </si>
  <si>
    <t>Basic (improved &amp; available)</t>
  </si>
  <si>
    <t>Limited</t>
  </si>
  <si>
    <t>Other</t>
  </si>
  <si>
    <t>EMIS</t>
  </si>
  <si>
    <t>POPULATION OF SCHOOL AGE CHILDREN</t>
  </si>
  <si>
    <t xml:space="preserve">Primary and secondary schools are included, as well as community schools. The indicator is functional borehole piped, borehole pumped, piped water and protected wells. The proportion of schools with any improved water source (functional or not) is unknown; the improved estimates are therefore not used since they refer only to functional improved facilities (basic service). </t>
  </si>
  <si>
    <t>Educational Statistical Bulletin 2016, Ministry of General Education</t>
  </si>
  <si>
    <t xml:space="preserve">Primary and secondary schools are included, as well as community schools. The 'proportion of schools practicing handwashing' is reported to be 79.8%. In the absence of information on water availability for handwashing, the proportion of schools with a functional and improved water source (the only information available) is applied to the proportion with soap to estimate basic. The question in the EMIS may also be interpreted as the provision of soap/ash anytime during the year. This estimate should  be replaced if a more robust indicator is used in the future. </t>
  </si>
  <si>
    <t>Estimated from facility with soap &amp; functional &amp; improved water facility</t>
  </si>
  <si>
    <t>Working toilets/improved latrines</t>
  </si>
  <si>
    <t>At least two working toilets/improved latrines</t>
  </si>
  <si>
    <t>The estimate was provided by the UNICEF CO in 2014 based on 2013 MESVTEE data. The estimate includes primary and secondary schools, but few, if any, community schools. The indicator includes "permanent working pit latrines" and "working flushing toilets." "Temporary latrines" (unimproved) are not included. The proportion of schools with any improved latrines/toilet (functional or not) is unknown. The estimate for "basic" is not used based on the availability of data from 2016 which include community schools and provides an estimate for the proportion of schools with at least two functional improved toilets which serves as a better proxy for basic service.</t>
  </si>
  <si>
    <t xml:space="preserve">The EMIS report does not include sanitation information at the school level. The data were provided by the UNICEF CO in 2017 from EMIS 2016 (Ministry of General Education). Primary and secondary schools are included, as well as community schools. The indicator includes "permanent working pit latrines" and "working flushing toilets." "Temporary latrines" (unimproved) are not included. In the absence of specific information on single-sex toilets, schools with at least two toilets have been used to estimate the proportion with basic sanitation since in most cases a single toilet means it is not single-sex. The proportion of schools with any improved latrines/toilet (functional or not) is unknown. Estimates refer to functional improved facilities of which there are at least two at the school as a proxy for single-sex (basic service).  27.8% of Zamiban schools have 1 or more toilet for 50 pupils.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</si>
  <si>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</si>
  <si>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</si>
  <si>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</si>
  <si>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</si>
  <si>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</si>
  <si>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</si>
  <si>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</si>
  <si>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</si>
  <si>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</si>
  <si>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</si>
  <si>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</si>
  <si>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</si>
  <si>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</si>
  <si>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</si>
  <si>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</si>
  <si>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</si>
  <si>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</si>
  <si>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</si>
  <si>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</si>
  <si>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</si>
  <si>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</si>
  <si>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</si>
  <si>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</si>
  <si>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</si>
  <si>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</si>
  <si>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Basic drinking water</t>
  </si>
  <si>
    <t xml:space="preserve">National estimate is based on primary schools in the absence of additional information. </t>
  </si>
  <si>
    <t>No sanitation data.</t>
  </si>
  <si>
    <t>Basic handwashing facilities</t>
  </si>
  <si>
    <t xml:space="preserve">No hygiene data. </t>
  </si>
  <si>
    <t>Educational Statistical Bulletin 2017, Ministry of General Education</t>
  </si>
  <si>
    <t>Borehole-piped</t>
  </si>
  <si>
    <t>Borehole-pump</t>
  </si>
  <si>
    <t>Piped water</t>
  </si>
  <si>
    <t>Well-protected</t>
  </si>
  <si>
    <t>Well-unprotected</t>
  </si>
  <si>
    <t>The number and type of toilets are not reported at the school level.</t>
  </si>
  <si>
    <t>Soap or ash for handwashing</t>
  </si>
  <si>
    <t xml:space="preserve">Includes public and private schools. In the absence of information on water availability for handwashing, the proportion of schools with a functional and improved water source reported in the 2016 EMIS (the only information available) is applied to the proportion with soap to estimate basic. The question in the EMIS may also be interpreted as the provision of soap/ash anytime during the year. This estimate should  be replaced if a more robust indicator is used in the future. </t>
  </si>
  <si>
    <t xml:space="preserve">National estimate is based on primary schools in the absence of additional information. Data are not used since data from a primary data source (EMIS16) are available. </t>
  </si>
  <si>
    <t>World Vision Assessment</t>
  </si>
  <si>
    <t>Survey</t>
  </si>
  <si>
    <t>Borehole</t>
  </si>
  <si>
    <t>Protected dug well</t>
  </si>
  <si>
    <t>Unprotected dug well</t>
  </si>
  <si>
    <t>Protected spring</t>
  </si>
  <si>
    <t>Unprotected spring</t>
  </si>
  <si>
    <t>Rainwater</t>
  </si>
  <si>
    <t>Cart/Truck</t>
  </si>
  <si>
    <t>Bottled or sachet</t>
  </si>
  <si>
    <t>Surface water</t>
  </si>
  <si>
    <t xml:space="preserve">World Vision evaluation conducted in 2017 randomly selected schools in intervention and control areas. Schools in control areas are considered representative of rural schools given that intervention areas represent a small proportion of districts. </t>
  </si>
  <si>
    <t>Flush to piped sewer</t>
  </si>
  <si>
    <t>Flush to septic tank</t>
  </si>
  <si>
    <t>Flush to pit latrine</t>
  </si>
  <si>
    <t>Ventilated improved pit latrine (VIP)</t>
  </si>
  <si>
    <t>Pit latrine with slab</t>
  </si>
  <si>
    <t>Pit latrine without slab</t>
  </si>
  <si>
    <t>Composting toilet</t>
  </si>
  <si>
    <t>Bucket</t>
  </si>
  <si>
    <t>Community latrines</t>
  </si>
  <si>
    <t xml:space="preserve">World Vision evaluation conducted in 2017 randomly selected schools in intervention and control areas. Schools in control areas are considered representative of rural schools given that intervention areas represent a small proportion of districts. Useable sanitation facilities based on a door that can be locked from the inside and no barriers to entry. </t>
  </si>
  <si>
    <t>Includes public and private schools. National estimate includes primary and secondary schools. Data on water in pre-primary schools were not reported. Schools can report multiple water sources and the proportions by facility type sum to 103% (101% for primary schools and 124% for secondary schools); the estimates above represent a proportional fraction, except the proportion of schools with no water and with piped water which are the numbers reported). Functionality was not reported.</t>
  </si>
  <si>
    <t>ZMB_2012_UIS</t>
  </si>
  <si>
    <t>ZMB_2013_EMIS</t>
  </si>
  <si>
    <t>ZMB_2016_EMIS</t>
  </si>
  <si>
    <t>ZMB_2016_UIS</t>
  </si>
  <si>
    <t>ZMB_2017_UIS</t>
  </si>
  <si>
    <t>ZMB_2017_EMIS</t>
  </si>
  <si>
    <t>ZMB_2017_WV</t>
  </si>
  <si>
    <t>2012</t>
  </si>
  <si>
    <t>2013</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</si>
  <si>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</si>
  <si>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</si>
  <si>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</si>
  <si>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</si>
  <si>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</si>
  <si>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</si>
  <si>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</si>
  <si>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</si>
  <si>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</si>
  <si>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</si>
  <si>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</si>
  <si>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</si>
  <si>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</si>
  <si>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</si>
  <si>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</si>
  <si>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</si>
  <si>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</si>
  <si>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</si>
  <si>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ZMB_2013_SACMEQ</t>
  </si>
  <si>
    <t>The SACMEQ IV project in INTERNATIONAL. A study of the conditions of schooling and the quality of education</t>
  </si>
  <si>
    <t>[Facility type]</t>
  </si>
  <si>
    <t>ZMB_2019_EMIS</t>
  </si>
  <si>
    <t>Education Statistics Bulletin - 2019</t>
  </si>
  <si>
    <t>Borehole-Piped</t>
  </si>
  <si>
    <t>Borehole-Pump</t>
  </si>
  <si>
    <t>Piped Water</t>
  </si>
  <si>
    <t>Well-Protected</t>
  </si>
  <si>
    <t>Well-
Unprotected</t>
  </si>
  <si>
    <t/>
  </si>
  <si>
    <t xml:space="preserve">Includes public and private schools. National estimate includes primary and secondary schools. Data on water in pre-primary schools were not reported. </t>
  </si>
  <si>
    <t>ZMB_2020_EMIS</t>
  </si>
  <si>
    <t>Education Statistics Bulletin - 2020</t>
  </si>
  <si>
    <t>National is the weighted average between primary and secondary schools. It is assumed the "Number of Schools which Practised Hand Washing" is a facility with water</t>
  </si>
  <si>
    <t>ZMB_2023_SUR</t>
  </si>
  <si>
    <t>No data</t>
  </si>
  <si>
    <t>Microdata provided, but given the data was not "cleaned" it is not possible to extract the type of facilities. Some schools reported in numbers, others the type of facilities or with symbols. Data was cleaned to capture the "no facilities". To note that one District did not report the water source.</t>
  </si>
  <si>
    <t>Microdata provided, but given the data was not "cleaned" it is not possible to extract the type of facilities. Some schools reported in numbers, others the type of facilities or with symbols. Data was cleaned to capture "no facilities". If data is provided cleaned Basic facilities can be estimated.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</si>
  <si>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</si>
  <si>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</si>
  <si>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</si>
  <si>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</si>
  <si>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</si>
  <si>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</si>
  <si>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</si>
  <si>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</si>
  <si>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</si>
  <si>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</si>
  <si>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</si>
  <si>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</si>
  <si>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ZMB_2021_EMIS</t>
  </si>
  <si>
    <t>Education Statistics Bulletin 2021</t>
  </si>
  <si>
    <t>Piped  Water</t>
  </si>
  <si>
    <t>Well- Unprotected</t>
  </si>
  <si>
    <t>ZMB_2022_EMIS</t>
  </si>
  <si>
    <t>Education Statistics Bulletin 2022</t>
  </si>
  <si>
    <t>ZMB_2023_EMIS</t>
  </si>
  <si>
    <t>Education Statistics Bulletin 2023</t>
  </si>
  <si>
    <t>Schools which provided Soap for Hand Washing</t>
  </si>
  <si>
    <t>MoH survey</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</si>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</sst>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2" fillId="0" borderId="248" applyNumberFormat="0" applyFill="0" applyBorder="0" applyAlignment="0" applyProtection="0"/>
  </cellStyleXfs>
  <cellXfs count="66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horizontal="left" vertical="center"/>
    </xf>
    <xf numFmtId="0" fontId="4" fillId="0" borderId="62" xfId="0" applyFont="1" applyBorder="1" applyAlignment="1">
      <alignment horizontal="left"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164" fontId="57" fillId="2" borderId="62" xfId="0" applyNumberFormat="1" applyFont="1" applyFill="1" applyBorder="1" applyAlignment="1">
      <alignment horizontal="center" vertical="center"/>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3" fillId="0" borderId="62" xfId="0" applyFont="1" applyBorder="1" applyAlignment="1">
      <alignment horizontal="center" vertical="center" wrapText="1"/>
    </xf>
    <xf numFmtId="0" fontId="3" fillId="0" borderId="24" xfId="0" applyFont="1" applyBorder="1" applyAlignment="1">
      <alignment horizontal="center" vertical="center" wrapText="1"/>
    </xf>
    <xf numFmtId="1" fontId="3" fillId="2" borderId="62" xfId="0" applyNumberFormat="1" applyFont="1" applyFill="1" applyBorder="1" applyAlignment="1">
      <alignment horizontal="center" vertic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164" fontId="1" fillId="2" borderId="8" xfId="0" applyNumberFormat="1" applyFont="1" applyFill="1" applyBorder="1" applyAlignment="1">
      <alignment horizontal="center" vertical="center"/>
    </xf>
    <xf numFmtId="164" fontId="1" fillId="2" borderId="62" xfId="0" applyNumberFormat="1"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64" fontId="3" fillId="2" borderId="91" xfId="0" applyNumberFormat="1" applyFont="1" applyFill="1" applyBorder="1" applyAlignment="1">
      <alignment horizontal="center" vertical="center"/>
    </xf>
    <xf numFmtId="0" fontId="3" fillId="2" borderId="91" xfId="0" applyFont="1" applyFill="1" applyBorder="1" applyAlignment="1">
      <alignment horizontal="center"/>
    </xf>
    <xf numFmtId="0" fontId="3" fillId="2" borderId="91" xfId="0" applyFont="1" applyFill="1" applyBorder="1" applyAlignment="1">
      <alignment horizontal="center" vertical="center"/>
    </xf>
    <xf numFmtId="164" fontId="57" fillId="2" borderId="91" xfId="0" applyNumberFormat="1" applyFont="1" applyFill="1" applyBorder="1" applyAlignment="1">
      <alignment horizontal="center" vertical="center"/>
    </xf>
    <xf numFmtId="164" fontId="3" fillId="0" borderId="91" xfId="0" applyNumberFormat="1" applyFont="1" applyBorder="1" applyAlignment="1">
      <alignment horizontal="center" vertical="center"/>
    </xf>
    <xf numFmtId="1" fontId="95" fillId="36" borderId="92" xfId="0" applyNumberFormat="1" applyFont="1" applyFill="1" applyBorder="1" applyAlignment="1">
      <alignment horizontal="center" vertical="center"/>
    </xf>
    <xf numFmtId="1" fontId="96" fillId="37" borderId="93" xfId="0" applyNumberFormat="1" applyFont="1" applyFill="1" applyBorder="1" applyAlignment="1">
      <alignment horizontal="center" vertical="center"/>
    </xf>
    <xf numFmtId="1" fontId="97" fillId="38" borderId="94" xfId="0" applyNumberFormat="1" applyFont="1" applyFill="1" applyBorder="1" applyAlignment="1">
      <alignment horizontal="center" vertical="center"/>
    </xf>
    <xf numFmtId="1" fontId="98" fillId="39" borderId="95" xfId="0" applyNumberFormat="1" applyFont="1" applyFill="1" applyBorder="1" applyAlignment="1">
      <alignment horizontal="center" vertical="center"/>
    </xf>
    <xf numFmtId="1" fontId="99" fillId="40" borderId="96" xfId="0" applyNumberFormat="1" applyFont="1" applyFill="1" applyBorder="1" applyAlignment="1">
      <alignment horizontal="center" vertical="center"/>
    </xf>
    <xf numFmtId="1" fontId="100" fillId="41" borderId="97" xfId="0" applyNumberFormat="1" applyFont="1" applyFill="1" applyBorder="1" applyAlignment="1">
      <alignment horizontal="center" vertical="center"/>
    </xf>
    <xf numFmtId="1" fontId="101" fillId="42" borderId="98" xfId="0" applyNumberFormat="1" applyFont="1" applyFill="1" applyBorder="1" applyAlignment="1">
      <alignment horizontal="center" vertical="center"/>
    </xf>
    <xf numFmtId="1" fontId="102" fillId="43" borderId="99" xfId="0" applyNumberFormat="1" applyFont="1" applyFill="1" applyBorder="1" applyAlignment="1">
      <alignment horizontal="center" vertical="center"/>
    </xf>
    <xf numFmtId="1" fontId="103" fillId="44" borderId="100" xfId="0" applyNumberFormat="1" applyFont="1" applyFill="1" applyBorder="1" applyAlignment="1">
      <alignment horizontal="center" vertical="center"/>
    </xf>
    <xf numFmtId="1" fontId="104" fillId="45" borderId="101" xfId="0" applyNumberFormat="1" applyFont="1" applyFill="1" applyBorder="1" applyAlignment="1">
      <alignment horizontal="center" vertical="center"/>
    </xf>
    <xf numFmtId="1" fontId="105" fillId="46" borderId="102" xfId="0" applyNumberFormat="1" applyFont="1" applyFill="1" applyBorder="1" applyAlignment="1">
      <alignment horizontal="center" vertical="center"/>
    </xf>
    <xf numFmtId="1" fontId="106" fillId="47" borderId="103" xfId="0" applyNumberFormat="1" applyFont="1" applyFill="1" applyBorder="1" applyAlignment="1">
      <alignment horizontal="center" vertical="center"/>
    </xf>
    <xf numFmtId="1" fontId="107" fillId="48" borderId="104" xfId="0" applyNumberFormat="1" applyFont="1" applyFill="1" applyBorder="1" applyAlignment="1">
      <alignment horizontal="center" vertical="center"/>
    </xf>
    <xf numFmtId="1" fontId="108" fillId="49" borderId="105" xfId="0" applyNumberFormat="1" applyFont="1" applyFill="1" applyBorder="1" applyAlignment="1">
      <alignment horizontal="center" vertical="center"/>
    </xf>
    <xf numFmtId="1" fontId="109" fillId="50" borderId="106" xfId="0" applyNumberFormat="1" applyFont="1" applyFill="1" applyBorder="1" applyAlignment="1">
      <alignment horizontal="center" vertical="center"/>
    </xf>
    <xf numFmtId="1" fontId="110" fillId="51" borderId="107" xfId="0" applyNumberFormat="1" applyFont="1" applyFill="1" applyBorder="1" applyAlignment="1">
      <alignment horizontal="center" vertical="center"/>
    </xf>
    <xf numFmtId="1" fontId="111" fillId="52" borderId="108" xfId="0" applyNumberFormat="1" applyFont="1" applyFill="1" applyBorder="1" applyAlignment="1">
      <alignment horizontal="center" vertical="center"/>
    </xf>
    <xf numFmtId="1" fontId="112" fillId="53" borderId="109" xfId="0" applyNumberFormat="1" applyFont="1" applyFill="1" applyBorder="1" applyAlignment="1">
      <alignment horizontal="center" vertical="center"/>
    </xf>
    <xf numFmtId="1" fontId="113" fillId="54" borderId="110" xfId="0" applyNumberFormat="1" applyFont="1" applyFill="1" applyBorder="1" applyAlignment="1">
      <alignment horizontal="center" vertical="center"/>
    </xf>
    <xf numFmtId="1" fontId="114" fillId="55" borderId="111" xfId="0" applyNumberFormat="1" applyFont="1" applyFill="1" applyBorder="1" applyAlignment="1">
      <alignment horizontal="center" vertical="center"/>
    </xf>
    <xf numFmtId="1" fontId="115" fillId="56" borderId="112" xfId="0" applyNumberFormat="1" applyFont="1" applyFill="1" applyBorder="1" applyAlignment="1">
      <alignment horizontal="center" vertical="center"/>
    </xf>
    <xf numFmtId="1" fontId="116" fillId="57" borderId="113" xfId="0" applyNumberFormat="1" applyFont="1" applyFill="1" applyBorder="1" applyAlignment="1">
      <alignment horizontal="center" vertical="center"/>
    </xf>
    <xf numFmtId="1" fontId="117" fillId="58" borderId="114" xfId="0" applyNumberFormat="1" applyFont="1" applyFill="1" applyBorder="1" applyAlignment="1">
      <alignment horizontal="center" vertical="center"/>
    </xf>
    <xf numFmtId="1" fontId="118" fillId="59" borderId="115" xfId="0" applyNumberFormat="1" applyFont="1" applyFill="1" applyBorder="1" applyAlignment="1">
      <alignment horizontal="center" vertical="center"/>
    </xf>
    <xf numFmtId="1" fontId="119" fillId="60" borderId="116" xfId="0" applyNumberFormat="1" applyFont="1" applyFill="1" applyBorder="1" applyAlignment="1">
      <alignment horizontal="center" vertical="center"/>
    </xf>
    <xf numFmtId="1" fontId="120" fillId="61" borderId="117" xfId="0" applyNumberFormat="1" applyFont="1" applyFill="1" applyBorder="1" applyAlignment="1">
      <alignment horizontal="center" vertical="center"/>
    </xf>
    <xf numFmtId="0" fontId="121" fillId="62" borderId="118" xfId="0" applyFont="1" applyFill="1" applyBorder="1" applyAlignment="1">
      <alignment horizontal="center" vertical="center"/>
    </xf>
    <xf numFmtId="164" fontId="122" fillId="63" borderId="119" xfId="0" applyNumberFormat="1" applyFont="1" applyFill="1" applyBorder="1" applyAlignment="1">
      <alignment horizontal="center" vertical="center"/>
    </xf>
    <xf numFmtId="0" fontId="123" fillId="64" borderId="120" xfId="0" applyFont="1" applyFill="1" applyBorder="1" applyAlignment="1">
      <alignment horizontal="center" vertical="center"/>
    </xf>
    <xf numFmtId="0" fontId="124" fillId="65" borderId="121" xfId="0" applyFont="1" applyFill="1" applyBorder="1" applyAlignment="1">
      <alignment horizontal="center" vertical="center"/>
    </xf>
    <xf numFmtId="0" fontId="125" fillId="66" borderId="122" xfId="0" applyFont="1" applyFill="1" applyBorder="1" applyAlignment="1">
      <alignment horizontal="center" vertical="center"/>
    </xf>
    <xf numFmtId="0" fontId="126" fillId="67" borderId="123" xfId="0" applyFont="1" applyFill="1" applyBorder="1" applyAlignment="1">
      <alignment horizontal="center" vertical="center"/>
    </xf>
    <xf numFmtId="164" fontId="127" fillId="68" borderId="124" xfId="0" applyNumberFormat="1" applyFont="1" applyFill="1" applyBorder="1" applyAlignment="1">
      <alignment horizontal="center" vertical="center"/>
    </xf>
    <xf numFmtId="0" fontId="128" fillId="69" borderId="125" xfId="0" applyFont="1" applyFill="1" applyBorder="1" applyAlignment="1">
      <alignment horizontal="center" vertical="center"/>
    </xf>
    <xf numFmtId="0" fontId="129" fillId="70" borderId="126" xfId="0" applyFont="1" applyFill="1" applyBorder="1" applyAlignment="1">
      <alignment horizontal="center" vertical="center"/>
    </xf>
    <xf numFmtId="0" fontId="130" fillId="71" borderId="127" xfId="0" applyFont="1" applyFill="1" applyBorder="1" applyAlignment="1">
      <alignment horizontal="center" vertical="center"/>
    </xf>
    <xf numFmtId="0" fontId="131" fillId="72" borderId="128" xfId="0" applyFont="1" applyFill="1" applyBorder="1" applyAlignment="1">
      <alignment horizontal="center" vertical="center"/>
    </xf>
    <xf numFmtId="164" fontId="132" fillId="73" borderId="129" xfId="0" applyNumberFormat="1" applyFont="1" applyFill="1" applyBorder="1" applyAlignment="1">
      <alignment horizontal="center" vertical="center"/>
    </xf>
    <xf numFmtId="0" fontId="133" fillId="74" borderId="130" xfId="0" applyFont="1" applyFill="1" applyBorder="1" applyAlignment="1">
      <alignment horizontal="center" vertical="center"/>
    </xf>
    <xf numFmtId="0" fontId="134" fillId="75" borderId="131" xfId="0" applyFont="1" applyFill="1" applyBorder="1" applyAlignment="1">
      <alignment horizontal="center" vertical="center"/>
    </xf>
    <xf numFmtId="0" fontId="135" fillId="76" borderId="132" xfId="0" applyFont="1" applyFill="1" applyBorder="1" applyAlignment="1">
      <alignment horizontal="center" vertical="center"/>
    </xf>
    <xf numFmtId="0" fontId="136" fillId="77" borderId="133" xfId="0" applyFont="1" applyFill="1" applyBorder="1" applyAlignment="1">
      <alignment horizontal="center" vertical="center"/>
    </xf>
    <xf numFmtId="164" fontId="137" fillId="78" borderId="134" xfId="0" applyNumberFormat="1" applyFont="1" applyFill="1" applyBorder="1" applyAlignment="1">
      <alignment horizontal="center" vertical="center"/>
    </xf>
    <xf numFmtId="0" fontId="138" fillId="79" borderId="135" xfId="0" applyFont="1" applyFill="1" applyBorder="1" applyAlignment="1">
      <alignment horizontal="center" vertical="center"/>
    </xf>
    <xf numFmtId="0" fontId="139" fillId="80" borderId="136" xfId="0" applyFont="1" applyFill="1" applyBorder="1" applyAlignment="1">
      <alignment horizontal="center" vertical="center"/>
    </xf>
    <xf numFmtId="0" fontId="140" fillId="81" borderId="137" xfId="0" applyFont="1" applyFill="1" applyBorder="1" applyAlignment="1">
      <alignment horizontal="center" vertical="center"/>
    </xf>
    <xf numFmtId="0" fontId="141" fillId="82" borderId="138" xfId="0" applyFont="1" applyFill="1" applyBorder="1" applyAlignment="1">
      <alignment horizontal="center" vertical="center"/>
    </xf>
    <xf numFmtId="164" fontId="142" fillId="83" borderId="139" xfId="0" applyNumberFormat="1" applyFont="1" applyFill="1" applyBorder="1" applyAlignment="1">
      <alignment horizontal="center" vertical="center"/>
    </xf>
    <xf numFmtId="0" fontId="143" fillId="84" borderId="140" xfId="0" applyFont="1" applyFill="1" applyBorder="1" applyAlignment="1">
      <alignment horizontal="center" vertical="center"/>
    </xf>
    <xf numFmtId="0" fontId="144" fillId="85" borderId="141" xfId="0" applyFont="1" applyFill="1" applyBorder="1" applyAlignment="1">
      <alignment horizontal="center" vertical="center"/>
    </xf>
    <xf numFmtId="0" fontId="145" fillId="86" borderId="142" xfId="0" applyFont="1" applyFill="1" applyBorder="1" applyAlignment="1">
      <alignment horizontal="center" vertical="center"/>
    </xf>
    <xf numFmtId="0" fontId="146" fillId="87" borderId="143" xfId="0" applyFont="1" applyFill="1" applyBorder="1" applyAlignment="1">
      <alignment horizontal="center" vertical="center"/>
    </xf>
    <xf numFmtId="164" fontId="147" fillId="88" borderId="144" xfId="0" applyNumberFormat="1" applyFont="1" applyFill="1" applyBorder="1" applyAlignment="1">
      <alignment horizontal="center" vertical="center"/>
    </xf>
    <xf numFmtId="0" fontId="148" fillId="89" borderId="145" xfId="0" applyFont="1" applyFill="1" applyBorder="1" applyAlignment="1">
      <alignment horizontal="center" vertical="center"/>
    </xf>
    <xf numFmtId="0" fontId="149" fillId="90" borderId="146" xfId="0" applyFont="1" applyFill="1" applyBorder="1" applyAlignment="1">
      <alignment horizontal="center" vertical="center"/>
    </xf>
    <xf numFmtId="0" fontId="150" fillId="91" borderId="147" xfId="0" applyFont="1" applyFill="1" applyBorder="1" applyAlignment="1">
      <alignment horizontal="center" vertical="center"/>
    </xf>
    <xf numFmtId="0" fontId="151" fillId="92" borderId="148" xfId="0" applyFont="1" applyFill="1" applyBorder="1" applyAlignment="1">
      <alignment horizontal="center" vertical="center"/>
    </xf>
    <xf numFmtId="164" fontId="152" fillId="93" borderId="149" xfId="0" applyNumberFormat="1" applyFont="1" applyFill="1" applyBorder="1" applyAlignment="1">
      <alignment horizontal="center" vertical="center"/>
    </xf>
    <xf numFmtId="0" fontId="153" fillId="94" borderId="150" xfId="0" applyFont="1" applyFill="1" applyBorder="1" applyAlignment="1">
      <alignment horizontal="center" vertical="center"/>
    </xf>
    <xf numFmtId="0" fontId="154" fillId="95" borderId="151" xfId="0" applyFont="1" applyFill="1" applyBorder="1" applyAlignment="1">
      <alignment horizontal="center" vertical="center"/>
    </xf>
    <xf numFmtId="0" fontId="155" fillId="96" borderId="152" xfId="0" applyFont="1" applyFill="1" applyBorder="1" applyAlignment="1">
      <alignment horizontal="center" vertical="center"/>
    </xf>
    <xf numFmtId="0" fontId="156" fillId="97" borderId="153" xfId="0" applyFont="1" applyFill="1" applyBorder="1" applyAlignment="1">
      <alignment horizontal="center" vertical="center"/>
    </xf>
    <xf numFmtId="164" fontId="157" fillId="98" borderId="154" xfId="0" applyNumberFormat="1" applyFont="1" applyFill="1" applyBorder="1" applyAlignment="1">
      <alignment horizontal="center" vertical="center"/>
    </xf>
    <xf numFmtId="0" fontId="158" fillId="99" borderId="155" xfId="0" applyFont="1" applyFill="1" applyBorder="1" applyAlignment="1">
      <alignment horizontal="center" vertical="center"/>
    </xf>
    <xf numFmtId="0" fontId="159" fillId="100" borderId="156" xfId="0" applyFont="1" applyFill="1" applyBorder="1" applyAlignment="1">
      <alignment horizontal="center" vertical="center"/>
    </xf>
    <xf numFmtId="0" fontId="160" fillId="101" borderId="157" xfId="0" applyFont="1" applyFill="1" applyBorder="1" applyAlignment="1">
      <alignment horizontal="center" vertical="center"/>
    </xf>
    <xf numFmtId="0" fontId="161" fillId="102" borderId="158" xfId="0" applyFont="1" applyFill="1" applyBorder="1" applyAlignment="1">
      <alignment horizontal="center" vertical="center"/>
    </xf>
    <xf numFmtId="164" fontId="162" fillId="103" borderId="159" xfId="0" applyNumberFormat="1" applyFont="1" applyFill="1" applyBorder="1" applyAlignment="1">
      <alignment horizontal="center" vertical="center"/>
    </xf>
    <xf numFmtId="0" fontId="163" fillId="104" borderId="160" xfId="0" applyFont="1" applyFill="1" applyBorder="1" applyAlignment="1">
      <alignment horizontal="center" vertical="center"/>
    </xf>
    <xf numFmtId="0" fontId="164" fillId="105" borderId="161" xfId="0" applyFont="1" applyFill="1" applyBorder="1" applyAlignment="1">
      <alignment horizontal="center" vertical="center"/>
    </xf>
    <xf numFmtId="0" fontId="165" fillId="106" borderId="162" xfId="0" applyFont="1" applyFill="1" applyBorder="1" applyAlignment="1">
      <alignment horizontal="center" vertical="center"/>
    </xf>
    <xf numFmtId="0" fontId="166" fillId="107" borderId="163" xfId="0" applyFont="1" applyFill="1" applyBorder="1" applyAlignment="1">
      <alignment horizontal="center" vertical="center"/>
    </xf>
    <xf numFmtId="164" fontId="167" fillId="108" borderId="164" xfId="0" applyNumberFormat="1" applyFont="1" applyFill="1" applyBorder="1" applyAlignment="1">
      <alignment horizontal="center" vertical="center"/>
    </xf>
    <xf numFmtId="0" fontId="168" fillId="109" borderId="165" xfId="0" applyFont="1" applyFill="1" applyBorder="1" applyAlignment="1">
      <alignment horizontal="center" vertical="center"/>
    </xf>
    <xf numFmtId="0" fontId="169" fillId="110" borderId="166" xfId="0" applyFont="1" applyFill="1" applyBorder="1" applyAlignment="1">
      <alignment horizontal="center" vertical="center"/>
    </xf>
    <xf numFmtId="0" fontId="170" fillId="111" borderId="167" xfId="0" applyFont="1" applyFill="1" applyBorder="1" applyAlignment="1">
      <alignment horizontal="center" vertical="center"/>
    </xf>
    <xf numFmtId="0" fontId="171" fillId="112" borderId="168" xfId="0" applyFont="1" applyFill="1" applyBorder="1" applyAlignment="1">
      <alignment horizontal="center" vertical="center"/>
    </xf>
    <xf numFmtId="164" fontId="172" fillId="113" borderId="169" xfId="0" applyNumberFormat="1" applyFont="1" applyFill="1" applyBorder="1" applyAlignment="1">
      <alignment horizontal="center" vertical="center"/>
    </xf>
    <xf numFmtId="0" fontId="173" fillId="114" borderId="170" xfId="0" applyFont="1" applyFill="1" applyBorder="1" applyAlignment="1">
      <alignment horizontal="center" vertical="center"/>
    </xf>
    <xf numFmtId="0" fontId="174" fillId="115" borderId="171" xfId="0" applyFont="1" applyFill="1" applyBorder="1" applyAlignment="1">
      <alignment horizontal="center" vertical="center"/>
    </xf>
    <xf numFmtId="0" fontId="175" fillId="116" borderId="172" xfId="0" applyFont="1" applyFill="1" applyBorder="1" applyAlignment="1">
      <alignment horizontal="center" vertical="center"/>
    </xf>
    <xf numFmtId="0" fontId="176" fillId="117" borderId="173" xfId="0" applyFont="1" applyFill="1" applyBorder="1" applyAlignment="1">
      <alignment horizontal="center" vertical="center"/>
    </xf>
    <xf numFmtId="164" fontId="177" fillId="118" borderId="174" xfId="0" applyNumberFormat="1" applyFont="1" applyFill="1" applyBorder="1" applyAlignment="1">
      <alignment horizontal="center" vertical="center"/>
    </xf>
    <xf numFmtId="0" fontId="178" fillId="119" borderId="175" xfId="0" applyFont="1" applyFill="1" applyBorder="1" applyAlignment="1">
      <alignment horizontal="center" vertical="center"/>
    </xf>
    <xf numFmtId="0" fontId="179" fillId="120" borderId="176" xfId="0" applyFont="1" applyFill="1" applyBorder="1" applyAlignment="1">
      <alignment horizontal="center" vertical="center"/>
    </xf>
    <xf numFmtId="0" fontId="180" fillId="121" borderId="177" xfId="0" applyFont="1" applyFill="1" applyBorder="1" applyAlignment="1">
      <alignment horizontal="center" vertical="center"/>
    </xf>
    <xf numFmtId="0" fontId="181" fillId="122" borderId="178" xfId="0" applyFont="1" applyFill="1" applyBorder="1" applyAlignment="1">
      <alignment horizontal="center" vertical="center"/>
    </xf>
    <xf numFmtId="164" fontId="182" fillId="123" borderId="179" xfId="0" applyNumberFormat="1" applyFont="1" applyFill="1" applyBorder="1" applyAlignment="1">
      <alignment horizontal="center" vertical="center"/>
    </xf>
    <xf numFmtId="0" fontId="183" fillId="124" borderId="180" xfId="0" applyFont="1" applyFill="1" applyBorder="1" applyAlignment="1">
      <alignment horizontal="center" vertical="center"/>
    </xf>
    <xf numFmtId="0" fontId="184" fillId="125" borderId="181" xfId="0" applyFont="1" applyFill="1" applyBorder="1" applyAlignment="1">
      <alignment horizontal="center" vertical="center"/>
    </xf>
    <xf numFmtId="0" fontId="185" fillId="126" borderId="182" xfId="0" applyFont="1" applyFill="1" applyBorder="1" applyAlignment="1">
      <alignment horizontal="center" vertical="center"/>
    </xf>
    <xf numFmtId="0" fontId="186" fillId="127" borderId="183" xfId="0" applyFont="1" applyFill="1" applyBorder="1" applyAlignment="1">
      <alignment horizontal="center" vertical="center"/>
    </xf>
    <xf numFmtId="164" fontId="187" fillId="128" borderId="184" xfId="0" applyNumberFormat="1" applyFont="1" applyFill="1" applyBorder="1" applyAlignment="1">
      <alignment horizontal="center" vertical="center"/>
    </xf>
    <xf numFmtId="0" fontId="188" fillId="129" borderId="185" xfId="0" applyFont="1" applyFill="1" applyBorder="1" applyAlignment="1">
      <alignment horizontal="center" vertical="center"/>
    </xf>
    <xf numFmtId="0" fontId="189" fillId="130" borderId="186" xfId="0" applyFont="1" applyFill="1" applyBorder="1" applyAlignment="1">
      <alignment horizontal="center" vertical="center"/>
    </xf>
    <xf numFmtId="0" fontId="190" fillId="131" borderId="187" xfId="0" applyFont="1" applyFill="1" applyBorder="1" applyAlignment="1">
      <alignment horizontal="center" vertical="center"/>
    </xf>
    <xf numFmtId="0" fontId="191" fillId="132" borderId="188" xfId="0" applyFont="1" applyFill="1" applyBorder="1" applyAlignment="1">
      <alignment horizontal="center" vertical="center"/>
    </xf>
    <xf numFmtId="164" fontId="192" fillId="133" borderId="189" xfId="0" applyNumberFormat="1" applyFont="1" applyFill="1" applyBorder="1" applyAlignment="1">
      <alignment horizontal="center" vertical="center"/>
    </xf>
    <xf numFmtId="0" fontId="193" fillId="134" borderId="190" xfId="0" applyFont="1" applyFill="1" applyBorder="1" applyAlignment="1">
      <alignment horizontal="center" vertical="center"/>
    </xf>
    <xf numFmtId="0" fontId="194" fillId="135" borderId="191" xfId="0" applyFont="1" applyFill="1" applyBorder="1" applyAlignment="1">
      <alignment horizontal="center" vertical="center"/>
    </xf>
    <xf numFmtId="0" fontId="195" fillId="136" borderId="192" xfId="0" applyFont="1" applyFill="1" applyBorder="1" applyAlignment="1">
      <alignment horizontal="center" vertical="center"/>
    </xf>
    <xf numFmtId="0" fontId="196" fillId="137" borderId="193" xfId="0" applyFont="1" applyFill="1" applyBorder="1" applyAlignment="1">
      <alignment horizontal="center" vertical="center"/>
    </xf>
    <xf numFmtId="164" fontId="197" fillId="138" borderId="194" xfId="0" applyNumberFormat="1" applyFont="1" applyFill="1" applyBorder="1" applyAlignment="1">
      <alignment horizontal="center" vertical="center"/>
    </xf>
    <xf numFmtId="0" fontId="198" fillId="139" borderId="195" xfId="0" applyFont="1" applyFill="1" applyBorder="1" applyAlignment="1">
      <alignment horizontal="center" vertical="center"/>
    </xf>
    <xf numFmtId="0" fontId="199" fillId="140" borderId="196" xfId="0" applyFont="1" applyFill="1" applyBorder="1" applyAlignment="1">
      <alignment horizontal="center" vertical="center"/>
    </xf>
    <xf numFmtId="0" fontId="200" fillId="141" borderId="197" xfId="0" applyFont="1" applyFill="1" applyBorder="1" applyAlignment="1">
      <alignment horizontal="center" vertical="center"/>
    </xf>
    <xf numFmtId="0" fontId="201" fillId="142" borderId="198" xfId="0" applyFont="1" applyFill="1" applyBorder="1" applyAlignment="1">
      <alignment horizontal="center" vertical="center"/>
    </xf>
    <xf numFmtId="164" fontId="202" fillId="143" borderId="199" xfId="0" applyNumberFormat="1" applyFont="1" applyFill="1" applyBorder="1" applyAlignment="1">
      <alignment horizontal="center" vertical="center"/>
    </xf>
    <xf numFmtId="0" fontId="203" fillId="144" borderId="200" xfId="0" applyFont="1" applyFill="1" applyBorder="1" applyAlignment="1">
      <alignment horizontal="center" vertical="center"/>
    </xf>
    <xf numFmtId="0" fontId="204" fillId="145" borderId="201" xfId="0" applyFont="1" applyFill="1" applyBorder="1" applyAlignment="1">
      <alignment horizontal="center" vertical="center"/>
    </xf>
    <xf numFmtId="0" fontId="205" fillId="146" borderId="202" xfId="0" applyFont="1" applyFill="1" applyBorder="1" applyAlignment="1">
      <alignment horizontal="center" vertical="center"/>
    </xf>
    <xf numFmtId="0" fontId="206" fillId="147" borderId="203" xfId="0" applyFont="1" applyFill="1" applyBorder="1" applyAlignment="1">
      <alignment horizontal="center" vertical="center"/>
    </xf>
    <xf numFmtId="164" fontId="207" fillId="148" borderId="204" xfId="0" applyNumberFormat="1" applyFont="1" applyFill="1" applyBorder="1" applyAlignment="1">
      <alignment horizontal="center" vertical="center"/>
    </xf>
    <xf numFmtId="0" fontId="208" fillId="149" borderId="205" xfId="0" applyFont="1" applyFill="1" applyBorder="1" applyAlignment="1">
      <alignment horizontal="center" vertical="center"/>
    </xf>
    <xf numFmtId="0" fontId="209" fillId="150" borderId="206" xfId="0" applyFont="1" applyFill="1" applyBorder="1" applyAlignment="1">
      <alignment horizontal="center" vertical="center"/>
    </xf>
    <xf numFmtId="0" fontId="210" fillId="151" borderId="207" xfId="0" applyFont="1" applyFill="1" applyBorder="1" applyAlignment="1">
      <alignment horizontal="center" vertical="center"/>
    </xf>
    <xf numFmtId="0" fontId="211" fillId="152" borderId="208" xfId="0" applyFont="1" applyFill="1" applyBorder="1" applyAlignment="1">
      <alignment horizontal="center" vertical="center"/>
    </xf>
    <xf numFmtId="164" fontId="212" fillId="153" borderId="209" xfId="0" applyNumberFormat="1" applyFont="1" applyFill="1" applyBorder="1" applyAlignment="1">
      <alignment horizontal="center" vertical="center"/>
    </xf>
    <xf numFmtId="0" fontId="213" fillId="154" borderId="210" xfId="0" applyFont="1" applyFill="1" applyBorder="1" applyAlignment="1">
      <alignment horizontal="center" vertical="center"/>
    </xf>
    <xf numFmtId="0" fontId="214" fillId="155" borderId="211" xfId="0" applyFont="1" applyFill="1" applyBorder="1" applyAlignment="1">
      <alignment horizontal="center" vertical="center"/>
    </xf>
    <xf numFmtId="0" fontId="215" fillId="156" borderId="212" xfId="0" applyFont="1" applyFill="1" applyBorder="1" applyAlignment="1">
      <alignment horizontal="center" vertical="center"/>
    </xf>
    <xf numFmtId="0" fontId="216" fillId="157" borderId="213" xfId="0" applyFont="1" applyFill="1" applyBorder="1" applyAlignment="1">
      <alignment horizontal="center" vertical="center"/>
    </xf>
    <xf numFmtId="164" fontId="217" fillId="158" borderId="214" xfId="0" applyNumberFormat="1" applyFont="1" applyFill="1" applyBorder="1" applyAlignment="1">
      <alignment horizontal="center" vertical="center"/>
    </xf>
    <xf numFmtId="0" fontId="218" fillId="159" borderId="215" xfId="0" applyFont="1" applyFill="1" applyBorder="1" applyAlignment="1">
      <alignment horizontal="center" vertical="center"/>
    </xf>
    <xf numFmtId="0" fontId="219" fillId="160" borderId="216" xfId="0" applyFont="1" applyFill="1" applyBorder="1" applyAlignment="1">
      <alignment horizontal="center" vertical="center"/>
    </xf>
    <xf numFmtId="0" fontId="220" fillId="161" borderId="217" xfId="0" applyFont="1" applyFill="1" applyBorder="1" applyAlignment="1">
      <alignment horizontal="center" vertical="center"/>
    </xf>
    <xf numFmtId="0" fontId="221" fillId="162" borderId="218" xfId="0" applyFont="1" applyFill="1" applyBorder="1" applyAlignment="1">
      <alignment horizontal="center" vertical="center"/>
    </xf>
    <xf numFmtId="164" fontId="222" fillId="163" borderId="219" xfId="0" applyNumberFormat="1" applyFont="1" applyFill="1" applyBorder="1" applyAlignment="1">
      <alignment horizontal="center" vertical="center"/>
    </xf>
    <xf numFmtId="0" fontId="223" fillId="164" borderId="220" xfId="0" applyFont="1" applyFill="1" applyBorder="1" applyAlignment="1">
      <alignment horizontal="center" vertical="center"/>
    </xf>
    <xf numFmtId="0" fontId="224" fillId="165" borderId="221" xfId="0" applyFont="1" applyFill="1" applyBorder="1" applyAlignment="1">
      <alignment horizontal="center" vertical="center"/>
    </xf>
    <xf numFmtId="0" fontId="225" fillId="166" borderId="222" xfId="0" applyFont="1" applyFill="1" applyBorder="1" applyAlignment="1">
      <alignment horizontal="center" vertical="center"/>
    </xf>
    <xf numFmtId="0" fontId="226" fillId="167" borderId="223" xfId="0" applyFont="1" applyFill="1" applyBorder="1" applyAlignment="1">
      <alignment horizontal="center" vertical="center"/>
    </xf>
    <xf numFmtId="164" fontId="227" fillId="168" borderId="224" xfId="0" applyNumberFormat="1" applyFont="1" applyFill="1" applyBorder="1" applyAlignment="1">
      <alignment horizontal="center" vertical="center"/>
    </xf>
    <xf numFmtId="0" fontId="228" fillId="169" borderId="225" xfId="0" applyFont="1" applyFill="1" applyBorder="1" applyAlignment="1">
      <alignment horizontal="center" vertical="center"/>
    </xf>
    <xf numFmtId="0" fontId="229" fillId="170" borderId="226" xfId="0" applyFont="1" applyFill="1" applyBorder="1" applyAlignment="1">
      <alignment horizontal="center" vertical="center"/>
    </xf>
    <xf numFmtId="0" fontId="230" fillId="171" borderId="227" xfId="0" applyFont="1" applyFill="1" applyBorder="1" applyAlignment="1">
      <alignment horizontal="center" vertical="center"/>
    </xf>
    <xf numFmtId="0" fontId="231" fillId="172" borderId="228" xfId="0" applyFont="1" applyFill="1" applyBorder="1" applyAlignment="1">
      <alignment horizontal="center" vertical="center"/>
    </xf>
    <xf numFmtId="164" fontId="232" fillId="173" borderId="229" xfId="0" applyNumberFormat="1" applyFont="1" applyFill="1" applyBorder="1" applyAlignment="1">
      <alignment horizontal="center" vertical="center"/>
    </xf>
    <xf numFmtId="0" fontId="233" fillId="174" borderId="230" xfId="0" applyFont="1" applyFill="1" applyBorder="1" applyAlignment="1">
      <alignment horizontal="center" vertical="center"/>
    </xf>
    <xf numFmtId="0" fontId="234" fillId="175" borderId="231" xfId="0" applyFont="1" applyFill="1" applyBorder="1" applyAlignment="1">
      <alignment horizontal="center" vertical="center"/>
    </xf>
    <xf numFmtId="0" fontId="235" fillId="176" borderId="232" xfId="0" applyFont="1" applyFill="1" applyBorder="1" applyAlignment="1">
      <alignment horizontal="center" vertical="center"/>
    </xf>
    <xf numFmtId="0" fontId="236" fillId="177" borderId="233" xfId="0" applyFont="1" applyFill="1" applyBorder="1" applyAlignment="1">
      <alignment horizontal="center" vertical="center"/>
    </xf>
    <xf numFmtId="164" fontId="237" fillId="178" borderId="234" xfId="0" applyNumberFormat="1" applyFont="1" applyFill="1" applyBorder="1" applyAlignment="1">
      <alignment horizontal="center" vertical="center"/>
    </xf>
    <xf numFmtId="0" fontId="238" fillId="179" borderId="235" xfId="0" applyFont="1" applyFill="1" applyBorder="1" applyAlignment="1">
      <alignment horizontal="center" vertical="center"/>
    </xf>
    <xf numFmtId="0" fontId="239" fillId="180" borderId="236" xfId="0" applyFont="1" applyFill="1" applyBorder="1" applyAlignment="1">
      <alignment horizontal="center" vertical="center"/>
    </xf>
    <xf numFmtId="0" fontId="240" fillId="181" borderId="237" xfId="0" applyFont="1" applyFill="1" applyBorder="1" applyAlignment="1">
      <alignment horizontal="center" vertical="center"/>
    </xf>
    <xf numFmtId="0" fontId="241" fillId="182" borderId="238" xfId="0" applyFont="1" applyFill="1" applyBorder="1" applyAlignment="1">
      <alignment horizontal="center" vertical="center"/>
    </xf>
    <xf numFmtId="164" fontId="242" fillId="183" borderId="239" xfId="0" applyNumberFormat="1" applyFont="1" applyFill="1" applyBorder="1" applyAlignment="1">
      <alignment horizontal="center" vertical="center"/>
    </xf>
    <xf numFmtId="0" fontId="243" fillId="184" borderId="240" xfId="0" applyFont="1" applyFill="1" applyBorder="1" applyAlignment="1">
      <alignment horizontal="center" vertical="center"/>
    </xf>
    <xf numFmtId="0" fontId="244" fillId="185" borderId="241" xfId="0" applyFont="1" applyFill="1" applyBorder="1" applyAlignment="1">
      <alignment horizontal="center" vertical="center"/>
    </xf>
    <xf numFmtId="0" fontId="245" fillId="186" borderId="242" xfId="0" applyFont="1" applyFill="1" applyBorder="1" applyAlignment="1">
      <alignment horizontal="center" vertical="center"/>
    </xf>
    <xf numFmtId="164" fontId="246" fillId="187" borderId="243" xfId="0" applyNumberFormat="1" applyFont="1" applyFill="1" applyBorder="1" applyAlignment="1">
      <alignment horizontal="center" vertical="center"/>
    </xf>
    <xf numFmtId="0" fontId="247" fillId="188" borderId="244" xfId="0" applyFont="1" applyFill="1" applyBorder="1" applyAlignment="1">
      <alignment horizontal="center" vertical="center"/>
    </xf>
    <xf numFmtId="0" fontId="248" fillId="189" borderId="245" xfId="0" applyFont="1" applyFill="1" applyBorder="1" applyAlignment="1">
      <alignment horizontal="center" vertical="center"/>
    </xf>
    <xf numFmtId="0" fontId="249" fillId="190" borderId="246" xfId="0" applyFont="1" applyFill="1" applyBorder="1" applyAlignment="1">
      <alignment horizontal="center" vertical="center"/>
    </xf>
    <xf numFmtId="0" fontId="250" fillId="191" borderId="247" xfId="0" applyFont="1" applyFill="1" applyBorder="1" applyAlignment="1">
      <alignment horizontal="center" vertical="center"/>
    </xf>
    <xf numFmtId="0" fontId="7" fillId="5" borderId="54" xfId="11" applyFont="1" applyFill="1" applyAlignment="1">
      <alignment horizontal="center"/>
    </xf>
    <xf numFmtId="0" fontId="3" fillId="0" borderId="62" xfId="0" applyFont="1" applyBorder="1" applyAlignment="1">
      <alignment horizontal="left" vertical="center" wrapText="1"/>
    </xf>
    <xf numFmtId="0" fontId="3"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2"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253"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4" fillId="2" borderId="248" xfId="23" applyFont="1" applyFill="1" applyAlignment="1">
      <alignment horizontal="center"/>
    </xf>
    <xf numFmtId="0" fontId="24" fillId="2" borderId="248" xfId="26" applyFont="1" applyFill="1" applyAlignment="1">
      <alignment horizontal="center"/>
    </xf>
    <xf numFmtId="0" fontId="61" fillId="191" borderId="248" xfId="28" applyFont="1" applyFill="1" applyAlignment="1">
      <alignment horizontal="center"/>
    </xf>
    <xf numFmtId="0" fontId="21" fillId="2" borderId="248" xfId="25" applyFont="1" applyFill="1" applyAlignment="1">
      <alignment horizontal="center"/>
    </xf>
    <xf numFmtId="0" fontId="78"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9" fillId="2" borderId="248" xfId="29" applyFont="1" applyFill="1" applyBorder="1" applyAlignment="1">
      <alignment horizontal="center"/>
    </xf>
    <xf numFmtId="0" fontId="50" fillId="2" borderId="248" xfId="25" applyFont="1" applyFill="1"/>
    <xf numFmtId="0" fontId="80" fillId="2" borderId="248" xfId="29" applyFont="1" applyFill="1" applyBorder="1" applyAlignment="1">
      <alignment horizontal="center"/>
    </xf>
    <xf numFmtId="0" fontId="51" fillId="2" borderId="248" xfId="25" applyFont="1" applyFill="1"/>
    <xf numFmtId="0" fontId="81"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4" fillId="2" borderId="248" xfId="32" applyFont="1" applyFill="1"/>
    <xf numFmtId="0" fontId="26" fillId="2" borderId="248" xfId="32" applyFont="1" applyFill="1"/>
    <xf numFmtId="0" fontId="75" fillId="2" borderId="248" xfId="32" applyFont="1" applyFill="1"/>
    <xf numFmtId="0" fontId="60"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4" fillId="27" borderId="248"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8" xfId="33" applyFont="1" applyFill="1" applyAlignment="1">
      <alignment horizontal="left" vertical="center" wrapText="1"/>
    </xf>
    <xf numFmtId="0" fontId="94"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4" fillId="2" borderId="248" xfId="34" applyFont="1" applyFill="1"/>
    <xf numFmtId="0" fontId="36" fillId="2" borderId="248" xfId="34" applyFont="1" applyFill="1"/>
    <xf numFmtId="0" fontId="18" fillId="2" borderId="248" xfId="34" applyFont="1" applyFill="1"/>
    <xf numFmtId="0" fontId="75" fillId="2" borderId="248" xfId="34" applyFont="1" applyFill="1"/>
    <xf numFmtId="0" fontId="35" fillId="2" borderId="248" xfId="34" applyFont="1" applyFill="1"/>
    <xf numFmtId="0" fontId="60"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5"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8" xfId="34" applyFont="1"/>
    <xf numFmtId="0" fontId="84" fillId="0" borderId="248" xfId="34" applyFont="1" applyAlignment="1">
      <alignment vertical="top" wrapText="1"/>
    </xf>
    <xf numFmtId="0" fontId="85" fillId="0" borderId="248" xfId="34" applyFont="1"/>
    <xf numFmtId="0" fontId="86"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8" fillId="0" borderId="248" xfId="35" applyFont="1" applyAlignment="1">
      <alignment vertical="center"/>
    </xf>
    <xf numFmtId="0" fontId="90" fillId="0" borderId="248" xfId="35" applyFont="1" applyAlignment="1">
      <alignment vertical="center"/>
    </xf>
    <xf numFmtId="0" fontId="92" fillId="0" borderId="248"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6" fillId="2" borderId="2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62"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62"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164" fontId="3" fillId="0" borderId="247" xfId="0" applyNumberFormat="1" applyFont="1" applyBorder="1" applyAlignment="1">
      <alignment horizontal="center" vertical="center" wrapText="1"/>
    </xf>
    <xf numFmtId="164" fontId="3" fillId="2" borderId="247" xfId="0" applyNumberFormat="1" applyFont="1" applyFill="1" applyBorder="1" applyAlignment="1">
      <alignment horizontal="center" vertical="center" wrapText="1"/>
    </xf>
    <xf numFmtId="164" fontId="3" fillId="0" borderId="91" xfId="0" applyNumberFormat="1" applyFont="1" applyBorder="1" applyAlignment="1">
      <alignment horizontal="center" vertical="center" wrapText="1"/>
    </xf>
    <xf numFmtId="164" fontId="3" fillId="2" borderId="91" xfId="0" applyNumberFormat="1" applyFont="1" applyFill="1" applyBorder="1" applyAlignment="1">
      <alignment horizontal="center"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92" fillId="0" borderId="248" xfId="19" applyFont="1" applyBorder="1" applyAlignment="1">
      <alignment vertical="center"/>
    </xf>
    <xf numFmtId="0" fontId="92" fillId="0" borderId="248" xfId="19" applyFont="1" applyBorder="1" applyAlignment="1">
      <alignment vertical="center" wrapText="1"/>
    </xf>
    <xf numFmtId="0" fontId="39" fillId="0" borderId="0" xfId="8" applyFont="1" applyAlignment="1">
      <alignment horizontal="left"/>
    </xf>
    <xf numFmtId="0" fontId="251"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ACFB2BB-2555-43EE-8437-6C0B77C8E939}"/>
    <cellStyle name="Hyperlink" xfId="19" builtinId="8"/>
    <cellStyle name="Hyperlink 2" xfId="6" xr:uid="{00000000-0005-0000-0000-000003000000}"/>
    <cellStyle name="Hyperlink 2 2" xfId="16" xr:uid="{00000000-0005-0000-0000-000004000000}"/>
    <cellStyle name="Hyperlink 2 2 2" xfId="29" xr:uid="{84799A2F-5D18-4298-9AA4-2640BCD5F82F}"/>
    <cellStyle name="Hyperlink 3" xfId="17" xr:uid="{00000000-0005-0000-0000-000005000000}"/>
    <cellStyle name="Hyperlink 3 2" xfId="30" xr:uid="{473E6761-A318-49C7-8536-14EB88E3DD65}"/>
    <cellStyle name="Hyperlink 4" xfId="35" xr:uid="{E8C0FBB8-5CCF-4E2A-B662-E246505063F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0A72BCB-CEFE-4311-878D-978BAF276DEC}"/>
    <cellStyle name="Normal 2 2 3" xfId="34" xr:uid="{56A49C15-82FC-485E-955A-25477A33443A}"/>
    <cellStyle name="Normal 2 3" xfId="9" xr:uid="{00000000-0005-0000-0000-00000B000000}"/>
    <cellStyle name="Normal 2 3 2" xfId="12" xr:uid="{00000000-0005-0000-0000-00000C000000}"/>
    <cellStyle name="Normal 2 3 2 2" xfId="22" xr:uid="{00000000-0005-0000-0000-00000D000000}"/>
    <cellStyle name="Normal 2 3 2 2 2" xfId="33" xr:uid="{823501CC-002F-4D36-AD5C-364892FE0249}"/>
    <cellStyle name="Normal 2 3 3" xfId="20" xr:uid="{00000000-0005-0000-0000-00000E000000}"/>
    <cellStyle name="Normal 2 3 4" xfId="32" xr:uid="{A8176AB2-52E3-4ADF-8E26-A9E8263D174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F2CCF46-4EF5-45C5-B971-65C78690C176}"/>
    <cellStyle name="Normal 4 3" xfId="21" xr:uid="{00000000-0005-0000-0000-000013000000}"/>
    <cellStyle name="Normal 5" xfId="23" xr:uid="{589F50DB-233C-4AE0-BF4A-45FD06E56D71}"/>
    <cellStyle name="Normal 6" xfId="1" xr:uid="{00000000-0005-0000-0000-000014000000}"/>
    <cellStyle name="Normal 6 2" xfId="11" xr:uid="{00000000-0005-0000-0000-000015000000}"/>
    <cellStyle name="Normal 6 2 2" xfId="14" xr:uid="{00000000-0005-0000-0000-000016000000}"/>
    <cellStyle name="Normal 6 2 2 2" xfId="25" xr:uid="{5CF62C45-A3CE-4CC7-AEA8-DA12E781D319}"/>
    <cellStyle name="Normal 6 2 3" xfId="24" xr:uid="{E42423D6-23BD-4DE0-B9BA-7EA4FA9C87E4}"/>
    <cellStyle name="Normal 6 3" xfId="27" xr:uid="{83948E03-746E-4657-9411-1E01BECEBF4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96.852227959999993</c:v>
                </c:pt>
                <c:pt idx="1">
                  <c:v>1E-10</c:v>
                </c:pt>
                <c:pt idx="2">
                  <c:v>1E-10</c:v>
                </c:pt>
                <c:pt idx="3">
                  <c:v>1E-10</c:v>
                </c:pt>
                <c:pt idx="4">
                  <c:v>96.722586030000002</c:v>
                </c:pt>
                <c:pt idx="5">
                  <c:v>97.789193030000007</c:v>
                </c:pt>
              </c:numCache>
            </c:numRef>
          </c:val>
          <c:extLst>
            <c:ext xmlns:c16="http://schemas.microsoft.com/office/drawing/2014/chart" uri="{C3380CC4-5D6E-409C-BE32-E72D297353CC}">
              <c16:uniqueId val="{00000000-E087-4625-ADB4-EEAA63AC223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087-4625-ADB4-EEAA63AC223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087-4625-ADB4-EEAA63AC223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087-4625-ADB4-EEAA63AC223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087-4625-ADB4-EEAA63AC223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087-4625-ADB4-EEAA63AC223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087-4625-ADB4-EEAA63AC223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E087-4625-ADB4-EEAA63AC223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E087-4625-ADB4-EEAA63AC223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3.1477720360000001</c:v>
                </c:pt>
                <c:pt idx="1">
                  <c:v>1E-10</c:v>
                </c:pt>
                <c:pt idx="2">
                  <c:v>1E-10</c:v>
                </c:pt>
                <c:pt idx="3">
                  <c:v>1E-10</c:v>
                </c:pt>
                <c:pt idx="4">
                  <c:v>3.27741397</c:v>
                </c:pt>
                <c:pt idx="5">
                  <c:v>2.2108069719999999</c:v>
                </c:pt>
              </c:numCache>
            </c:numRef>
          </c:val>
          <c:extLst>
            <c:ext xmlns:c16="http://schemas.microsoft.com/office/drawing/2014/chart" uri="{C3380CC4-5D6E-409C-BE32-E72D297353CC}">
              <c16:uniqueId val="{00000009-E087-4625-ADB4-EEAA63AC223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A59-4E6C-94EE-F84A791756F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79.068826670000007</c:v>
                </c:pt>
                <c:pt idx="1">
                  <c:v>1E-10</c:v>
                </c:pt>
                <c:pt idx="2">
                  <c:v>1E-10</c:v>
                </c:pt>
                <c:pt idx="3">
                  <c:v>1E-10</c:v>
                </c:pt>
                <c:pt idx="4">
                  <c:v>78.068826670000007</c:v>
                </c:pt>
                <c:pt idx="5">
                  <c:v>1E-10</c:v>
                </c:pt>
              </c:numCache>
            </c:numRef>
          </c:val>
          <c:extLst>
            <c:ext xmlns:c16="http://schemas.microsoft.com/office/drawing/2014/chart" uri="{C3380CC4-5D6E-409C-BE32-E72D297353CC}">
              <c16:uniqueId val="{00000002-2A59-4E6C-94EE-F84A791756F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7.4471357119999997</c:v>
                </c:pt>
                <c:pt idx="1">
                  <c:v>1E-10</c:v>
                </c:pt>
                <c:pt idx="2">
                  <c:v>1E-10</c:v>
                </c:pt>
                <c:pt idx="3">
                  <c:v>1E-10</c:v>
                </c:pt>
                <c:pt idx="4">
                  <c:v>5.7721744680000002</c:v>
                </c:pt>
                <c:pt idx="5">
                  <c:v>1E-10</c:v>
                </c:pt>
              </c:numCache>
            </c:numRef>
          </c:val>
          <c:extLst>
            <c:ext xmlns:c16="http://schemas.microsoft.com/office/drawing/2014/chart" uri="{C3380CC4-5D6E-409C-BE32-E72D297353CC}">
              <c16:uniqueId val="{00000003-2A59-4E6C-94EE-F84A791756F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92.862141579999999</c:v>
                </c:pt>
                <c:pt idx="2">
                  <c:v>81.877705449999993</c:v>
                </c:pt>
                <c:pt idx="3">
                  <c:v>100</c:v>
                </c:pt>
                <c:pt idx="4">
                  <c:v>0</c:v>
                </c:pt>
                <c:pt idx="5">
                  <c:v>89.1340091</c:v>
                </c:pt>
              </c:numCache>
            </c:numRef>
          </c:val>
          <c:extLst>
            <c:ext xmlns:c16="http://schemas.microsoft.com/office/drawing/2014/chart" uri="{C3380CC4-5D6E-409C-BE32-E72D297353CC}">
              <c16:uniqueId val="{00000004-2A59-4E6C-94EE-F84A791756F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13.484037620000001</c:v>
                </c:pt>
                <c:pt idx="1">
                  <c:v>7.1378584209999998</c:v>
                </c:pt>
                <c:pt idx="2">
                  <c:v>18.122294549999999</c:v>
                </c:pt>
                <c:pt idx="3">
                  <c:v>1E-10</c:v>
                </c:pt>
                <c:pt idx="4">
                  <c:v>16.158998870000001</c:v>
                </c:pt>
                <c:pt idx="5">
                  <c:v>10.8659909</c:v>
                </c:pt>
              </c:numCache>
            </c:numRef>
          </c:val>
          <c:extLst>
            <c:ext xmlns:c16="http://schemas.microsoft.com/office/drawing/2014/chart" uri="{C3380CC4-5D6E-409C-BE32-E72D297353CC}">
              <c16:uniqueId val="{00000005-2A59-4E6C-94EE-F84A791756F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23</c:v>
                </c:pt>
                <c:pt idx="3">
                  <c:v>1E-10</c:v>
                </c:pt>
                <c:pt idx="4">
                  <c:v>1E-10</c:v>
                </c:pt>
                <c:pt idx="5">
                  <c:v>1E-10</c:v>
                </c:pt>
              </c:numCache>
            </c:numRef>
          </c:val>
          <c:extLst>
            <c:ext xmlns:c16="http://schemas.microsoft.com/office/drawing/2014/chart" uri="{C3380CC4-5D6E-409C-BE32-E72D297353CC}">
              <c16:uniqueId val="{00000000-02E1-4A2C-AD80-E8A6CF0EC42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66</c:v>
                </c:pt>
                <c:pt idx="3">
                  <c:v>1E-10</c:v>
                </c:pt>
                <c:pt idx="4">
                  <c:v>1E-10</c:v>
                </c:pt>
                <c:pt idx="5">
                  <c:v>1E-10</c:v>
                </c:pt>
              </c:numCache>
            </c:numRef>
          </c:val>
          <c:extLst>
            <c:ext xmlns:c16="http://schemas.microsoft.com/office/drawing/2014/chart" uri="{C3380CC4-5D6E-409C-BE32-E72D297353CC}">
              <c16:uniqueId val="{00000001-02E1-4A2C-AD80-E8A6CF0EC42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82.882298419999998</c:v>
                </c:pt>
                <c:pt idx="1">
                  <c:v>100</c:v>
                </c:pt>
                <c:pt idx="2">
                  <c:v>0</c:v>
                </c:pt>
                <c:pt idx="3">
                  <c:v>100</c:v>
                </c:pt>
                <c:pt idx="4">
                  <c:v>100</c:v>
                </c:pt>
                <c:pt idx="5">
                  <c:v>100</c:v>
                </c:pt>
              </c:numCache>
            </c:numRef>
          </c:val>
          <c:extLst>
            <c:ext xmlns:c16="http://schemas.microsoft.com/office/drawing/2014/chart" uri="{C3380CC4-5D6E-409C-BE32-E72D297353CC}">
              <c16:uniqueId val="{00000002-02E1-4A2C-AD80-E8A6CF0EC42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17.117701579999999</c:v>
                </c:pt>
                <c:pt idx="1">
                  <c:v>1E-10</c:v>
                </c:pt>
                <c:pt idx="2">
                  <c:v>11</c:v>
                </c:pt>
                <c:pt idx="3">
                  <c:v>1E-10</c:v>
                </c:pt>
                <c:pt idx="4">
                  <c:v>1E-10</c:v>
                </c:pt>
                <c:pt idx="5">
                  <c:v>1E-10</c:v>
                </c:pt>
              </c:numCache>
            </c:numRef>
          </c:val>
          <c:extLst>
            <c:ext xmlns:c16="http://schemas.microsoft.com/office/drawing/2014/chart" uri="{C3380CC4-5D6E-409C-BE32-E72D297353CC}">
              <c16:uniqueId val="{00000003-02E1-4A2C-AD80-E8A6CF0EC42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97.9</c:v>
                </c:pt>
                <c:pt idx="12">
                  <c:v>97.9</c:v>
                </c:pt>
                <c:pt idx="13">
                  <c:v>97.9</c:v>
                </c:pt>
                <c:pt idx="14">
                  <c:v>97.9</c:v>
                </c:pt>
                <c:pt idx="15">
                  <c:v>97.9</c:v>
                </c:pt>
                <c:pt idx="16">
                  <c:v>97.4</c:v>
                </c:pt>
                <c:pt idx="17">
                  <c:v>96.8</c:v>
                </c:pt>
                <c:pt idx="18">
                  <c:v>96.2</c:v>
                </c:pt>
                <c:pt idx="19">
                  <c:v>95.6</c:v>
                </c:pt>
                <c:pt idx="20">
                  <c:v>95.1</c:v>
                </c:pt>
                <c:pt idx="21">
                  <c:v>94.5</c:v>
                </c:pt>
                <c:pt idx="22">
                  <c:v>93.9</c:v>
                </c:pt>
                <c:pt idx="23">
                  <c:v>93.4</c:v>
                </c:pt>
                <c:pt idx="24">
                  <c:v>92.8</c:v>
                </c:pt>
                <c:pt idx="25">
                  <c:v>92.2</c:v>
                </c:pt>
              </c:numCache>
            </c:numRef>
          </c:yVal>
          <c:smooth val="0"/>
          <c:extLst>
            <c:ext xmlns:c16="http://schemas.microsoft.com/office/drawing/2014/chart" uri="{C3380CC4-5D6E-409C-BE32-E72D297353CC}">
              <c16:uniqueId val="{00000000-68FC-4E9F-BF69-E8EB5D165E8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FC-4E9F-BF69-E8EB5D165E8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FC-4E9F-BF69-E8EB5D165E8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FC-4E9F-BF69-E8EB5D165E8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FC-4E9F-BF69-E8EB5D165E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FC-4E9F-BF69-E8EB5D165E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FC-4E9F-BF69-E8EB5D165E8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FC-4E9F-BF69-E8EB5D165E83}"/>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FC-4E9F-BF69-E8EB5D165E8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FC-4E9F-BF69-E8EB5D165E8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FC-4E9F-BF69-E8EB5D165E8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FC-4E9F-BF69-E8EB5D165E8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FC-4E9F-BF69-E8EB5D165E8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FC-4E9F-BF69-E8EB5D165E83}"/>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FC-4E9F-BF69-E8EB5D165E8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FC-4E9F-BF69-E8EB5D165E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FC-4E9F-BF69-E8EB5D165E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FC-4E9F-BF69-E8EB5D165E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FC-4E9F-BF69-E8EB5D165E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FC-4E9F-BF69-E8EB5D165E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FC-4E9F-BF69-E8EB5D165E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FC-4E9F-BF69-E8EB5D165E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FC-4E9F-BF69-E8EB5D165E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FC-4E9F-BF69-E8EB5D165E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FC-4E9F-BF69-E8EB5D165E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FC-4E9F-BF69-E8EB5D165E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FC-4E9F-BF69-E8EB5D165E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FC-4E9F-BF69-E8EB5D165E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FC-4E9F-BF69-E8EB5D165E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FC-4E9F-BF69-E8EB5D165E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FC-4E9F-BF69-E8EB5D165E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FC-4E9F-BF69-E8EB5D165E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FC-4E9F-BF69-E8EB5D165E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FC-4E9F-BF69-E8EB5D165E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FC-4E9F-BF69-E8EB5D165E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FC-4E9F-BF69-E8EB5D165E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FC-4E9F-BF69-E8EB5D165E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FC-4E9F-BF69-E8EB5D165E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FC-4E9F-BF69-E8EB5D165E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FC-4E9F-BF69-E8EB5D165E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FC-4E9F-BF69-E8EB5D165E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FC-4E9F-BF69-E8EB5D165E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FC-4E9F-BF69-E8EB5D165E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FC-4E9F-BF69-E8EB5D165E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FC-4E9F-BF69-E8EB5D165E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FC-4E9F-BF69-E8EB5D165E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FC-4E9F-BF69-E8EB5D165E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FC-4E9F-BF69-E8EB5D165E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FC-4E9F-BF69-E8EB5D165E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FC-4E9F-BF69-E8EB5D165E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FC-4E9F-BF69-E8EB5D165E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FC-4E9F-BF69-E8EB5D165E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FC-4E9F-BF69-E8EB5D165E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FC-4E9F-BF69-E8EB5D165E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FC-4E9F-BF69-E8EB5D165E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FC-4E9F-BF69-E8EB5D165E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FC-4E9F-BF69-E8EB5D165E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FC-4E9F-BF69-E8EB5D165E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FC-4E9F-BF69-E8EB5D165E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FC-4E9F-BF69-E8EB5D165E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FC-4E9F-BF69-E8EB5D165E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FC-4E9F-BF69-E8EB5D165E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FC-4E9F-BF69-E8EB5D165E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FC-4E9F-BF69-E8EB5D165E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FC-4E9F-BF69-E8EB5D165E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FC-4E9F-BF69-E8EB5D165E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FC-4E9F-BF69-E8EB5D165E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FC-4E9F-BF69-E8EB5D165E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FC-4E9F-BF69-E8EB5D165E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FC-4E9F-BF69-E8EB5D165E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FC-4E9F-BF69-E8EB5D165E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FC-4E9F-BF69-E8EB5D165E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FC-4E9F-BF69-E8EB5D165E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FC-4E9F-BF69-E8EB5D165E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FC-4E9F-BF69-E8EB5D165E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FC-4E9F-BF69-E8EB5D165E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FC-4E9F-BF69-E8EB5D165E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FC-4E9F-BF69-E8EB5D165E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FC-4E9F-BF69-E8EB5D165E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FC-4E9F-BF69-E8EB5D165E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FC-4E9F-BF69-E8EB5D165E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FC-4E9F-BF69-E8EB5D165E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FC-4E9F-BF69-E8EB5D165E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FC-4E9F-BF69-E8EB5D165E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FC-4E9F-BF69-E8EB5D165E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FC-4E9F-BF69-E8EB5D165E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FC-4E9F-BF69-E8EB5D165E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FC-4E9F-BF69-E8EB5D165E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FC-4E9F-BF69-E8EB5D165E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FC-4E9F-BF69-E8EB5D165E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FC-4E9F-BF69-E8EB5D165E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FC-4E9F-BF69-E8EB5D165E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FC-4E9F-BF69-E8EB5D165E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FC-4E9F-BF69-E8EB5D165E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FC-4E9F-BF69-E8EB5D165E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FC-4E9F-BF69-E8EB5D165E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95.077141697117341</c:v>
                </c:pt>
                <c:pt idx="7">
                  <c:v>#N/A</c:v>
                </c:pt>
                <c:pt idx="8">
                  <c:v>95.733207190160826</c:v>
                </c:pt>
                <c:pt idx="9">
                  <c:v>95.846697943709032</c:v>
                </c:pt>
                <c:pt idx="10">
                  <c:v>96.740503663774945</c:v>
                </c:pt>
                <c:pt idx="11">
                  <c:v>97.108491317508367</c:v>
                </c:pt>
                <c:pt idx="12">
                  <c:v>97.037777948757409</c:v>
                </c:pt>
                <c:pt idx="13">
                  <c:v>85.189990732159401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8FC-4E9F-BF69-E8EB5D165E8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80.8</c:v>
                </c:pt>
                <c:pt idx="12">
                  <c:v>80.8</c:v>
                </c:pt>
                <c:pt idx="13">
                  <c:v>80.8</c:v>
                </c:pt>
                <c:pt idx="14">
                  <c:v>80.8</c:v>
                </c:pt>
                <c:pt idx="15">
                  <c:v>80.8</c:v>
                </c:pt>
                <c:pt idx="16">
                  <c:v>81.5</c:v>
                </c:pt>
                <c:pt idx="17">
                  <c:v>82.2</c:v>
                </c:pt>
                <c:pt idx="18">
                  <c:v>82.9</c:v>
                </c:pt>
                <c:pt idx="19">
                  <c:v>83.7</c:v>
                </c:pt>
                <c:pt idx="20">
                  <c:v>84.4</c:v>
                </c:pt>
                <c:pt idx="21">
                  <c:v>85.1</c:v>
                </c:pt>
                <c:pt idx="22">
                  <c:v>85.8</c:v>
                </c:pt>
                <c:pt idx="23">
                  <c:v>86.5</c:v>
                </c:pt>
                <c:pt idx="24">
                  <c:v>87.2</c:v>
                </c:pt>
                <c:pt idx="25">
                  <c:v>87.9</c:v>
                </c:pt>
              </c:numCache>
            </c:numRef>
          </c:yVal>
          <c:smooth val="0"/>
          <c:extLst>
            <c:ext xmlns:c16="http://schemas.microsoft.com/office/drawing/2014/chart" uri="{C3380CC4-5D6E-409C-BE32-E72D297353CC}">
              <c16:uniqueId val="{00000061-68FC-4E9F-BF69-E8EB5D165E8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8FC-4E9F-BF69-E8EB5D165E8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8FC-4E9F-BF69-E8EB5D165E8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8FC-4E9F-BF69-E8EB5D165E8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8FC-4E9F-BF69-E8EB5D165E8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8FC-4E9F-BF69-E8EB5D165E8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8FC-4E9F-BF69-E8EB5D165E8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8FC-4E9F-BF69-E8EB5D165E8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8FC-4E9F-BF69-E8EB5D165E8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8FC-4E9F-BF69-E8EB5D165E8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8FC-4E9F-BF69-E8EB5D165E8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8FC-4E9F-BF69-E8EB5D165E8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8FC-4E9F-BF69-E8EB5D165E8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8FC-4E9F-BF69-E8EB5D165E8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8FC-4E9F-BF69-E8EB5D165E83}"/>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8FC-4E9F-BF69-E8EB5D165E8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8FC-4E9F-BF69-E8EB5D165E8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8FC-4E9F-BF69-E8EB5D165E8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8FC-4E9F-BF69-E8EB5D165E8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8FC-4E9F-BF69-E8EB5D165E8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8FC-4E9F-BF69-E8EB5D165E8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8FC-4E9F-BF69-E8EB5D165E8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8FC-4E9F-BF69-E8EB5D165E8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8FC-4E9F-BF69-E8EB5D165E8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8FC-4E9F-BF69-E8EB5D165E8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83.126400425778357</c:v>
                </c:pt>
                <c:pt idx="7">
                  <c:v>#N/A</c:v>
                </c:pt>
                <c:pt idx="8">
                  <c:v>84.323557237464513</c:v>
                </c:pt>
                <c:pt idx="9">
                  <c:v>84.874935415719563</c:v>
                </c:pt>
                <c:pt idx="10">
                  <c:v>79.407058030826249</c:v>
                </c:pt>
                <c:pt idx="11">
                  <c:v>87.541819340449265</c:v>
                </c:pt>
                <c:pt idx="12">
                  <c:v>88.374240209279051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8FC-4E9F-BF69-E8EB5D165E8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79.099999999999994</c:v>
                </c:pt>
                <c:pt idx="11">
                  <c:v>79.099999999999994</c:v>
                </c:pt>
                <c:pt idx="12">
                  <c:v>79.099999999999994</c:v>
                </c:pt>
                <c:pt idx="13">
                  <c:v>79.099999999999994</c:v>
                </c:pt>
                <c:pt idx="14">
                  <c:v>79.099999999999994</c:v>
                </c:pt>
                <c:pt idx="15">
                  <c:v>79.099999999999994</c:v>
                </c:pt>
                <c:pt idx="16">
                  <c:v>79.099999999999994</c:v>
                </c:pt>
                <c:pt idx="17">
                  <c:v>79.099999999999994</c:v>
                </c:pt>
                <c:pt idx="18">
                  <c:v>79.099999999999994</c:v>
                </c:pt>
                <c:pt idx="19">
                  <c:v>79.099999999999994</c:v>
                </c:pt>
                <c:pt idx="20">
                  <c:v>79.099999999999994</c:v>
                </c:pt>
                <c:pt idx="21">
                  <c:v>79.099999999999994</c:v>
                </c:pt>
                <c:pt idx="22">
                  <c:v>79.099999999999994</c:v>
                </c:pt>
                <c:pt idx="23">
                  <c:v>79.099999999999994</c:v>
                </c:pt>
                <c:pt idx="24">
                  <c:v>#N/A</c:v>
                </c:pt>
                <c:pt idx="25">
                  <c:v>#N/A</c:v>
                </c:pt>
              </c:numCache>
            </c:numRef>
          </c:yVal>
          <c:smooth val="0"/>
          <c:extLst>
            <c:ext xmlns:c16="http://schemas.microsoft.com/office/drawing/2014/chart" uri="{C3380CC4-5D6E-409C-BE32-E72D297353CC}">
              <c16:uniqueId val="{0000007B-68FC-4E9F-BF69-E8EB5D165E8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8FC-4E9F-BF69-E8EB5D165E8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8FC-4E9F-BF69-E8EB5D165E8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8FC-4E9F-BF69-E8EB5D165E8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8FC-4E9F-BF69-E8EB5D165E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8FC-4E9F-BF69-E8EB5D165E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8FC-4E9F-BF69-E8EB5D165E8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8FC-4E9F-BF69-E8EB5D165E83}"/>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8FC-4E9F-BF69-E8EB5D165E8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8FC-4E9F-BF69-E8EB5D165E8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8FC-4E9F-BF69-E8EB5D165E8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8FC-4E9F-BF69-E8EB5D165E8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8FC-4E9F-BF69-E8EB5D165E8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8FC-4E9F-BF69-E8EB5D165E83}"/>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8FC-4E9F-BF69-E8EB5D165E8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8FC-4E9F-BF69-E8EB5D165E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8FC-4E9F-BF69-E8EB5D165E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8FC-4E9F-BF69-E8EB5D165E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8FC-4E9F-BF69-E8EB5D165E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8FC-4E9F-BF69-E8EB5D165E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8FC-4E9F-BF69-E8EB5D165E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8FC-4E9F-BF69-E8EB5D165E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8FC-4E9F-BF69-E8EB5D165E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8FC-4E9F-BF69-E8EB5D165E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8FC-4E9F-BF69-E8EB5D165E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FC-4E9F-BF69-E8EB5D165E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FC-4E9F-BF69-E8EB5D165E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FC-4E9F-BF69-E8EB5D165E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FC-4E9F-BF69-E8EB5D165E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FC-4E9F-BF69-E8EB5D165E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FC-4E9F-BF69-E8EB5D165E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FC-4E9F-BF69-E8EB5D165E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FC-4E9F-BF69-E8EB5D165E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FC-4E9F-BF69-E8EB5D165E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FC-4E9F-BF69-E8EB5D165E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FC-4E9F-BF69-E8EB5D165E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FC-4E9F-BF69-E8EB5D165E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FC-4E9F-BF69-E8EB5D165E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FC-4E9F-BF69-E8EB5D165E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FC-4E9F-BF69-E8EB5D165E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FC-4E9F-BF69-E8EB5D165E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FC-4E9F-BF69-E8EB5D165E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FC-4E9F-BF69-E8EB5D165E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FC-4E9F-BF69-E8EB5D165E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FC-4E9F-BF69-E8EB5D165E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FC-4E9F-BF69-E8EB5D165E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FC-4E9F-BF69-E8EB5D165E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FC-4E9F-BF69-E8EB5D165E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FC-4E9F-BF69-E8EB5D165E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FC-4E9F-BF69-E8EB5D165E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FC-4E9F-BF69-E8EB5D165E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FC-4E9F-BF69-E8EB5D165E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FC-4E9F-BF69-E8EB5D165E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FC-4E9F-BF69-E8EB5D165E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FC-4E9F-BF69-E8EB5D165E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FC-4E9F-BF69-E8EB5D165E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FC-4E9F-BF69-E8EB5D165E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FC-4E9F-BF69-E8EB5D165E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FC-4E9F-BF69-E8EB5D165E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FC-4E9F-BF69-E8EB5D165E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FC-4E9F-BF69-E8EB5D165E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FC-4E9F-BF69-E8EB5D165E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FC-4E9F-BF69-E8EB5D165E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FC-4E9F-BF69-E8EB5D165E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FC-4E9F-BF69-E8EB5D165E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FC-4E9F-BF69-E8EB5D165E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FC-4E9F-BF69-E8EB5D165E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FC-4E9F-BF69-E8EB5D165E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FC-4E9F-BF69-E8EB5D165E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FC-4E9F-BF69-E8EB5D165E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8FC-4E9F-BF69-E8EB5D165E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8FC-4E9F-BF69-E8EB5D165E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8FC-4E9F-BF69-E8EB5D165E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8FC-4E9F-BF69-E8EB5D165E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8FC-4E9F-BF69-E8EB5D165E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8FC-4E9F-BF69-E8EB5D165E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8FC-4E9F-BF69-E8EB5D165E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8FC-4E9F-BF69-E8EB5D165E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8FC-4E9F-BF69-E8EB5D165E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8FC-4E9F-BF69-E8EB5D165E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8FC-4E9F-BF69-E8EB5D165E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8FC-4E9F-BF69-E8EB5D165E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8FC-4E9F-BF69-E8EB5D165E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8FC-4E9F-BF69-E8EB5D165E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8FC-4E9F-BF69-E8EB5D165E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8FC-4E9F-BF69-E8EB5D165E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8FC-4E9F-BF69-E8EB5D165E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8FC-4E9F-BF69-E8EB5D165E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8FC-4E9F-BF69-E8EB5D165E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8FC-4E9F-BF69-E8EB5D165E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8FC-4E9F-BF69-E8EB5D165E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8FC-4E9F-BF69-E8EB5D165E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8FC-4E9F-BF69-E8EB5D165E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8FC-4E9F-BF69-E8EB5D165E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8FC-4E9F-BF69-E8EB5D165E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8FC-4E9F-BF69-E8EB5D165E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79</c:v>
                </c:pt>
                <c:pt idx="4">
                  <c:v>75.994560000000007</c:v>
                </c:pt>
                <c:pt idx="5">
                  <c:v>82.211920000000006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8FC-4E9F-BF69-E8EB5D165E8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92.9</c:v>
                </c:pt>
                <c:pt idx="14">
                  <c:v>92.9</c:v>
                </c:pt>
                <c:pt idx="15">
                  <c:v>92.9</c:v>
                </c:pt>
                <c:pt idx="16">
                  <c:v>92.9</c:v>
                </c:pt>
                <c:pt idx="17">
                  <c:v>92.9</c:v>
                </c:pt>
                <c:pt idx="18">
                  <c:v>92.9</c:v>
                </c:pt>
                <c:pt idx="19">
                  <c:v>92.9</c:v>
                </c:pt>
                <c:pt idx="20">
                  <c:v>92.9</c:v>
                </c:pt>
                <c:pt idx="21">
                  <c:v>92.9</c:v>
                </c:pt>
                <c:pt idx="22">
                  <c:v>92.9</c:v>
                </c:pt>
                <c:pt idx="23">
                  <c:v>92.9</c:v>
                </c:pt>
                <c:pt idx="24">
                  <c:v>92.9</c:v>
                </c:pt>
                <c:pt idx="25">
                  <c:v>92.9</c:v>
                </c:pt>
              </c:numCache>
            </c:numRef>
          </c:yVal>
          <c:smooth val="0"/>
          <c:extLst>
            <c:ext xmlns:c16="http://schemas.microsoft.com/office/drawing/2014/chart" uri="{C3380CC4-5D6E-409C-BE32-E72D297353CC}">
              <c16:uniqueId val="{00000000-EBFF-469D-8DC5-0ABF89D2D2D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FF-469D-8DC5-0ABF89D2D2D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FF-469D-8DC5-0ABF89D2D2D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FF-469D-8DC5-0ABF89D2D2D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FF-469D-8DC5-0ABF89D2D2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FF-469D-8DC5-0ABF89D2D2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FF-469D-8DC5-0ABF89D2D2D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FF-469D-8DC5-0ABF89D2D2D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FF-469D-8DC5-0ABF89D2D2D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FF-469D-8DC5-0ABF89D2D2D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FF-469D-8DC5-0ABF89D2D2D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FF-469D-8DC5-0ABF89D2D2D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FF-469D-8DC5-0ABF89D2D2D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FF-469D-8DC5-0ABF89D2D2D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FF-469D-8DC5-0ABF89D2D2D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FF-469D-8DC5-0ABF89D2D2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FF-469D-8DC5-0ABF89D2D2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FF-469D-8DC5-0ABF89D2D2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FF-469D-8DC5-0ABF89D2D2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FF-469D-8DC5-0ABF89D2D2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FF-469D-8DC5-0ABF89D2D2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FF-469D-8DC5-0ABF89D2D2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FF-469D-8DC5-0ABF89D2D2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FF-469D-8DC5-0ABF89D2D2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FF-469D-8DC5-0ABF89D2D2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FF-469D-8DC5-0ABF89D2D2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FF-469D-8DC5-0ABF89D2D2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FF-469D-8DC5-0ABF89D2D2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FF-469D-8DC5-0ABF89D2D2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FF-469D-8DC5-0ABF89D2D2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FF-469D-8DC5-0ABF89D2D2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FF-469D-8DC5-0ABF89D2D2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FF-469D-8DC5-0ABF89D2D2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FF-469D-8DC5-0ABF89D2D2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FF-469D-8DC5-0ABF89D2D2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FF-469D-8DC5-0ABF89D2D2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FF-469D-8DC5-0ABF89D2D2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FF-469D-8DC5-0ABF89D2D2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FF-469D-8DC5-0ABF89D2D2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FF-469D-8DC5-0ABF89D2D2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FF-469D-8DC5-0ABF89D2D2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FF-469D-8DC5-0ABF89D2D2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FF-469D-8DC5-0ABF89D2D2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FF-469D-8DC5-0ABF89D2D2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FF-469D-8DC5-0ABF89D2D2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FF-469D-8DC5-0ABF89D2D2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FF-469D-8DC5-0ABF89D2D2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FF-469D-8DC5-0ABF89D2D2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FF-469D-8DC5-0ABF89D2D2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FF-469D-8DC5-0ABF89D2D2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FF-469D-8DC5-0ABF89D2D2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FF-469D-8DC5-0ABF89D2D2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FF-469D-8DC5-0ABF89D2D2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FF-469D-8DC5-0ABF89D2D2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FF-469D-8DC5-0ABF89D2D2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FF-469D-8DC5-0ABF89D2D2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FF-469D-8DC5-0ABF89D2D2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FF-469D-8DC5-0ABF89D2D2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FF-469D-8DC5-0ABF89D2D2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FF-469D-8DC5-0ABF89D2D2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FF-469D-8DC5-0ABF89D2D2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FF-469D-8DC5-0ABF89D2D2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FF-469D-8DC5-0ABF89D2D2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FF-469D-8DC5-0ABF89D2D2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FF-469D-8DC5-0ABF89D2D2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FF-469D-8DC5-0ABF89D2D2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FF-469D-8DC5-0ABF89D2D2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FF-469D-8DC5-0ABF89D2D2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FF-469D-8DC5-0ABF89D2D2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FF-469D-8DC5-0ABF89D2D2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FF-469D-8DC5-0ABF89D2D2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FF-469D-8DC5-0ABF89D2D2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FF-469D-8DC5-0ABF89D2D2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FF-469D-8DC5-0ABF89D2D2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FF-469D-8DC5-0ABF89D2D2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FF-469D-8DC5-0ABF89D2D2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FF-469D-8DC5-0ABF89D2D2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FF-469D-8DC5-0ABF89D2D2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FF-469D-8DC5-0ABF89D2D2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FF-469D-8DC5-0ABF89D2D2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FF-469D-8DC5-0ABF89D2D2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FF-469D-8DC5-0ABF89D2D2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FF-469D-8DC5-0ABF89D2D2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FF-469D-8DC5-0ABF89D2D2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FF-469D-8DC5-0ABF89D2D2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FF-469D-8DC5-0ABF89D2D2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FF-469D-8DC5-0ABF89D2D2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FF-469D-8DC5-0ABF89D2D2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FF-469D-8DC5-0ABF89D2D2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FF-469D-8DC5-0ABF89D2D2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FF-469D-8DC5-0ABF89D2D2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FF-469D-8DC5-0ABF89D2D2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FF-469D-8DC5-0ABF89D2D2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FF-469D-8DC5-0ABF89D2D2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FF-469D-8DC5-0ABF89D2D2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FF-469D-8DC5-0ABF89D2D2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88.768251591164358</c:v>
                </c:pt>
                <c:pt idx="9">
                  <c:v>96.956031567080032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BFF-469D-8DC5-0ABF89D2D2D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FF-469D-8DC5-0ABF89D2D2D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FF-469D-8DC5-0ABF89D2D2D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FF-469D-8DC5-0ABF89D2D2D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FF-469D-8DC5-0ABF89D2D2D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FF-469D-8DC5-0ABF89D2D2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FF-469D-8DC5-0ABF89D2D2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FF-469D-8DC5-0ABF89D2D2D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FF-469D-8DC5-0ABF89D2D2D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FF-469D-8DC5-0ABF89D2D2D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FF-469D-8DC5-0ABF89D2D2D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FF-469D-8DC5-0ABF89D2D2D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FF-469D-8DC5-0ABF89D2D2D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FF-469D-8DC5-0ABF89D2D2D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FF-469D-8DC5-0ABF89D2D2D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FF-469D-8DC5-0ABF89D2D2D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FF-469D-8DC5-0ABF89D2D2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FF-469D-8DC5-0ABF89D2D2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FF-469D-8DC5-0ABF89D2D2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FF-469D-8DC5-0ABF89D2D2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FF-469D-8DC5-0ABF89D2D2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FF-469D-8DC5-0ABF89D2D2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FF-469D-8DC5-0ABF89D2D2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FF-469D-8DC5-0ABF89D2D2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FF-469D-8DC5-0ABF89D2D2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FF-469D-8DC5-0ABF89D2D2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FF-469D-8DC5-0ABF89D2D2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FF-469D-8DC5-0ABF89D2D2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FF-469D-8DC5-0ABF89D2D2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FF-469D-8DC5-0ABF89D2D2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FF-469D-8DC5-0ABF89D2D2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FF-469D-8DC5-0ABF89D2D2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FF-469D-8DC5-0ABF89D2D2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FF-469D-8DC5-0ABF89D2D2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FF-469D-8DC5-0ABF89D2D2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FF-469D-8DC5-0ABF89D2D2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FF-469D-8DC5-0ABF89D2D2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FF-469D-8DC5-0ABF89D2D2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FF-469D-8DC5-0ABF89D2D2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FF-469D-8DC5-0ABF89D2D2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FF-469D-8DC5-0ABF89D2D2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FF-469D-8DC5-0ABF89D2D2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FF-469D-8DC5-0ABF89D2D2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FF-469D-8DC5-0ABF89D2D2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FF-469D-8DC5-0ABF89D2D2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FF-469D-8DC5-0ABF89D2D2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FF-469D-8DC5-0ABF89D2D2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FF-469D-8DC5-0ABF89D2D2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FF-469D-8DC5-0ABF89D2D2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FF-469D-8DC5-0ABF89D2D2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FF-469D-8DC5-0ABF89D2D2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FF-469D-8DC5-0ABF89D2D2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FF-469D-8DC5-0ABF89D2D2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FF-469D-8DC5-0ABF89D2D2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FF-469D-8DC5-0ABF89D2D2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FF-469D-8DC5-0ABF89D2D2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FF-469D-8DC5-0ABF89D2D2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FF-469D-8DC5-0ABF89D2D2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FF-469D-8DC5-0ABF89D2D2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FF-469D-8DC5-0ABF89D2D2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FF-469D-8DC5-0ABF89D2D2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FF-469D-8DC5-0ABF89D2D2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FF-469D-8DC5-0ABF89D2D2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FF-469D-8DC5-0ABF89D2D2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FF-469D-8DC5-0ABF89D2D2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FF-469D-8DC5-0ABF89D2D2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FF-469D-8DC5-0ABF89D2D2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FF-469D-8DC5-0ABF89D2D2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FF-469D-8DC5-0ABF89D2D2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FF-469D-8DC5-0ABF89D2D2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FF-469D-8DC5-0ABF89D2D2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FF-469D-8DC5-0ABF89D2D2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FF-469D-8DC5-0ABF89D2D2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FF-469D-8DC5-0ABF89D2D2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FF-469D-8DC5-0ABF89D2D2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FF-469D-8DC5-0ABF89D2D2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FF-469D-8DC5-0ABF89D2D2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FF-469D-8DC5-0ABF89D2D2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FF-469D-8DC5-0ABF89D2D2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FF-469D-8DC5-0ABF89D2D2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FF-469D-8DC5-0ABF89D2D2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FF-469D-8DC5-0ABF89D2D2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FF-469D-8DC5-0ABF89D2D2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FF-469D-8DC5-0ABF89D2D2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FF-469D-8DC5-0ABF89D2D2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FF-469D-8DC5-0ABF89D2D2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FF-469D-8DC5-0ABF89D2D2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FF-469D-8DC5-0ABF89D2D2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FF-469D-8DC5-0ABF89D2D2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FF-469D-8DC5-0ABF89D2D2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FF-469D-8DC5-0ABF89D2D2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FF-469D-8DC5-0ABF89D2D2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FF-469D-8DC5-0ABF89D2D2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FF-469D-8DC5-0ABF89D2D2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FF-469D-8DC5-0ABF89D2D2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FF-469D-8DC5-0ABF89D2D2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FF-469D-8DC5-0ABF89D2D2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FF-469D-8DC5-0ABF89D2D2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numCache>
            </c:numRef>
          </c:yVal>
          <c:smooth val="0"/>
          <c:extLst>
            <c:ext xmlns:c16="http://schemas.microsoft.com/office/drawing/2014/chart" uri="{C3380CC4-5D6E-409C-BE32-E72D297353CC}">
              <c16:uniqueId val="{000000C2-EBFF-469D-8DC5-0ABF89D2D2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FF-469D-8DC5-0ABF89D2D2D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FF-469D-8DC5-0ABF89D2D2D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FF-469D-8DC5-0ABF89D2D2D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FF-469D-8DC5-0ABF89D2D2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FF-469D-8DC5-0ABF89D2D2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FF-469D-8DC5-0ABF89D2D2D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FF-469D-8DC5-0ABF89D2D2D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FF-469D-8DC5-0ABF89D2D2D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FF-469D-8DC5-0ABF89D2D2D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FF-469D-8DC5-0ABF89D2D2D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FF-469D-8DC5-0ABF89D2D2D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FF-469D-8DC5-0ABF89D2D2D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FF-469D-8DC5-0ABF89D2D2D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FF-469D-8DC5-0ABF89D2D2D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FF-469D-8DC5-0ABF89D2D2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FF-469D-8DC5-0ABF89D2D2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FF-469D-8DC5-0ABF89D2D2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FF-469D-8DC5-0ABF89D2D2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FF-469D-8DC5-0ABF89D2D2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FF-469D-8DC5-0ABF89D2D2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FF-469D-8DC5-0ABF89D2D2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FF-469D-8DC5-0ABF89D2D2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FF-469D-8DC5-0ABF89D2D2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FF-469D-8DC5-0ABF89D2D2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FF-469D-8DC5-0ABF89D2D2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FF-469D-8DC5-0ABF89D2D2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FF-469D-8DC5-0ABF89D2D2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FF-469D-8DC5-0ABF89D2D2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FF-469D-8DC5-0ABF89D2D2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FF-469D-8DC5-0ABF89D2D2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FF-469D-8DC5-0ABF89D2D2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FF-469D-8DC5-0ABF89D2D2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FF-469D-8DC5-0ABF89D2D2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FF-469D-8DC5-0ABF89D2D2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FF-469D-8DC5-0ABF89D2D2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FF-469D-8DC5-0ABF89D2D2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FF-469D-8DC5-0ABF89D2D2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FF-469D-8DC5-0ABF89D2D2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FF-469D-8DC5-0ABF89D2D2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FF-469D-8DC5-0ABF89D2D2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FF-469D-8DC5-0ABF89D2D2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FF-469D-8DC5-0ABF89D2D2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FF-469D-8DC5-0ABF89D2D2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FF-469D-8DC5-0ABF89D2D2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FF-469D-8DC5-0ABF89D2D2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FF-469D-8DC5-0ABF89D2D2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FF-469D-8DC5-0ABF89D2D2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FF-469D-8DC5-0ABF89D2D2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FF-469D-8DC5-0ABF89D2D2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FF-469D-8DC5-0ABF89D2D2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FF-469D-8DC5-0ABF89D2D2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FF-469D-8DC5-0ABF89D2D2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FF-469D-8DC5-0ABF89D2D2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FF-469D-8DC5-0ABF89D2D2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FF-469D-8DC5-0ABF89D2D2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FF-469D-8DC5-0ABF89D2D2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FF-469D-8DC5-0ABF89D2D2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FF-469D-8DC5-0ABF89D2D2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FF-469D-8DC5-0ABF89D2D2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FF-469D-8DC5-0ABF89D2D2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FF-469D-8DC5-0ABF89D2D2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FF-469D-8DC5-0ABF89D2D2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FF-469D-8DC5-0ABF89D2D2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FF-469D-8DC5-0ABF89D2D2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FF-469D-8DC5-0ABF89D2D2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FF-469D-8DC5-0ABF89D2D2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FF-469D-8DC5-0ABF89D2D2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FF-469D-8DC5-0ABF89D2D2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FF-469D-8DC5-0ABF89D2D2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FF-469D-8DC5-0ABF89D2D2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FF-469D-8DC5-0ABF89D2D2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FF-469D-8DC5-0ABF89D2D2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FF-469D-8DC5-0ABF89D2D2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FF-469D-8DC5-0ABF89D2D2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FF-469D-8DC5-0ABF89D2D2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FF-469D-8DC5-0ABF89D2D2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FF-469D-8DC5-0ABF89D2D2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FF-469D-8DC5-0ABF89D2D2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FF-469D-8DC5-0ABF89D2D2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FF-469D-8DC5-0ABF89D2D2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FF-469D-8DC5-0ABF89D2D2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FF-469D-8DC5-0ABF89D2D2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FF-469D-8DC5-0ABF89D2D2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FF-469D-8DC5-0ABF89D2D2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FF-469D-8DC5-0ABF89D2D2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FF-469D-8DC5-0ABF89D2D2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FF-469D-8DC5-0ABF89D2D2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FF-469D-8DC5-0ABF89D2D2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FF-469D-8DC5-0ABF89D2D2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FF-469D-8DC5-0ABF89D2D2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FF-469D-8DC5-0ABF89D2D2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FF-469D-8DC5-0ABF89D2D2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FF-469D-8DC5-0ABF89D2D2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FF-469D-8DC5-0ABF89D2D2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FF-469D-8DC5-0ABF89D2D2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98.801946836390869</c:v>
                </c:pt>
                <c:pt idx="9">
                  <c:v>99.098083427282972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FF-469D-8DC5-0ABF89D2D2D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81.900000000000006</c:v>
                </c:pt>
                <c:pt idx="12">
                  <c:v>81.900000000000006</c:v>
                </c:pt>
                <c:pt idx="13">
                  <c:v>81.900000000000006</c:v>
                </c:pt>
                <c:pt idx="14">
                  <c:v>81.900000000000006</c:v>
                </c:pt>
                <c:pt idx="15">
                  <c:v>81.900000000000006</c:v>
                </c:pt>
                <c:pt idx="16">
                  <c:v>81.900000000000006</c:v>
                </c:pt>
                <c:pt idx="17">
                  <c:v>81.900000000000006</c:v>
                </c:pt>
                <c:pt idx="18">
                  <c:v>81.900000000000006</c:v>
                </c:pt>
                <c:pt idx="19">
                  <c:v>81.900000000000006</c:v>
                </c:pt>
                <c:pt idx="20">
                  <c:v>81.900000000000006</c:v>
                </c:pt>
                <c:pt idx="21">
                  <c:v>81.900000000000006</c:v>
                </c:pt>
                <c:pt idx="22">
                  <c:v>81.900000000000006</c:v>
                </c:pt>
                <c:pt idx="23">
                  <c:v>81.900000000000006</c:v>
                </c:pt>
                <c:pt idx="24">
                  <c:v>81.900000000000006</c:v>
                </c:pt>
                <c:pt idx="25">
                  <c:v>81.900000000000006</c:v>
                </c:pt>
              </c:numCache>
            </c:numRef>
          </c:yVal>
          <c:smooth val="0"/>
          <c:extLst>
            <c:ext xmlns:c16="http://schemas.microsoft.com/office/drawing/2014/chart" uri="{C3380CC4-5D6E-409C-BE32-E72D297353CC}">
              <c16:uniqueId val="{00000000-32CD-4AF3-BE3F-F8B5E4A3906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CD-4AF3-BE3F-F8B5E4A3906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CD-4AF3-BE3F-F8B5E4A390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CD-4AF3-BE3F-F8B5E4A3906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CD-4AF3-BE3F-F8B5E4A390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CD-4AF3-BE3F-F8B5E4A390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CD-4AF3-BE3F-F8B5E4A390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CD-4AF3-BE3F-F8B5E4A3906D}"/>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CD-4AF3-BE3F-F8B5E4A3906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CD-4AF3-BE3F-F8B5E4A3906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CD-4AF3-BE3F-F8B5E4A3906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CD-4AF3-BE3F-F8B5E4A3906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CD-4AF3-BE3F-F8B5E4A3906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CD-4AF3-BE3F-F8B5E4A3906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CD-4AF3-BE3F-F8B5E4A3906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CD-4AF3-BE3F-F8B5E4A390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CD-4AF3-BE3F-F8B5E4A390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CD-4AF3-BE3F-F8B5E4A390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CD-4AF3-BE3F-F8B5E4A390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CD-4AF3-BE3F-F8B5E4A390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CD-4AF3-BE3F-F8B5E4A390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CD-4AF3-BE3F-F8B5E4A390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CD-4AF3-BE3F-F8B5E4A390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CD-4AF3-BE3F-F8B5E4A390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CD-4AF3-BE3F-F8B5E4A390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CD-4AF3-BE3F-F8B5E4A390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CD-4AF3-BE3F-F8B5E4A390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CD-4AF3-BE3F-F8B5E4A390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CD-4AF3-BE3F-F8B5E4A390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CD-4AF3-BE3F-F8B5E4A390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CD-4AF3-BE3F-F8B5E4A390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CD-4AF3-BE3F-F8B5E4A390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CD-4AF3-BE3F-F8B5E4A390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CD-4AF3-BE3F-F8B5E4A390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CD-4AF3-BE3F-F8B5E4A390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CD-4AF3-BE3F-F8B5E4A390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CD-4AF3-BE3F-F8B5E4A390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CD-4AF3-BE3F-F8B5E4A390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CD-4AF3-BE3F-F8B5E4A390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CD-4AF3-BE3F-F8B5E4A390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CD-4AF3-BE3F-F8B5E4A390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CD-4AF3-BE3F-F8B5E4A390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CD-4AF3-BE3F-F8B5E4A390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CD-4AF3-BE3F-F8B5E4A390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CD-4AF3-BE3F-F8B5E4A390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CD-4AF3-BE3F-F8B5E4A390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CD-4AF3-BE3F-F8B5E4A390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CD-4AF3-BE3F-F8B5E4A390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CD-4AF3-BE3F-F8B5E4A390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CD-4AF3-BE3F-F8B5E4A390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CD-4AF3-BE3F-F8B5E4A390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CD-4AF3-BE3F-F8B5E4A390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CD-4AF3-BE3F-F8B5E4A390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CD-4AF3-BE3F-F8B5E4A390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CD-4AF3-BE3F-F8B5E4A390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CD-4AF3-BE3F-F8B5E4A390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CD-4AF3-BE3F-F8B5E4A390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CD-4AF3-BE3F-F8B5E4A390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CD-4AF3-BE3F-F8B5E4A390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CD-4AF3-BE3F-F8B5E4A390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CD-4AF3-BE3F-F8B5E4A390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CD-4AF3-BE3F-F8B5E4A390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CD-4AF3-BE3F-F8B5E4A390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CD-4AF3-BE3F-F8B5E4A390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CD-4AF3-BE3F-F8B5E4A390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CD-4AF3-BE3F-F8B5E4A390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CD-4AF3-BE3F-F8B5E4A390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CD-4AF3-BE3F-F8B5E4A390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CD-4AF3-BE3F-F8B5E4A390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CD-4AF3-BE3F-F8B5E4A390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CD-4AF3-BE3F-F8B5E4A390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CD-4AF3-BE3F-F8B5E4A390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CD-4AF3-BE3F-F8B5E4A390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CD-4AF3-BE3F-F8B5E4A390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CD-4AF3-BE3F-F8B5E4A390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CD-4AF3-BE3F-F8B5E4A390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CD-4AF3-BE3F-F8B5E4A390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CD-4AF3-BE3F-F8B5E4A390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CD-4AF3-BE3F-F8B5E4A390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CD-4AF3-BE3F-F8B5E4A390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CD-4AF3-BE3F-F8B5E4A390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CD-4AF3-BE3F-F8B5E4A390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CD-4AF3-BE3F-F8B5E4A390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CD-4AF3-BE3F-F8B5E4A390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CD-4AF3-BE3F-F8B5E4A390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CD-4AF3-BE3F-F8B5E4A390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CD-4AF3-BE3F-F8B5E4A390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CD-4AF3-BE3F-F8B5E4A390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CD-4AF3-BE3F-F8B5E4A390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CD-4AF3-BE3F-F8B5E4A390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CD-4AF3-BE3F-F8B5E4A390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CD-4AF3-BE3F-F8B5E4A390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CD-4AF3-BE3F-F8B5E4A390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CD-4AF3-BE3F-F8B5E4A390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CD-4AF3-BE3F-F8B5E4A390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CD-4AF3-BE3F-F8B5E4A390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84</c:v>
                </c:pt>
                <c:pt idx="8">
                  <c:v>80.162045828585903</c:v>
                </c:pt>
                <c:pt idx="9">
                  <c:v>81.471070508315762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CD-4AF3-BE3F-F8B5E4A3906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78.599999999999994</c:v>
                </c:pt>
                <c:pt idx="14">
                  <c:v>78.599999999999994</c:v>
                </c:pt>
                <c:pt idx="15">
                  <c:v>78.599999999999994</c:v>
                </c:pt>
                <c:pt idx="16">
                  <c:v>78.599999999999994</c:v>
                </c:pt>
                <c:pt idx="17">
                  <c:v>78.599999999999994</c:v>
                </c:pt>
                <c:pt idx="18">
                  <c:v>78.599999999999994</c:v>
                </c:pt>
                <c:pt idx="19">
                  <c:v>78.599999999999994</c:v>
                </c:pt>
                <c:pt idx="20">
                  <c:v>78.599999999999994</c:v>
                </c:pt>
                <c:pt idx="21">
                  <c:v>78.599999999999994</c:v>
                </c:pt>
                <c:pt idx="22">
                  <c:v>#N/A</c:v>
                </c:pt>
                <c:pt idx="23">
                  <c:v>#N/A</c:v>
                </c:pt>
                <c:pt idx="24">
                  <c:v>#N/A</c:v>
                </c:pt>
                <c:pt idx="25">
                  <c:v>#N/A</c:v>
                </c:pt>
              </c:numCache>
            </c:numRef>
          </c:yVal>
          <c:smooth val="0"/>
          <c:extLst>
            <c:ext xmlns:c16="http://schemas.microsoft.com/office/drawing/2014/chart" uri="{C3380CC4-5D6E-409C-BE32-E72D297353CC}">
              <c16:uniqueId val="{00000061-32CD-4AF3-BE3F-F8B5E4A3906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CD-4AF3-BE3F-F8B5E4A3906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CD-4AF3-BE3F-F8B5E4A390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CD-4AF3-BE3F-F8B5E4A3906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CD-4AF3-BE3F-F8B5E4A390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CD-4AF3-BE3F-F8B5E4A390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CD-4AF3-BE3F-F8B5E4A390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CD-4AF3-BE3F-F8B5E4A3906D}"/>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CD-4AF3-BE3F-F8B5E4A3906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CD-4AF3-BE3F-F8B5E4A3906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CD-4AF3-BE3F-F8B5E4A3906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CD-4AF3-BE3F-F8B5E4A3906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CD-4AF3-BE3F-F8B5E4A3906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CD-4AF3-BE3F-F8B5E4A3906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CD-4AF3-BE3F-F8B5E4A3906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CD-4AF3-BE3F-F8B5E4A390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CD-4AF3-BE3F-F8B5E4A390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CD-4AF3-BE3F-F8B5E4A390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CD-4AF3-BE3F-F8B5E4A390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CD-4AF3-BE3F-F8B5E4A390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CD-4AF3-BE3F-F8B5E4A390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CD-4AF3-BE3F-F8B5E4A390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CD-4AF3-BE3F-F8B5E4A390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CD-4AF3-BE3F-F8B5E4A390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CD-4AF3-BE3F-F8B5E4A390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CD-4AF3-BE3F-F8B5E4A390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CD-4AF3-BE3F-F8B5E4A390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CD-4AF3-BE3F-F8B5E4A390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CD-4AF3-BE3F-F8B5E4A390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CD-4AF3-BE3F-F8B5E4A390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CD-4AF3-BE3F-F8B5E4A390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CD-4AF3-BE3F-F8B5E4A390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CD-4AF3-BE3F-F8B5E4A390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CD-4AF3-BE3F-F8B5E4A390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CD-4AF3-BE3F-F8B5E4A390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CD-4AF3-BE3F-F8B5E4A390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CD-4AF3-BE3F-F8B5E4A390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CD-4AF3-BE3F-F8B5E4A390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CD-4AF3-BE3F-F8B5E4A390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CD-4AF3-BE3F-F8B5E4A390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CD-4AF3-BE3F-F8B5E4A390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CD-4AF3-BE3F-F8B5E4A390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CD-4AF3-BE3F-F8B5E4A390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CD-4AF3-BE3F-F8B5E4A390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CD-4AF3-BE3F-F8B5E4A390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CD-4AF3-BE3F-F8B5E4A390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CD-4AF3-BE3F-F8B5E4A390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CD-4AF3-BE3F-F8B5E4A390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CD-4AF3-BE3F-F8B5E4A390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CD-4AF3-BE3F-F8B5E4A390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CD-4AF3-BE3F-F8B5E4A390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CD-4AF3-BE3F-F8B5E4A390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CD-4AF3-BE3F-F8B5E4A390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CD-4AF3-BE3F-F8B5E4A390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CD-4AF3-BE3F-F8B5E4A390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CD-4AF3-BE3F-F8B5E4A390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CD-4AF3-BE3F-F8B5E4A390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CD-4AF3-BE3F-F8B5E4A390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CD-4AF3-BE3F-F8B5E4A390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CD-4AF3-BE3F-F8B5E4A390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CD-4AF3-BE3F-F8B5E4A390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CD-4AF3-BE3F-F8B5E4A390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CD-4AF3-BE3F-F8B5E4A390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CD-4AF3-BE3F-F8B5E4A390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CD-4AF3-BE3F-F8B5E4A390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CD-4AF3-BE3F-F8B5E4A390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CD-4AF3-BE3F-F8B5E4A390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CD-4AF3-BE3F-F8B5E4A390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CD-4AF3-BE3F-F8B5E4A390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CD-4AF3-BE3F-F8B5E4A390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CD-4AF3-BE3F-F8B5E4A390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CD-4AF3-BE3F-F8B5E4A390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CD-4AF3-BE3F-F8B5E4A390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CD-4AF3-BE3F-F8B5E4A390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CD-4AF3-BE3F-F8B5E4A390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CD-4AF3-BE3F-F8B5E4A390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CD-4AF3-BE3F-F8B5E4A390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CD-4AF3-BE3F-F8B5E4A390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CD-4AF3-BE3F-F8B5E4A390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CD-4AF3-BE3F-F8B5E4A390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CD-4AF3-BE3F-F8B5E4A390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CD-4AF3-BE3F-F8B5E4A390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CD-4AF3-BE3F-F8B5E4A390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CD-4AF3-BE3F-F8B5E4A390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CD-4AF3-BE3F-F8B5E4A390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CD-4AF3-BE3F-F8B5E4A390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CD-4AF3-BE3F-F8B5E4A390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CD-4AF3-BE3F-F8B5E4A390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CD-4AF3-BE3F-F8B5E4A390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CD-4AF3-BE3F-F8B5E4A390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CD-4AF3-BE3F-F8B5E4A390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CD-4AF3-BE3F-F8B5E4A390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CD-4AF3-BE3F-F8B5E4A390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CD-4AF3-BE3F-F8B5E4A390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CD-4AF3-BE3F-F8B5E4A390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CD-4AF3-BE3F-F8B5E4A390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78.571430000000007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CD-4AF3-BE3F-F8B5E4A3906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95.5</c:v>
                </c:pt>
                <c:pt idx="12">
                  <c:v>95.5</c:v>
                </c:pt>
                <c:pt idx="13">
                  <c:v>95.5</c:v>
                </c:pt>
                <c:pt idx="14">
                  <c:v>95.5</c:v>
                </c:pt>
                <c:pt idx="15">
                  <c:v>95.5</c:v>
                </c:pt>
                <c:pt idx="16">
                  <c:v>95.5</c:v>
                </c:pt>
                <c:pt idx="17">
                  <c:v>95.5</c:v>
                </c:pt>
                <c:pt idx="18">
                  <c:v>95.5</c:v>
                </c:pt>
                <c:pt idx="19">
                  <c:v>95.5</c:v>
                </c:pt>
                <c:pt idx="20">
                  <c:v>95.5</c:v>
                </c:pt>
                <c:pt idx="21">
                  <c:v>95.5</c:v>
                </c:pt>
                <c:pt idx="22">
                  <c:v>95.5</c:v>
                </c:pt>
                <c:pt idx="23">
                  <c:v>95.5</c:v>
                </c:pt>
                <c:pt idx="24">
                  <c:v>95.5</c:v>
                </c:pt>
                <c:pt idx="25">
                  <c:v>95.5</c:v>
                </c:pt>
              </c:numCache>
            </c:numRef>
          </c:yVal>
          <c:smooth val="0"/>
          <c:extLst>
            <c:ext xmlns:c16="http://schemas.microsoft.com/office/drawing/2014/chart" uri="{C3380CC4-5D6E-409C-BE32-E72D297353CC}">
              <c16:uniqueId val="{000000C2-32CD-4AF3-BE3F-F8B5E4A3906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CD-4AF3-BE3F-F8B5E4A3906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CD-4AF3-BE3F-F8B5E4A390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CD-4AF3-BE3F-F8B5E4A3906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CD-4AF3-BE3F-F8B5E4A390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CD-4AF3-BE3F-F8B5E4A390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CD-4AF3-BE3F-F8B5E4A390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CD-4AF3-BE3F-F8B5E4A3906D}"/>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CD-4AF3-BE3F-F8B5E4A3906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CD-4AF3-BE3F-F8B5E4A3906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CD-4AF3-BE3F-F8B5E4A3906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CD-4AF3-BE3F-F8B5E4A3906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CD-4AF3-BE3F-F8B5E4A3906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CD-4AF3-BE3F-F8B5E4A3906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CD-4AF3-BE3F-F8B5E4A3906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CD-4AF3-BE3F-F8B5E4A390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CD-4AF3-BE3F-F8B5E4A390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CD-4AF3-BE3F-F8B5E4A390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CD-4AF3-BE3F-F8B5E4A390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CD-4AF3-BE3F-F8B5E4A390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CD-4AF3-BE3F-F8B5E4A390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CD-4AF3-BE3F-F8B5E4A390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CD-4AF3-BE3F-F8B5E4A390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CD-4AF3-BE3F-F8B5E4A390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CD-4AF3-BE3F-F8B5E4A390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CD-4AF3-BE3F-F8B5E4A390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CD-4AF3-BE3F-F8B5E4A390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CD-4AF3-BE3F-F8B5E4A390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CD-4AF3-BE3F-F8B5E4A390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CD-4AF3-BE3F-F8B5E4A390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CD-4AF3-BE3F-F8B5E4A390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CD-4AF3-BE3F-F8B5E4A390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CD-4AF3-BE3F-F8B5E4A390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CD-4AF3-BE3F-F8B5E4A390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CD-4AF3-BE3F-F8B5E4A390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CD-4AF3-BE3F-F8B5E4A390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CD-4AF3-BE3F-F8B5E4A390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CD-4AF3-BE3F-F8B5E4A390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CD-4AF3-BE3F-F8B5E4A390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CD-4AF3-BE3F-F8B5E4A390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CD-4AF3-BE3F-F8B5E4A390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CD-4AF3-BE3F-F8B5E4A390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CD-4AF3-BE3F-F8B5E4A390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CD-4AF3-BE3F-F8B5E4A390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CD-4AF3-BE3F-F8B5E4A390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CD-4AF3-BE3F-F8B5E4A390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CD-4AF3-BE3F-F8B5E4A390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CD-4AF3-BE3F-F8B5E4A390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CD-4AF3-BE3F-F8B5E4A390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CD-4AF3-BE3F-F8B5E4A390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CD-4AF3-BE3F-F8B5E4A390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CD-4AF3-BE3F-F8B5E4A390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CD-4AF3-BE3F-F8B5E4A390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CD-4AF3-BE3F-F8B5E4A390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CD-4AF3-BE3F-F8B5E4A390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CD-4AF3-BE3F-F8B5E4A390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CD-4AF3-BE3F-F8B5E4A390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CD-4AF3-BE3F-F8B5E4A390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CD-4AF3-BE3F-F8B5E4A390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CD-4AF3-BE3F-F8B5E4A390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CD-4AF3-BE3F-F8B5E4A390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CD-4AF3-BE3F-F8B5E4A390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CD-4AF3-BE3F-F8B5E4A390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CD-4AF3-BE3F-F8B5E4A390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CD-4AF3-BE3F-F8B5E4A390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CD-4AF3-BE3F-F8B5E4A390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CD-4AF3-BE3F-F8B5E4A390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CD-4AF3-BE3F-F8B5E4A390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CD-4AF3-BE3F-F8B5E4A390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CD-4AF3-BE3F-F8B5E4A390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CD-4AF3-BE3F-F8B5E4A390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CD-4AF3-BE3F-F8B5E4A390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CD-4AF3-BE3F-F8B5E4A390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CD-4AF3-BE3F-F8B5E4A390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CD-4AF3-BE3F-F8B5E4A390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CD-4AF3-BE3F-F8B5E4A390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CD-4AF3-BE3F-F8B5E4A390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CD-4AF3-BE3F-F8B5E4A390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CD-4AF3-BE3F-F8B5E4A390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CD-4AF3-BE3F-F8B5E4A390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CD-4AF3-BE3F-F8B5E4A390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CD-4AF3-BE3F-F8B5E4A390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CD-4AF3-BE3F-F8B5E4A390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CD-4AF3-BE3F-F8B5E4A390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CD-4AF3-BE3F-F8B5E4A390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CD-4AF3-BE3F-F8B5E4A390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CD-4AF3-BE3F-F8B5E4A390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CD-4AF3-BE3F-F8B5E4A390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CD-4AF3-BE3F-F8B5E4A390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CD-4AF3-BE3F-F8B5E4A390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CD-4AF3-BE3F-F8B5E4A390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CD-4AF3-BE3F-F8B5E4A390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CD-4AF3-BE3F-F8B5E4A390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CD-4AF3-BE3F-F8B5E4A390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CD-4AF3-BE3F-F8B5E4A390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CD-4AF3-BE3F-F8B5E4A390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97</c:v>
                </c:pt>
                <c:pt idx="8">
                  <c:v>94.695531079883523</c:v>
                </c:pt>
                <c:pt idx="9">
                  <c:v>94.881705317404538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CD-4AF3-BE3F-F8B5E4A3906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82.9</c:v>
                </c:pt>
                <c:pt idx="20">
                  <c:v>82.9</c:v>
                </c:pt>
                <c:pt idx="21">
                  <c:v>82.9</c:v>
                </c:pt>
                <c:pt idx="22">
                  <c:v>82.9</c:v>
                </c:pt>
                <c:pt idx="23">
                  <c:v>82.9</c:v>
                </c:pt>
                <c:pt idx="24">
                  <c:v>82.9</c:v>
                </c:pt>
                <c:pt idx="25">
                  <c:v>82.9</c:v>
                </c:pt>
              </c:numCache>
            </c:numRef>
          </c:yVal>
          <c:smooth val="0"/>
          <c:extLst>
            <c:ext xmlns:c16="http://schemas.microsoft.com/office/drawing/2014/chart" uri="{C3380CC4-5D6E-409C-BE32-E72D297353CC}">
              <c16:uniqueId val="{00000000-CF50-44F9-B156-AC155FA2E8D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50-44F9-B156-AC155FA2E8D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50-44F9-B156-AC155FA2E8D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50-44F9-B156-AC155FA2E8D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50-44F9-B156-AC155FA2E8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50-44F9-B156-AC155FA2E8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50-44F9-B156-AC155FA2E8D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50-44F9-B156-AC155FA2E8D0}"/>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50-44F9-B156-AC155FA2E8D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50-44F9-B156-AC155FA2E8D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50-44F9-B156-AC155FA2E8D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50-44F9-B156-AC155FA2E8D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50-44F9-B156-AC155FA2E8D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50-44F9-B156-AC155FA2E8D0}"/>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50-44F9-B156-AC155FA2E8D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50-44F9-B156-AC155FA2E8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50-44F9-B156-AC155FA2E8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50-44F9-B156-AC155FA2E8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50-44F9-B156-AC155FA2E8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50-44F9-B156-AC155FA2E8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50-44F9-B156-AC155FA2E8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50-44F9-B156-AC155FA2E8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50-44F9-B156-AC155FA2E8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50-44F9-B156-AC155FA2E8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F50-44F9-B156-AC155FA2E8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50-44F9-B156-AC155FA2E8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50-44F9-B156-AC155FA2E8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50-44F9-B156-AC155FA2E8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50-44F9-B156-AC155FA2E8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50-44F9-B156-AC155FA2E8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50-44F9-B156-AC155FA2E8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50-44F9-B156-AC155FA2E8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50-44F9-B156-AC155FA2E8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50-44F9-B156-AC155FA2E8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50-44F9-B156-AC155FA2E8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50-44F9-B156-AC155FA2E8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50-44F9-B156-AC155FA2E8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50-44F9-B156-AC155FA2E8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50-44F9-B156-AC155FA2E8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50-44F9-B156-AC155FA2E8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50-44F9-B156-AC155FA2E8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50-44F9-B156-AC155FA2E8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50-44F9-B156-AC155FA2E8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50-44F9-B156-AC155FA2E8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50-44F9-B156-AC155FA2E8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50-44F9-B156-AC155FA2E8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50-44F9-B156-AC155FA2E8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50-44F9-B156-AC155FA2E8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50-44F9-B156-AC155FA2E8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50-44F9-B156-AC155FA2E8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50-44F9-B156-AC155FA2E8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50-44F9-B156-AC155FA2E8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50-44F9-B156-AC155FA2E8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50-44F9-B156-AC155FA2E8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50-44F9-B156-AC155FA2E8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50-44F9-B156-AC155FA2E8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50-44F9-B156-AC155FA2E8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50-44F9-B156-AC155FA2E8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50-44F9-B156-AC155FA2E8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50-44F9-B156-AC155FA2E8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50-44F9-B156-AC155FA2E8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50-44F9-B156-AC155FA2E8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50-44F9-B156-AC155FA2E8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50-44F9-B156-AC155FA2E8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50-44F9-B156-AC155FA2E8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50-44F9-B156-AC155FA2E8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50-44F9-B156-AC155FA2E8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50-44F9-B156-AC155FA2E8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50-44F9-B156-AC155FA2E8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50-44F9-B156-AC155FA2E8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50-44F9-B156-AC155FA2E8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50-44F9-B156-AC155FA2E8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50-44F9-B156-AC155FA2E8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50-44F9-B156-AC155FA2E8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50-44F9-B156-AC155FA2E8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50-44F9-B156-AC155FA2E8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50-44F9-B156-AC155FA2E8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50-44F9-B156-AC155FA2E8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50-44F9-B156-AC155FA2E8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50-44F9-B156-AC155FA2E8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50-44F9-B156-AC155FA2E8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50-44F9-B156-AC155FA2E8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50-44F9-B156-AC155FA2E8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50-44F9-B156-AC155FA2E8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50-44F9-B156-AC155FA2E8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50-44F9-B156-AC155FA2E8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50-44F9-B156-AC155FA2E8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50-44F9-B156-AC155FA2E8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50-44F9-B156-AC155FA2E8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50-44F9-B156-AC155FA2E8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50-44F9-B156-AC155FA2E8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50-44F9-B156-AC155FA2E8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50-44F9-B156-AC155FA2E8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50-44F9-B156-AC155FA2E8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50-44F9-B156-AC155FA2E8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F50-44F9-B156-AC155FA2E8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82.882298424467095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F50-44F9-B156-AC155FA2E8D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F50-44F9-B156-AC155FA2E8D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50-44F9-B156-AC155FA2E8D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50-44F9-B156-AC155FA2E8D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50-44F9-B156-AC155FA2E8D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50-44F9-B156-AC155FA2E8D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50-44F9-B156-AC155FA2E8D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50-44F9-B156-AC155FA2E8D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50-44F9-B156-AC155FA2E8D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50-44F9-B156-AC155FA2E8D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50-44F9-B156-AC155FA2E8D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50-44F9-B156-AC155FA2E8D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50-44F9-B156-AC155FA2E8D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50-44F9-B156-AC155FA2E8D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50-44F9-B156-AC155FA2E8D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50-44F9-B156-AC155FA2E8D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50-44F9-B156-AC155FA2E8D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50-44F9-B156-AC155FA2E8D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50-44F9-B156-AC155FA2E8D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50-44F9-B156-AC155FA2E8D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50-44F9-B156-AC155FA2E8D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50-44F9-B156-AC155FA2E8D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50-44F9-B156-AC155FA2E8D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50-44F9-B156-AC155FA2E8D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50-44F9-B156-AC155FA2E8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50-44F9-B156-AC155FA2E8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50-44F9-B156-AC155FA2E8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50-44F9-B156-AC155FA2E8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50-44F9-B156-AC155FA2E8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50-44F9-B156-AC155FA2E8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50-44F9-B156-AC155FA2E8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50-44F9-B156-AC155FA2E8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50-44F9-B156-AC155FA2E8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50-44F9-B156-AC155FA2E8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50-44F9-B156-AC155FA2E8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50-44F9-B156-AC155FA2E8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50-44F9-B156-AC155FA2E8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50-44F9-B156-AC155FA2E8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50-44F9-B156-AC155FA2E8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50-44F9-B156-AC155FA2E8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50-44F9-B156-AC155FA2E8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50-44F9-B156-AC155FA2E8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50-44F9-B156-AC155FA2E8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50-44F9-B156-AC155FA2E8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50-44F9-B156-AC155FA2E8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50-44F9-B156-AC155FA2E8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50-44F9-B156-AC155FA2E8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50-44F9-B156-AC155FA2E8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50-44F9-B156-AC155FA2E8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50-44F9-B156-AC155FA2E8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50-44F9-B156-AC155FA2E8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50-44F9-B156-AC155FA2E8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50-44F9-B156-AC155FA2E8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50-44F9-B156-AC155FA2E8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50-44F9-B156-AC155FA2E8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50-44F9-B156-AC155FA2E8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50-44F9-B156-AC155FA2E8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50-44F9-B156-AC155FA2E8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50-44F9-B156-AC155FA2E8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50-44F9-B156-AC155FA2E8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50-44F9-B156-AC155FA2E8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50-44F9-B156-AC155FA2E8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50-44F9-B156-AC155FA2E8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50-44F9-B156-AC155FA2E8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50-44F9-B156-AC155FA2E8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50-44F9-B156-AC155FA2E8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50-44F9-B156-AC155FA2E8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50-44F9-B156-AC155FA2E8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50-44F9-B156-AC155FA2E8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50-44F9-B156-AC155FA2E8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50-44F9-B156-AC155FA2E8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50-44F9-B156-AC155FA2E8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50-44F9-B156-AC155FA2E8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50-44F9-B156-AC155FA2E8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50-44F9-B156-AC155FA2E8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50-44F9-B156-AC155FA2E8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50-44F9-B156-AC155FA2E8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50-44F9-B156-AC155FA2E8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50-44F9-B156-AC155FA2E8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50-44F9-B156-AC155FA2E8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50-44F9-B156-AC155FA2E8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50-44F9-B156-AC155FA2E8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50-44F9-B156-AC155FA2E8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50-44F9-B156-AC155FA2E8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50-44F9-B156-AC155FA2E8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50-44F9-B156-AC155FA2E8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50-44F9-B156-AC155FA2E8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50-44F9-B156-AC155FA2E8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50-44F9-B156-AC155FA2E8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50-44F9-B156-AC155FA2E8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50-44F9-B156-AC155FA2E8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50-44F9-B156-AC155FA2E8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50-44F9-B156-AC155FA2E8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50-44F9-B156-AC155FA2E8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50-44F9-B156-AC155FA2E8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50-44F9-B156-AC155FA2E8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50-44F9-B156-AC155FA2E8D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50-44F9-B156-AC155FA2E8D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66.400000000000006</c:v>
                </c:pt>
                <c:pt idx="13">
                  <c:v>66.400000000000006</c:v>
                </c:pt>
                <c:pt idx="14">
                  <c:v>66.400000000000006</c:v>
                </c:pt>
                <c:pt idx="15">
                  <c:v>66.400000000000006</c:v>
                </c:pt>
                <c:pt idx="16">
                  <c:v>66.400000000000006</c:v>
                </c:pt>
                <c:pt idx="17">
                  <c:v>66.400000000000006</c:v>
                </c:pt>
                <c:pt idx="18">
                  <c:v>66.400000000000006</c:v>
                </c:pt>
                <c:pt idx="19">
                  <c:v>66.400000000000006</c:v>
                </c:pt>
                <c:pt idx="20">
                  <c:v>66.400000000000006</c:v>
                </c:pt>
                <c:pt idx="21">
                  <c:v>#N/A</c:v>
                </c:pt>
                <c:pt idx="22">
                  <c:v>#N/A</c:v>
                </c:pt>
                <c:pt idx="23">
                  <c:v>#N/A</c:v>
                </c:pt>
                <c:pt idx="24">
                  <c:v>#N/A</c:v>
                </c:pt>
                <c:pt idx="25">
                  <c:v>#N/A</c:v>
                </c:pt>
              </c:numCache>
            </c:numRef>
          </c:yVal>
          <c:smooth val="0"/>
          <c:extLst>
            <c:ext xmlns:c16="http://schemas.microsoft.com/office/drawing/2014/chart" uri="{C3380CC4-5D6E-409C-BE32-E72D297353CC}">
              <c16:uniqueId val="{000000C2-CF50-44F9-B156-AC155FA2E8D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50-44F9-B156-AC155FA2E8D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50-44F9-B156-AC155FA2E8D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50-44F9-B156-AC155FA2E8D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50-44F9-B156-AC155FA2E8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50-44F9-B156-AC155FA2E8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50-44F9-B156-AC155FA2E8D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50-44F9-B156-AC155FA2E8D0}"/>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50-44F9-B156-AC155FA2E8D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50-44F9-B156-AC155FA2E8D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50-44F9-B156-AC155FA2E8D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50-44F9-B156-AC155FA2E8D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50-44F9-B156-AC155FA2E8D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50-44F9-B156-AC155FA2E8D0}"/>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50-44F9-B156-AC155FA2E8D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50-44F9-B156-AC155FA2E8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50-44F9-B156-AC155FA2E8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50-44F9-B156-AC155FA2E8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50-44F9-B156-AC155FA2E8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50-44F9-B156-AC155FA2E8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50-44F9-B156-AC155FA2E8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50-44F9-B156-AC155FA2E8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50-44F9-B156-AC155FA2E8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50-44F9-B156-AC155FA2E8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50-44F9-B156-AC155FA2E8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50-44F9-B156-AC155FA2E8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50-44F9-B156-AC155FA2E8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50-44F9-B156-AC155FA2E8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50-44F9-B156-AC155FA2E8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50-44F9-B156-AC155FA2E8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50-44F9-B156-AC155FA2E8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50-44F9-B156-AC155FA2E8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50-44F9-B156-AC155FA2E8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50-44F9-B156-AC155FA2E8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50-44F9-B156-AC155FA2E8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50-44F9-B156-AC155FA2E8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50-44F9-B156-AC155FA2E8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50-44F9-B156-AC155FA2E8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50-44F9-B156-AC155FA2E8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50-44F9-B156-AC155FA2E8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50-44F9-B156-AC155FA2E8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50-44F9-B156-AC155FA2E8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50-44F9-B156-AC155FA2E8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50-44F9-B156-AC155FA2E8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50-44F9-B156-AC155FA2E8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50-44F9-B156-AC155FA2E8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50-44F9-B156-AC155FA2E8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50-44F9-B156-AC155FA2E8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50-44F9-B156-AC155FA2E8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50-44F9-B156-AC155FA2E8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50-44F9-B156-AC155FA2E8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50-44F9-B156-AC155FA2E8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50-44F9-B156-AC155FA2E8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50-44F9-B156-AC155FA2E8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50-44F9-B156-AC155FA2E8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50-44F9-B156-AC155FA2E8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50-44F9-B156-AC155FA2E8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50-44F9-B156-AC155FA2E8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50-44F9-B156-AC155FA2E8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50-44F9-B156-AC155FA2E8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50-44F9-B156-AC155FA2E8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50-44F9-B156-AC155FA2E8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50-44F9-B156-AC155FA2E8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50-44F9-B156-AC155FA2E8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50-44F9-B156-AC155FA2E8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50-44F9-B156-AC155FA2E8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50-44F9-B156-AC155FA2E8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50-44F9-B156-AC155FA2E8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50-44F9-B156-AC155FA2E8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50-44F9-B156-AC155FA2E8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50-44F9-B156-AC155FA2E8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50-44F9-B156-AC155FA2E8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50-44F9-B156-AC155FA2E8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50-44F9-B156-AC155FA2E8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50-44F9-B156-AC155FA2E8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50-44F9-B156-AC155FA2E8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50-44F9-B156-AC155FA2E8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50-44F9-B156-AC155FA2E8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50-44F9-B156-AC155FA2E8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50-44F9-B156-AC155FA2E8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50-44F9-B156-AC155FA2E8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50-44F9-B156-AC155FA2E8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50-44F9-B156-AC155FA2E8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50-44F9-B156-AC155FA2E8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50-44F9-B156-AC155FA2E8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50-44F9-B156-AC155FA2E8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50-44F9-B156-AC155FA2E8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50-44F9-B156-AC155FA2E8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50-44F9-B156-AC155FA2E8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50-44F9-B156-AC155FA2E8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50-44F9-B156-AC155FA2E8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50-44F9-B156-AC155FA2E8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50-44F9-B156-AC155FA2E8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50-44F9-B156-AC155FA2E8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50-44F9-B156-AC155FA2E8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50-44F9-B156-AC155FA2E8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66.400000000000006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50-44F9-B156-AC155FA2E8D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F1-4B92-A032-0128EB34137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6F1-4B92-A032-0128EB34137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F1-4B92-A032-0128EB3413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F1-4B92-A032-0128EB3413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F1-4B92-A032-0128EB3413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F1-4B92-A032-0128EB3413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F1-4B92-A032-0128EB3413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F1-4B92-A032-0128EB34137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F1-4B92-A032-0128EB34137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F1-4B92-A032-0128EB3413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F1-4B92-A032-0128EB3413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F1-4B92-A032-0128EB3413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F1-4B92-A032-0128EB34137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F1-4B92-A032-0128EB34137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F1-4B92-A032-0128EB3413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F1-4B92-A032-0128EB3413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F1-4B92-A032-0128EB3413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F1-4B92-A032-0128EB3413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F1-4B92-A032-0128EB3413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F1-4B92-A032-0128EB3413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F1-4B92-A032-0128EB3413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F1-4B92-A032-0128EB3413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F1-4B92-A032-0128EB3413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F1-4B92-A032-0128EB3413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F1-4B92-A032-0128EB3413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6F1-4B92-A032-0128EB3413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F1-4B92-A032-0128EB3413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F1-4B92-A032-0128EB3413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F1-4B92-A032-0128EB3413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F1-4B92-A032-0128EB3413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F1-4B92-A032-0128EB3413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F1-4B92-A032-0128EB3413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F1-4B92-A032-0128EB3413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F1-4B92-A032-0128EB3413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F1-4B92-A032-0128EB3413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F1-4B92-A032-0128EB3413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F1-4B92-A032-0128EB3413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F1-4B92-A032-0128EB3413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F1-4B92-A032-0128EB3413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F1-4B92-A032-0128EB3413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F1-4B92-A032-0128EB3413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F1-4B92-A032-0128EB3413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F1-4B92-A032-0128EB3413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F1-4B92-A032-0128EB3413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F1-4B92-A032-0128EB3413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F1-4B92-A032-0128EB3413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F1-4B92-A032-0128EB3413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F1-4B92-A032-0128EB3413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F1-4B92-A032-0128EB3413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F1-4B92-A032-0128EB3413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F1-4B92-A032-0128EB3413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F1-4B92-A032-0128EB3413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F1-4B92-A032-0128EB3413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F1-4B92-A032-0128EB3413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F1-4B92-A032-0128EB3413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F1-4B92-A032-0128EB3413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F1-4B92-A032-0128EB3413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F1-4B92-A032-0128EB3413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F1-4B92-A032-0128EB3413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F1-4B92-A032-0128EB3413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F1-4B92-A032-0128EB3413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F1-4B92-A032-0128EB3413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F1-4B92-A032-0128EB3413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F1-4B92-A032-0128EB3413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F1-4B92-A032-0128EB3413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F1-4B92-A032-0128EB3413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F1-4B92-A032-0128EB3413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F1-4B92-A032-0128EB3413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F1-4B92-A032-0128EB3413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F1-4B92-A032-0128EB3413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F1-4B92-A032-0128EB3413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F1-4B92-A032-0128EB3413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F1-4B92-A032-0128EB3413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F1-4B92-A032-0128EB3413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F1-4B92-A032-0128EB3413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F1-4B92-A032-0128EB3413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F1-4B92-A032-0128EB3413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F1-4B92-A032-0128EB3413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F1-4B92-A032-0128EB3413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F1-4B92-A032-0128EB3413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F1-4B92-A032-0128EB3413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F1-4B92-A032-0128EB3413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F1-4B92-A032-0128EB3413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F1-4B92-A032-0128EB3413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F1-4B92-A032-0128EB3413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F1-4B92-A032-0128EB3413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F1-4B92-A032-0128EB3413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F1-4B92-A032-0128EB3413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F1-4B92-A032-0128EB3413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F1-4B92-A032-0128EB3413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F1-4B92-A032-0128EB3413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F1-4B92-A032-0128EB3413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F1-4B92-A032-0128EB3413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F1-4B92-A032-0128EB3413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F1-4B92-A032-0128EB3413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F1-4B92-A032-0128EB3413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6F1-4B92-A032-0128EB34137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6F1-4B92-A032-0128EB34137A}"/>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6F1-4B92-A032-0128EB34137A}"/>
              </c:ext>
            </c:extLst>
          </c:dPt>
          <c:dPt>
            <c:idx val="2"/>
            <c:bubble3D val="0"/>
            <c:extLst>
              <c:ext xmlns:c16="http://schemas.microsoft.com/office/drawing/2014/chart" uri="{C3380CC4-5D6E-409C-BE32-E72D297353CC}">
                <c16:uniqueId val="{00000063-B6F1-4B92-A032-0128EB34137A}"/>
              </c:ext>
            </c:extLst>
          </c:dPt>
          <c:dPt>
            <c:idx val="3"/>
            <c:bubble3D val="0"/>
            <c:extLst>
              <c:ext xmlns:c16="http://schemas.microsoft.com/office/drawing/2014/chart" uri="{C3380CC4-5D6E-409C-BE32-E72D297353CC}">
                <c16:uniqueId val="{00000064-B6F1-4B92-A032-0128EB3413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F1-4B92-A032-0128EB34137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F1-4B92-A032-0128EB3413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F1-4B92-A032-0128EB3413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F1-4B92-A032-0128EB3413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F1-4B92-A032-0128EB3413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F1-4B92-A032-0128EB3413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F1-4B92-A032-0128EB34137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F1-4B92-A032-0128EB34137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F1-4B92-A032-0128EB3413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F1-4B92-A032-0128EB3413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F1-4B92-A032-0128EB3413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F1-4B92-A032-0128EB34137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F1-4B92-A032-0128EB34137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F1-4B92-A032-0128EB3413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F1-4B92-A032-0128EB3413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F1-4B92-A032-0128EB3413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F1-4B92-A032-0128EB3413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F1-4B92-A032-0128EB3413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F1-4B92-A032-0128EB3413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F1-4B92-A032-0128EB3413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F1-4B92-A032-0128EB3413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F1-4B92-A032-0128EB3413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F1-4B92-A032-0128EB3413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F1-4B92-A032-0128EB3413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F1-4B92-A032-0128EB3413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F1-4B92-A032-0128EB3413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F1-4B92-A032-0128EB3413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F1-4B92-A032-0128EB3413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F1-4B92-A032-0128EB3413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F1-4B92-A032-0128EB3413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F1-4B92-A032-0128EB3413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F1-4B92-A032-0128EB3413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F1-4B92-A032-0128EB3413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F1-4B92-A032-0128EB3413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F1-4B92-A032-0128EB3413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F1-4B92-A032-0128EB3413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F1-4B92-A032-0128EB3413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F1-4B92-A032-0128EB3413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F1-4B92-A032-0128EB3413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F1-4B92-A032-0128EB3413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F1-4B92-A032-0128EB3413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F1-4B92-A032-0128EB3413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F1-4B92-A032-0128EB3413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F1-4B92-A032-0128EB3413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F1-4B92-A032-0128EB3413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F1-4B92-A032-0128EB3413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F1-4B92-A032-0128EB3413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F1-4B92-A032-0128EB3413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F1-4B92-A032-0128EB3413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F1-4B92-A032-0128EB3413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F1-4B92-A032-0128EB3413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F1-4B92-A032-0128EB3413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F1-4B92-A032-0128EB3413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F1-4B92-A032-0128EB3413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F1-4B92-A032-0128EB3413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F1-4B92-A032-0128EB3413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F1-4B92-A032-0128EB3413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F1-4B92-A032-0128EB3413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F1-4B92-A032-0128EB3413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F1-4B92-A032-0128EB3413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F1-4B92-A032-0128EB3413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F1-4B92-A032-0128EB3413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F1-4B92-A032-0128EB3413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F1-4B92-A032-0128EB3413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F1-4B92-A032-0128EB3413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F1-4B92-A032-0128EB3413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F1-4B92-A032-0128EB3413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F1-4B92-A032-0128EB3413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F1-4B92-A032-0128EB3413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F1-4B92-A032-0128EB3413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F1-4B92-A032-0128EB3413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F1-4B92-A032-0128EB3413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F1-4B92-A032-0128EB3413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F1-4B92-A032-0128EB3413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F1-4B92-A032-0128EB3413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F1-4B92-A032-0128EB3413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F1-4B92-A032-0128EB3413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F1-4B92-A032-0128EB3413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F1-4B92-A032-0128EB3413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F1-4B92-A032-0128EB3413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F1-4B92-A032-0128EB3413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F1-4B92-A032-0128EB3413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F1-4B92-A032-0128EB3413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F1-4B92-A032-0128EB3413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F1-4B92-A032-0128EB3413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F1-4B92-A032-0128EB3413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F1-4B92-A032-0128EB3413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F1-4B92-A032-0128EB3413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F1-4B92-A032-0128EB3413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F1-4B92-A032-0128EB3413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F1-4B92-A032-0128EB3413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F1-4B92-A032-0128EB3413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F1-4B92-A032-0128EB3413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F1-4B92-A032-0128EB3413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F1-4B92-A032-0128EB3413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F1-4B92-A032-0128EB34137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F1-4B92-A032-0128EB34137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F1-4B92-A032-0128EB34137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F1-4B92-A032-0128EB3413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F1-4B92-A032-0128EB3413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F1-4B92-A032-0128EB3413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F1-4B92-A032-0128EB3413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F1-4B92-A032-0128EB3413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F1-4B92-A032-0128EB34137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F1-4B92-A032-0128EB34137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F1-4B92-A032-0128EB3413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F1-4B92-A032-0128EB3413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F1-4B92-A032-0128EB3413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F1-4B92-A032-0128EB34137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F1-4B92-A032-0128EB34137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F1-4B92-A032-0128EB3413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F1-4B92-A032-0128EB3413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F1-4B92-A032-0128EB3413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F1-4B92-A032-0128EB3413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F1-4B92-A032-0128EB3413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F1-4B92-A032-0128EB3413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F1-4B92-A032-0128EB3413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F1-4B92-A032-0128EB3413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F1-4B92-A032-0128EB3413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F1-4B92-A032-0128EB3413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F1-4B92-A032-0128EB3413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F1-4B92-A032-0128EB3413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F1-4B92-A032-0128EB3413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F1-4B92-A032-0128EB3413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F1-4B92-A032-0128EB3413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F1-4B92-A032-0128EB3413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F1-4B92-A032-0128EB3413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F1-4B92-A032-0128EB3413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F1-4B92-A032-0128EB3413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F1-4B92-A032-0128EB3413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F1-4B92-A032-0128EB3413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F1-4B92-A032-0128EB3413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F1-4B92-A032-0128EB3413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F1-4B92-A032-0128EB3413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F1-4B92-A032-0128EB3413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F1-4B92-A032-0128EB3413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F1-4B92-A032-0128EB3413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F1-4B92-A032-0128EB3413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F1-4B92-A032-0128EB3413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F1-4B92-A032-0128EB3413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F1-4B92-A032-0128EB3413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F1-4B92-A032-0128EB3413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F1-4B92-A032-0128EB3413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F1-4B92-A032-0128EB3413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F1-4B92-A032-0128EB3413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F1-4B92-A032-0128EB3413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F1-4B92-A032-0128EB3413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F1-4B92-A032-0128EB3413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F1-4B92-A032-0128EB3413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F1-4B92-A032-0128EB3413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F1-4B92-A032-0128EB3413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F1-4B92-A032-0128EB3413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F1-4B92-A032-0128EB3413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F1-4B92-A032-0128EB3413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F1-4B92-A032-0128EB3413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F1-4B92-A032-0128EB3413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F1-4B92-A032-0128EB3413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F1-4B92-A032-0128EB3413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F1-4B92-A032-0128EB3413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F1-4B92-A032-0128EB3413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F1-4B92-A032-0128EB3413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F1-4B92-A032-0128EB3413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F1-4B92-A032-0128EB3413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F1-4B92-A032-0128EB3413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F1-4B92-A032-0128EB3413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F1-4B92-A032-0128EB3413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F1-4B92-A032-0128EB3413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F1-4B92-A032-0128EB3413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F1-4B92-A032-0128EB3413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F1-4B92-A032-0128EB3413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F1-4B92-A032-0128EB3413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F1-4B92-A032-0128EB3413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F1-4B92-A032-0128EB3413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F1-4B92-A032-0128EB3413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F1-4B92-A032-0128EB3413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F1-4B92-A032-0128EB3413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F1-4B92-A032-0128EB3413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F1-4B92-A032-0128EB3413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F1-4B92-A032-0128EB3413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F1-4B92-A032-0128EB3413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F1-4B92-A032-0128EB3413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F1-4B92-A032-0128EB3413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F1-4B92-A032-0128EB3413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F1-4B92-A032-0128EB3413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F1-4B92-A032-0128EB3413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F1-4B92-A032-0128EB3413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F1-4B92-A032-0128EB3413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F1-4B92-A032-0128EB3413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F1-4B92-A032-0128EB3413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F1-4B92-A032-0128EB3413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F1-4B92-A032-0128EB3413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F1-4B92-A032-0128EB3413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F1-4B92-A032-0128EB34137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89</c:v>
                </c:pt>
                <c:pt idx="14">
                  <c:v>89</c:v>
                </c:pt>
                <c:pt idx="15">
                  <c:v>89</c:v>
                </c:pt>
                <c:pt idx="16">
                  <c:v>89</c:v>
                </c:pt>
                <c:pt idx="17">
                  <c:v>89</c:v>
                </c:pt>
                <c:pt idx="18">
                  <c:v>89</c:v>
                </c:pt>
                <c:pt idx="19">
                  <c:v>89</c:v>
                </c:pt>
                <c:pt idx="20">
                  <c:v>89</c:v>
                </c:pt>
                <c:pt idx="21">
                  <c:v>89</c:v>
                </c:pt>
                <c:pt idx="22">
                  <c:v>#N/A</c:v>
                </c:pt>
                <c:pt idx="23">
                  <c:v>#N/A</c:v>
                </c:pt>
                <c:pt idx="24">
                  <c:v>#N/A</c:v>
                </c:pt>
                <c:pt idx="25">
                  <c:v>#N/A</c:v>
                </c:pt>
              </c:numCache>
            </c:numRef>
          </c:yVal>
          <c:smooth val="0"/>
          <c:extLst>
            <c:ext xmlns:c16="http://schemas.microsoft.com/office/drawing/2014/chart" uri="{C3380CC4-5D6E-409C-BE32-E72D297353CC}">
              <c16:uniqueId val="{00000000-A745-4804-A2D6-7C22964872F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45-4804-A2D6-7C22964872F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45-4804-A2D6-7C22964872F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45-4804-A2D6-7C22964872F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45-4804-A2D6-7C22964872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45-4804-A2D6-7C22964872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45-4804-A2D6-7C22964872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45-4804-A2D6-7C22964872F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45-4804-A2D6-7C22964872F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45-4804-A2D6-7C22964872F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45-4804-A2D6-7C22964872F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45-4804-A2D6-7C22964872F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45-4804-A2D6-7C22964872F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45-4804-A2D6-7C22964872F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45-4804-A2D6-7C22964872F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45-4804-A2D6-7C22964872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45-4804-A2D6-7C22964872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45-4804-A2D6-7C22964872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45-4804-A2D6-7C22964872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45-4804-A2D6-7C22964872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45-4804-A2D6-7C22964872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45-4804-A2D6-7C22964872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45-4804-A2D6-7C22964872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45-4804-A2D6-7C22964872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45-4804-A2D6-7C22964872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45-4804-A2D6-7C22964872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45-4804-A2D6-7C22964872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45-4804-A2D6-7C22964872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45-4804-A2D6-7C22964872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45-4804-A2D6-7C22964872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45-4804-A2D6-7C22964872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45-4804-A2D6-7C22964872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45-4804-A2D6-7C22964872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45-4804-A2D6-7C22964872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45-4804-A2D6-7C22964872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45-4804-A2D6-7C22964872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45-4804-A2D6-7C22964872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45-4804-A2D6-7C22964872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45-4804-A2D6-7C22964872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45-4804-A2D6-7C22964872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45-4804-A2D6-7C22964872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45-4804-A2D6-7C22964872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45-4804-A2D6-7C22964872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45-4804-A2D6-7C22964872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45-4804-A2D6-7C22964872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45-4804-A2D6-7C22964872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45-4804-A2D6-7C22964872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45-4804-A2D6-7C22964872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45-4804-A2D6-7C22964872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45-4804-A2D6-7C22964872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45-4804-A2D6-7C22964872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45-4804-A2D6-7C22964872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45-4804-A2D6-7C22964872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45-4804-A2D6-7C22964872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45-4804-A2D6-7C22964872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45-4804-A2D6-7C22964872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45-4804-A2D6-7C22964872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45-4804-A2D6-7C22964872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45-4804-A2D6-7C22964872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45-4804-A2D6-7C22964872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45-4804-A2D6-7C22964872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45-4804-A2D6-7C22964872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45-4804-A2D6-7C22964872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45-4804-A2D6-7C22964872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45-4804-A2D6-7C22964872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45-4804-A2D6-7C22964872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45-4804-A2D6-7C22964872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45-4804-A2D6-7C22964872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45-4804-A2D6-7C22964872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45-4804-A2D6-7C22964872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45-4804-A2D6-7C22964872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45-4804-A2D6-7C22964872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45-4804-A2D6-7C22964872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45-4804-A2D6-7C22964872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45-4804-A2D6-7C22964872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45-4804-A2D6-7C22964872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45-4804-A2D6-7C22964872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45-4804-A2D6-7C22964872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45-4804-A2D6-7C22964872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45-4804-A2D6-7C22964872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45-4804-A2D6-7C22964872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45-4804-A2D6-7C22964872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45-4804-A2D6-7C22964872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45-4804-A2D6-7C22964872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45-4804-A2D6-7C22964872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45-4804-A2D6-7C22964872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45-4804-A2D6-7C22964872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45-4804-A2D6-7C22964872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45-4804-A2D6-7C22964872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45-4804-A2D6-7C22964872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45-4804-A2D6-7C22964872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45-4804-A2D6-7C22964872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45-4804-A2D6-7C22964872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45-4804-A2D6-7C22964872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45-4804-A2D6-7C22964872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45-4804-A2D6-7C22964872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89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45-4804-A2D6-7C22964872F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23</c:v>
                </c:pt>
                <c:pt idx="14">
                  <c:v>23</c:v>
                </c:pt>
                <c:pt idx="15">
                  <c:v>23</c:v>
                </c:pt>
                <c:pt idx="16">
                  <c:v>23</c:v>
                </c:pt>
                <c:pt idx="17">
                  <c:v>23</c:v>
                </c:pt>
                <c:pt idx="18">
                  <c:v>23</c:v>
                </c:pt>
                <c:pt idx="19">
                  <c:v>23</c:v>
                </c:pt>
                <c:pt idx="20">
                  <c:v>23</c:v>
                </c:pt>
                <c:pt idx="21">
                  <c:v>23</c:v>
                </c:pt>
                <c:pt idx="22">
                  <c:v>#N/A</c:v>
                </c:pt>
                <c:pt idx="23">
                  <c:v>#N/A</c:v>
                </c:pt>
                <c:pt idx="24">
                  <c:v>#N/A</c:v>
                </c:pt>
                <c:pt idx="25">
                  <c:v>#N/A</c:v>
                </c:pt>
              </c:numCache>
            </c:numRef>
          </c:yVal>
          <c:smooth val="0"/>
          <c:extLst>
            <c:ext xmlns:c16="http://schemas.microsoft.com/office/drawing/2014/chart" uri="{C3380CC4-5D6E-409C-BE32-E72D297353CC}">
              <c16:uniqueId val="{00000061-A745-4804-A2D6-7C22964872F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745-4804-A2D6-7C22964872F1}"/>
              </c:ext>
            </c:extLst>
          </c:dPt>
          <c:dPt>
            <c:idx val="2"/>
            <c:bubble3D val="0"/>
            <c:extLst>
              <c:ext xmlns:c16="http://schemas.microsoft.com/office/drawing/2014/chart" uri="{C3380CC4-5D6E-409C-BE32-E72D297353CC}">
                <c16:uniqueId val="{00000063-A745-4804-A2D6-7C22964872F1}"/>
              </c:ext>
            </c:extLst>
          </c:dPt>
          <c:dPt>
            <c:idx val="3"/>
            <c:bubble3D val="0"/>
            <c:extLst>
              <c:ext xmlns:c16="http://schemas.microsoft.com/office/drawing/2014/chart" uri="{C3380CC4-5D6E-409C-BE32-E72D297353CC}">
                <c16:uniqueId val="{00000064-A745-4804-A2D6-7C22964872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45-4804-A2D6-7C22964872F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45-4804-A2D6-7C22964872F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45-4804-A2D6-7C22964872F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45-4804-A2D6-7C22964872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45-4804-A2D6-7C22964872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45-4804-A2D6-7C22964872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45-4804-A2D6-7C22964872F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45-4804-A2D6-7C22964872F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45-4804-A2D6-7C22964872F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45-4804-A2D6-7C22964872F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45-4804-A2D6-7C22964872F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45-4804-A2D6-7C22964872F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45-4804-A2D6-7C22964872F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45-4804-A2D6-7C22964872F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45-4804-A2D6-7C22964872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45-4804-A2D6-7C22964872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45-4804-A2D6-7C22964872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45-4804-A2D6-7C22964872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45-4804-A2D6-7C22964872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45-4804-A2D6-7C22964872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45-4804-A2D6-7C22964872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45-4804-A2D6-7C22964872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45-4804-A2D6-7C22964872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45-4804-A2D6-7C22964872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45-4804-A2D6-7C22964872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45-4804-A2D6-7C22964872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45-4804-A2D6-7C22964872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45-4804-A2D6-7C22964872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45-4804-A2D6-7C22964872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45-4804-A2D6-7C22964872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45-4804-A2D6-7C22964872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45-4804-A2D6-7C22964872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45-4804-A2D6-7C22964872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45-4804-A2D6-7C22964872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45-4804-A2D6-7C22964872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45-4804-A2D6-7C22964872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45-4804-A2D6-7C22964872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45-4804-A2D6-7C22964872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45-4804-A2D6-7C22964872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45-4804-A2D6-7C22964872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45-4804-A2D6-7C22964872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45-4804-A2D6-7C22964872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45-4804-A2D6-7C22964872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45-4804-A2D6-7C22964872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45-4804-A2D6-7C22964872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45-4804-A2D6-7C22964872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45-4804-A2D6-7C22964872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45-4804-A2D6-7C22964872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45-4804-A2D6-7C22964872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45-4804-A2D6-7C22964872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45-4804-A2D6-7C22964872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45-4804-A2D6-7C22964872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45-4804-A2D6-7C22964872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45-4804-A2D6-7C22964872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45-4804-A2D6-7C22964872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45-4804-A2D6-7C22964872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45-4804-A2D6-7C22964872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45-4804-A2D6-7C22964872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45-4804-A2D6-7C22964872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45-4804-A2D6-7C22964872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45-4804-A2D6-7C22964872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45-4804-A2D6-7C22964872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45-4804-A2D6-7C22964872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45-4804-A2D6-7C22964872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45-4804-A2D6-7C22964872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45-4804-A2D6-7C22964872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45-4804-A2D6-7C22964872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45-4804-A2D6-7C22964872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45-4804-A2D6-7C22964872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45-4804-A2D6-7C22964872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45-4804-A2D6-7C22964872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45-4804-A2D6-7C22964872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45-4804-A2D6-7C22964872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45-4804-A2D6-7C22964872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45-4804-A2D6-7C22964872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45-4804-A2D6-7C22964872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45-4804-A2D6-7C22964872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45-4804-A2D6-7C22964872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45-4804-A2D6-7C22964872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45-4804-A2D6-7C22964872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45-4804-A2D6-7C22964872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45-4804-A2D6-7C22964872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45-4804-A2D6-7C22964872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45-4804-A2D6-7C22964872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45-4804-A2D6-7C22964872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45-4804-A2D6-7C22964872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45-4804-A2D6-7C22964872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45-4804-A2D6-7C22964872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45-4804-A2D6-7C22964872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45-4804-A2D6-7C22964872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45-4804-A2D6-7C22964872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45-4804-A2D6-7C22964872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45-4804-A2D6-7C22964872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45-4804-A2D6-7C22964872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45-4804-A2D6-7C22964872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23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45-4804-A2D6-7C22964872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c:v>
                </c:pt>
                <c:pt idx="14">
                  <c:v>99</c:v>
                </c:pt>
                <c:pt idx="15">
                  <c:v>99</c:v>
                </c:pt>
                <c:pt idx="16">
                  <c:v>99</c:v>
                </c:pt>
                <c:pt idx="17">
                  <c:v>99</c:v>
                </c:pt>
                <c:pt idx="18">
                  <c:v>99</c:v>
                </c:pt>
                <c:pt idx="19">
                  <c:v>99</c:v>
                </c:pt>
                <c:pt idx="20">
                  <c:v>99</c:v>
                </c:pt>
                <c:pt idx="21">
                  <c:v>99</c:v>
                </c:pt>
                <c:pt idx="22">
                  <c:v>#N/A</c:v>
                </c:pt>
                <c:pt idx="23">
                  <c:v>#N/A</c:v>
                </c:pt>
                <c:pt idx="24">
                  <c:v>#N/A</c:v>
                </c:pt>
                <c:pt idx="25">
                  <c:v>#N/A</c:v>
                </c:pt>
              </c:numCache>
            </c:numRef>
          </c:yVal>
          <c:smooth val="0"/>
          <c:extLst>
            <c:ext xmlns:c16="http://schemas.microsoft.com/office/drawing/2014/chart" uri="{C3380CC4-5D6E-409C-BE32-E72D297353CC}">
              <c16:uniqueId val="{000000C2-A745-4804-A2D6-7C22964872F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45-4804-A2D6-7C22964872F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45-4804-A2D6-7C22964872F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45-4804-A2D6-7C22964872F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45-4804-A2D6-7C22964872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45-4804-A2D6-7C22964872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45-4804-A2D6-7C22964872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45-4804-A2D6-7C22964872F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45-4804-A2D6-7C22964872F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45-4804-A2D6-7C22964872F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45-4804-A2D6-7C22964872F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45-4804-A2D6-7C22964872F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45-4804-A2D6-7C22964872F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45-4804-A2D6-7C22964872F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45-4804-A2D6-7C22964872F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45-4804-A2D6-7C22964872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45-4804-A2D6-7C22964872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45-4804-A2D6-7C22964872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45-4804-A2D6-7C22964872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45-4804-A2D6-7C22964872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45-4804-A2D6-7C22964872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45-4804-A2D6-7C22964872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45-4804-A2D6-7C22964872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45-4804-A2D6-7C22964872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45-4804-A2D6-7C22964872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45-4804-A2D6-7C22964872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45-4804-A2D6-7C22964872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45-4804-A2D6-7C22964872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45-4804-A2D6-7C22964872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45-4804-A2D6-7C22964872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45-4804-A2D6-7C22964872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45-4804-A2D6-7C22964872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45-4804-A2D6-7C22964872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45-4804-A2D6-7C22964872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45-4804-A2D6-7C22964872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45-4804-A2D6-7C22964872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45-4804-A2D6-7C22964872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45-4804-A2D6-7C22964872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45-4804-A2D6-7C22964872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45-4804-A2D6-7C22964872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45-4804-A2D6-7C22964872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45-4804-A2D6-7C22964872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45-4804-A2D6-7C22964872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45-4804-A2D6-7C22964872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45-4804-A2D6-7C22964872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45-4804-A2D6-7C22964872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45-4804-A2D6-7C22964872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45-4804-A2D6-7C22964872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45-4804-A2D6-7C22964872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45-4804-A2D6-7C22964872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45-4804-A2D6-7C22964872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45-4804-A2D6-7C22964872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45-4804-A2D6-7C22964872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45-4804-A2D6-7C22964872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45-4804-A2D6-7C22964872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45-4804-A2D6-7C22964872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45-4804-A2D6-7C22964872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45-4804-A2D6-7C22964872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45-4804-A2D6-7C22964872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45-4804-A2D6-7C22964872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45-4804-A2D6-7C22964872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45-4804-A2D6-7C22964872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45-4804-A2D6-7C22964872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45-4804-A2D6-7C22964872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45-4804-A2D6-7C22964872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45-4804-A2D6-7C22964872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45-4804-A2D6-7C22964872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45-4804-A2D6-7C22964872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45-4804-A2D6-7C22964872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45-4804-A2D6-7C22964872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45-4804-A2D6-7C22964872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45-4804-A2D6-7C22964872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45-4804-A2D6-7C22964872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45-4804-A2D6-7C22964872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45-4804-A2D6-7C22964872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45-4804-A2D6-7C22964872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45-4804-A2D6-7C22964872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45-4804-A2D6-7C22964872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45-4804-A2D6-7C22964872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45-4804-A2D6-7C22964872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45-4804-A2D6-7C22964872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45-4804-A2D6-7C22964872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45-4804-A2D6-7C22964872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45-4804-A2D6-7C22964872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45-4804-A2D6-7C22964872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45-4804-A2D6-7C22964872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45-4804-A2D6-7C22964872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45-4804-A2D6-7C22964872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45-4804-A2D6-7C22964872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45-4804-A2D6-7C22964872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45-4804-A2D6-7C22964872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45-4804-A2D6-7C22964872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45-4804-A2D6-7C22964872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45-4804-A2D6-7C22964872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45-4804-A2D6-7C22964872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45-4804-A2D6-7C22964872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45-4804-A2D6-7C22964872F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B1-48F1-A02E-B4E85101D12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B1-48F1-A02E-B4E85101D12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B1-48F1-A02E-B4E85101D12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B1-48F1-A02E-B4E85101D1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B1-48F1-A02E-B4E85101D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B1-48F1-A02E-B4E85101D12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B1-48F1-A02E-B4E85101D12D}"/>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B1-48F1-A02E-B4E85101D12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B1-48F1-A02E-B4E85101D12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B1-48F1-A02E-B4E85101D12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B1-48F1-A02E-B4E85101D12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B1-48F1-A02E-B4E85101D12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B1-48F1-A02E-B4E85101D12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B1-48F1-A02E-B4E85101D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B1-48F1-A02E-B4E85101D1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B1-48F1-A02E-B4E85101D1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B1-48F1-A02E-B4E85101D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B1-48F1-A02E-B4E85101D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B1-48F1-A02E-B4E85101D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B1-48F1-A02E-B4E85101D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B1-48F1-A02E-B4E85101D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B1-48F1-A02E-B4E85101D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B1-48F1-A02E-B4E85101D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B1-48F1-A02E-B4E85101D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B1-48F1-A02E-B4E85101D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B1-48F1-A02E-B4E85101D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B1-48F1-A02E-B4E85101D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B1-48F1-A02E-B4E85101D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B1-48F1-A02E-B4E85101D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B1-48F1-A02E-B4E85101D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B1-48F1-A02E-B4E85101D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B1-48F1-A02E-B4E85101D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B1-48F1-A02E-B4E85101D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B1-48F1-A02E-B4E85101D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B1-48F1-A02E-B4E85101D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B1-48F1-A02E-B4E85101D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B1-48F1-A02E-B4E85101D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B1-48F1-A02E-B4E85101D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B1-48F1-A02E-B4E85101D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B1-48F1-A02E-B4E85101D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B1-48F1-A02E-B4E85101D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B1-48F1-A02E-B4E85101D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B1-48F1-A02E-B4E85101D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B1-48F1-A02E-B4E85101D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B1-48F1-A02E-B4E85101D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B1-48F1-A02E-B4E85101D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B1-48F1-A02E-B4E85101D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B1-48F1-A02E-B4E85101D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B1-48F1-A02E-B4E85101D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B1-48F1-A02E-B4E85101D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B1-48F1-A02E-B4E85101D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B1-48F1-A02E-B4E85101D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B1-48F1-A02E-B4E85101D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B1-48F1-A02E-B4E85101D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B1-48F1-A02E-B4E85101D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B1-48F1-A02E-B4E85101D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B1-48F1-A02E-B4E85101D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B1-48F1-A02E-B4E85101D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B1-48F1-A02E-B4E85101D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B1-48F1-A02E-B4E85101D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B1-48F1-A02E-B4E85101D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B1-48F1-A02E-B4E85101D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B1-48F1-A02E-B4E85101D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B1-48F1-A02E-B4E85101D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B1-48F1-A02E-B4E85101D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B1-48F1-A02E-B4E85101D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B1-48F1-A02E-B4E85101D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B1-48F1-A02E-B4E85101D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B1-48F1-A02E-B4E85101D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B1-48F1-A02E-B4E85101D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B1-48F1-A02E-B4E85101D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B1-48F1-A02E-B4E85101D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B1-48F1-A02E-B4E85101D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B1-48F1-A02E-B4E85101D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B1-48F1-A02E-B4E85101D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B1-48F1-A02E-B4E85101D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B1-48F1-A02E-B4E85101D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B1-48F1-A02E-B4E85101D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B1-48F1-A02E-B4E85101D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B1-48F1-A02E-B4E85101D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B1-48F1-A02E-B4E85101D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B1-48F1-A02E-B4E85101D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B1-48F1-A02E-B4E85101D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B1-48F1-A02E-B4E85101D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B1-48F1-A02E-B4E85101D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B1-48F1-A02E-B4E85101D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B1-48F1-A02E-B4E85101D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B1-48F1-A02E-B4E85101D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B1-48F1-A02E-B4E85101D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B1-48F1-A02E-B4E85101D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B1-48F1-A02E-B4E85101D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B1-48F1-A02E-B4E85101D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B1-48F1-A02E-B4E85101D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B1-48F1-A02E-B4E85101D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B1-48F1-A02E-B4E85101D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97.6</c:v>
                </c:pt>
                <c:pt idx="1">
                  <c:v>#N/A</c:v>
                </c:pt>
                <c:pt idx="2">
                  <c:v>#N/A</c:v>
                </c:pt>
                <c:pt idx="3">
                  <c:v>#N/A</c:v>
                </c:pt>
                <c:pt idx="4">
                  <c:v>#N/A</c:v>
                </c:pt>
                <c:pt idx="5">
                  <c:v>#N/A</c:v>
                </c:pt>
                <c:pt idx="6">
                  <c:v>94.988986270897357</c:v>
                </c:pt>
                <c:pt idx="7">
                  <c:v>#N/A</c:v>
                </c:pt>
                <c:pt idx="8">
                  <c:v>92.00310559006212</c:v>
                </c:pt>
                <c:pt idx="9">
                  <c:v>93.445580276608538</c:v>
                </c:pt>
                <c:pt idx="10">
                  <c:v>96.41062455132807</c:v>
                </c:pt>
                <c:pt idx="11">
                  <c:v>80.939668980245585</c:v>
                </c:pt>
                <c:pt idx="12">
                  <c:v>91.511035653650254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B1-48F1-A02E-B4E85101D12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99.3</c:v>
                </c:pt>
                <c:pt idx="12">
                  <c:v>98.5</c:v>
                </c:pt>
                <c:pt idx="13">
                  <c:v>97.6</c:v>
                </c:pt>
                <c:pt idx="14">
                  <c:v>96.8</c:v>
                </c:pt>
                <c:pt idx="15">
                  <c:v>95.9</c:v>
                </c:pt>
                <c:pt idx="16">
                  <c:v>95.1</c:v>
                </c:pt>
                <c:pt idx="17">
                  <c:v>94.2</c:v>
                </c:pt>
                <c:pt idx="18">
                  <c:v>93.4</c:v>
                </c:pt>
                <c:pt idx="19">
                  <c:v>92.5</c:v>
                </c:pt>
                <c:pt idx="20">
                  <c:v>91.7</c:v>
                </c:pt>
                <c:pt idx="21">
                  <c:v>90.8</c:v>
                </c:pt>
                <c:pt idx="22">
                  <c:v>90</c:v>
                </c:pt>
                <c:pt idx="23">
                  <c:v>89.1</c:v>
                </c:pt>
                <c:pt idx="24">
                  <c:v>88.3</c:v>
                </c:pt>
                <c:pt idx="25">
                  <c:v>87.4</c:v>
                </c:pt>
              </c:numCache>
            </c:numRef>
          </c:yVal>
          <c:smooth val="0"/>
          <c:extLst>
            <c:ext xmlns:c16="http://schemas.microsoft.com/office/drawing/2014/chart" uri="{C3380CC4-5D6E-409C-BE32-E72D297353CC}">
              <c16:uniqueId val="{00000060-92B1-48F1-A02E-B4E85101D12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94</c:v>
                </c:pt>
                <c:pt idx="13">
                  <c:v>94</c:v>
                </c:pt>
                <c:pt idx="14">
                  <c:v>94</c:v>
                </c:pt>
                <c:pt idx="15">
                  <c:v>94</c:v>
                </c:pt>
                <c:pt idx="16">
                  <c:v>94</c:v>
                </c:pt>
                <c:pt idx="17">
                  <c:v>94</c:v>
                </c:pt>
                <c:pt idx="18">
                  <c:v>93.4</c:v>
                </c:pt>
                <c:pt idx="19">
                  <c:v>92.5</c:v>
                </c:pt>
                <c:pt idx="20">
                  <c:v>91.7</c:v>
                </c:pt>
                <c:pt idx="21">
                  <c:v>#N/A</c:v>
                </c:pt>
                <c:pt idx="22">
                  <c:v>#N/A</c:v>
                </c:pt>
                <c:pt idx="23">
                  <c:v>#N/A</c:v>
                </c:pt>
                <c:pt idx="24">
                  <c:v>#N/A</c:v>
                </c:pt>
                <c:pt idx="25">
                  <c:v>#N/A</c:v>
                </c:pt>
              </c:numCache>
            </c:numRef>
          </c:yVal>
          <c:smooth val="0"/>
          <c:extLst>
            <c:ext xmlns:c16="http://schemas.microsoft.com/office/drawing/2014/chart" uri="{C3380CC4-5D6E-409C-BE32-E72D297353CC}">
              <c16:uniqueId val="{00000061-92B1-48F1-A02E-B4E85101D12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2B1-48F1-A02E-B4E85101D12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B1-48F1-A02E-B4E85101D12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B1-48F1-A02E-B4E85101D12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B1-48F1-A02E-B4E85101D12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B1-48F1-A02E-B4E85101D1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B1-48F1-A02E-B4E85101D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B1-48F1-A02E-B4E85101D12D}"/>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B1-48F1-A02E-B4E85101D12D}"/>
                </c:ext>
              </c:extLst>
            </c:dLbl>
            <c:dLbl>
              <c:idx val="7"/>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B1-48F1-A02E-B4E85101D12D}"/>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B1-48F1-A02E-B4E85101D12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B1-48F1-A02E-B4E85101D12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B1-48F1-A02E-B4E85101D12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B1-48F1-A02E-B4E85101D12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B1-48F1-A02E-B4E85101D12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B1-48F1-A02E-B4E85101D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B1-48F1-A02E-B4E85101D12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B1-48F1-A02E-B4E85101D12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B1-48F1-A02E-B4E85101D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B1-48F1-A02E-B4E85101D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B1-48F1-A02E-B4E85101D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B1-48F1-A02E-B4E85101D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B1-48F1-A02E-B4E85101D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B1-48F1-A02E-B4E85101D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B1-48F1-A02E-B4E85101D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B1-48F1-A02E-B4E85101D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B1-48F1-A02E-B4E85101D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B1-48F1-A02E-B4E85101D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B1-48F1-A02E-B4E85101D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B1-48F1-A02E-B4E85101D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B1-48F1-A02E-B4E85101D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B1-48F1-A02E-B4E85101D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B1-48F1-A02E-B4E85101D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B1-48F1-A02E-B4E85101D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B1-48F1-A02E-B4E85101D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B1-48F1-A02E-B4E85101D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B1-48F1-A02E-B4E85101D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B1-48F1-A02E-B4E85101D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B1-48F1-A02E-B4E85101D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B1-48F1-A02E-B4E85101D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B1-48F1-A02E-B4E85101D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B1-48F1-A02E-B4E85101D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B1-48F1-A02E-B4E85101D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B1-48F1-A02E-B4E85101D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B1-48F1-A02E-B4E85101D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B1-48F1-A02E-B4E85101D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B1-48F1-A02E-B4E85101D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B1-48F1-A02E-B4E85101D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B1-48F1-A02E-B4E85101D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B1-48F1-A02E-B4E85101D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B1-48F1-A02E-B4E85101D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B1-48F1-A02E-B4E85101D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B1-48F1-A02E-B4E85101D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B1-48F1-A02E-B4E85101D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B1-48F1-A02E-B4E85101D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B1-48F1-A02E-B4E85101D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B1-48F1-A02E-B4E85101D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B1-48F1-A02E-B4E85101D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B1-48F1-A02E-B4E85101D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B1-48F1-A02E-B4E85101D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B1-48F1-A02E-B4E85101D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B1-48F1-A02E-B4E85101D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B1-48F1-A02E-B4E85101D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B1-48F1-A02E-B4E85101D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B1-48F1-A02E-B4E85101D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B1-48F1-A02E-B4E85101D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B1-48F1-A02E-B4E85101D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B1-48F1-A02E-B4E85101D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B1-48F1-A02E-B4E85101D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B1-48F1-A02E-B4E85101D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B1-48F1-A02E-B4E85101D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B1-48F1-A02E-B4E85101D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B1-48F1-A02E-B4E85101D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B1-48F1-A02E-B4E85101D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B1-48F1-A02E-B4E85101D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B1-48F1-A02E-B4E85101D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B1-48F1-A02E-B4E85101D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B1-48F1-A02E-B4E85101D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B1-48F1-A02E-B4E85101D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B1-48F1-A02E-B4E85101D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B1-48F1-A02E-B4E85101D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B1-48F1-A02E-B4E85101D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B1-48F1-A02E-B4E85101D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B1-48F1-A02E-B4E85101D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B1-48F1-A02E-B4E85101D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B1-48F1-A02E-B4E85101D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B1-48F1-A02E-B4E85101D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B1-48F1-A02E-B4E85101D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B1-48F1-A02E-B4E85101D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B1-48F1-A02E-B4E85101D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B1-48F1-A02E-B4E85101D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B1-48F1-A02E-B4E85101D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B1-48F1-A02E-B4E85101D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B1-48F1-A02E-B4E85101D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B1-48F1-A02E-B4E85101D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B1-48F1-A02E-B4E85101D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B1-48F1-A02E-B4E85101D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94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B1-48F1-A02E-B4E85101D12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99.3</c:v>
                </c:pt>
                <c:pt idx="12">
                  <c:v>98.5</c:v>
                </c:pt>
                <c:pt idx="13">
                  <c:v>97.8</c:v>
                </c:pt>
                <c:pt idx="14">
                  <c:v>97.8</c:v>
                </c:pt>
                <c:pt idx="15">
                  <c:v>97.8</c:v>
                </c:pt>
                <c:pt idx="16">
                  <c:v>97.8</c:v>
                </c:pt>
                <c:pt idx="17">
                  <c:v>97.9</c:v>
                </c:pt>
                <c:pt idx="18">
                  <c:v>97.9</c:v>
                </c:pt>
                <c:pt idx="19">
                  <c:v>97.9</c:v>
                </c:pt>
                <c:pt idx="20">
                  <c:v>97.9</c:v>
                </c:pt>
                <c:pt idx="21">
                  <c:v>97.9</c:v>
                </c:pt>
                <c:pt idx="22">
                  <c:v>98</c:v>
                </c:pt>
                <c:pt idx="23">
                  <c:v>98</c:v>
                </c:pt>
                <c:pt idx="24">
                  <c:v>98</c:v>
                </c:pt>
                <c:pt idx="25">
                  <c:v>98</c:v>
                </c:pt>
              </c:numCache>
            </c:numRef>
          </c:yVal>
          <c:smooth val="0"/>
          <c:extLst>
            <c:ext xmlns:c16="http://schemas.microsoft.com/office/drawing/2014/chart" uri="{C3380CC4-5D6E-409C-BE32-E72D297353CC}">
              <c16:uniqueId val="{000000C2-92B1-48F1-A02E-B4E85101D12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B1-48F1-A02E-B4E85101D12D}"/>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B1-48F1-A02E-B4E85101D12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B1-48F1-A02E-B4E85101D12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B1-48F1-A02E-B4E85101D1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B1-48F1-A02E-B4E85101D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B1-48F1-A02E-B4E85101D12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B1-48F1-A02E-B4E85101D12D}"/>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B1-48F1-A02E-B4E85101D12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B1-48F1-A02E-B4E85101D12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B1-48F1-A02E-B4E85101D12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B1-48F1-A02E-B4E85101D12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B1-48F1-A02E-B4E85101D12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B1-48F1-A02E-B4E85101D12D}"/>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B1-48F1-A02E-B4E85101D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B1-48F1-A02E-B4E85101D1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B1-48F1-A02E-B4E85101D1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B1-48F1-A02E-B4E85101D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B1-48F1-A02E-B4E85101D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B1-48F1-A02E-B4E85101D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B1-48F1-A02E-B4E85101D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B1-48F1-A02E-B4E85101D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B1-48F1-A02E-B4E85101D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B1-48F1-A02E-B4E85101D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B1-48F1-A02E-B4E85101D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B1-48F1-A02E-B4E85101D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B1-48F1-A02E-B4E85101D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B1-48F1-A02E-B4E85101D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B1-48F1-A02E-B4E85101D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B1-48F1-A02E-B4E85101D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B1-48F1-A02E-B4E85101D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B1-48F1-A02E-B4E85101D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B1-48F1-A02E-B4E85101D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B1-48F1-A02E-B4E85101D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B1-48F1-A02E-B4E85101D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B1-48F1-A02E-B4E85101D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B1-48F1-A02E-B4E85101D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B1-48F1-A02E-B4E85101D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B1-48F1-A02E-B4E85101D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B1-48F1-A02E-B4E85101D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B1-48F1-A02E-B4E85101D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B1-48F1-A02E-B4E85101D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B1-48F1-A02E-B4E85101D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B1-48F1-A02E-B4E85101D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B1-48F1-A02E-B4E85101D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B1-48F1-A02E-B4E85101D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B1-48F1-A02E-B4E85101D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B1-48F1-A02E-B4E85101D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B1-48F1-A02E-B4E85101D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B1-48F1-A02E-B4E85101D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B1-48F1-A02E-B4E85101D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B1-48F1-A02E-B4E85101D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B1-48F1-A02E-B4E85101D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B1-48F1-A02E-B4E85101D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B1-48F1-A02E-B4E85101D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B1-48F1-A02E-B4E85101D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B1-48F1-A02E-B4E85101D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B1-48F1-A02E-B4E85101D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B1-48F1-A02E-B4E85101D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B1-48F1-A02E-B4E85101D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B1-48F1-A02E-B4E85101D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B1-48F1-A02E-B4E85101D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B1-48F1-A02E-B4E85101D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B1-48F1-A02E-B4E85101D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B1-48F1-A02E-B4E85101D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B1-48F1-A02E-B4E85101D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B1-48F1-A02E-B4E85101D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B1-48F1-A02E-B4E85101D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B1-48F1-A02E-B4E85101D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B1-48F1-A02E-B4E85101D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B1-48F1-A02E-B4E85101D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B1-48F1-A02E-B4E85101D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B1-48F1-A02E-B4E85101D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B1-48F1-A02E-B4E85101D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B1-48F1-A02E-B4E85101D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B1-48F1-A02E-B4E85101D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B1-48F1-A02E-B4E85101D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B1-48F1-A02E-B4E85101D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B1-48F1-A02E-B4E85101D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B1-48F1-A02E-B4E85101D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B1-48F1-A02E-B4E85101D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B1-48F1-A02E-B4E85101D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B1-48F1-A02E-B4E85101D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B1-48F1-A02E-B4E85101D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B1-48F1-A02E-B4E85101D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B1-48F1-A02E-B4E85101D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B1-48F1-A02E-B4E85101D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B1-48F1-A02E-B4E85101D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B1-48F1-A02E-B4E85101D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B1-48F1-A02E-B4E85101D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B1-48F1-A02E-B4E85101D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B1-48F1-A02E-B4E85101D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B1-48F1-A02E-B4E85101D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B1-48F1-A02E-B4E85101D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B1-48F1-A02E-B4E85101D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B1-48F1-A02E-B4E85101D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98.513379583746286</c:v>
                </c:pt>
                <c:pt idx="7">
                  <c:v>#N/A</c:v>
                </c:pt>
                <c:pt idx="8">
                  <c:v>96.894409937888199</c:v>
                </c:pt>
                <c:pt idx="9">
                  <c:v>96.993385447985574</c:v>
                </c:pt>
                <c:pt idx="10">
                  <c:v>98.851399856424976</c:v>
                </c:pt>
                <c:pt idx="11">
                  <c:v>98.932194340630005</c:v>
                </c:pt>
                <c:pt idx="12">
                  <c:v>97.340124504810419</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B1-48F1-A02E-B4E85101D12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D3-4477-A8C6-1970B0AB48C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D3-4477-A8C6-1970B0AB48C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D3-4477-A8C6-1970B0AB48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D3-4477-A8C6-1970B0AB48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D3-4477-A8C6-1970B0AB48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D3-4477-A8C6-1970B0AB48C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D3-4477-A8C6-1970B0AB48C5}"/>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D3-4477-A8C6-1970B0AB48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D3-4477-A8C6-1970B0AB48C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D3-4477-A8C6-1970B0AB48C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D3-4477-A8C6-1970B0AB48C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D3-4477-A8C6-1970B0AB48C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D3-4477-A8C6-1970B0AB48C5}"/>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D3-4477-A8C6-1970B0AB48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D3-4477-A8C6-1970B0AB48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D3-4477-A8C6-1970B0AB48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D3-4477-A8C6-1970B0AB48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D3-4477-A8C6-1970B0AB48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D3-4477-A8C6-1970B0AB48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D3-4477-A8C6-1970B0AB48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D3-4477-A8C6-1970B0AB48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D3-4477-A8C6-1970B0AB48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D3-4477-A8C6-1970B0AB48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D3-4477-A8C6-1970B0AB48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5D3-4477-A8C6-1970B0AB48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5D3-4477-A8C6-1970B0AB48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D3-4477-A8C6-1970B0AB48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D3-4477-A8C6-1970B0AB48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D3-4477-A8C6-1970B0AB48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D3-4477-A8C6-1970B0AB48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D3-4477-A8C6-1970B0AB48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D3-4477-A8C6-1970B0AB48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D3-4477-A8C6-1970B0AB48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D3-4477-A8C6-1970B0AB48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D3-4477-A8C6-1970B0AB48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D3-4477-A8C6-1970B0AB48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D3-4477-A8C6-1970B0AB48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D3-4477-A8C6-1970B0AB48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D3-4477-A8C6-1970B0AB48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D3-4477-A8C6-1970B0AB48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D3-4477-A8C6-1970B0AB48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D3-4477-A8C6-1970B0AB48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D3-4477-A8C6-1970B0AB48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D3-4477-A8C6-1970B0AB48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D3-4477-A8C6-1970B0AB48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D3-4477-A8C6-1970B0AB48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D3-4477-A8C6-1970B0AB48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D3-4477-A8C6-1970B0AB48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D3-4477-A8C6-1970B0AB48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D3-4477-A8C6-1970B0AB48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D3-4477-A8C6-1970B0AB48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D3-4477-A8C6-1970B0AB48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D3-4477-A8C6-1970B0AB48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D3-4477-A8C6-1970B0AB48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D3-4477-A8C6-1970B0AB48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D3-4477-A8C6-1970B0AB48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D3-4477-A8C6-1970B0AB48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D3-4477-A8C6-1970B0AB48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D3-4477-A8C6-1970B0AB48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D3-4477-A8C6-1970B0AB48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D3-4477-A8C6-1970B0AB48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D3-4477-A8C6-1970B0AB48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D3-4477-A8C6-1970B0AB48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D3-4477-A8C6-1970B0AB48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D3-4477-A8C6-1970B0AB48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D3-4477-A8C6-1970B0AB48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D3-4477-A8C6-1970B0AB48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D3-4477-A8C6-1970B0AB48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D3-4477-A8C6-1970B0AB48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D3-4477-A8C6-1970B0AB48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D3-4477-A8C6-1970B0AB48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D3-4477-A8C6-1970B0AB48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D3-4477-A8C6-1970B0AB48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D3-4477-A8C6-1970B0AB48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D3-4477-A8C6-1970B0AB48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D3-4477-A8C6-1970B0AB48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D3-4477-A8C6-1970B0AB48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D3-4477-A8C6-1970B0AB48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D3-4477-A8C6-1970B0AB48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D3-4477-A8C6-1970B0AB48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D3-4477-A8C6-1970B0AB48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D3-4477-A8C6-1970B0AB48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D3-4477-A8C6-1970B0AB48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D3-4477-A8C6-1970B0AB48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D3-4477-A8C6-1970B0AB48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D3-4477-A8C6-1970B0AB48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D3-4477-A8C6-1970B0AB48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D3-4477-A8C6-1970B0AB48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D3-4477-A8C6-1970B0AB48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D3-4477-A8C6-1970B0AB48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D3-4477-A8C6-1970B0AB48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D3-4477-A8C6-1970B0AB48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D3-4477-A8C6-1970B0AB48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D3-4477-A8C6-1970B0AB48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D3-4477-A8C6-1970B0AB48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5D3-4477-A8C6-1970B0AB48C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5D3-4477-A8C6-1970B0AB48C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5D3-4477-A8C6-1970B0AB48C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5D3-4477-A8C6-1970B0AB48C5}"/>
              </c:ext>
            </c:extLst>
          </c:dPt>
          <c:dPt>
            <c:idx val="3"/>
            <c:bubble3D val="0"/>
            <c:extLst>
              <c:ext xmlns:c16="http://schemas.microsoft.com/office/drawing/2014/chart" uri="{C3380CC4-5D6E-409C-BE32-E72D297353CC}">
                <c16:uniqueId val="{00000063-E5D3-4477-A8C6-1970B0AB48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D3-4477-A8C6-1970B0AB48C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5D3-4477-A8C6-1970B0AB48C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D3-4477-A8C6-1970B0AB48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D3-4477-A8C6-1970B0AB48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D3-4477-A8C6-1970B0AB48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D3-4477-A8C6-1970B0AB48C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D3-4477-A8C6-1970B0AB48C5}"/>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D3-4477-A8C6-1970B0AB48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D3-4477-A8C6-1970B0AB48C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D3-4477-A8C6-1970B0AB48C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D3-4477-A8C6-1970B0AB48C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D3-4477-A8C6-1970B0AB48C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D3-4477-A8C6-1970B0AB48C5}"/>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D3-4477-A8C6-1970B0AB48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D3-4477-A8C6-1970B0AB48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D3-4477-A8C6-1970B0AB48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D3-4477-A8C6-1970B0AB48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D3-4477-A8C6-1970B0AB48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D3-4477-A8C6-1970B0AB48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D3-4477-A8C6-1970B0AB48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D3-4477-A8C6-1970B0AB48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D3-4477-A8C6-1970B0AB48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D3-4477-A8C6-1970B0AB48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D3-4477-A8C6-1970B0AB48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5D3-4477-A8C6-1970B0AB48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D3-4477-A8C6-1970B0AB48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D3-4477-A8C6-1970B0AB48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D3-4477-A8C6-1970B0AB48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D3-4477-A8C6-1970B0AB48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D3-4477-A8C6-1970B0AB48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D3-4477-A8C6-1970B0AB48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D3-4477-A8C6-1970B0AB48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D3-4477-A8C6-1970B0AB48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D3-4477-A8C6-1970B0AB48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D3-4477-A8C6-1970B0AB48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D3-4477-A8C6-1970B0AB48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D3-4477-A8C6-1970B0AB48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D3-4477-A8C6-1970B0AB48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D3-4477-A8C6-1970B0AB48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D3-4477-A8C6-1970B0AB48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D3-4477-A8C6-1970B0AB48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D3-4477-A8C6-1970B0AB48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D3-4477-A8C6-1970B0AB48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D3-4477-A8C6-1970B0AB48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D3-4477-A8C6-1970B0AB48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D3-4477-A8C6-1970B0AB48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D3-4477-A8C6-1970B0AB48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D3-4477-A8C6-1970B0AB48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D3-4477-A8C6-1970B0AB48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D3-4477-A8C6-1970B0AB48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D3-4477-A8C6-1970B0AB48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D3-4477-A8C6-1970B0AB48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D3-4477-A8C6-1970B0AB48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D3-4477-A8C6-1970B0AB48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D3-4477-A8C6-1970B0AB48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D3-4477-A8C6-1970B0AB48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D3-4477-A8C6-1970B0AB48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D3-4477-A8C6-1970B0AB48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D3-4477-A8C6-1970B0AB48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D3-4477-A8C6-1970B0AB48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D3-4477-A8C6-1970B0AB48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D3-4477-A8C6-1970B0AB48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D3-4477-A8C6-1970B0AB48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D3-4477-A8C6-1970B0AB48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D3-4477-A8C6-1970B0AB48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D3-4477-A8C6-1970B0AB48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D3-4477-A8C6-1970B0AB48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D3-4477-A8C6-1970B0AB48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D3-4477-A8C6-1970B0AB48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D3-4477-A8C6-1970B0AB48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D3-4477-A8C6-1970B0AB48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D3-4477-A8C6-1970B0AB48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D3-4477-A8C6-1970B0AB48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D3-4477-A8C6-1970B0AB48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D3-4477-A8C6-1970B0AB48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D3-4477-A8C6-1970B0AB48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D3-4477-A8C6-1970B0AB48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D3-4477-A8C6-1970B0AB48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D3-4477-A8C6-1970B0AB48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D3-4477-A8C6-1970B0AB48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D3-4477-A8C6-1970B0AB48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D3-4477-A8C6-1970B0AB48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D3-4477-A8C6-1970B0AB48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D3-4477-A8C6-1970B0AB48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D3-4477-A8C6-1970B0AB48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D3-4477-A8C6-1970B0AB48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D3-4477-A8C6-1970B0AB48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D3-4477-A8C6-1970B0AB48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D3-4477-A8C6-1970B0AB48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D3-4477-A8C6-1970B0AB48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D3-4477-A8C6-1970B0AB48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D3-4477-A8C6-1970B0AB48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D3-4477-A8C6-1970B0AB48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D3-4477-A8C6-1970B0AB48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D3-4477-A8C6-1970B0AB48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5D3-4477-A8C6-1970B0AB48C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5D3-4477-A8C6-1970B0AB48C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5D3-4477-A8C6-1970B0AB48C5}"/>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D3-4477-A8C6-1970B0AB48C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D3-4477-A8C6-1970B0AB48C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D3-4477-A8C6-1970B0AB48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D3-4477-A8C6-1970B0AB48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D3-4477-A8C6-1970B0AB48C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D3-4477-A8C6-1970B0AB48C5}"/>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D3-4477-A8C6-1970B0AB48C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D3-4477-A8C6-1970B0AB48C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D3-4477-A8C6-1970B0AB48C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D3-4477-A8C6-1970B0AB48C5}"/>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D3-4477-A8C6-1970B0AB48C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D3-4477-A8C6-1970B0AB48C5}"/>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D3-4477-A8C6-1970B0AB48C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D3-4477-A8C6-1970B0AB48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D3-4477-A8C6-1970B0AB48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D3-4477-A8C6-1970B0AB48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D3-4477-A8C6-1970B0AB48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D3-4477-A8C6-1970B0AB48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D3-4477-A8C6-1970B0AB48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D3-4477-A8C6-1970B0AB48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D3-4477-A8C6-1970B0AB48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D3-4477-A8C6-1970B0AB48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D3-4477-A8C6-1970B0AB48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5D3-4477-A8C6-1970B0AB48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D3-4477-A8C6-1970B0AB48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D3-4477-A8C6-1970B0AB48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D3-4477-A8C6-1970B0AB48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D3-4477-A8C6-1970B0AB48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D3-4477-A8C6-1970B0AB48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D3-4477-A8C6-1970B0AB48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D3-4477-A8C6-1970B0AB48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D3-4477-A8C6-1970B0AB48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D3-4477-A8C6-1970B0AB48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D3-4477-A8C6-1970B0AB48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D3-4477-A8C6-1970B0AB48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D3-4477-A8C6-1970B0AB48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D3-4477-A8C6-1970B0AB48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D3-4477-A8C6-1970B0AB48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D3-4477-A8C6-1970B0AB48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D3-4477-A8C6-1970B0AB48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D3-4477-A8C6-1970B0AB48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D3-4477-A8C6-1970B0AB48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D3-4477-A8C6-1970B0AB48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D3-4477-A8C6-1970B0AB48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D3-4477-A8C6-1970B0AB48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D3-4477-A8C6-1970B0AB48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D3-4477-A8C6-1970B0AB48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D3-4477-A8C6-1970B0AB48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D3-4477-A8C6-1970B0AB48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D3-4477-A8C6-1970B0AB48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D3-4477-A8C6-1970B0AB48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D3-4477-A8C6-1970B0AB48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D3-4477-A8C6-1970B0AB48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D3-4477-A8C6-1970B0AB48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D3-4477-A8C6-1970B0AB48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D3-4477-A8C6-1970B0AB48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D3-4477-A8C6-1970B0AB48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D3-4477-A8C6-1970B0AB48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D3-4477-A8C6-1970B0AB48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D3-4477-A8C6-1970B0AB48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D3-4477-A8C6-1970B0AB48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D3-4477-A8C6-1970B0AB48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D3-4477-A8C6-1970B0AB48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D3-4477-A8C6-1970B0AB48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D3-4477-A8C6-1970B0AB48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D3-4477-A8C6-1970B0AB48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D3-4477-A8C6-1970B0AB48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D3-4477-A8C6-1970B0AB48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D3-4477-A8C6-1970B0AB48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D3-4477-A8C6-1970B0AB48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D3-4477-A8C6-1970B0AB48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D3-4477-A8C6-1970B0AB48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D3-4477-A8C6-1970B0AB48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D3-4477-A8C6-1970B0AB48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D3-4477-A8C6-1970B0AB48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D3-4477-A8C6-1970B0AB48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D3-4477-A8C6-1970B0AB48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D3-4477-A8C6-1970B0AB48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D3-4477-A8C6-1970B0AB48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D3-4477-A8C6-1970B0AB48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D3-4477-A8C6-1970B0AB48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D3-4477-A8C6-1970B0AB48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D3-4477-A8C6-1970B0AB48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D3-4477-A8C6-1970B0AB48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D3-4477-A8C6-1970B0AB48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D3-4477-A8C6-1970B0AB48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D3-4477-A8C6-1970B0AB48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D3-4477-A8C6-1970B0AB48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D3-4477-A8C6-1970B0AB48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D3-4477-A8C6-1970B0AB48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D3-4477-A8C6-1970B0AB48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D3-4477-A8C6-1970B0AB48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D3-4477-A8C6-1970B0AB48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D3-4477-A8C6-1970B0AB48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5D3-4477-A8C6-1970B0AB48C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34-48E4-9B62-555ECB1D1F6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34-48E4-9B62-555ECB1D1F6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34-48E4-9B62-555ECB1D1F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34-48E4-9B62-555ECB1D1F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34-48E4-9B62-555ECB1D1F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34-48E4-9B62-555ECB1D1F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34-48E4-9B62-555ECB1D1F6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34-48E4-9B62-555ECB1D1F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34-48E4-9B62-555ECB1D1F6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34-48E4-9B62-555ECB1D1F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34-48E4-9B62-555ECB1D1F6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34-48E4-9B62-555ECB1D1F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34-48E4-9B62-555ECB1D1F6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34-48E4-9B62-555ECB1D1F6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34-48E4-9B62-555ECB1D1F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34-48E4-9B62-555ECB1D1F6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34-48E4-9B62-555ECB1D1F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34-48E4-9B62-555ECB1D1F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34-48E4-9B62-555ECB1D1F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34-48E4-9B62-555ECB1D1F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34-48E4-9B62-555ECB1D1F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34-48E4-9B62-555ECB1D1F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34-48E4-9B62-555ECB1D1F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34-48E4-9B62-555ECB1D1F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34-48E4-9B62-555ECB1D1F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34-48E4-9B62-555ECB1D1F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34-48E4-9B62-555ECB1D1F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34-48E4-9B62-555ECB1D1F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34-48E4-9B62-555ECB1D1F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34-48E4-9B62-555ECB1D1F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34-48E4-9B62-555ECB1D1F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34-48E4-9B62-555ECB1D1F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34-48E4-9B62-555ECB1D1F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34-48E4-9B62-555ECB1D1F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34-48E4-9B62-555ECB1D1F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34-48E4-9B62-555ECB1D1F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34-48E4-9B62-555ECB1D1F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34-48E4-9B62-555ECB1D1F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34-48E4-9B62-555ECB1D1F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34-48E4-9B62-555ECB1D1F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34-48E4-9B62-555ECB1D1F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34-48E4-9B62-555ECB1D1F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34-48E4-9B62-555ECB1D1F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34-48E4-9B62-555ECB1D1F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34-48E4-9B62-555ECB1D1F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34-48E4-9B62-555ECB1D1F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34-48E4-9B62-555ECB1D1F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34-48E4-9B62-555ECB1D1F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34-48E4-9B62-555ECB1D1F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34-48E4-9B62-555ECB1D1F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34-48E4-9B62-555ECB1D1F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34-48E4-9B62-555ECB1D1F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34-48E4-9B62-555ECB1D1F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34-48E4-9B62-555ECB1D1F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34-48E4-9B62-555ECB1D1F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34-48E4-9B62-555ECB1D1F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34-48E4-9B62-555ECB1D1F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34-48E4-9B62-555ECB1D1F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34-48E4-9B62-555ECB1D1F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34-48E4-9B62-555ECB1D1F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34-48E4-9B62-555ECB1D1F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34-48E4-9B62-555ECB1D1F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34-48E4-9B62-555ECB1D1F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34-48E4-9B62-555ECB1D1F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34-48E4-9B62-555ECB1D1F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34-48E4-9B62-555ECB1D1F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34-48E4-9B62-555ECB1D1F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34-48E4-9B62-555ECB1D1F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34-48E4-9B62-555ECB1D1F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34-48E4-9B62-555ECB1D1F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34-48E4-9B62-555ECB1D1F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34-48E4-9B62-555ECB1D1F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34-48E4-9B62-555ECB1D1F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34-48E4-9B62-555ECB1D1F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34-48E4-9B62-555ECB1D1F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34-48E4-9B62-555ECB1D1F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34-48E4-9B62-555ECB1D1F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34-48E4-9B62-555ECB1D1F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34-48E4-9B62-555ECB1D1F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34-48E4-9B62-555ECB1D1F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34-48E4-9B62-555ECB1D1F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34-48E4-9B62-555ECB1D1F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34-48E4-9B62-555ECB1D1F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34-48E4-9B62-555ECB1D1F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34-48E4-9B62-555ECB1D1F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34-48E4-9B62-555ECB1D1F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34-48E4-9B62-555ECB1D1F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34-48E4-9B62-555ECB1D1F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34-48E4-9B62-555ECB1D1F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34-48E4-9B62-555ECB1D1F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34-48E4-9B62-555ECB1D1F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34-48E4-9B62-555ECB1D1F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34-48E4-9B62-555ECB1D1F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34-48E4-9B62-555ECB1D1F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34-48E4-9B62-555ECB1D1F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88.6</c:v>
                </c:pt>
                <c:pt idx="1">
                  <c:v>#N/A</c:v>
                </c:pt>
                <c:pt idx="2">
                  <c:v>#N/A</c:v>
                </c:pt>
                <c:pt idx="3">
                  <c:v>#N/A</c:v>
                </c:pt>
                <c:pt idx="4">
                  <c:v>#N/A</c:v>
                </c:pt>
                <c:pt idx="5">
                  <c:v>#N/A</c:v>
                </c:pt>
                <c:pt idx="6">
                  <c:v>81.505439623297363</c:v>
                </c:pt>
                <c:pt idx="7">
                  <c:v>#N/A</c:v>
                </c:pt>
                <c:pt idx="8">
                  <c:v>83.257918552036202</c:v>
                </c:pt>
                <c:pt idx="9">
                  <c:v>83.703859060402692</c:v>
                </c:pt>
                <c:pt idx="10">
                  <c:v>77.146946564885496</c:v>
                </c:pt>
                <c:pt idx="11">
                  <c:v>88.699559966295297</c:v>
                </c:pt>
                <c:pt idx="12">
                  <c:v>87.880676758682114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34-48E4-9B62-555ECB1D1F6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734-48E4-9B62-555ECB1D1F6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85.7</c:v>
                </c:pt>
                <c:pt idx="7">
                  <c:v>84</c:v>
                </c:pt>
                <c:pt idx="8">
                  <c:v>84</c:v>
                </c:pt>
                <c:pt idx="9">
                  <c:v>84</c:v>
                </c:pt>
                <c:pt idx="10">
                  <c:v>84</c:v>
                </c:pt>
                <c:pt idx="11">
                  <c:v>84</c:v>
                </c:pt>
                <c:pt idx="12">
                  <c:v>85.2</c:v>
                </c:pt>
                <c:pt idx="13">
                  <c:v>85.3</c:v>
                </c:pt>
                <c:pt idx="14">
                  <c:v>85.1</c:v>
                </c:pt>
                <c:pt idx="15">
                  <c:v>85</c:v>
                </c:pt>
                <c:pt idx="16">
                  <c:v>84.9</c:v>
                </c:pt>
                <c:pt idx="17">
                  <c:v>84.7</c:v>
                </c:pt>
                <c:pt idx="18">
                  <c:v>84.6</c:v>
                </c:pt>
                <c:pt idx="19">
                  <c:v>84.4</c:v>
                </c:pt>
                <c:pt idx="20">
                  <c:v>84.3</c:v>
                </c:pt>
                <c:pt idx="21">
                  <c:v>84.1</c:v>
                </c:pt>
                <c:pt idx="22">
                  <c:v>84</c:v>
                </c:pt>
                <c:pt idx="23">
                  <c:v>83.8</c:v>
                </c:pt>
                <c:pt idx="24">
                  <c:v>83.7</c:v>
                </c:pt>
                <c:pt idx="25">
                  <c:v>83.6</c:v>
                </c:pt>
              </c:numCache>
            </c:numRef>
          </c:yVal>
          <c:smooth val="0"/>
          <c:extLst>
            <c:ext xmlns:c16="http://schemas.microsoft.com/office/drawing/2014/chart" uri="{C3380CC4-5D6E-409C-BE32-E72D297353CC}">
              <c16:uniqueId val="{00000061-9734-48E4-9B62-555ECB1D1F6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78.099999999999994</c:v>
                </c:pt>
                <c:pt idx="11">
                  <c:v>78.099999999999994</c:v>
                </c:pt>
                <c:pt idx="12">
                  <c:v>78.099999999999994</c:v>
                </c:pt>
                <c:pt idx="13">
                  <c:v>78.099999999999994</c:v>
                </c:pt>
                <c:pt idx="14">
                  <c:v>78.099999999999994</c:v>
                </c:pt>
                <c:pt idx="15">
                  <c:v>78.099999999999994</c:v>
                </c:pt>
                <c:pt idx="16">
                  <c:v>78.099999999999994</c:v>
                </c:pt>
                <c:pt idx="17">
                  <c:v>78.099999999999994</c:v>
                </c:pt>
                <c:pt idx="18">
                  <c:v>78.099999999999994</c:v>
                </c:pt>
                <c:pt idx="19">
                  <c:v>78.099999999999994</c:v>
                </c:pt>
                <c:pt idx="20">
                  <c:v>78.099999999999994</c:v>
                </c:pt>
                <c:pt idx="21">
                  <c:v>78.099999999999994</c:v>
                </c:pt>
                <c:pt idx="22">
                  <c:v>78.099999999999994</c:v>
                </c:pt>
                <c:pt idx="23">
                  <c:v>78.099999999999994</c:v>
                </c:pt>
                <c:pt idx="24">
                  <c:v>#N/A</c:v>
                </c:pt>
                <c:pt idx="25">
                  <c:v>#N/A</c:v>
                </c:pt>
              </c:numCache>
            </c:numRef>
          </c:yVal>
          <c:smooth val="0"/>
          <c:extLst>
            <c:ext xmlns:c16="http://schemas.microsoft.com/office/drawing/2014/chart" uri="{C3380CC4-5D6E-409C-BE32-E72D297353CC}">
              <c16:uniqueId val="{00000062-9734-48E4-9B62-555ECB1D1F6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734-48E4-9B62-555ECB1D1F61}"/>
              </c:ext>
            </c:extLst>
          </c:dPt>
          <c:dPt>
            <c:idx val="3"/>
            <c:bubble3D val="0"/>
            <c:extLst>
              <c:ext xmlns:c16="http://schemas.microsoft.com/office/drawing/2014/chart" uri="{C3380CC4-5D6E-409C-BE32-E72D297353CC}">
                <c16:uniqueId val="{00000064-9734-48E4-9B62-555ECB1D1F6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34-48E4-9B62-555ECB1D1F6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34-48E4-9B62-555ECB1D1F6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34-48E4-9B62-555ECB1D1F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34-48E4-9B62-555ECB1D1F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34-48E4-9B62-555ECB1D1F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34-48E4-9B62-555ECB1D1F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34-48E4-9B62-555ECB1D1F6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34-48E4-9B62-555ECB1D1F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34-48E4-9B62-555ECB1D1F6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34-48E4-9B62-555ECB1D1F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34-48E4-9B62-555ECB1D1F6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34-48E4-9B62-555ECB1D1F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34-48E4-9B62-555ECB1D1F6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34-48E4-9B62-555ECB1D1F6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34-48E4-9B62-555ECB1D1F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34-48E4-9B62-555ECB1D1F6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34-48E4-9B62-555ECB1D1F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34-48E4-9B62-555ECB1D1F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34-48E4-9B62-555ECB1D1F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34-48E4-9B62-555ECB1D1F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34-48E4-9B62-555ECB1D1F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34-48E4-9B62-555ECB1D1F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34-48E4-9B62-555ECB1D1F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734-48E4-9B62-555ECB1D1F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34-48E4-9B62-555ECB1D1F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34-48E4-9B62-555ECB1D1F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34-48E4-9B62-555ECB1D1F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34-48E4-9B62-555ECB1D1F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34-48E4-9B62-555ECB1D1F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34-48E4-9B62-555ECB1D1F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34-48E4-9B62-555ECB1D1F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34-48E4-9B62-555ECB1D1F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34-48E4-9B62-555ECB1D1F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34-48E4-9B62-555ECB1D1F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34-48E4-9B62-555ECB1D1F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34-48E4-9B62-555ECB1D1F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34-48E4-9B62-555ECB1D1F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34-48E4-9B62-555ECB1D1F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34-48E4-9B62-555ECB1D1F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34-48E4-9B62-555ECB1D1F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34-48E4-9B62-555ECB1D1F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34-48E4-9B62-555ECB1D1F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34-48E4-9B62-555ECB1D1F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34-48E4-9B62-555ECB1D1F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34-48E4-9B62-555ECB1D1F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34-48E4-9B62-555ECB1D1F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34-48E4-9B62-555ECB1D1F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34-48E4-9B62-555ECB1D1F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34-48E4-9B62-555ECB1D1F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34-48E4-9B62-555ECB1D1F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34-48E4-9B62-555ECB1D1F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34-48E4-9B62-555ECB1D1F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34-48E4-9B62-555ECB1D1F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34-48E4-9B62-555ECB1D1F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34-48E4-9B62-555ECB1D1F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34-48E4-9B62-555ECB1D1F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34-48E4-9B62-555ECB1D1F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34-48E4-9B62-555ECB1D1F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34-48E4-9B62-555ECB1D1F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34-48E4-9B62-555ECB1D1F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34-48E4-9B62-555ECB1D1F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34-48E4-9B62-555ECB1D1F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34-48E4-9B62-555ECB1D1F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34-48E4-9B62-555ECB1D1F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34-48E4-9B62-555ECB1D1F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34-48E4-9B62-555ECB1D1F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34-48E4-9B62-555ECB1D1F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34-48E4-9B62-555ECB1D1F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34-48E4-9B62-555ECB1D1F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34-48E4-9B62-555ECB1D1F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34-48E4-9B62-555ECB1D1F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34-48E4-9B62-555ECB1D1F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34-48E4-9B62-555ECB1D1F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34-48E4-9B62-555ECB1D1F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34-48E4-9B62-555ECB1D1F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34-48E4-9B62-555ECB1D1F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34-48E4-9B62-555ECB1D1F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34-48E4-9B62-555ECB1D1F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34-48E4-9B62-555ECB1D1F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34-48E4-9B62-555ECB1D1F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34-48E4-9B62-555ECB1D1F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34-48E4-9B62-555ECB1D1F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34-48E4-9B62-555ECB1D1F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34-48E4-9B62-555ECB1D1F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34-48E4-9B62-555ECB1D1F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34-48E4-9B62-555ECB1D1F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34-48E4-9B62-555ECB1D1F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34-48E4-9B62-555ECB1D1F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34-48E4-9B62-555ECB1D1F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34-48E4-9B62-555ECB1D1F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34-48E4-9B62-555ECB1D1F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34-48E4-9B62-555ECB1D1F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34-48E4-9B62-555ECB1D1F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34-48E4-9B62-555ECB1D1F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34-48E4-9B62-555ECB1D1F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76</c:v>
                </c:pt>
                <c:pt idx="4">
                  <c:v>75.994560000000007</c:v>
                </c:pt>
                <c:pt idx="5">
                  <c:v>82.211920000000006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734-48E4-9B62-555ECB1D1F6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84</c:v>
                </c:pt>
                <c:pt idx="8">
                  <c:v>84</c:v>
                </c:pt>
                <c:pt idx="9">
                  <c:v>84</c:v>
                </c:pt>
                <c:pt idx="10">
                  <c:v>84</c:v>
                </c:pt>
                <c:pt idx="11">
                  <c:v>84</c:v>
                </c:pt>
                <c:pt idx="12">
                  <c:v>85.2</c:v>
                </c:pt>
                <c:pt idx="13">
                  <c:v>86.5</c:v>
                </c:pt>
                <c:pt idx="14">
                  <c:v>87.7</c:v>
                </c:pt>
                <c:pt idx="15">
                  <c:v>89</c:v>
                </c:pt>
                <c:pt idx="16">
                  <c:v>90.2</c:v>
                </c:pt>
                <c:pt idx="17">
                  <c:v>91.4</c:v>
                </c:pt>
                <c:pt idx="18">
                  <c:v>92.7</c:v>
                </c:pt>
                <c:pt idx="19">
                  <c:v>93.9</c:v>
                </c:pt>
                <c:pt idx="20">
                  <c:v>95.2</c:v>
                </c:pt>
                <c:pt idx="21">
                  <c:v>96.4</c:v>
                </c:pt>
                <c:pt idx="22">
                  <c:v>97.7</c:v>
                </c:pt>
                <c:pt idx="23">
                  <c:v>98.9</c:v>
                </c:pt>
                <c:pt idx="24">
                  <c:v>100</c:v>
                </c:pt>
                <c:pt idx="25">
                  <c:v>100</c:v>
                </c:pt>
              </c:numCache>
            </c:numRef>
          </c:yVal>
          <c:smooth val="0"/>
          <c:extLst>
            <c:ext xmlns:c16="http://schemas.microsoft.com/office/drawing/2014/chart" uri="{C3380CC4-5D6E-409C-BE32-E72D297353CC}">
              <c16:uniqueId val="{000000C3-9734-48E4-9B62-555ECB1D1F6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34-48E4-9B62-555ECB1D1F61}"/>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34-48E4-9B62-555ECB1D1F6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34-48E4-9B62-555ECB1D1F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34-48E4-9B62-555ECB1D1F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34-48E4-9B62-555ECB1D1F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34-48E4-9B62-555ECB1D1F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34-48E4-9B62-555ECB1D1F61}"/>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34-48E4-9B62-555ECB1D1F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34-48E4-9B62-555ECB1D1F6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34-48E4-9B62-555ECB1D1F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34-48E4-9B62-555ECB1D1F6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34-48E4-9B62-555ECB1D1F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34-48E4-9B62-555ECB1D1F61}"/>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34-48E4-9B62-555ECB1D1F6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34-48E4-9B62-555ECB1D1F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34-48E4-9B62-555ECB1D1F6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34-48E4-9B62-555ECB1D1F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34-48E4-9B62-555ECB1D1F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34-48E4-9B62-555ECB1D1F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34-48E4-9B62-555ECB1D1F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34-48E4-9B62-555ECB1D1F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34-48E4-9B62-555ECB1D1F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34-48E4-9B62-555ECB1D1F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734-48E4-9B62-555ECB1D1F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34-48E4-9B62-555ECB1D1F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34-48E4-9B62-555ECB1D1F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34-48E4-9B62-555ECB1D1F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34-48E4-9B62-555ECB1D1F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34-48E4-9B62-555ECB1D1F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34-48E4-9B62-555ECB1D1F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34-48E4-9B62-555ECB1D1F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34-48E4-9B62-555ECB1D1F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34-48E4-9B62-555ECB1D1F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34-48E4-9B62-555ECB1D1F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34-48E4-9B62-555ECB1D1F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34-48E4-9B62-555ECB1D1F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34-48E4-9B62-555ECB1D1F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34-48E4-9B62-555ECB1D1F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34-48E4-9B62-555ECB1D1F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34-48E4-9B62-555ECB1D1F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34-48E4-9B62-555ECB1D1F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34-48E4-9B62-555ECB1D1F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34-48E4-9B62-555ECB1D1F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34-48E4-9B62-555ECB1D1F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34-48E4-9B62-555ECB1D1F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34-48E4-9B62-555ECB1D1F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34-48E4-9B62-555ECB1D1F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34-48E4-9B62-555ECB1D1F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34-48E4-9B62-555ECB1D1F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34-48E4-9B62-555ECB1D1F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34-48E4-9B62-555ECB1D1F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34-48E4-9B62-555ECB1D1F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34-48E4-9B62-555ECB1D1F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34-48E4-9B62-555ECB1D1F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34-48E4-9B62-555ECB1D1F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34-48E4-9B62-555ECB1D1F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34-48E4-9B62-555ECB1D1F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34-48E4-9B62-555ECB1D1F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34-48E4-9B62-555ECB1D1F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34-48E4-9B62-555ECB1D1F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34-48E4-9B62-555ECB1D1F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34-48E4-9B62-555ECB1D1F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34-48E4-9B62-555ECB1D1F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34-48E4-9B62-555ECB1D1F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34-48E4-9B62-555ECB1D1F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34-48E4-9B62-555ECB1D1F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34-48E4-9B62-555ECB1D1F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34-48E4-9B62-555ECB1D1F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34-48E4-9B62-555ECB1D1F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34-48E4-9B62-555ECB1D1F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34-48E4-9B62-555ECB1D1F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34-48E4-9B62-555ECB1D1F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34-48E4-9B62-555ECB1D1F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34-48E4-9B62-555ECB1D1F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34-48E4-9B62-555ECB1D1F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34-48E4-9B62-555ECB1D1F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34-48E4-9B62-555ECB1D1F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34-48E4-9B62-555ECB1D1F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34-48E4-9B62-555ECB1D1F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34-48E4-9B62-555ECB1D1F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34-48E4-9B62-555ECB1D1F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34-48E4-9B62-555ECB1D1F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34-48E4-9B62-555ECB1D1F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34-48E4-9B62-555ECB1D1F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34-48E4-9B62-555ECB1D1F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34-48E4-9B62-555ECB1D1F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34-48E4-9B62-555ECB1D1F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34-48E4-9B62-555ECB1D1F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34-48E4-9B62-555ECB1D1F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34-48E4-9B62-555ECB1D1F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34-48E4-9B62-555ECB1D1F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34-48E4-9B62-555ECB1D1F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34-48E4-9B62-555ECB1D1F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34-48E4-9B62-555ECB1D1F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734-48E4-9B62-555ECB1D1F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83.8</c:v>
                </c:pt>
                <c:pt idx="2">
                  <c:v>#N/A</c:v>
                </c:pt>
                <c:pt idx="3">
                  <c:v>#N/A</c:v>
                </c:pt>
                <c:pt idx="4">
                  <c:v>#N/A</c:v>
                </c:pt>
                <c:pt idx="5">
                  <c:v>#N/A</c:v>
                </c:pt>
                <c:pt idx="6">
                  <c:v>94.685061630668329</c:v>
                </c:pt>
                <c:pt idx="7">
                  <c:v>#N/A</c:v>
                </c:pt>
                <c:pt idx="8">
                  <c:v>95.572074983839684</c:v>
                </c:pt>
                <c:pt idx="9">
                  <c:v>95.690016778523486</c:v>
                </c:pt>
                <c:pt idx="10">
                  <c:v>96.459923664122144</c:v>
                </c:pt>
                <c:pt idx="11">
                  <c:v>96.788690197547041</c:v>
                </c:pt>
                <c:pt idx="12">
                  <c:v>96.990204808548526</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734-48E4-9B62-555ECB1D1F6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A4A-4388-B465-FD3FDDF2975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4A-4388-B465-FD3FDDF2975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4A-4388-B465-FD3FDDF2975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4A-4388-B465-FD3FDDF29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4A-4388-B465-FD3FDDF29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4A-4388-B465-FD3FDDF2975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4A-4388-B465-FD3FDDF2975C}"/>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4A-4388-B465-FD3FDDF2975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4A-4388-B465-FD3FDDF2975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4A-4388-B465-FD3FDDF2975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4A-4388-B465-FD3FDDF2975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4A-4388-B465-FD3FDDF2975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4A-4388-B465-FD3FDDF2975C}"/>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4A-4388-B465-FD3FDDF2975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4A-4388-B465-FD3FDDF29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4A-4388-B465-FD3FDDF29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4A-4388-B465-FD3FDDF29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4A-4388-B465-FD3FDDF29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4A-4388-B465-FD3FDDF29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4A-4388-B465-FD3FDDF29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4A-4388-B465-FD3FDDF29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4A-4388-B465-FD3FDDF29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4A-4388-B465-FD3FDDF297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4A-4388-B465-FD3FDDF297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A4A-4388-B465-FD3FDDF297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4A-4388-B465-FD3FDDF297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4A-4388-B465-FD3FDDF297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4A-4388-B465-FD3FDDF297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4A-4388-B465-FD3FDDF297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4A-4388-B465-FD3FDDF297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4A-4388-B465-FD3FDDF297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4A-4388-B465-FD3FDDF297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4A-4388-B465-FD3FDDF297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4A-4388-B465-FD3FDDF297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4A-4388-B465-FD3FDDF297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4A-4388-B465-FD3FDDF297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4A-4388-B465-FD3FDDF297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4A-4388-B465-FD3FDDF297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4A-4388-B465-FD3FDDF297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4A-4388-B465-FD3FDDF297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4A-4388-B465-FD3FDDF297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4A-4388-B465-FD3FDDF297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4A-4388-B465-FD3FDDF297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4A-4388-B465-FD3FDDF297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4A-4388-B465-FD3FDDF297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4A-4388-B465-FD3FDDF297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4A-4388-B465-FD3FDDF297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4A-4388-B465-FD3FDDF297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4A-4388-B465-FD3FDDF297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4A-4388-B465-FD3FDDF297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4A-4388-B465-FD3FDDF297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4A-4388-B465-FD3FDDF297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4A-4388-B465-FD3FDDF297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4A-4388-B465-FD3FDDF297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4A-4388-B465-FD3FDDF297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4A-4388-B465-FD3FDDF297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4A-4388-B465-FD3FDDF297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4A-4388-B465-FD3FDDF297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4A-4388-B465-FD3FDDF297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4A-4388-B465-FD3FDDF297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4A-4388-B465-FD3FDDF297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4A-4388-B465-FD3FDDF297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4A-4388-B465-FD3FDDF297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4A-4388-B465-FD3FDDF297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4A-4388-B465-FD3FDDF297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4A-4388-B465-FD3FDDF297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4A-4388-B465-FD3FDDF297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4A-4388-B465-FD3FDDF297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4A-4388-B465-FD3FDDF297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4A-4388-B465-FD3FDDF297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4A-4388-B465-FD3FDDF297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4A-4388-B465-FD3FDDF297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4A-4388-B465-FD3FDDF297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4A-4388-B465-FD3FDDF297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4A-4388-B465-FD3FDDF297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4A-4388-B465-FD3FDDF297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4A-4388-B465-FD3FDDF297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4A-4388-B465-FD3FDDF297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4A-4388-B465-FD3FDDF297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4A-4388-B465-FD3FDDF297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4A-4388-B465-FD3FDDF297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4A-4388-B465-FD3FDDF297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4A-4388-B465-FD3FDDF297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4A-4388-B465-FD3FDDF297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4A-4388-B465-FD3FDDF297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4A-4388-B465-FD3FDDF297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4A-4388-B465-FD3FDDF297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4A-4388-B465-FD3FDDF297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4A-4388-B465-FD3FDDF297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4A-4388-B465-FD3FDDF297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4A-4388-B465-FD3FDDF297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4A-4388-B465-FD3FDDF297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4A-4388-B465-FD3FDDF297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4A-4388-B465-FD3FDDF297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4A-4388-B465-FD3FDDF297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A4A-4388-B465-FD3FDDF2975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A4A-4388-B465-FD3FDDF2975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4A-4388-B465-FD3FDDF2975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A4A-4388-B465-FD3FDDF297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A4A-4388-B465-FD3FDDF2975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A4A-4388-B465-FD3FDDF2975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A4A-4388-B465-FD3FDDF2975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A4A-4388-B465-FD3FDDF29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A4A-4388-B465-FD3FDDF29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A4A-4388-B465-FD3FDDF2975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A4A-4388-B465-FD3FDDF2975C}"/>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A4A-4388-B465-FD3FDDF2975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A4A-4388-B465-FD3FDDF2975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A4A-4388-B465-FD3FDDF2975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A4A-4388-B465-FD3FDDF2975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A4A-4388-B465-FD3FDDF2975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A4A-4388-B465-FD3FDDF2975C}"/>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A4A-4388-B465-FD3FDDF2975C}"/>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0A4A-4388-B465-FD3FDDF29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A4A-4388-B465-FD3FDDF29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A4A-4388-B465-FD3FDDF29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A4A-4388-B465-FD3FDDF29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A4A-4388-B465-FD3FDDF29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A4A-4388-B465-FD3FDDF29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A4A-4388-B465-FD3FDDF29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A4A-4388-B465-FD3FDDF29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A4A-4388-B465-FD3FDDF2975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A4A-4388-B465-FD3FDDF2975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A4A-4388-B465-FD3FDDF2975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A4A-4388-B465-FD3FDDF2975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A4A-4388-B465-FD3FDDF2975C}"/>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A4A-4388-B465-FD3FDDF2975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A4A-4388-B465-FD3FDDF2975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A4A-4388-B465-FD3FDDF297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A4A-4388-B465-FD3FDDF297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A4A-4388-B465-FD3FDDF2975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A4A-4388-B465-FD3FDDF2975C}"/>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A4A-4388-B465-FD3FDDF2975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A4A-4388-B465-FD3FDDF2975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A4A-4388-B465-FD3FDDF2975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A4A-4388-B465-FD3FDDF2975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A4A-4388-B465-FD3FDDF2975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A4A-4388-B465-FD3FDDF2975C}"/>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A4A-4388-B465-FD3FDDF2975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A4A-4388-B465-FD3FDDF297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A4A-4388-B465-FD3FDDF297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A4A-4388-B465-FD3FDDF297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A4A-4388-B465-FD3FDDF297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A4A-4388-B465-FD3FDDF297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A4A-4388-B465-FD3FDDF297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A4A-4388-B465-FD3FDDF297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A4A-4388-B465-FD3FDDF297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A4A-4388-B465-FD3FDDF297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A4A-4388-B465-FD3FDDF297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4A-4388-B465-FD3FDDF297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4A-4388-B465-FD3FDDF297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4A-4388-B465-FD3FDDF297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4A-4388-B465-FD3FDDF297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4A-4388-B465-FD3FDDF297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4A-4388-B465-FD3FDDF297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4A-4388-B465-FD3FDDF297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4A-4388-B465-FD3FDDF297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4A-4388-B465-FD3FDDF297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4A-4388-B465-FD3FDDF297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4A-4388-B465-FD3FDDF297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4A-4388-B465-FD3FDDF297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4A-4388-B465-FD3FDDF297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4A-4388-B465-FD3FDDF297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4A-4388-B465-FD3FDDF297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4A-4388-B465-FD3FDDF297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4A-4388-B465-FD3FDDF297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4A-4388-B465-FD3FDDF297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4A-4388-B465-FD3FDDF297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4A-4388-B465-FD3FDDF297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4A-4388-B465-FD3FDDF297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4A-4388-B465-FD3FDDF297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4A-4388-B465-FD3FDDF297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4A-4388-B465-FD3FDDF297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4A-4388-B465-FD3FDDF297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4A-4388-B465-FD3FDDF297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4A-4388-B465-FD3FDDF297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4A-4388-B465-FD3FDDF297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4A-4388-B465-FD3FDDF297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4A-4388-B465-FD3FDDF297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4A-4388-B465-FD3FDDF297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4A-4388-B465-FD3FDDF297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4A-4388-B465-FD3FDDF297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4A-4388-B465-FD3FDDF297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4A-4388-B465-FD3FDDF297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4A-4388-B465-FD3FDDF297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4A-4388-B465-FD3FDDF297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4A-4388-B465-FD3FDDF297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4A-4388-B465-FD3FDDF297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4A-4388-B465-FD3FDDF297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4A-4388-B465-FD3FDDF297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4A-4388-B465-FD3FDDF297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4A-4388-B465-FD3FDDF297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4A-4388-B465-FD3FDDF297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4A-4388-B465-FD3FDDF297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A4A-4388-B465-FD3FDDF297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A4A-4388-B465-FD3FDDF297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A4A-4388-B465-FD3FDDF297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A4A-4388-B465-FD3FDDF297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A4A-4388-B465-FD3FDDF297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A4A-4388-B465-FD3FDDF297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A4A-4388-B465-FD3FDDF297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A4A-4388-B465-FD3FDDF297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A4A-4388-B465-FD3FDDF297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A4A-4388-B465-FD3FDDF297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A4A-4388-B465-FD3FDDF297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A4A-4388-B465-FD3FDDF297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A4A-4388-B465-FD3FDDF297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A4A-4388-B465-FD3FDDF297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A4A-4388-B465-FD3FDDF297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A4A-4388-B465-FD3FDDF297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A4A-4388-B465-FD3FDDF297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A4A-4388-B465-FD3FDDF297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A4A-4388-B465-FD3FDDF297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A4A-4388-B465-FD3FDDF297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A4A-4388-B465-FD3FDDF297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A4A-4388-B465-FD3FDDF297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A4A-4388-B465-FD3FDDF297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A4A-4388-B465-FD3FDDF297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A4A-4388-B465-FD3FDDF297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A4A-4388-B465-FD3FDDF297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A4A-4388-B465-FD3FDDF2975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C6-41AA-AEAB-1B231283936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C6-41AA-AEAB-1B231283936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C6-41AA-AEAB-1B231283936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C6-41AA-AEAB-1B23128393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C6-41AA-AEAB-1B23128393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C6-41AA-AEAB-1B231283936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C6-41AA-AEAB-1B2312839362}"/>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C6-41AA-AEAB-1B23128393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C6-41AA-AEAB-1B231283936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C6-41AA-AEAB-1B231283936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C6-41AA-AEAB-1B231283936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C6-41AA-AEAB-1B231283936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C6-41AA-AEAB-1B2312839362}"/>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C6-41AA-AEAB-1B231283936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C6-41AA-AEAB-1B23128393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C6-41AA-AEAB-1B23128393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C6-41AA-AEAB-1B23128393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C6-41AA-AEAB-1B23128393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C6-41AA-AEAB-1B23128393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C6-41AA-AEAB-1B23128393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C6-41AA-AEAB-1B23128393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C6-41AA-AEAB-1B23128393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C6-41AA-AEAB-1B23128393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C6-41AA-AEAB-1B23128393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C6-41AA-AEAB-1B23128393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C6-41AA-AEAB-1B23128393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C6-41AA-AEAB-1B23128393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C6-41AA-AEAB-1B23128393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C6-41AA-AEAB-1B23128393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C6-41AA-AEAB-1B23128393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C6-41AA-AEAB-1B23128393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C6-41AA-AEAB-1B23128393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C6-41AA-AEAB-1B23128393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C6-41AA-AEAB-1B23128393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C6-41AA-AEAB-1B23128393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C6-41AA-AEAB-1B23128393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C6-41AA-AEAB-1B23128393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C6-41AA-AEAB-1B23128393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C6-41AA-AEAB-1B23128393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C6-41AA-AEAB-1B23128393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C6-41AA-AEAB-1B23128393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C6-41AA-AEAB-1B23128393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C6-41AA-AEAB-1B23128393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C6-41AA-AEAB-1B23128393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C6-41AA-AEAB-1B23128393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C6-41AA-AEAB-1B23128393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C6-41AA-AEAB-1B23128393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C6-41AA-AEAB-1B23128393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C6-41AA-AEAB-1B23128393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C6-41AA-AEAB-1B23128393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C6-41AA-AEAB-1B23128393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C6-41AA-AEAB-1B23128393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C6-41AA-AEAB-1B23128393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C6-41AA-AEAB-1B23128393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C6-41AA-AEAB-1B23128393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C6-41AA-AEAB-1B23128393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C6-41AA-AEAB-1B23128393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C6-41AA-AEAB-1B23128393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C6-41AA-AEAB-1B23128393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C6-41AA-AEAB-1B23128393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C6-41AA-AEAB-1B23128393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C6-41AA-AEAB-1B23128393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C6-41AA-AEAB-1B23128393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C6-41AA-AEAB-1B23128393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C6-41AA-AEAB-1B23128393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C6-41AA-AEAB-1B23128393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C6-41AA-AEAB-1B23128393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C6-41AA-AEAB-1B23128393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C6-41AA-AEAB-1B23128393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C6-41AA-AEAB-1B23128393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C6-41AA-AEAB-1B23128393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C6-41AA-AEAB-1B23128393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C6-41AA-AEAB-1B23128393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C6-41AA-AEAB-1B23128393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C6-41AA-AEAB-1B23128393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C6-41AA-AEAB-1B23128393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C6-41AA-AEAB-1B23128393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C6-41AA-AEAB-1B23128393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C6-41AA-AEAB-1B23128393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C6-41AA-AEAB-1B23128393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C6-41AA-AEAB-1B23128393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C6-41AA-AEAB-1B23128393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C6-41AA-AEAB-1B23128393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C6-41AA-AEAB-1B23128393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C6-41AA-AEAB-1B23128393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C6-41AA-AEAB-1B23128393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C6-41AA-AEAB-1B23128393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C6-41AA-AEAB-1B23128393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C6-41AA-AEAB-1B23128393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C6-41AA-AEAB-1B23128393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C6-41AA-AEAB-1B23128393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C6-41AA-AEAB-1B23128393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C6-41AA-AEAB-1B23128393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C6-41AA-AEAB-1B23128393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C6-41AA-AEAB-1B23128393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C6-41AA-AEAB-1B231283936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5C6-41AA-AEAB-1B231283936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5C6-41AA-AEAB-1B231283936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5C6-41AA-AEAB-1B2312839362}"/>
              </c:ext>
            </c:extLst>
          </c:dPt>
          <c:dPt>
            <c:idx val="3"/>
            <c:bubble3D val="0"/>
            <c:extLst>
              <c:ext xmlns:c16="http://schemas.microsoft.com/office/drawing/2014/chart" uri="{C3380CC4-5D6E-409C-BE32-E72D297353CC}">
                <c16:uniqueId val="{00000063-15C6-41AA-AEAB-1B231283936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C6-41AA-AEAB-1B231283936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C6-41AA-AEAB-1B231283936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C6-41AA-AEAB-1B231283936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C6-41AA-AEAB-1B23128393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C6-41AA-AEAB-1B23128393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C6-41AA-AEAB-1B231283936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C6-41AA-AEAB-1B2312839362}"/>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C6-41AA-AEAB-1B23128393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C6-41AA-AEAB-1B231283936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C6-41AA-AEAB-1B231283936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C6-41AA-AEAB-1B231283936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C6-41AA-AEAB-1B231283936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C6-41AA-AEAB-1B2312839362}"/>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C6-41AA-AEAB-1B231283936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C6-41AA-AEAB-1B23128393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C6-41AA-AEAB-1B23128393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C6-41AA-AEAB-1B23128393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C6-41AA-AEAB-1B23128393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C6-41AA-AEAB-1B23128393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C6-41AA-AEAB-1B23128393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C6-41AA-AEAB-1B23128393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C6-41AA-AEAB-1B23128393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C6-41AA-AEAB-1B23128393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C6-41AA-AEAB-1B23128393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C6-41AA-AEAB-1B23128393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C6-41AA-AEAB-1B23128393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C6-41AA-AEAB-1B23128393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C6-41AA-AEAB-1B23128393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C6-41AA-AEAB-1B23128393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C6-41AA-AEAB-1B23128393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C6-41AA-AEAB-1B23128393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C6-41AA-AEAB-1B23128393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C6-41AA-AEAB-1B23128393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C6-41AA-AEAB-1B23128393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C6-41AA-AEAB-1B23128393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C6-41AA-AEAB-1B23128393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C6-41AA-AEAB-1B23128393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C6-41AA-AEAB-1B23128393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C6-41AA-AEAB-1B23128393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C6-41AA-AEAB-1B23128393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C6-41AA-AEAB-1B23128393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C6-41AA-AEAB-1B23128393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C6-41AA-AEAB-1B23128393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C6-41AA-AEAB-1B23128393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C6-41AA-AEAB-1B23128393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C6-41AA-AEAB-1B23128393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C6-41AA-AEAB-1B23128393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C6-41AA-AEAB-1B23128393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C6-41AA-AEAB-1B23128393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C6-41AA-AEAB-1B23128393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C6-41AA-AEAB-1B23128393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C6-41AA-AEAB-1B23128393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C6-41AA-AEAB-1B23128393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C6-41AA-AEAB-1B23128393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C6-41AA-AEAB-1B23128393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C6-41AA-AEAB-1B23128393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C6-41AA-AEAB-1B23128393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C6-41AA-AEAB-1B23128393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C6-41AA-AEAB-1B23128393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C6-41AA-AEAB-1B23128393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C6-41AA-AEAB-1B23128393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C6-41AA-AEAB-1B23128393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C6-41AA-AEAB-1B23128393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C6-41AA-AEAB-1B23128393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C6-41AA-AEAB-1B23128393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C6-41AA-AEAB-1B23128393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C6-41AA-AEAB-1B23128393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C6-41AA-AEAB-1B23128393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C6-41AA-AEAB-1B23128393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C6-41AA-AEAB-1B23128393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C6-41AA-AEAB-1B23128393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C6-41AA-AEAB-1B23128393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C6-41AA-AEAB-1B23128393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C6-41AA-AEAB-1B23128393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C6-41AA-AEAB-1B23128393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C6-41AA-AEAB-1B23128393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C6-41AA-AEAB-1B23128393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C6-41AA-AEAB-1B23128393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C6-41AA-AEAB-1B23128393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C6-41AA-AEAB-1B23128393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C6-41AA-AEAB-1B23128393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C6-41AA-AEAB-1B23128393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C6-41AA-AEAB-1B23128393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C6-41AA-AEAB-1B23128393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C6-41AA-AEAB-1B23128393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C6-41AA-AEAB-1B23128393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C6-41AA-AEAB-1B23128393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C6-41AA-AEAB-1B23128393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C6-41AA-AEAB-1B23128393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C6-41AA-AEAB-1B23128393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C6-41AA-AEAB-1B23128393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C6-41AA-AEAB-1B23128393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C6-41AA-AEAB-1B23128393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C6-41AA-AEAB-1B23128393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C6-41AA-AEAB-1B23128393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C6-41AA-AEAB-1B231283936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C6-41AA-AEAB-1B231283936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C6-41AA-AEAB-1B2312839362}"/>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C6-41AA-AEAB-1B231283936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C6-41AA-AEAB-1B231283936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C6-41AA-AEAB-1B23128393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C6-41AA-AEAB-1B23128393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C6-41AA-AEAB-1B231283936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C6-41AA-AEAB-1B2312839362}"/>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C6-41AA-AEAB-1B23128393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C6-41AA-AEAB-1B231283936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C6-41AA-AEAB-1B231283936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C6-41AA-AEAB-1B231283936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C6-41AA-AEAB-1B231283936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C6-41AA-AEAB-1B2312839362}"/>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C6-41AA-AEAB-1B231283936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C6-41AA-AEAB-1B23128393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C6-41AA-AEAB-1B23128393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C6-41AA-AEAB-1B23128393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C6-41AA-AEAB-1B23128393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C6-41AA-AEAB-1B23128393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C6-41AA-AEAB-1B23128393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C6-41AA-AEAB-1B23128393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C6-41AA-AEAB-1B23128393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C6-41AA-AEAB-1B23128393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C6-41AA-AEAB-1B23128393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C6-41AA-AEAB-1B23128393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C6-41AA-AEAB-1B23128393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C6-41AA-AEAB-1B23128393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C6-41AA-AEAB-1B23128393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C6-41AA-AEAB-1B23128393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C6-41AA-AEAB-1B23128393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C6-41AA-AEAB-1B23128393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C6-41AA-AEAB-1B23128393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C6-41AA-AEAB-1B23128393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C6-41AA-AEAB-1B23128393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C6-41AA-AEAB-1B23128393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C6-41AA-AEAB-1B23128393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C6-41AA-AEAB-1B23128393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C6-41AA-AEAB-1B23128393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C6-41AA-AEAB-1B23128393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C6-41AA-AEAB-1B23128393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C6-41AA-AEAB-1B23128393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C6-41AA-AEAB-1B23128393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C6-41AA-AEAB-1B23128393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C6-41AA-AEAB-1B23128393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C6-41AA-AEAB-1B23128393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C6-41AA-AEAB-1B23128393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C6-41AA-AEAB-1B23128393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C6-41AA-AEAB-1B23128393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C6-41AA-AEAB-1B23128393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C6-41AA-AEAB-1B23128393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C6-41AA-AEAB-1B23128393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C6-41AA-AEAB-1B23128393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C6-41AA-AEAB-1B23128393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C6-41AA-AEAB-1B23128393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C6-41AA-AEAB-1B23128393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C6-41AA-AEAB-1B23128393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C6-41AA-AEAB-1B23128393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C6-41AA-AEAB-1B23128393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C6-41AA-AEAB-1B23128393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C6-41AA-AEAB-1B23128393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C6-41AA-AEAB-1B23128393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C6-41AA-AEAB-1B23128393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C6-41AA-AEAB-1B23128393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C6-41AA-AEAB-1B23128393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C6-41AA-AEAB-1B23128393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C6-41AA-AEAB-1B23128393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C6-41AA-AEAB-1B23128393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C6-41AA-AEAB-1B23128393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C6-41AA-AEAB-1B23128393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C6-41AA-AEAB-1B23128393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C6-41AA-AEAB-1B23128393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C6-41AA-AEAB-1B23128393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C6-41AA-AEAB-1B23128393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C6-41AA-AEAB-1B23128393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C6-41AA-AEAB-1B23128393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C6-41AA-AEAB-1B23128393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C6-41AA-AEAB-1B23128393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C6-41AA-AEAB-1B23128393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C6-41AA-AEAB-1B23128393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C6-41AA-AEAB-1B23128393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C6-41AA-AEAB-1B23128393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C6-41AA-AEAB-1B23128393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C6-41AA-AEAB-1B23128393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C6-41AA-AEAB-1B23128393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C6-41AA-AEAB-1B23128393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C6-41AA-AEAB-1B23128393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C6-41AA-AEAB-1B23128393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C6-41AA-AEAB-1B23128393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C6-41AA-AEAB-1B23128393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C6-41AA-AEAB-1B23128393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C6-41AA-AEAB-1B23128393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C6-41AA-AEAB-1B23128393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C6-41AA-AEAB-1B23128393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C6-41AA-AEAB-1B23128393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C6-41AA-AEAB-1B23128393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C6-41AA-AEAB-1B231283936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AB3-46CB-B3EE-AE4A72EDE4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B3-46CB-B3EE-AE4A72EDE4D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B3-46CB-B3EE-AE4A72EDE4D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B3-46CB-B3EE-AE4A72EDE4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B3-46CB-B3EE-AE4A72EDE4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AB3-46CB-B3EE-AE4A72EDE4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B3-46CB-B3EE-AE4A72EDE4D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B3-46CB-B3EE-AE4A72EDE4D7}"/>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B3-46CB-B3EE-AE4A72EDE4D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B3-46CB-B3EE-AE4A72EDE4D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B3-46CB-B3EE-AE4A72EDE4D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B3-46CB-B3EE-AE4A72EDE4D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B3-46CB-B3EE-AE4A72EDE4D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B3-46CB-B3EE-AE4A72EDE4D7}"/>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B3-46CB-B3EE-AE4A72EDE4D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B3-46CB-B3EE-AE4A72EDE4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B3-46CB-B3EE-AE4A72EDE4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B3-46CB-B3EE-AE4A72EDE4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B3-46CB-B3EE-AE4A72EDE4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B3-46CB-B3EE-AE4A72EDE4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B3-46CB-B3EE-AE4A72EDE4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B3-46CB-B3EE-AE4A72EDE4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B3-46CB-B3EE-AE4A72EDE4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B3-46CB-B3EE-AE4A72EDE4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B3-46CB-B3EE-AE4A72EDE4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B3-46CB-B3EE-AE4A72EDE4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B3-46CB-B3EE-AE4A72EDE4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B3-46CB-B3EE-AE4A72EDE4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B3-46CB-B3EE-AE4A72EDE4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B3-46CB-B3EE-AE4A72EDE4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B3-46CB-B3EE-AE4A72EDE4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B3-46CB-B3EE-AE4A72EDE4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B3-46CB-B3EE-AE4A72EDE4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B3-46CB-B3EE-AE4A72EDE4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B3-46CB-B3EE-AE4A72EDE4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B3-46CB-B3EE-AE4A72EDE4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B3-46CB-B3EE-AE4A72EDE4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B3-46CB-B3EE-AE4A72EDE4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B3-46CB-B3EE-AE4A72EDE4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B3-46CB-B3EE-AE4A72EDE4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B3-46CB-B3EE-AE4A72EDE4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B3-46CB-B3EE-AE4A72EDE4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B3-46CB-B3EE-AE4A72EDE4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B3-46CB-B3EE-AE4A72EDE4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B3-46CB-B3EE-AE4A72EDE4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B3-46CB-B3EE-AE4A72EDE4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B3-46CB-B3EE-AE4A72EDE4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B3-46CB-B3EE-AE4A72EDE4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B3-46CB-B3EE-AE4A72EDE4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B3-46CB-B3EE-AE4A72EDE4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B3-46CB-B3EE-AE4A72EDE4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B3-46CB-B3EE-AE4A72EDE4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B3-46CB-B3EE-AE4A72EDE4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B3-46CB-B3EE-AE4A72EDE4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B3-46CB-B3EE-AE4A72EDE4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B3-46CB-B3EE-AE4A72EDE4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B3-46CB-B3EE-AE4A72EDE4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B3-46CB-B3EE-AE4A72EDE4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B3-46CB-B3EE-AE4A72EDE4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B3-46CB-B3EE-AE4A72EDE4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B3-46CB-B3EE-AE4A72EDE4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B3-46CB-B3EE-AE4A72EDE4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B3-46CB-B3EE-AE4A72EDE4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B3-46CB-B3EE-AE4A72EDE4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B3-46CB-B3EE-AE4A72EDE4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B3-46CB-B3EE-AE4A72EDE4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B3-46CB-B3EE-AE4A72EDE4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B3-46CB-B3EE-AE4A72EDE4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B3-46CB-B3EE-AE4A72EDE4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B3-46CB-B3EE-AE4A72EDE4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B3-46CB-B3EE-AE4A72EDE4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B3-46CB-B3EE-AE4A72EDE4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B3-46CB-B3EE-AE4A72EDE4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B3-46CB-B3EE-AE4A72EDE4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B3-46CB-B3EE-AE4A72EDE4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B3-46CB-B3EE-AE4A72EDE4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B3-46CB-B3EE-AE4A72EDE4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B3-46CB-B3EE-AE4A72EDE4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B3-46CB-B3EE-AE4A72EDE4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B3-46CB-B3EE-AE4A72EDE4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B3-46CB-B3EE-AE4A72EDE4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B3-46CB-B3EE-AE4A72EDE4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B3-46CB-B3EE-AE4A72EDE4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B3-46CB-B3EE-AE4A72EDE4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B3-46CB-B3EE-AE4A72EDE4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B3-46CB-B3EE-AE4A72EDE4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B3-46CB-B3EE-AE4A72EDE4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B3-46CB-B3EE-AE4A72EDE4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B3-46CB-B3EE-AE4A72EDE4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B3-46CB-B3EE-AE4A72EDE4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B3-46CB-B3EE-AE4A72EDE4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B3-46CB-B3EE-AE4A72EDE4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B3-46CB-B3EE-AE4A72EDE4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B3-46CB-B3EE-AE4A72EDE4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B3-46CB-B3EE-AE4A72EDE4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B3-46CB-B3EE-AE4A72EDE4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AB3-46CB-B3EE-AE4A72EDE4D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AB3-46CB-B3EE-AE4A72EDE4D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B3-46CB-B3EE-AE4A72EDE4D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AB3-46CB-B3EE-AE4A72EDE4D7}"/>
              </c:ext>
            </c:extLst>
          </c:dPt>
          <c:dPt>
            <c:idx val="3"/>
            <c:bubble3D val="0"/>
            <c:extLst>
              <c:ext xmlns:c16="http://schemas.microsoft.com/office/drawing/2014/chart" uri="{C3380CC4-5D6E-409C-BE32-E72D297353CC}">
                <c16:uniqueId val="{00000063-FAB3-46CB-B3EE-AE4A72EDE4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B3-46CB-B3EE-AE4A72EDE4D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B3-46CB-B3EE-AE4A72EDE4D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B3-46CB-B3EE-AE4A72EDE4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B3-46CB-B3EE-AE4A72EDE4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B3-46CB-B3EE-AE4A72EDE4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B3-46CB-B3EE-AE4A72EDE4D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B3-46CB-B3EE-AE4A72EDE4D7}"/>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B3-46CB-B3EE-AE4A72EDE4D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B3-46CB-B3EE-AE4A72EDE4D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B3-46CB-B3EE-AE4A72EDE4D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B3-46CB-B3EE-AE4A72EDE4D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B3-46CB-B3EE-AE4A72EDE4D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B3-46CB-B3EE-AE4A72EDE4D7}"/>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B3-46CB-B3EE-AE4A72EDE4D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B3-46CB-B3EE-AE4A72EDE4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B3-46CB-B3EE-AE4A72EDE4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B3-46CB-B3EE-AE4A72EDE4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B3-46CB-B3EE-AE4A72EDE4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B3-46CB-B3EE-AE4A72EDE4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B3-46CB-B3EE-AE4A72EDE4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B3-46CB-B3EE-AE4A72EDE4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B3-46CB-B3EE-AE4A72EDE4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B3-46CB-B3EE-AE4A72EDE4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B3-46CB-B3EE-AE4A72EDE4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B3-46CB-B3EE-AE4A72EDE4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B3-46CB-B3EE-AE4A72EDE4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B3-46CB-B3EE-AE4A72EDE4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B3-46CB-B3EE-AE4A72EDE4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B3-46CB-B3EE-AE4A72EDE4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B3-46CB-B3EE-AE4A72EDE4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B3-46CB-B3EE-AE4A72EDE4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B3-46CB-B3EE-AE4A72EDE4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B3-46CB-B3EE-AE4A72EDE4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B3-46CB-B3EE-AE4A72EDE4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B3-46CB-B3EE-AE4A72EDE4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B3-46CB-B3EE-AE4A72EDE4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B3-46CB-B3EE-AE4A72EDE4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B3-46CB-B3EE-AE4A72EDE4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B3-46CB-B3EE-AE4A72EDE4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B3-46CB-B3EE-AE4A72EDE4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B3-46CB-B3EE-AE4A72EDE4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B3-46CB-B3EE-AE4A72EDE4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B3-46CB-B3EE-AE4A72EDE4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B3-46CB-B3EE-AE4A72EDE4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B3-46CB-B3EE-AE4A72EDE4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B3-46CB-B3EE-AE4A72EDE4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B3-46CB-B3EE-AE4A72EDE4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B3-46CB-B3EE-AE4A72EDE4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B3-46CB-B3EE-AE4A72EDE4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B3-46CB-B3EE-AE4A72EDE4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B3-46CB-B3EE-AE4A72EDE4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B3-46CB-B3EE-AE4A72EDE4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B3-46CB-B3EE-AE4A72EDE4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B3-46CB-B3EE-AE4A72EDE4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B3-46CB-B3EE-AE4A72EDE4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B3-46CB-B3EE-AE4A72EDE4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B3-46CB-B3EE-AE4A72EDE4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B3-46CB-B3EE-AE4A72EDE4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B3-46CB-B3EE-AE4A72EDE4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B3-46CB-B3EE-AE4A72EDE4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B3-46CB-B3EE-AE4A72EDE4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B3-46CB-B3EE-AE4A72EDE4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B3-46CB-B3EE-AE4A72EDE4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B3-46CB-B3EE-AE4A72EDE4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B3-46CB-B3EE-AE4A72EDE4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B3-46CB-B3EE-AE4A72EDE4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B3-46CB-B3EE-AE4A72EDE4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B3-46CB-B3EE-AE4A72EDE4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B3-46CB-B3EE-AE4A72EDE4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B3-46CB-B3EE-AE4A72EDE4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B3-46CB-B3EE-AE4A72EDE4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B3-46CB-B3EE-AE4A72EDE4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B3-46CB-B3EE-AE4A72EDE4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B3-46CB-B3EE-AE4A72EDE4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B3-46CB-B3EE-AE4A72EDE4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B3-46CB-B3EE-AE4A72EDE4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B3-46CB-B3EE-AE4A72EDE4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B3-46CB-B3EE-AE4A72EDE4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B3-46CB-B3EE-AE4A72EDE4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B3-46CB-B3EE-AE4A72EDE4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B3-46CB-B3EE-AE4A72EDE4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B3-46CB-B3EE-AE4A72EDE4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B3-46CB-B3EE-AE4A72EDE4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B3-46CB-B3EE-AE4A72EDE4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B3-46CB-B3EE-AE4A72EDE4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B3-46CB-B3EE-AE4A72EDE4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B3-46CB-B3EE-AE4A72EDE4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B3-46CB-B3EE-AE4A72EDE4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B3-46CB-B3EE-AE4A72EDE4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B3-46CB-B3EE-AE4A72EDE4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B3-46CB-B3EE-AE4A72EDE4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B3-46CB-B3EE-AE4A72EDE4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B3-46CB-B3EE-AE4A72EDE4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B3-46CB-B3EE-AE4A72EDE4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B3-46CB-B3EE-AE4A72EDE4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B3-46CB-B3EE-AE4A72EDE4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B3-46CB-B3EE-AE4A72EDE4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B3-46CB-B3EE-AE4A72EDE4D7}"/>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B3-46CB-B3EE-AE4A72EDE4D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B3-46CB-B3EE-AE4A72EDE4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B3-46CB-B3EE-AE4A72EDE4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B3-46CB-B3EE-AE4A72EDE4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B3-46CB-B3EE-AE4A72EDE4D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B3-46CB-B3EE-AE4A72EDE4D7}"/>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B3-46CB-B3EE-AE4A72EDE4D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B3-46CB-B3EE-AE4A72EDE4D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B3-46CB-B3EE-AE4A72EDE4D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B3-46CB-B3EE-AE4A72EDE4D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B3-46CB-B3EE-AE4A72EDE4D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B3-46CB-B3EE-AE4A72EDE4D7}"/>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B3-46CB-B3EE-AE4A72EDE4D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B3-46CB-B3EE-AE4A72EDE4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B3-46CB-B3EE-AE4A72EDE4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B3-46CB-B3EE-AE4A72EDE4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B3-46CB-B3EE-AE4A72EDE4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B3-46CB-B3EE-AE4A72EDE4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B3-46CB-B3EE-AE4A72EDE4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B3-46CB-B3EE-AE4A72EDE4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B3-46CB-B3EE-AE4A72EDE4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B3-46CB-B3EE-AE4A72EDE4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B3-46CB-B3EE-AE4A72EDE4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B3-46CB-B3EE-AE4A72EDE4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B3-46CB-B3EE-AE4A72EDE4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B3-46CB-B3EE-AE4A72EDE4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B3-46CB-B3EE-AE4A72EDE4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B3-46CB-B3EE-AE4A72EDE4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B3-46CB-B3EE-AE4A72EDE4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B3-46CB-B3EE-AE4A72EDE4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B3-46CB-B3EE-AE4A72EDE4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B3-46CB-B3EE-AE4A72EDE4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B3-46CB-B3EE-AE4A72EDE4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B3-46CB-B3EE-AE4A72EDE4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B3-46CB-B3EE-AE4A72EDE4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B3-46CB-B3EE-AE4A72EDE4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B3-46CB-B3EE-AE4A72EDE4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B3-46CB-B3EE-AE4A72EDE4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B3-46CB-B3EE-AE4A72EDE4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B3-46CB-B3EE-AE4A72EDE4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B3-46CB-B3EE-AE4A72EDE4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B3-46CB-B3EE-AE4A72EDE4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B3-46CB-B3EE-AE4A72EDE4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B3-46CB-B3EE-AE4A72EDE4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B3-46CB-B3EE-AE4A72EDE4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B3-46CB-B3EE-AE4A72EDE4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B3-46CB-B3EE-AE4A72EDE4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B3-46CB-B3EE-AE4A72EDE4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B3-46CB-B3EE-AE4A72EDE4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B3-46CB-B3EE-AE4A72EDE4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B3-46CB-B3EE-AE4A72EDE4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B3-46CB-B3EE-AE4A72EDE4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B3-46CB-B3EE-AE4A72EDE4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B3-46CB-B3EE-AE4A72EDE4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B3-46CB-B3EE-AE4A72EDE4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B3-46CB-B3EE-AE4A72EDE4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B3-46CB-B3EE-AE4A72EDE4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B3-46CB-B3EE-AE4A72EDE4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B3-46CB-B3EE-AE4A72EDE4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B3-46CB-B3EE-AE4A72EDE4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B3-46CB-B3EE-AE4A72EDE4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B3-46CB-B3EE-AE4A72EDE4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B3-46CB-B3EE-AE4A72EDE4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B3-46CB-B3EE-AE4A72EDE4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B3-46CB-B3EE-AE4A72EDE4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B3-46CB-B3EE-AE4A72EDE4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B3-46CB-B3EE-AE4A72EDE4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B3-46CB-B3EE-AE4A72EDE4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B3-46CB-B3EE-AE4A72EDE4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B3-46CB-B3EE-AE4A72EDE4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B3-46CB-B3EE-AE4A72EDE4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B3-46CB-B3EE-AE4A72EDE4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B3-46CB-B3EE-AE4A72EDE4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B3-46CB-B3EE-AE4A72EDE4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B3-46CB-B3EE-AE4A72EDE4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B3-46CB-B3EE-AE4A72EDE4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B3-46CB-B3EE-AE4A72EDE4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B3-46CB-B3EE-AE4A72EDE4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B3-46CB-B3EE-AE4A72EDE4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B3-46CB-B3EE-AE4A72EDE4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B3-46CB-B3EE-AE4A72EDE4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B3-46CB-B3EE-AE4A72EDE4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B3-46CB-B3EE-AE4A72EDE4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B3-46CB-B3EE-AE4A72EDE4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B3-46CB-B3EE-AE4A72EDE4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B3-46CB-B3EE-AE4A72EDE4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B3-46CB-B3EE-AE4A72EDE4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B3-46CB-B3EE-AE4A72EDE4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B3-46CB-B3EE-AE4A72EDE4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B3-46CB-B3EE-AE4A72EDE4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B3-46CB-B3EE-AE4A72EDE4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B3-46CB-B3EE-AE4A72EDE4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B3-46CB-B3EE-AE4A72EDE4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B3-46CB-B3EE-AE4A72EDE4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B3-46CB-B3EE-AE4A72EDE4D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F7C-471F-A42B-D2A5236E19D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F7C-471F-A42B-D2A5236E19D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7C-471F-A42B-D2A5236E19D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7C-471F-A42B-D2A5236E19D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7C-471F-A42B-D2A5236E1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7C-471F-A42B-D2A5236E1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7C-471F-A42B-D2A5236E1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7C-471F-A42B-D2A5236E19D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7C-471F-A42B-D2A5236E19D3}"/>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7C-471F-A42B-D2A5236E19D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7C-471F-A42B-D2A5236E19D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7C-471F-A42B-D2A5236E19D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7C-471F-A42B-D2A5236E19D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7C-471F-A42B-D2A5236E19D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7C-471F-A42B-D2A5236E19D3}"/>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7C-471F-A42B-D2A5236E19D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7C-471F-A42B-D2A5236E1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7C-471F-A42B-D2A5236E1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7C-471F-A42B-D2A5236E1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7C-471F-A42B-D2A5236E1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7C-471F-A42B-D2A5236E1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7C-471F-A42B-D2A5236E1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7C-471F-A42B-D2A5236E1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7C-471F-A42B-D2A5236E1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7C-471F-A42B-D2A5236E1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F7C-471F-A42B-D2A5236E1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7C-471F-A42B-D2A5236E1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7C-471F-A42B-D2A5236E1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7C-471F-A42B-D2A5236E1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7C-471F-A42B-D2A5236E1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7C-471F-A42B-D2A5236E1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7C-471F-A42B-D2A5236E1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7C-471F-A42B-D2A5236E1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7C-471F-A42B-D2A5236E1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7C-471F-A42B-D2A5236E1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7C-471F-A42B-D2A5236E1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7C-471F-A42B-D2A5236E1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7C-471F-A42B-D2A5236E1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7C-471F-A42B-D2A5236E1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7C-471F-A42B-D2A5236E1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7C-471F-A42B-D2A5236E1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7C-471F-A42B-D2A5236E1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7C-471F-A42B-D2A5236E1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7C-471F-A42B-D2A5236E1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7C-471F-A42B-D2A5236E1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7C-471F-A42B-D2A5236E1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7C-471F-A42B-D2A5236E1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7C-471F-A42B-D2A5236E1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7C-471F-A42B-D2A5236E1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7C-471F-A42B-D2A5236E1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7C-471F-A42B-D2A5236E1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7C-471F-A42B-D2A5236E1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7C-471F-A42B-D2A5236E1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7C-471F-A42B-D2A5236E1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7C-471F-A42B-D2A5236E1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7C-471F-A42B-D2A5236E1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7C-471F-A42B-D2A5236E1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7C-471F-A42B-D2A5236E1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7C-471F-A42B-D2A5236E1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7C-471F-A42B-D2A5236E1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7C-471F-A42B-D2A5236E1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7C-471F-A42B-D2A5236E1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7C-471F-A42B-D2A5236E1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7C-471F-A42B-D2A5236E1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7C-471F-A42B-D2A5236E1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7C-471F-A42B-D2A5236E1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7C-471F-A42B-D2A5236E1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7C-471F-A42B-D2A5236E1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7C-471F-A42B-D2A5236E1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7C-471F-A42B-D2A5236E1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7C-471F-A42B-D2A5236E1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7C-471F-A42B-D2A5236E1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7C-471F-A42B-D2A5236E1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7C-471F-A42B-D2A5236E1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7C-471F-A42B-D2A5236E1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7C-471F-A42B-D2A5236E1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7C-471F-A42B-D2A5236E1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7C-471F-A42B-D2A5236E1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7C-471F-A42B-D2A5236E1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7C-471F-A42B-D2A5236E1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7C-471F-A42B-D2A5236E1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7C-471F-A42B-D2A5236E1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7C-471F-A42B-D2A5236E1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7C-471F-A42B-D2A5236E1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7C-471F-A42B-D2A5236E1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7C-471F-A42B-D2A5236E1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7C-471F-A42B-D2A5236E1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7C-471F-A42B-D2A5236E1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7C-471F-A42B-D2A5236E1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7C-471F-A42B-D2A5236E1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7C-471F-A42B-D2A5236E1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7C-471F-A42B-D2A5236E1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7C-471F-A42B-D2A5236E1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7C-471F-A42B-D2A5236E1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7C-471F-A42B-D2A5236E1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7C-471F-A42B-D2A5236E1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F7C-471F-A42B-D2A5236E1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F7C-471F-A42B-D2A5236E19D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F7C-471F-A42B-D2A5236E19D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F7C-471F-A42B-D2A5236E19D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F7C-471F-A42B-D2A5236E19D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F7C-471F-A42B-D2A5236E19D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F7C-471F-A42B-D2A5236E19D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F7C-471F-A42B-D2A5236E19D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F7C-471F-A42B-D2A5236E19D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F7C-471F-A42B-D2A5236E19D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F7C-471F-A42B-D2A5236E19D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F7C-471F-A42B-D2A5236E19D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F7C-471F-A42B-D2A5236E19D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F7C-471F-A42B-D2A5236E19D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F7C-471F-A42B-D2A5236E19D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F7C-471F-A42B-D2A5236E19D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F7C-471F-A42B-D2A5236E19D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F7C-471F-A42B-D2A5236E19D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F7C-471F-A42B-D2A5236E19D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F7C-471F-A42B-D2A5236E19D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F7C-471F-A42B-D2A5236E19D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F7C-471F-A42B-D2A5236E19D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F7C-471F-A42B-D2A5236E19D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F7C-471F-A42B-D2A5236E19D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F7C-471F-A42B-D2A5236E19D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F7C-471F-A42B-D2A5236E19D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F7C-471F-A42B-D2A5236E19D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F7C-471F-A42B-D2A5236E19D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F7C-471F-A42B-D2A5236E19D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F7C-471F-A42B-D2A5236E19D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F7C-471F-A42B-D2A5236E19D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F7C-471F-A42B-D2A5236E19D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F7C-471F-A42B-D2A5236E19D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F7C-471F-A42B-D2A5236E19D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F7C-471F-A42B-D2A5236E19D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F7C-471F-A42B-D2A5236E19D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F7C-471F-A42B-D2A5236E19D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F7C-471F-A42B-D2A5236E19D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F7C-471F-A42B-D2A5236E19D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F7C-471F-A42B-D2A5236E19D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F7C-471F-A42B-D2A5236E19D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F7C-471F-A42B-D2A5236E19D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F7C-471F-A42B-D2A5236E19D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F7C-471F-A42B-D2A5236E19D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F7C-471F-A42B-D2A5236E19D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F7C-471F-A42B-D2A5236E19D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F7C-471F-A42B-D2A5236E19D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F7C-471F-A42B-D2A5236E19D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F7C-471F-A42B-D2A5236E19D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96.9</c:v>
                </c:pt>
                <c:pt idx="14">
                  <c:v>96.9</c:v>
                </c:pt>
                <c:pt idx="15">
                  <c:v>96.9</c:v>
                </c:pt>
                <c:pt idx="16">
                  <c:v>96.9</c:v>
                </c:pt>
                <c:pt idx="17">
                  <c:v>96.9</c:v>
                </c:pt>
                <c:pt idx="18">
                  <c:v>96.9</c:v>
                </c:pt>
                <c:pt idx="19">
                  <c:v>96.9</c:v>
                </c:pt>
                <c:pt idx="20">
                  <c:v>96.9</c:v>
                </c:pt>
                <c:pt idx="21">
                  <c:v>96.9</c:v>
                </c:pt>
                <c:pt idx="22">
                  <c:v>96.9</c:v>
                </c:pt>
                <c:pt idx="23">
                  <c:v>96.9</c:v>
                </c:pt>
                <c:pt idx="24">
                  <c:v>96.9</c:v>
                </c:pt>
                <c:pt idx="25">
                  <c:v>96.9</c:v>
                </c:pt>
              </c:numCache>
            </c:numRef>
          </c:yVal>
          <c:smooth val="0"/>
          <c:extLst>
            <c:ext xmlns:c16="http://schemas.microsoft.com/office/drawing/2014/chart" uri="{C3380CC4-5D6E-409C-BE32-E72D297353CC}">
              <c16:uniqueId val="{00000091-DF7C-471F-A42B-D2A5236E19D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F7C-471F-A42B-D2A5236E19D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F7C-471F-A42B-D2A5236E19D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F7C-471F-A42B-D2A5236E1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F7C-471F-A42B-D2A5236E1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F7C-471F-A42B-D2A5236E1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F7C-471F-A42B-D2A5236E19D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F7C-471F-A42B-D2A5236E19D3}"/>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F7C-471F-A42B-D2A5236E19D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F7C-471F-A42B-D2A5236E19D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F7C-471F-A42B-D2A5236E19D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F7C-471F-A42B-D2A5236E19D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F7C-471F-A42B-D2A5236E19D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F7C-471F-A42B-D2A5236E19D3}"/>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F7C-471F-A42B-D2A5236E19D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F7C-471F-A42B-D2A5236E1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F7C-471F-A42B-D2A5236E1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F7C-471F-A42B-D2A5236E1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F7C-471F-A42B-D2A5236E1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F7C-471F-A42B-D2A5236E1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F7C-471F-A42B-D2A5236E1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F7C-471F-A42B-D2A5236E1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F7C-471F-A42B-D2A5236E1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F7C-471F-A42B-D2A5236E1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F7C-471F-A42B-D2A5236E1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7C-471F-A42B-D2A5236E1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7C-471F-A42B-D2A5236E1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7C-471F-A42B-D2A5236E1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7C-471F-A42B-D2A5236E1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7C-471F-A42B-D2A5236E1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7C-471F-A42B-D2A5236E1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7C-471F-A42B-D2A5236E1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7C-471F-A42B-D2A5236E1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7C-471F-A42B-D2A5236E1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7C-471F-A42B-D2A5236E1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7C-471F-A42B-D2A5236E1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7C-471F-A42B-D2A5236E1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7C-471F-A42B-D2A5236E1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7C-471F-A42B-D2A5236E1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7C-471F-A42B-D2A5236E1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7C-471F-A42B-D2A5236E1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7C-471F-A42B-D2A5236E1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7C-471F-A42B-D2A5236E1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7C-471F-A42B-D2A5236E1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7C-471F-A42B-D2A5236E1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7C-471F-A42B-D2A5236E1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7C-471F-A42B-D2A5236E1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7C-471F-A42B-D2A5236E1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F7C-471F-A42B-D2A5236E1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F7C-471F-A42B-D2A5236E1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F7C-471F-A42B-D2A5236E1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F7C-471F-A42B-D2A5236E1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F7C-471F-A42B-D2A5236E1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F7C-471F-A42B-D2A5236E1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F7C-471F-A42B-D2A5236E1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F7C-471F-A42B-D2A5236E1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F7C-471F-A42B-D2A5236E1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F7C-471F-A42B-D2A5236E1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F7C-471F-A42B-D2A5236E1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F7C-471F-A42B-D2A5236E1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F7C-471F-A42B-D2A5236E1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F7C-471F-A42B-D2A5236E1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F7C-471F-A42B-D2A5236E1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F7C-471F-A42B-D2A5236E1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F7C-471F-A42B-D2A5236E1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F7C-471F-A42B-D2A5236E1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F7C-471F-A42B-D2A5236E1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F7C-471F-A42B-D2A5236E1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F7C-471F-A42B-D2A5236E1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F7C-471F-A42B-D2A5236E1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F7C-471F-A42B-D2A5236E1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F7C-471F-A42B-D2A5236E1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F7C-471F-A42B-D2A5236E1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F7C-471F-A42B-D2A5236E1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7C-471F-A42B-D2A5236E1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7C-471F-A42B-D2A5236E1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7C-471F-A42B-D2A5236E1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7C-471F-A42B-D2A5236E1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7C-471F-A42B-D2A5236E1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7C-471F-A42B-D2A5236E1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7C-471F-A42B-D2A5236E1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7C-471F-A42B-D2A5236E1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7C-471F-A42B-D2A5236E1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7C-471F-A42B-D2A5236E1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7C-471F-A42B-D2A5236E1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7C-471F-A42B-D2A5236E1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7C-471F-A42B-D2A5236E1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7C-471F-A42B-D2A5236E1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7C-471F-A42B-D2A5236E1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7C-471F-A42B-D2A5236E1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7C-471F-A42B-D2A5236E1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7C-471F-A42B-D2A5236E1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7C-471F-A42B-D2A5236E1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7C-471F-A42B-D2A5236E1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7C-471F-A42B-D2A5236E1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7C-471F-A42B-D2A5236E1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96.537369914853357</c:v>
                </c:pt>
                <c:pt idx="9">
                  <c:v>97.167086012487175</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F7C-471F-A42B-D2A5236E19D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31.9</c:v>
                </c:pt>
                <c:pt idx="11">
                  <c:v>31.9</c:v>
                </c:pt>
                <c:pt idx="12">
                  <c:v>31.9</c:v>
                </c:pt>
                <c:pt idx="13">
                  <c:v>31.9</c:v>
                </c:pt>
                <c:pt idx="14">
                  <c:v>31.9</c:v>
                </c:pt>
                <c:pt idx="15">
                  <c:v>42.2</c:v>
                </c:pt>
                <c:pt idx="16">
                  <c:v>52.5</c:v>
                </c:pt>
                <c:pt idx="17">
                  <c:v>62.8</c:v>
                </c:pt>
                <c:pt idx="18">
                  <c:v>73.099999999999994</c:v>
                </c:pt>
                <c:pt idx="19">
                  <c:v>83.4</c:v>
                </c:pt>
                <c:pt idx="20">
                  <c:v>93.7</c:v>
                </c:pt>
                <c:pt idx="21">
                  <c:v>96.9</c:v>
                </c:pt>
                <c:pt idx="22">
                  <c:v>96.9</c:v>
                </c:pt>
                <c:pt idx="23">
                  <c:v>96.9</c:v>
                </c:pt>
                <c:pt idx="24">
                  <c:v>96.9</c:v>
                </c:pt>
                <c:pt idx="25">
                  <c:v>96.9</c:v>
                </c:pt>
              </c:numCache>
            </c:numRef>
          </c:yVal>
          <c:smooth val="0"/>
          <c:extLst>
            <c:ext xmlns:c16="http://schemas.microsoft.com/office/drawing/2014/chart" uri="{C3380CC4-5D6E-409C-BE32-E72D297353CC}">
              <c16:uniqueId val="{000000F2-DF7C-471F-A42B-D2A5236E19D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F7C-471F-A42B-D2A5236E19D3}"/>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F7C-471F-A42B-D2A5236E19D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F7C-471F-A42B-D2A5236E19D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F7C-471F-A42B-D2A5236E1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F7C-471F-A42B-D2A5236E1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F7C-471F-A42B-D2A5236E19D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F7C-471F-A42B-D2A5236E19D3}"/>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F7C-471F-A42B-D2A5236E19D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F7C-471F-A42B-D2A5236E19D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F7C-471F-A42B-D2A5236E19D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F7C-471F-A42B-D2A5236E19D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F7C-471F-A42B-D2A5236E19D3}"/>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F7C-471F-A42B-D2A5236E19D3}"/>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F7C-471F-A42B-D2A5236E19D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F7C-471F-A42B-D2A5236E1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F7C-471F-A42B-D2A5236E1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F7C-471F-A42B-D2A5236E1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F7C-471F-A42B-D2A5236E1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F7C-471F-A42B-D2A5236E1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F7C-471F-A42B-D2A5236E1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F7C-471F-A42B-D2A5236E1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F7C-471F-A42B-D2A5236E1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F7C-471F-A42B-D2A5236E1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F7C-471F-A42B-D2A5236E1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7C-471F-A42B-D2A5236E1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7C-471F-A42B-D2A5236E1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7C-471F-A42B-D2A5236E1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7C-471F-A42B-D2A5236E1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7C-471F-A42B-D2A5236E1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7C-471F-A42B-D2A5236E1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7C-471F-A42B-D2A5236E1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7C-471F-A42B-D2A5236E1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7C-471F-A42B-D2A5236E1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7C-471F-A42B-D2A5236E1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7C-471F-A42B-D2A5236E1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7C-471F-A42B-D2A5236E1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7C-471F-A42B-D2A5236E1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7C-471F-A42B-D2A5236E1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7C-471F-A42B-D2A5236E1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7C-471F-A42B-D2A5236E1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7C-471F-A42B-D2A5236E1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7C-471F-A42B-D2A5236E1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7C-471F-A42B-D2A5236E1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7C-471F-A42B-D2A5236E1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7C-471F-A42B-D2A5236E1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7C-471F-A42B-D2A5236E1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7C-471F-A42B-D2A5236E1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F7C-471F-A42B-D2A5236E1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F7C-471F-A42B-D2A5236E1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F7C-471F-A42B-D2A5236E1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F7C-471F-A42B-D2A5236E1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F7C-471F-A42B-D2A5236E1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F7C-471F-A42B-D2A5236E1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F7C-471F-A42B-D2A5236E1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F7C-471F-A42B-D2A5236E1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F7C-471F-A42B-D2A5236E1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F7C-471F-A42B-D2A5236E1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F7C-471F-A42B-D2A5236E1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F7C-471F-A42B-D2A5236E1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F7C-471F-A42B-D2A5236E1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F7C-471F-A42B-D2A5236E1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F7C-471F-A42B-D2A5236E1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F7C-471F-A42B-D2A5236E1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F7C-471F-A42B-D2A5236E1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F7C-471F-A42B-D2A5236E1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F7C-471F-A42B-D2A5236E1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F7C-471F-A42B-D2A5236E1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F7C-471F-A42B-D2A5236E1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F7C-471F-A42B-D2A5236E1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F7C-471F-A42B-D2A5236E1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F7C-471F-A42B-D2A5236E1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F7C-471F-A42B-D2A5236E1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F7C-471F-A42B-D2A5236E1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F7C-471F-A42B-D2A5236E1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F7C-471F-A42B-D2A5236E1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F7C-471F-A42B-D2A5236E1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F7C-471F-A42B-D2A5236E1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F7C-471F-A42B-D2A5236E1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F7C-471F-A42B-D2A5236E1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F7C-471F-A42B-D2A5236E1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F7C-471F-A42B-D2A5236E1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F7C-471F-A42B-D2A5236E1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F7C-471F-A42B-D2A5236E1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F7C-471F-A42B-D2A5236E1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F7C-471F-A42B-D2A5236E1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F7C-471F-A42B-D2A5236E1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F7C-471F-A42B-D2A5236E1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F7C-471F-A42B-D2A5236E1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F7C-471F-A42B-D2A5236E1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F7C-471F-A42B-D2A5236E1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F7C-471F-A42B-D2A5236E1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F7C-471F-A42B-D2A5236E1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F7C-471F-A42B-D2A5236E1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F7C-471F-A42B-D2A5236E1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F7C-471F-A42B-D2A5236E1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53.561999999999998</c:v>
                </c:pt>
                <c:pt idx="4">
                  <c:v>#N/A</c:v>
                </c:pt>
                <c:pt idx="5">
                  <c:v>#N/A</c:v>
                </c:pt>
                <c:pt idx="6">
                  <c:v>59.907531465692252</c:v>
                </c:pt>
                <c:pt idx="7">
                  <c:v>#N/A</c:v>
                </c:pt>
                <c:pt idx="8">
                  <c:v>87.796947681313654</c:v>
                </c:pt>
                <c:pt idx="9">
                  <c:v>91.091313510914276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F7C-471F-A42B-D2A5236E19D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CD5-4184-BB7B-102C32A7120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CD5-4184-BB7B-102C32A7120A}"/>
              </c:ext>
            </c:extLst>
          </c:dPt>
          <c:dPt>
            <c:idx val="3"/>
            <c:bubble3D val="0"/>
            <c:extLst>
              <c:ext xmlns:c16="http://schemas.microsoft.com/office/drawing/2014/chart" uri="{C3380CC4-5D6E-409C-BE32-E72D297353CC}">
                <c16:uniqueId val="{00000002-FCD5-4184-BB7B-102C32A712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D5-4184-BB7B-102C32A7120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D5-4184-BB7B-102C32A712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D5-4184-BB7B-102C32A712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D5-4184-BB7B-102C32A71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D5-4184-BB7B-102C32A71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D5-4184-BB7B-102C32A7120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D5-4184-BB7B-102C32A7120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D5-4184-BB7B-102C32A7120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D5-4184-BB7B-102C32A712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D5-4184-BB7B-102C32A7120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D5-4184-BB7B-102C32A7120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D5-4184-BB7B-102C32A7120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D5-4184-BB7B-102C32A7120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D5-4184-BB7B-102C32A7120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D5-4184-BB7B-102C32A71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D5-4184-BB7B-102C32A71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D5-4184-BB7B-102C32A71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D5-4184-BB7B-102C32A71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D5-4184-BB7B-102C32A71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D5-4184-BB7B-102C32A71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D5-4184-BB7B-102C32A71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D5-4184-BB7B-102C32A71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D5-4184-BB7B-102C32A71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D5-4184-BB7B-102C32A71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D5-4184-BB7B-102C32A71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D5-4184-BB7B-102C32A71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D5-4184-BB7B-102C32A71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D5-4184-BB7B-102C32A71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D5-4184-BB7B-102C32A71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D5-4184-BB7B-102C32A71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D5-4184-BB7B-102C32A71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D5-4184-BB7B-102C32A71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D5-4184-BB7B-102C32A71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D5-4184-BB7B-102C32A71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D5-4184-BB7B-102C32A71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D5-4184-BB7B-102C32A71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D5-4184-BB7B-102C32A71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D5-4184-BB7B-102C32A71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D5-4184-BB7B-102C32A71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D5-4184-BB7B-102C32A71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D5-4184-BB7B-102C32A71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D5-4184-BB7B-102C32A71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D5-4184-BB7B-102C32A71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D5-4184-BB7B-102C32A71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D5-4184-BB7B-102C32A71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D5-4184-BB7B-102C32A71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D5-4184-BB7B-102C32A71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D5-4184-BB7B-102C32A71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D5-4184-BB7B-102C32A71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D5-4184-BB7B-102C32A71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D5-4184-BB7B-102C32A71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D5-4184-BB7B-102C32A71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D5-4184-BB7B-102C32A71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D5-4184-BB7B-102C32A71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D5-4184-BB7B-102C32A71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D5-4184-BB7B-102C32A71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D5-4184-BB7B-102C32A71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D5-4184-BB7B-102C32A71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D5-4184-BB7B-102C32A71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D5-4184-BB7B-102C32A71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D5-4184-BB7B-102C32A71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D5-4184-BB7B-102C32A71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D5-4184-BB7B-102C32A71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D5-4184-BB7B-102C32A71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D5-4184-BB7B-102C32A71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D5-4184-BB7B-102C32A71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D5-4184-BB7B-102C32A71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D5-4184-BB7B-102C32A71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D5-4184-BB7B-102C32A71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D5-4184-BB7B-102C32A71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D5-4184-BB7B-102C32A71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D5-4184-BB7B-102C32A71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D5-4184-BB7B-102C32A71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D5-4184-BB7B-102C32A71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D5-4184-BB7B-102C32A71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D5-4184-BB7B-102C32A71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D5-4184-BB7B-102C32A71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D5-4184-BB7B-102C32A71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D5-4184-BB7B-102C32A71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D5-4184-BB7B-102C32A71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D5-4184-BB7B-102C32A71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D5-4184-BB7B-102C32A71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D5-4184-BB7B-102C32A71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D5-4184-BB7B-102C32A71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D5-4184-BB7B-102C32A71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D5-4184-BB7B-102C32A71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D5-4184-BB7B-102C32A71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D5-4184-BB7B-102C32A71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D5-4184-BB7B-102C32A71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D5-4184-BB7B-102C32A71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D5-4184-BB7B-102C32A71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D5-4184-BB7B-102C32A71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D5-4184-BB7B-102C32A71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D5-4184-BB7B-102C32A71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D5-4184-BB7B-102C32A71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CD5-4184-BB7B-102C32A7120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CD5-4184-BB7B-102C32A7120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D5-4184-BB7B-102C32A7120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D5-4184-BB7B-102C32A712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D5-4184-BB7B-102C32A712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D5-4184-BB7B-102C32A71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D5-4184-BB7B-102C32A71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D5-4184-BB7B-102C32A7120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D5-4184-BB7B-102C32A7120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D5-4184-BB7B-102C32A7120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D5-4184-BB7B-102C32A712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D5-4184-BB7B-102C32A7120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D5-4184-BB7B-102C32A7120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D5-4184-BB7B-102C32A7120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D5-4184-BB7B-102C32A7120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D5-4184-BB7B-102C32A7120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D5-4184-BB7B-102C32A71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D5-4184-BB7B-102C32A71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D5-4184-BB7B-102C32A71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D5-4184-BB7B-102C32A71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D5-4184-BB7B-102C32A71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D5-4184-BB7B-102C32A71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D5-4184-BB7B-102C32A71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D5-4184-BB7B-102C32A71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D5-4184-BB7B-102C32A71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D5-4184-BB7B-102C32A71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D5-4184-BB7B-102C32A71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D5-4184-BB7B-102C32A71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D5-4184-BB7B-102C32A71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D5-4184-BB7B-102C32A71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D5-4184-BB7B-102C32A71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D5-4184-BB7B-102C32A71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D5-4184-BB7B-102C32A71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D5-4184-BB7B-102C32A71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D5-4184-BB7B-102C32A71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D5-4184-BB7B-102C32A71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D5-4184-BB7B-102C32A71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D5-4184-BB7B-102C32A71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D5-4184-BB7B-102C32A71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D5-4184-BB7B-102C32A71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D5-4184-BB7B-102C32A71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D5-4184-BB7B-102C32A71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D5-4184-BB7B-102C32A71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D5-4184-BB7B-102C32A71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D5-4184-BB7B-102C32A71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D5-4184-BB7B-102C32A71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D5-4184-BB7B-102C32A71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D5-4184-BB7B-102C32A71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D5-4184-BB7B-102C32A71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D5-4184-BB7B-102C32A71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D5-4184-BB7B-102C32A71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D5-4184-BB7B-102C32A71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D5-4184-BB7B-102C32A71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D5-4184-BB7B-102C32A71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D5-4184-BB7B-102C32A71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D5-4184-BB7B-102C32A71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D5-4184-BB7B-102C32A71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D5-4184-BB7B-102C32A71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D5-4184-BB7B-102C32A71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D5-4184-BB7B-102C32A71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D5-4184-BB7B-102C32A71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D5-4184-BB7B-102C32A71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D5-4184-BB7B-102C32A71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D5-4184-BB7B-102C32A71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D5-4184-BB7B-102C32A71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D5-4184-BB7B-102C32A71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D5-4184-BB7B-102C32A71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D5-4184-BB7B-102C32A71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D5-4184-BB7B-102C32A71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D5-4184-BB7B-102C32A71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D5-4184-BB7B-102C32A71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D5-4184-BB7B-102C32A71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D5-4184-BB7B-102C32A71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D5-4184-BB7B-102C32A71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D5-4184-BB7B-102C32A71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D5-4184-BB7B-102C32A71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D5-4184-BB7B-102C32A71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D5-4184-BB7B-102C32A71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D5-4184-BB7B-102C32A71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D5-4184-BB7B-102C32A71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D5-4184-BB7B-102C32A71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D5-4184-BB7B-102C32A71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D5-4184-BB7B-102C32A71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D5-4184-BB7B-102C32A71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D5-4184-BB7B-102C32A71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D5-4184-BB7B-102C32A71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D5-4184-BB7B-102C32A71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D5-4184-BB7B-102C32A71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D5-4184-BB7B-102C32A71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D5-4184-BB7B-102C32A71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D5-4184-BB7B-102C32A71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D5-4184-BB7B-102C32A71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D5-4184-BB7B-102C32A71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D5-4184-BB7B-102C32A71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D5-4184-BB7B-102C32A71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D5-4184-BB7B-102C32A71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D5-4184-BB7B-102C32A71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D5-4184-BB7B-102C32A7120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CD5-4184-BB7B-102C32A712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CD5-4184-BB7B-102C32A7120A}"/>
              </c:ext>
            </c:extLst>
          </c:dPt>
          <c:dPt>
            <c:idx val="3"/>
            <c:bubble3D val="0"/>
            <c:extLst>
              <c:ext xmlns:c16="http://schemas.microsoft.com/office/drawing/2014/chart" uri="{C3380CC4-5D6E-409C-BE32-E72D297353CC}">
                <c16:uniqueId val="{000000C4-FCD5-4184-BB7B-102C32A712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D5-4184-BB7B-102C32A7120A}"/>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D5-4184-BB7B-102C32A712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D5-4184-BB7B-102C32A712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D5-4184-BB7B-102C32A712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D5-4184-BB7B-102C32A712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D5-4184-BB7B-102C32A7120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D5-4184-BB7B-102C32A7120A}"/>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D5-4184-BB7B-102C32A7120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D5-4184-BB7B-102C32A712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D5-4184-BB7B-102C32A7120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D5-4184-BB7B-102C32A7120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D5-4184-BB7B-102C32A7120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D5-4184-BB7B-102C32A7120A}"/>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D5-4184-BB7B-102C32A7120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D5-4184-BB7B-102C32A712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D5-4184-BB7B-102C32A712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D5-4184-BB7B-102C32A712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D5-4184-BB7B-102C32A712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D5-4184-BB7B-102C32A712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D5-4184-BB7B-102C32A712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D5-4184-BB7B-102C32A712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D5-4184-BB7B-102C32A712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D5-4184-BB7B-102C32A712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D5-4184-BB7B-102C32A712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D5-4184-BB7B-102C32A712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D5-4184-BB7B-102C32A712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D5-4184-BB7B-102C32A712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D5-4184-BB7B-102C32A712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D5-4184-BB7B-102C32A712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D5-4184-BB7B-102C32A712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D5-4184-BB7B-102C32A712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D5-4184-BB7B-102C32A712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D5-4184-BB7B-102C32A712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D5-4184-BB7B-102C32A712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D5-4184-BB7B-102C32A712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D5-4184-BB7B-102C32A712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D5-4184-BB7B-102C32A712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D5-4184-BB7B-102C32A712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D5-4184-BB7B-102C32A712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D5-4184-BB7B-102C32A712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D5-4184-BB7B-102C32A712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D5-4184-BB7B-102C32A712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D5-4184-BB7B-102C32A712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D5-4184-BB7B-102C32A712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D5-4184-BB7B-102C32A712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D5-4184-BB7B-102C32A712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D5-4184-BB7B-102C32A712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D5-4184-BB7B-102C32A712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D5-4184-BB7B-102C32A712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D5-4184-BB7B-102C32A712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D5-4184-BB7B-102C32A712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D5-4184-BB7B-102C32A712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D5-4184-BB7B-102C32A712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D5-4184-BB7B-102C32A712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D5-4184-BB7B-102C32A712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D5-4184-BB7B-102C32A712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D5-4184-BB7B-102C32A712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D5-4184-BB7B-102C32A712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D5-4184-BB7B-102C32A712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D5-4184-BB7B-102C32A712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D5-4184-BB7B-102C32A712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D5-4184-BB7B-102C32A712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D5-4184-BB7B-102C32A712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D5-4184-BB7B-102C32A712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D5-4184-BB7B-102C32A712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D5-4184-BB7B-102C32A712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D5-4184-BB7B-102C32A712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D5-4184-BB7B-102C32A712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D5-4184-BB7B-102C32A712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D5-4184-BB7B-102C32A712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D5-4184-BB7B-102C32A712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D5-4184-BB7B-102C32A712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D5-4184-BB7B-102C32A712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D5-4184-BB7B-102C32A712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D5-4184-BB7B-102C32A712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D5-4184-BB7B-102C32A712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D5-4184-BB7B-102C32A712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D5-4184-BB7B-102C32A712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D5-4184-BB7B-102C32A712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D5-4184-BB7B-102C32A712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D5-4184-BB7B-102C32A712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D5-4184-BB7B-102C32A712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D5-4184-BB7B-102C32A712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D5-4184-BB7B-102C32A712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D5-4184-BB7B-102C32A712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D5-4184-BB7B-102C32A712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D5-4184-BB7B-102C32A712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D5-4184-BB7B-102C32A712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D5-4184-BB7B-102C32A712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D5-4184-BB7B-102C32A712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D5-4184-BB7B-102C32A712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D5-4184-BB7B-102C32A712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D5-4184-BB7B-102C32A712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D5-4184-BB7B-102C32A712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D5-4184-BB7B-102C32A712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D5-4184-BB7B-102C32A7120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48</c:v>
                </c:pt>
                <c:pt idx="14">
                  <c:v>48</c:v>
                </c:pt>
                <c:pt idx="15">
                  <c:v>48</c:v>
                </c:pt>
                <c:pt idx="16">
                  <c:v>48</c:v>
                </c:pt>
                <c:pt idx="17">
                  <c:v>48</c:v>
                </c:pt>
                <c:pt idx="18">
                  <c:v>48</c:v>
                </c:pt>
                <c:pt idx="19">
                  <c:v>48</c:v>
                </c:pt>
                <c:pt idx="20">
                  <c:v>48</c:v>
                </c:pt>
                <c:pt idx="21">
                  <c:v>48</c:v>
                </c:pt>
                <c:pt idx="22">
                  <c:v>#N/A</c:v>
                </c:pt>
                <c:pt idx="23">
                  <c:v>#N/A</c:v>
                </c:pt>
                <c:pt idx="24">
                  <c:v>#N/A</c:v>
                </c:pt>
                <c:pt idx="25">
                  <c:v>#N/A</c:v>
                </c:pt>
              </c:numCache>
            </c:numRef>
          </c:yVal>
          <c:smooth val="0"/>
          <c:extLst>
            <c:ext xmlns:c16="http://schemas.microsoft.com/office/drawing/2014/chart" uri="{C3380CC4-5D6E-409C-BE32-E72D297353CC}">
              <c16:uniqueId val="{00000000-C25E-4CF1-A097-E237DC9E6D4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19</c:v>
                </c:pt>
                <c:pt idx="14">
                  <c:v>19</c:v>
                </c:pt>
                <c:pt idx="15">
                  <c:v>19</c:v>
                </c:pt>
                <c:pt idx="16">
                  <c:v>19</c:v>
                </c:pt>
                <c:pt idx="17">
                  <c:v>19</c:v>
                </c:pt>
                <c:pt idx="18">
                  <c:v>19</c:v>
                </c:pt>
                <c:pt idx="19">
                  <c:v>19</c:v>
                </c:pt>
                <c:pt idx="20">
                  <c:v>19</c:v>
                </c:pt>
                <c:pt idx="21">
                  <c:v>19</c:v>
                </c:pt>
                <c:pt idx="22">
                  <c:v>#N/A</c:v>
                </c:pt>
                <c:pt idx="23">
                  <c:v>#N/A</c:v>
                </c:pt>
                <c:pt idx="24">
                  <c:v>#N/A</c:v>
                </c:pt>
                <c:pt idx="25">
                  <c:v>#N/A</c:v>
                </c:pt>
              </c:numCache>
            </c:numRef>
          </c:yVal>
          <c:smooth val="0"/>
          <c:extLst>
            <c:ext xmlns:c16="http://schemas.microsoft.com/office/drawing/2014/chart" uri="{C3380CC4-5D6E-409C-BE32-E72D297353CC}">
              <c16:uniqueId val="{00000001-C25E-4CF1-A097-E237DC9E6D4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25E-4CF1-A097-E237DC9E6D4E}"/>
              </c:ext>
            </c:extLst>
          </c:dPt>
          <c:dPt>
            <c:idx val="3"/>
            <c:bubble3D val="0"/>
            <c:extLst>
              <c:ext xmlns:c16="http://schemas.microsoft.com/office/drawing/2014/chart" uri="{C3380CC4-5D6E-409C-BE32-E72D297353CC}">
                <c16:uniqueId val="{00000003-C25E-4CF1-A097-E237DC9E6D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5E-4CF1-A097-E237DC9E6D4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5E-4CF1-A097-E237DC9E6D4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5E-4CF1-A097-E237DC9E6D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5E-4CF1-A097-E237DC9E6D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5E-4CF1-A097-E237DC9E6D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5E-4CF1-A097-E237DC9E6D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5E-4CF1-A097-E237DC9E6D4E}"/>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5E-4CF1-A097-E237DC9E6D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5E-4CF1-A097-E237DC9E6D4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5E-4CF1-A097-E237DC9E6D4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5E-4CF1-A097-E237DC9E6D4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5E-4CF1-A097-E237DC9E6D4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5E-4CF1-A097-E237DC9E6D4E}"/>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5E-4CF1-A097-E237DC9E6D4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5E-4CF1-A097-E237DC9E6D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5E-4CF1-A097-E237DC9E6D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5E-4CF1-A097-E237DC9E6D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5E-4CF1-A097-E237DC9E6D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5E-4CF1-A097-E237DC9E6D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5E-4CF1-A097-E237DC9E6D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5E-4CF1-A097-E237DC9E6D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5E-4CF1-A097-E237DC9E6D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25E-4CF1-A097-E237DC9E6D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25E-4CF1-A097-E237DC9E6D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5E-4CF1-A097-E237DC9E6D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5E-4CF1-A097-E237DC9E6D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5E-4CF1-A097-E237DC9E6D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5E-4CF1-A097-E237DC9E6D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5E-4CF1-A097-E237DC9E6D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5E-4CF1-A097-E237DC9E6D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5E-4CF1-A097-E237DC9E6D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5E-4CF1-A097-E237DC9E6D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5E-4CF1-A097-E237DC9E6D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5E-4CF1-A097-E237DC9E6D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5E-4CF1-A097-E237DC9E6D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5E-4CF1-A097-E237DC9E6D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5E-4CF1-A097-E237DC9E6D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5E-4CF1-A097-E237DC9E6D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5E-4CF1-A097-E237DC9E6D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5E-4CF1-A097-E237DC9E6D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5E-4CF1-A097-E237DC9E6D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5E-4CF1-A097-E237DC9E6D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5E-4CF1-A097-E237DC9E6D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5E-4CF1-A097-E237DC9E6D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5E-4CF1-A097-E237DC9E6D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5E-4CF1-A097-E237DC9E6D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5E-4CF1-A097-E237DC9E6D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5E-4CF1-A097-E237DC9E6D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5E-4CF1-A097-E237DC9E6D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5E-4CF1-A097-E237DC9E6D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5E-4CF1-A097-E237DC9E6D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5E-4CF1-A097-E237DC9E6D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5E-4CF1-A097-E237DC9E6D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5E-4CF1-A097-E237DC9E6D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5E-4CF1-A097-E237DC9E6D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5E-4CF1-A097-E237DC9E6D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5E-4CF1-A097-E237DC9E6D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5E-4CF1-A097-E237DC9E6D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5E-4CF1-A097-E237DC9E6D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5E-4CF1-A097-E237DC9E6D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5E-4CF1-A097-E237DC9E6D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5E-4CF1-A097-E237DC9E6D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5E-4CF1-A097-E237DC9E6D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5E-4CF1-A097-E237DC9E6D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5E-4CF1-A097-E237DC9E6D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5E-4CF1-A097-E237DC9E6D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5E-4CF1-A097-E237DC9E6D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5E-4CF1-A097-E237DC9E6D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5E-4CF1-A097-E237DC9E6D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5E-4CF1-A097-E237DC9E6D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5E-4CF1-A097-E237DC9E6D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5E-4CF1-A097-E237DC9E6D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5E-4CF1-A097-E237DC9E6D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5E-4CF1-A097-E237DC9E6D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5E-4CF1-A097-E237DC9E6D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5E-4CF1-A097-E237DC9E6D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5E-4CF1-A097-E237DC9E6D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5E-4CF1-A097-E237DC9E6D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5E-4CF1-A097-E237DC9E6D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5E-4CF1-A097-E237DC9E6D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5E-4CF1-A097-E237DC9E6D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5E-4CF1-A097-E237DC9E6D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5E-4CF1-A097-E237DC9E6D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5E-4CF1-A097-E237DC9E6D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5E-4CF1-A097-E237DC9E6D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5E-4CF1-A097-E237DC9E6D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5E-4CF1-A097-E237DC9E6D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5E-4CF1-A097-E237DC9E6D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5E-4CF1-A097-E237DC9E6D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5E-4CF1-A097-E237DC9E6D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5E-4CF1-A097-E237DC9E6D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5E-4CF1-A097-E237DC9E6D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5E-4CF1-A097-E237DC9E6D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25E-4CF1-A097-E237DC9E6D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25E-4CF1-A097-E237DC9E6D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48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25E-4CF1-A097-E237DC9E6D4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25E-4CF1-A097-E237DC9E6D4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25E-4CF1-A097-E237DC9E6D4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25E-4CF1-A097-E237DC9E6D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25E-4CF1-A097-E237DC9E6D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25E-4CF1-A097-E237DC9E6D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25E-4CF1-A097-E237DC9E6D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25E-4CF1-A097-E237DC9E6D4E}"/>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25E-4CF1-A097-E237DC9E6D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25E-4CF1-A097-E237DC9E6D4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25E-4CF1-A097-E237DC9E6D4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25E-4CF1-A097-E237DC9E6D4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25E-4CF1-A097-E237DC9E6D4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25E-4CF1-A097-E237DC9E6D4E}"/>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25E-4CF1-A097-E237DC9E6D4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25E-4CF1-A097-E237DC9E6D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25E-4CF1-A097-E237DC9E6D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25E-4CF1-A097-E237DC9E6D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25E-4CF1-A097-E237DC9E6D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25E-4CF1-A097-E237DC9E6D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25E-4CF1-A097-E237DC9E6D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25E-4CF1-A097-E237DC9E6D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25E-4CF1-A097-E237DC9E6D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25E-4CF1-A097-E237DC9E6D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25E-4CF1-A097-E237DC9E6D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25E-4CF1-A097-E237DC9E6D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25E-4CF1-A097-E237DC9E6D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25E-4CF1-A097-E237DC9E6D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25E-4CF1-A097-E237DC9E6D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25E-4CF1-A097-E237DC9E6D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25E-4CF1-A097-E237DC9E6D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25E-4CF1-A097-E237DC9E6D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25E-4CF1-A097-E237DC9E6D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25E-4CF1-A097-E237DC9E6D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25E-4CF1-A097-E237DC9E6D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25E-4CF1-A097-E237DC9E6D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25E-4CF1-A097-E237DC9E6D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25E-4CF1-A097-E237DC9E6D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25E-4CF1-A097-E237DC9E6D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25E-4CF1-A097-E237DC9E6D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25E-4CF1-A097-E237DC9E6D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25E-4CF1-A097-E237DC9E6D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25E-4CF1-A097-E237DC9E6D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25E-4CF1-A097-E237DC9E6D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25E-4CF1-A097-E237DC9E6D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25E-4CF1-A097-E237DC9E6D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25E-4CF1-A097-E237DC9E6D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25E-4CF1-A097-E237DC9E6D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25E-4CF1-A097-E237DC9E6D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25E-4CF1-A097-E237DC9E6D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25E-4CF1-A097-E237DC9E6D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25E-4CF1-A097-E237DC9E6D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25E-4CF1-A097-E237DC9E6D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25E-4CF1-A097-E237DC9E6D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25E-4CF1-A097-E237DC9E6D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25E-4CF1-A097-E237DC9E6D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25E-4CF1-A097-E237DC9E6D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25E-4CF1-A097-E237DC9E6D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25E-4CF1-A097-E237DC9E6D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25E-4CF1-A097-E237DC9E6D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25E-4CF1-A097-E237DC9E6D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25E-4CF1-A097-E237DC9E6D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25E-4CF1-A097-E237DC9E6D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25E-4CF1-A097-E237DC9E6D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25E-4CF1-A097-E237DC9E6D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25E-4CF1-A097-E237DC9E6D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25E-4CF1-A097-E237DC9E6D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25E-4CF1-A097-E237DC9E6D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25E-4CF1-A097-E237DC9E6D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25E-4CF1-A097-E237DC9E6D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25E-4CF1-A097-E237DC9E6D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25E-4CF1-A097-E237DC9E6D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25E-4CF1-A097-E237DC9E6D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5E-4CF1-A097-E237DC9E6D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5E-4CF1-A097-E237DC9E6D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5E-4CF1-A097-E237DC9E6D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5E-4CF1-A097-E237DC9E6D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5E-4CF1-A097-E237DC9E6D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5E-4CF1-A097-E237DC9E6D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5E-4CF1-A097-E237DC9E6D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5E-4CF1-A097-E237DC9E6D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5E-4CF1-A097-E237DC9E6D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5E-4CF1-A097-E237DC9E6D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5E-4CF1-A097-E237DC9E6D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5E-4CF1-A097-E237DC9E6D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5E-4CF1-A097-E237DC9E6D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5E-4CF1-A097-E237DC9E6D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5E-4CF1-A097-E237DC9E6D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5E-4CF1-A097-E237DC9E6D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5E-4CF1-A097-E237DC9E6D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5E-4CF1-A097-E237DC9E6D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5E-4CF1-A097-E237DC9E6D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5E-4CF1-A097-E237DC9E6D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5E-4CF1-A097-E237DC9E6D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5E-4CF1-A097-E237DC9E6D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5E-4CF1-A097-E237DC9E6D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19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25E-4CF1-A097-E237DC9E6D4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62</c:v>
                </c:pt>
                <c:pt idx="14">
                  <c:v>62</c:v>
                </c:pt>
                <c:pt idx="15">
                  <c:v>62</c:v>
                </c:pt>
                <c:pt idx="16">
                  <c:v>62</c:v>
                </c:pt>
                <c:pt idx="17">
                  <c:v>62</c:v>
                </c:pt>
                <c:pt idx="18">
                  <c:v>62</c:v>
                </c:pt>
                <c:pt idx="19">
                  <c:v>62</c:v>
                </c:pt>
                <c:pt idx="20">
                  <c:v>62</c:v>
                </c:pt>
                <c:pt idx="21">
                  <c:v>62</c:v>
                </c:pt>
                <c:pt idx="22">
                  <c:v>#N/A</c:v>
                </c:pt>
                <c:pt idx="23">
                  <c:v>#N/A</c:v>
                </c:pt>
                <c:pt idx="24">
                  <c:v>#N/A</c:v>
                </c:pt>
                <c:pt idx="25">
                  <c:v>#N/A</c:v>
                </c:pt>
              </c:numCache>
            </c:numRef>
          </c:yVal>
          <c:smooth val="0"/>
          <c:extLst>
            <c:ext xmlns:c16="http://schemas.microsoft.com/office/drawing/2014/chart" uri="{C3380CC4-5D6E-409C-BE32-E72D297353CC}">
              <c16:uniqueId val="{000000C2-C25E-4CF1-A097-E237DC9E6D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25E-4CF1-A097-E237DC9E6D4E}"/>
              </c:ext>
            </c:extLst>
          </c:dPt>
          <c:dPt>
            <c:idx val="3"/>
            <c:bubble3D val="0"/>
            <c:extLst>
              <c:ext xmlns:c16="http://schemas.microsoft.com/office/drawing/2014/chart" uri="{C3380CC4-5D6E-409C-BE32-E72D297353CC}">
                <c16:uniqueId val="{000000C4-C25E-4CF1-A097-E237DC9E6D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25E-4CF1-A097-E237DC9E6D4E}"/>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25E-4CF1-A097-E237DC9E6D4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25E-4CF1-A097-E237DC9E6D4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25E-4CF1-A097-E237DC9E6D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25E-4CF1-A097-E237DC9E6D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25E-4CF1-A097-E237DC9E6D4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25E-4CF1-A097-E237DC9E6D4E}"/>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25E-4CF1-A097-E237DC9E6D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25E-4CF1-A097-E237DC9E6D4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25E-4CF1-A097-E237DC9E6D4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25E-4CF1-A097-E237DC9E6D4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25E-4CF1-A097-E237DC9E6D4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25E-4CF1-A097-E237DC9E6D4E}"/>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25E-4CF1-A097-E237DC9E6D4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25E-4CF1-A097-E237DC9E6D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25E-4CF1-A097-E237DC9E6D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25E-4CF1-A097-E237DC9E6D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25E-4CF1-A097-E237DC9E6D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25E-4CF1-A097-E237DC9E6D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25E-4CF1-A097-E237DC9E6D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25E-4CF1-A097-E237DC9E6D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25E-4CF1-A097-E237DC9E6D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25E-4CF1-A097-E237DC9E6D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25E-4CF1-A097-E237DC9E6D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25E-4CF1-A097-E237DC9E6D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5E-4CF1-A097-E237DC9E6D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5E-4CF1-A097-E237DC9E6D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5E-4CF1-A097-E237DC9E6D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5E-4CF1-A097-E237DC9E6D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5E-4CF1-A097-E237DC9E6D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5E-4CF1-A097-E237DC9E6D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5E-4CF1-A097-E237DC9E6D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5E-4CF1-A097-E237DC9E6D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5E-4CF1-A097-E237DC9E6D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5E-4CF1-A097-E237DC9E6D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5E-4CF1-A097-E237DC9E6D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5E-4CF1-A097-E237DC9E6D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5E-4CF1-A097-E237DC9E6D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5E-4CF1-A097-E237DC9E6D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5E-4CF1-A097-E237DC9E6D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5E-4CF1-A097-E237DC9E6D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5E-4CF1-A097-E237DC9E6D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5E-4CF1-A097-E237DC9E6D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5E-4CF1-A097-E237DC9E6D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5E-4CF1-A097-E237DC9E6D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5E-4CF1-A097-E237DC9E6D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25E-4CF1-A097-E237DC9E6D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25E-4CF1-A097-E237DC9E6D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25E-4CF1-A097-E237DC9E6D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25E-4CF1-A097-E237DC9E6D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25E-4CF1-A097-E237DC9E6D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25E-4CF1-A097-E237DC9E6D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25E-4CF1-A097-E237DC9E6D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25E-4CF1-A097-E237DC9E6D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25E-4CF1-A097-E237DC9E6D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25E-4CF1-A097-E237DC9E6D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25E-4CF1-A097-E237DC9E6D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25E-4CF1-A097-E237DC9E6D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25E-4CF1-A097-E237DC9E6D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25E-4CF1-A097-E237DC9E6D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25E-4CF1-A097-E237DC9E6D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25E-4CF1-A097-E237DC9E6D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25E-4CF1-A097-E237DC9E6D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25E-4CF1-A097-E237DC9E6D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25E-4CF1-A097-E237DC9E6D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25E-4CF1-A097-E237DC9E6D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25E-4CF1-A097-E237DC9E6D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25E-4CF1-A097-E237DC9E6D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25E-4CF1-A097-E237DC9E6D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25E-4CF1-A097-E237DC9E6D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25E-4CF1-A097-E237DC9E6D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25E-4CF1-A097-E237DC9E6D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5E-4CF1-A097-E237DC9E6D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5E-4CF1-A097-E237DC9E6D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5E-4CF1-A097-E237DC9E6D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5E-4CF1-A097-E237DC9E6D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5E-4CF1-A097-E237DC9E6D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5E-4CF1-A097-E237DC9E6D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5E-4CF1-A097-E237DC9E6D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5E-4CF1-A097-E237DC9E6D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5E-4CF1-A097-E237DC9E6D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5E-4CF1-A097-E237DC9E6D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5E-4CF1-A097-E237DC9E6D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5E-4CF1-A097-E237DC9E6D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5E-4CF1-A097-E237DC9E6D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5E-4CF1-A097-E237DC9E6D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5E-4CF1-A097-E237DC9E6D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5E-4CF1-A097-E237DC9E6D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5E-4CF1-A097-E237DC9E6D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5E-4CF1-A097-E237DC9E6D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5E-4CF1-A097-E237DC9E6D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5E-4CF1-A097-E237DC9E6D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5E-4CF1-A097-E237DC9E6D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5E-4CF1-A097-E237DC9E6D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5E-4CF1-A097-E237DC9E6D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62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25E-4CF1-A097-E237DC9E6D4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97.8</c:v>
                </c:pt>
                <c:pt idx="14">
                  <c:v>97.8</c:v>
                </c:pt>
                <c:pt idx="15">
                  <c:v>97.8</c:v>
                </c:pt>
                <c:pt idx="16">
                  <c:v>97.8</c:v>
                </c:pt>
                <c:pt idx="17">
                  <c:v>97.8</c:v>
                </c:pt>
                <c:pt idx="18">
                  <c:v>97.8</c:v>
                </c:pt>
                <c:pt idx="19">
                  <c:v>97.8</c:v>
                </c:pt>
                <c:pt idx="20">
                  <c:v>97.8</c:v>
                </c:pt>
                <c:pt idx="21">
                  <c:v>97.8</c:v>
                </c:pt>
                <c:pt idx="22">
                  <c:v>97.8</c:v>
                </c:pt>
                <c:pt idx="23">
                  <c:v>97.8</c:v>
                </c:pt>
                <c:pt idx="24">
                  <c:v>97.8</c:v>
                </c:pt>
                <c:pt idx="25">
                  <c:v>97.8</c:v>
                </c:pt>
              </c:numCache>
            </c:numRef>
          </c:yVal>
          <c:smooth val="0"/>
          <c:extLst>
            <c:ext xmlns:c16="http://schemas.microsoft.com/office/drawing/2014/chart" uri="{C3380CC4-5D6E-409C-BE32-E72D297353CC}">
              <c16:uniqueId val="{00000000-5D29-4370-834E-F08BA447EFA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34.700000000000003</c:v>
                </c:pt>
                <c:pt idx="11">
                  <c:v>34.700000000000003</c:v>
                </c:pt>
                <c:pt idx="12">
                  <c:v>34.700000000000003</c:v>
                </c:pt>
                <c:pt idx="13">
                  <c:v>34.700000000000003</c:v>
                </c:pt>
                <c:pt idx="14">
                  <c:v>34.700000000000003</c:v>
                </c:pt>
                <c:pt idx="15">
                  <c:v>45</c:v>
                </c:pt>
                <c:pt idx="16">
                  <c:v>55.2</c:v>
                </c:pt>
                <c:pt idx="17">
                  <c:v>65.5</c:v>
                </c:pt>
                <c:pt idx="18">
                  <c:v>75.7</c:v>
                </c:pt>
                <c:pt idx="19">
                  <c:v>86</c:v>
                </c:pt>
                <c:pt idx="20">
                  <c:v>96.3</c:v>
                </c:pt>
                <c:pt idx="21">
                  <c:v>97.8</c:v>
                </c:pt>
                <c:pt idx="22">
                  <c:v>97.8</c:v>
                </c:pt>
                <c:pt idx="23">
                  <c:v>97.8</c:v>
                </c:pt>
                <c:pt idx="24">
                  <c:v>97.8</c:v>
                </c:pt>
                <c:pt idx="25">
                  <c:v>97.8</c:v>
                </c:pt>
              </c:numCache>
            </c:numRef>
          </c:yVal>
          <c:smooth val="0"/>
          <c:extLst>
            <c:ext xmlns:c16="http://schemas.microsoft.com/office/drawing/2014/chart" uri="{C3380CC4-5D6E-409C-BE32-E72D297353CC}">
              <c16:uniqueId val="{00000001-5D29-4370-834E-F08BA447EFA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D29-4370-834E-F08BA447EF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29-4370-834E-F08BA447EFA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29-4370-834E-F08BA447EFA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29-4370-834E-F08BA447EFA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29-4370-834E-F08BA447E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29-4370-834E-F08BA447E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29-4370-834E-F08BA447EFA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29-4370-834E-F08BA447EFA0}"/>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29-4370-834E-F08BA447EFA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29-4370-834E-F08BA447EFA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29-4370-834E-F08BA447EFA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29-4370-834E-F08BA447EFA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29-4370-834E-F08BA447EFA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29-4370-834E-F08BA447EFA0}"/>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29-4370-834E-F08BA447EFA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29-4370-834E-F08BA447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29-4370-834E-F08BA447E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29-4370-834E-F08BA447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29-4370-834E-F08BA447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29-4370-834E-F08BA447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29-4370-834E-F08BA447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29-4370-834E-F08BA447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29-4370-834E-F08BA447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29-4370-834E-F08BA447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D29-4370-834E-F08BA447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29-4370-834E-F08BA447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29-4370-834E-F08BA447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29-4370-834E-F08BA447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29-4370-834E-F08BA447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29-4370-834E-F08BA447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29-4370-834E-F08BA447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29-4370-834E-F08BA447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29-4370-834E-F08BA447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29-4370-834E-F08BA447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29-4370-834E-F08BA447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29-4370-834E-F08BA447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29-4370-834E-F08BA447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29-4370-834E-F08BA447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29-4370-834E-F08BA447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29-4370-834E-F08BA447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29-4370-834E-F08BA447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29-4370-834E-F08BA447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29-4370-834E-F08BA447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29-4370-834E-F08BA447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29-4370-834E-F08BA447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29-4370-834E-F08BA447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29-4370-834E-F08BA447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29-4370-834E-F08BA447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29-4370-834E-F08BA447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29-4370-834E-F08BA447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29-4370-834E-F08BA447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29-4370-834E-F08BA447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29-4370-834E-F08BA447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29-4370-834E-F08BA447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29-4370-834E-F08BA447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29-4370-834E-F08BA447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29-4370-834E-F08BA447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29-4370-834E-F08BA447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29-4370-834E-F08BA447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29-4370-834E-F08BA447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29-4370-834E-F08BA447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29-4370-834E-F08BA447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29-4370-834E-F08BA447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29-4370-834E-F08BA447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29-4370-834E-F08BA447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29-4370-834E-F08BA447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29-4370-834E-F08BA447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29-4370-834E-F08BA447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29-4370-834E-F08BA447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29-4370-834E-F08BA447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29-4370-834E-F08BA447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29-4370-834E-F08BA447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29-4370-834E-F08BA447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29-4370-834E-F08BA447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29-4370-834E-F08BA447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29-4370-834E-F08BA447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29-4370-834E-F08BA447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29-4370-834E-F08BA447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29-4370-834E-F08BA447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29-4370-834E-F08BA447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29-4370-834E-F08BA447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29-4370-834E-F08BA447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29-4370-834E-F08BA447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29-4370-834E-F08BA447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29-4370-834E-F08BA447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29-4370-834E-F08BA447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29-4370-834E-F08BA447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29-4370-834E-F08BA447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29-4370-834E-F08BA447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29-4370-834E-F08BA447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29-4370-834E-F08BA447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29-4370-834E-F08BA447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29-4370-834E-F08BA447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29-4370-834E-F08BA447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29-4370-834E-F08BA447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D29-4370-834E-F08BA447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98.059006211180119</c:v>
                </c:pt>
                <c:pt idx="9">
                  <c:v>97.519379844961236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D29-4370-834E-F08BA447EFA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29-4370-834E-F08BA447EFA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29-4370-834E-F08BA447EFA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29-4370-834E-F08BA447EFA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29-4370-834E-F08BA447E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29-4370-834E-F08BA447E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29-4370-834E-F08BA447EFA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29-4370-834E-F08BA447EFA0}"/>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29-4370-834E-F08BA447EFA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29-4370-834E-F08BA447EFA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29-4370-834E-F08BA447EFA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29-4370-834E-F08BA447EFA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29-4370-834E-F08BA447EFA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29-4370-834E-F08BA447EFA0}"/>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29-4370-834E-F08BA447EFA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29-4370-834E-F08BA447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29-4370-834E-F08BA447EFA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29-4370-834E-F08BA447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29-4370-834E-F08BA447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29-4370-834E-F08BA447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29-4370-834E-F08BA447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29-4370-834E-F08BA447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29-4370-834E-F08BA447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29-4370-834E-F08BA447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29-4370-834E-F08BA447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29-4370-834E-F08BA447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29-4370-834E-F08BA447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29-4370-834E-F08BA447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29-4370-834E-F08BA447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29-4370-834E-F08BA447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29-4370-834E-F08BA447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29-4370-834E-F08BA447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29-4370-834E-F08BA447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29-4370-834E-F08BA447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29-4370-834E-F08BA447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29-4370-834E-F08BA447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29-4370-834E-F08BA447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29-4370-834E-F08BA447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29-4370-834E-F08BA447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29-4370-834E-F08BA447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29-4370-834E-F08BA447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29-4370-834E-F08BA447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29-4370-834E-F08BA447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29-4370-834E-F08BA447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29-4370-834E-F08BA447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29-4370-834E-F08BA447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29-4370-834E-F08BA447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29-4370-834E-F08BA447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29-4370-834E-F08BA447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29-4370-834E-F08BA447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29-4370-834E-F08BA447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29-4370-834E-F08BA447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29-4370-834E-F08BA447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29-4370-834E-F08BA447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29-4370-834E-F08BA447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29-4370-834E-F08BA447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29-4370-834E-F08BA447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29-4370-834E-F08BA447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29-4370-834E-F08BA447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29-4370-834E-F08BA447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29-4370-834E-F08BA447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29-4370-834E-F08BA447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29-4370-834E-F08BA447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29-4370-834E-F08BA447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29-4370-834E-F08BA447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29-4370-834E-F08BA447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29-4370-834E-F08BA447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29-4370-834E-F08BA447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29-4370-834E-F08BA447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29-4370-834E-F08BA447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29-4370-834E-F08BA447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29-4370-834E-F08BA447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29-4370-834E-F08BA447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29-4370-834E-F08BA447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29-4370-834E-F08BA447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29-4370-834E-F08BA447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29-4370-834E-F08BA447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29-4370-834E-F08BA447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29-4370-834E-F08BA447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29-4370-834E-F08BA447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29-4370-834E-F08BA447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29-4370-834E-F08BA447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29-4370-834E-F08BA447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29-4370-834E-F08BA447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29-4370-834E-F08BA447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29-4370-834E-F08BA447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29-4370-834E-F08BA447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29-4370-834E-F08BA447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29-4370-834E-F08BA447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29-4370-834E-F08BA447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29-4370-834E-F08BA447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29-4370-834E-F08BA447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29-4370-834E-F08BA447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29-4370-834E-F08BA447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29-4370-834E-F08BA447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29-4370-834E-F08BA447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62.961222091656872</c:v>
                </c:pt>
                <c:pt idx="4">
                  <c:v>#N/A</c:v>
                </c:pt>
                <c:pt idx="5">
                  <c:v>#N/A</c:v>
                </c:pt>
                <c:pt idx="6">
                  <c:v>53.102081268582751</c:v>
                </c:pt>
                <c:pt idx="7">
                  <c:v>#N/A</c:v>
                </c:pt>
                <c:pt idx="8">
                  <c:v>92.272915782570109</c:v>
                </c:pt>
                <c:pt idx="9">
                  <c:v>94.646715942551523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29-4370-834E-F08BA447EFA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D29-4370-834E-F08BA447EF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D29-4370-834E-F08BA447EF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29-4370-834E-F08BA447EFA0}"/>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29-4370-834E-F08BA447EFA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29-4370-834E-F08BA447EFA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29-4370-834E-F08BA447E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29-4370-834E-F08BA447E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29-4370-834E-F08BA447EFA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29-4370-834E-F08BA447EFA0}"/>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29-4370-834E-F08BA447EFA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29-4370-834E-F08BA447EFA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29-4370-834E-F08BA447EFA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29-4370-834E-F08BA447EFA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29-4370-834E-F08BA447EFA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29-4370-834E-F08BA447EFA0}"/>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29-4370-834E-F08BA447EFA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29-4370-834E-F08BA447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29-4370-834E-F08BA447E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29-4370-834E-F08BA447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29-4370-834E-F08BA447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29-4370-834E-F08BA447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29-4370-834E-F08BA447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29-4370-834E-F08BA447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29-4370-834E-F08BA447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29-4370-834E-F08BA447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29-4370-834E-F08BA447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29-4370-834E-F08BA447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29-4370-834E-F08BA447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29-4370-834E-F08BA447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29-4370-834E-F08BA447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29-4370-834E-F08BA447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29-4370-834E-F08BA447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29-4370-834E-F08BA447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29-4370-834E-F08BA447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29-4370-834E-F08BA447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29-4370-834E-F08BA447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29-4370-834E-F08BA447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29-4370-834E-F08BA447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29-4370-834E-F08BA447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29-4370-834E-F08BA447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29-4370-834E-F08BA447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29-4370-834E-F08BA447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29-4370-834E-F08BA447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29-4370-834E-F08BA447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29-4370-834E-F08BA447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29-4370-834E-F08BA447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29-4370-834E-F08BA447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29-4370-834E-F08BA447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29-4370-834E-F08BA447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29-4370-834E-F08BA447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29-4370-834E-F08BA447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29-4370-834E-F08BA447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29-4370-834E-F08BA447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29-4370-834E-F08BA447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29-4370-834E-F08BA447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29-4370-834E-F08BA447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29-4370-834E-F08BA447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29-4370-834E-F08BA447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29-4370-834E-F08BA447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29-4370-834E-F08BA447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29-4370-834E-F08BA447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29-4370-834E-F08BA447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29-4370-834E-F08BA447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29-4370-834E-F08BA447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29-4370-834E-F08BA447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29-4370-834E-F08BA447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29-4370-834E-F08BA447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29-4370-834E-F08BA447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29-4370-834E-F08BA447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29-4370-834E-F08BA447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29-4370-834E-F08BA447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29-4370-834E-F08BA447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29-4370-834E-F08BA447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29-4370-834E-F08BA447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29-4370-834E-F08BA447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29-4370-834E-F08BA447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29-4370-834E-F08BA447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29-4370-834E-F08BA447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29-4370-834E-F08BA447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29-4370-834E-F08BA447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29-4370-834E-F08BA447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29-4370-834E-F08BA447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29-4370-834E-F08BA447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29-4370-834E-F08BA447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29-4370-834E-F08BA447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29-4370-834E-F08BA447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29-4370-834E-F08BA447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29-4370-834E-F08BA447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29-4370-834E-F08BA447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29-4370-834E-F08BA447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29-4370-834E-F08BA447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29-4370-834E-F08BA447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29-4370-834E-F08BA447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29-4370-834E-F08BA447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29-4370-834E-F08BA447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29-4370-834E-F08BA447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29-4370-834E-F08BA447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29-4370-834E-F08BA447EFA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EA0-4DD5-A3F5-9B086BBA13E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EA0-4DD5-A3F5-9B086BBA13E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EA0-4DD5-A3F5-9B086BBA13EF}"/>
              </c:ext>
            </c:extLst>
          </c:dPt>
          <c:dPt>
            <c:idx val="3"/>
            <c:bubble3D val="0"/>
            <c:extLst>
              <c:ext xmlns:c16="http://schemas.microsoft.com/office/drawing/2014/chart" uri="{C3380CC4-5D6E-409C-BE32-E72D297353CC}">
                <c16:uniqueId val="{00000003-8EA0-4DD5-A3F5-9B086BBA13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A0-4DD5-A3F5-9B086BBA13E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A0-4DD5-A3F5-9B086BBA13E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A0-4DD5-A3F5-9B086BBA13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A0-4DD5-A3F5-9B086BBA1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A0-4DD5-A3F5-9B086BBA1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A0-4DD5-A3F5-9B086BBA13E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A0-4DD5-A3F5-9B086BBA13EF}"/>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A0-4DD5-A3F5-9B086BBA13E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A0-4DD5-A3F5-9B086BBA13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A0-4DD5-A3F5-9B086BBA13E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A0-4DD5-A3F5-9B086BBA13E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A0-4DD5-A3F5-9B086BBA13E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A0-4DD5-A3F5-9B086BBA13EF}"/>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A0-4DD5-A3F5-9B086BBA13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A0-4DD5-A3F5-9B086BBA1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A0-4DD5-A3F5-9B086BBA13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A0-4DD5-A3F5-9B086BBA1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A0-4DD5-A3F5-9B086BBA1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A0-4DD5-A3F5-9B086BBA1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A0-4DD5-A3F5-9B086BBA1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A0-4DD5-A3F5-9B086BBA1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A0-4DD5-A3F5-9B086BBA1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EA0-4DD5-A3F5-9B086BBA1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EA0-4DD5-A3F5-9B086BBA1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A0-4DD5-A3F5-9B086BBA1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A0-4DD5-A3F5-9B086BBA1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A0-4DD5-A3F5-9B086BBA1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A0-4DD5-A3F5-9B086BBA1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A0-4DD5-A3F5-9B086BBA1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A0-4DD5-A3F5-9B086BBA1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A0-4DD5-A3F5-9B086BBA1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A0-4DD5-A3F5-9B086BBA1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A0-4DD5-A3F5-9B086BBA1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A0-4DD5-A3F5-9B086BBA1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A0-4DD5-A3F5-9B086BBA1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A0-4DD5-A3F5-9B086BBA1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A0-4DD5-A3F5-9B086BBA1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A0-4DD5-A3F5-9B086BBA1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A0-4DD5-A3F5-9B086BBA1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A0-4DD5-A3F5-9B086BBA1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A0-4DD5-A3F5-9B086BBA1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A0-4DD5-A3F5-9B086BBA1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A0-4DD5-A3F5-9B086BBA1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A0-4DD5-A3F5-9B086BBA1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A0-4DD5-A3F5-9B086BBA1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A0-4DD5-A3F5-9B086BBA1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A0-4DD5-A3F5-9B086BBA1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A0-4DD5-A3F5-9B086BBA1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A0-4DD5-A3F5-9B086BBA1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A0-4DD5-A3F5-9B086BBA1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A0-4DD5-A3F5-9B086BBA1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A0-4DD5-A3F5-9B086BBA1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A0-4DD5-A3F5-9B086BBA1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A0-4DD5-A3F5-9B086BBA1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A0-4DD5-A3F5-9B086BBA1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A0-4DD5-A3F5-9B086BBA1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A0-4DD5-A3F5-9B086BBA1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A0-4DD5-A3F5-9B086BBA1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A0-4DD5-A3F5-9B086BBA1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A0-4DD5-A3F5-9B086BBA1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A0-4DD5-A3F5-9B086BBA1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A0-4DD5-A3F5-9B086BBA1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A0-4DD5-A3F5-9B086BBA1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A0-4DD5-A3F5-9B086BBA1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A0-4DD5-A3F5-9B086BBA1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A0-4DD5-A3F5-9B086BBA1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A0-4DD5-A3F5-9B086BBA1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A0-4DD5-A3F5-9B086BBA1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A0-4DD5-A3F5-9B086BBA1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A0-4DD5-A3F5-9B086BBA1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A0-4DD5-A3F5-9B086BBA1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A0-4DD5-A3F5-9B086BBA1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A0-4DD5-A3F5-9B086BBA1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A0-4DD5-A3F5-9B086BBA1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A0-4DD5-A3F5-9B086BBA1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A0-4DD5-A3F5-9B086BBA1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A0-4DD5-A3F5-9B086BBA1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A0-4DD5-A3F5-9B086BBA1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A0-4DD5-A3F5-9B086BBA1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A0-4DD5-A3F5-9B086BBA1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A0-4DD5-A3F5-9B086BBA1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A0-4DD5-A3F5-9B086BBA1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A0-4DD5-A3F5-9B086BBA1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A0-4DD5-A3F5-9B086BBA1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A0-4DD5-A3F5-9B086BBA1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A0-4DD5-A3F5-9B086BBA1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A0-4DD5-A3F5-9B086BBA1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A0-4DD5-A3F5-9B086BBA1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A0-4DD5-A3F5-9B086BBA1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A0-4DD5-A3F5-9B086BBA1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A0-4DD5-A3F5-9B086BBA1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A0-4DD5-A3F5-9B086BBA1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A0-4DD5-A3F5-9B086BBA1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EA0-4DD5-A3F5-9B086BBA1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EA0-4DD5-A3F5-9B086BBA1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EA0-4DD5-A3F5-9B086BBA13E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A0-4DD5-A3F5-9B086BBA13E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A0-4DD5-A3F5-9B086BBA13E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A0-4DD5-A3F5-9B086BBA13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A0-4DD5-A3F5-9B086BBA1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A0-4DD5-A3F5-9B086BBA1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A0-4DD5-A3F5-9B086BBA13E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A0-4DD5-A3F5-9B086BBA13EF}"/>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A0-4DD5-A3F5-9B086BBA13E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A0-4DD5-A3F5-9B086BBA13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A0-4DD5-A3F5-9B086BBA13E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A0-4DD5-A3F5-9B086BBA13E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A0-4DD5-A3F5-9B086BBA13E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A0-4DD5-A3F5-9B086BBA13EF}"/>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A0-4DD5-A3F5-9B086BBA13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A0-4DD5-A3F5-9B086BBA1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A0-4DD5-A3F5-9B086BBA13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A0-4DD5-A3F5-9B086BBA1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A0-4DD5-A3F5-9B086BBA1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A0-4DD5-A3F5-9B086BBA1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A0-4DD5-A3F5-9B086BBA1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A0-4DD5-A3F5-9B086BBA1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A0-4DD5-A3F5-9B086BBA1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A0-4DD5-A3F5-9B086BBA1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A0-4DD5-A3F5-9B086BBA1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A0-4DD5-A3F5-9B086BBA1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A0-4DD5-A3F5-9B086BBA1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A0-4DD5-A3F5-9B086BBA1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A0-4DD5-A3F5-9B086BBA1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A0-4DD5-A3F5-9B086BBA1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A0-4DD5-A3F5-9B086BBA1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A0-4DD5-A3F5-9B086BBA1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A0-4DD5-A3F5-9B086BBA1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A0-4DD5-A3F5-9B086BBA1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A0-4DD5-A3F5-9B086BBA1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A0-4DD5-A3F5-9B086BBA1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A0-4DD5-A3F5-9B086BBA1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A0-4DD5-A3F5-9B086BBA1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A0-4DD5-A3F5-9B086BBA1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A0-4DD5-A3F5-9B086BBA1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A0-4DD5-A3F5-9B086BBA1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A0-4DD5-A3F5-9B086BBA1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A0-4DD5-A3F5-9B086BBA1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A0-4DD5-A3F5-9B086BBA1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A0-4DD5-A3F5-9B086BBA1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A0-4DD5-A3F5-9B086BBA1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A0-4DD5-A3F5-9B086BBA1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A0-4DD5-A3F5-9B086BBA1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A0-4DD5-A3F5-9B086BBA1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A0-4DD5-A3F5-9B086BBA1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A0-4DD5-A3F5-9B086BBA1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A0-4DD5-A3F5-9B086BBA1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A0-4DD5-A3F5-9B086BBA1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A0-4DD5-A3F5-9B086BBA1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A0-4DD5-A3F5-9B086BBA1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A0-4DD5-A3F5-9B086BBA1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A0-4DD5-A3F5-9B086BBA1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A0-4DD5-A3F5-9B086BBA1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A0-4DD5-A3F5-9B086BBA1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A0-4DD5-A3F5-9B086BBA1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A0-4DD5-A3F5-9B086BBA1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A0-4DD5-A3F5-9B086BBA1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A0-4DD5-A3F5-9B086BBA1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A0-4DD5-A3F5-9B086BBA1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A0-4DD5-A3F5-9B086BBA1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A0-4DD5-A3F5-9B086BBA1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A0-4DD5-A3F5-9B086BBA1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A0-4DD5-A3F5-9B086BBA1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A0-4DD5-A3F5-9B086BBA1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A0-4DD5-A3F5-9B086BBA1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A0-4DD5-A3F5-9B086BBA1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A0-4DD5-A3F5-9B086BBA1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A0-4DD5-A3F5-9B086BBA1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A0-4DD5-A3F5-9B086BBA1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A0-4DD5-A3F5-9B086BBA1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A0-4DD5-A3F5-9B086BBA1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A0-4DD5-A3F5-9B086BBA1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A0-4DD5-A3F5-9B086BBA1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A0-4DD5-A3F5-9B086BBA1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A0-4DD5-A3F5-9B086BBA1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A0-4DD5-A3F5-9B086BBA1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A0-4DD5-A3F5-9B086BBA1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A0-4DD5-A3F5-9B086BBA1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A0-4DD5-A3F5-9B086BBA1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A0-4DD5-A3F5-9B086BBA1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A0-4DD5-A3F5-9B086BBA1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A0-4DD5-A3F5-9B086BBA1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A0-4DD5-A3F5-9B086BBA1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A0-4DD5-A3F5-9B086BBA1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A0-4DD5-A3F5-9B086BBA1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A0-4DD5-A3F5-9B086BBA1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A0-4DD5-A3F5-9B086BBA1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A0-4DD5-A3F5-9B086BBA1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A0-4DD5-A3F5-9B086BBA1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A0-4DD5-A3F5-9B086BBA1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A0-4DD5-A3F5-9B086BBA1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A0-4DD5-A3F5-9B086BBA13E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EA0-4DD5-A3F5-9B086BBA13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EA0-4DD5-A3F5-9B086BBA13EF}"/>
              </c:ext>
            </c:extLst>
          </c:dPt>
          <c:dPt>
            <c:idx val="3"/>
            <c:bubble3D val="0"/>
            <c:extLst>
              <c:ext xmlns:c16="http://schemas.microsoft.com/office/drawing/2014/chart" uri="{C3380CC4-5D6E-409C-BE32-E72D297353CC}">
                <c16:uniqueId val="{000000C4-8EA0-4DD5-A3F5-9B086BBA13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A0-4DD5-A3F5-9B086BBA13EF}"/>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EA0-4DD5-A3F5-9B086BBA13E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A0-4DD5-A3F5-9B086BBA13E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A0-4DD5-A3F5-9B086BBA1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A0-4DD5-A3F5-9B086BBA1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A0-4DD5-A3F5-9B086BBA13E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A0-4DD5-A3F5-9B086BBA13EF}"/>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A0-4DD5-A3F5-9B086BBA13E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A0-4DD5-A3F5-9B086BBA13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A0-4DD5-A3F5-9B086BBA13E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A0-4DD5-A3F5-9B086BBA13EF}"/>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A0-4DD5-A3F5-9B086BBA13E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A0-4DD5-A3F5-9B086BBA13EF}"/>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A0-4DD5-A3F5-9B086BBA13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A0-4DD5-A3F5-9B086BBA1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A0-4DD5-A3F5-9B086BBA13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A0-4DD5-A3F5-9B086BBA1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A0-4DD5-A3F5-9B086BBA1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A0-4DD5-A3F5-9B086BBA1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A0-4DD5-A3F5-9B086BBA1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A0-4DD5-A3F5-9B086BBA1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A0-4DD5-A3F5-9B086BBA1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A0-4DD5-A3F5-9B086BBA1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A0-4DD5-A3F5-9B086BBA1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EA0-4DD5-A3F5-9B086BBA1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A0-4DD5-A3F5-9B086BBA1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A0-4DD5-A3F5-9B086BBA1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A0-4DD5-A3F5-9B086BBA1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A0-4DD5-A3F5-9B086BBA1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A0-4DD5-A3F5-9B086BBA1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A0-4DD5-A3F5-9B086BBA1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A0-4DD5-A3F5-9B086BBA1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A0-4DD5-A3F5-9B086BBA1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A0-4DD5-A3F5-9B086BBA1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A0-4DD5-A3F5-9B086BBA1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A0-4DD5-A3F5-9B086BBA1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A0-4DD5-A3F5-9B086BBA1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A0-4DD5-A3F5-9B086BBA1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A0-4DD5-A3F5-9B086BBA1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A0-4DD5-A3F5-9B086BBA1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A0-4DD5-A3F5-9B086BBA1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A0-4DD5-A3F5-9B086BBA1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A0-4DD5-A3F5-9B086BBA1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A0-4DD5-A3F5-9B086BBA1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A0-4DD5-A3F5-9B086BBA1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A0-4DD5-A3F5-9B086BBA1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A0-4DD5-A3F5-9B086BBA1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A0-4DD5-A3F5-9B086BBA1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A0-4DD5-A3F5-9B086BBA1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A0-4DD5-A3F5-9B086BBA1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A0-4DD5-A3F5-9B086BBA1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A0-4DD5-A3F5-9B086BBA1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A0-4DD5-A3F5-9B086BBA1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A0-4DD5-A3F5-9B086BBA1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A0-4DD5-A3F5-9B086BBA1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A0-4DD5-A3F5-9B086BBA1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A0-4DD5-A3F5-9B086BBA1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A0-4DD5-A3F5-9B086BBA1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A0-4DD5-A3F5-9B086BBA1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A0-4DD5-A3F5-9B086BBA1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A0-4DD5-A3F5-9B086BBA1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A0-4DD5-A3F5-9B086BBA1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A0-4DD5-A3F5-9B086BBA1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A0-4DD5-A3F5-9B086BBA1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A0-4DD5-A3F5-9B086BBA1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A0-4DD5-A3F5-9B086BBA1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A0-4DD5-A3F5-9B086BBA1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A0-4DD5-A3F5-9B086BBA1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A0-4DD5-A3F5-9B086BBA1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A0-4DD5-A3F5-9B086BBA1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A0-4DD5-A3F5-9B086BBA1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A0-4DD5-A3F5-9B086BBA1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A0-4DD5-A3F5-9B086BBA1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A0-4DD5-A3F5-9B086BBA1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A0-4DD5-A3F5-9B086BBA1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A0-4DD5-A3F5-9B086BBA1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A0-4DD5-A3F5-9B086BBA1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A0-4DD5-A3F5-9B086BBA1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A0-4DD5-A3F5-9B086BBA1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A0-4DD5-A3F5-9B086BBA1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A0-4DD5-A3F5-9B086BBA1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A0-4DD5-A3F5-9B086BBA1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A0-4DD5-A3F5-9B086BBA1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A0-4DD5-A3F5-9B086BBA1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A0-4DD5-A3F5-9B086BBA1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A0-4DD5-A3F5-9B086BBA1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A0-4DD5-A3F5-9B086BBA1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A0-4DD5-A3F5-9B086BBA1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A0-4DD5-A3F5-9B086BBA1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A0-4DD5-A3F5-9B086BBA1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A0-4DD5-A3F5-9B086BBA1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A0-4DD5-A3F5-9B086BBA1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A0-4DD5-A3F5-9B086BBA1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A0-4DD5-A3F5-9B086BBA1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A0-4DD5-A3F5-9B086BBA1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EA0-4DD5-A3F5-9B086BBA13E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96.7</c:v>
                </c:pt>
                <c:pt idx="14">
                  <c:v>96.7</c:v>
                </c:pt>
                <c:pt idx="15">
                  <c:v>96.7</c:v>
                </c:pt>
                <c:pt idx="16">
                  <c:v>96.7</c:v>
                </c:pt>
                <c:pt idx="17">
                  <c:v>96.7</c:v>
                </c:pt>
                <c:pt idx="18">
                  <c:v>96.7</c:v>
                </c:pt>
                <c:pt idx="19">
                  <c:v>96.7</c:v>
                </c:pt>
                <c:pt idx="20">
                  <c:v>96.7</c:v>
                </c:pt>
                <c:pt idx="21">
                  <c:v>96.7</c:v>
                </c:pt>
                <c:pt idx="22">
                  <c:v>96.7</c:v>
                </c:pt>
                <c:pt idx="23">
                  <c:v>96.7</c:v>
                </c:pt>
                <c:pt idx="24">
                  <c:v>96.7</c:v>
                </c:pt>
                <c:pt idx="25">
                  <c:v>96.7</c:v>
                </c:pt>
              </c:numCache>
            </c:numRef>
          </c:yVal>
          <c:smooth val="0"/>
          <c:extLst>
            <c:ext xmlns:c16="http://schemas.microsoft.com/office/drawing/2014/chart" uri="{C3380CC4-5D6E-409C-BE32-E72D297353CC}">
              <c16:uniqueId val="{00000000-6CF0-493F-9783-C5159FB3D94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29.8</c:v>
                </c:pt>
                <c:pt idx="11">
                  <c:v>29.8</c:v>
                </c:pt>
                <c:pt idx="12">
                  <c:v>29.8</c:v>
                </c:pt>
                <c:pt idx="13">
                  <c:v>29.8</c:v>
                </c:pt>
                <c:pt idx="14">
                  <c:v>29.8</c:v>
                </c:pt>
                <c:pt idx="15">
                  <c:v>40.4</c:v>
                </c:pt>
                <c:pt idx="16">
                  <c:v>51</c:v>
                </c:pt>
                <c:pt idx="17">
                  <c:v>61.6</c:v>
                </c:pt>
                <c:pt idx="18">
                  <c:v>72.2</c:v>
                </c:pt>
                <c:pt idx="19">
                  <c:v>82.8</c:v>
                </c:pt>
                <c:pt idx="20">
                  <c:v>93.4</c:v>
                </c:pt>
                <c:pt idx="21">
                  <c:v>96.7</c:v>
                </c:pt>
                <c:pt idx="22">
                  <c:v>96.7</c:v>
                </c:pt>
                <c:pt idx="23">
                  <c:v>96.7</c:v>
                </c:pt>
                <c:pt idx="24">
                  <c:v>96.7</c:v>
                </c:pt>
                <c:pt idx="25">
                  <c:v>96.7</c:v>
                </c:pt>
              </c:numCache>
            </c:numRef>
          </c:yVal>
          <c:smooth val="0"/>
          <c:extLst>
            <c:ext xmlns:c16="http://schemas.microsoft.com/office/drawing/2014/chart" uri="{C3380CC4-5D6E-409C-BE32-E72D297353CC}">
              <c16:uniqueId val="{00000001-6CF0-493F-9783-C5159FB3D94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CF0-493F-9783-C5159FB3D949}"/>
              </c:ext>
            </c:extLst>
          </c:dPt>
          <c:dPt>
            <c:idx val="3"/>
            <c:bubble3D val="0"/>
            <c:extLst>
              <c:ext xmlns:c16="http://schemas.microsoft.com/office/drawing/2014/chart" uri="{C3380CC4-5D6E-409C-BE32-E72D297353CC}">
                <c16:uniqueId val="{00000003-6CF0-493F-9783-C5159FB3D9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F0-493F-9783-C5159FB3D94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F0-493F-9783-C5159FB3D94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F0-493F-9783-C5159FB3D94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F0-493F-9783-C5159FB3D9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F0-493F-9783-C5159FB3D9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F0-493F-9783-C5159FB3D94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F0-493F-9783-C5159FB3D949}"/>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F0-493F-9783-C5159FB3D94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F0-493F-9783-C5159FB3D94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F0-493F-9783-C5159FB3D94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F0-493F-9783-C5159FB3D94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F0-493F-9783-C5159FB3D94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F0-493F-9783-C5159FB3D949}"/>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F0-493F-9783-C5159FB3D94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F0-493F-9783-C5159FB3D9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F0-493F-9783-C5159FB3D9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F0-493F-9783-C5159FB3D9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F0-493F-9783-C5159FB3D9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F0-493F-9783-C5159FB3D9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F0-493F-9783-C5159FB3D9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F0-493F-9783-C5159FB3D9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F0-493F-9783-C5159FB3D9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F0-493F-9783-C5159FB3D9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CF0-493F-9783-C5159FB3D9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F0-493F-9783-C5159FB3D9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F0-493F-9783-C5159FB3D9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F0-493F-9783-C5159FB3D9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F0-493F-9783-C5159FB3D9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F0-493F-9783-C5159FB3D9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F0-493F-9783-C5159FB3D9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F0-493F-9783-C5159FB3D9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F0-493F-9783-C5159FB3D9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F0-493F-9783-C5159FB3D9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F0-493F-9783-C5159FB3D9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F0-493F-9783-C5159FB3D9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F0-493F-9783-C5159FB3D9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F0-493F-9783-C5159FB3D9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F0-493F-9783-C5159FB3D9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F0-493F-9783-C5159FB3D9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F0-493F-9783-C5159FB3D9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F0-493F-9783-C5159FB3D9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F0-493F-9783-C5159FB3D9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F0-493F-9783-C5159FB3D9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F0-493F-9783-C5159FB3D9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F0-493F-9783-C5159FB3D9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F0-493F-9783-C5159FB3D9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F0-493F-9783-C5159FB3D9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F0-493F-9783-C5159FB3D9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F0-493F-9783-C5159FB3D9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F0-493F-9783-C5159FB3D9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F0-493F-9783-C5159FB3D9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F0-493F-9783-C5159FB3D9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F0-493F-9783-C5159FB3D9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F0-493F-9783-C5159FB3D9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F0-493F-9783-C5159FB3D9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F0-493F-9783-C5159FB3D9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F0-493F-9783-C5159FB3D9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F0-493F-9783-C5159FB3D9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F0-493F-9783-C5159FB3D9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F0-493F-9783-C5159FB3D9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F0-493F-9783-C5159FB3D9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F0-493F-9783-C5159FB3D9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F0-493F-9783-C5159FB3D9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F0-493F-9783-C5159FB3D9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F0-493F-9783-C5159FB3D9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F0-493F-9783-C5159FB3D9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F0-493F-9783-C5159FB3D9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F0-493F-9783-C5159FB3D9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F0-493F-9783-C5159FB3D9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F0-493F-9783-C5159FB3D9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F0-493F-9783-C5159FB3D9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F0-493F-9783-C5159FB3D9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F0-493F-9783-C5159FB3D9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F0-493F-9783-C5159FB3D9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F0-493F-9783-C5159FB3D9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F0-493F-9783-C5159FB3D9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F0-493F-9783-C5159FB3D9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F0-493F-9783-C5159FB3D9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F0-493F-9783-C5159FB3D9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F0-493F-9783-C5159FB3D9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F0-493F-9783-C5159FB3D9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F0-493F-9783-C5159FB3D9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F0-493F-9783-C5159FB3D9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F0-493F-9783-C5159FB3D9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F0-493F-9783-C5159FB3D9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F0-493F-9783-C5159FB3D9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F0-493F-9783-C5159FB3D9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F0-493F-9783-C5159FB3D9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F0-493F-9783-C5159FB3D9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F0-493F-9783-C5159FB3D9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F0-493F-9783-C5159FB3D9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F0-493F-9783-C5159FB3D9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F0-493F-9783-C5159FB3D9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F0-493F-9783-C5159FB3D9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CF0-493F-9783-C5159FB3D9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96.326222796811038</c:v>
                </c:pt>
                <c:pt idx="9">
                  <c:v>97.11894926384916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CF0-493F-9783-C5159FB3D94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F0-493F-9783-C5159FB3D94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F0-493F-9783-C5159FB3D94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F0-493F-9783-C5159FB3D94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F0-493F-9783-C5159FB3D9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F0-493F-9783-C5159FB3D9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F0-493F-9783-C5159FB3D94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F0-493F-9783-C5159FB3D949}"/>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F0-493F-9783-C5159FB3D94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F0-493F-9783-C5159FB3D94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F0-493F-9783-C5159FB3D94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F0-493F-9783-C5159FB3D94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F0-493F-9783-C5159FB3D94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F0-493F-9783-C5159FB3D949}"/>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F0-493F-9783-C5159FB3D94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F0-493F-9783-C5159FB3D9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F0-493F-9783-C5159FB3D9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F0-493F-9783-C5159FB3D9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F0-493F-9783-C5159FB3D9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F0-493F-9783-C5159FB3D9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F0-493F-9783-C5159FB3D9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F0-493F-9783-C5159FB3D9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F0-493F-9783-C5159FB3D9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F0-493F-9783-C5159FB3D9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F0-493F-9783-C5159FB3D9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F0-493F-9783-C5159FB3D9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F0-493F-9783-C5159FB3D9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F0-493F-9783-C5159FB3D9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F0-493F-9783-C5159FB3D9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F0-493F-9783-C5159FB3D9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F0-493F-9783-C5159FB3D9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F0-493F-9783-C5159FB3D9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F0-493F-9783-C5159FB3D9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F0-493F-9783-C5159FB3D9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F0-493F-9783-C5159FB3D9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F0-493F-9783-C5159FB3D9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F0-493F-9783-C5159FB3D9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F0-493F-9783-C5159FB3D9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F0-493F-9783-C5159FB3D9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F0-493F-9783-C5159FB3D9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F0-493F-9783-C5159FB3D9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F0-493F-9783-C5159FB3D9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F0-493F-9783-C5159FB3D9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F0-493F-9783-C5159FB3D9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F0-493F-9783-C5159FB3D9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F0-493F-9783-C5159FB3D9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F0-493F-9783-C5159FB3D9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F0-493F-9783-C5159FB3D9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F0-493F-9783-C5159FB3D9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F0-493F-9783-C5159FB3D9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F0-493F-9783-C5159FB3D9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F0-493F-9783-C5159FB3D9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F0-493F-9783-C5159FB3D9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F0-493F-9783-C5159FB3D9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F0-493F-9783-C5159FB3D9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F0-493F-9783-C5159FB3D9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F0-493F-9783-C5159FB3D9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F0-493F-9783-C5159FB3D9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F0-493F-9783-C5159FB3D9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F0-493F-9783-C5159FB3D9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F0-493F-9783-C5159FB3D9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F0-493F-9783-C5159FB3D9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F0-493F-9783-C5159FB3D9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F0-493F-9783-C5159FB3D9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F0-493F-9783-C5159FB3D9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F0-493F-9783-C5159FB3D9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F0-493F-9783-C5159FB3D9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F0-493F-9783-C5159FB3D9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F0-493F-9783-C5159FB3D9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F0-493F-9783-C5159FB3D9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F0-493F-9783-C5159FB3D9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F0-493F-9783-C5159FB3D9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F0-493F-9783-C5159FB3D9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F0-493F-9783-C5159FB3D9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F0-493F-9783-C5159FB3D9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F0-493F-9783-C5159FB3D9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F0-493F-9783-C5159FB3D9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F0-493F-9783-C5159FB3D9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F0-493F-9783-C5159FB3D9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F0-493F-9783-C5159FB3D9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F0-493F-9783-C5159FB3D9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F0-493F-9783-C5159FB3D9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F0-493F-9783-C5159FB3D9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F0-493F-9783-C5159FB3D9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F0-493F-9783-C5159FB3D9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F0-493F-9783-C5159FB3D9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F0-493F-9783-C5159FB3D9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F0-493F-9783-C5159FB3D9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F0-493F-9783-C5159FB3D9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F0-493F-9783-C5159FB3D9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F0-493F-9783-C5159FB3D9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F0-493F-9783-C5159FB3D9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F0-493F-9783-C5159FB3D9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F0-493F-9783-C5159FB3D9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F0-493F-9783-C5159FB3D9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F0-493F-9783-C5159FB3D9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51.553893233594025</c:v>
                </c:pt>
                <c:pt idx="4">
                  <c:v>#N/A</c:v>
                </c:pt>
                <c:pt idx="5">
                  <c:v>#N/A</c:v>
                </c:pt>
                <c:pt idx="6">
                  <c:v>59.309736514757432</c:v>
                </c:pt>
                <c:pt idx="7">
                  <c:v>#N/A</c:v>
                </c:pt>
                <c:pt idx="8">
                  <c:v>87.183430049128361</c:v>
                </c:pt>
                <c:pt idx="9">
                  <c:v>90.607319681811617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F0-493F-9783-C5159FB3D94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CF0-493F-9783-C5159FB3D94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6CF0-493F-9783-C5159FB3D94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CF0-493F-9783-C5159FB3D9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F0-493F-9783-C5159FB3D949}"/>
                </c:ext>
              </c:extLst>
            </c:dLbl>
            <c:dLbl>
              <c:idx val="1"/>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F0-493F-9783-C5159FB3D94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F0-493F-9783-C5159FB3D94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F0-493F-9783-C5159FB3D9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F0-493F-9783-C5159FB3D9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F0-493F-9783-C5159FB3D94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F0-493F-9783-C5159FB3D949}"/>
                </c:ext>
              </c:extLst>
            </c:dLbl>
            <c:dLbl>
              <c:idx val="7"/>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F0-493F-9783-C5159FB3D94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F0-493F-9783-C5159FB3D94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F0-493F-9783-C5159FB3D94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F0-493F-9783-C5159FB3D94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F0-493F-9783-C5159FB3D94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F0-493F-9783-C5159FB3D949}"/>
                </c:ext>
              </c:extLst>
            </c:dLbl>
            <c:dLbl>
              <c:idx val="13"/>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F0-493F-9783-C5159FB3D94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F0-493F-9783-C5159FB3D9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F0-493F-9783-C5159FB3D9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F0-493F-9783-C5159FB3D9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F0-493F-9783-C5159FB3D9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F0-493F-9783-C5159FB3D9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F0-493F-9783-C5159FB3D9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F0-493F-9783-C5159FB3D9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F0-493F-9783-C5159FB3D9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F0-493F-9783-C5159FB3D9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CF0-493F-9783-C5159FB3D9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F0-493F-9783-C5159FB3D9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F0-493F-9783-C5159FB3D9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F0-493F-9783-C5159FB3D9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F0-493F-9783-C5159FB3D9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F0-493F-9783-C5159FB3D9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F0-493F-9783-C5159FB3D9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F0-493F-9783-C5159FB3D9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F0-493F-9783-C5159FB3D9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F0-493F-9783-C5159FB3D9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F0-493F-9783-C5159FB3D9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F0-493F-9783-C5159FB3D9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F0-493F-9783-C5159FB3D9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F0-493F-9783-C5159FB3D9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F0-493F-9783-C5159FB3D9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F0-493F-9783-C5159FB3D9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F0-493F-9783-C5159FB3D9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F0-493F-9783-C5159FB3D9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F0-493F-9783-C5159FB3D9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F0-493F-9783-C5159FB3D9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F0-493F-9783-C5159FB3D9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F0-493F-9783-C5159FB3D9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F0-493F-9783-C5159FB3D9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F0-493F-9783-C5159FB3D9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F0-493F-9783-C5159FB3D9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F0-493F-9783-C5159FB3D9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F0-493F-9783-C5159FB3D9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F0-493F-9783-C5159FB3D9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F0-493F-9783-C5159FB3D9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F0-493F-9783-C5159FB3D9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F0-493F-9783-C5159FB3D9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F0-493F-9783-C5159FB3D9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F0-493F-9783-C5159FB3D9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F0-493F-9783-C5159FB3D9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F0-493F-9783-C5159FB3D9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F0-493F-9783-C5159FB3D9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F0-493F-9783-C5159FB3D9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F0-493F-9783-C5159FB3D9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F0-493F-9783-C5159FB3D9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F0-493F-9783-C5159FB3D9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F0-493F-9783-C5159FB3D9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F0-493F-9783-C5159FB3D9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F0-493F-9783-C5159FB3D9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F0-493F-9783-C5159FB3D9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F0-493F-9783-C5159FB3D9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F0-493F-9783-C5159FB3D9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F0-493F-9783-C5159FB3D9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F0-493F-9783-C5159FB3D9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F0-493F-9783-C5159FB3D9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F0-493F-9783-C5159FB3D9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F0-493F-9783-C5159FB3D9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F0-493F-9783-C5159FB3D9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F0-493F-9783-C5159FB3D9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F0-493F-9783-C5159FB3D9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F0-493F-9783-C5159FB3D9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F0-493F-9783-C5159FB3D9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F0-493F-9783-C5159FB3D9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F0-493F-9783-C5159FB3D9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F0-493F-9783-C5159FB3D9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F0-493F-9783-C5159FB3D9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F0-493F-9783-C5159FB3D9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F0-493F-9783-C5159FB3D9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F0-493F-9783-C5159FB3D9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F0-493F-9783-C5159FB3D9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F0-493F-9783-C5159FB3D9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F0-493F-9783-C5159FB3D9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F0-493F-9783-C5159FB3D9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F0-493F-9783-C5159FB3D9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F0-493F-9783-C5159FB3D9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F0-493F-9783-C5159FB3D9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F0-493F-9783-C5159FB3D9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CF0-493F-9783-C5159FB3D9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2017</c:v>
                </c:pt>
                <c:pt idx="6">
                  <c:v>2017</c:v>
                </c:pt>
                <c:pt idx="7">
                  <c:v>2017</c:v>
                </c:pt>
                <c:pt idx="8">
                  <c:v>2019</c:v>
                </c:pt>
                <c:pt idx="9">
                  <c:v>2020</c:v>
                </c:pt>
                <c:pt idx="10">
                  <c:v>2021</c:v>
                </c:pt>
                <c:pt idx="11">
                  <c:v>2022</c:v>
                </c:pt>
                <c:pt idx="12">
                  <c:v>2023</c:v>
                </c:pt>
                <c:pt idx="13">
                  <c:v>2023</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SACMEQ</c:v>
                  </c:pt>
                  <c:pt idx="2">
                    <c:v>EMIS</c:v>
                  </c:pt>
                  <c:pt idx="3">
                    <c:v>EMIS</c:v>
                  </c:pt>
                  <c:pt idx="4">
                    <c:v>UIS</c:v>
                  </c:pt>
                  <c:pt idx="5">
                    <c:v>UIS</c:v>
                  </c:pt>
                  <c:pt idx="6">
                    <c:v>EMIS</c:v>
                  </c:pt>
                  <c:pt idx="7">
                    <c:v>WV</c:v>
                  </c:pt>
                  <c:pt idx="8">
                    <c:v>EMIS</c:v>
                  </c:pt>
                  <c:pt idx="9">
                    <c:v>EMIS</c:v>
                  </c:pt>
                  <c:pt idx="10">
                    <c:v>EMIS</c:v>
                  </c:pt>
                  <c:pt idx="11">
                    <c:v>EMIS</c:v>
                  </c:pt>
                  <c:pt idx="12">
                    <c:v>EMIS</c:v>
                  </c:pt>
                  <c:pt idx="13">
                    <c:v>SUR</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CF0-493F-9783-C5159FB3D94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B607FB3-98EA-43A4-983A-70ECBBFC15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D95E6AE-61EF-4C85-9FDF-71CF640D4C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83FF163-FB9F-4906-94CA-1220251A17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8334C91-2C3D-4832-8535-36E0C0FE557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8FAC088-ABCF-42E2-8FA5-4A68327F9C0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D2AA67E-6B91-4304-BF1F-27FB272BB3FE}"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2F3D011-CAAB-4A78-B1E6-6C8D6138AC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535E74E-4769-49C0-AA77-6ADA61EBB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0E807C5-B1A1-4493-9975-A74409B63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B4C29D4-9B67-410B-9BE1-603970E30E0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38C0DC9-3A45-4D27-B214-A00B90EB91B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D521864-9CF6-42E2-A851-161AE7513DE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E3B9B8D-1F93-40DB-A892-2C58CDDA5D8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03137FB-97A0-49E1-96B6-5A6EEA39954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DECEE14-AD1E-43DD-92A7-23869C7649D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382129E-03AD-46DA-B30D-7A3A57800A0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DDD20C-24A4-4D02-9EB6-053DCC3A14F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B8FBC3B-6E80-4AC3-80C9-7BC82C2D01B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5D6C63-2DE4-4F60-B9C6-D6FD29C7EDE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82D4A88-FC5F-4E13-9863-C279796D338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D2ADA3-9885-4464-AD8A-E1B8286B84A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C6BB7F5-17C7-41CB-8B34-20972E5992B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CDC1F8-7A87-4FA4-B274-0FAA1F0F4AF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39B923C-925A-41E4-86A1-995F38B1FEA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11CE5F-52A2-497A-9CD5-7EBACD287EE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1F6FBC-8C33-4BD8-BD75-2B35454FCD1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F8328A-E8FD-41D0-AC4E-054F844F7BD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F8C8C7-04D9-4148-B969-EBDF7815783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E583A05-32B3-4B61-8944-D837C9B2307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6CAE13-3C6B-4A90-B430-EDC7C0B8F3E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83003E-219D-4324-A796-29672998A67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5D7563-5D7B-4487-999D-F48454BE7C4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9AEFFEC-8A20-4D37-A4DC-AD1ED3B987C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DB23044-5070-470D-8AC5-B2F88DDF42F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97F734-A3D1-4217-8882-97BB9677F1D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12ED16-E800-47F4-BADB-636230C5D49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26160E-108B-425A-A093-47FA25E6957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23086A-526B-4ED6-941A-2E12E547323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4D6A21-E839-42B2-8F26-F170EB8B4EB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F10941-9A27-4C0A-BB40-AD10CE22866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61998E-0189-4CF1-951F-5E026319EB1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52AD9C-CF8F-4D09-A539-09FA849D750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D6DDBD-D9F4-4814-A219-611579EB2C5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A90A4E-F5A4-4805-8865-00C9D5AEE3C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4E4C4D-75A3-42F1-9D56-9874FB16A87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72BAC6-783C-40F3-BD07-92CA7D6D286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2500995E-7048-4708-B306-122237D0E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A63CBE5-238F-44D6-930D-5E0D8A061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D8D74C6-56E5-466B-A881-4F29AB80C5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E5E09E1-2A9A-4F83-888D-E22E5FC34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D544B1A-5AC7-4792-B8F9-54355C40B2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B14632F-6628-4F22-B86B-D0C09A2EEB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FB9AE78-4612-43D0-842F-DCA6B16ECD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082B14E-C359-4FE4-BA16-A7C7223617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EB50B7C-3B96-4BF7-8B8B-7D6A7D43F7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E09421D-C655-4876-8139-BEC74E99D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82621F9-8B11-47E4-9EAE-76B4398D2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0FC8C619-11C3-481C-A348-6D05F6293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4F6EF1D-8AF1-4A72-9BC2-9CA438E45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EB70E20-C9DE-4DD5-8061-E374A3341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DABD666-0B45-4A9E-ACA6-1A86CB8F52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4E48788-569F-4D3A-B38B-401143B9AD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B7E0835-02E2-47F7-85A6-77B99213F3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7AF1FF3-8024-49B5-A060-150ECC63A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6D8B98F-F18D-45DB-9FEF-27CB2106B8C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95E44AC-B138-4D67-8C65-940AE211CEF1}"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CB23BD8-3B74-4E9B-8410-66B7431A0B8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FFD994-B8A6-4176-BBE7-ED3A4487167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4C6BF50-00E5-4C88-A37B-411F75A63A3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1131F3A-E1BA-441D-AB58-C74EDAE9098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EC4F569-7C71-4D23-9F17-5BF613A7D81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8C38F4-9490-4AC3-A923-A8BCE83C25B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FAEBD46-0686-481D-BF2C-1999BC5E0C1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E87957C-1A0F-419F-9428-13D2C4B6260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89AEDB6-950A-4CC5-B341-31C9B2D13B2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65D6EB-7118-4126-9D79-A1885C2E099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3870E2F-420F-42F5-8A85-8385E09338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A434D-5277-4931-99A8-B42DB2B917C6}">
  <sheetPr codeName="Sheet2"/>
  <dimension ref="A1:AH251"/>
  <sheetViews>
    <sheetView workbookViewId="0">
      <selection sqref="A1:U400"/>
    </sheetView>
  </sheetViews>
  <sheetFormatPr defaultColWidth="9" defaultRowHeight="13.2" x14ac:dyDescent="0.25"/>
  <cols>
    <col min="1" max="1" width="52.69921875" style="375" bestFit="1" customWidth="1"/>
    <col min="2" max="2" width="18.3984375" style="375" customWidth="1"/>
    <col min="3" max="3" width="22.3984375" style="375" customWidth="1"/>
    <col min="4" max="4" width="23.5" style="375" customWidth="1"/>
    <col min="5" max="5" width="23.69921875" style="375" customWidth="1"/>
    <col min="6" max="6" width="23.5" style="375" customWidth="1"/>
    <col min="7" max="12" width="9" style="375"/>
    <col min="13" max="13" width="39.69921875" style="375" bestFit="1" customWidth="1"/>
    <col min="14" max="22" width="9" style="375"/>
    <col min="23" max="23" width="13.09765625" style="375" bestFit="1" customWidth="1"/>
    <col min="24" max="16384" width="9" style="375"/>
  </cols>
  <sheetData>
    <row r="1" spans="1:34" x14ac:dyDescent="0.25">
      <c r="A1" s="374" t="s">
        <v>303</v>
      </c>
      <c r="B1" s="374" t="s">
        <v>304</v>
      </c>
      <c r="C1" s="374" t="s">
        <v>305</v>
      </c>
      <c r="D1" s="374" t="s">
        <v>306</v>
      </c>
      <c r="E1" s="374" t="s">
        <v>307</v>
      </c>
      <c r="F1" s="374" t="s">
        <v>161</v>
      </c>
      <c r="G1" s="374"/>
      <c r="I1" s="376" t="s">
        <v>308</v>
      </c>
      <c r="L1" s="376" t="s">
        <v>309</v>
      </c>
      <c r="M1" s="376" t="s">
        <v>310</v>
      </c>
      <c r="N1" s="376" t="s">
        <v>311</v>
      </c>
      <c r="O1" s="376" t="s">
        <v>312</v>
      </c>
      <c r="P1" s="376" t="s">
        <v>313</v>
      </c>
      <c r="Q1" s="376" t="s">
        <v>314</v>
      </c>
      <c r="R1" s="376" t="s">
        <v>315</v>
      </c>
      <c r="S1" s="376" t="s">
        <v>316</v>
      </c>
      <c r="T1" s="376" t="s">
        <v>309</v>
      </c>
      <c r="U1" s="376" t="s">
        <v>308</v>
      </c>
    </row>
    <row r="2" spans="1:34" x14ac:dyDescent="0.25">
      <c r="A2" s="377" t="s">
        <v>317</v>
      </c>
      <c r="I2" s="378" t="s">
        <v>303</v>
      </c>
      <c r="L2" s="378" t="s">
        <v>318</v>
      </c>
      <c r="M2" s="378" t="s">
        <v>319</v>
      </c>
      <c r="N2" s="378" t="s">
        <v>319</v>
      </c>
      <c r="O2" s="378" t="s">
        <v>319</v>
      </c>
      <c r="P2" s="378" t="s">
        <v>320</v>
      </c>
      <c r="Q2" s="378" t="s">
        <v>321</v>
      </c>
      <c r="R2" s="378"/>
      <c r="S2" s="378"/>
      <c r="T2" s="378" t="s">
        <v>318</v>
      </c>
      <c r="U2" s="379" t="s">
        <v>303</v>
      </c>
    </row>
    <row r="3" spans="1:34" x14ac:dyDescent="0.25">
      <c r="A3" s="380" t="s">
        <v>130</v>
      </c>
      <c r="B3" s="380" t="s">
        <v>322</v>
      </c>
      <c r="C3" s="380" t="s">
        <v>323</v>
      </c>
      <c r="D3" s="381" t="s">
        <v>324</v>
      </c>
      <c r="E3" s="375" t="s">
        <v>325</v>
      </c>
      <c r="I3" s="378" t="s">
        <v>304</v>
      </c>
      <c r="L3" s="378" t="s">
        <v>326</v>
      </c>
      <c r="M3" s="378" t="s">
        <v>327</v>
      </c>
      <c r="N3" s="378" t="s">
        <v>327</v>
      </c>
      <c r="O3" s="378" t="s">
        <v>328</v>
      </c>
      <c r="P3" s="378" t="s">
        <v>329</v>
      </c>
      <c r="Q3" s="378" t="s">
        <v>330</v>
      </c>
      <c r="R3" s="378"/>
      <c r="S3" s="378"/>
      <c r="T3" s="378" t="s">
        <v>326</v>
      </c>
      <c r="U3" s="378" t="s">
        <v>303</v>
      </c>
      <c r="W3" s="375" t="s">
        <v>331</v>
      </c>
      <c r="X3" s="375" t="s">
        <v>332</v>
      </c>
    </row>
    <row r="4" spans="1:34" x14ac:dyDescent="0.25">
      <c r="A4" s="375" t="s">
        <v>333</v>
      </c>
      <c r="B4" s="375" t="s">
        <v>334</v>
      </c>
      <c r="C4" s="375" t="s">
        <v>335</v>
      </c>
      <c r="D4" s="381" t="s">
        <v>336</v>
      </c>
      <c r="E4" s="375" t="s">
        <v>337</v>
      </c>
      <c r="I4" s="378" t="s">
        <v>305</v>
      </c>
      <c r="L4" s="378" t="s">
        <v>338</v>
      </c>
      <c r="M4" s="378" t="s">
        <v>339</v>
      </c>
      <c r="N4" s="378" t="s">
        <v>339</v>
      </c>
      <c r="O4" s="378" t="s">
        <v>339</v>
      </c>
      <c r="P4" s="378" t="s">
        <v>340</v>
      </c>
      <c r="Q4" s="378" t="s">
        <v>341</v>
      </c>
      <c r="R4" s="378"/>
      <c r="S4" s="378"/>
      <c r="T4" s="378" t="s">
        <v>338</v>
      </c>
      <c r="U4" s="378" t="s">
        <v>305</v>
      </c>
    </row>
    <row r="5" spans="1:34" x14ac:dyDescent="0.25">
      <c r="A5" s="380" t="str">
        <f>+Introduction!C7</f>
        <v>Zambia</v>
      </c>
      <c r="B5" s="382" t="str">
        <f t="shared" ref="B5" si="0">VLOOKUP($A$5,translationcountries,3,FALSE)</f>
        <v>Zambia</v>
      </c>
      <c r="C5" s="382" t="str">
        <f>VLOOKUP($A$5,translationcountries,2,FALSE)</f>
        <v>Zambie</v>
      </c>
      <c r="D5" s="382" t="str">
        <f>VLOOKUP($A$5,translationcountries,4,FALSE)</f>
        <v>Замбия</v>
      </c>
      <c r="E5" s="382" t="str">
        <f>VLOOKUP($A$5,translationcountries,5,FALSE)</f>
        <v>زامبيا</v>
      </c>
      <c r="F5" s="382">
        <f>VLOOKUP($A$5,translationcountries,6,FALSE)</f>
        <v>0</v>
      </c>
      <c r="G5" s="382"/>
      <c r="I5" s="378" t="s">
        <v>306</v>
      </c>
      <c r="L5" s="378" t="s">
        <v>343</v>
      </c>
      <c r="M5" s="378" t="s">
        <v>344</v>
      </c>
      <c r="N5" s="378" t="s">
        <v>344</v>
      </c>
      <c r="O5" s="378" t="s">
        <v>345</v>
      </c>
      <c r="P5" s="378" t="s">
        <v>346</v>
      </c>
      <c r="Q5" s="378" t="s">
        <v>347</v>
      </c>
      <c r="R5" s="378"/>
      <c r="S5" s="378"/>
      <c r="T5" s="378" t="s">
        <v>343</v>
      </c>
      <c r="U5" s="379" t="s">
        <v>303</v>
      </c>
    </row>
    <row r="6" spans="1:34" x14ac:dyDescent="0.25">
      <c r="A6" s="380" t="s">
        <v>348</v>
      </c>
      <c r="B6" s="375" t="s">
        <v>349</v>
      </c>
      <c r="C6" s="375" t="s">
        <v>350</v>
      </c>
      <c r="D6" s="381" t="s">
        <v>351</v>
      </c>
      <c r="E6" s="375" t="s">
        <v>352</v>
      </c>
      <c r="I6" s="378" t="s">
        <v>307</v>
      </c>
      <c r="L6" s="378" t="s">
        <v>353</v>
      </c>
      <c r="M6" s="378" t="s">
        <v>354</v>
      </c>
      <c r="N6" s="378" t="s">
        <v>355</v>
      </c>
      <c r="O6" s="378" t="s">
        <v>356</v>
      </c>
      <c r="P6" s="378" t="s">
        <v>357</v>
      </c>
      <c r="Q6" s="378" t="s">
        <v>358</v>
      </c>
      <c r="R6" s="378"/>
      <c r="S6" s="378"/>
      <c r="T6" s="378" t="s">
        <v>353</v>
      </c>
      <c r="U6" s="379" t="s">
        <v>303</v>
      </c>
    </row>
    <row r="7" spans="1:34" x14ac:dyDescent="0.25">
      <c r="A7" s="380" t="s">
        <v>31</v>
      </c>
      <c r="B7" s="375" t="s">
        <v>359</v>
      </c>
      <c r="C7" s="375" t="s">
        <v>360</v>
      </c>
      <c r="D7" s="381" t="s">
        <v>361</v>
      </c>
      <c r="E7" s="375" t="s">
        <v>362</v>
      </c>
      <c r="I7" s="378" t="s">
        <v>161</v>
      </c>
      <c r="L7" s="378" t="s">
        <v>363</v>
      </c>
      <c r="M7" s="378" t="s">
        <v>364</v>
      </c>
      <c r="N7" s="378" t="s">
        <v>365</v>
      </c>
      <c r="O7" s="378" t="s">
        <v>364</v>
      </c>
      <c r="P7" s="378" t="s">
        <v>366</v>
      </c>
      <c r="Q7" s="378" t="s">
        <v>367</v>
      </c>
      <c r="R7" s="378"/>
      <c r="S7" s="378"/>
      <c r="T7" s="378" t="s">
        <v>363</v>
      </c>
      <c r="U7" s="379" t="s">
        <v>303</v>
      </c>
      <c r="X7" s="378" t="str" cm="1">
        <f t="array" aca="1" ref="X7" ca="1">CELL("filename")</f>
        <v>C:\Users\johnstonr\WHOUNICEF Dropbox\WHOUNICEF Team Folder\Schools\2026 Report\Country files\Country files multilingual\Country files v09\[JMP_2026_WinS_ZMB_Zambia.xlsx]Introduction</v>
      </c>
    </row>
    <row r="8" spans="1:34" x14ac:dyDescent="0.25">
      <c r="A8" s="375" t="s">
        <v>131</v>
      </c>
      <c r="B8" s="375" t="s">
        <v>368</v>
      </c>
      <c r="C8" s="375" t="s">
        <v>369</v>
      </c>
      <c r="D8" s="381" t="s">
        <v>370</v>
      </c>
      <c r="E8" s="375" t="s">
        <v>371</v>
      </c>
      <c r="I8" s="378"/>
      <c r="L8" s="378" t="s">
        <v>372</v>
      </c>
      <c r="M8" s="378" t="s">
        <v>373</v>
      </c>
      <c r="N8" s="378" t="s">
        <v>374</v>
      </c>
      <c r="O8" s="378" t="s">
        <v>373</v>
      </c>
      <c r="P8" s="378" t="s">
        <v>375</v>
      </c>
      <c r="Q8" s="378" t="s">
        <v>376</v>
      </c>
      <c r="R8" s="378"/>
      <c r="S8" s="378"/>
      <c r="T8" s="378" t="s">
        <v>372</v>
      </c>
      <c r="U8" s="379" t="s">
        <v>305</v>
      </c>
      <c r="X8" s="378" t="str">
        <f ca="1">IFERROR(MID(X7,FIND(CHAR(1),SUBSTITUTE(X7,"\",CHAR(1),LEN(X7)-LEN(SUBSTITUTE(X7,"\",""))))+1,FIND(CHAR(1),SUBSTITUTE(X7,".",CHAR(1),LEN(X7)-LEN(SUBSTITUTE(X7,".",""))))-FIND(CHAR(1),SUBSTITUTE(X7,"\",CHAR(1),LEN(X7)-LEN(SUBSTITUTE(X7,"\",""))))-1),"")</f>
        <v>[JMP_2026_WinS_ZMB_Zambia</v>
      </c>
    </row>
    <row r="9" spans="1:34" x14ac:dyDescent="0.25">
      <c r="A9" s="380" t="s">
        <v>377</v>
      </c>
      <c r="B9" s="375" t="s">
        <v>378</v>
      </c>
      <c r="C9" s="375" t="s">
        <v>379</v>
      </c>
      <c r="D9" s="381" t="s">
        <v>380</v>
      </c>
      <c r="E9" s="375" t="s">
        <v>381</v>
      </c>
      <c r="L9" s="378" t="s">
        <v>382</v>
      </c>
      <c r="M9" s="378" t="s">
        <v>383</v>
      </c>
      <c r="N9" s="378" t="s">
        <v>384</v>
      </c>
      <c r="O9" s="378" t="s">
        <v>385</v>
      </c>
      <c r="P9" s="378" t="s">
        <v>386</v>
      </c>
      <c r="Q9" s="378" t="s">
        <v>387</v>
      </c>
      <c r="R9" s="378"/>
      <c r="S9" s="378"/>
      <c r="T9" s="378" t="s">
        <v>382</v>
      </c>
      <c r="U9" s="379" t="s">
        <v>307</v>
      </c>
      <c r="X9" s="378" t="s">
        <v>342</v>
      </c>
    </row>
    <row r="10" spans="1:34" x14ac:dyDescent="0.25">
      <c r="A10" s="380" t="s">
        <v>388</v>
      </c>
      <c r="B10" s="375" t="s">
        <v>389</v>
      </c>
      <c r="C10" s="375" t="s">
        <v>390</v>
      </c>
      <c r="D10" s="381" t="s">
        <v>391</v>
      </c>
      <c r="E10" s="375" t="s">
        <v>392</v>
      </c>
      <c r="I10" s="383" t="s">
        <v>393</v>
      </c>
      <c r="L10" s="378" t="s">
        <v>394</v>
      </c>
      <c r="M10" s="378" t="s">
        <v>395</v>
      </c>
      <c r="N10" s="378" t="s">
        <v>396</v>
      </c>
      <c r="O10" s="378" t="s">
        <v>395</v>
      </c>
      <c r="P10" s="378" t="s">
        <v>397</v>
      </c>
      <c r="Q10" s="378" t="s">
        <v>398</v>
      </c>
      <c r="R10" s="378"/>
      <c r="S10" s="378"/>
      <c r="T10" s="378" t="s">
        <v>394</v>
      </c>
      <c r="U10" s="379" t="s">
        <v>304</v>
      </c>
      <c r="W10" s="380" t="s">
        <v>399</v>
      </c>
      <c r="X10" s="380" t="s">
        <v>400</v>
      </c>
    </row>
    <row r="11" spans="1:34" x14ac:dyDescent="0.25">
      <c r="A11" s="380" t="s">
        <v>291</v>
      </c>
      <c r="B11" s="375" t="s">
        <v>401</v>
      </c>
      <c r="C11" s="375" t="s">
        <v>402</v>
      </c>
      <c r="D11" s="381" t="s">
        <v>403</v>
      </c>
      <c r="E11" s="375" t="s">
        <v>404</v>
      </c>
      <c r="I11" s="378" t="str">
        <f>HLOOKUP(Introduction!$G$4,nametranslations,18,FALSE)</f>
        <v>Notes on how to read the country file</v>
      </c>
      <c r="L11" s="378" t="s">
        <v>405</v>
      </c>
      <c r="M11" s="378" t="s">
        <v>406</v>
      </c>
      <c r="N11" s="378" t="s">
        <v>407</v>
      </c>
      <c r="O11" s="378" t="s">
        <v>406</v>
      </c>
      <c r="P11" s="378" t="s">
        <v>408</v>
      </c>
      <c r="Q11" s="378" t="s">
        <v>409</v>
      </c>
      <c r="R11" s="378"/>
      <c r="S11" s="378"/>
      <c r="T11" s="378" t="s">
        <v>405</v>
      </c>
      <c r="U11" s="379" t="s">
        <v>303</v>
      </c>
    </row>
    <row r="12" spans="1:34" x14ac:dyDescent="0.25">
      <c r="A12" s="380" t="s">
        <v>32</v>
      </c>
      <c r="B12" s="380" t="s">
        <v>410</v>
      </c>
      <c r="C12" s="380" t="s">
        <v>411</v>
      </c>
      <c r="D12" s="381" t="s">
        <v>412</v>
      </c>
      <c r="E12" s="380" t="s">
        <v>413</v>
      </c>
      <c r="I12" s="378" t="str">
        <f>HLOOKUP(Introduction!$G$4,nametranslations,24,FALSE)</f>
        <v>Total</v>
      </c>
      <c r="L12" s="378" t="s">
        <v>414</v>
      </c>
      <c r="M12" s="378" t="s">
        <v>415</v>
      </c>
      <c r="N12" s="378" t="s">
        <v>416</v>
      </c>
      <c r="O12" s="378" t="s">
        <v>417</v>
      </c>
      <c r="P12" s="378" t="s">
        <v>418</v>
      </c>
      <c r="Q12" s="378" t="s">
        <v>419</v>
      </c>
      <c r="R12" s="378"/>
      <c r="S12" s="378"/>
      <c r="T12" s="378" t="s">
        <v>414</v>
      </c>
      <c r="U12" s="379" t="s">
        <v>303</v>
      </c>
      <c r="W12" s="375" t="s">
        <v>420</v>
      </c>
      <c r="X12" s="375" t="s">
        <v>421</v>
      </c>
      <c r="Z12" s="375" t="s">
        <v>422</v>
      </c>
      <c r="AC12" s="375" t="s">
        <v>423</v>
      </c>
      <c r="AH12" s="384" t="str" cm="1">
        <f t="array" aca="1" ref="AH12" ca="1">MID(CELL("filename"),FIND("~",SUBSTITUTE(CELL("filename"),"_","~",3))+1,3)</f>
        <v>ZMB</v>
      </c>
    </row>
    <row r="13" spans="1:34" x14ac:dyDescent="0.25">
      <c r="A13" s="380" t="s">
        <v>424</v>
      </c>
      <c r="B13" s="380" t="s">
        <v>425</v>
      </c>
      <c r="C13" s="380" t="s">
        <v>426</v>
      </c>
      <c r="D13" s="381" t="s">
        <v>427</v>
      </c>
      <c r="E13" s="380" t="s">
        <v>428</v>
      </c>
      <c r="I13" s="378" t="str">
        <f>HLOOKUP(Introduction!$G$4,nametranslations,25,FALSE)</f>
        <v>Rural</v>
      </c>
      <c r="L13" s="378" t="s">
        <v>429</v>
      </c>
      <c r="M13" s="378" t="s">
        <v>430</v>
      </c>
      <c r="N13" s="378" t="s">
        <v>431</v>
      </c>
      <c r="O13" s="378" t="s">
        <v>432</v>
      </c>
      <c r="P13" s="378" t="s">
        <v>433</v>
      </c>
      <c r="Q13" s="378" t="s">
        <v>434</v>
      </c>
      <c r="R13" s="378"/>
      <c r="S13" s="378"/>
      <c r="T13" s="378" t="s">
        <v>429</v>
      </c>
      <c r="U13" s="379" t="s">
        <v>305</v>
      </c>
    </row>
    <row r="14" spans="1:34" x14ac:dyDescent="0.25">
      <c r="A14" s="375" t="s">
        <v>133</v>
      </c>
      <c r="B14" s="375" t="s">
        <v>435</v>
      </c>
      <c r="C14" s="375" t="s">
        <v>436</v>
      </c>
      <c r="D14" s="381" t="s">
        <v>437</v>
      </c>
      <c r="E14" s="375" t="s">
        <v>438</v>
      </c>
      <c r="I14" s="378" t="str">
        <f>HLOOKUP(Introduction!$G$4,nametranslations,26,FALSE)</f>
        <v>Urban</v>
      </c>
      <c r="L14" s="378" t="s">
        <v>439</v>
      </c>
      <c r="M14" s="378" t="s">
        <v>440</v>
      </c>
      <c r="N14" s="378" t="s">
        <v>441</v>
      </c>
      <c r="O14" s="378" t="s">
        <v>442</v>
      </c>
      <c r="P14" s="378" t="s">
        <v>443</v>
      </c>
      <c r="Q14" s="378" t="s">
        <v>444</v>
      </c>
      <c r="R14" s="378"/>
      <c r="S14" s="378"/>
      <c r="T14" s="378" t="s">
        <v>439</v>
      </c>
      <c r="U14" s="379" t="s">
        <v>303</v>
      </c>
    </row>
    <row r="15" spans="1:34" x14ac:dyDescent="0.25">
      <c r="A15" s="375" t="s">
        <v>134</v>
      </c>
      <c r="B15" s="375" t="s">
        <v>445</v>
      </c>
      <c r="C15" s="380" t="s">
        <v>446</v>
      </c>
      <c r="D15" s="381" t="s">
        <v>447</v>
      </c>
      <c r="E15" s="380" t="s">
        <v>448</v>
      </c>
      <c r="I15" s="378" t="str">
        <f>HLOOKUP(Introduction!$G$4,nametranslations,27,FALSE)</f>
        <v>Pre-primary</v>
      </c>
      <c r="L15" s="378" t="s">
        <v>449</v>
      </c>
      <c r="M15" s="378" t="s">
        <v>450</v>
      </c>
      <c r="N15" s="378" t="s">
        <v>451</v>
      </c>
      <c r="O15" s="378" t="s">
        <v>450</v>
      </c>
      <c r="P15" s="378" t="s">
        <v>452</v>
      </c>
      <c r="Q15" s="378" t="s">
        <v>453</v>
      </c>
      <c r="R15" s="378"/>
      <c r="S15" s="378"/>
      <c r="T15" s="378" t="s">
        <v>449</v>
      </c>
      <c r="U15" s="379" t="s">
        <v>303</v>
      </c>
    </row>
    <row r="16" spans="1:34" x14ac:dyDescent="0.25">
      <c r="A16" s="375" t="s">
        <v>135</v>
      </c>
      <c r="B16" s="380" t="s">
        <v>454</v>
      </c>
      <c r="C16" s="380" t="s">
        <v>455</v>
      </c>
      <c r="D16" s="381" t="s">
        <v>456</v>
      </c>
      <c r="E16" s="380" t="s">
        <v>457</v>
      </c>
      <c r="I16" s="378" t="str">
        <f>HLOOKUP(Introduction!$G$4,nametranslations,28,FALSE)</f>
        <v>Primary</v>
      </c>
      <c r="L16" s="378" t="s">
        <v>458</v>
      </c>
      <c r="M16" s="378" t="s">
        <v>459</v>
      </c>
      <c r="N16" s="378" t="s">
        <v>460</v>
      </c>
      <c r="O16" s="378" t="s">
        <v>459</v>
      </c>
      <c r="P16" s="378" t="s">
        <v>461</v>
      </c>
      <c r="Q16" s="378" t="s">
        <v>462</v>
      </c>
      <c r="R16" s="378"/>
      <c r="S16" s="378"/>
      <c r="T16" s="378" t="s">
        <v>458</v>
      </c>
      <c r="U16" s="379" t="s">
        <v>303</v>
      </c>
    </row>
    <row r="17" spans="1:21" x14ac:dyDescent="0.25">
      <c r="A17" s="375" t="s">
        <v>463</v>
      </c>
      <c r="B17" s="380" t="s">
        <v>464</v>
      </c>
      <c r="C17" s="380" t="s">
        <v>465</v>
      </c>
      <c r="D17" s="381" t="s">
        <v>466</v>
      </c>
      <c r="E17" s="380" t="s">
        <v>467</v>
      </c>
      <c r="I17" s="378" t="str">
        <f>HLOOKUP(Introduction!$G$4,nametranslations,29,FALSE)</f>
        <v>Secondary</v>
      </c>
      <c r="L17" s="378" t="s">
        <v>468</v>
      </c>
      <c r="M17" s="378" t="s">
        <v>469</v>
      </c>
      <c r="N17" s="378" t="s">
        <v>470</v>
      </c>
      <c r="O17" s="378" t="s">
        <v>471</v>
      </c>
      <c r="P17" s="378" t="s">
        <v>472</v>
      </c>
      <c r="Q17" s="378" t="s">
        <v>473</v>
      </c>
      <c r="R17" s="378"/>
      <c r="S17" s="378"/>
      <c r="T17" s="378" t="s">
        <v>468</v>
      </c>
      <c r="U17" s="379" t="s">
        <v>303</v>
      </c>
    </row>
    <row r="18" spans="1:21" x14ac:dyDescent="0.25">
      <c r="A18" s="375" t="s">
        <v>474</v>
      </c>
      <c r="B18" s="380" t="s">
        <v>475</v>
      </c>
      <c r="C18" s="380" t="s">
        <v>476</v>
      </c>
      <c r="D18" s="381" t="s">
        <v>477</v>
      </c>
      <c r="E18" s="380" t="s">
        <v>478</v>
      </c>
      <c r="I18" s="378"/>
      <c r="L18" s="378" t="s">
        <v>479</v>
      </c>
      <c r="M18" s="378" t="s">
        <v>480</v>
      </c>
      <c r="N18" s="378" t="s">
        <v>480</v>
      </c>
      <c r="O18" s="378" t="s">
        <v>480</v>
      </c>
      <c r="P18" s="378" t="s">
        <v>481</v>
      </c>
      <c r="Q18" s="378" t="s">
        <v>482</v>
      </c>
      <c r="R18" s="378"/>
      <c r="S18" s="378"/>
      <c r="T18" s="378" t="s">
        <v>479</v>
      </c>
      <c r="U18" s="379" t="s">
        <v>305</v>
      </c>
    </row>
    <row r="19" spans="1:21" x14ac:dyDescent="0.25">
      <c r="A19" s="377" t="s">
        <v>483</v>
      </c>
      <c r="I19" s="378"/>
      <c r="L19" s="378" t="s">
        <v>484</v>
      </c>
      <c r="M19" s="378" t="s">
        <v>485</v>
      </c>
      <c r="N19" s="378" t="s">
        <v>486</v>
      </c>
      <c r="O19" s="378" t="s">
        <v>487</v>
      </c>
      <c r="P19" s="378" t="s">
        <v>488</v>
      </c>
      <c r="Q19" s="378" t="s">
        <v>489</v>
      </c>
      <c r="R19" s="378"/>
      <c r="S19" s="378"/>
      <c r="T19" s="378" t="s">
        <v>484</v>
      </c>
      <c r="U19" s="379" t="s">
        <v>305</v>
      </c>
    </row>
    <row r="20" spans="1:21" x14ac:dyDescent="0.25">
      <c r="A20" s="375" t="s">
        <v>137</v>
      </c>
      <c r="B20" s="380" t="s">
        <v>490</v>
      </c>
      <c r="C20" s="380" t="s">
        <v>491</v>
      </c>
      <c r="D20" s="381" t="s">
        <v>492</v>
      </c>
      <c r="E20" s="380" t="s">
        <v>493</v>
      </c>
      <c r="I20" s="378"/>
      <c r="L20" s="378" t="s">
        <v>494</v>
      </c>
      <c r="M20" s="378" t="s">
        <v>495</v>
      </c>
      <c r="N20" s="378" t="s">
        <v>496</v>
      </c>
      <c r="O20" s="378" t="s">
        <v>495</v>
      </c>
      <c r="P20" s="378" t="s">
        <v>497</v>
      </c>
      <c r="Q20" s="378" t="s">
        <v>498</v>
      </c>
      <c r="R20" s="378"/>
      <c r="S20" s="378"/>
      <c r="T20" s="378" t="s">
        <v>494</v>
      </c>
      <c r="U20" s="379" t="s">
        <v>305</v>
      </c>
    </row>
    <row r="21" spans="1:21" x14ac:dyDescent="0.25">
      <c r="A21" s="375" t="s">
        <v>190</v>
      </c>
      <c r="B21" s="380" t="s">
        <v>499</v>
      </c>
      <c r="C21" s="380" t="s">
        <v>500</v>
      </c>
      <c r="D21" s="381" t="s">
        <v>501</v>
      </c>
      <c r="E21" s="380" t="s">
        <v>502</v>
      </c>
      <c r="I21" s="378"/>
      <c r="L21" s="378" t="s">
        <v>503</v>
      </c>
      <c r="M21" s="378" t="s">
        <v>504</v>
      </c>
      <c r="N21" s="378" t="s">
        <v>505</v>
      </c>
      <c r="O21" s="378" t="s">
        <v>506</v>
      </c>
      <c r="P21" s="378" t="s">
        <v>507</v>
      </c>
      <c r="Q21" s="378" t="s">
        <v>508</v>
      </c>
      <c r="R21" s="378"/>
      <c r="S21" s="378"/>
      <c r="T21" s="378" t="s">
        <v>503</v>
      </c>
      <c r="U21" s="379" t="s">
        <v>303</v>
      </c>
    </row>
    <row r="22" spans="1:21" x14ac:dyDescent="0.25">
      <c r="A22" s="375" t="s">
        <v>14</v>
      </c>
      <c r="B22" s="380" t="s">
        <v>509</v>
      </c>
      <c r="C22" s="380" t="s">
        <v>510</v>
      </c>
      <c r="D22" s="381" t="s">
        <v>511</v>
      </c>
      <c r="E22" s="380" t="s">
        <v>512</v>
      </c>
      <c r="I22" s="378"/>
      <c r="L22" s="378" t="s">
        <v>513</v>
      </c>
      <c r="M22" s="378" t="s">
        <v>514</v>
      </c>
      <c r="N22" s="378" t="s">
        <v>514</v>
      </c>
      <c r="O22" s="378" t="s">
        <v>514</v>
      </c>
      <c r="P22" s="378" t="s">
        <v>515</v>
      </c>
      <c r="Q22" s="378" t="s">
        <v>516</v>
      </c>
      <c r="R22" s="378"/>
      <c r="S22" s="378"/>
      <c r="T22" s="378" t="s">
        <v>513</v>
      </c>
      <c r="U22" s="379" t="s">
        <v>305</v>
      </c>
    </row>
    <row r="23" spans="1:21" x14ac:dyDescent="0.25">
      <c r="A23" s="375" t="s">
        <v>15</v>
      </c>
      <c r="B23" s="380" t="s">
        <v>517</v>
      </c>
      <c r="C23" s="380" t="s">
        <v>518</v>
      </c>
      <c r="D23" s="381" t="s">
        <v>519</v>
      </c>
      <c r="E23" s="380" t="s">
        <v>520</v>
      </c>
      <c r="I23" s="378"/>
      <c r="L23" s="378" t="s">
        <v>521</v>
      </c>
      <c r="M23" s="378" t="s">
        <v>522</v>
      </c>
      <c r="N23" s="378" t="s">
        <v>522</v>
      </c>
      <c r="O23" s="378" t="s">
        <v>522</v>
      </c>
      <c r="P23" s="378" t="s">
        <v>523</v>
      </c>
      <c r="Q23" s="378" t="s">
        <v>524</v>
      </c>
      <c r="R23" s="378"/>
      <c r="S23" s="378"/>
      <c r="T23" s="378" t="s">
        <v>521</v>
      </c>
      <c r="U23" s="379" t="s">
        <v>303</v>
      </c>
    </row>
    <row r="24" spans="1:21" x14ac:dyDescent="0.25">
      <c r="A24" s="375" t="s">
        <v>525</v>
      </c>
      <c r="B24" s="380" t="s">
        <v>525</v>
      </c>
      <c r="C24" s="375" t="s">
        <v>525</v>
      </c>
      <c r="D24" s="381" t="s">
        <v>526</v>
      </c>
      <c r="E24" s="375" t="s">
        <v>527</v>
      </c>
      <c r="I24" s="383" t="s">
        <v>528</v>
      </c>
      <c r="L24" s="378" t="s">
        <v>529</v>
      </c>
      <c r="M24" s="378" t="s">
        <v>530</v>
      </c>
      <c r="N24" s="378" t="s">
        <v>531</v>
      </c>
      <c r="O24" s="378" t="s">
        <v>530</v>
      </c>
      <c r="P24" s="378" t="s">
        <v>532</v>
      </c>
      <c r="Q24" s="378" t="s">
        <v>533</v>
      </c>
      <c r="R24" s="378"/>
      <c r="S24" s="378"/>
      <c r="T24" s="378" t="s">
        <v>529</v>
      </c>
      <c r="U24" s="379" t="s">
        <v>303</v>
      </c>
    </row>
    <row r="25" spans="1:21" x14ac:dyDescent="0.25">
      <c r="A25" s="375" t="s">
        <v>2</v>
      </c>
      <c r="B25" s="380" t="s">
        <v>2</v>
      </c>
      <c r="C25" s="375" t="s">
        <v>2</v>
      </c>
      <c r="D25" s="381" t="s">
        <v>534</v>
      </c>
      <c r="E25" s="375" t="s">
        <v>535</v>
      </c>
      <c r="I25" s="378" t="str">
        <f>HLOOKUP(Introduction!$G$4,nametranslations,36,FALSE)</f>
        <v>Proportion of Schools (%)</v>
      </c>
      <c r="L25" s="378" t="s">
        <v>536</v>
      </c>
      <c r="M25" s="378" t="s">
        <v>537</v>
      </c>
      <c r="N25" s="378" t="s">
        <v>538</v>
      </c>
      <c r="O25" s="378" t="s">
        <v>539</v>
      </c>
      <c r="P25" s="378" t="s">
        <v>540</v>
      </c>
      <c r="Q25" s="378" t="s">
        <v>541</v>
      </c>
      <c r="R25" s="378"/>
      <c r="S25" s="378"/>
      <c r="T25" s="378" t="s">
        <v>536</v>
      </c>
      <c r="U25" s="379" t="s">
        <v>307</v>
      </c>
    </row>
    <row r="26" spans="1:21" x14ac:dyDescent="0.25">
      <c r="A26" s="375" t="s">
        <v>1</v>
      </c>
      <c r="B26" s="380" t="s">
        <v>542</v>
      </c>
      <c r="C26" s="375" t="s">
        <v>543</v>
      </c>
      <c r="D26" s="381" t="s">
        <v>544</v>
      </c>
      <c r="E26" s="375" t="s">
        <v>545</v>
      </c>
      <c r="I26" s="378" t="s">
        <v>525</v>
      </c>
      <c r="L26" s="378" t="s">
        <v>546</v>
      </c>
      <c r="M26" s="378" t="s">
        <v>547</v>
      </c>
      <c r="N26" s="378" t="s">
        <v>547</v>
      </c>
      <c r="O26" s="378" t="s">
        <v>547</v>
      </c>
      <c r="P26" s="378" t="s">
        <v>548</v>
      </c>
      <c r="Q26" s="378" t="s">
        <v>549</v>
      </c>
      <c r="R26" s="378"/>
      <c r="S26" s="378"/>
      <c r="T26" s="378" t="s">
        <v>546</v>
      </c>
      <c r="U26" s="379" t="s">
        <v>303</v>
      </c>
    </row>
    <row r="27" spans="1:21" x14ac:dyDescent="0.25">
      <c r="A27" s="375" t="s">
        <v>16</v>
      </c>
      <c r="B27" s="380" t="s">
        <v>550</v>
      </c>
      <c r="C27" s="375" t="s">
        <v>551</v>
      </c>
      <c r="D27" s="381" t="s">
        <v>552</v>
      </c>
      <c r="E27" s="375" t="s">
        <v>553</v>
      </c>
      <c r="I27" s="378" t="str">
        <f>HLOOKUP(Introduction!$G$4,nametranslations,25,FALSE)</f>
        <v>Rural</v>
      </c>
      <c r="L27" s="378" t="s">
        <v>554</v>
      </c>
      <c r="M27" s="378" t="s">
        <v>555</v>
      </c>
      <c r="N27" s="378" t="s">
        <v>556</v>
      </c>
      <c r="O27" s="378" t="s">
        <v>557</v>
      </c>
      <c r="P27" s="378" t="s">
        <v>558</v>
      </c>
      <c r="Q27" s="378" t="s">
        <v>559</v>
      </c>
      <c r="R27" s="378"/>
      <c r="S27" s="378"/>
      <c r="T27" s="378" t="s">
        <v>554</v>
      </c>
      <c r="U27" s="379" t="s">
        <v>303</v>
      </c>
    </row>
    <row r="28" spans="1:21" x14ac:dyDescent="0.25">
      <c r="A28" s="375" t="s">
        <v>17</v>
      </c>
      <c r="B28" s="385" t="s">
        <v>560</v>
      </c>
      <c r="C28" s="375" t="s">
        <v>561</v>
      </c>
      <c r="D28" s="381" t="s">
        <v>562</v>
      </c>
      <c r="E28" s="375" t="s">
        <v>563</v>
      </c>
      <c r="I28" s="378" t="str">
        <f>HLOOKUP(Introduction!$G$4,nametranslations,26,FALSE)</f>
        <v>Urban</v>
      </c>
      <c r="L28" s="378" t="s">
        <v>564</v>
      </c>
      <c r="M28" s="378" t="s">
        <v>565</v>
      </c>
      <c r="N28" s="378" t="s">
        <v>566</v>
      </c>
      <c r="O28" s="378" t="s">
        <v>567</v>
      </c>
      <c r="P28" s="378" t="s">
        <v>568</v>
      </c>
      <c r="Q28" s="378" t="s">
        <v>569</v>
      </c>
      <c r="R28" s="378"/>
      <c r="S28" s="378"/>
      <c r="T28" s="378" t="s">
        <v>564</v>
      </c>
      <c r="U28" s="379" t="s">
        <v>305</v>
      </c>
    </row>
    <row r="29" spans="1:21" x14ac:dyDescent="0.25">
      <c r="A29" s="375" t="s">
        <v>18</v>
      </c>
      <c r="B29" s="385" t="s">
        <v>570</v>
      </c>
      <c r="C29" s="375" t="s">
        <v>571</v>
      </c>
      <c r="D29" s="381" t="s">
        <v>572</v>
      </c>
      <c r="E29" s="375" t="s">
        <v>573</v>
      </c>
      <c r="I29" s="378" t="str">
        <f>HLOOKUP(Introduction!$G$4,nametranslations,27,FALSE)</f>
        <v>Pre-primary</v>
      </c>
      <c r="L29" s="378" t="s">
        <v>574</v>
      </c>
      <c r="M29" s="378" t="s">
        <v>575</v>
      </c>
      <c r="N29" s="378" t="s">
        <v>576</v>
      </c>
      <c r="O29" s="378" t="s">
        <v>577</v>
      </c>
      <c r="P29" s="378" t="s">
        <v>578</v>
      </c>
      <c r="Q29" s="378" t="s">
        <v>579</v>
      </c>
      <c r="R29" s="378"/>
      <c r="S29" s="378"/>
      <c r="T29" s="378" t="s">
        <v>574</v>
      </c>
      <c r="U29" s="379" t="s">
        <v>303</v>
      </c>
    </row>
    <row r="30" spans="1:21" x14ac:dyDescent="0.25">
      <c r="A30" s="375" t="s">
        <v>33</v>
      </c>
      <c r="B30" s="380" t="s">
        <v>580</v>
      </c>
      <c r="C30" s="380" t="s">
        <v>581</v>
      </c>
      <c r="D30" s="381" t="s">
        <v>582</v>
      </c>
      <c r="E30" s="380" t="s">
        <v>583</v>
      </c>
      <c r="I30" s="378" t="str">
        <f>HLOOKUP(Introduction!$G$4,nametranslations,28,FALSE)</f>
        <v>Primary</v>
      </c>
      <c r="L30" s="378" t="s">
        <v>584</v>
      </c>
      <c r="M30" s="378" t="s">
        <v>585</v>
      </c>
      <c r="N30" s="378" t="s">
        <v>585</v>
      </c>
      <c r="O30" s="378" t="s">
        <v>586</v>
      </c>
      <c r="P30" s="378" t="s">
        <v>587</v>
      </c>
      <c r="Q30" s="378" t="s">
        <v>588</v>
      </c>
      <c r="R30" s="378"/>
      <c r="S30" s="378"/>
      <c r="T30" s="378" t="s">
        <v>584</v>
      </c>
      <c r="U30" s="379" t="s">
        <v>303</v>
      </c>
    </row>
    <row r="31" spans="1:21" x14ac:dyDescent="0.25">
      <c r="A31" s="375" t="s">
        <v>34</v>
      </c>
      <c r="B31" s="380" t="s">
        <v>589</v>
      </c>
      <c r="C31" s="375" t="s">
        <v>590</v>
      </c>
      <c r="D31" s="381" t="s">
        <v>591</v>
      </c>
      <c r="E31" s="375" t="s">
        <v>592</v>
      </c>
      <c r="I31" s="378" t="str">
        <f>HLOOKUP(Introduction!$G$4,nametranslations,29,FALSE)</f>
        <v>Secondary</v>
      </c>
      <c r="L31" s="378" t="s">
        <v>593</v>
      </c>
      <c r="M31" s="378" t="s">
        <v>594</v>
      </c>
      <c r="N31" s="378" t="s">
        <v>595</v>
      </c>
      <c r="O31" s="378" t="s">
        <v>594</v>
      </c>
      <c r="P31" s="378" t="s">
        <v>596</v>
      </c>
      <c r="Q31" s="378" t="s">
        <v>597</v>
      </c>
      <c r="R31" s="378"/>
      <c r="S31" s="378"/>
      <c r="T31" s="378" t="s">
        <v>593</v>
      </c>
      <c r="U31" s="379" t="s">
        <v>303</v>
      </c>
    </row>
    <row r="32" spans="1:21" x14ac:dyDescent="0.25">
      <c r="A32" s="375" t="s">
        <v>35</v>
      </c>
      <c r="B32" s="380" t="s">
        <v>598</v>
      </c>
      <c r="C32" s="375" t="s">
        <v>599</v>
      </c>
      <c r="D32" s="381" t="s">
        <v>600</v>
      </c>
      <c r="E32" s="375" t="s">
        <v>601</v>
      </c>
      <c r="I32" s="378"/>
      <c r="L32" s="378" t="s">
        <v>602</v>
      </c>
      <c r="M32" s="378" t="s">
        <v>603</v>
      </c>
      <c r="N32" s="378" t="s">
        <v>604</v>
      </c>
      <c r="O32" s="378" t="s">
        <v>605</v>
      </c>
      <c r="P32" s="378" t="s">
        <v>606</v>
      </c>
      <c r="Q32" s="378" t="s">
        <v>607</v>
      </c>
      <c r="R32" s="378"/>
      <c r="S32" s="378"/>
      <c r="T32" s="378" t="s">
        <v>602</v>
      </c>
      <c r="U32" s="379" t="s">
        <v>304</v>
      </c>
    </row>
    <row r="33" spans="1:21" x14ac:dyDescent="0.25">
      <c r="A33" s="375" t="s">
        <v>195</v>
      </c>
      <c r="B33" s="380" t="s">
        <v>608</v>
      </c>
      <c r="C33" s="375" t="s">
        <v>609</v>
      </c>
      <c r="D33" s="381" t="s">
        <v>610</v>
      </c>
      <c r="E33" s="375" t="s">
        <v>611</v>
      </c>
      <c r="L33" s="378" t="s">
        <v>612</v>
      </c>
      <c r="M33" s="378" t="s">
        <v>613</v>
      </c>
      <c r="N33" s="378" t="s">
        <v>614</v>
      </c>
      <c r="O33" s="378" t="s">
        <v>615</v>
      </c>
      <c r="P33" s="378" t="s">
        <v>616</v>
      </c>
      <c r="Q33" s="378" t="s">
        <v>617</v>
      </c>
      <c r="R33" s="378"/>
      <c r="S33" s="378"/>
      <c r="T33" s="378" t="s">
        <v>612</v>
      </c>
      <c r="U33" s="379" t="s">
        <v>303</v>
      </c>
    </row>
    <row r="34" spans="1:21" x14ac:dyDescent="0.25">
      <c r="A34" s="375" t="s">
        <v>292</v>
      </c>
      <c r="B34" s="380" t="s">
        <v>618</v>
      </c>
      <c r="C34" s="375" t="s">
        <v>619</v>
      </c>
      <c r="D34" s="381" t="s">
        <v>620</v>
      </c>
      <c r="E34" s="380" t="s">
        <v>621</v>
      </c>
      <c r="L34" s="378" t="s">
        <v>622</v>
      </c>
      <c r="M34" s="378" t="s">
        <v>623</v>
      </c>
      <c r="N34" s="378" t="s">
        <v>624</v>
      </c>
      <c r="O34" s="378" t="s">
        <v>623</v>
      </c>
      <c r="P34" s="378" t="s">
        <v>625</v>
      </c>
      <c r="Q34" s="378" t="s">
        <v>626</v>
      </c>
      <c r="R34" s="378"/>
      <c r="S34" s="378"/>
      <c r="T34" s="378" t="s">
        <v>622</v>
      </c>
      <c r="U34" s="379" t="s">
        <v>303</v>
      </c>
    </row>
    <row r="35" spans="1:21" x14ac:dyDescent="0.25">
      <c r="A35" s="375" t="s">
        <v>627</v>
      </c>
      <c r="B35" s="380" t="s">
        <v>628</v>
      </c>
      <c r="C35" s="375" t="s">
        <v>629</v>
      </c>
      <c r="D35" s="381" t="s">
        <v>630</v>
      </c>
      <c r="E35" s="375" t="s">
        <v>631</v>
      </c>
      <c r="L35" s="378" t="s">
        <v>632</v>
      </c>
      <c r="M35" s="378" t="s">
        <v>633</v>
      </c>
      <c r="N35" s="378" t="s">
        <v>634</v>
      </c>
      <c r="O35" s="378" t="s">
        <v>633</v>
      </c>
      <c r="P35" s="378" t="s">
        <v>635</v>
      </c>
      <c r="Q35" s="378" t="s">
        <v>636</v>
      </c>
      <c r="R35" s="378"/>
      <c r="S35" s="378"/>
      <c r="T35" s="378" t="s">
        <v>632</v>
      </c>
      <c r="U35" s="379" t="s">
        <v>303</v>
      </c>
    </row>
    <row r="36" spans="1:21" x14ac:dyDescent="0.25">
      <c r="A36" s="375" t="s">
        <v>637</v>
      </c>
      <c r="B36" s="380" t="s">
        <v>638</v>
      </c>
      <c r="C36" s="375" t="s">
        <v>639</v>
      </c>
      <c r="D36" s="381" t="s">
        <v>640</v>
      </c>
      <c r="E36" s="375" t="s">
        <v>641</v>
      </c>
      <c r="L36" s="378" t="s">
        <v>642</v>
      </c>
      <c r="M36" s="378" t="s">
        <v>643</v>
      </c>
      <c r="N36" s="378" t="s">
        <v>644</v>
      </c>
      <c r="O36" s="378" t="s">
        <v>645</v>
      </c>
      <c r="P36" s="378" t="s">
        <v>646</v>
      </c>
      <c r="Q36" s="378" t="s">
        <v>647</v>
      </c>
      <c r="R36" s="378"/>
      <c r="S36" s="378"/>
      <c r="T36" s="378" t="s">
        <v>642</v>
      </c>
      <c r="U36" s="379" t="s">
        <v>303</v>
      </c>
    </row>
    <row r="37" spans="1:21" x14ac:dyDescent="0.25">
      <c r="A37" s="377" t="s">
        <v>648</v>
      </c>
      <c r="L37" s="378" t="s">
        <v>649</v>
      </c>
      <c r="M37" s="378" t="s">
        <v>650</v>
      </c>
      <c r="N37" s="378" t="s">
        <v>650</v>
      </c>
      <c r="O37" s="378" t="s">
        <v>650</v>
      </c>
      <c r="P37" s="378" t="s">
        <v>651</v>
      </c>
      <c r="Q37" s="378" t="s">
        <v>652</v>
      </c>
      <c r="R37" s="378"/>
      <c r="S37" s="378"/>
      <c r="T37" s="378" t="s">
        <v>649</v>
      </c>
      <c r="U37" s="379" t="s">
        <v>303</v>
      </c>
    </row>
    <row r="38" spans="1:21" x14ac:dyDescent="0.25">
      <c r="A38" s="375" t="s">
        <v>141</v>
      </c>
      <c r="B38" s="380" t="s">
        <v>653</v>
      </c>
      <c r="C38" s="375" t="s">
        <v>654</v>
      </c>
      <c r="D38" s="381" t="s">
        <v>655</v>
      </c>
      <c r="E38" s="375" t="s">
        <v>656</v>
      </c>
      <c r="L38" s="378" t="s">
        <v>657</v>
      </c>
      <c r="M38" s="378" t="s">
        <v>658</v>
      </c>
      <c r="N38" s="378" t="s">
        <v>659</v>
      </c>
      <c r="O38" s="378" t="s">
        <v>660</v>
      </c>
      <c r="P38" s="378" t="s">
        <v>661</v>
      </c>
      <c r="Q38" s="378" t="s">
        <v>662</v>
      </c>
      <c r="R38" s="378"/>
      <c r="S38" s="378"/>
      <c r="T38" s="378" t="s">
        <v>657</v>
      </c>
      <c r="U38" s="379" t="s">
        <v>305</v>
      </c>
    </row>
    <row r="39" spans="1:21" x14ac:dyDescent="0.25">
      <c r="A39" s="375" t="s">
        <v>663</v>
      </c>
      <c r="B39" s="380" t="s">
        <v>664</v>
      </c>
      <c r="C39" s="375" t="s">
        <v>665</v>
      </c>
      <c r="D39" s="381" t="s">
        <v>666</v>
      </c>
      <c r="E39" s="375" t="s">
        <v>667</v>
      </c>
      <c r="L39" s="378" t="s">
        <v>668</v>
      </c>
      <c r="M39" s="378" t="s">
        <v>669</v>
      </c>
      <c r="N39" s="378" t="s">
        <v>669</v>
      </c>
      <c r="O39" s="378" t="s">
        <v>670</v>
      </c>
      <c r="P39" s="378" t="s">
        <v>671</v>
      </c>
      <c r="Q39" s="378" t="s">
        <v>672</v>
      </c>
      <c r="R39" s="378"/>
      <c r="S39" s="378"/>
      <c r="T39" s="378" t="s">
        <v>668</v>
      </c>
      <c r="U39" s="379" t="s">
        <v>303</v>
      </c>
    </row>
    <row r="40" spans="1:21" x14ac:dyDescent="0.25">
      <c r="A40" s="375" t="s">
        <v>673</v>
      </c>
      <c r="B40" s="380" t="s">
        <v>674</v>
      </c>
      <c r="C40" s="375" t="s">
        <v>675</v>
      </c>
      <c r="D40" s="381" t="s">
        <v>676</v>
      </c>
      <c r="E40" s="375" t="s">
        <v>677</v>
      </c>
      <c r="L40" s="378" t="s">
        <v>678</v>
      </c>
      <c r="M40" s="378" t="s">
        <v>679</v>
      </c>
      <c r="N40" s="378" t="s">
        <v>680</v>
      </c>
      <c r="O40" s="378" t="s">
        <v>681</v>
      </c>
      <c r="P40" s="378" t="s">
        <v>682</v>
      </c>
      <c r="Q40" s="378" t="s">
        <v>683</v>
      </c>
      <c r="R40" s="378"/>
      <c r="S40" s="378"/>
      <c r="T40" s="378" t="s">
        <v>678</v>
      </c>
      <c r="U40" s="379" t="s">
        <v>303</v>
      </c>
    </row>
    <row r="41" spans="1:21" x14ac:dyDescent="0.25">
      <c r="A41" s="375" t="s">
        <v>684</v>
      </c>
      <c r="B41" s="380" t="s">
        <v>685</v>
      </c>
      <c r="C41" s="375" t="s">
        <v>686</v>
      </c>
      <c r="D41" s="381" t="s">
        <v>687</v>
      </c>
      <c r="E41" s="375" t="s">
        <v>688</v>
      </c>
      <c r="L41" s="378" t="s">
        <v>689</v>
      </c>
      <c r="M41" s="378" t="s">
        <v>690</v>
      </c>
      <c r="N41" s="378" t="s">
        <v>691</v>
      </c>
      <c r="O41" s="378" t="s">
        <v>692</v>
      </c>
      <c r="P41" s="378" t="s">
        <v>693</v>
      </c>
      <c r="Q41" s="378" t="s">
        <v>694</v>
      </c>
      <c r="R41" s="378"/>
      <c r="S41" s="378"/>
      <c r="T41" s="378" t="s">
        <v>689</v>
      </c>
      <c r="U41" s="379" t="s">
        <v>305</v>
      </c>
    </row>
    <row r="42" spans="1:21" x14ac:dyDescent="0.25">
      <c r="A42" s="375" t="s">
        <v>695</v>
      </c>
      <c r="B42" s="380" t="s">
        <v>696</v>
      </c>
      <c r="C42" s="375" t="s">
        <v>697</v>
      </c>
      <c r="D42" s="381" t="s">
        <v>698</v>
      </c>
      <c r="E42" s="375" t="s">
        <v>699</v>
      </c>
      <c r="L42" s="378" t="s">
        <v>700</v>
      </c>
      <c r="M42" s="378" t="s">
        <v>701</v>
      </c>
      <c r="N42" s="379" t="s">
        <v>702</v>
      </c>
      <c r="O42" s="379" t="s">
        <v>703</v>
      </c>
      <c r="P42" s="379" t="s">
        <v>704</v>
      </c>
      <c r="Q42" s="379" t="s">
        <v>705</v>
      </c>
      <c r="R42" s="379"/>
      <c r="S42" s="379"/>
      <c r="T42" s="378" t="s">
        <v>700</v>
      </c>
      <c r="U42" s="379" t="s">
        <v>303</v>
      </c>
    </row>
    <row r="43" spans="1:21" x14ac:dyDescent="0.25">
      <c r="A43" s="375" t="s">
        <v>706</v>
      </c>
      <c r="B43" s="380" t="s">
        <v>707</v>
      </c>
      <c r="C43" s="375" t="s">
        <v>708</v>
      </c>
      <c r="D43" s="381" t="s">
        <v>709</v>
      </c>
      <c r="E43" s="375" t="s">
        <v>710</v>
      </c>
      <c r="L43" s="378" t="s">
        <v>711</v>
      </c>
      <c r="M43" s="378" t="s">
        <v>712</v>
      </c>
      <c r="N43" s="378" t="s">
        <v>713</v>
      </c>
      <c r="O43" s="378" t="s">
        <v>712</v>
      </c>
      <c r="P43" s="378" t="s">
        <v>714</v>
      </c>
      <c r="Q43" s="378" t="s">
        <v>715</v>
      </c>
      <c r="R43" s="378"/>
      <c r="S43" s="378"/>
      <c r="T43" s="378" t="s">
        <v>711</v>
      </c>
      <c r="U43" s="379" t="s">
        <v>304</v>
      </c>
    </row>
    <row r="44" spans="1:21" x14ac:dyDescent="0.25">
      <c r="A44" s="375" t="s">
        <v>716</v>
      </c>
      <c r="B44" s="380" t="s">
        <v>717</v>
      </c>
      <c r="C44" s="375" t="s">
        <v>718</v>
      </c>
      <c r="D44" s="381" t="s">
        <v>719</v>
      </c>
      <c r="E44" s="375" t="s">
        <v>720</v>
      </c>
      <c r="L44" s="378" t="s">
        <v>721</v>
      </c>
      <c r="M44" s="378" t="s">
        <v>722</v>
      </c>
      <c r="N44" s="378" t="s">
        <v>723</v>
      </c>
      <c r="O44" s="378" t="s">
        <v>722</v>
      </c>
      <c r="P44" s="378" t="s">
        <v>724</v>
      </c>
      <c r="Q44" s="378" t="s">
        <v>725</v>
      </c>
      <c r="R44" s="378"/>
      <c r="S44" s="378"/>
      <c r="T44" s="378" t="s">
        <v>721</v>
      </c>
      <c r="U44" s="379" t="s">
        <v>303</v>
      </c>
    </row>
    <row r="45" spans="1:21" x14ac:dyDescent="0.25">
      <c r="A45" s="375" t="s">
        <v>726</v>
      </c>
      <c r="B45" s="380" t="s">
        <v>727</v>
      </c>
      <c r="C45" s="375" t="s">
        <v>728</v>
      </c>
      <c r="D45" s="381" t="s">
        <v>729</v>
      </c>
      <c r="E45" s="375" t="s">
        <v>730</v>
      </c>
      <c r="I45" s="383" t="s">
        <v>731</v>
      </c>
      <c r="L45" s="378" t="s">
        <v>732</v>
      </c>
      <c r="M45" s="378" t="s">
        <v>733</v>
      </c>
      <c r="N45" s="378" t="s">
        <v>733</v>
      </c>
      <c r="O45" s="378" t="s">
        <v>733</v>
      </c>
      <c r="P45" s="378" t="s">
        <v>734</v>
      </c>
      <c r="Q45" s="378" t="s">
        <v>735</v>
      </c>
      <c r="R45" s="378"/>
      <c r="S45" s="378"/>
      <c r="T45" s="378" t="s">
        <v>732</v>
      </c>
      <c r="U45" s="379" t="s">
        <v>305</v>
      </c>
    </row>
    <row r="46" spans="1:21" x14ac:dyDescent="0.25">
      <c r="A46" s="375" t="s">
        <v>736</v>
      </c>
      <c r="B46" s="380" t="s">
        <v>737</v>
      </c>
      <c r="C46" s="375" t="s">
        <v>738</v>
      </c>
      <c r="D46" s="381" t="s">
        <v>739</v>
      </c>
      <c r="E46" s="375" t="s">
        <v>740</v>
      </c>
      <c r="I46" s="378" t="str">
        <f>HLOOKUP(Introduction!$G$4,nametranslations,30,FALSE)</f>
        <v>Basic service</v>
      </c>
      <c r="L46" s="378" t="s">
        <v>741</v>
      </c>
      <c r="M46" s="378" t="s">
        <v>742</v>
      </c>
      <c r="N46" s="378" t="s">
        <v>743</v>
      </c>
      <c r="O46" s="378" t="s">
        <v>744</v>
      </c>
      <c r="P46" s="378" t="s">
        <v>745</v>
      </c>
      <c r="Q46" s="378" t="s">
        <v>746</v>
      </c>
      <c r="R46" s="378"/>
      <c r="S46" s="378"/>
      <c r="T46" s="378" t="s">
        <v>741</v>
      </c>
      <c r="U46" s="379" t="s">
        <v>305</v>
      </c>
    </row>
    <row r="47" spans="1:21" x14ac:dyDescent="0.25">
      <c r="A47" s="375" t="s">
        <v>747</v>
      </c>
      <c r="B47" s="380" t="s">
        <v>748</v>
      </c>
      <c r="C47" s="375" t="s">
        <v>749</v>
      </c>
      <c r="D47" s="381" t="s">
        <v>750</v>
      </c>
      <c r="E47" s="375" t="s">
        <v>751</v>
      </c>
      <c r="I47" s="378" t="str">
        <f>HLOOKUP(Introduction!$G$4,nametranslations,31,FALSE)</f>
        <v>Limited service</v>
      </c>
      <c r="L47" s="378" t="s">
        <v>752</v>
      </c>
      <c r="M47" s="378" t="s">
        <v>753</v>
      </c>
      <c r="N47" s="378" t="s">
        <v>754</v>
      </c>
      <c r="O47" s="378" t="s">
        <v>755</v>
      </c>
      <c r="P47" s="378" t="s">
        <v>756</v>
      </c>
      <c r="Q47" s="378" t="s">
        <v>757</v>
      </c>
      <c r="R47" s="378"/>
      <c r="S47" s="378"/>
      <c r="T47" s="378" t="s">
        <v>752</v>
      </c>
      <c r="U47" s="379" t="s">
        <v>305</v>
      </c>
    </row>
    <row r="48" spans="1:21" x14ac:dyDescent="0.25">
      <c r="A48" s="375" t="s">
        <v>758</v>
      </c>
      <c r="B48" s="380" t="s">
        <v>759</v>
      </c>
      <c r="C48" s="375" t="s">
        <v>760</v>
      </c>
      <c r="D48" s="381" t="s">
        <v>761</v>
      </c>
      <c r="E48" s="375" t="s">
        <v>762</v>
      </c>
      <c r="I48" s="378" t="str">
        <f>HLOOKUP(Introduction!$G$4,nametranslations,32,FALSE)</f>
        <v>No service</v>
      </c>
      <c r="L48" s="378" t="s">
        <v>763</v>
      </c>
      <c r="M48" s="378" t="s">
        <v>764</v>
      </c>
      <c r="N48" s="378" t="s">
        <v>764</v>
      </c>
      <c r="O48" s="378" t="s">
        <v>764</v>
      </c>
      <c r="P48" s="378" t="s">
        <v>765</v>
      </c>
      <c r="Q48" s="378" t="s">
        <v>766</v>
      </c>
      <c r="R48" s="378"/>
      <c r="S48" s="378"/>
      <c r="T48" s="378" t="s">
        <v>763</v>
      </c>
      <c r="U48" s="379" t="s">
        <v>305</v>
      </c>
    </row>
    <row r="49" spans="1:21" x14ac:dyDescent="0.25">
      <c r="A49" s="375" t="s">
        <v>767</v>
      </c>
      <c r="B49" s="380" t="s">
        <v>768</v>
      </c>
      <c r="C49" s="375" t="s">
        <v>769</v>
      </c>
      <c r="D49" s="381" t="s">
        <v>770</v>
      </c>
      <c r="E49" s="375" t="s">
        <v>771</v>
      </c>
      <c r="I49" s="378" t="str">
        <f>HLOOKUP(Introduction!$G$4,nametranslations,33,FALSE)</f>
        <v>Insufficient data</v>
      </c>
      <c r="L49" s="378" t="s">
        <v>772</v>
      </c>
      <c r="M49" s="378" t="s">
        <v>773</v>
      </c>
      <c r="N49" s="378" t="s">
        <v>774</v>
      </c>
      <c r="O49" s="378" t="s">
        <v>775</v>
      </c>
      <c r="P49" s="378" t="s">
        <v>776</v>
      </c>
      <c r="Q49" s="378" t="s">
        <v>777</v>
      </c>
      <c r="R49" s="378"/>
      <c r="S49" s="378"/>
      <c r="T49" s="378" t="s">
        <v>772</v>
      </c>
      <c r="U49" s="378" t="s">
        <v>303</v>
      </c>
    </row>
    <row r="50" spans="1:21" x14ac:dyDescent="0.25">
      <c r="A50" s="375" t="s">
        <v>778</v>
      </c>
      <c r="B50" s="380" t="s">
        <v>779</v>
      </c>
      <c r="C50" s="375" t="s">
        <v>780</v>
      </c>
      <c r="D50" s="381" t="s">
        <v>781</v>
      </c>
      <c r="E50" s="375" t="s">
        <v>782</v>
      </c>
      <c r="I50" s="378" t="str">
        <f>HLOOKUP(Introduction!$G$4,nametranslations,59,FALSE)</f>
        <v>Improved estimates</v>
      </c>
      <c r="L50" s="378" t="s">
        <v>783</v>
      </c>
      <c r="M50" s="378" t="s">
        <v>784</v>
      </c>
      <c r="N50" s="378" t="s">
        <v>785</v>
      </c>
      <c r="O50" s="378" t="s">
        <v>784</v>
      </c>
      <c r="P50" s="378" t="s">
        <v>786</v>
      </c>
      <c r="Q50" s="378" t="s">
        <v>787</v>
      </c>
      <c r="R50" s="378"/>
      <c r="S50" s="378"/>
      <c r="T50" s="378" t="s">
        <v>783</v>
      </c>
      <c r="U50" s="379" t="s">
        <v>304</v>
      </c>
    </row>
    <row r="51" spans="1:21" x14ac:dyDescent="0.25">
      <c r="A51" s="375" t="s">
        <v>788</v>
      </c>
      <c r="B51" s="380" t="s">
        <v>789</v>
      </c>
      <c r="C51" s="375" t="s">
        <v>790</v>
      </c>
      <c r="D51" s="381" t="s">
        <v>791</v>
      </c>
      <c r="E51" s="375" t="s">
        <v>792</v>
      </c>
      <c r="I51" s="378" t="str">
        <f>HLOOKUP(Introduction!$G$4,nametranslations,60,FALSE)</f>
        <v>Improved datapoints</v>
      </c>
      <c r="L51" s="378" t="s">
        <v>793</v>
      </c>
      <c r="M51" s="378" t="s">
        <v>794</v>
      </c>
      <c r="N51" s="378" t="s">
        <v>795</v>
      </c>
      <c r="O51" s="378" t="s">
        <v>796</v>
      </c>
      <c r="P51" s="378" t="s">
        <v>797</v>
      </c>
      <c r="Q51" s="378" t="s">
        <v>798</v>
      </c>
      <c r="R51" s="378"/>
      <c r="S51" s="378"/>
      <c r="T51" s="378" t="s">
        <v>793</v>
      </c>
      <c r="U51" s="379" t="s">
        <v>305</v>
      </c>
    </row>
    <row r="52" spans="1:21" x14ac:dyDescent="0.25">
      <c r="A52" s="375" t="s">
        <v>799</v>
      </c>
      <c r="B52" s="380" t="s">
        <v>800</v>
      </c>
      <c r="C52" s="375" t="s">
        <v>801</v>
      </c>
      <c r="D52" s="381" t="s">
        <v>802</v>
      </c>
      <c r="E52" s="375" t="s">
        <v>803</v>
      </c>
      <c r="I52" s="378" t="str">
        <f>HLOOKUP(Introduction!$G$4,nametranslations,61,FALSE)</f>
        <v>Basic estimates</v>
      </c>
      <c r="L52" s="378" t="s">
        <v>804</v>
      </c>
      <c r="M52" s="378" t="s">
        <v>805</v>
      </c>
      <c r="N52" s="378" t="s">
        <v>805</v>
      </c>
      <c r="O52" s="378" t="s">
        <v>805</v>
      </c>
      <c r="P52" s="378" t="s">
        <v>806</v>
      </c>
      <c r="Q52" s="378" t="s">
        <v>807</v>
      </c>
      <c r="R52" s="378"/>
      <c r="S52" s="378"/>
      <c r="T52" s="378" t="s">
        <v>804</v>
      </c>
      <c r="U52" s="378" t="s">
        <v>305</v>
      </c>
    </row>
    <row r="53" spans="1:21" x14ac:dyDescent="0.25">
      <c r="A53" s="375" t="s">
        <v>808</v>
      </c>
      <c r="B53" s="380" t="s">
        <v>809</v>
      </c>
      <c r="C53" s="375" t="s">
        <v>810</v>
      </c>
      <c r="D53" s="381" t="s">
        <v>811</v>
      </c>
      <c r="E53" s="375" t="s">
        <v>812</v>
      </c>
      <c r="I53" s="378" t="str">
        <f>HLOOKUP(Introduction!$G$4,nametranslations,62,FALSE)</f>
        <v>Basic datapoints</v>
      </c>
      <c r="L53" s="378" t="s">
        <v>813</v>
      </c>
      <c r="M53" s="378" t="s">
        <v>814</v>
      </c>
      <c r="N53" s="378" t="s">
        <v>814</v>
      </c>
      <c r="O53" s="378" t="s">
        <v>814</v>
      </c>
      <c r="P53" s="378" t="s">
        <v>815</v>
      </c>
      <c r="Q53" s="378" t="s">
        <v>816</v>
      </c>
      <c r="R53" s="378"/>
      <c r="S53" s="378"/>
      <c r="T53" s="378" t="s">
        <v>813</v>
      </c>
      <c r="U53" s="379" t="s">
        <v>304</v>
      </c>
    </row>
    <row r="54" spans="1:21" x14ac:dyDescent="0.25">
      <c r="A54" s="375" t="s">
        <v>817</v>
      </c>
      <c r="B54" s="380" t="s">
        <v>818</v>
      </c>
      <c r="C54" s="375" t="s">
        <v>819</v>
      </c>
      <c r="D54" s="381" t="s">
        <v>820</v>
      </c>
      <c r="E54" s="375" t="s">
        <v>821</v>
      </c>
      <c r="I54" s="378" t="str">
        <f>HLOOKUP(Introduction!$G$4,nametranslations,63,FALSE)</f>
        <v>With water estimates</v>
      </c>
      <c r="L54" s="378" t="s">
        <v>822</v>
      </c>
      <c r="M54" s="378" t="s">
        <v>823</v>
      </c>
      <c r="N54" s="378" t="s">
        <v>823</v>
      </c>
      <c r="O54" s="378" t="s">
        <v>823</v>
      </c>
      <c r="P54" s="378" t="s">
        <v>824</v>
      </c>
      <c r="Q54" s="378" t="s">
        <v>825</v>
      </c>
      <c r="R54" s="378"/>
      <c r="S54" s="378"/>
      <c r="T54" s="378" t="s">
        <v>822</v>
      </c>
      <c r="U54" s="379" t="s">
        <v>304</v>
      </c>
    </row>
    <row r="55" spans="1:21" x14ac:dyDescent="0.25">
      <c r="A55" s="375" t="s">
        <v>826</v>
      </c>
      <c r="B55" s="380" t="s">
        <v>827</v>
      </c>
      <c r="C55" s="375" t="s">
        <v>828</v>
      </c>
      <c r="D55" s="381" t="s">
        <v>829</v>
      </c>
      <c r="E55" s="375" t="s">
        <v>830</v>
      </c>
      <c r="I55" s="378" t="str">
        <f>HLOOKUP(Introduction!$G$4,nametranslations,64,FALSE)</f>
        <v>With water datapoints</v>
      </c>
      <c r="L55" s="378" t="s">
        <v>831</v>
      </c>
      <c r="M55" s="378" t="s">
        <v>832</v>
      </c>
      <c r="N55" s="378" t="s">
        <v>832</v>
      </c>
      <c r="O55" s="378" t="s">
        <v>833</v>
      </c>
      <c r="P55" s="378" t="s">
        <v>834</v>
      </c>
      <c r="Q55" s="378" t="s">
        <v>835</v>
      </c>
      <c r="R55" s="378"/>
      <c r="S55" s="378"/>
      <c r="T55" s="378" t="s">
        <v>831</v>
      </c>
      <c r="U55" s="378" t="s">
        <v>303</v>
      </c>
    </row>
    <row r="56" spans="1:21" x14ac:dyDescent="0.25">
      <c r="A56" s="375" t="s">
        <v>836</v>
      </c>
      <c r="B56" s="380" t="s">
        <v>837</v>
      </c>
      <c r="C56" s="375" t="s">
        <v>838</v>
      </c>
      <c r="D56" s="381" t="s">
        <v>839</v>
      </c>
      <c r="E56" s="375" t="s">
        <v>840</v>
      </c>
      <c r="I56" s="378" t="str">
        <f>HLOOKUP(Introduction!$G$4,nametranslations,57,FALSE)</f>
        <v>Facility estimates</v>
      </c>
      <c r="L56" s="378" t="s">
        <v>841</v>
      </c>
      <c r="M56" s="378" t="s">
        <v>842</v>
      </c>
      <c r="N56" s="378" t="s">
        <v>843</v>
      </c>
      <c r="O56" s="378" t="s">
        <v>844</v>
      </c>
      <c r="P56" s="378" t="s">
        <v>845</v>
      </c>
      <c r="Q56" s="378" t="s">
        <v>846</v>
      </c>
      <c r="R56" s="378"/>
      <c r="S56" s="378"/>
      <c r="T56" s="378" t="s">
        <v>841</v>
      </c>
      <c r="U56" s="378" t="s">
        <v>303</v>
      </c>
    </row>
    <row r="57" spans="1:21" x14ac:dyDescent="0.25">
      <c r="A57" s="375" t="s">
        <v>847</v>
      </c>
      <c r="B57" s="380" t="s">
        <v>848</v>
      </c>
      <c r="C57" s="375" t="s">
        <v>849</v>
      </c>
      <c r="D57" s="381" t="s">
        <v>850</v>
      </c>
      <c r="E57" s="375" t="s">
        <v>851</v>
      </c>
      <c r="I57" s="378" t="str">
        <f>HLOOKUP(Introduction!$G$4,nametranslations,58,FALSE)</f>
        <v>Facility datapoints</v>
      </c>
      <c r="L57" s="378" t="s">
        <v>852</v>
      </c>
      <c r="M57" s="378" t="s">
        <v>853</v>
      </c>
      <c r="N57" s="378" t="s">
        <v>854</v>
      </c>
      <c r="O57" s="378" t="s">
        <v>855</v>
      </c>
      <c r="P57" s="378" t="s">
        <v>856</v>
      </c>
      <c r="Q57" s="378" t="s">
        <v>857</v>
      </c>
      <c r="R57" s="378"/>
      <c r="S57" s="378"/>
      <c r="T57" s="378" t="s">
        <v>852</v>
      </c>
      <c r="U57" s="378" t="s">
        <v>303</v>
      </c>
    </row>
    <row r="58" spans="1:21" x14ac:dyDescent="0.25">
      <c r="A58" s="375" t="s">
        <v>858</v>
      </c>
      <c r="B58" s="380" t="s">
        <v>859</v>
      </c>
      <c r="C58" s="375" t="s">
        <v>860</v>
      </c>
      <c r="D58" s="381" t="s">
        <v>861</v>
      </c>
      <c r="E58" s="375" t="s">
        <v>862</v>
      </c>
      <c r="I58" s="378" t="str">
        <f>HLOOKUP(Introduction!$G$4,nametranslations,59,FALSE)</f>
        <v>Improved estimates</v>
      </c>
      <c r="L58" s="378" t="s">
        <v>863</v>
      </c>
      <c r="M58" s="378" t="s">
        <v>864</v>
      </c>
      <c r="N58" s="378" t="s">
        <v>865</v>
      </c>
      <c r="O58" s="378" t="s">
        <v>866</v>
      </c>
      <c r="P58" s="378" t="s">
        <v>867</v>
      </c>
      <c r="Q58" s="378" t="s">
        <v>868</v>
      </c>
      <c r="R58" s="378"/>
      <c r="S58" s="378"/>
      <c r="T58" s="378" t="s">
        <v>863</v>
      </c>
      <c r="U58" s="378" t="s">
        <v>303</v>
      </c>
    </row>
    <row r="59" spans="1:21" x14ac:dyDescent="0.25">
      <c r="A59" s="380" t="s">
        <v>869</v>
      </c>
      <c r="B59" s="375" t="s">
        <v>870</v>
      </c>
      <c r="C59" s="375" t="s">
        <v>871</v>
      </c>
      <c r="D59" s="381" t="s">
        <v>872</v>
      </c>
      <c r="E59" s="375" t="s">
        <v>873</v>
      </c>
      <c r="I59" s="378" t="str">
        <f>HLOOKUP(Introduction!$G$4,nametranslations,60,FALSE)</f>
        <v>Improved datapoints</v>
      </c>
      <c r="L59" s="378" t="s">
        <v>874</v>
      </c>
      <c r="M59" s="378" t="s">
        <v>875</v>
      </c>
      <c r="N59" s="378" t="s">
        <v>875</v>
      </c>
      <c r="O59" s="378" t="s">
        <v>875</v>
      </c>
      <c r="P59" s="378" t="s">
        <v>876</v>
      </c>
      <c r="Q59" s="378" t="s">
        <v>877</v>
      </c>
      <c r="R59" s="378"/>
      <c r="S59" s="378"/>
      <c r="T59" s="378" t="s">
        <v>874</v>
      </c>
      <c r="U59" s="378" t="s">
        <v>307</v>
      </c>
    </row>
    <row r="60" spans="1:21" x14ac:dyDescent="0.25">
      <c r="A60" s="380" t="s">
        <v>878</v>
      </c>
      <c r="B60" s="375" t="s">
        <v>879</v>
      </c>
      <c r="C60" s="375" t="s">
        <v>880</v>
      </c>
      <c r="D60" s="381" t="s">
        <v>881</v>
      </c>
      <c r="E60" s="375" t="s">
        <v>882</v>
      </c>
      <c r="I60" s="378" t="str">
        <f>HLOOKUP(Introduction!$G$4,nametranslations,61,FALSE)</f>
        <v>Basic estimates</v>
      </c>
      <c r="L60" s="378" t="s">
        <v>883</v>
      </c>
      <c r="M60" s="378" t="s">
        <v>884</v>
      </c>
      <c r="N60" s="378" t="s">
        <v>885</v>
      </c>
      <c r="O60" s="378" t="s">
        <v>884</v>
      </c>
      <c r="P60" s="378" t="s">
        <v>886</v>
      </c>
      <c r="Q60" s="378" t="s">
        <v>887</v>
      </c>
      <c r="R60" s="378"/>
      <c r="S60" s="378"/>
      <c r="T60" s="378" t="s">
        <v>883</v>
      </c>
      <c r="U60" s="378" t="s">
        <v>303</v>
      </c>
    </row>
    <row r="61" spans="1:21" x14ac:dyDescent="0.25">
      <c r="A61" s="380" t="s">
        <v>888</v>
      </c>
      <c r="B61" s="375" t="s">
        <v>889</v>
      </c>
      <c r="C61" s="375" t="s">
        <v>890</v>
      </c>
      <c r="D61" s="381" t="s">
        <v>891</v>
      </c>
      <c r="E61" s="375" t="s">
        <v>892</v>
      </c>
      <c r="I61" s="378" t="str">
        <f>HLOOKUP(Introduction!$G$4,nametranslations,62,FALSE)</f>
        <v>Basic datapoints</v>
      </c>
      <c r="L61" s="378" t="s">
        <v>893</v>
      </c>
      <c r="M61" s="378" t="s">
        <v>894</v>
      </c>
      <c r="N61" s="378" t="s">
        <v>895</v>
      </c>
      <c r="O61" s="378" t="s">
        <v>896</v>
      </c>
      <c r="P61" s="378" t="s">
        <v>897</v>
      </c>
      <c r="Q61" s="378" t="s">
        <v>898</v>
      </c>
      <c r="R61" s="378"/>
      <c r="S61" s="378"/>
      <c r="T61" s="378" t="s">
        <v>893</v>
      </c>
      <c r="U61" s="378" t="s">
        <v>303</v>
      </c>
    </row>
    <row r="62" spans="1:21" x14ac:dyDescent="0.25">
      <c r="A62" s="380" t="s">
        <v>899</v>
      </c>
      <c r="B62" s="375" t="s">
        <v>900</v>
      </c>
      <c r="C62" s="375" t="s">
        <v>901</v>
      </c>
      <c r="D62" s="381" t="s">
        <v>902</v>
      </c>
      <c r="E62" s="375" t="s">
        <v>903</v>
      </c>
      <c r="I62" s="378"/>
      <c r="L62" s="378" t="s">
        <v>904</v>
      </c>
      <c r="M62" s="378" t="s">
        <v>905</v>
      </c>
      <c r="N62" s="378" t="s">
        <v>906</v>
      </c>
      <c r="O62" s="378" t="s">
        <v>907</v>
      </c>
      <c r="P62" s="378" t="s">
        <v>908</v>
      </c>
      <c r="Q62" s="378" t="s">
        <v>909</v>
      </c>
      <c r="R62" s="378"/>
      <c r="S62" s="378"/>
      <c r="T62" s="378" t="s">
        <v>904</v>
      </c>
      <c r="U62" s="379" t="s">
        <v>304</v>
      </c>
    </row>
    <row r="63" spans="1:21" x14ac:dyDescent="0.25">
      <c r="A63" s="380" t="s">
        <v>910</v>
      </c>
      <c r="B63" s="375" t="s">
        <v>911</v>
      </c>
      <c r="C63" s="375" t="s">
        <v>912</v>
      </c>
      <c r="D63" s="381" t="s">
        <v>913</v>
      </c>
      <c r="E63" s="375" t="s">
        <v>914</v>
      </c>
      <c r="I63" s="378"/>
      <c r="L63" s="378" t="s">
        <v>915</v>
      </c>
      <c r="M63" s="378" t="s">
        <v>916</v>
      </c>
      <c r="N63" s="378" t="s">
        <v>917</v>
      </c>
      <c r="O63" s="378" t="s">
        <v>918</v>
      </c>
      <c r="P63" s="378" t="s">
        <v>919</v>
      </c>
      <c r="Q63" s="378" t="s">
        <v>920</v>
      </c>
      <c r="R63" s="378"/>
      <c r="S63" s="378"/>
      <c r="T63" s="378" t="s">
        <v>915</v>
      </c>
      <c r="U63" s="379" t="s">
        <v>307</v>
      </c>
    </row>
    <row r="64" spans="1:21" x14ac:dyDescent="0.25">
      <c r="A64" s="380" t="s">
        <v>921</v>
      </c>
      <c r="B64" s="375" t="s">
        <v>922</v>
      </c>
      <c r="C64" s="375" t="s">
        <v>923</v>
      </c>
      <c r="D64" s="381" t="s">
        <v>924</v>
      </c>
      <c r="E64" s="375" t="s">
        <v>925</v>
      </c>
      <c r="I64" s="378"/>
      <c r="L64" s="378" t="s">
        <v>926</v>
      </c>
      <c r="M64" s="378" t="s">
        <v>927</v>
      </c>
      <c r="N64" s="378" t="s">
        <v>928</v>
      </c>
      <c r="O64" s="378" t="s">
        <v>927</v>
      </c>
      <c r="P64" s="378" t="s">
        <v>929</v>
      </c>
      <c r="Q64" s="378" t="s">
        <v>930</v>
      </c>
      <c r="R64" s="378"/>
      <c r="S64" s="378"/>
      <c r="T64" s="378" t="s">
        <v>926</v>
      </c>
      <c r="U64" s="379" t="s">
        <v>304</v>
      </c>
    </row>
    <row r="65" spans="1:21" x14ac:dyDescent="0.25">
      <c r="A65" s="377" t="s">
        <v>931</v>
      </c>
      <c r="I65" s="378"/>
      <c r="L65" s="378" t="s">
        <v>932</v>
      </c>
      <c r="M65" s="378" t="s">
        <v>933</v>
      </c>
      <c r="N65" s="378" t="s">
        <v>934</v>
      </c>
      <c r="O65" s="378" t="s">
        <v>935</v>
      </c>
      <c r="P65" s="378" t="s">
        <v>936</v>
      </c>
      <c r="Q65" s="378" t="s">
        <v>937</v>
      </c>
      <c r="R65" s="378"/>
      <c r="S65" s="378"/>
      <c r="T65" s="378" t="s">
        <v>932</v>
      </c>
      <c r="U65" s="379" t="s">
        <v>307</v>
      </c>
    </row>
    <row r="66" spans="1:21" x14ac:dyDescent="0.25">
      <c r="A66" s="380" t="s">
        <v>252</v>
      </c>
      <c r="B66" s="375" t="s">
        <v>938</v>
      </c>
      <c r="C66" s="375" t="s">
        <v>939</v>
      </c>
      <c r="D66" s="381" t="s">
        <v>940</v>
      </c>
      <c r="E66" s="375" t="s">
        <v>941</v>
      </c>
      <c r="I66" s="378"/>
      <c r="L66" s="378" t="s">
        <v>942</v>
      </c>
      <c r="M66" s="378" t="s">
        <v>943</v>
      </c>
      <c r="N66" s="378" t="s">
        <v>944</v>
      </c>
      <c r="O66" s="378" t="s">
        <v>943</v>
      </c>
      <c r="P66" s="378" t="s">
        <v>945</v>
      </c>
      <c r="Q66" s="378" t="s">
        <v>946</v>
      </c>
      <c r="R66" s="378"/>
      <c r="S66" s="378"/>
      <c r="T66" s="378" t="s">
        <v>942</v>
      </c>
      <c r="U66" s="378" t="s">
        <v>303</v>
      </c>
    </row>
    <row r="67" spans="1:21" ht="15.75" customHeight="1" x14ac:dyDescent="0.25">
      <c r="A67" s="385" t="s">
        <v>947</v>
      </c>
      <c r="B67" s="385" t="s">
        <v>948</v>
      </c>
      <c r="C67" s="385" t="s">
        <v>949</v>
      </c>
      <c r="D67" s="386" t="s">
        <v>950</v>
      </c>
      <c r="E67" s="385" t="s">
        <v>951</v>
      </c>
      <c r="I67" s="378"/>
      <c r="L67" s="378" t="s">
        <v>952</v>
      </c>
      <c r="M67" s="378" t="s">
        <v>953</v>
      </c>
      <c r="N67" s="378" t="s">
        <v>954</v>
      </c>
      <c r="O67" s="378" t="s">
        <v>955</v>
      </c>
      <c r="P67" s="378" t="s">
        <v>956</v>
      </c>
      <c r="Q67" s="378" t="s">
        <v>957</v>
      </c>
      <c r="R67" s="378"/>
      <c r="S67" s="378"/>
      <c r="T67" s="378" t="s">
        <v>952</v>
      </c>
      <c r="U67" s="379" t="s">
        <v>303</v>
      </c>
    </row>
    <row r="68" spans="1:21" x14ac:dyDescent="0.25">
      <c r="A68" s="380" t="s">
        <v>51</v>
      </c>
      <c r="B68" s="375" t="s">
        <v>958</v>
      </c>
      <c r="C68" s="375" t="s">
        <v>959</v>
      </c>
      <c r="D68" s="381" t="s">
        <v>960</v>
      </c>
      <c r="E68" s="375" t="s">
        <v>961</v>
      </c>
      <c r="I68" s="378"/>
      <c r="L68" s="378" t="s">
        <v>962</v>
      </c>
      <c r="M68" s="378" t="s">
        <v>963</v>
      </c>
      <c r="N68" s="378" t="s">
        <v>964</v>
      </c>
      <c r="O68" s="378" t="s">
        <v>965</v>
      </c>
      <c r="P68" s="378" t="s">
        <v>966</v>
      </c>
      <c r="Q68" s="378" t="s">
        <v>967</v>
      </c>
      <c r="R68" s="378"/>
      <c r="S68" s="378"/>
      <c r="T68" s="378" t="s">
        <v>962</v>
      </c>
      <c r="U68" s="379" t="s">
        <v>304</v>
      </c>
    </row>
    <row r="69" spans="1:21" x14ac:dyDescent="0.25">
      <c r="A69" s="380" t="s">
        <v>10</v>
      </c>
      <c r="B69" s="375" t="s">
        <v>968</v>
      </c>
      <c r="C69" s="375" t="s">
        <v>969</v>
      </c>
      <c r="D69" s="381" t="s">
        <v>970</v>
      </c>
      <c r="E69" s="375" t="s">
        <v>971</v>
      </c>
      <c r="I69" s="378"/>
      <c r="L69" s="378" t="s">
        <v>972</v>
      </c>
      <c r="M69" s="378" t="s">
        <v>973</v>
      </c>
      <c r="N69" s="378" t="s">
        <v>974</v>
      </c>
      <c r="O69" s="378" t="s">
        <v>973</v>
      </c>
      <c r="P69" s="378" t="s">
        <v>975</v>
      </c>
      <c r="Q69" s="378" t="s">
        <v>976</v>
      </c>
      <c r="R69" s="378"/>
      <c r="S69" s="378"/>
      <c r="T69" s="378" t="s">
        <v>972</v>
      </c>
      <c r="U69" s="378" t="s">
        <v>303</v>
      </c>
    </row>
    <row r="70" spans="1:21" x14ac:dyDescent="0.25">
      <c r="A70" s="380" t="s">
        <v>11</v>
      </c>
      <c r="B70" s="375" t="s">
        <v>977</v>
      </c>
      <c r="C70" s="375" t="s">
        <v>978</v>
      </c>
      <c r="D70" s="381" t="s">
        <v>979</v>
      </c>
      <c r="E70" s="375" t="s">
        <v>980</v>
      </c>
      <c r="L70" s="378" t="s">
        <v>981</v>
      </c>
      <c r="M70" s="378" t="s">
        <v>982</v>
      </c>
      <c r="N70" s="378" t="s">
        <v>983</v>
      </c>
      <c r="O70" s="378" t="s">
        <v>984</v>
      </c>
      <c r="P70" s="378" t="s">
        <v>985</v>
      </c>
      <c r="Q70" s="378" t="s">
        <v>986</v>
      </c>
      <c r="R70" s="378"/>
      <c r="S70" s="378"/>
      <c r="T70" s="378" t="s">
        <v>981</v>
      </c>
      <c r="U70" s="378" t="s">
        <v>303</v>
      </c>
    </row>
    <row r="71" spans="1:21" x14ac:dyDescent="0.25">
      <c r="A71" s="375" t="s">
        <v>9</v>
      </c>
      <c r="B71" s="375" t="s">
        <v>987</v>
      </c>
      <c r="C71" s="375" t="s">
        <v>988</v>
      </c>
      <c r="D71" s="381" t="s">
        <v>989</v>
      </c>
      <c r="E71" s="375" t="s">
        <v>990</v>
      </c>
      <c r="I71" s="383" t="s">
        <v>528</v>
      </c>
      <c r="L71" s="378" t="s">
        <v>991</v>
      </c>
      <c r="M71" s="378" t="s">
        <v>992</v>
      </c>
      <c r="N71" s="378" t="s">
        <v>993</v>
      </c>
      <c r="O71" s="378" t="s">
        <v>994</v>
      </c>
      <c r="P71" s="378" t="s">
        <v>995</v>
      </c>
      <c r="Q71" s="378" t="s">
        <v>996</v>
      </c>
      <c r="R71" s="378"/>
      <c r="S71" s="378"/>
      <c r="T71" s="378" t="s">
        <v>991</v>
      </c>
      <c r="U71" s="378" t="s">
        <v>303</v>
      </c>
    </row>
    <row r="72" spans="1:21" x14ac:dyDescent="0.25">
      <c r="A72" s="375" t="s">
        <v>4</v>
      </c>
      <c r="B72" s="375" t="s">
        <v>997</v>
      </c>
      <c r="C72" s="375" t="s">
        <v>998</v>
      </c>
      <c r="D72" s="381" t="s">
        <v>999</v>
      </c>
      <c r="E72" s="375" t="s">
        <v>1000</v>
      </c>
      <c r="H72" s="378">
        <v>39</v>
      </c>
      <c r="I72" s="378" t="str">
        <f>HLOOKUP(Introduction!$G$4,nametranslations,H72,FALSE)</f>
        <v>Water: total</v>
      </c>
      <c r="L72" s="378" t="s">
        <v>1001</v>
      </c>
      <c r="M72" s="378" t="s">
        <v>1002</v>
      </c>
      <c r="N72" s="378" t="s">
        <v>1003</v>
      </c>
      <c r="O72" s="378" t="s">
        <v>1002</v>
      </c>
      <c r="P72" s="378" t="s">
        <v>1004</v>
      </c>
      <c r="Q72" s="378" t="s">
        <v>1005</v>
      </c>
      <c r="R72" s="378"/>
      <c r="S72" s="378"/>
      <c r="T72" s="378" t="s">
        <v>1001</v>
      </c>
      <c r="U72" s="378" t="s">
        <v>303</v>
      </c>
    </row>
    <row r="73" spans="1:21" x14ac:dyDescent="0.25">
      <c r="A73" s="375" t="s">
        <v>8</v>
      </c>
      <c r="B73" s="375" t="s">
        <v>1006</v>
      </c>
      <c r="C73" s="375" t="s">
        <v>1007</v>
      </c>
      <c r="D73" s="381" t="s">
        <v>1008</v>
      </c>
      <c r="E73" s="375" t="s">
        <v>1009</v>
      </c>
      <c r="H73" s="378">
        <v>40</v>
      </c>
      <c r="I73" s="378" t="str">
        <f>HLOOKUP(Introduction!$G$4,nametranslations,H73,FALSE)</f>
        <v>Water: urban</v>
      </c>
      <c r="L73" s="378" t="s">
        <v>1010</v>
      </c>
      <c r="M73" s="378" t="s">
        <v>1011</v>
      </c>
      <c r="N73" s="378" t="s">
        <v>1012</v>
      </c>
      <c r="O73" s="378" t="s">
        <v>1013</v>
      </c>
      <c r="P73" s="378" t="s">
        <v>1014</v>
      </c>
      <c r="Q73" s="378" t="s">
        <v>1015</v>
      </c>
      <c r="R73" s="378"/>
      <c r="S73" s="378"/>
      <c r="T73" s="378" t="s">
        <v>1010</v>
      </c>
      <c r="U73" s="378" t="s">
        <v>303</v>
      </c>
    </row>
    <row r="74" spans="1:21" x14ac:dyDescent="0.25">
      <c r="A74" s="380" t="s">
        <v>25</v>
      </c>
      <c r="B74" s="380" t="s">
        <v>1016</v>
      </c>
      <c r="C74" s="380" t="s">
        <v>1017</v>
      </c>
      <c r="D74" s="381" t="s">
        <v>1018</v>
      </c>
      <c r="E74" s="380" t="s">
        <v>1019</v>
      </c>
      <c r="H74" s="378">
        <v>41</v>
      </c>
      <c r="I74" s="378" t="str">
        <f>HLOOKUP(Introduction!$G$4,nametranslations,H74,FALSE)</f>
        <v>Water: rural</v>
      </c>
      <c r="L74" s="378" t="s">
        <v>1020</v>
      </c>
      <c r="M74" s="378" t="s">
        <v>1021</v>
      </c>
      <c r="N74" s="378" t="s">
        <v>1021</v>
      </c>
      <c r="O74" s="378" t="s">
        <v>1022</v>
      </c>
      <c r="P74" s="378" t="s">
        <v>1023</v>
      </c>
      <c r="Q74" s="378" t="s">
        <v>1024</v>
      </c>
      <c r="R74" s="378"/>
      <c r="S74" s="378"/>
      <c r="T74" s="378" t="s">
        <v>1020</v>
      </c>
      <c r="U74" s="379" t="s">
        <v>305</v>
      </c>
    </row>
    <row r="75" spans="1:21" x14ac:dyDescent="0.25">
      <c r="A75" s="375" t="s">
        <v>19</v>
      </c>
      <c r="B75" s="375" t="s">
        <v>1025</v>
      </c>
      <c r="C75" s="375" t="s">
        <v>1026</v>
      </c>
      <c r="D75" s="381" t="s">
        <v>1027</v>
      </c>
      <c r="E75" s="375" t="s">
        <v>1028</v>
      </c>
      <c r="H75" s="378">
        <v>42</v>
      </c>
      <c r="I75" s="378" t="str">
        <f>HLOOKUP(Introduction!$G$4,nametranslations,H75,FALSE)</f>
        <v>Water: pre-primary</v>
      </c>
      <c r="L75" s="378" t="s">
        <v>1029</v>
      </c>
      <c r="M75" s="378" t="s">
        <v>1030</v>
      </c>
      <c r="N75" s="378" t="s">
        <v>1031</v>
      </c>
      <c r="O75" s="378" t="s">
        <v>1032</v>
      </c>
      <c r="P75" s="378" t="s">
        <v>1033</v>
      </c>
      <c r="Q75" s="378" t="s">
        <v>1034</v>
      </c>
      <c r="R75" s="378"/>
      <c r="S75" s="378"/>
      <c r="T75" s="378" t="s">
        <v>1029</v>
      </c>
      <c r="U75" s="378" t="s">
        <v>303</v>
      </c>
    </row>
    <row r="76" spans="1:21" x14ac:dyDescent="0.25">
      <c r="A76" s="375" t="s">
        <v>159</v>
      </c>
      <c r="B76" s="375" t="s">
        <v>1035</v>
      </c>
      <c r="C76" s="375" t="s">
        <v>1036</v>
      </c>
      <c r="D76" s="381" t="s">
        <v>1037</v>
      </c>
      <c r="E76" s="375" t="s">
        <v>1038</v>
      </c>
      <c r="H76" s="378">
        <v>43</v>
      </c>
      <c r="I76" s="378" t="str">
        <f>HLOOKUP(Introduction!$G$4,nametranslations,H76,FALSE)</f>
        <v>Water: primary</v>
      </c>
      <c r="L76" s="378" t="s">
        <v>1039</v>
      </c>
      <c r="M76" s="378" t="s">
        <v>1040</v>
      </c>
      <c r="N76" s="378" t="s">
        <v>1041</v>
      </c>
      <c r="O76" s="378" t="s">
        <v>1042</v>
      </c>
      <c r="P76" s="378" t="s">
        <v>1043</v>
      </c>
      <c r="Q76" s="378" t="s">
        <v>1044</v>
      </c>
      <c r="R76" s="378"/>
      <c r="S76" s="378"/>
      <c r="T76" s="378" t="s">
        <v>1039</v>
      </c>
      <c r="U76" s="378" t="s">
        <v>303</v>
      </c>
    </row>
    <row r="77" spans="1:21" x14ac:dyDescent="0.25">
      <c r="A77" s="375" t="s">
        <v>160</v>
      </c>
      <c r="B77" s="385" t="s">
        <v>1045</v>
      </c>
      <c r="C77" s="375" t="s">
        <v>1046</v>
      </c>
      <c r="D77" s="381" t="s">
        <v>591</v>
      </c>
      <c r="E77" s="375" t="s">
        <v>1047</v>
      </c>
      <c r="H77" s="378">
        <v>44</v>
      </c>
      <c r="I77" s="378" t="str">
        <f>HLOOKUP(Introduction!$G$4,nametranslations,H77,FALSE)</f>
        <v>Water: secondary</v>
      </c>
      <c r="L77" s="378" t="s">
        <v>1048</v>
      </c>
      <c r="M77" s="378" t="s">
        <v>1049</v>
      </c>
      <c r="N77" s="378" t="s">
        <v>1049</v>
      </c>
      <c r="O77" s="378" t="s">
        <v>1050</v>
      </c>
      <c r="P77" s="378" t="s">
        <v>1051</v>
      </c>
      <c r="Q77" s="378" t="s">
        <v>1052</v>
      </c>
      <c r="R77" s="378"/>
      <c r="S77" s="378"/>
      <c r="T77" s="378" t="s">
        <v>1048</v>
      </c>
      <c r="U77" s="379" t="s">
        <v>305</v>
      </c>
    </row>
    <row r="78" spans="1:21" x14ac:dyDescent="0.25">
      <c r="A78" s="375" t="s">
        <v>35</v>
      </c>
      <c r="B78" s="380" t="s">
        <v>598</v>
      </c>
      <c r="C78" s="375" t="s">
        <v>599</v>
      </c>
      <c r="D78" s="381" t="s">
        <v>600</v>
      </c>
      <c r="E78" s="375" t="s">
        <v>601</v>
      </c>
      <c r="H78" s="378">
        <v>45</v>
      </c>
      <c r="I78" s="378" t="str">
        <f>HLOOKUP(Introduction!$G$4,nametranslations,H78,FALSE)</f>
        <v>Sanitation: total</v>
      </c>
      <c r="L78" s="378" t="s">
        <v>1053</v>
      </c>
      <c r="M78" s="378" t="s">
        <v>1054</v>
      </c>
      <c r="N78" s="378" t="s">
        <v>1055</v>
      </c>
      <c r="O78" s="378" t="s">
        <v>1056</v>
      </c>
      <c r="P78" s="378" t="s">
        <v>1057</v>
      </c>
      <c r="Q78" s="378" t="s">
        <v>1058</v>
      </c>
      <c r="R78" s="378"/>
      <c r="S78" s="378"/>
      <c r="T78" s="378" t="s">
        <v>1053</v>
      </c>
      <c r="U78" s="378" t="s">
        <v>303</v>
      </c>
    </row>
    <row r="79" spans="1:21" ht="39.6" x14ac:dyDescent="0.25">
      <c r="A79" s="385" t="s">
        <v>1059</v>
      </c>
      <c r="B79" s="385" t="s">
        <v>1060</v>
      </c>
      <c r="C79" s="385" t="s">
        <v>1061</v>
      </c>
      <c r="D79" s="381" t="s">
        <v>1062</v>
      </c>
      <c r="E79" s="385" t="s">
        <v>1063</v>
      </c>
      <c r="H79" s="378">
        <v>46</v>
      </c>
      <c r="I79" s="378" t="str">
        <f>HLOOKUP(Introduction!$G$4,nametranslations,H79,FALSE)</f>
        <v>Sanitation: urban</v>
      </c>
      <c r="L79" s="378" t="s">
        <v>1064</v>
      </c>
      <c r="M79" s="378" t="s">
        <v>1065</v>
      </c>
      <c r="N79" s="378" t="s">
        <v>1066</v>
      </c>
      <c r="O79" s="378" t="s">
        <v>1065</v>
      </c>
      <c r="P79" s="378" t="s">
        <v>1067</v>
      </c>
      <c r="Q79" s="378" t="s">
        <v>1068</v>
      </c>
      <c r="R79" s="378"/>
      <c r="S79" s="378"/>
      <c r="T79" s="378" t="s">
        <v>1064</v>
      </c>
      <c r="U79" s="378" t="s">
        <v>303</v>
      </c>
    </row>
    <row r="80" spans="1:21" x14ac:dyDescent="0.25">
      <c r="A80" s="375" t="s">
        <v>127</v>
      </c>
      <c r="B80" s="380" t="s">
        <v>1069</v>
      </c>
      <c r="C80" s="375" t="s">
        <v>1070</v>
      </c>
      <c r="D80" s="381" t="s">
        <v>1071</v>
      </c>
      <c r="E80" s="375" t="s">
        <v>1072</v>
      </c>
      <c r="H80" s="378">
        <v>47</v>
      </c>
      <c r="I80" s="378" t="str">
        <f>HLOOKUP(Introduction!$G$4,nametranslations,H80,FALSE)</f>
        <v>Sanitation: rural</v>
      </c>
      <c r="L80" s="378" t="s">
        <v>1073</v>
      </c>
      <c r="M80" s="378" t="s">
        <v>1074</v>
      </c>
      <c r="N80" s="378" t="s">
        <v>1075</v>
      </c>
      <c r="O80" s="378" t="s">
        <v>1074</v>
      </c>
      <c r="P80" s="378" t="s">
        <v>1076</v>
      </c>
      <c r="Q80" s="378" t="s">
        <v>1077</v>
      </c>
      <c r="R80" s="378"/>
      <c r="S80" s="378"/>
      <c r="T80" s="378" t="s">
        <v>1073</v>
      </c>
      <c r="U80" s="378" t="s">
        <v>303</v>
      </c>
    </row>
    <row r="81" spans="1:21" ht="39.6" x14ac:dyDescent="0.25">
      <c r="A81" s="375" t="s">
        <v>1078</v>
      </c>
      <c r="B81" s="385" t="s">
        <v>1079</v>
      </c>
      <c r="C81" s="385" t="s">
        <v>1080</v>
      </c>
      <c r="D81" s="381" t="s">
        <v>1081</v>
      </c>
      <c r="E81" s="385" t="s">
        <v>1082</v>
      </c>
      <c r="H81" s="378">
        <v>48</v>
      </c>
      <c r="I81" s="378" t="str">
        <f>HLOOKUP(Introduction!$G$4,nametranslations,H81,FALSE)</f>
        <v>Sanitation: pre-primary</v>
      </c>
      <c r="L81" s="378" t="s">
        <v>1083</v>
      </c>
      <c r="M81" s="378" t="s">
        <v>1084</v>
      </c>
      <c r="N81" s="378" t="s">
        <v>1084</v>
      </c>
      <c r="O81" s="378" t="s">
        <v>1084</v>
      </c>
      <c r="P81" s="378" t="s">
        <v>1085</v>
      </c>
      <c r="Q81" s="378" t="s">
        <v>1086</v>
      </c>
      <c r="R81" s="378"/>
      <c r="S81" s="378"/>
      <c r="T81" s="378" t="s">
        <v>1083</v>
      </c>
      <c r="U81" s="378" t="s">
        <v>303</v>
      </c>
    </row>
    <row r="82" spans="1:21" x14ac:dyDescent="0.25">
      <c r="A82" s="377" t="s">
        <v>1087</v>
      </c>
      <c r="H82" s="378">
        <v>49</v>
      </c>
      <c r="I82" s="378" t="str">
        <f>HLOOKUP(Introduction!$G$4,nametranslations,H82,FALSE)</f>
        <v>Sanitation: primary</v>
      </c>
      <c r="L82" s="378" t="s">
        <v>1088</v>
      </c>
      <c r="M82" s="378" t="s">
        <v>1089</v>
      </c>
      <c r="N82" s="378" t="s">
        <v>1089</v>
      </c>
      <c r="O82" s="378" t="s">
        <v>1089</v>
      </c>
      <c r="P82" s="378" t="s">
        <v>1090</v>
      </c>
      <c r="Q82" s="378" t="s">
        <v>1091</v>
      </c>
      <c r="R82" s="378"/>
      <c r="S82" s="378"/>
      <c r="T82" s="378" t="s">
        <v>1088</v>
      </c>
      <c r="U82" s="378" t="s">
        <v>303</v>
      </c>
    </row>
    <row r="83" spans="1:21" x14ac:dyDescent="0.25">
      <c r="A83" s="375" t="s">
        <v>1092</v>
      </c>
      <c r="B83" s="380" t="s">
        <v>1093</v>
      </c>
      <c r="C83" s="380" t="s">
        <v>1094</v>
      </c>
      <c r="D83" s="380" t="s">
        <v>1095</v>
      </c>
      <c r="E83" s="380" t="s">
        <v>1096</v>
      </c>
      <c r="H83" s="378">
        <v>50</v>
      </c>
      <c r="I83" s="378" t="str">
        <f>HLOOKUP(Introduction!$G$4,nametranslations,H83,FALSE)</f>
        <v>Sanitation: secondary</v>
      </c>
      <c r="L83" s="378" t="s">
        <v>1097</v>
      </c>
      <c r="M83" s="378" t="s">
        <v>1098</v>
      </c>
      <c r="N83" s="378" t="s">
        <v>1099</v>
      </c>
      <c r="O83" s="378" t="s">
        <v>1098</v>
      </c>
      <c r="P83" s="378" t="s">
        <v>1100</v>
      </c>
      <c r="Q83" s="378" t="s">
        <v>1101</v>
      </c>
      <c r="R83" s="378"/>
      <c r="S83" s="378"/>
      <c r="T83" s="378" t="s">
        <v>1097</v>
      </c>
      <c r="U83" s="379" t="s">
        <v>305</v>
      </c>
    </row>
    <row r="84" spans="1:21" x14ac:dyDescent="0.25">
      <c r="A84" s="375" t="s">
        <v>36</v>
      </c>
      <c r="B84" s="380" t="s">
        <v>1102</v>
      </c>
      <c r="C84" s="380" t="s">
        <v>1103</v>
      </c>
      <c r="D84" s="380" t="s">
        <v>1104</v>
      </c>
      <c r="E84" s="380" t="s">
        <v>1105</v>
      </c>
      <c r="H84" s="378">
        <v>51</v>
      </c>
      <c r="I84" s="378" t="str">
        <f>HLOOKUP(Introduction!$G$4,nametranslations,H84,FALSE)</f>
        <v>Hygiene: total</v>
      </c>
      <c r="L84" s="378" t="s">
        <v>1106</v>
      </c>
      <c r="M84" s="378" t="s">
        <v>1107</v>
      </c>
      <c r="N84" s="378" t="s">
        <v>1107</v>
      </c>
      <c r="O84" s="378" t="s">
        <v>1108</v>
      </c>
      <c r="P84" s="378" t="s">
        <v>1109</v>
      </c>
      <c r="Q84" s="378" t="s">
        <v>1110</v>
      </c>
      <c r="R84" s="378"/>
      <c r="S84" s="378"/>
      <c r="T84" s="378" t="s">
        <v>1106</v>
      </c>
      <c r="U84" s="379" t="s">
        <v>305</v>
      </c>
    </row>
    <row r="85" spans="1:21" x14ac:dyDescent="0.25">
      <c r="A85" s="375" t="s">
        <v>1111</v>
      </c>
      <c r="B85" s="375" t="s">
        <v>1112</v>
      </c>
      <c r="C85" s="375" t="s">
        <v>1113</v>
      </c>
      <c r="D85" s="375" t="s">
        <v>1114</v>
      </c>
      <c r="E85" s="375" t="s">
        <v>961</v>
      </c>
      <c r="H85" s="378">
        <v>52</v>
      </c>
      <c r="I85" s="378" t="str">
        <f>HLOOKUP(Introduction!$G$4,nametranslations,H85,FALSE)</f>
        <v>Hygiene: urban</v>
      </c>
      <c r="L85" s="378" t="s">
        <v>1115</v>
      </c>
      <c r="M85" s="378" t="s">
        <v>1116</v>
      </c>
      <c r="N85" s="378" t="s">
        <v>1117</v>
      </c>
      <c r="O85" s="378" t="s">
        <v>1116</v>
      </c>
      <c r="P85" s="378" t="s">
        <v>1118</v>
      </c>
      <c r="Q85" s="378" t="s">
        <v>1119</v>
      </c>
      <c r="R85" s="378"/>
      <c r="S85" s="378"/>
      <c r="T85" s="378" t="s">
        <v>1115</v>
      </c>
      <c r="U85" s="378" t="s">
        <v>303</v>
      </c>
    </row>
    <row r="86" spans="1:21" x14ac:dyDescent="0.25">
      <c r="A86" s="375" t="s">
        <v>14</v>
      </c>
      <c r="B86" s="375" t="s">
        <v>509</v>
      </c>
      <c r="C86" s="375" t="s">
        <v>510</v>
      </c>
      <c r="D86" s="375" t="s">
        <v>511</v>
      </c>
      <c r="E86" s="375" t="s">
        <v>512</v>
      </c>
      <c r="H86" s="378">
        <v>53</v>
      </c>
      <c r="I86" s="378" t="str">
        <f>HLOOKUP(Introduction!$G$4,nametranslations,H86,FALSE)</f>
        <v>Hygiene: rural</v>
      </c>
      <c r="L86" s="378" t="s">
        <v>1120</v>
      </c>
      <c r="M86" s="378" t="s">
        <v>1121</v>
      </c>
      <c r="N86" s="378" t="s">
        <v>1122</v>
      </c>
      <c r="O86" s="378" t="s">
        <v>1121</v>
      </c>
      <c r="P86" s="378" t="s">
        <v>1123</v>
      </c>
      <c r="Q86" s="378" t="s">
        <v>1124</v>
      </c>
      <c r="R86" s="378"/>
      <c r="S86" s="378"/>
      <c r="T86" s="378" t="s">
        <v>1120</v>
      </c>
      <c r="U86" s="378" t="s">
        <v>305</v>
      </c>
    </row>
    <row r="87" spans="1:21" x14ac:dyDescent="0.25">
      <c r="A87" s="375" t="s">
        <v>15</v>
      </c>
      <c r="B87" s="375" t="s">
        <v>517</v>
      </c>
      <c r="C87" s="375" t="s">
        <v>518</v>
      </c>
      <c r="D87" s="375" t="s">
        <v>519</v>
      </c>
      <c r="E87" s="375" t="s">
        <v>1125</v>
      </c>
      <c r="H87" s="378">
        <v>54</v>
      </c>
      <c r="I87" s="378" t="str">
        <f>HLOOKUP(Introduction!$G$4,nametranslations,H87,FALSE)</f>
        <v>Hygiene: pre-primary</v>
      </c>
      <c r="L87" s="378" t="s">
        <v>1126</v>
      </c>
      <c r="M87" s="378" t="s">
        <v>1127</v>
      </c>
      <c r="N87" s="378" t="s">
        <v>1128</v>
      </c>
      <c r="O87" s="378" t="s">
        <v>1129</v>
      </c>
      <c r="P87" s="378" t="s">
        <v>1130</v>
      </c>
      <c r="Q87" s="378" t="s">
        <v>1131</v>
      </c>
      <c r="R87" s="378"/>
      <c r="S87" s="378"/>
      <c r="T87" s="378" t="s">
        <v>1126</v>
      </c>
      <c r="U87" s="379" t="s">
        <v>305</v>
      </c>
    </row>
    <row r="88" spans="1:21" x14ac:dyDescent="0.25">
      <c r="A88" s="375" t="s">
        <v>6</v>
      </c>
      <c r="B88" s="380" t="s">
        <v>1132</v>
      </c>
      <c r="C88" s="380" t="s">
        <v>1133</v>
      </c>
      <c r="D88" s="380" t="s">
        <v>1134</v>
      </c>
      <c r="E88" s="380" t="s">
        <v>1135</v>
      </c>
      <c r="H88" s="378">
        <v>55</v>
      </c>
      <c r="I88" s="378" t="str">
        <f>HLOOKUP(Introduction!$G$4,nametranslations,H88,FALSE)</f>
        <v>Hygiene: primary</v>
      </c>
      <c r="L88" s="378" t="s">
        <v>1136</v>
      </c>
      <c r="M88" s="378" t="s">
        <v>1137</v>
      </c>
      <c r="N88" s="378" t="s">
        <v>1138</v>
      </c>
      <c r="O88" s="378" t="s">
        <v>1139</v>
      </c>
      <c r="P88" s="378" t="s">
        <v>1140</v>
      </c>
      <c r="Q88" s="378" t="s">
        <v>1141</v>
      </c>
      <c r="R88" s="378"/>
      <c r="S88" s="378"/>
      <c r="T88" s="378" t="s">
        <v>1136</v>
      </c>
      <c r="U88" s="378" t="s">
        <v>305</v>
      </c>
    </row>
    <row r="89" spans="1:21" x14ac:dyDescent="0.25">
      <c r="A89" s="375" t="s">
        <v>5</v>
      </c>
      <c r="B89" s="380" t="s">
        <v>1142</v>
      </c>
      <c r="C89" s="380" t="s">
        <v>1143</v>
      </c>
      <c r="D89" s="380" t="s">
        <v>1144</v>
      </c>
      <c r="E89" s="380" t="s">
        <v>1145</v>
      </c>
      <c r="H89" s="378">
        <v>56</v>
      </c>
      <c r="I89" s="378" t="str">
        <f>HLOOKUP(Introduction!$G$4,nametranslations,H89,FALSE)</f>
        <v>Hygiene: secondary</v>
      </c>
      <c r="L89" s="378" t="s">
        <v>1146</v>
      </c>
      <c r="M89" s="378" t="s">
        <v>1147</v>
      </c>
      <c r="N89" s="378" t="s">
        <v>1148</v>
      </c>
      <c r="O89" s="378" t="s">
        <v>1149</v>
      </c>
      <c r="P89" s="378" t="s">
        <v>1150</v>
      </c>
      <c r="Q89" s="378" t="s">
        <v>1151</v>
      </c>
      <c r="R89" s="378"/>
      <c r="S89" s="378"/>
      <c r="T89" s="378" t="s">
        <v>1146</v>
      </c>
      <c r="U89" s="378" t="s">
        <v>303</v>
      </c>
    </row>
    <row r="90" spans="1:21" x14ac:dyDescent="0.25">
      <c r="A90" s="375" t="s">
        <v>21</v>
      </c>
      <c r="B90" s="375" t="s">
        <v>1152</v>
      </c>
      <c r="C90" s="375" t="s">
        <v>1153</v>
      </c>
      <c r="D90" s="375" t="s">
        <v>1154</v>
      </c>
      <c r="E90" s="375" t="s">
        <v>1155</v>
      </c>
      <c r="H90" s="378"/>
      <c r="I90" s="378"/>
      <c r="L90" s="378" t="s">
        <v>1156</v>
      </c>
      <c r="M90" s="378" t="s">
        <v>1157</v>
      </c>
      <c r="N90" s="378" t="s">
        <v>1158</v>
      </c>
      <c r="O90" s="378" t="s">
        <v>1159</v>
      </c>
      <c r="P90" s="378" t="s">
        <v>1160</v>
      </c>
      <c r="Q90" s="378" t="s">
        <v>1161</v>
      </c>
      <c r="R90" s="378"/>
      <c r="S90" s="378"/>
      <c r="T90" s="378" t="s">
        <v>1156</v>
      </c>
      <c r="U90" s="378" t="s">
        <v>303</v>
      </c>
    </row>
    <row r="91" spans="1:21" x14ac:dyDescent="0.25">
      <c r="A91" s="375" t="s">
        <v>28</v>
      </c>
      <c r="B91" s="375" t="s">
        <v>1162</v>
      </c>
      <c r="C91" s="375" t="s">
        <v>1163</v>
      </c>
      <c r="D91" s="375" t="s">
        <v>1164</v>
      </c>
      <c r="E91" s="375" t="s">
        <v>1165</v>
      </c>
      <c r="I91" s="378"/>
      <c r="L91" s="378" t="s">
        <v>1166</v>
      </c>
      <c r="M91" s="378" t="s">
        <v>1167</v>
      </c>
      <c r="N91" s="378" t="s">
        <v>1167</v>
      </c>
      <c r="O91" s="378" t="s">
        <v>1167</v>
      </c>
      <c r="P91" s="378" t="s">
        <v>1168</v>
      </c>
      <c r="Q91" s="378" t="s">
        <v>1169</v>
      </c>
      <c r="R91" s="378"/>
      <c r="S91" s="378"/>
      <c r="T91" s="378" t="s">
        <v>1166</v>
      </c>
      <c r="U91" s="379" t="s">
        <v>304</v>
      </c>
    </row>
    <row r="92" spans="1:21" x14ac:dyDescent="0.25">
      <c r="A92" s="375" t="s">
        <v>111</v>
      </c>
      <c r="B92" s="380" t="s">
        <v>1170</v>
      </c>
      <c r="C92" s="380" t="s">
        <v>1171</v>
      </c>
      <c r="D92" s="380" t="s">
        <v>1172</v>
      </c>
      <c r="E92" s="380" t="s">
        <v>1173</v>
      </c>
      <c r="I92" s="378"/>
      <c r="L92" s="378" t="s">
        <v>1174</v>
      </c>
      <c r="M92" s="378" t="s">
        <v>1175</v>
      </c>
      <c r="N92" s="378" t="s">
        <v>1176</v>
      </c>
      <c r="O92" s="378" t="s">
        <v>1177</v>
      </c>
      <c r="P92" s="378" t="s">
        <v>1178</v>
      </c>
      <c r="Q92" s="378" t="s">
        <v>1179</v>
      </c>
      <c r="R92" s="378"/>
      <c r="S92" s="378"/>
      <c r="T92" s="378" t="s">
        <v>1174</v>
      </c>
      <c r="U92" s="379" t="s">
        <v>305</v>
      </c>
    </row>
    <row r="93" spans="1:21" x14ac:dyDescent="0.25">
      <c r="A93" s="375" t="s">
        <v>110</v>
      </c>
      <c r="B93" s="380" t="s">
        <v>1180</v>
      </c>
      <c r="C93" s="380" t="s">
        <v>1181</v>
      </c>
      <c r="D93" s="380" t="s">
        <v>1182</v>
      </c>
      <c r="E93" s="380" t="s">
        <v>1183</v>
      </c>
      <c r="I93" s="378"/>
      <c r="L93" s="378" t="s">
        <v>1184</v>
      </c>
      <c r="M93" s="378" t="s">
        <v>1185</v>
      </c>
      <c r="N93" s="378" t="s">
        <v>1185</v>
      </c>
      <c r="O93" s="378" t="s">
        <v>1185</v>
      </c>
      <c r="P93" s="378" t="s">
        <v>1186</v>
      </c>
      <c r="Q93" s="378" t="s">
        <v>1187</v>
      </c>
      <c r="R93" s="378"/>
      <c r="S93" s="378"/>
      <c r="T93" s="378" t="s">
        <v>1184</v>
      </c>
      <c r="U93" s="378" t="s">
        <v>303</v>
      </c>
    </row>
    <row r="94" spans="1:21" x14ac:dyDescent="0.25">
      <c r="A94" s="375" t="s">
        <v>162</v>
      </c>
      <c r="B94" s="380" t="s">
        <v>162</v>
      </c>
      <c r="C94" s="380" t="s">
        <v>162</v>
      </c>
      <c r="D94" s="380" t="s">
        <v>1188</v>
      </c>
      <c r="E94" s="380" t="s">
        <v>162</v>
      </c>
      <c r="I94" s="378"/>
      <c r="L94" s="378" t="s">
        <v>1189</v>
      </c>
      <c r="M94" s="378" t="s">
        <v>1190</v>
      </c>
      <c r="N94" s="378" t="s">
        <v>1190</v>
      </c>
      <c r="O94" s="378" t="s">
        <v>1190</v>
      </c>
      <c r="P94" s="378" t="s">
        <v>1191</v>
      </c>
      <c r="Q94" s="378" t="s">
        <v>1192</v>
      </c>
      <c r="R94" s="378"/>
      <c r="S94" s="378"/>
      <c r="T94" s="378" t="s">
        <v>1189</v>
      </c>
      <c r="U94" s="378" t="s">
        <v>303</v>
      </c>
    </row>
    <row r="95" spans="1:21" x14ac:dyDescent="0.25">
      <c r="A95" s="380" t="s">
        <v>213</v>
      </c>
      <c r="B95" s="380" t="s">
        <v>1193</v>
      </c>
      <c r="C95" s="380" t="s">
        <v>1194</v>
      </c>
      <c r="D95" s="380" t="s">
        <v>1195</v>
      </c>
      <c r="E95" s="380" t="s">
        <v>1196</v>
      </c>
      <c r="I95" s="378"/>
      <c r="L95" s="378" t="s">
        <v>1197</v>
      </c>
      <c r="M95" s="378" t="s">
        <v>1198</v>
      </c>
      <c r="N95" s="378" t="s">
        <v>1199</v>
      </c>
      <c r="O95" s="378" t="s">
        <v>1200</v>
      </c>
      <c r="P95" s="378" t="s">
        <v>1201</v>
      </c>
      <c r="Q95" s="378" t="s">
        <v>1202</v>
      </c>
      <c r="R95" s="378"/>
      <c r="S95" s="378"/>
      <c r="T95" s="378" t="s">
        <v>1197</v>
      </c>
      <c r="U95" s="378" t="s">
        <v>303</v>
      </c>
    </row>
    <row r="96" spans="1:21" x14ac:dyDescent="0.25">
      <c r="A96" s="375" t="s">
        <v>1203</v>
      </c>
      <c r="B96" s="380" t="s">
        <v>1204</v>
      </c>
      <c r="C96" s="380" t="s">
        <v>1205</v>
      </c>
      <c r="D96" s="380" t="s">
        <v>1206</v>
      </c>
      <c r="E96" s="380" t="s">
        <v>1207</v>
      </c>
      <c r="I96" s="378"/>
      <c r="L96" s="378" t="s">
        <v>1208</v>
      </c>
      <c r="M96" s="378" t="s">
        <v>1209</v>
      </c>
      <c r="N96" s="378" t="s">
        <v>1210</v>
      </c>
      <c r="O96" s="378" t="s">
        <v>1211</v>
      </c>
      <c r="P96" s="378" t="s">
        <v>1212</v>
      </c>
      <c r="Q96" s="378" t="s">
        <v>1213</v>
      </c>
      <c r="R96" s="378"/>
      <c r="S96" s="378"/>
      <c r="T96" s="378" t="s">
        <v>1208</v>
      </c>
      <c r="U96" s="378" t="s">
        <v>303</v>
      </c>
    </row>
    <row r="97" spans="1:21" x14ac:dyDescent="0.25">
      <c r="A97" s="380" t="s">
        <v>161</v>
      </c>
      <c r="B97" s="380" t="s">
        <v>1214</v>
      </c>
      <c r="C97" s="380" t="s">
        <v>1215</v>
      </c>
      <c r="D97" s="380" t="s">
        <v>1216</v>
      </c>
      <c r="E97" s="380" t="s">
        <v>1217</v>
      </c>
      <c r="I97" s="378"/>
      <c r="L97" s="378" t="s">
        <v>1218</v>
      </c>
      <c r="M97" s="378" t="s">
        <v>1219</v>
      </c>
      <c r="N97" s="378" t="s">
        <v>1219</v>
      </c>
      <c r="O97" s="378" t="s">
        <v>1219</v>
      </c>
      <c r="P97" s="378" t="s">
        <v>1220</v>
      </c>
      <c r="Q97" s="378" t="s">
        <v>1221</v>
      </c>
      <c r="R97" s="378"/>
      <c r="S97" s="378"/>
      <c r="T97" s="378" t="s">
        <v>1218</v>
      </c>
      <c r="U97" s="379" t="s">
        <v>304</v>
      </c>
    </row>
    <row r="98" spans="1:21" x14ac:dyDescent="0.25">
      <c r="A98" s="375" t="s">
        <v>1222</v>
      </c>
      <c r="B98" s="380" t="s">
        <v>1223</v>
      </c>
      <c r="C98" s="380" t="s">
        <v>1224</v>
      </c>
      <c r="D98" s="380" t="s">
        <v>1225</v>
      </c>
      <c r="E98" s="380" t="s">
        <v>1226</v>
      </c>
      <c r="I98" s="378"/>
      <c r="L98" s="378" t="s">
        <v>1227</v>
      </c>
      <c r="M98" s="378" t="s">
        <v>1228</v>
      </c>
      <c r="N98" s="378" t="s">
        <v>1229</v>
      </c>
      <c r="O98" s="378" t="s">
        <v>1230</v>
      </c>
      <c r="P98" s="378" t="s">
        <v>1231</v>
      </c>
      <c r="Q98" s="378" t="s">
        <v>1232</v>
      </c>
      <c r="R98" s="378"/>
      <c r="S98" s="378"/>
      <c r="T98" s="378" t="s">
        <v>1227</v>
      </c>
      <c r="U98" s="378" t="s">
        <v>303</v>
      </c>
    </row>
    <row r="99" spans="1:21" x14ac:dyDescent="0.25">
      <c r="A99" s="380" t="s">
        <v>1233</v>
      </c>
      <c r="B99" s="380" t="s">
        <v>1233</v>
      </c>
      <c r="C99" s="380" t="s">
        <v>1233</v>
      </c>
      <c r="D99" s="380" t="s">
        <v>1234</v>
      </c>
      <c r="E99" s="380" t="s">
        <v>1235</v>
      </c>
      <c r="I99" s="378"/>
      <c r="L99" s="378" t="s">
        <v>1236</v>
      </c>
      <c r="M99" s="378" t="s">
        <v>1237</v>
      </c>
      <c r="N99" s="378" t="s">
        <v>1238</v>
      </c>
      <c r="O99" s="378" t="s">
        <v>1239</v>
      </c>
      <c r="P99" s="378" t="s">
        <v>1240</v>
      </c>
      <c r="Q99" s="378" t="s">
        <v>1241</v>
      </c>
      <c r="R99" s="378"/>
      <c r="S99" s="378"/>
      <c r="T99" s="378" t="s">
        <v>1236</v>
      </c>
      <c r="U99" s="378" t="s">
        <v>305</v>
      </c>
    </row>
    <row r="100" spans="1:21" x14ac:dyDescent="0.25">
      <c r="A100" s="377" t="s">
        <v>1242</v>
      </c>
      <c r="I100" s="378"/>
      <c r="L100" s="378" t="s">
        <v>1243</v>
      </c>
      <c r="M100" s="378" t="s">
        <v>1244</v>
      </c>
      <c r="N100" s="378" t="s">
        <v>1245</v>
      </c>
      <c r="O100" s="378" t="s">
        <v>1246</v>
      </c>
      <c r="P100" s="378" t="s">
        <v>1247</v>
      </c>
      <c r="Q100" s="378" t="s">
        <v>1248</v>
      </c>
      <c r="R100" s="378"/>
      <c r="S100" s="378"/>
      <c r="T100" s="378" t="s">
        <v>1243</v>
      </c>
      <c r="U100" s="378" t="s">
        <v>303</v>
      </c>
    </row>
    <row r="101" spans="1:21" x14ac:dyDescent="0.25">
      <c r="A101" s="375" t="s">
        <v>27</v>
      </c>
      <c r="B101" s="380" t="s">
        <v>1249</v>
      </c>
      <c r="C101" s="380" t="s">
        <v>1250</v>
      </c>
      <c r="D101" s="380" t="s">
        <v>1251</v>
      </c>
      <c r="E101" s="380" t="s">
        <v>1252</v>
      </c>
      <c r="I101" s="378"/>
      <c r="L101" s="378" t="s">
        <v>1253</v>
      </c>
      <c r="M101" s="378" t="s">
        <v>1254</v>
      </c>
      <c r="N101" s="378" t="s">
        <v>1255</v>
      </c>
      <c r="O101" s="378" t="s">
        <v>1254</v>
      </c>
      <c r="P101" s="378" t="s">
        <v>1256</v>
      </c>
      <c r="Q101" s="378" t="s">
        <v>1257</v>
      </c>
      <c r="R101" s="378"/>
      <c r="S101" s="378"/>
      <c r="T101" s="378" t="s">
        <v>1253</v>
      </c>
      <c r="U101" s="378" t="s">
        <v>303</v>
      </c>
    </row>
    <row r="102" spans="1:21" x14ac:dyDescent="0.25">
      <c r="A102" s="375" t="s">
        <v>55</v>
      </c>
      <c r="B102" s="380" t="s">
        <v>1258</v>
      </c>
      <c r="C102" s="380" t="s">
        <v>1259</v>
      </c>
      <c r="D102" s="380" t="s">
        <v>1260</v>
      </c>
      <c r="E102" s="380" t="s">
        <v>1261</v>
      </c>
      <c r="I102" s="378"/>
      <c r="L102" s="378" t="s">
        <v>1262</v>
      </c>
      <c r="M102" s="378" t="s">
        <v>1263</v>
      </c>
      <c r="N102" s="378" t="s">
        <v>1264</v>
      </c>
      <c r="O102" s="378" t="s">
        <v>1265</v>
      </c>
      <c r="P102" s="378" t="s">
        <v>1266</v>
      </c>
      <c r="Q102" s="378" t="s">
        <v>1267</v>
      </c>
      <c r="R102" s="378"/>
      <c r="S102" s="378"/>
      <c r="T102" s="378" t="s">
        <v>1262</v>
      </c>
      <c r="U102" s="378" t="s">
        <v>303</v>
      </c>
    </row>
    <row r="103" spans="1:21" x14ac:dyDescent="0.25">
      <c r="A103" s="375" t="s">
        <v>24</v>
      </c>
      <c r="B103" s="380" t="s">
        <v>1268</v>
      </c>
      <c r="C103" s="380" t="s">
        <v>1269</v>
      </c>
      <c r="D103" s="380" t="s">
        <v>1270</v>
      </c>
      <c r="E103" s="380" t="s">
        <v>1271</v>
      </c>
      <c r="I103" s="378"/>
      <c r="L103" s="378" t="s">
        <v>1272</v>
      </c>
      <c r="M103" s="378" t="s">
        <v>1273</v>
      </c>
      <c r="N103" s="378" t="s">
        <v>1274</v>
      </c>
      <c r="O103" s="378" t="s">
        <v>1273</v>
      </c>
      <c r="P103" s="378" t="s">
        <v>1275</v>
      </c>
      <c r="Q103" s="378" t="s">
        <v>1276</v>
      </c>
      <c r="R103" s="378"/>
      <c r="S103" s="378"/>
      <c r="T103" s="378" t="s">
        <v>1272</v>
      </c>
      <c r="U103" s="378" t="s">
        <v>303</v>
      </c>
    </row>
    <row r="104" spans="1:21" x14ac:dyDescent="0.25">
      <c r="A104" s="375" t="s">
        <v>0</v>
      </c>
      <c r="B104" s="380" t="s">
        <v>1277</v>
      </c>
      <c r="C104" s="380" t="s">
        <v>1278</v>
      </c>
      <c r="D104" s="380" t="s">
        <v>1279</v>
      </c>
      <c r="E104" s="380" t="s">
        <v>1280</v>
      </c>
      <c r="I104" s="378"/>
      <c r="L104" s="378" t="s">
        <v>1281</v>
      </c>
      <c r="M104" s="378" t="s">
        <v>1282</v>
      </c>
      <c r="N104" s="378" t="s">
        <v>1283</v>
      </c>
      <c r="O104" s="378" t="s">
        <v>1284</v>
      </c>
      <c r="P104" s="378" t="s">
        <v>1285</v>
      </c>
      <c r="Q104" s="378" t="s">
        <v>1286</v>
      </c>
      <c r="R104" s="378"/>
      <c r="S104" s="378"/>
      <c r="T104" s="378" t="s">
        <v>1281</v>
      </c>
      <c r="U104" s="378" t="s">
        <v>303</v>
      </c>
    </row>
    <row r="105" spans="1:21" x14ac:dyDescent="0.25">
      <c r="A105" s="375" t="s">
        <v>37</v>
      </c>
      <c r="B105" s="380" t="s">
        <v>1287</v>
      </c>
      <c r="C105" s="380" t="s">
        <v>1287</v>
      </c>
      <c r="D105" s="380" t="s">
        <v>1288</v>
      </c>
      <c r="E105" s="380" t="s">
        <v>1289</v>
      </c>
      <c r="I105" s="378"/>
      <c r="L105" s="378" t="s">
        <v>1290</v>
      </c>
      <c r="M105" s="378" t="s">
        <v>1291</v>
      </c>
      <c r="N105" s="378" t="s">
        <v>1292</v>
      </c>
      <c r="O105" s="378" t="s">
        <v>1293</v>
      </c>
      <c r="P105" s="378" t="s">
        <v>1294</v>
      </c>
      <c r="Q105" s="378" t="s">
        <v>1295</v>
      </c>
      <c r="R105" s="378"/>
      <c r="S105" s="378"/>
      <c r="T105" s="378" t="s">
        <v>1290</v>
      </c>
      <c r="U105" s="378" t="s">
        <v>303</v>
      </c>
    </row>
    <row r="106" spans="1:21" x14ac:dyDescent="0.25">
      <c r="A106" s="375" t="s">
        <v>1296</v>
      </c>
      <c r="B106" s="380" t="s">
        <v>1297</v>
      </c>
      <c r="C106" s="380" t="s">
        <v>1298</v>
      </c>
      <c r="D106" s="380" t="s">
        <v>1299</v>
      </c>
      <c r="E106" s="380" t="s">
        <v>1300</v>
      </c>
      <c r="I106" s="378"/>
      <c r="L106" s="378" t="s">
        <v>1301</v>
      </c>
      <c r="M106" s="378" t="s">
        <v>1302</v>
      </c>
      <c r="N106" s="378" t="s">
        <v>1303</v>
      </c>
      <c r="O106" s="378" t="s">
        <v>1304</v>
      </c>
      <c r="P106" s="378" t="s">
        <v>1305</v>
      </c>
      <c r="Q106" s="378" t="s">
        <v>1306</v>
      </c>
      <c r="R106" s="378"/>
      <c r="S106" s="378"/>
      <c r="T106" s="378" t="s">
        <v>1301</v>
      </c>
      <c r="U106" s="378" t="s">
        <v>303</v>
      </c>
    </row>
    <row r="107" spans="1:21" x14ac:dyDescent="0.25">
      <c r="A107" s="375" t="s">
        <v>97</v>
      </c>
      <c r="B107" s="380" t="s">
        <v>1307</v>
      </c>
      <c r="C107" s="380" t="s">
        <v>1308</v>
      </c>
      <c r="D107" s="380" t="s">
        <v>1309</v>
      </c>
      <c r="E107" s="380" t="s">
        <v>1310</v>
      </c>
      <c r="L107" s="378" t="s">
        <v>1311</v>
      </c>
      <c r="M107" s="378" t="s">
        <v>1312</v>
      </c>
      <c r="N107" s="378" t="s">
        <v>1312</v>
      </c>
      <c r="O107" s="378" t="s">
        <v>1312</v>
      </c>
      <c r="P107" s="378" t="s">
        <v>1313</v>
      </c>
      <c r="Q107" s="378" t="s">
        <v>1314</v>
      </c>
      <c r="R107" s="378"/>
      <c r="S107" s="378"/>
      <c r="T107" s="378" t="s">
        <v>1311</v>
      </c>
      <c r="U107" s="379" t="s">
        <v>307</v>
      </c>
    </row>
    <row r="108" spans="1:21" x14ac:dyDescent="0.25">
      <c r="A108" s="375" t="s">
        <v>98</v>
      </c>
      <c r="B108" s="380" t="s">
        <v>1315</v>
      </c>
      <c r="C108" s="380" t="s">
        <v>1316</v>
      </c>
      <c r="D108" s="380" t="s">
        <v>1317</v>
      </c>
      <c r="E108" s="380" t="s">
        <v>1318</v>
      </c>
      <c r="I108" s="383" t="s">
        <v>1319</v>
      </c>
      <c r="L108" s="378" t="s">
        <v>1320</v>
      </c>
      <c r="M108" s="378" t="s">
        <v>1321</v>
      </c>
      <c r="N108" s="378" t="s">
        <v>1322</v>
      </c>
      <c r="O108" s="378" t="s">
        <v>1323</v>
      </c>
      <c r="P108" s="378" t="s">
        <v>1324</v>
      </c>
      <c r="Q108" s="378" t="s">
        <v>1325</v>
      </c>
      <c r="R108" s="378"/>
      <c r="S108" s="378"/>
      <c r="T108" s="378" t="s">
        <v>1320</v>
      </c>
      <c r="U108" s="378" t="s">
        <v>303</v>
      </c>
    </row>
    <row r="109" spans="1:21" x14ac:dyDescent="0.25">
      <c r="A109" s="375" t="s">
        <v>56</v>
      </c>
      <c r="B109" s="380" t="s">
        <v>1326</v>
      </c>
      <c r="C109" s="380" t="s">
        <v>1327</v>
      </c>
      <c r="D109" s="380" t="s">
        <v>1328</v>
      </c>
      <c r="E109" s="380" t="s">
        <v>1329</v>
      </c>
      <c r="I109" s="378" t="str">
        <f>HLOOKUP(Introduction!$G$4,nametranslations,94,FALSE)</f>
        <v>EMIS</v>
      </c>
      <c r="L109" s="378" t="s">
        <v>1330</v>
      </c>
      <c r="M109" s="378" t="s">
        <v>1331</v>
      </c>
      <c r="N109" s="378" t="s">
        <v>1332</v>
      </c>
      <c r="O109" s="378" t="s">
        <v>1331</v>
      </c>
      <c r="P109" s="378" t="s">
        <v>1333</v>
      </c>
      <c r="Q109" s="378" t="s">
        <v>1334</v>
      </c>
      <c r="R109" s="378"/>
      <c r="S109" s="378"/>
      <c r="T109" s="378" t="s">
        <v>1330</v>
      </c>
      <c r="U109" s="378" t="s">
        <v>303</v>
      </c>
    </row>
    <row r="110" spans="1:21" x14ac:dyDescent="0.25">
      <c r="A110" s="375" t="s">
        <v>1335</v>
      </c>
      <c r="B110" s="380" t="s">
        <v>1336</v>
      </c>
      <c r="C110" s="380" t="s">
        <v>1337</v>
      </c>
      <c r="D110" s="380" t="s">
        <v>1338</v>
      </c>
      <c r="E110" s="380" t="s">
        <v>1339</v>
      </c>
      <c r="I110" s="378" t="str">
        <f>HLOOKUP(Introduction!$G$4,nametranslations,95,FALSE)</f>
        <v>Survey</v>
      </c>
      <c r="L110" s="378" t="s">
        <v>1340</v>
      </c>
      <c r="M110" s="378" t="s">
        <v>1341</v>
      </c>
      <c r="N110" s="378" t="s">
        <v>1342</v>
      </c>
      <c r="O110" s="378" t="s">
        <v>1343</v>
      </c>
      <c r="P110" s="378" t="s">
        <v>1344</v>
      </c>
      <c r="Q110" s="378" t="s">
        <v>1345</v>
      </c>
      <c r="R110" s="378"/>
      <c r="S110" s="378"/>
      <c r="T110" s="378" t="s">
        <v>1340</v>
      </c>
      <c r="U110" s="378" t="s">
        <v>305</v>
      </c>
    </row>
    <row r="111" spans="1:21" x14ac:dyDescent="0.25">
      <c r="A111" s="375" t="s">
        <v>12</v>
      </c>
      <c r="B111" s="375" t="s">
        <v>1346</v>
      </c>
      <c r="C111" s="380" t="s">
        <v>1347</v>
      </c>
      <c r="D111" s="380" t="s">
        <v>1348</v>
      </c>
      <c r="E111" s="380" t="s">
        <v>1349</v>
      </c>
      <c r="I111" s="378" t="str">
        <f>HLOOKUP(Introduction!$G$4,nametranslations,96,FALSE)</f>
        <v>Census</v>
      </c>
      <c r="L111" s="378" t="s">
        <v>1350</v>
      </c>
      <c r="M111" s="378" t="s">
        <v>1351</v>
      </c>
      <c r="N111" s="378" t="s">
        <v>1352</v>
      </c>
      <c r="O111" s="378" t="s">
        <v>1351</v>
      </c>
      <c r="P111" s="378" t="s">
        <v>1353</v>
      </c>
      <c r="Q111" s="378" t="s">
        <v>1354</v>
      </c>
      <c r="R111" s="378"/>
      <c r="S111" s="378"/>
      <c r="T111" s="378" t="s">
        <v>1350</v>
      </c>
      <c r="U111" s="378" t="s">
        <v>303</v>
      </c>
    </row>
    <row r="112" spans="1:21" x14ac:dyDescent="0.25">
      <c r="A112" s="375" t="s">
        <v>106</v>
      </c>
      <c r="B112" s="380" t="s">
        <v>1355</v>
      </c>
      <c r="C112" s="380" t="s">
        <v>1356</v>
      </c>
      <c r="D112" s="380" t="s">
        <v>1357</v>
      </c>
      <c r="E112" s="380" t="s">
        <v>1358</v>
      </c>
      <c r="I112" s="378" t="str">
        <f>HLOOKUP(Introduction!$G$4,nametranslations,97,FALSE)</f>
        <v>Other</v>
      </c>
      <c r="L112" s="378" t="s">
        <v>1359</v>
      </c>
      <c r="M112" s="378" t="s">
        <v>1360</v>
      </c>
      <c r="N112" s="378" t="s">
        <v>1360</v>
      </c>
      <c r="O112" s="378" t="s">
        <v>1360</v>
      </c>
      <c r="P112" s="378" t="s">
        <v>1361</v>
      </c>
      <c r="Q112" s="378" t="s">
        <v>1362</v>
      </c>
      <c r="R112" s="378"/>
      <c r="S112" s="378"/>
      <c r="T112" s="378" t="s">
        <v>1359</v>
      </c>
      <c r="U112" s="378" t="s">
        <v>303</v>
      </c>
    </row>
    <row r="113" spans="1:21" x14ac:dyDescent="0.25">
      <c r="A113" s="375" t="s">
        <v>94</v>
      </c>
      <c r="B113" s="380" t="s">
        <v>1363</v>
      </c>
      <c r="C113" s="380" t="s">
        <v>1364</v>
      </c>
      <c r="D113" s="380" t="s">
        <v>1365</v>
      </c>
      <c r="E113" s="380" t="s">
        <v>1366</v>
      </c>
      <c r="I113" s="378" t="str">
        <f>HLOOKUP(Introduction!$G$4,nametranslations,98,FALSE)</f>
        <v>Survey with microdata</v>
      </c>
      <c r="L113" s="378" t="s">
        <v>1367</v>
      </c>
      <c r="M113" s="378" t="s">
        <v>1368</v>
      </c>
      <c r="N113" s="378" t="s">
        <v>1369</v>
      </c>
      <c r="O113" s="378" t="s">
        <v>1370</v>
      </c>
      <c r="P113" s="378" t="s">
        <v>1371</v>
      </c>
      <c r="Q113" s="378" t="s">
        <v>1372</v>
      </c>
      <c r="R113" s="378"/>
      <c r="S113" s="378"/>
      <c r="T113" s="378" t="s">
        <v>1367</v>
      </c>
      <c r="U113" s="379" t="s">
        <v>307</v>
      </c>
    </row>
    <row r="114" spans="1:21" x14ac:dyDescent="0.25">
      <c r="A114" s="375" t="s">
        <v>95</v>
      </c>
      <c r="B114" s="380" t="s">
        <v>1373</v>
      </c>
      <c r="C114" s="380" t="s">
        <v>1374</v>
      </c>
      <c r="D114" s="380" t="s">
        <v>1375</v>
      </c>
      <c r="E114" s="380" t="s">
        <v>1376</v>
      </c>
      <c r="I114" s="378" t="str">
        <f>HLOOKUP(Introduction!$G$4,nametranslations,99,FALSE)</f>
        <v>Admin</v>
      </c>
      <c r="L114" s="378" t="s">
        <v>1377</v>
      </c>
      <c r="M114" s="378" t="s">
        <v>1378</v>
      </c>
      <c r="N114" s="378" t="s">
        <v>1379</v>
      </c>
      <c r="O114" s="378" t="s">
        <v>1380</v>
      </c>
      <c r="P114" s="378" t="s">
        <v>1381</v>
      </c>
      <c r="Q114" s="378" t="s">
        <v>1382</v>
      </c>
      <c r="R114" s="378"/>
      <c r="S114" s="378"/>
      <c r="T114" s="378" t="s">
        <v>1377</v>
      </c>
      <c r="U114" s="378" t="s">
        <v>303</v>
      </c>
    </row>
    <row r="115" spans="1:21" x14ac:dyDescent="0.25">
      <c r="A115" s="375" t="s">
        <v>23</v>
      </c>
      <c r="B115" s="380" t="s">
        <v>1383</v>
      </c>
      <c r="C115" s="380" t="s">
        <v>1384</v>
      </c>
      <c r="D115" s="380" t="s">
        <v>1385</v>
      </c>
      <c r="E115" s="380" t="s">
        <v>1386</v>
      </c>
      <c r="L115" s="378" t="s">
        <v>1387</v>
      </c>
      <c r="M115" s="378" t="s">
        <v>1388</v>
      </c>
      <c r="N115" s="378" t="s">
        <v>1388</v>
      </c>
      <c r="O115" s="378" t="s">
        <v>1389</v>
      </c>
      <c r="P115" s="378" t="s">
        <v>1390</v>
      </c>
      <c r="Q115" s="378" t="s">
        <v>1391</v>
      </c>
      <c r="R115" s="378"/>
      <c r="S115" s="378"/>
      <c r="T115" s="378" t="s">
        <v>1387</v>
      </c>
      <c r="U115" s="379" t="s">
        <v>303</v>
      </c>
    </row>
    <row r="116" spans="1:21" x14ac:dyDescent="0.25">
      <c r="A116" s="375" t="s">
        <v>20</v>
      </c>
      <c r="B116" s="380" t="s">
        <v>1392</v>
      </c>
      <c r="C116" s="380" t="s">
        <v>1393</v>
      </c>
      <c r="D116" s="380" t="s">
        <v>1394</v>
      </c>
      <c r="E116" s="380" t="s">
        <v>1395</v>
      </c>
      <c r="L116" s="378" t="s">
        <v>1396</v>
      </c>
      <c r="M116" s="378" t="s">
        <v>1397</v>
      </c>
      <c r="N116" s="378" t="s">
        <v>1397</v>
      </c>
      <c r="O116" s="378" t="s">
        <v>1397</v>
      </c>
      <c r="P116" s="378" t="s">
        <v>1398</v>
      </c>
      <c r="Q116" s="378" t="s">
        <v>1399</v>
      </c>
      <c r="R116" s="378"/>
      <c r="S116" s="378"/>
      <c r="T116" s="378" t="s">
        <v>1396</v>
      </c>
      <c r="U116" s="378" t="s">
        <v>303</v>
      </c>
    </row>
    <row r="117" spans="1:21" x14ac:dyDescent="0.25">
      <c r="A117" s="375" t="s">
        <v>22</v>
      </c>
      <c r="B117" s="380" t="s">
        <v>1400</v>
      </c>
      <c r="C117" s="380" t="s">
        <v>1401</v>
      </c>
      <c r="D117" s="380" t="s">
        <v>1402</v>
      </c>
      <c r="E117" s="380" t="s">
        <v>1403</v>
      </c>
      <c r="L117" s="378" t="s">
        <v>1404</v>
      </c>
      <c r="M117" s="378" t="s">
        <v>1405</v>
      </c>
      <c r="N117" s="378" t="s">
        <v>1406</v>
      </c>
      <c r="O117" s="378" t="s">
        <v>1407</v>
      </c>
      <c r="P117" s="378" t="s">
        <v>1408</v>
      </c>
      <c r="Q117" s="378" t="s">
        <v>1409</v>
      </c>
      <c r="R117" s="378"/>
      <c r="S117" s="378"/>
      <c r="T117" s="378" t="s">
        <v>1404</v>
      </c>
      <c r="U117" s="379" t="s">
        <v>303</v>
      </c>
    </row>
    <row r="118" spans="1:21" x14ac:dyDescent="0.25">
      <c r="A118" s="375" t="s">
        <v>3</v>
      </c>
      <c r="B118" s="380" t="s">
        <v>1410</v>
      </c>
      <c r="C118" s="380" t="s">
        <v>1411</v>
      </c>
      <c r="D118" s="380" t="s">
        <v>1412</v>
      </c>
      <c r="E118" s="380" t="s">
        <v>1413</v>
      </c>
      <c r="L118" s="378" t="s">
        <v>1414</v>
      </c>
      <c r="M118" s="378" t="s">
        <v>1415</v>
      </c>
      <c r="N118" s="378" t="s">
        <v>1416</v>
      </c>
      <c r="O118" s="378" t="s">
        <v>1417</v>
      </c>
      <c r="P118" s="378" t="s">
        <v>1418</v>
      </c>
      <c r="Q118" s="378" t="s">
        <v>1419</v>
      </c>
      <c r="R118" s="378"/>
      <c r="S118" s="378"/>
      <c r="T118" s="378" t="s">
        <v>1414</v>
      </c>
      <c r="U118" s="378" t="s">
        <v>303</v>
      </c>
    </row>
    <row r="119" spans="1:21" x14ac:dyDescent="0.25">
      <c r="A119" s="375" t="s">
        <v>52</v>
      </c>
      <c r="B119" s="380" t="s">
        <v>1420</v>
      </c>
      <c r="C119" s="380" t="s">
        <v>1421</v>
      </c>
      <c r="D119" s="380" t="s">
        <v>1422</v>
      </c>
      <c r="E119" s="380" t="s">
        <v>1423</v>
      </c>
      <c r="L119" s="378" t="s">
        <v>1424</v>
      </c>
      <c r="M119" s="378" t="s">
        <v>1425</v>
      </c>
      <c r="N119" s="378" t="s">
        <v>1425</v>
      </c>
      <c r="O119" s="378" t="s">
        <v>1425</v>
      </c>
      <c r="P119" s="378" t="s">
        <v>1426</v>
      </c>
      <c r="Q119" s="378" t="s">
        <v>1427</v>
      </c>
      <c r="R119" s="378"/>
      <c r="S119" s="378"/>
      <c r="T119" s="378" t="s">
        <v>1424</v>
      </c>
      <c r="U119" s="378" t="s">
        <v>303</v>
      </c>
    </row>
    <row r="120" spans="1:21" x14ac:dyDescent="0.25">
      <c r="A120" s="375" t="s">
        <v>57</v>
      </c>
      <c r="B120" s="380" t="s">
        <v>1428</v>
      </c>
      <c r="C120" s="380" t="s">
        <v>1429</v>
      </c>
      <c r="D120" s="380" t="s">
        <v>1430</v>
      </c>
      <c r="E120" s="380" t="s">
        <v>1431</v>
      </c>
      <c r="L120" s="378" t="s">
        <v>1432</v>
      </c>
      <c r="M120" s="378" t="s">
        <v>1433</v>
      </c>
      <c r="N120" s="378" t="s">
        <v>1434</v>
      </c>
      <c r="O120" s="378" t="s">
        <v>1435</v>
      </c>
      <c r="P120" s="378" t="s">
        <v>1436</v>
      </c>
      <c r="Q120" s="378" t="s">
        <v>1437</v>
      </c>
      <c r="R120" s="378"/>
      <c r="S120" s="378"/>
      <c r="T120" s="378" t="s">
        <v>1432</v>
      </c>
      <c r="U120" s="378" t="s">
        <v>303</v>
      </c>
    </row>
    <row r="121" spans="1:21" x14ac:dyDescent="0.25">
      <c r="A121" s="375" t="s">
        <v>99</v>
      </c>
      <c r="B121" s="380" t="s">
        <v>1438</v>
      </c>
      <c r="C121" s="380" t="s">
        <v>1439</v>
      </c>
      <c r="D121" s="380" t="s">
        <v>1440</v>
      </c>
      <c r="E121" s="380" t="s">
        <v>1441</v>
      </c>
      <c r="L121" s="378" t="s">
        <v>1442</v>
      </c>
      <c r="M121" s="378" t="s">
        <v>1443</v>
      </c>
      <c r="N121" s="378" t="s">
        <v>1444</v>
      </c>
      <c r="O121" s="378" t="s">
        <v>1445</v>
      </c>
      <c r="P121" s="378" t="s">
        <v>1446</v>
      </c>
      <c r="Q121" s="378" t="s">
        <v>1447</v>
      </c>
      <c r="R121" s="378"/>
      <c r="S121" s="378"/>
      <c r="T121" s="378" t="s">
        <v>1442</v>
      </c>
      <c r="U121" s="378" t="s">
        <v>303</v>
      </c>
    </row>
    <row r="122" spans="1:21" x14ac:dyDescent="0.25">
      <c r="A122" s="375" t="s">
        <v>113</v>
      </c>
      <c r="B122" s="380" t="s">
        <v>1448</v>
      </c>
      <c r="C122" s="380" t="s">
        <v>1449</v>
      </c>
      <c r="D122" s="380" t="s">
        <v>1450</v>
      </c>
      <c r="E122" s="380" t="s">
        <v>1451</v>
      </c>
      <c r="L122" s="378" t="s">
        <v>1452</v>
      </c>
      <c r="M122" s="378" t="s">
        <v>1453</v>
      </c>
      <c r="N122" s="378" t="s">
        <v>1454</v>
      </c>
      <c r="O122" s="378" t="s">
        <v>1453</v>
      </c>
      <c r="P122" s="378" t="s">
        <v>1455</v>
      </c>
      <c r="Q122" s="378" t="s">
        <v>1456</v>
      </c>
      <c r="R122" s="378"/>
      <c r="S122" s="378"/>
      <c r="T122" s="378" t="s">
        <v>1452</v>
      </c>
      <c r="U122" s="379" t="s">
        <v>307</v>
      </c>
    </row>
    <row r="123" spans="1:21" x14ac:dyDescent="0.25">
      <c r="A123" s="375" t="s">
        <v>114</v>
      </c>
      <c r="B123" s="380" t="s">
        <v>1457</v>
      </c>
      <c r="C123" s="380" t="s">
        <v>1458</v>
      </c>
      <c r="D123" s="380" t="s">
        <v>1459</v>
      </c>
      <c r="E123" s="380" t="s">
        <v>1460</v>
      </c>
      <c r="L123" s="378" t="s">
        <v>1461</v>
      </c>
      <c r="M123" s="378" t="s">
        <v>1462</v>
      </c>
      <c r="N123" s="378" t="s">
        <v>1463</v>
      </c>
      <c r="O123" s="378" t="s">
        <v>1464</v>
      </c>
      <c r="P123" s="378" t="s">
        <v>1465</v>
      </c>
      <c r="Q123" s="378" t="s">
        <v>1466</v>
      </c>
      <c r="R123" s="378"/>
      <c r="S123" s="378"/>
      <c r="T123" s="378" t="s">
        <v>1461</v>
      </c>
      <c r="U123" s="378" t="s">
        <v>305</v>
      </c>
    </row>
    <row r="124" spans="1:21" x14ac:dyDescent="0.25">
      <c r="A124" s="375" t="s">
        <v>30</v>
      </c>
      <c r="B124" s="380" t="s">
        <v>1467</v>
      </c>
      <c r="C124" s="380" t="s">
        <v>1468</v>
      </c>
      <c r="D124" s="380" t="s">
        <v>1469</v>
      </c>
      <c r="E124" s="380" t="s">
        <v>1470</v>
      </c>
      <c r="L124" s="378" t="s">
        <v>1471</v>
      </c>
      <c r="M124" s="378" t="s">
        <v>1472</v>
      </c>
      <c r="N124" s="378" t="s">
        <v>1473</v>
      </c>
      <c r="O124" s="378" t="s">
        <v>1474</v>
      </c>
      <c r="P124" s="378" t="s">
        <v>1475</v>
      </c>
      <c r="Q124" s="378" t="s">
        <v>1476</v>
      </c>
      <c r="R124" s="378"/>
      <c r="S124" s="378"/>
      <c r="T124" s="378" t="s">
        <v>1471</v>
      </c>
      <c r="U124" s="378" t="s">
        <v>307</v>
      </c>
    </row>
    <row r="125" spans="1:21" x14ac:dyDescent="0.25">
      <c r="A125" s="375" t="s">
        <v>26</v>
      </c>
      <c r="B125" s="380" t="s">
        <v>1477</v>
      </c>
      <c r="C125" s="380" t="s">
        <v>1478</v>
      </c>
      <c r="D125" s="380" t="s">
        <v>1479</v>
      </c>
      <c r="E125" s="380" t="s">
        <v>1480</v>
      </c>
      <c r="L125" s="378" t="s">
        <v>1481</v>
      </c>
      <c r="M125" s="378" t="s">
        <v>1482</v>
      </c>
      <c r="N125" s="378" t="s">
        <v>1483</v>
      </c>
      <c r="O125" s="378" t="s">
        <v>1482</v>
      </c>
      <c r="P125" s="378" t="s">
        <v>1484</v>
      </c>
      <c r="Q125" s="378" t="s">
        <v>1485</v>
      </c>
      <c r="R125" s="378"/>
      <c r="S125" s="378"/>
      <c r="T125" s="378" t="s">
        <v>1481</v>
      </c>
      <c r="U125" s="378" t="s">
        <v>303</v>
      </c>
    </row>
    <row r="126" spans="1:21" x14ac:dyDescent="0.25">
      <c r="A126" s="375" t="s">
        <v>127</v>
      </c>
      <c r="B126" s="380" t="s">
        <v>1486</v>
      </c>
      <c r="C126" s="380" t="s">
        <v>1070</v>
      </c>
      <c r="D126" s="380" t="s">
        <v>1071</v>
      </c>
      <c r="E126" s="380" t="s">
        <v>1072</v>
      </c>
      <c r="L126" s="378" t="s">
        <v>1487</v>
      </c>
      <c r="M126" s="378" t="s">
        <v>1488</v>
      </c>
      <c r="N126" s="378" t="s">
        <v>1489</v>
      </c>
      <c r="O126" s="378" t="s">
        <v>1490</v>
      </c>
      <c r="P126" s="378" t="s">
        <v>1491</v>
      </c>
      <c r="Q126" s="378" t="s">
        <v>1492</v>
      </c>
      <c r="R126" s="378"/>
      <c r="S126" s="378"/>
      <c r="T126" s="378" t="s">
        <v>1487</v>
      </c>
      <c r="U126" s="379" t="s">
        <v>307</v>
      </c>
    </row>
    <row r="127" spans="1:21" x14ac:dyDescent="0.25">
      <c r="A127" s="375" t="s">
        <v>128</v>
      </c>
      <c r="B127" s="380" t="s">
        <v>1493</v>
      </c>
      <c r="C127" s="380" t="s">
        <v>1494</v>
      </c>
      <c r="D127" s="380" t="s">
        <v>1495</v>
      </c>
      <c r="E127" s="380" t="s">
        <v>1496</v>
      </c>
      <c r="L127" s="378" t="s">
        <v>1497</v>
      </c>
      <c r="M127" s="378" t="s">
        <v>1498</v>
      </c>
      <c r="N127" s="378" t="s">
        <v>1499</v>
      </c>
      <c r="O127" s="378" t="s">
        <v>1500</v>
      </c>
      <c r="P127" s="378" t="s">
        <v>1501</v>
      </c>
      <c r="Q127" s="378" t="s">
        <v>1502</v>
      </c>
      <c r="R127" s="378"/>
      <c r="S127" s="378"/>
      <c r="T127" s="378" t="s">
        <v>1497</v>
      </c>
      <c r="U127" s="378" t="s">
        <v>303</v>
      </c>
    </row>
    <row r="128" spans="1:21" x14ac:dyDescent="0.25">
      <c r="A128" s="375" t="s">
        <v>112</v>
      </c>
      <c r="B128" s="380" t="s">
        <v>1503</v>
      </c>
      <c r="C128" s="380" t="s">
        <v>1504</v>
      </c>
      <c r="D128" s="380" t="s">
        <v>1505</v>
      </c>
      <c r="E128" s="380" t="s">
        <v>1506</v>
      </c>
      <c r="L128" s="378" t="s">
        <v>1507</v>
      </c>
      <c r="M128" s="378" t="s">
        <v>1508</v>
      </c>
      <c r="N128" s="378" t="s">
        <v>1508</v>
      </c>
      <c r="O128" s="378" t="s">
        <v>1508</v>
      </c>
      <c r="P128" s="378" t="s">
        <v>1509</v>
      </c>
      <c r="Q128" s="378" t="s">
        <v>1510</v>
      </c>
      <c r="R128" s="378"/>
      <c r="S128" s="378"/>
      <c r="T128" s="378" t="s">
        <v>1507</v>
      </c>
      <c r="U128" s="378" t="s">
        <v>303</v>
      </c>
    </row>
    <row r="129" spans="1:21" x14ac:dyDescent="0.25">
      <c r="A129" s="375" t="s">
        <v>163</v>
      </c>
      <c r="B129" s="380" t="s">
        <v>1511</v>
      </c>
      <c r="C129" s="380" t="s">
        <v>1512</v>
      </c>
      <c r="D129" s="380" t="s">
        <v>1513</v>
      </c>
      <c r="E129" s="380" t="s">
        <v>1514</v>
      </c>
      <c r="L129" s="378" t="s">
        <v>1515</v>
      </c>
      <c r="M129" s="378" t="s">
        <v>1516</v>
      </c>
      <c r="N129" s="378" t="s">
        <v>1516</v>
      </c>
      <c r="O129" s="378" t="s">
        <v>1516</v>
      </c>
      <c r="P129" s="378" t="s">
        <v>1517</v>
      </c>
      <c r="Q129" s="378" t="s">
        <v>1518</v>
      </c>
      <c r="R129" s="378"/>
      <c r="S129" s="378"/>
      <c r="T129" s="378" t="s">
        <v>1515</v>
      </c>
      <c r="U129" s="378" t="s">
        <v>303</v>
      </c>
    </row>
    <row r="130" spans="1:21" x14ac:dyDescent="0.25">
      <c r="A130" s="375" t="s">
        <v>1519</v>
      </c>
      <c r="B130" s="380" t="s">
        <v>1519</v>
      </c>
      <c r="C130" s="380" t="s">
        <v>1520</v>
      </c>
      <c r="D130" s="380" t="s">
        <v>1521</v>
      </c>
      <c r="E130" s="380" t="s">
        <v>1522</v>
      </c>
      <c r="L130" s="378" t="s">
        <v>1523</v>
      </c>
      <c r="M130" s="378" t="s">
        <v>1524</v>
      </c>
      <c r="N130" s="378" t="s">
        <v>1524</v>
      </c>
      <c r="O130" s="378" t="s">
        <v>1524</v>
      </c>
      <c r="P130" s="378" t="s">
        <v>1525</v>
      </c>
      <c r="Q130" s="378" t="s">
        <v>1526</v>
      </c>
      <c r="R130" s="378"/>
      <c r="S130" s="378"/>
      <c r="T130" s="378" t="s">
        <v>1523</v>
      </c>
      <c r="U130" s="378" t="s">
        <v>303</v>
      </c>
    </row>
    <row r="131" spans="1:21" x14ac:dyDescent="0.25">
      <c r="A131" s="375" t="s">
        <v>1527</v>
      </c>
      <c r="B131" s="380" t="s">
        <v>1528</v>
      </c>
      <c r="C131" s="380" t="s">
        <v>1529</v>
      </c>
      <c r="D131" s="380" t="s">
        <v>1530</v>
      </c>
      <c r="E131" s="380" t="s">
        <v>1531</v>
      </c>
      <c r="L131" s="378" t="s">
        <v>1532</v>
      </c>
      <c r="M131" s="378" t="s">
        <v>1533</v>
      </c>
      <c r="N131" s="378" t="s">
        <v>1534</v>
      </c>
      <c r="O131" s="378" t="s">
        <v>1535</v>
      </c>
      <c r="P131" s="378" t="s">
        <v>1536</v>
      </c>
      <c r="Q131" s="378" t="s">
        <v>1537</v>
      </c>
      <c r="R131" s="378"/>
      <c r="S131" s="378"/>
      <c r="T131" s="378" t="s">
        <v>1532</v>
      </c>
      <c r="U131" s="378" t="s">
        <v>303</v>
      </c>
    </row>
    <row r="132" spans="1:21" x14ac:dyDescent="0.25">
      <c r="A132" s="375" t="s">
        <v>1538</v>
      </c>
      <c r="B132" s="380" t="s">
        <v>1539</v>
      </c>
      <c r="C132" s="380" t="s">
        <v>1540</v>
      </c>
      <c r="D132" s="380" t="s">
        <v>1541</v>
      </c>
      <c r="E132" s="380" t="s">
        <v>1542</v>
      </c>
      <c r="L132" s="378" t="s">
        <v>1543</v>
      </c>
      <c r="M132" s="378" t="s">
        <v>1544</v>
      </c>
      <c r="N132" s="378" t="s">
        <v>1544</v>
      </c>
      <c r="O132" s="378" t="s">
        <v>1545</v>
      </c>
      <c r="P132" s="378" t="s">
        <v>1546</v>
      </c>
      <c r="Q132" s="378" t="s">
        <v>1547</v>
      </c>
      <c r="R132" s="378"/>
      <c r="S132" s="378"/>
      <c r="T132" s="378" t="s">
        <v>1543</v>
      </c>
      <c r="U132" s="378" t="s">
        <v>305</v>
      </c>
    </row>
    <row r="133" spans="1:21" x14ac:dyDescent="0.25">
      <c r="A133" s="375" t="s">
        <v>1548</v>
      </c>
      <c r="B133" s="380" t="s">
        <v>1549</v>
      </c>
      <c r="C133" s="380" t="s">
        <v>1550</v>
      </c>
      <c r="D133" s="380" t="s">
        <v>1551</v>
      </c>
      <c r="E133" s="380" t="s">
        <v>1552</v>
      </c>
      <c r="L133" s="378" t="s">
        <v>1553</v>
      </c>
      <c r="M133" s="378" t="s">
        <v>1554</v>
      </c>
      <c r="N133" s="378" t="s">
        <v>1555</v>
      </c>
      <c r="O133" s="378" t="s">
        <v>1556</v>
      </c>
      <c r="P133" s="378" t="s">
        <v>1557</v>
      </c>
      <c r="Q133" s="378" t="s">
        <v>1558</v>
      </c>
      <c r="R133" s="378"/>
      <c r="S133" s="378"/>
      <c r="T133" s="378" t="s">
        <v>1553</v>
      </c>
      <c r="U133" s="378" t="s">
        <v>303</v>
      </c>
    </row>
    <row r="134" spans="1:21" x14ac:dyDescent="0.25">
      <c r="A134" s="375" t="s">
        <v>1559</v>
      </c>
      <c r="B134" s="380" t="s">
        <v>1560</v>
      </c>
      <c r="C134" s="380" t="s">
        <v>1561</v>
      </c>
      <c r="D134" s="380" t="s">
        <v>1562</v>
      </c>
      <c r="E134" s="380" t="s">
        <v>1563</v>
      </c>
      <c r="L134" s="378" t="s">
        <v>1564</v>
      </c>
      <c r="M134" s="378" t="s">
        <v>1565</v>
      </c>
      <c r="N134" s="378" t="s">
        <v>1566</v>
      </c>
      <c r="O134" s="378" t="s">
        <v>1567</v>
      </c>
      <c r="P134" s="378" t="s">
        <v>1568</v>
      </c>
      <c r="Q134" s="378" t="s">
        <v>1569</v>
      </c>
      <c r="R134" s="378"/>
      <c r="S134" s="378"/>
      <c r="T134" s="378" t="s">
        <v>1564</v>
      </c>
      <c r="U134" s="378" t="s">
        <v>303</v>
      </c>
    </row>
    <row r="135" spans="1:21" x14ac:dyDescent="0.25">
      <c r="A135" s="375" t="s">
        <v>1570</v>
      </c>
      <c r="B135" s="380" t="s">
        <v>1571</v>
      </c>
      <c r="C135" s="380" t="s">
        <v>1572</v>
      </c>
      <c r="D135" s="380" t="s">
        <v>1573</v>
      </c>
      <c r="E135" s="380" t="s">
        <v>1574</v>
      </c>
      <c r="L135" s="378" t="s">
        <v>1575</v>
      </c>
      <c r="M135" s="378" t="s">
        <v>1576</v>
      </c>
      <c r="N135" s="378" t="s">
        <v>1577</v>
      </c>
      <c r="O135" s="378" t="s">
        <v>1578</v>
      </c>
      <c r="P135" s="378" t="s">
        <v>1579</v>
      </c>
      <c r="Q135" s="378" t="s">
        <v>1580</v>
      </c>
      <c r="R135" s="378"/>
      <c r="S135" s="378"/>
      <c r="T135" s="378" t="s">
        <v>1575</v>
      </c>
      <c r="U135" s="378" t="s">
        <v>305</v>
      </c>
    </row>
    <row r="136" spans="1:21" x14ac:dyDescent="0.25">
      <c r="A136" s="375" t="s">
        <v>1581</v>
      </c>
      <c r="B136" s="380" t="s">
        <v>1582</v>
      </c>
      <c r="C136" s="380" t="s">
        <v>1583</v>
      </c>
      <c r="D136" s="380" t="s">
        <v>1584</v>
      </c>
      <c r="E136" s="380" t="s">
        <v>1585</v>
      </c>
      <c r="L136" s="378" t="s">
        <v>1586</v>
      </c>
      <c r="M136" s="378" t="s">
        <v>1587</v>
      </c>
      <c r="N136" s="378" t="s">
        <v>1588</v>
      </c>
      <c r="O136" s="378" t="s">
        <v>1589</v>
      </c>
      <c r="P136" s="378" t="s">
        <v>1590</v>
      </c>
      <c r="Q136" s="378" t="s">
        <v>1591</v>
      </c>
      <c r="R136" s="378"/>
      <c r="S136" s="378"/>
      <c r="T136" s="378" t="s">
        <v>1586</v>
      </c>
      <c r="U136" s="378" t="s">
        <v>307</v>
      </c>
    </row>
    <row r="137" spans="1:21" x14ac:dyDescent="0.25">
      <c r="A137" s="375" t="s">
        <v>1592</v>
      </c>
      <c r="B137" s="380" t="s">
        <v>1593</v>
      </c>
      <c r="C137" s="380" t="s">
        <v>1594</v>
      </c>
      <c r="D137" s="380" t="s">
        <v>1595</v>
      </c>
      <c r="E137" s="380" t="s">
        <v>1596</v>
      </c>
      <c r="L137" s="378" t="s">
        <v>1597</v>
      </c>
      <c r="M137" s="378" t="s">
        <v>1598</v>
      </c>
      <c r="N137" s="378" t="s">
        <v>1598</v>
      </c>
      <c r="O137" s="378" t="s">
        <v>1599</v>
      </c>
      <c r="P137" s="378" t="s">
        <v>1600</v>
      </c>
      <c r="Q137" s="378" t="s">
        <v>1601</v>
      </c>
      <c r="R137" s="378"/>
      <c r="S137" s="378"/>
      <c r="T137" s="378" t="s">
        <v>1597</v>
      </c>
      <c r="U137" s="378" t="s">
        <v>305</v>
      </c>
    </row>
    <row r="138" spans="1:21" x14ac:dyDescent="0.25">
      <c r="A138" s="375" t="s">
        <v>196</v>
      </c>
      <c r="B138" s="380" t="s">
        <v>1602</v>
      </c>
      <c r="C138" s="380" t="s">
        <v>1603</v>
      </c>
      <c r="D138" s="380" t="s">
        <v>1604</v>
      </c>
      <c r="E138" s="380" t="s">
        <v>1605</v>
      </c>
      <c r="L138" s="378" t="s">
        <v>1606</v>
      </c>
      <c r="M138" s="378" t="s">
        <v>1607</v>
      </c>
      <c r="N138" s="378" t="s">
        <v>1608</v>
      </c>
      <c r="O138" s="378" t="s">
        <v>1609</v>
      </c>
      <c r="P138" s="378" t="s">
        <v>1610</v>
      </c>
      <c r="Q138" s="378" t="s">
        <v>1611</v>
      </c>
      <c r="R138" s="378"/>
      <c r="S138" s="378"/>
      <c r="T138" s="378" t="s">
        <v>1606</v>
      </c>
      <c r="U138" s="379" t="s">
        <v>303</v>
      </c>
    </row>
    <row r="139" spans="1:21" x14ac:dyDescent="0.25">
      <c r="A139" s="377" t="s">
        <v>1612</v>
      </c>
      <c r="L139" s="378" t="s">
        <v>1613</v>
      </c>
      <c r="M139" s="378" t="s">
        <v>1614</v>
      </c>
      <c r="N139" s="378" t="s">
        <v>1614</v>
      </c>
      <c r="O139" s="378" t="s">
        <v>1614</v>
      </c>
      <c r="P139" s="378" t="s">
        <v>1615</v>
      </c>
      <c r="Q139" s="378" t="s">
        <v>1616</v>
      </c>
      <c r="R139" s="378"/>
      <c r="S139" s="378"/>
      <c r="T139" s="378" t="s">
        <v>1613</v>
      </c>
      <c r="U139" s="378" t="s">
        <v>305</v>
      </c>
    </row>
    <row r="140" spans="1:21" x14ac:dyDescent="0.25">
      <c r="A140" s="375" t="s">
        <v>247</v>
      </c>
      <c r="B140" s="380" t="s">
        <v>1617</v>
      </c>
      <c r="C140" s="380" t="s">
        <v>1618</v>
      </c>
      <c r="D140" s="380" t="s">
        <v>1619</v>
      </c>
      <c r="E140" s="380" t="s">
        <v>1620</v>
      </c>
      <c r="L140" s="378" t="s">
        <v>1621</v>
      </c>
      <c r="M140" s="378" t="s">
        <v>1622</v>
      </c>
      <c r="N140" s="378" t="s">
        <v>1622</v>
      </c>
      <c r="O140" s="378" t="s">
        <v>1623</v>
      </c>
      <c r="P140" s="378" t="s">
        <v>1624</v>
      </c>
      <c r="Q140" s="378" t="s">
        <v>1625</v>
      </c>
      <c r="R140" s="378"/>
      <c r="S140" s="378"/>
      <c r="T140" s="378" t="s">
        <v>1621</v>
      </c>
      <c r="U140" s="378" t="s">
        <v>303</v>
      </c>
    </row>
    <row r="141" spans="1:21" x14ac:dyDescent="0.25">
      <c r="A141" s="375" t="s">
        <v>249</v>
      </c>
      <c r="B141" s="380" t="s">
        <v>1626</v>
      </c>
      <c r="C141" s="380" t="s">
        <v>1627</v>
      </c>
      <c r="D141" s="380" t="s">
        <v>1628</v>
      </c>
      <c r="E141" s="380" t="s">
        <v>1629</v>
      </c>
      <c r="L141" s="378" t="s">
        <v>1630</v>
      </c>
      <c r="M141" s="378" t="s">
        <v>1631</v>
      </c>
      <c r="N141" s="378" t="s">
        <v>1632</v>
      </c>
      <c r="O141" s="378" t="s">
        <v>1633</v>
      </c>
      <c r="P141" s="378" t="s">
        <v>1634</v>
      </c>
      <c r="Q141" s="378" t="s">
        <v>1635</v>
      </c>
      <c r="R141" s="378"/>
      <c r="S141" s="378"/>
      <c r="T141" s="378" t="s">
        <v>1630</v>
      </c>
      <c r="U141" s="379" t="s">
        <v>304</v>
      </c>
    </row>
    <row r="142" spans="1:21" x14ac:dyDescent="0.25">
      <c r="A142" s="375" t="s">
        <v>1636</v>
      </c>
      <c r="B142" s="380" t="s">
        <v>1637</v>
      </c>
      <c r="C142" s="380" t="s">
        <v>1638</v>
      </c>
      <c r="D142" s="380" t="s">
        <v>1639</v>
      </c>
      <c r="E142" s="380" t="s">
        <v>1640</v>
      </c>
      <c r="L142" s="378" t="s">
        <v>1641</v>
      </c>
      <c r="M142" s="378" t="s">
        <v>1642</v>
      </c>
      <c r="N142" s="378" t="s">
        <v>1643</v>
      </c>
      <c r="O142" s="378" t="s">
        <v>1644</v>
      </c>
      <c r="P142" s="378" t="s">
        <v>1645</v>
      </c>
      <c r="Q142" s="378" t="s">
        <v>1646</v>
      </c>
      <c r="R142" s="378"/>
      <c r="S142" s="378"/>
      <c r="T142" s="378" t="s">
        <v>1641</v>
      </c>
      <c r="U142" s="378" t="s">
        <v>303</v>
      </c>
    </row>
    <row r="143" spans="1:21" x14ac:dyDescent="0.25">
      <c r="A143" s="375" t="s">
        <v>251</v>
      </c>
      <c r="B143" s="380" t="s">
        <v>1647</v>
      </c>
      <c r="C143" s="380" t="s">
        <v>1648</v>
      </c>
      <c r="D143" s="380" t="s">
        <v>1649</v>
      </c>
      <c r="E143" s="380" t="s">
        <v>1650</v>
      </c>
      <c r="L143" s="378" t="s">
        <v>1651</v>
      </c>
      <c r="M143" s="378" t="s">
        <v>1652</v>
      </c>
      <c r="N143" s="378" t="s">
        <v>1653</v>
      </c>
      <c r="O143" s="378" t="s">
        <v>1654</v>
      </c>
      <c r="P143" s="378" t="s">
        <v>1655</v>
      </c>
      <c r="Q143" s="378" t="s">
        <v>1656</v>
      </c>
      <c r="R143" s="378"/>
      <c r="S143" s="378"/>
      <c r="T143" s="378" t="s">
        <v>1651</v>
      </c>
      <c r="U143" s="378" t="s">
        <v>303</v>
      </c>
    </row>
    <row r="144" spans="1:21" x14ac:dyDescent="0.25">
      <c r="A144" s="375" t="s">
        <v>1657</v>
      </c>
      <c r="B144" s="380" t="s">
        <v>1658</v>
      </c>
      <c r="C144" s="380" t="s">
        <v>1659</v>
      </c>
      <c r="D144" s="380" t="s">
        <v>1660</v>
      </c>
      <c r="E144" s="380" t="s">
        <v>1661</v>
      </c>
      <c r="L144" s="378" t="s">
        <v>1662</v>
      </c>
      <c r="M144" s="378" t="s">
        <v>1663</v>
      </c>
      <c r="N144" s="378" t="s">
        <v>1663</v>
      </c>
      <c r="O144" s="378" t="s">
        <v>1664</v>
      </c>
      <c r="P144" s="378" t="s">
        <v>1665</v>
      </c>
      <c r="Q144" s="378" t="s">
        <v>1666</v>
      </c>
      <c r="R144" s="378"/>
      <c r="S144" s="378"/>
      <c r="T144" s="378" t="s">
        <v>1662</v>
      </c>
      <c r="U144" s="378" t="s">
        <v>305</v>
      </c>
    </row>
    <row r="145" spans="1:21" x14ac:dyDescent="0.25">
      <c r="A145" s="375" t="s">
        <v>253</v>
      </c>
      <c r="B145" s="380" t="s">
        <v>1667</v>
      </c>
      <c r="C145" s="380" t="s">
        <v>1668</v>
      </c>
      <c r="D145" s="380" t="s">
        <v>1669</v>
      </c>
      <c r="E145" s="380" t="s">
        <v>1670</v>
      </c>
      <c r="L145" s="378" t="s">
        <v>1671</v>
      </c>
      <c r="M145" s="378" t="s">
        <v>1672</v>
      </c>
      <c r="N145" s="378" t="s">
        <v>1673</v>
      </c>
      <c r="O145" s="378" t="s">
        <v>1672</v>
      </c>
      <c r="P145" s="378" t="s">
        <v>1674</v>
      </c>
      <c r="Q145" s="378" t="s">
        <v>1675</v>
      </c>
      <c r="R145" s="378"/>
      <c r="S145" s="378"/>
      <c r="T145" s="378" t="s">
        <v>1671</v>
      </c>
      <c r="U145" s="378" t="s">
        <v>303</v>
      </c>
    </row>
    <row r="146" spans="1:21" x14ac:dyDescent="0.25">
      <c r="A146" s="375" t="s">
        <v>255</v>
      </c>
      <c r="B146" s="380" t="s">
        <v>1676</v>
      </c>
      <c r="C146" s="380" t="s">
        <v>1677</v>
      </c>
      <c r="D146" s="380" t="s">
        <v>1678</v>
      </c>
      <c r="E146" s="380" t="s">
        <v>1679</v>
      </c>
      <c r="L146" s="378" t="s">
        <v>1680</v>
      </c>
      <c r="M146" s="378" t="s">
        <v>1681</v>
      </c>
      <c r="N146" s="378" t="s">
        <v>1681</v>
      </c>
      <c r="O146" s="378" t="s">
        <v>1681</v>
      </c>
      <c r="P146" s="378" t="s">
        <v>1682</v>
      </c>
      <c r="Q146" s="378" t="s">
        <v>1683</v>
      </c>
      <c r="R146" s="378"/>
      <c r="S146" s="378"/>
      <c r="T146" s="378" t="s">
        <v>1680</v>
      </c>
      <c r="U146" s="378" t="s">
        <v>303</v>
      </c>
    </row>
    <row r="147" spans="1:21" x14ac:dyDescent="0.25">
      <c r="A147" s="375" t="s">
        <v>256</v>
      </c>
      <c r="B147" s="380" t="s">
        <v>1684</v>
      </c>
      <c r="C147" s="380" t="s">
        <v>1685</v>
      </c>
      <c r="D147" s="380" t="s">
        <v>1686</v>
      </c>
      <c r="E147" s="380" t="s">
        <v>1687</v>
      </c>
      <c r="L147" s="378" t="s">
        <v>1688</v>
      </c>
      <c r="M147" s="378" t="s">
        <v>1689</v>
      </c>
      <c r="N147" s="378" t="s">
        <v>1690</v>
      </c>
      <c r="O147" s="378" t="s">
        <v>1689</v>
      </c>
      <c r="P147" s="378" t="s">
        <v>1691</v>
      </c>
      <c r="Q147" s="378" t="s">
        <v>1692</v>
      </c>
      <c r="R147" s="378"/>
      <c r="S147" s="378"/>
      <c r="T147" s="378" t="s">
        <v>1688</v>
      </c>
      <c r="U147" s="378" t="s">
        <v>303</v>
      </c>
    </row>
    <row r="148" spans="1:21" x14ac:dyDescent="0.25">
      <c r="A148" s="375" t="s">
        <v>257</v>
      </c>
      <c r="B148" s="380" t="s">
        <v>1693</v>
      </c>
      <c r="C148" s="380" t="s">
        <v>1694</v>
      </c>
      <c r="D148" s="380" t="s">
        <v>1695</v>
      </c>
      <c r="E148" s="380" t="s">
        <v>1696</v>
      </c>
      <c r="L148" s="378" t="s">
        <v>1697</v>
      </c>
      <c r="M148" s="378" t="s">
        <v>1698</v>
      </c>
      <c r="N148" s="378" t="s">
        <v>1699</v>
      </c>
      <c r="O148" s="378" t="s">
        <v>1698</v>
      </c>
      <c r="P148" s="378" t="s">
        <v>1700</v>
      </c>
      <c r="Q148" s="378" t="s">
        <v>1701</v>
      </c>
      <c r="R148" s="378"/>
      <c r="S148" s="378"/>
      <c r="T148" s="378" t="s">
        <v>1697</v>
      </c>
      <c r="U148" s="378" t="s">
        <v>303</v>
      </c>
    </row>
    <row r="149" spans="1:21" x14ac:dyDescent="0.25">
      <c r="A149" s="375" t="s">
        <v>260</v>
      </c>
      <c r="B149" s="380" t="s">
        <v>1702</v>
      </c>
      <c r="C149" s="380" t="s">
        <v>1703</v>
      </c>
      <c r="D149" s="380" t="s">
        <v>1704</v>
      </c>
      <c r="E149" s="380" t="s">
        <v>1705</v>
      </c>
      <c r="L149" s="378" t="s">
        <v>1706</v>
      </c>
      <c r="M149" s="378" t="s">
        <v>1707</v>
      </c>
      <c r="N149" s="378" t="s">
        <v>1708</v>
      </c>
      <c r="O149" s="378" t="s">
        <v>1709</v>
      </c>
      <c r="P149" s="378" t="s">
        <v>1710</v>
      </c>
      <c r="Q149" s="378" t="s">
        <v>1711</v>
      </c>
      <c r="R149" s="378"/>
      <c r="S149" s="378"/>
      <c r="T149" s="378" t="s">
        <v>1706</v>
      </c>
      <c r="U149" s="378" t="s">
        <v>303</v>
      </c>
    </row>
    <row r="150" spans="1:21" x14ac:dyDescent="0.25">
      <c r="A150" s="375" t="s">
        <v>258</v>
      </c>
      <c r="B150" s="380" t="s">
        <v>1712</v>
      </c>
      <c r="C150" s="380" t="s">
        <v>1713</v>
      </c>
      <c r="D150" s="380" t="s">
        <v>1714</v>
      </c>
      <c r="E150" s="380" t="s">
        <v>1715</v>
      </c>
      <c r="L150" s="378" t="s">
        <v>1716</v>
      </c>
      <c r="M150" s="378" t="s">
        <v>1717</v>
      </c>
      <c r="N150" s="378" t="s">
        <v>1717</v>
      </c>
      <c r="O150" s="378" t="s">
        <v>1717</v>
      </c>
      <c r="P150" s="378" t="s">
        <v>1718</v>
      </c>
      <c r="Q150" s="378" t="s">
        <v>1719</v>
      </c>
      <c r="R150" s="378"/>
      <c r="S150" s="378"/>
      <c r="T150" s="378" t="s">
        <v>1716</v>
      </c>
      <c r="U150" s="378" t="s">
        <v>303</v>
      </c>
    </row>
    <row r="151" spans="1:21" ht="409.6" x14ac:dyDescent="0.25">
      <c r="A151" s="385" t="s">
        <v>259</v>
      </c>
      <c r="B151" s="385" t="s">
        <v>1720</v>
      </c>
      <c r="C151" s="385" t="s">
        <v>1721</v>
      </c>
      <c r="D151" s="387" t="s">
        <v>1722</v>
      </c>
      <c r="E151" s="385" t="s">
        <v>1723</v>
      </c>
      <c r="L151" s="378" t="s">
        <v>1724</v>
      </c>
      <c r="M151" s="378" t="s">
        <v>1725</v>
      </c>
      <c r="N151" s="378" t="s">
        <v>1726</v>
      </c>
      <c r="O151" s="378" t="s">
        <v>1725</v>
      </c>
      <c r="P151" s="378" t="s">
        <v>1727</v>
      </c>
      <c r="Q151" s="378" t="s">
        <v>1728</v>
      </c>
      <c r="R151" s="378"/>
      <c r="S151" s="378"/>
      <c r="T151" s="378" t="s">
        <v>1724</v>
      </c>
      <c r="U151" s="379" t="s">
        <v>307</v>
      </c>
    </row>
    <row r="152" spans="1:21" x14ac:dyDescent="0.25">
      <c r="A152" s="375" t="s">
        <v>158</v>
      </c>
      <c r="B152" s="380" t="s">
        <v>1729</v>
      </c>
      <c r="C152" s="380" t="s">
        <v>1730</v>
      </c>
      <c r="D152" s="380" t="s">
        <v>1731</v>
      </c>
      <c r="E152" s="380" t="s">
        <v>1732</v>
      </c>
      <c r="L152" s="378" t="s">
        <v>1733</v>
      </c>
      <c r="M152" s="378" t="s">
        <v>1734</v>
      </c>
      <c r="N152" s="378" t="s">
        <v>1734</v>
      </c>
      <c r="O152" s="378" t="s">
        <v>1734</v>
      </c>
      <c r="P152" s="378" t="s">
        <v>1735</v>
      </c>
      <c r="Q152" s="378" t="s">
        <v>1736</v>
      </c>
      <c r="R152" s="378"/>
      <c r="S152" s="378"/>
      <c r="T152" s="378" t="s">
        <v>1733</v>
      </c>
      <c r="U152" s="378" t="s">
        <v>303</v>
      </c>
    </row>
    <row r="153" spans="1:21" x14ac:dyDescent="0.25">
      <c r="A153" s="375" t="s">
        <v>21</v>
      </c>
      <c r="B153" s="380" t="s">
        <v>1737</v>
      </c>
      <c r="C153" s="380" t="s">
        <v>1153</v>
      </c>
      <c r="D153" s="380" t="s">
        <v>1154</v>
      </c>
      <c r="E153" s="380" t="s">
        <v>1155</v>
      </c>
      <c r="L153" s="378" t="s">
        <v>1738</v>
      </c>
      <c r="M153" s="378" t="s">
        <v>1739</v>
      </c>
      <c r="N153" s="378" t="s">
        <v>1739</v>
      </c>
      <c r="O153" s="378" t="s">
        <v>1740</v>
      </c>
      <c r="P153" s="378" t="s">
        <v>1741</v>
      </c>
      <c r="Q153" s="378" t="s">
        <v>1742</v>
      </c>
      <c r="R153" s="378"/>
      <c r="S153" s="378"/>
      <c r="T153" s="378" t="s">
        <v>1738</v>
      </c>
      <c r="U153" s="378" t="s">
        <v>305</v>
      </c>
    </row>
    <row r="154" spans="1:21" ht="26.4" x14ac:dyDescent="0.25">
      <c r="A154" s="375" t="s">
        <v>28</v>
      </c>
      <c r="B154" s="385" t="s">
        <v>1162</v>
      </c>
      <c r="C154" s="380" t="s">
        <v>1163</v>
      </c>
      <c r="D154" s="380" t="s">
        <v>1164</v>
      </c>
      <c r="E154" s="380" t="s">
        <v>1165</v>
      </c>
      <c r="L154" s="378" t="s">
        <v>1743</v>
      </c>
      <c r="M154" s="378" t="s">
        <v>1744</v>
      </c>
      <c r="N154" s="378" t="s">
        <v>1745</v>
      </c>
      <c r="O154" s="378" t="s">
        <v>1746</v>
      </c>
      <c r="P154" s="378" t="s">
        <v>1747</v>
      </c>
      <c r="Q154" s="378" t="s">
        <v>1748</v>
      </c>
      <c r="R154" s="378"/>
      <c r="S154" s="378"/>
      <c r="T154" s="378" t="s">
        <v>1743</v>
      </c>
      <c r="U154" s="378" t="s">
        <v>303</v>
      </c>
    </row>
    <row r="155" spans="1:21" x14ac:dyDescent="0.25">
      <c r="A155" s="375" t="s">
        <v>1749</v>
      </c>
      <c r="B155" s="380" t="s">
        <v>1750</v>
      </c>
      <c r="C155" s="380" t="s">
        <v>1751</v>
      </c>
      <c r="D155" s="380" t="s">
        <v>1752</v>
      </c>
      <c r="E155" s="380" t="s">
        <v>1753</v>
      </c>
      <c r="L155" s="378" t="s">
        <v>1754</v>
      </c>
      <c r="M155" s="378" t="s">
        <v>1755</v>
      </c>
      <c r="N155" s="378" t="s">
        <v>1755</v>
      </c>
      <c r="O155" s="378" t="s">
        <v>1755</v>
      </c>
      <c r="P155" s="378" t="s">
        <v>1756</v>
      </c>
      <c r="Q155" s="378" t="s">
        <v>1757</v>
      </c>
      <c r="R155" s="378"/>
      <c r="S155" s="378"/>
      <c r="T155" s="378" t="s">
        <v>1754</v>
      </c>
      <c r="U155" s="378" t="s">
        <v>305</v>
      </c>
    </row>
    <row r="156" spans="1:21" x14ac:dyDescent="0.25">
      <c r="A156" s="375" t="s">
        <v>1758</v>
      </c>
      <c r="B156" s="380" t="s">
        <v>1759</v>
      </c>
      <c r="C156" s="380" t="s">
        <v>1760</v>
      </c>
      <c r="D156" s="380" t="s">
        <v>1761</v>
      </c>
      <c r="E156" s="380" t="s">
        <v>1762</v>
      </c>
      <c r="L156" s="378" t="s">
        <v>1763</v>
      </c>
      <c r="M156" s="378" t="s">
        <v>1764</v>
      </c>
      <c r="N156" s="378" t="s">
        <v>1765</v>
      </c>
      <c r="O156" s="378" t="s">
        <v>1766</v>
      </c>
      <c r="P156" s="378" t="s">
        <v>1767</v>
      </c>
      <c r="Q156" s="378" t="s">
        <v>1768</v>
      </c>
      <c r="R156" s="378"/>
      <c r="S156" s="378"/>
      <c r="T156" s="378" t="s">
        <v>1763</v>
      </c>
      <c r="U156" s="378" t="s">
        <v>303</v>
      </c>
    </row>
    <row r="157" spans="1:21" ht="15.75" customHeight="1" x14ac:dyDescent="0.25">
      <c r="A157" s="385" t="s">
        <v>1769</v>
      </c>
      <c r="B157" s="385" t="s">
        <v>1770</v>
      </c>
      <c r="C157" s="385" t="s">
        <v>1771</v>
      </c>
      <c r="D157" s="385" t="s">
        <v>1772</v>
      </c>
      <c r="E157" s="385" t="s">
        <v>1773</v>
      </c>
      <c r="L157" s="378" t="s">
        <v>1774</v>
      </c>
      <c r="M157" s="378" t="s">
        <v>1775</v>
      </c>
      <c r="N157" s="378" t="s">
        <v>1775</v>
      </c>
      <c r="O157" s="378" t="s">
        <v>1775</v>
      </c>
      <c r="P157" s="378" t="s">
        <v>1776</v>
      </c>
      <c r="Q157" s="378" t="s">
        <v>1777</v>
      </c>
      <c r="R157" s="378"/>
      <c r="S157" s="378"/>
      <c r="T157" s="378" t="s">
        <v>1774</v>
      </c>
      <c r="U157" s="378" t="s">
        <v>305</v>
      </c>
    </row>
    <row r="158" spans="1:21" ht="15.75" customHeight="1" x14ac:dyDescent="0.25">
      <c r="A158" s="388" t="s">
        <v>281</v>
      </c>
      <c r="B158" s="388" t="s">
        <v>1778</v>
      </c>
      <c r="C158" s="388" t="s">
        <v>1779</v>
      </c>
      <c r="D158" s="388" t="s">
        <v>1780</v>
      </c>
      <c r="E158" s="375" t="s">
        <v>1781</v>
      </c>
      <c r="L158" s="378" t="s">
        <v>1782</v>
      </c>
      <c r="M158" s="378" t="s">
        <v>1783</v>
      </c>
      <c r="N158" s="378" t="s">
        <v>1784</v>
      </c>
      <c r="O158" s="378" t="s">
        <v>1783</v>
      </c>
      <c r="P158" s="378" t="s">
        <v>1785</v>
      </c>
      <c r="Q158" s="378" t="s">
        <v>1786</v>
      </c>
      <c r="R158" s="378"/>
      <c r="S158" s="378"/>
      <c r="T158" s="378" t="s">
        <v>1782</v>
      </c>
      <c r="U158" s="378" t="s">
        <v>303</v>
      </c>
    </row>
    <row r="159" spans="1:21" x14ac:dyDescent="0.25">
      <c r="A159" s="375" t="s">
        <v>284</v>
      </c>
      <c r="B159" s="375" t="s">
        <v>1787</v>
      </c>
      <c r="C159" s="375" t="s">
        <v>1788</v>
      </c>
      <c r="D159" s="375" t="s">
        <v>1789</v>
      </c>
      <c r="E159" s="375" t="s">
        <v>1790</v>
      </c>
      <c r="L159" s="378" t="s">
        <v>1791</v>
      </c>
      <c r="M159" s="378" t="s">
        <v>1792</v>
      </c>
      <c r="N159" s="378" t="s">
        <v>1793</v>
      </c>
      <c r="O159" s="378" t="s">
        <v>1794</v>
      </c>
      <c r="P159" s="378" t="s">
        <v>1795</v>
      </c>
      <c r="Q159" s="378" t="s">
        <v>1796</v>
      </c>
      <c r="R159" s="378"/>
      <c r="S159" s="378"/>
      <c r="T159" s="378" t="s">
        <v>1791</v>
      </c>
      <c r="U159" s="378" t="s">
        <v>305</v>
      </c>
    </row>
    <row r="160" spans="1:21" ht="13.5" customHeight="1" x14ac:dyDescent="0.25">
      <c r="A160" s="375" t="s">
        <v>287</v>
      </c>
      <c r="B160" s="385" t="s">
        <v>1797</v>
      </c>
      <c r="C160" s="375" t="s">
        <v>1798</v>
      </c>
      <c r="D160" s="375" t="s">
        <v>1799</v>
      </c>
      <c r="E160" s="375" t="s">
        <v>1800</v>
      </c>
      <c r="L160" s="378" t="s">
        <v>1801</v>
      </c>
      <c r="M160" s="378" t="s">
        <v>1802</v>
      </c>
      <c r="N160" s="378" t="s">
        <v>1802</v>
      </c>
      <c r="O160" s="378" t="s">
        <v>1803</v>
      </c>
      <c r="P160" s="378" t="s">
        <v>1804</v>
      </c>
      <c r="Q160" s="378" t="s">
        <v>1805</v>
      </c>
      <c r="R160" s="378"/>
      <c r="S160" s="378"/>
      <c r="T160" s="378" t="s">
        <v>1801</v>
      </c>
      <c r="U160" s="379" t="s">
        <v>305</v>
      </c>
    </row>
    <row r="161" spans="1:21" x14ac:dyDescent="0.25">
      <c r="A161" s="375" t="s">
        <v>290</v>
      </c>
      <c r="B161" s="375" t="s">
        <v>1806</v>
      </c>
      <c r="C161" s="375" t="s">
        <v>1807</v>
      </c>
      <c r="D161" s="375" t="s">
        <v>1808</v>
      </c>
      <c r="E161" s="375" t="s">
        <v>1809</v>
      </c>
      <c r="L161" s="378" t="s">
        <v>1810</v>
      </c>
      <c r="M161" s="378" t="s">
        <v>1811</v>
      </c>
      <c r="N161" s="378" t="s">
        <v>1812</v>
      </c>
      <c r="O161" s="378" t="s">
        <v>1813</v>
      </c>
      <c r="P161" s="378" t="s">
        <v>1814</v>
      </c>
      <c r="Q161" s="378" t="s">
        <v>1815</v>
      </c>
      <c r="R161" s="378"/>
      <c r="S161" s="378"/>
      <c r="T161" s="378" t="s">
        <v>1810</v>
      </c>
      <c r="U161" s="378" t="s">
        <v>303</v>
      </c>
    </row>
    <row r="162" spans="1:21" x14ac:dyDescent="0.25">
      <c r="A162" s="375" t="s">
        <v>282</v>
      </c>
      <c r="B162" s="375" t="s">
        <v>1816</v>
      </c>
      <c r="C162" s="375" t="s">
        <v>1817</v>
      </c>
      <c r="D162" s="375" t="s">
        <v>1818</v>
      </c>
      <c r="E162" s="375" t="s">
        <v>1819</v>
      </c>
      <c r="L162" s="378" t="s">
        <v>1820</v>
      </c>
      <c r="M162" s="378" t="s">
        <v>1821</v>
      </c>
      <c r="N162" s="378" t="s">
        <v>1822</v>
      </c>
      <c r="O162" s="378" t="s">
        <v>1821</v>
      </c>
      <c r="P162" s="378" t="s">
        <v>1823</v>
      </c>
      <c r="Q162" s="378" t="s">
        <v>1824</v>
      </c>
      <c r="R162" s="378"/>
      <c r="S162" s="378"/>
      <c r="T162" s="378" t="s">
        <v>1820</v>
      </c>
      <c r="U162" s="378" t="s">
        <v>303</v>
      </c>
    </row>
    <row r="163" spans="1:21" ht="14.25" customHeight="1" x14ac:dyDescent="0.25">
      <c r="A163" s="375" t="s">
        <v>285</v>
      </c>
      <c r="B163" s="375" t="s">
        <v>1825</v>
      </c>
      <c r="C163" s="375" t="s">
        <v>1826</v>
      </c>
      <c r="D163" s="375" t="s">
        <v>1827</v>
      </c>
      <c r="E163" s="375" t="s">
        <v>1828</v>
      </c>
      <c r="L163" s="378" t="s">
        <v>1829</v>
      </c>
      <c r="M163" s="378" t="s">
        <v>1830</v>
      </c>
      <c r="N163" s="378" t="s">
        <v>1830</v>
      </c>
      <c r="O163" s="378" t="s">
        <v>1830</v>
      </c>
      <c r="P163" s="378" t="s">
        <v>1831</v>
      </c>
      <c r="Q163" s="378" t="s">
        <v>1832</v>
      </c>
      <c r="R163" s="378"/>
      <c r="S163" s="378"/>
      <c r="T163" s="378" t="s">
        <v>1829</v>
      </c>
      <c r="U163" s="379" t="s">
        <v>304</v>
      </c>
    </row>
    <row r="164" spans="1:21" x14ac:dyDescent="0.25">
      <c r="A164" s="375" t="s">
        <v>288</v>
      </c>
      <c r="B164" s="375" t="s">
        <v>1833</v>
      </c>
      <c r="C164" s="375" t="s">
        <v>1834</v>
      </c>
      <c r="D164" s="375" t="s">
        <v>1835</v>
      </c>
      <c r="E164" s="375" t="s">
        <v>1836</v>
      </c>
      <c r="L164" s="378" t="s">
        <v>1837</v>
      </c>
      <c r="M164" s="378" t="s">
        <v>1838</v>
      </c>
      <c r="N164" s="378" t="s">
        <v>1839</v>
      </c>
      <c r="O164" s="378" t="s">
        <v>1838</v>
      </c>
      <c r="P164" s="378" t="s">
        <v>1840</v>
      </c>
      <c r="Q164" s="378" t="s">
        <v>1841</v>
      </c>
      <c r="R164" s="378"/>
      <c r="S164" s="378"/>
      <c r="T164" s="378" t="s">
        <v>1837</v>
      </c>
      <c r="U164" s="378" t="s">
        <v>303</v>
      </c>
    </row>
    <row r="165" spans="1:21" ht="12.75" customHeight="1" x14ac:dyDescent="0.25">
      <c r="A165" s="375" t="s">
        <v>283</v>
      </c>
      <c r="B165" s="375" t="s">
        <v>1842</v>
      </c>
      <c r="C165" s="375" t="s">
        <v>1843</v>
      </c>
      <c r="D165" s="375" t="s">
        <v>1844</v>
      </c>
      <c r="E165" s="375" t="s">
        <v>1845</v>
      </c>
      <c r="L165" s="378" t="s">
        <v>1846</v>
      </c>
      <c r="M165" s="378" t="s">
        <v>1847</v>
      </c>
      <c r="N165" s="378" t="s">
        <v>1848</v>
      </c>
      <c r="O165" s="378" t="s">
        <v>1849</v>
      </c>
      <c r="P165" s="378" t="s">
        <v>1850</v>
      </c>
      <c r="Q165" s="378" t="s">
        <v>1851</v>
      </c>
      <c r="R165" s="378"/>
      <c r="S165" s="378"/>
      <c r="T165" s="378" t="s">
        <v>1846</v>
      </c>
      <c r="U165" s="378" t="s">
        <v>303</v>
      </c>
    </row>
    <row r="166" spans="1:21" ht="12.75" customHeight="1" x14ac:dyDescent="0.25">
      <c r="A166" s="375" t="s">
        <v>286</v>
      </c>
      <c r="B166" s="375" t="s">
        <v>1852</v>
      </c>
      <c r="C166" s="375" t="s">
        <v>1853</v>
      </c>
      <c r="D166" s="375" t="s">
        <v>1854</v>
      </c>
      <c r="E166" s="375" t="s">
        <v>1855</v>
      </c>
      <c r="L166" s="378" t="s">
        <v>1856</v>
      </c>
      <c r="M166" s="378" t="s">
        <v>1857</v>
      </c>
      <c r="N166" s="378" t="s">
        <v>1858</v>
      </c>
      <c r="O166" s="378" t="s">
        <v>1859</v>
      </c>
      <c r="P166" s="378" t="s">
        <v>1860</v>
      </c>
      <c r="Q166" s="378" t="s">
        <v>1861</v>
      </c>
      <c r="R166" s="378"/>
      <c r="S166" s="378"/>
      <c r="T166" s="378" t="s">
        <v>1856</v>
      </c>
      <c r="U166" s="378" t="s">
        <v>303</v>
      </c>
    </row>
    <row r="167" spans="1:21" x14ac:dyDescent="0.25">
      <c r="A167" s="375" t="s">
        <v>289</v>
      </c>
      <c r="B167" s="375" t="s">
        <v>1862</v>
      </c>
      <c r="C167" s="375" t="s">
        <v>1863</v>
      </c>
      <c r="D167" s="375" t="s">
        <v>1864</v>
      </c>
      <c r="E167" s="375" t="s">
        <v>1865</v>
      </c>
      <c r="L167" s="378" t="s">
        <v>1866</v>
      </c>
      <c r="M167" s="378" t="s">
        <v>1867</v>
      </c>
      <c r="N167" s="378" t="s">
        <v>1868</v>
      </c>
      <c r="O167" s="378" t="s">
        <v>1867</v>
      </c>
      <c r="P167" s="378" t="s">
        <v>1869</v>
      </c>
      <c r="Q167" s="378" t="s">
        <v>1870</v>
      </c>
      <c r="R167" s="378"/>
      <c r="S167" s="378"/>
      <c r="T167" s="378" t="s">
        <v>1866</v>
      </c>
      <c r="U167" s="378" t="s">
        <v>303</v>
      </c>
    </row>
    <row r="168" spans="1:21" x14ac:dyDescent="0.25">
      <c r="L168" s="378" t="s">
        <v>1871</v>
      </c>
      <c r="M168" s="378" t="s">
        <v>1872</v>
      </c>
      <c r="N168" s="378" t="s">
        <v>1872</v>
      </c>
      <c r="O168" s="378" t="s">
        <v>1872</v>
      </c>
      <c r="P168" s="378" t="s">
        <v>1873</v>
      </c>
      <c r="Q168" s="378" t="s">
        <v>1874</v>
      </c>
      <c r="R168" s="378"/>
      <c r="S168" s="378"/>
      <c r="T168" s="378" t="s">
        <v>1871</v>
      </c>
      <c r="U168" s="378" t="s">
        <v>303</v>
      </c>
    </row>
    <row r="169" spans="1:21" x14ac:dyDescent="0.25">
      <c r="L169" s="378" t="s">
        <v>1875</v>
      </c>
      <c r="M169" s="378" t="s">
        <v>1876</v>
      </c>
      <c r="N169" s="378" t="s">
        <v>1877</v>
      </c>
      <c r="O169" s="378" t="s">
        <v>1878</v>
      </c>
      <c r="P169" s="378" t="s">
        <v>1879</v>
      </c>
      <c r="Q169" s="378" t="s">
        <v>1880</v>
      </c>
      <c r="R169" s="378"/>
      <c r="S169" s="378"/>
      <c r="T169" s="378" t="s">
        <v>1875</v>
      </c>
      <c r="U169" s="378" t="s">
        <v>303</v>
      </c>
    </row>
    <row r="170" spans="1:21" x14ac:dyDescent="0.25">
      <c r="L170" s="378" t="s">
        <v>1881</v>
      </c>
      <c r="M170" s="378" t="s">
        <v>1882</v>
      </c>
      <c r="N170" s="378" t="s">
        <v>1882</v>
      </c>
      <c r="O170" s="378" t="s">
        <v>1883</v>
      </c>
      <c r="P170" s="378" t="s">
        <v>1884</v>
      </c>
      <c r="Q170" s="378" t="s">
        <v>1885</v>
      </c>
      <c r="R170" s="378"/>
      <c r="S170" s="378"/>
      <c r="T170" s="378" t="s">
        <v>1881</v>
      </c>
      <c r="U170" s="379" t="s">
        <v>307</v>
      </c>
    </row>
    <row r="171" spans="1:21" x14ac:dyDescent="0.25">
      <c r="L171" s="378" t="s">
        <v>1886</v>
      </c>
      <c r="M171" s="378" t="s">
        <v>1887</v>
      </c>
      <c r="N171" s="378" t="s">
        <v>1887</v>
      </c>
      <c r="O171" s="378" t="s">
        <v>1888</v>
      </c>
      <c r="P171" s="378" t="s">
        <v>1889</v>
      </c>
      <c r="Q171" s="378" t="s">
        <v>1890</v>
      </c>
      <c r="R171" s="378"/>
      <c r="S171" s="378"/>
      <c r="T171" s="378" t="s">
        <v>1886</v>
      </c>
      <c r="U171" s="378" t="s">
        <v>303</v>
      </c>
    </row>
    <row r="172" spans="1:21" x14ac:dyDescent="0.25">
      <c r="L172" s="378" t="s">
        <v>1891</v>
      </c>
      <c r="M172" s="378" t="s">
        <v>1892</v>
      </c>
      <c r="N172" s="378" t="s">
        <v>1892</v>
      </c>
      <c r="O172" s="378" t="s">
        <v>1893</v>
      </c>
      <c r="P172" s="378" t="s">
        <v>1894</v>
      </c>
      <c r="Q172" s="378" t="s">
        <v>1895</v>
      </c>
      <c r="R172" s="378"/>
      <c r="S172" s="378"/>
      <c r="T172" s="378" t="s">
        <v>1891</v>
      </c>
      <c r="U172" s="379" t="s">
        <v>304</v>
      </c>
    </row>
    <row r="173" spans="1:21" x14ac:dyDescent="0.25">
      <c r="L173" s="378" t="s">
        <v>1896</v>
      </c>
      <c r="M173" s="378" t="s">
        <v>1897</v>
      </c>
      <c r="N173" s="378" t="s">
        <v>1897</v>
      </c>
      <c r="O173" s="378" t="s">
        <v>1897</v>
      </c>
      <c r="P173" s="378" t="s">
        <v>1898</v>
      </c>
      <c r="Q173" s="378" t="s">
        <v>1899</v>
      </c>
      <c r="R173" s="378"/>
      <c r="S173" s="378"/>
      <c r="T173" s="378" t="s">
        <v>1896</v>
      </c>
      <c r="U173" s="378" t="s">
        <v>303</v>
      </c>
    </row>
    <row r="174" spans="1:21" x14ac:dyDescent="0.25">
      <c r="L174" s="378" t="s">
        <v>1900</v>
      </c>
      <c r="M174" s="378" t="s">
        <v>1901</v>
      </c>
      <c r="N174" s="378" t="s">
        <v>1902</v>
      </c>
      <c r="O174" s="378" t="s">
        <v>1903</v>
      </c>
      <c r="P174" s="378" t="s">
        <v>1904</v>
      </c>
      <c r="Q174" s="378" t="s">
        <v>1905</v>
      </c>
      <c r="R174" s="378"/>
      <c r="S174" s="378"/>
      <c r="T174" s="378" t="s">
        <v>1900</v>
      </c>
      <c r="U174" s="379" t="s">
        <v>304</v>
      </c>
    </row>
    <row r="175" spans="1:21" x14ac:dyDescent="0.25">
      <c r="L175" s="378" t="s">
        <v>1906</v>
      </c>
      <c r="M175" s="378" t="s">
        <v>1907</v>
      </c>
      <c r="N175" s="378" t="s">
        <v>1907</v>
      </c>
      <c r="O175" s="378" t="s">
        <v>1908</v>
      </c>
      <c r="P175" s="378" t="s">
        <v>1909</v>
      </c>
      <c r="Q175" s="378" t="s">
        <v>1910</v>
      </c>
      <c r="R175" s="378"/>
      <c r="S175" s="378"/>
      <c r="T175" s="378" t="s">
        <v>1906</v>
      </c>
      <c r="U175" s="378" t="s">
        <v>303</v>
      </c>
    </row>
    <row r="176" spans="1:21" x14ac:dyDescent="0.25">
      <c r="L176" s="378" t="s">
        <v>1911</v>
      </c>
      <c r="M176" s="378" t="s">
        <v>1912</v>
      </c>
      <c r="N176" s="378" t="s">
        <v>1913</v>
      </c>
      <c r="O176" s="378" t="s">
        <v>1912</v>
      </c>
      <c r="P176" s="378" t="s">
        <v>1914</v>
      </c>
      <c r="Q176" s="378" t="s">
        <v>1915</v>
      </c>
      <c r="R176" s="378"/>
      <c r="S176" s="378"/>
      <c r="T176" s="378" t="s">
        <v>1911</v>
      </c>
      <c r="U176" s="378" t="s">
        <v>303</v>
      </c>
    </row>
    <row r="177" spans="12:21" x14ac:dyDescent="0.25">
      <c r="L177" s="378" t="s">
        <v>1916</v>
      </c>
      <c r="M177" s="378" t="s">
        <v>1917</v>
      </c>
      <c r="N177" s="378" t="s">
        <v>1918</v>
      </c>
      <c r="O177" s="378" t="s">
        <v>1919</v>
      </c>
      <c r="P177" s="378" t="s">
        <v>1920</v>
      </c>
      <c r="Q177" s="378" t="s">
        <v>1921</v>
      </c>
      <c r="R177" s="378"/>
      <c r="S177" s="378"/>
      <c r="T177" s="378" t="s">
        <v>1916</v>
      </c>
      <c r="U177" s="378" t="s">
        <v>303</v>
      </c>
    </row>
    <row r="178" spans="12:21" x14ac:dyDescent="0.25">
      <c r="L178" s="378" t="s">
        <v>1922</v>
      </c>
      <c r="M178" s="378" t="s">
        <v>1923</v>
      </c>
      <c r="N178" s="378" t="s">
        <v>1924</v>
      </c>
      <c r="O178" s="378" t="s">
        <v>1925</v>
      </c>
      <c r="P178" s="378" t="s">
        <v>1926</v>
      </c>
      <c r="Q178" s="378" t="s">
        <v>1927</v>
      </c>
      <c r="R178" s="378"/>
      <c r="S178" s="378"/>
      <c r="T178" s="378" t="s">
        <v>1922</v>
      </c>
      <c r="U178" s="378" t="s">
        <v>303</v>
      </c>
    </row>
    <row r="179" spans="12:21" x14ac:dyDescent="0.25">
      <c r="L179" s="378" t="s">
        <v>1928</v>
      </c>
      <c r="M179" s="378" t="s">
        <v>1929</v>
      </c>
      <c r="N179" s="378" t="s">
        <v>1930</v>
      </c>
      <c r="O179" s="378" t="s">
        <v>1929</v>
      </c>
      <c r="P179" s="378" t="s">
        <v>1931</v>
      </c>
      <c r="Q179" s="378" t="s">
        <v>1932</v>
      </c>
      <c r="R179" s="378"/>
      <c r="S179" s="378"/>
      <c r="T179" s="378" t="s">
        <v>1928</v>
      </c>
      <c r="U179" s="378" t="s">
        <v>304</v>
      </c>
    </row>
    <row r="180" spans="12:21" x14ac:dyDescent="0.25">
      <c r="L180" s="378" t="s">
        <v>1933</v>
      </c>
      <c r="M180" s="378" t="s">
        <v>1934</v>
      </c>
      <c r="N180" s="378" t="s">
        <v>1935</v>
      </c>
      <c r="O180" s="378" t="s">
        <v>1936</v>
      </c>
      <c r="P180" s="378" t="s">
        <v>1937</v>
      </c>
      <c r="Q180" s="378" t="s">
        <v>1938</v>
      </c>
      <c r="R180" s="378"/>
      <c r="S180" s="378"/>
      <c r="T180" s="378" t="s">
        <v>1933</v>
      </c>
      <c r="U180" s="378" t="s">
        <v>303</v>
      </c>
    </row>
    <row r="181" spans="12:21" x14ac:dyDescent="0.25">
      <c r="L181" s="378" t="s">
        <v>1939</v>
      </c>
      <c r="M181" s="378" t="s">
        <v>1940</v>
      </c>
      <c r="N181" s="378" t="s">
        <v>1940</v>
      </c>
      <c r="O181" s="378" t="s">
        <v>1940</v>
      </c>
      <c r="P181" s="378" t="s">
        <v>1941</v>
      </c>
      <c r="Q181" s="378" t="s">
        <v>1942</v>
      </c>
      <c r="R181" s="378"/>
      <c r="S181" s="378"/>
      <c r="T181" s="378" t="s">
        <v>1939</v>
      </c>
      <c r="U181" s="378" t="s">
        <v>305</v>
      </c>
    </row>
    <row r="182" spans="12:21" x14ac:dyDescent="0.25">
      <c r="L182" s="378" t="s">
        <v>1943</v>
      </c>
      <c r="M182" s="378" t="s">
        <v>1944</v>
      </c>
      <c r="N182" s="378" t="s">
        <v>1944</v>
      </c>
      <c r="O182" s="378" t="s">
        <v>1944</v>
      </c>
      <c r="P182" s="378" t="s">
        <v>1945</v>
      </c>
      <c r="Q182" s="378" t="s">
        <v>1946</v>
      </c>
      <c r="R182" s="378"/>
      <c r="S182" s="378"/>
      <c r="T182" s="378" t="s">
        <v>1943</v>
      </c>
      <c r="U182" s="378" t="s">
        <v>304</v>
      </c>
    </row>
    <row r="183" spans="12:21" x14ac:dyDescent="0.25">
      <c r="L183" s="379" t="s">
        <v>1947</v>
      </c>
      <c r="M183" s="378" t="s">
        <v>1948</v>
      </c>
      <c r="N183" s="378" t="s">
        <v>1949</v>
      </c>
      <c r="O183" s="378" t="s">
        <v>1950</v>
      </c>
      <c r="P183" s="378" t="s">
        <v>1951</v>
      </c>
      <c r="Q183" s="378" t="s">
        <v>1952</v>
      </c>
      <c r="R183" s="378"/>
      <c r="S183" s="378"/>
      <c r="T183" s="379" t="s">
        <v>1947</v>
      </c>
      <c r="U183" s="379" t="s">
        <v>307</v>
      </c>
    </row>
    <row r="184" spans="12:21" x14ac:dyDescent="0.25">
      <c r="L184" s="378" t="s">
        <v>1953</v>
      </c>
      <c r="M184" s="378" t="s">
        <v>1954</v>
      </c>
      <c r="N184" s="378" t="s">
        <v>1955</v>
      </c>
      <c r="O184" s="378" t="s">
        <v>1956</v>
      </c>
      <c r="P184" s="378" t="s">
        <v>1957</v>
      </c>
      <c r="Q184" s="378" t="s">
        <v>1958</v>
      </c>
      <c r="R184" s="378"/>
      <c r="S184" s="378"/>
      <c r="T184" s="378" t="s">
        <v>1953</v>
      </c>
      <c r="U184" s="379" t="s">
        <v>305</v>
      </c>
    </row>
    <row r="185" spans="12:21" x14ac:dyDescent="0.25">
      <c r="L185" s="378" t="s">
        <v>1959</v>
      </c>
      <c r="M185" s="378" t="s">
        <v>1960</v>
      </c>
      <c r="N185" s="378" t="s">
        <v>1960</v>
      </c>
      <c r="O185" s="378" t="s">
        <v>1960</v>
      </c>
      <c r="P185" s="378" t="s">
        <v>1961</v>
      </c>
      <c r="Q185" s="378" t="s">
        <v>1962</v>
      </c>
      <c r="R185" s="378"/>
      <c r="S185" s="378"/>
      <c r="T185" s="378" t="s">
        <v>1959</v>
      </c>
      <c r="U185" s="379" t="s">
        <v>307</v>
      </c>
    </row>
    <row r="186" spans="12:21" x14ac:dyDescent="0.25">
      <c r="L186" s="378" t="s">
        <v>1963</v>
      </c>
      <c r="M186" s="378" t="s">
        <v>1964</v>
      </c>
      <c r="N186" s="378" t="s">
        <v>1964</v>
      </c>
      <c r="O186" s="378" t="s">
        <v>1965</v>
      </c>
      <c r="P186" s="378" t="s">
        <v>1966</v>
      </c>
      <c r="Q186" s="378" t="s">
        <v>1967</v>
      </c>
      <c r="R186" s="378"/>
      <c r="S186" s="378"/>
      <c r="T186" s="378" t="s">
        <v>1963</v>
      </c>
      <c r="U186" s="379" t="s">
        <v>305</v>
      </c>
    </row>
    <row r="187" spans="12:21" x14ac:dyDescent="0.25">
      <c r="L187" s="378" t="s">
        <v>1968</v>
      </c>
      <c r="M187" s="378" t="s">
        <v>1969</v>
      </c>
      <c r="N187" s="378" t="s">
        <v>1970</v>
      </c>
      <c r="O187" s="378" t="s">
        <v>1971</v>
      </c>
      <c r="P187" s="378" t="s">
        <v>1972</v>
      </c>
      <c r="Q187" s="378" t="s">
        <v>1973</v>
      </c>
      <c r="R187" s="378"/>
      <c r="S187" s="378"/>
      <c r="T187" s="378" t="s">
        <v>1968</v>
      </c>
      <c r="U187" s="379" t="s">
        <v>305</v>
      </c>
    </row>
    <row r="188" spans="12:21" x14ac:dyDescent="0.25">
      <c r="L188" s="378" t="s">
        <v>1974</v>
      </c>
      <c r="M188" s="378" t="s">
        <v>1975</v>
      </c>
      <c r="N188" s="378" t="s">
        <v>1976</v>
      </c>
      <c r="O188" s="378" t="s">
        <v>1977</v>
      </c>
      <c r="P188" s="378" t="s">
        <v>1978</v>
      </c>
      <c r="Q188" s="378" t="s">
        <v>1979</v>
      </c>
      <c r="R188" s="378"/>
      <c r="S188" s="378"/>
      <c r="T188" s="378" t="s">
        <v>1974</v>
      </c>
      <c r="U188" s="379" t="s">
        <v>306</v>
      </c>
    </row>
    <row r="189" spans="12:21" x14ac:dyDescent="0.25">
      <c r="L189" s="378" t="s">
        <v>1980</v>
      </c>
      <c r="M189" s="378" t="s">
        <v>1981</v>
      </c>
      <c r="N189" s="378" t="s">
        <v>1981</v>
      </c>
      <c r="O189" s="378" t="s">
        <v>1981</v>
      </c>
      <c r="P189" s="378" t="s">
        <v>1982</v>
      </c>
      <c r="Q189" s="378" t="s">
        <v>1983</v>
      </c>
      <c r="R189" s="378"/>
      <c r="S189" s="378"/>
      <c r="T189" s="378" t="s">
        <v>1980</v>
      </c>
      <c r="U189" s="378" t="s">
        <v>303</v>
      </c>
    </row>
    <row r="190" spans="12:21" x14ac:dyDescent="0.25">
      <c r="L190" s="378" t="s">
        <v>1984</v>
      </c>
      <c r="M190" s="378" t="s">
        <v>1985</v>
      </c>
      <c r="N190" s="378" t="s">
        <v>1986</v>
      </c>
      <c r="O190" s="378" t="s">
        <v>1987</v>
      </c>
      <c r="P190" s="378" t="s">
        <v>1988</v>
      </c>
      <c r="Q190" s="378" t="s">
        <v>1989</v>
      </c>
      <c r="R190" s="378"/>
      <c r="S190" s="378"/>
      <c r="T190" s="378" t="s">
        <v>1984</v>
      </c>
      <c r="U190" s="379" t="s">
        <v>307</v>
      </c>
    </row>
    <row r="191" spans="12:21" x14ac:dyDescent="0.25">
      <c r="L191" s="378" t="s">
        <v>1990</v>
      </c>
      <c r="M191" s="378" t="s">
        <v>1991</v>
      </c>
      <c r="N191" s="378" t="s">
        <v>1992</v>
      </c>
      <c r="O191" s="378" t="s">
        <v>1993</v>
      </c>
      <c r="P191" s="378" t="s">
        <v>1994</v>
      </c>
      <c r="Q191" s="378" t="s">
        <v>1995</v>
      </c>
      <c r="R191" s="378"/>
      <c r="S191" s="378"/>
      <c r="T191" s="378" t="s">
        <v>1990</v>
      </c>
      <c r="U191" s="379" t="s">
        <v>307</v>
      </c>
    </row>
    <row r="192" spans="12:21" x14ac:dyDescent="0.25">
      <c r="L192" s="378" t="s">
        <v>1996</v>
      </c>
      <c r="M192" s="378" t="s">
        <v>1997</v>
      </c>
      <c r="N192" s="378" t="s">
        <v>1998</v>
      </c>
      <c r="O192" s="378" t="s">
        <v>1997</v>
      </c>
      <c r="P192" s="378" t="s">
        <v>1999</v>
      </c>
      <c r="Q192" s="378" t="s">
        <v>2000</v>
      </c>
      <c r="R192" s="378"/>
      <c r="S192" s="378"/>
      <c r="T192" s="378" t="s">
        <v>1996</v>
      </c>
      <c r="U192" s="379" t="s">
        <v>305</v>
      </c>
    </row>
    <row r="193" spans="12:21" x14ac:dyDescent="0.25">
      <c r="L193" s="378" t="s">
        <v>2001</v>
      </c>
      <c r="M193" s="378" t="s">
        <v>2002</v>
      </c>
      <c r="N193" s="378" t="s">
        <v>2003</v>
      </c>
      <c r="O193" s="378" t="s">
        <v>2004</v>
      </c>
      <c r="P193" s="378" t="s">
        <v>2005</v>
      </c>
      <c r="Q193" s="378" t="s">
        <v>2006</v>
      </c>
      <c r="R193" s="378"/>
      <c r="S193" s="378"/>
      <c r="T193" s="378" t="s">
        <v>2001</v>
      </c>
      <c r="U193" s="379" t="s">
        <v>303</v>
      </c>
    </row>
    <row r="194" spans="12:21" x14ac:dyDescent="0.25">
      <c r="L194" s="378" t="s">
        <v>2007</v>
      </c>
      <c r="M194" s="378" t="s">
        <v>2008</v>
      </c>
      <c r="N194" s="378" t="s">
        <v>2009</v>
      </c>
      <c r="O194" s="378" t="s">
        <v>2010</v>
      </c>
      <c r="P194" s="378" t="s">
        <v>2011</v>
      </c>
      <c r="Q194" s="378" t="s">
        <v>2012</v>
      </c>
      <c r="R194" s="378"/>
      <c r="S194" s="378"/>
      <c r="T194" s="378" t="s">
        <v>2007</v>
      </c>
      <c r="U194" s="379" t="s">
        <v>303</v>
      </c>
    </row>
    <row r="195" spans="12:21" x14ac:dyDescent="0.25">
      <c r="L195" s="378" t="s">
        <v>2013</v>
      </c>
      <c r="M195" s="378" t="s">
        <v>2014</v>
      </c>
      <c r="N195" s="378" t="s">
        <v>2015</v>
      </c>
      <c r="O195" s="378" t="s">
        <v>2016</v>
      </c>
      <c r="P195" s="378" t="s">
        <v>2017</v>
      </c>
      <c r="Q195" s="378" t="s">
        <v>2018</v>
      </c>
      <c r="R195" s="378"/>
      <c r="S195" s="378"/>
      <c r="T195" s="378" t="s">
        <v>2013</v>
      </c>
      <c r="U195" s="379" t="s">
        <v>303</v>
      </c>
    </row>
    <row r="196" spans="12:21" x14ac:dyDescent="0.25">
      <c r="L196" s="378" t="s">
        <v>2019</v>
      </c>
      <c r="M196" s="378" t="s">
        <v>2020</v>
      </c>
      <c r="N196" s="378" t="s">
        <v>2021</v>
      </c>
      <c r="O196" s="378" t="s">
        <v>2022</v>
      </c>
      <c r="P196" s="378" t="s">
        <v>2023</v>
      </c>
      <c r="Q196" s="378" t="s">
        <v>2024</v>
      </c>
      <c r="R196" s="378"/>
      <c r="S196" s="378"/>
      <c r="T196" s="378" t="s">
        <v>2019</v>
      </c>
      <c r="U196" s="379" t="s">
        <v>303</v>
      </c>
    </row>
    <row r="197" spans="12:21" x14ac:dyDescent="0.25">
      <c r="L197" s="378" t="s">
        <v>2025</v>
      </c>
      <c r="M197" s="378" t="s">
        <v>2026</v>
      </c>
      <c r="N197" s="378" t="s">
        <v>2027</v>
      </c>
      <c r="O197" s="378" t="s">
        <v>2028</v>
      </c>
      <c r="P197" s="378" t="s">
        <v>2029</v>
      </c>
      <c r="Q197" s="378" t="s">
        <v>2030</v>
      </c>
      <c r="R197" s="378"/>
      <c r="S197" s="378"/>
      <c r="T197" s="378" t="s">
        <v>2025</v>
      </c>
      <c r="U197" s="378" t="s">
        <v>303</v>
      </c>
    </row>
    <row r="198" spans="12:21" x14ac:dyDescent="0.25">
      <c r="L198" s="378" t="s">
        <v>2031</v>
      </c>
      <c r="M198" s="378" t="s">
        <v>2032</v>
      </c>
      <c r="N198" s="378" t="s">
        <v>2032</v>
      </c>
      <c r="O198" s="378" t="s">
        <v>2033</v>
      </c>
      <c r="P198" s="378" t="s">
        <v>2034</v>
      </c>
      <c r="Q198" s="378" t="s">
        <v>2035</v>
      </c>
      <c r="R198" s="378"/>
      <c r="S198" s="378"/>
      <c r="T198" s="378" t="s">
        <v>2031</v>
      </c>
      <c r="U198" s="378" t="s">
        <v>303</v>
      </c>
    </row>
    <row r="199" spans="12:21" x14ac:dyDescent="0.25">
      <c r="L199" s="378" t="s">
        <v>2036</v>
      </c>
      <c r="M199" s="378" t="s">
        <v>2037</v>
      </c>
      <c r="N199" s="378" t="s">
        <v>2037</v>
      </c>
      <c r="O199" s="378" t="s">
        <v>2037</v>
      </c>
      <c r="P199" s="378" t="s">
        <v>2038</v>
      </c>
      <c r="Q199" s="378" t="s">
        <v>2039</v>
      </c>
      <c r="R199" s="378"/>
      <c r="S199" s="378"/>
      <c r="T199" s="378" t="s">
        <v>2036</v>
      </c>
      <c r="U199" s="378" t="s">
        <v>304</v>
      </c>
    </row>
    <row r="200" spans="12:21" x14ac:dyDescent="0.25">
      <c r="L200" s="378" t="s">
        <v>2040</v>
      </c>
      <c r="M200" s="378" t="s">
        <v>2041</v>
      </c>
      <c r="N200" s="378" t="s">
        <v>2042</v>
      </c>
      <c r="O200" s="378" t="s">
        <v>2041</v>
      </c>
      <c r="P200" s="378" t="s">
        <v>2043</v>
      </c>
      <c r="Q200" s="378" t="s">
        <v>2044</v>
      </c>
      <c r="R200" s="378"/>
      <c r="S200" s="378"/>
      <c r="T200" s="378" t="s">
        <v>2040</v>
      </c>
      <c r="U200" s="378" t="s">
        <v>303</v>
      </c>
    </row>
    <row r="201" spans="12:21" x14ac:dyDescent="0.25">
      <c r="L201" s="378" t="s">
        <v>2045</v>
      </c>
      <c r="M201" s="378" t="s">
        <v>2046</v>
      </c>
      <c r="N201" s="378" t="s">
        <v>2047</v>
      </c>
      <c r="O201" s="378" t="s">
        <v>2046</v>
      </c>
      <c r="P201" s="378" t="s">
        <v>2048</v>
      </c>
      <c r="Q201" s="378" t="s">
        <v>2049</v>
      </c>
      <c r="R201" s="378"/>
      <c r="S201" s="378"/>
      <c r="T201" s="378" t="s">
        <v>2045</v>
      </c>
      <c r="U201" s="378" t="s">
        <v>307</v>
      </c>
    </row>
    <row r="202" spans="12:21" x14ac:dyDescent="0.25">
      <c r="L202" s="378" t="s">
        <v>2050</v>
      </c>
      <c r="M202" s="378" t="s">
        <v>2051</v>
      </c>
      <c r="N202" s="378" t="s">
        <v>2052</v>
      </c>
      <c r="O202" s="378" t="s">
        <v>2053</v>
      </c>
      <c r="P202" s="378" t="s">
        <v>2054</v>
      </c>
      <c r="Q202" s="378" t="s">
        <v>2055</v>
      </c>
      <c r="R202" s="378"/>
      <c r="S202" s="378"/>
      <c r="T202" s="378" t="s">
        <v>2050</v>
      </c>
      <c r="U202" s="378" t="s">
        <v>305</v>
      </c>
    </row>
    <row r="203" spans="12:21" x14ac:dyDescent="0.25">
      <c r="L203" s="378" t="s">
        <v>2056</v>
      </c>
      <c r="M203" s="378" t="s">
        <v>2057</v>
      </c>
      <c r="N203" s="378" t="s">
        <v>2058</v>
      </c>
      <c r="O203" s="378" t="s">
        <v>2057</v>
      </c>
      <c r="P203" s="378" t="s">
        <v>2059</v>
      </c>
      <c r="Q203" s="378" t="s">
        <v>2060</v>
      </c>
      <c r="R203" s="378"/>
      <c r="S203" s="378"/>
      <c r="T203" s="378" t="s">
        <v>2056</v>
      </c>
      <c r="U203" s="378" t="s">
        <v>303</v>
      </c>
    </row>
    <row r="204" spans="12:21" x14ac:dyDescent="0.25">
      <c r="L204" s="378" t="s">
        <v>2061</v>
      </c>
      <c r="M204" s="378" t="s">
        <v>2062</v>
      </c>
      <c r="N204" s="378" t="s">
        <v>2063</v>
      </c>
      <c r="O204" s="378" t="s">
        <v>2064</v>
      </c>
      <c r="P204" s="378" t="s">
        <v>2065</v>
      </c>
      <c r="Q204" s="378" t="s">
        <v>2066</v>
      </c>
      <c r="R204" s="378"/>
      <c r="S204" s="378"/>
      <c r="T204" s="378" t="s">
        <v>2061</v>
      </c>
      <c r="U204" s="378" t="s">
        <v>303</v>
      </c>
    </row>
    <row r="205" spans="12:21" x14ac:dyDescent="0.25">
      <c r="L205" s="378" t="s">
        <v>2067</v>
      </c>
      <c r="M205" s="378" t="s">
        <v>2068</v>
      </c>
      <c r="N205" s="378" t="s">
        <v>2069</v>
      </c>
      <c r="O205" s="378" t="s">
        <v>2070</v>
      </c>
      <c r="P205" s="378" t="s">
        <v>2071</v>
      </c>
      <c r="Q205" s="378" t="s">
        <v>2072</v>
      </c>
      <c r="R205" s="378"/>
      <c r="S205" s="378"/>
      <c r="T205" s="378" t="s">
        <v>2067</v>
      </c>
      <c r="U205" s="379" t="s">
        <v>305</v>
      </c>
    </row>
    <row r="206" spans="12:21" x14ac:dyDescent="0.25">
      <c r="L206" s="378" t="s">
        <v>2073</v>
      </c>
      <c r="M206" s="378" t="s">
        <v>2074</v>
      </c>
      <c r="N206" s="378" t="s">
        <v>2074</v>
      </c>
      <c r="O206" s="378" t="s">
        <v>2074</v>
      </c>
      <c r="P206" s="378" t="s">
        <v>2075</v>
      </c>
      <c r="Q206" s="378" t="s">
        <v>2076</v>
      </c>
      <c r="R206" s="378"/>
      <c r="S206" s="378"/>
      <c r="T206" s="378" t="s">
        <v>2073</v>
      </c>
      <c r="U206" s="378" t="s">
        <v>303</v>
      </c>
    </row>
    <row r="207" spans="12:21" x14ac:dyDescent="0.25">
      <c r="L207" s="378" t="s">
        <v>2077</v>
      </c>
      <c r="M207" s="378" t="s">
        <v>2078</v>
      </c>
      <c r="N207" s="378" t="s">
        <v>2079</v>
      </c>
      <c r="O207" s="378" t="s">
        <v>2080</v>
      </c>
      <c r="P207" s="378" t="s">
        <v>2081</v>
      </c>
      <c r="Q207" s="378" t="s">
        <v>2082</v>
      </c>
      <c r="R207" s="378"/>
      <c r="S207" s="378"/>
      <c r="T207" s="378" t="s">
        <v>2077</v>
      </c>
      <c r="U207" s="378" t="s">
        <v>303</v>
      </c>
    </row>
    <row r="208" spans="12:21" x14ac:dyDescent="0.25">
      <c r="L208" s="378" t="s">
        <v>2083</v>
      </c>
      <c r="M208" s="378" t="s">
        <v>2084</v>
      </c>
      <c r="N208" s="378" t="s">
        <v>2085</v>
      </c>
      <c r="O208" s="378" t="s">
        <v>2086</v>
      </c>
      <c r="P208" s="378" t="s">
        <v>2087</v>
      </c>
      <c r="Q208" s="378" t="s">
        <v>2088</v>
      </c>
      <c r="R208" s="378"/>
      <c r="S208" s="378"/>
      <c r="T208" s="378" t="s">
        <v>2083</v>
      </c>
      <c r="U208" s="378" t="s">
        <v>303</v>
      </c>
    </row>
    <row r="209" spans="12:21" x14ac:dyDescent="0.25">
      <c r="L209" s="378" t="s">
        <v>2089</v>
      </c>
      <c r="M209" s="378" t="s">
        <v>2090</v>
      </c>
      <c r="N209" s="378" t="s">
        <v>2091</v>
      </c>
      <c r="O209" s="378" t="s">
        <v>2092</v>
      </c>
      <c r="P209" s="378" t="s">
        <v>2093</v>
      </c>
      <c r="Q209" s="378" t="s">
        <v>2094</v>
      </c>
      <c r="R209" s="378"/>
      <c r="S209" s="378"/>
      <c r="T209" s="378" t="s">
        <v>2089</v>
      </c>
      <c r="U209" s="378" t="s">
        <v>303</v>
      </c>
    </row>
    <row r="210" spans="12:21" x14ac:dyDescent="0.25">
      <c r="L210" s="378" t="s">
        <v>2095</v>
      </c>
      <c r="M210" s="378" t="s">
        <v>2096</v>
      </c>
      <c r="N210" s="378" t="s">
        <v>2096</v>
      </c>
      <c r="O210" s="378" t="s">
        <v>2096</v>
      </c>
      <c r="P210" s="378" t="s">
        <v>2097</v>
      </c>
      <c r="Q210" s="378" t="s">
        <v>2098</v>
      </c>
      <c r="R210" s="378"/>
      <c r="S210" s="378"/>
      <c r="T210" s="378" t="s">
        <v>2095</v>
      </c>
      <c r="U210" s="378" t="s">
        <v>303</v>
      </c>
    </row>
    <row r="211" spans="12:21" x14ac:dyDescent="0.25">
      <c r="L211" s="378" t="s">
        <v>2099</v>
      </c>
      <c r="M211" s="378" t="s">
        <v>2100</v>
      </c>
      <c r="N211" s="378" t="s">
        <v>2101</v>
      </c>
      <c r="O211" s="378" t="s">
        <v>2102</v>
      </c>
      <c r="P211" s="378" t="s">
        <v>2103</v>
      </c>
      <c r="Q211" s="378" t="s">
        <v>2104</v>
      </c>
      <c r="R211" s="378"/>
      <c r="S211" s="378"/>
      <c r="T211" s="378" t="s">
        <v>2099</v>
      </c>
      <c r="U211" s="378" t="s">
        <v>303</v>
      </c>
    </row>
    <row r="212" spans="12:21" x14ac:dyDescent="0.25">
      <c r="L212" s="378" t="s">
        <v>2105</v>
      </c>
      <c r="M212" s="378" t="s">
        <v>2106</v>
      </c>
      <c r="N212" s="378" t="s">
        <v>2106</v>
      </c>
      <c r="O212" s="378" t="s">
        <v>2106</v>
      </c>
      <c r="P212" s="378" t="s">
        <v>2107</v>
      </c>
      <c r="Q212" s="378" t="s">
        <v>2108</v>
      </c>
      <c r="R212" s="378"/>
      <c r="S212" s="378"/>
      <c r="T212" s="378" t="s">
        <v>2105</v>
      </c>
      <c r="U212" s="378" t="s">
        <v>303</v>
      </c>
    </row>
    <row r="213" spans="12:21" x14ac:dyDescent="0.25">
      <c r="L213" s="378" t="s">
        <v>2109</v>
      </c>
      <c r="M213" s="378" t="s">
        <v>2110</v>
      </c>
      <c r="N213" s="378" t="s">
        <v>2111</v>
      </c>
      <c r="O213" s="378" t="s">
        <v>2112</v>
      </c>
      <c r="P213" s="378" t="s">
        <v>2113</v>
      </c>
      <c r="Q213" s="378" t="s">
        <v>2114</v>
      </c>
      <c r="R213" s="378"/>
      <c r="S213" s="378"/>
      <c r="T213" s="378" t="s">
        <v>2109</v>
      </c>
      <c r="U213" s="378" t="s">
        <v>307</v>
      </c>
    </row>
    <row r="214" spans="12:21" x14ac:dyDescent="0.25">
      <c r="L214" s="378" t="s">
        <v>2115</v>
      </c>
      <c r="M214" s="378" t="s">
        <v>2116</v>
      </c>
      <c r="N214" s="378" t="s">
        <v>2117</v>
      </c>
      <c r="O214" s="378" t="s">
        <v>2118</v>
      </c>
      <c r="P214" s="378" t="s">
        <v>2119</v>
      </c>
      <c r="Q214" s="378" t="s">
        <v>2120</v>
      </c>
      <c r="R214" s="378"/>
      <c r="S214" s="378"/>
      <c r="T214" s="378" t="s">
        <v>2115</v>
      </c>
      <c r="U214" s="378" t="s">
        <v>303</v>
      </c>
    </row>
    <row r="215" spans="12:21" x14ac:dyDescent="0.25">
      <c r="L215" s="378" t="s">
        <v>2121</v>
      </c>
      <c r="M215" s="378" t="s">
        <v>2122</v>
      </c>
      <c r="N215" s="378" t="s">
        <v>2123</v>
      </c>
      <c r="O215" s="378" t="s">
        <v>2122</v>
      </c>
      <c r="P215" s="378" t="s">
        <v>2124</v>
      </c>
      <c r="Q215" s="378" t="s">
        <v>2125</v>
      </c>
      <c r="R215" s="378"/>
      <c r="S215" s="378"/>
      <c r="T215" s="378" t="s">
        <v>2121</v>
      </c>
      <c r="U215" s="378" t="s">
        <v>305</v>
      </c>
    </row>
    <row r="216" spans="12:21" x14ac:dyDescent="0.25">
      <c r="L216" s="378" t="s">
        <v>2126</v>
      </c>
      <c r="M216" s="378" t="s">
        <v>2127</v>
      </c>
      <c r="N216" s="378" t="s">
        <v>2127</v>
      </c>
      <c r="O216" s="378" t="s">
        <v>2127</v>
      </c>
      <c r="P216" s="378" t="s">
        <v>2128</v>
      </c>
      <c r="Q216" s="378" t="s">
        <v>2129</v>
      </c>
      <c r="R216" s="378"/>
      <c r="S216" s="378"/>
      <c r="T216" s="378" t="s">
        <v>2126</v>
      </c>
      <c r="U216" s="378" t="s">
        <v>305</v>
      </c>
    </row>
    <row r="217" spans="12:21" x14ac:dyDescent="0.25">
      <c r="L217" s="378" t="s">
        <v>2130</v>
      </c>
      <c r="M217" s="378" t="s">
        <v>2131</v>
      </c>
      <c r="N217" s="378" t="s">
        <v>2132</v>
      </c>
      <c r="O217" s="378" t="s">
        <v>2133</v>
      </c>
      <c r="P217" s="378" t="s">
        <v>2134</v>
      </c>
      <c r="Q217" s="378" t="s">
        <v>2135</v>
      </c>
      <c r="R217" s="378"/>
      <c r="S217" s="378"/>
      <c r="T217" s="378" t="s">
        <v>2130</v>
      </c>
      <c r="U217" s="379" t="s">
        <v>303</v>
      </c>
    </row>
    <row r="218" spans="12:21" x14ac:dyDescent="0.25">
      <c r="L218" s="378" t="s">
        <v>2136</v>
      </c>
      <c r="M218" s="378" t="s">
        <v>2137</v>
      </c>
      <c r="N218" s="378" t="s">
        <v>2138</v>
      </c>
      <c r="O218" s="378" t="s">
        <v>2139</v>
      </c>
      <c r="P218" s="378" t="s">
        <v>2140</v>
      </c>
      <c r="Q218" s="378" t="s">
        <v>2141</v>
      </c>
      <c r="R218" s="378"/>
      <c r="S218" s="378"/>
      <c r="T218" s="378" t="s">
        <v>2136</v>
      </c>
      <c r="U218" s="378" t="s">
        <v>306</v>
      </c>
    </row>
    <row r="219" spans="12:21" x14ac:dyDescent="0.25">
      <c r="L219" s="378" t="s">
        <v>2142</v>
      </c>
      <c r="M219" s="378" t="s">
        <v>2143</v>
      </c>
      <c r="N219" s="378" t="s">
        <v>2144</v>
      </c>
      <c r="O219" s="378" t="s">
        <v>2143</v>
      </c>
      <c r="P219" s="378" t="s">
        <v>2145</v>
      </c>
      <c r="Q219" s="378" t="s">
        <v>2146</v>
      </c>
      <c r="R219" s="378"/>
      <c r="S219" s="378"/>
      <c r="T219" s="378" t="s">
        <v>2142</v>
      </c>
      <c r="U219" s="379" t="s">
        <v>303</v>
      </c>
    </row>
    <row r="220" spans="12:21" x14ac:dyDescent="0.25">
      <c r="L220" s="378" t="s">
        <v>2147</v>
      </c>
      <c r="M220" s="378" t="s">
        <v>2148</v>
      </c>
      <c r="N220" s="378" t="s">
        <v>2149</v>
      </c>
      <c r="O220" s="378" t="s">
        <v>2150</v>
      </c>
      <c r="P220" s="378" t="s">
        <v>2151</v>
      </c>
      <c r="Q220" s="378" t="s">
        <v>2152</v>
      </c>
      <c r="R220" s="378"/>
      <c r="S220" s="378"/>
      <c r="T220" s="378" t="s">
        <v>2147</v>
      </c>
      <c r="U220" s="379" t="s">
        <v>303</v>
      </c>
    </row>
    <row r="221" spans="12:21" x14ac:dyDescent="0.25">
      <c r="L221" s="378" t="s">
        <v>2153</v>
      </c>
      <c r="M221" s="378" t="s">
        <v>2154</v>
      </c>
      <c r="N221" s="378" t="s">
        <v>2154</v>
      </c>
      <c r="O221" s="378" t="s">
        <v>2154</v>
      </c>
      <c r="P221" s="378" t="s">
        <v>2155</v>
      </c>
      <c r="Q221" s="378" t="s">
        <v>2156</v>
      </c>
      <c r="R221" s="378"/>
      <c r="S221" s="378"/>
      <c r="T221" s="378" t="s">
        <v>2153</v>
      </c>
      <c r="U221" s="378" t="s">
        <v>303</v>
      </c>
    </row>
    <row r="222" spans="12:21" x14ac:dyDescent="0.25">
      <c r="L222" s="378" t="s">
        <v>2157</v>
      </c>
      <c r="M222" s="378" t="s">
        <v>2158</v>
      </c>
      <c r="N222" s="378" t="s">
        <v>2158</v>
      </c>
      <c r="O222" s="378" t="s">
        <v>2158</v>
      </c>
      <c r="P222" s="378" t="s">
        <v>2159</v>
      </c>
      <c r="Q222" s="378" t="s">
        <v>2160</v>
      </c>
      <c r="R222" s="378"/>
      <c r="S222" s="378"/>
      <c r="T222" s="378" t="s">
        <v>2157</v>
      </c>
      <c r="U222" s="378" t="s">
        <v>303</v>
      </c>
    </row>
    <row r="223" spans="12:21" x14ac:dyDescent="0.25">
      <c r="L223" s="378" t="s">
        <v>2161</v>
      </c>
      <c r="M223" s="378" t="s">
        <v>2162</v>
      </c>
      <c r="N223" s="378" t="s">
        <v>2163</v>
      </c>
      <c r="O223" s="378" t="s">
        <v>2164</v>
      </c>
      <c r="P223" s="378" t="s">
        <v>2165</v>
      </c>
      <c r="Q223" s="378" t="s">
        <v>2166</v>
      </c>
      <c r="R223" s="378"/>
      <c r="S223" s="378"/>
      <c r="T223" s="378" t="s">
        <v>2161</v>
      </c>
      <c r="U223" s="378" t="s">
        <v>303</v>
      </c>
    </row>
    <row r="224" spans="12:21" x14ac:dyDescent="0.25">
      <c r="L224" s="378" t="s">
        <v>2167</v>
      </c>
      <c r="M224" s="378" t="s">
        <v>2168</v>
      </c>
      <c r="N224" s="378" t="s">
        <v>2169</v>
      </c>
      <c r="O224" s="378" t="s">
        <v>2170</v>
      </c>
      <c r="P224" s="378" t="s">
        <v>2171</v>
      </c>
      <c r="Q224" s="378" t="s">
        <v>2172</v>
      </c>
      <c r="R224" s="378"/>
      <c r="S224" s="378"/>
      <c r="T224" s="378" t="s">
        <v>2167</v>
      </c>
      <c r="U224" s="379" t="s">
        <v>307</v>
      </c>
    </row>
    <row r="225" spans="12:21" x14ac:dyDescent="0.25">
      <c r="L225" s="378" t="s">
        <v>2173</v>
      </c>
      <c r="M225" s="378" t="s">
        <v>2174</v>
      </c>
      <c r="N225" s="378" t="s">
        <v>2175</v>
      </c>
      <c r="O225" s="378" t="s">
        <v>2176</v>
      </c>
      <c r="P225" s="378" t="s">
        <v>2177</v>
      </c>
      <c r="Q225" s="378" t="s">
        <v>2178</v>
      </c>
      <c r="R225" s="378"/>
      <c r="S225" s="378"/>
      <c r="T225" s="378" t="s">
        <v>2173</v>
      </c>
      <c r="U225" s="378" t="s">
        <v>303</v>
      </c>
    </row>
    <row r="226" spans="12:21" x14ac:dyDescent="0.25">
      <c r="L226" s="378" t="s">
        <v>2179</v>
      </c>
      <c r="M226" s="378" t="s">
        <v>2180</v>
      </c>
      <c r="N226" s="378" t="s">
        <v>2180</v>
      </c>
      <c r="O226" s="378" t="s">
        <v>2180</v>
      </c>
      <c r="P226" s="378" t="s">
        <v>2181</v>
      </c>
      <c r="Q226" s="378" t="s">
        <v>2182</v>
      </c>
      <c r="R226" s="378"/>
      <c r="S226" s="378"/>
      <c r="T226" s="378" t="s">
        <v>2179</v>
      </c>
      <c r="U226" s="378" t="s">
        <v>303</v>
      </c>
    </row>
    <row r="227" spans="12:21" x14ac:dyDescent="0.25">
      <c r="L227" s="378" t="s">
        <v>2183</v>
      </c>
      <c r="M227" s="378" t="s">
        <v>2184</v>
      </c>
      <c r="N227" s="378" t="s">
        <v>2185</v>
      </c>
      <c r="O227" s="378" t="s">
        <v>2186</v>
      </c>
      <c r="P227" s="378" t="s">
        <v>2187</v>
      </c>
      <c r="Q227" s="378" t="s">
        <v>2188</v>
      </c>
      <c r="R227" s="378"/>
      <c r="S227" s="378"/>
      <c r="T227" s="378" t="s">
        <v>2183</v>
      </c>
      <c r="U227" s="378" t="s">
        <v>303</v>
      </c>
    </row>
    <row r="228" spans="12:21" x14ac:dyDescent="0.25">
      <c r="L228" s="378" t="s">
        <v>2189</v>
      </c>
      <c r="M228" s="378" t="s">
        <v>2190</v>
      </c>
      <c r="N228" s="378" t="s">
        <v>2191</v>
      </c>
      <c r="O228" s="378" t="s">
        <v>2190</v>
      </c>
      <c r="P228" s="378" t="s">
        <v>2192</v>
      </c>
      <c r="Q228" s="378" t="s">
        <v>2193</v>
      </c>
      <c r="R228" s="378"/>
      <c r="S228" s="378"/>
      <c r="T228" s="378" t="s">
        <v>2189</v>
      </c>
      <c r="U228" s="379" t="s">
        <v>303</v>
      </c>
    </row>
    <row r="229" spans="12:21" x14ac:dyDescent="0.25">
      <c r="L229" s="378" t="s">
        <v>2194</v>
      </c>
      <c r="M229" s="378" t="s">
        <v>2195</v>
      </c>
      <c r="N229" s="378" t="s">
        <v>2195</v>
      </c>
      <c r="O229" s="378" t="s">
        <v>2196</v>
      </c>
      <c r="P229" s="378" t="s">
        <v>2197</v>
      </c>
      <c r="Q229" s="378" t="s">
        <v>2198</v>
      </c>
      <c r="R229" s="378"/>
      <c r="S229" s="378"/>
      <c r="T229" s="378" t="s">
        <v>2194</v>
      </c>
      <c r="U229" s="378" t="s">
        <v>303</v>
      </c>
    </row>
    <row r="230" spans="12:21" x14ac:dyDescent="0.25">
      <c r="L230" s="378" t="s">
        <v>2199</v>
      </c>
      <c r="M230" s="378" t="s">
        <v>2200</v>
      </c>
      <c r="N230" s="378" t="s">
        <v>2201</v>
      </c>
      <c r="O230" s="378" t="s">
        <v>2202</v>
      </c>
      <c r="P230" s="378" t="s">
        <v>2203</v>
      </c>
      <c r="Q230" s="378" t="s">
        <v>2204</v>
      </c>
      <c r="R230" s="378"/>
      <c r="S230" s="378"/>
      <c r="T230" s="378" t="s">
        <v>2199</v>
      </c>
      <c r="U230" s="378" t="s">
        <v>303</v>
      </c>
    </row>
    <row r="231" spans="12:21" x14ac:dyDescent="0.25">
      <c r="L231" s="378" t="s">
        <v>2205</v>
      </c>
      <c r="M231" s="378" t="s">
        <v>2206</v>
      </c>
      <c r="N231" s="378" t="s">
        <v>2206</v>
      </c>
      <c r="O231" s="378" t="s">
        <v>2206</v>
      </c>
      <c r="P231" s="378" t="s">
        <v>2207</v>
      </c>
      <c r="Q231" s="378" t="s">
        <v>2208</v>
      </c>
      <c r="R231" s="378"/>
      <c r="S231" s="378"/>
      <c r="T231" s="378" t="s">
        <v>2205</v>
      </c>
      <c r="U231" s="378" t="s">
        <v>304</v>
      </c>
    </row>
    <row r="232" spans="12:21" x14ac:dyDescent="0.25">
      <c r="L232" s="378" t="s">
        <v>2209</v>
      </c>
      <c r="M232" s="378" t="s">
        <v>2210</v>
      </c>
      <c r="N232" s="378" t="s">
        <v>2211</v>
      </c>
      <c r="O232" s="378" t="s">
        <v>2212</v>
      </c>
      <c r="P232" s="378" t="s">
        <v>2213</v>
      </c>
      <c r="Q232" s="378" t="s">
        <v>2214</v>
      </c>
      <c r="R232" s="378"/>
      <c r="S232" s="378"/>
      <c r="T232" s="378" t="s">
        <v>2209</v>
      </c>
      <c r="U232" s="378" t="s">
        <v>303</v>
      </c>
    </row>
    <row r="233" spans="12:21" x14ac:dyDescent="0.25">
      <c r="L233" s="378" t="s">
        <v>2215</v>
      </c>
      <c r="M233" s="378" t="s">
        <v>2216</v>
      </c>
      <c r="N233" s="378" t="s">
        <v>2217</v>
      </c>
      <c r="O233" s="378" t="s">
        <v>2218</v>
      </c>
      <c r="P233" s="378" t="s">
        <v>2219</v>
      </c>
      <c r="Q233" s="378" t="s">
        <v>2220</v>
      </c>
      <c r="R233" s="378"/>
      <c r="S233" s="378"/>
      <c r="T233" s="378" t="s">
        <v>2215</v>
      </c>
      <c r="U233" s="379" t="s">
        <v>306</v>
      </c>
    </row>
    <row r="234" spans="12:21" x14ac:dyDescent="0.25">
      <c r="L234" s="378" t="s">
        <v>2221</v>
      </c>
      <c r="M234" s="378" t="s">
        <v>2222</v>
      </c>
      <c r="N234" s="378" t="s">
        <v>2223</v>
      </c>
      <c r="O234" s="378" t="s">
        <v>2224</v>
      </c>
      <c r="P234" s="378" t="s">
        <v>2225</v>
      </c>
      <c r="Q234" s="378" t="s">
        <v>2226</v>
      </c>
      <c r="R234" s="378"/>
      <c r="S234" s="378"/>
      <c r="T234" s="378" t="s">
        <v>2221</v>
      </c>
      <c r="U234" s="378" t="s">
        <v>303</v>
      </c>
    </row>
    <row r="235" spans="12:21" x14ac:dyDescent="0.25">
      <c r="L235" s="378" t="s">
        <v>2227</v>
      </c>
      <c r="M235" s="378" t="s">
        <v>2228</v>
      </c>
      <c r="N235" s="378" t="s">
        <v>2229</v>
      </c>
      <c r="O235" s="378" t="s">
        <v>2230</v>
      </c>
      <c r="P235" s="378" t="s">
        <v>2231</v>
      </c>
      <c r="Q235" s="378" t="s">
        <v>2232</v>
      </c>
      <c r="R235" s="378"/>
      <c r="S235" s="378"/>
      <c r="T235" s="378" t="s">
        <v>2227</v>
      </c>
      <c r="U235" s="378" t="s">
        <v>303</v>
      </c>
    </row>
    <row r="236" spans="12:21" x14ac:dyDescent="0.25">
      <c r="L236" s="378" t="s">
        <v>2233</v>
      </c>
      <c r="M236" s="378" t="s">
        <v>2234</v>
      </c>
      <c r="N236" s="378" t="s">
        <v>2235</v>
      </c>
      <c r="O236" s="378" t="s">
        <v>2236</v>
      </c>
      <c r="P236" s="378" t="s">
        <v>2237</v>
      </c>
      <c r="Q236" s="378" t="s">
        <v>2238</v>
      </c>
      <c r="R236" s="378"/>
      <c r="S236" s="378"/>
      <c r="T236" s="378" t="s">
        <v>2233</v>
      </c>
      <c r="U236" s="378" t="s">
        <v>304</v>
      </c>
    </row>
    <row r="237" spans="12:21" x14ac:dyDescent="0.25">
      <c r="L237" s="378" t="s">
        <v>2239</v>
      </c>
      <c r="M237" s="378" t="s">
        <v>2240</v>
      </c>
      <c r="N237" s="378" t="s">
        <v>2241</v>
      </c>
      <c r="O237" s="378" t="s">
        <v>2242</v>
      </c>
      <c r="P237" s="378" t="s">
        <v>2243</v>
      </c>
      <c r="Q237" s="378" t="s">
        <v>2244</v>
      </c>
      <c r="R237" s="378"/>
      <c r="S237" s="378"/>
      <c r="T237" s="378" t="s">
        <v>2239</v>
      </c>
      <c r="U237" s="379" t="s">
        <v>303</v>
      </c>
    </row>
    <row r="238" spans="12:21" x14ac:dyDescent="0.25">
      <c r="L238" s="378" t="s">
        <v>2245</v>
      </c>
      <c r="M238" s="378" t="s">
        <v>2246</v>
      </c>
      <c r="N238" s="378" t="s">
        <v>2247</v>
      </c>
      <c r="O238" s="378" t="s">
        <v>2248</v>
      </c>
      <c r="P238" s="378" t="s">
        <v>2249</v>
      </c>
      <c r="Q238" s="378" t="s">
        <v>2250</v>
      </c>
      <c r="R238" s="378"/>
      <c r="S238" s="378"/>
      <c r="T238" s="378" t="s">
        <v>2245</v>
      </c>
      <c r="U238" s="378" t="s">
        <v>304</v>
      </c>
    </row>
    <row r="239" spans="12:21" x14ac:dyDescent="0.25">
      <c r="L239" s="378" t="s">
        <v>2251</v>
      </c>
      <c r="M239" s="378" t="s">
        <v>2252</v>
      </c>
      <c r="N239" s="378" t="s">
        <v>2252</v>
      </c>
      <c r="O239" s="378" t="s">
        <v>2252</v>
      </c>
      <c r="P239" s="378" t="s">
        <v>2253</v>
      </c>
      <c r="Q239" s="378" t="s">
        <v>2254</v>
      </c>
      <c r="R239" s="378"/>
      <c r="S239" s="378"/>
      <c r="T239" s="378" t="s">
        <v>2251</v>
      </c>
      <c r="U239" s="378" t="s">
        <v>303</v>
      </c>
    </row>
    <row r="240" spans="12:21" x14ac:dyDescent="0.25">
      <c r="L240" s="378" t="s">
        <v>2255</v>
      </c>
      <c r="M240" s="378" t="s">
        <v>2256</v>
      </c>
      <c r="N240" s="378" t="s">
        <v>2256</v>
      </c>
      <c r="O240" s="378" t="s">
        <v>2256</v>
      </c>
      <c r="P240" s="378" t="s">
        <v>2257</v>
      </c>
      <c r="Q240" s="378" t="s">
        <v>2258</v>
      </c>
      <c r="R240" s="378"/>
      <c r="S240" s="378"/>
      <c r="T240" s="378" t="s">
        <v>2255</v>
      </c>
      <c r="U240" s="378" t="s">
        <v>303</v>
      </c>
    </row>
    <row r="241" spans="12:21" x14ac:dyDescent="0.25">
      <c r="L241" s="378" t="s">
        <v>2259</v>
      </c>
      <c r="M241" s="378" t="s">
        <v>2260</v>
      </c>
      <c r="N241" s="378" t="s">
        <v>2261</v>
      </c>
      <c r="O241" s="378" t="s">
        <v>2262</v>
      </c>
      <c r="P241" s="378" t="s">
        <v>2263</v>
      </c>
      <c r="Q241" s="378" t="s">
        <v>2264</v>
      </c>
      <c r="R241" s="378"/>
      <c r="S241" s="378"/>
      <c r="T241" s="378" t="s">
        <v>2259</v>
      </c>
      <c r="U241" s="378" t="s">
        <v>305</v>
      </c>
    </row>
    <row r="242" spans="12:21" x14ac:dyDescent="0.25">
      <c r="L242" s="378" t="s">
        <v>2265</v>
      </c>
      <c r="M242" s="378" t="s">
        <v>2266</v>
      </c>
      <c r="N242" s="378" t="s">
        <v>2266</v>
      </c>
      <c r="O242" s="378" t="s">
        <v>2266</v>
      </c>
      <c r="P242" s="378" t="s">
        <v>2267</v>
      </c>
      <c r="Q242" s="378" t="s">
        <v>2268</v>
      </c>
      <c r="R242" s="378"/>
      <c r="S242" s="378"/>
      <c r="T242" s="378" t="s">
        <v>2265</v>
      </c>
      <c r="U242" s="378" t="s">
        <v>303</v>
      </c>
    </row>
    <row r="243" spans="12:21" x14ac:dyDescent="0.25">
      <c r="L243" s="378" t="s">
        <v>2269</v>
      </c>
      <c r="M243" s="378" t="s">
        <v>2270</v>
      </c>
      <c r="N243" s="378" t="s">
        <v>2271</v>
      </c>
      <c r="O243" s="378" t="s">
        <v>2270</v>
      </c>
      <c r="P243" s="378" t="s">
        <v>2272</v>
      </c>
      <c r="Q243" s="378" t="s">
        <v>2273</v>
      </c>
      <c r="R243" s="378"/>
      <c r="S243" s="378"/>
      <c r="T243" s="378" t="s">
        <v>2269</v>
      </c>
      <c r="U243" s="378" t="s">
        <v>307</v>
      </c>
    </row>
    <row r="244" spans="12:21" x14ac:dyDescent="0.25">
      <c r="L244" s="378" t="s">
        <v>2274</v>
      </c>
      <c r="M244" s="378" t="s">
        <v>2275</v>
      </c>
      <c r="N244" s="378" t="s">
        <v>2276</v>
      </c>
      <c r="O244" s="378" t="s">
        <v>2277</v>
      </c>
      <c r="P244" s="378" t="s">
        <v>2278</v>
      </c>
      <c r="Q244" s="378" t="s">
        <v>2279</v>
      </c>
      <c r="R244" s="378"/>
      <c r="S244" s="378"/>
      <c r="T244" s="378" t="s">
        <v>2274</v>
      </c>
      <c r="U244" s="378" t="s">
        <v>303</v>
      </c>
    </row>
    <row r="245" spans="12:21" x14ac:dyDescent="0.25">
      <c r="L245" s="378" t="s">
        <v>2280</v>
      </c>
      <c r="M245" s="378" t="s">
        <v>143</v>
      </c>
      <c r="N245" s="378" t="s">
        <v>2281</v>
      </c>
      <c r="O245" s="378" t="s">
        <v>143</v>
      </c>
      <c r="P245" s="378" t="s">
        <v>2282</v>
      </c>
      <c r="Q245" s="378" t="s">
        <v>2283</v>
      </c>
      <c r="R245" s="378"/>
      <c r="S245" s="378"/>
      <c r="T245" s="378" t="s">
        <v>2280</v>
      </c>
      <c r="U245" s="378" t="s">
        <v>303</v>
      </c>
    </row>
    <row r="246" spans="12:21" x14ac:dyDescent="0.25">
      <c r="L246" s="378" t="s">
        <v>2284</v>
      </c>
      <c r="M246" s="378" t="s">
        <v>2285</v>
      </c>
      <c r="N246" s="378" t="s">
        <v>2285</v>
      </c>
      <c r="O246" s="378" t="s">
        <v>2285</v>
      </c>
      <c r="P246" s="378" t="s">
        <v>2286</v>
      </c>
      <c r="Q246" s="378" t="s">
        <v>2287</v>
      </c>
      <c r="R246" s="378"/>
      <c r="S246" s="378"/>
      <c r="T246" s="378" t="s">
        <v>2284</v>
      </c>
      <c r="U246" s="378" t="s">
        <v>303</v>
      </c>
    </row>
    <row r="247" spans="12:21" x14ac:dyDescent="0.25">
      <c r="L247" s="378" t="s">
        <v>2288</v>
      </c>
      <c r="M247" s="378" t="s">
        <v>342</v>
      </c>
      <c r="N247" s="378" t="s">
        <v>342</v>
      </c>
      <c r="O247" s="378" t="s">
        <v>342</v>
      </c>
      <c r="P247" s="378" t="s">
        <v>342</v>
      </c>
      <c r="Q247" s="378" t="s">
        <v>342</v>
      </c>
      <c r="R247" s="378" t="s">
        <v>342</v>
      </c>
      <c r="S247" s="378" t="s">
        <v>342</v>
      </c>
      <c r="T247" s="378" t="s">
        <v>2288</v>
      </c>
      <c r="U247" s="379" t="s">
        <v>303</v>
      </c>
    </row>
    <row r="248" spans="12:21" x14ac:dyDescent="0.25">
      <c r="L248" s="378"/>
      <c r="R248" s="378"/>
      <c r="S248" s="378"/>
      <c r="T248" s="378"/>
      <c r="U248" s="378"/>
    </row>
    <row r="249" spans="12:21" x14ac:dyDescent="0.25">
      <c r="L249" s="378"/>
      <c r="R249" s="378"/>
      <c r="S249" s="378"/>
      <c r="T249" s="378"/>
      <c r="U249" s="378"/>
    </row>
    <row r="250" spans="12:21" x14ac:dyDescent="0.25">
      <c r="L250" s="378"/>
      <c r="R250" s="378"/>
      <c r="S250" s="378"/>
      <c r="T250" s="378"/>
      <c r="U250" s="378"/>
    </row>
    <row r="251" spans="12:21" x14ac:dyDescent="0.25">
      <c r="L251" s="378"/>
      <c r="R251" s="378"/>
      <c r="S251" s="378"/>
      <c r="T251" s="378"/>
      <c r="U251" s="37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629A-9216-4A1B-9404-96C3DFDB7BC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2" customWidth="1"/>
    <col min="2" max="2" width="2.3984375" style="392" customWidth="1"/>
    <col min="3" max="3" width="58" style="392" customWidth="1"/>
    <col min="4" max="4" width="7.69921875" style="392" customWidth="1"/>
    <col min="5" max="6" width="7.69921875" style="392"/>
    <col min="7" max="7" width="9.59765625" style="392" customWidth="1"/>
    <col min="8" max="8" width="3.69921875" style="392" customWidth="1"/>
    <col min="9" max="9" width="5.69921875" style="392" customWidth="1"/>
    <col min="10" max="16384" width="7.69921875" style="392"/>
  </cols>
  <sheetData>
    <row r="1" spans="1:18" ht="29.25" customHeight="1" x14ac:dyDescent="0.3">
      <c r="A1" s="389"/>
      <c r="B1" s="390"/>
      <c r="C1" s="390"/>
      <c r="D1" s="390"/>
      <c r="E1" s="391"/>
      <c r="F1" s="391"/>
      <c r="G1" s="391"/>
      <c r="H1" s="391"/>
      <c r="I1" s="391"/>
      <c r="J1" s="391"/>
      <c r="K1" s="391"/>
      <c r="L1" s="391"/>
      <c r="M1" s="391"/>
      <c r="N1" s="391"/>
      <c r="O1" s="391"/>
      <c r="P1" s="391"/>
      <c r="Q1" s="391"/>
      <c r="R1" s="391"/>
    </row>
    <row r="2" spans="1:18" ht="23.4" thickBot="1" x14ac:dyDescent="0.45">
      <c r="A2" s="390"/>
      <c r="B2" s="390"/>
      <c r="C2" s="393"/>
      <c r="D2" s="390"/>
      <c r="E2" s="391"/>
      <c r="F2" s="391"/>
      <c r="G2" s="390"/>
      <c r="H2" s="391"/>
      <c r="I2" s="391"/>
      <c r="J2" s="391"/>
      <c r="K2" s="391"/>
      <c r="L2" s="391"/>
      <c r="M2" s="391"/>
      <c r="N2" s="391"/>
      <c r="O2" s="391"/>
      <c r="P2" s="391"/>
      <c r="Q2" s="391"/>
      <c r="R2" s="391"/>
    </row>
    <row r="3" spans="1:18" ht="15.6" x14ac:dyDescent="0.3">
      <c r="A3" s="390"/>
      <c r="B3" s="390"/>
      <c r="C3" s="390"/>
      <c r="D3" s="390"/>
      <c r="F3" s="390"/>
      <c r="G3" s="394" t="s">
        <v>2289</v>
      </c>
      <c r="H3" s="395"/>
      <c r="I3" s="396"/>
      <c r="J3" s="391"/>
      <c r="K3" s="391"/>
      <c r="L3" s="391"/>
      <c r="M3" s="391"/>
      <c r="N3" s="391"/>
      <c r="O3" s="391"/>
      <c r="P3" s="391"/>
      <c r="Q3" s="391"/>
      <c r="R3" s="391"/>
    </row>
    <row r="4" spans="1:18" ht="63" customHeight="1" thickBot="1" x14ac:dyDescent="0.3">
      <c r="A4" s="390"/>
      <c r="B4" s="390"/>
      <c r="C4" s="397" t="str">
        <f>HLOOKUP(Introduction!$G$4,Key!A:G,3,FALSE)</f>
        <v>Joint Monitoring Programme for Water Supply, Sanitation and Hygiene</v>
      </c>
      <c r="D4" s="390"/>
      <c r="E4" s="398"/>
      <c r="F4" s="391"/>
      <c r="G4" s="399" t="str">
        <f>+VLOOKUP(Introduction!$G$8,ISO3language,2,FALSE)</f>
        <v>English</v>
      </c>
      <c r="H4" s="400"/>
      <c r="I4" s="401"/>
      <c r="J4" s="391"/>
      <c r="K4" s="391"/>
      <c r="L4" s="391"/>
      <c r="M4" s="391"/>
      <c r="N4" s="391"/>
      <c r="O4" s="391"/>
      <c r="P4" s="391"/>
      <c r="Q4" s="391"/>
      <c r="R4" s="391"/>
    </row>
    <row r="5" spans="1:18" ht="10.5" customHeight="1" x14ac:dyDescent="0.25">
      <c r="A5" s="390"/>
      <c r="B5" s="390"/>
      <c r="C5" s="402"/>
      <c r="D5" s="390"/>
      <c r="E5" s="398"/>
      <c r="F5" s="391"/>
      <c r="G5" s="390"/>
      <c r="H5" s="391"/>
      <c r="I5" s="391"/>
      <c r="J5" s="391"/>
      <c r="K5" s="391"/>
      <c r="L5" s="391"/>
      <c r="M5" s="391"/>
      <c r="N5" s="391"/>
      <c r="O5" s="391"/>
      <c r="P5" s="391"/>
      <c r="Q5" s="391"/>
      <c r="R5" s="391"/>
    </row>
    <row r="6" spans="1:18" ht="44.25" customHeight="1" x14ac:dyDescent="0.25">
      <c r="A6" s="390"/>
      <c r="B6" s="390"/>
      <c r="C6" s="403" t="str">
        <f>HLOOKUP(Introduction!$G$4,Key!A:G,4,FALSE)</f>
        <v>Estimates on water, sanitation, hygiene in schools</v>
      </c>
      <c r="D6" s="391"/>
      <c r="E6" s="391"/>
      <c r="F6" s="391"/>
      <c r="G6" s="391"/>
      <c r="H6" s="391"/>
      <c r="I6" s="391"/>
      <c r="J6" s="391"/>
      <c r="K6" s="391"/>
      <c r="L6" s="391"/>
      <c r="M6" s="391"/>
      <c r="N6" s="391"/>
      <c r="O6" s="391"/>
      <c r="P6" s="391"/>
      <c r="Q6" s="391"/>
      <c r="R6" s="391"/>
    </row>
    <row r="7" spans="1:18" ht="52.5" customHeight="1" x14ac:dyDescent="0.4">
      <c r="A7" s="390"/>
      <c r="B7" s="390"/>
      <c r="C7" s="433" t="str">
        <f>IF($G$4="English",VLOOKUP($G$8,Key!$L$2:$S$247,2,FALSE),IF($G$4="Spanish",VLOOKUP($G$8,Key!$L$2:$S$247,4,FALSE),IF($G$4="French",VLOOKUP($G$8,Key!$L$2:$S$247,3,FALSE),IF($G$4="Russian",VLOOKUP($G$8,Key!$L$2:$S$247,5,FALSE),IF($G$4="Arabic",VLOOKUP($G$8,Key!$L$2:$S$247,6,FALSE),IF($G$4="Other",VLOOKUP($G$8,Key!$L$2:$S$247,7,FALSE)))))))</f>
        <v>Zambia</v>
      </c>
      <c r="D7" s="391"/>
      <c r="E7" s="391"/>
      <c r="F7" s="391"/>
      <c r="G7" s="404" t="s">
        <v>2290</v>
      </c>
      <c r="H7" s="404"/>
      <c r="I7" s="404"/>
      <c r="J7" s="391"/>
      <c r="K7" s="391"/>
      <c r="L7" s="391"/>
      <c r="M7" s="391"/>
      <c r="N7" s="391"/>
      <c r="O7" s="391"/>
      <c r="P7" s="391"/>
      <c r="Q7" s="391"/>
      <c r="R7" s="391"/>
    </row>
    <row r="8" spans="1:18" ht="15" x14ac:dyDescent="0.25">
      <c r="A8" s="390"/>
      <c r="B8" s="390"/>
      <c r="C8" s="434"/>
      <c r="D8" s="391"/>
      <c r="E8" s="391"/>
      <c r="F8" s="391"/>
      <c r="G8" s="405" t="s">
        <v>2280</v>
      </c>
      <c r="H8" s="405"/>
      <c r="I8" s="405"/>
      <c r="J8" s="391"/>
      <c r="K8" s="391"/>
      <c r="L8" s="391"/>
      <c r="M8" s="391"/>
      <c r="N8" s="391"/>
      <c r="O8" s="391"/>
      <c r="P8" s="391"/>
      <c r="Q8" s="391"/>
      <c r="R8" s="391"/>
    </row>
    <row r="9" spans="1:18" ht="15.6" x14ac:dyDescent="0.3">
      <c r="A9" s="390"/>
      <c r="B9" s="390"/>
      <c r="C9" s="406" t="str">
        <f>HLOOKUP(Introduction!$G$4,Key!A:G,6,FALSE)</f>
        <v>Updated September 2026</v>
      </c>
      <c r="D9" s="391"/>
      <c r="E9" s="391"/>
      <c r="F9" s="391"/>
      <c r="G9" s="391"/>
      <c r="H9" s="391"/>
      <c r="I9" s="391"/>
      <c r="J9" s="391"/>
      <c r="K9" s="391"/>
      <c r="L9" s="391"/>
      <c r="M9" s="391"/>
      <c r="N9" s="391"/>
      <c r="O9" s="391"/>
      <c r="P9" s="391"/>
      <c r="Q9" s="391"/>
      <c r="R9" s="391"/>
    </row>
    <row r="10" spans="1:18" ht="15" x14ac:dyDescent="0.25">
      <c r="A10" s="390"/>
      <c r="B10" s="390"/>
      <c r="C10" s="407"/>
      <c r="D10" s="391"/>
      <c r="E10" s="391"/>
      <c r="F10" s="391"/>
      <c r="G10" s="391"/>
      <c r="H10" s="391"/>
      <c r="I10" s="391"/>
      <c r="J10" s="391"/>
      <c r="K10" s="391"/>
      <c r="L10" s="391"/>
      <c r="M10" s="391"/>
      <c r="N10" s="391"/>
      <c r="O10" s="391"/>
      <c r="P10" s="391"/>
      <c r="Q10" s="391"/>
      <c r="R10" s="391"/>
    </row>
    <row r="11" spans="1:18" ht="15.9" customHeight="1" x14ac:dyDescent="0.25">
      <c r="A11" s="390"/>
      <c r="C11" s="408" t="str">
        <f>HLOOKUP(Introduction!$G$4,Key!A:G,7,FALSE)</f>
        <v xml:space="preserve">Follow the links below to find the following information: </v>
      </c>
      <c r="D11" s="391"/>
      <c r="E11" s="390"/>
      <c r="F11" s="391"/>
      <c r="G11" s="391"/>
      <c r="H11" s="391"/>
      <c r="I11" s="391"/>
      <c r="J11" s="391"/>
      <c r="K11" s="391"/>
      <c r="L11" s="391"/>
      <c r="M11" s="391"/>
      <c r="N11" s="391"/>
      <c r="O11" s="391"/>
      <c r="P11" s="391"/>
      <c r="Q11" s="391"/>
      <c r="R11" s="391"/>
    </row>
    <row r="12" spans="1:18" ht="9" customHeight="1" x14ac:dyDescent="0.25">
      <c r="A12" s="390"/>
      <c r="B12" s="391"/>
      <c r="C12" s="409"/>
      <c r="D12" s="391"/>
      <c r="E12" s="390"/>
      <c r="F12" s="391"/>
      <c r="G12" s="391"/>
      <c r="H12" s="391"/>
      <c r="I12" s="391"/>
      <c r="J12" s="391"/>
      <c r="K12" s="391"/>
      <c r="L12" s="391"/>
      <c r="M12" s="391"/>
      <c r="N12" s="391"/>
      <c r="O12" s="391"/>
      <c r="P12" s="391"/>
      <c r="Q12" s="391"/>
      <c r="R12" s="391"/>
    </row>
    <row r="13" spans="1:18" ht="24.9" customHeight="1" x14ac:dyDescent="0.3">
      <c r="A13" s="390"/>
      <c r="B13" s="391"/>
      <c r="C13" s="410" t="str">
        <f>HLOOKUP(Introduction!$G$4,Key!A:G,8,FALSE)</f>
        <v>JMP Estimates:</v>
      </c>
      <c r="D13" s="391"/>
      <c r="E13" s="390"/>
      <c r="F13" s="391"/>
      <c r="G13" s="391"/>
      <c r="H13" s="391"/>
      <c r="I13" s="391"/>
      <c r="J13" s="391"/>
      <c r="K13" s="391"/>
      <c r="L13" s="391"/>
      <c r="M13" s="391"/>
      <c r="N13" s="391"/>
      <c r="O13" s="391"/>
      <c r="P13" s="391"/>
      <c r="Q13" s="391"/>
      <c r="R13" s="391"/>
    </row>
    <row r="14" spans="1:18" ht="21.9" customHeight="1" x14ac:dyDescent="0.25">
      <c r="A14" s="390"/>
      <c r="B14" s="411"/>
      <c r="C14" s="412" t="str">
        <f>HLOOKUP(Introduction!$G$4,Key!A:G,9,FALSE)</f>
        <v>WASH ladders for schools</v>
      </c>
      <c r="D14" s="391"/>
      <c r="E14" s="390"/>
      <c r="F14" s="391"/>
      <c r="G14" s="391"/>
      <c r="H14" s="391"/>
      <c r="I14" s="391"/>
      <c r="J14" s="391"/>
      <c r="K14" s="391"/>
      <c r="L14" s="391"/>
      <c r="M14" s="391"/>
      <c r="N14" s="391"/>
      <c r="O14" s="391"/>
      <c r="P14" s="391"/>
      <c r="Q14" s="391"/>
      <c r="R14" s="391"/>
    </row>
    <row r="15" spans="1:18" ht="15" x14ac:dyDescent="0.25">
      <c r="A15" s="390"/>
      <c r="B15" s="411"/>
      <c r="C15" s="413" t="str">
        <f>HLOOKUP(Introduction!$G$4,Key!A:G,10,FALSE)</f>
        <v>Trends in basic WASH in schools</v>
      </c>
      <c r="D15" s="391"/>
      <c r="E15" s="390"/>
      <c r="F15" s="391"/>
      <c r="G15" s="391"/>
      <c r="H15" s="391"/>
      <c r="I15" s="391"/>
      <c r="J15" s="391"/>
      <c r="K15" s="391"/>
      <c r="L15" s="391"/>
      <c r="M15" s="391"/>
      <c r="N15" s="391"/>
      <c r="O15" s="391"/>
      <c r="P15" s="391"/>
      <c r="Q15" s="391"/>
      <c r="R15" s="391"/>
    </row>
    <row r="16" spans="1:18" ht="15" x14ac:dyDescent="0.25">
      <c r="A16" s="390"/>
      <c r="B16" s="411"/>
      <c r="C16" s="412" t="str">
        <f>HLOOKUP(Introduction!$G$4,Key!A:G,11,FALSE)</f>
        <v>Estimates (2000-2025) for schools</v>
      </c>
      <c r="D16" s="391"/>
      <c r="E16" s="390"/>
      <c r="F16" s="391"/>
      <c r="G16" s="391"/>
      <c r="H16" s="391"/>
      <c r="I16" s="391"/>
      <c r="J16" s="391"/>
      <c r="K16" s="391"/>
      <c r="L16" s="391"/>
      <c r="M16" s="391"/>
      <c r="N16" s="391"/>
      <c r="O16" s="391"/>
      <c r="P16" s="391"/>
      <c r="Q16" s="391"/>
      <c r="R16" s="391"/>
    </row>
    <row r="17" spans="1:18" ht="26.1" customHeight="1" x14ac:dyDescent="0.25">
      <c r="A17" s="390"/>
      <c r="B17" s="390"/>
      <c r="C17" s="414"/>
      <c r="D17" s="391"/>
      <c r="E17" s="411"/>
      <c r="F17" s="391"/>
      <c r="G17" s="391"/>
      <c r="H17" s="391"/>
      <c r="I17" s="391"/>
      <c r="J17" s="391"/>
      <c r="K17" s="391"/>
      <c r="L17" s="391"/>
      <c r="M17" s="391"/>
      <c r="N17" s="391"/>
      <c r="O17" s="391"/>
      <c r="P17" s="391"/>
      <c r="Q17" s="391"/>
      <c r="R17" s="391"/>
    </row>
    <row r="18" spans="1:18" ht="15.6" x14ac:dyDescent="0.3">
      <c r="A18" s="390"/>
      <c r="B18" s="390"/>
      <c r="C18" s="415" t="str">
        <f>HLOOKUP(Introduction!$G$4,Key!A:G,12,FALSE)</f>
        <v>Data inputs:</v>
      </c>
      <c r="D18" s="391"/>
      <c r="E18" s="416"/>
      <c r="F18" s="391"/>
      <c r="G18" s="391"/>
      <c r="H18" s="391"/>
      <c r="I18" s="391"/>
      <c r="J18" s="391"/>
      <c r="K18" s="391"/>
      <c r="L18" s="391"/>
      <c r="M18" s="391"/>
      <c r="N18" s="391"/>
      <c r="O18" s="391"/>
      <c r="P18" s="391"/>
      <c r="Q18" s="391"/>
      <c r="R18" s="391"/>
    </row>
    <row r="19" spans="1:18" ht="15" x14ac:dyDescent="0.25">
      <c r="A19" s="390"/>
      <c r="B19" s="390"/>
      <c r="C19" s="417" t="str">
        <f>HLOOKUP(Introduction!$G$4,Key!A:G,13,FALSE)</f>
        <v>Data summary</v>
      </c>
      <c r="D19" s="391"/>
      <c r="E19" s="418"/>
      <c r="F19" s="391"/>
      <c r="G19" s="391"/>
      <c r="H19" s="391"/>
      <c r="I19" s="391"/>
      <c r="J19" s="391"/>
      <c r="K19" s="391"/>
      <c r="L19" s="391"/>
      <c r="M19" s="391"/>
      <c r="N19" s="391"/>
      <c r="O19" s="391"/>
      <c r="P19" s="391"/>
      <c r="Q19" s="391"/>
      <c r="R19" s="391"/>
    </row>
    <row r="20" spans="1:18" ht="15" x14ac:dyDescent="0.25">
      <c r="A20" s="390"/>
      <c r="B20" s="390"/>
      <c r="C20" s="419" t="str">
        <f>HLOOKUP(Introduction!$G$4,Key!A:G,14,FALSE)</f>
        <v>Water Data</v>
      </c>
      <c r="D20" s="391"/>
      <c r="E20" s="420"/>
      <c r="F20" s="391"/>
      <c r="G20" s="391"/>
      <c r="H20" s="391"/>
      <c r="I20" s="391"/>
      <c r="J20" s="391"/>
      <c r="K20" s="391"/>
      <c r="L20" s="391"/>
      <c r="M20" s="391"/>
      <c r="N20" s="391"/>
      <c r="O20" s="391"/>
      <c r="P20" s="391"/>
      <c r="Q20" s="391"/>
      <c r="R20" s="391"/>
    </row>
    <row r="21" spans="1:18" ht="15" x14ac:dyDescent="0.25">
      <c r="A21" s="390"/>
      <c r="B21" s="390"/>
      <c r="C21" s="421" t="str">
        <f>HLOOKUP(Introduction!$G$4,Key!A:G,15,FALSE)</f>
        <v>Sanitation Data</v>
      </c>
      <c r="D21" s="391"/>
      <c r="E21" s="422"/>
      <c r="F21" s="391"/>
      <c r="G21" s="391"/>
      <c r="H21" s="391"/>
      <c r="I21" s="391"/>
      <c r="J21" s="391"/>
      <c r="K21" s="391"/>
      <c r="L21" s="391"/>
      <c r="M21" s="391"/>
      <c r="N21" s="391"/>
      <c r="O21" s="391"/>
      <c r="P21" s="391"/>
      <c r="Q21" s="391"/>
      <c r="R21" s="391"/>
    </row>
    <row r="22" spans="1:18" ht="15" x14ac:dyDescent="0.25">
      <c r="A22" s="390"/>
      <c r="B22" s="390"/>
      <c r="C22" s="423" t="str">
        <f>HLOOKUP(Introduction!$G$4,Key!A:G,16,FALSE)</f>
        <v>Hygiene Data</v>
      </c>
      <c r="D22" s="391"/>
      <c r="E22" s="391"/>
      <c r="F22" s="391"/>
      <c r="G22" s="391"/>
      <c r="H22" s="391"/>
      <c r="I22" s="391"/>
      <c r="J22" s="391"/>
      <c r="K22" s="391"/>
      <c r="L22" s="391"/>
      <c r="M22" s="391"/>
      <c r="N22" s="391"/>
      <c r="O22" s="391"/>
      <c r="P22" s="391"/>
      <c r="Q22" s="391"/>
      <c r="R22" s="391"/>
    </row>
    <row r="23" spans="1:18" ht="15" x14ac:dyDescent="0.25">
      <c r="A23" s="390"/>
      <c r="B23" s="390"/>
      <c r="C23" s="417" t="str">
        <f>HLOOKUP(Introduction!$G$4,Key!A:G,17,FALSE)</f>
        <v>Population Data</v>
      </c>
      <c r="D23" s="391"/>
      <c r="E23" s="391"/>
      <c r="F23" s="391"/>
      <c r="G23" s="391"/>
      <c r="H23" s="391"/>
      <c r="I23" s="391"/>
      <c r="J23" s="391"/>
      <c r="K23" s="391"/>
      <c r="L23" s="391"/>
      <c r="M23" s="391"/>
      <c r="N23" s="391"/>
      <c r="O23" s="391"/>
      <c r="P23" s="391"/>
      <c r="Q23" s="391"/>
      <c r="R23" s="391"/>
    </row>
    <row r="24" spans="1:18" ht="15" x14ac:dyDescent="0.25">
      <c r="A24" s="390"/>
      <c r="B24" s="390"/>
      <c r="C24" s="424"/>
      <c r="D24" s="391"/>
      <c r="E24" s="391"/>
      <c r="F24" s="391"/>
      <c r="G24" s="391"/>
      <c r="H24" s="391"/>
      <c r="I24" s="391"/>
      <c r="J24" s="391"/>
      <c r="K24" s="391"/>
      <c r="L24" s="391"/>
      <c r="M24" s="391"/>
      <c r="N24" s="391"/>
      <c r="O24" s="391"/>
      <c r="P24" s="391"/>
      <c r="Q24" s="391"/>
      <c r="R24" s="391"/>
    </row>
    <row r="25" spans="1:18" ht="15.9" customHeight="1" x14ac:dyDescent="0.25">
      <c r="A25" s="425"/>
      <c r="B25" s="425"/>
      <c r="C25" s="426"/>
      <c r="D25" s="390"/>
      <c r="E25" s="391"/>
      <c r="F25" s="391"/>
      <c r="G25" s="391"/>
      <c r="H25" s="391"/>
      <c r="I25" s="391"/>
      <c r="J25" s="391"/>
      <c r="K25" s="391"/>
      <c r="L25" s="391"/>
      <c r="M25" s="391"/>
      <c r="N25" s="391"/>
      <c r="O25" s="391"/>
      <c r="P25" s="391"/>
      <c r="Q25" s="391"/>
      <c r="R25" s="391"/>
    </row>
    <row r="26" spans="1:18" ht="22.8" x14ac:dyDescent="0.25">
      <c r="A26" s="425"/>
      <c r="B26" s="425"/>
      <c r="C26" s="425"/>
      <c r="D26" s="390"/>
      <c r="E26" s="391"/>
      <c r="F26" s="391"/>
      <c r="G26" s="391"/>
      <c r="H26" s="391"/>
      <c r="I26" s="391"/>
      <c r="J26" s="391"/>
      <c r="K26" s="391"/>
      <c r="L26" s="391"/>
      <c r="M26" s="391"/>
      <c r="N26" s="391"/>
      <c r="O26" s="391"/>
      <c r="P26" s="391"/>
      <c r="Q26" s="391"/>
      <c r="R26" s="391"/>
    </row>
    <row r="27" spans="1:18" ht="15" x14ac:dyDescent="0.25">
      <c r="A27" s="427"/>
      <c r="B27" s="428"/>
      <c r="C27" s="429"/>
      <c r="D27" s="390"/>
      <c r="E27" s="391"/>
      <c r="F27" s="391"/>
      <c r="G27" s="391"/>
      <c r="H27" s="391"/>
      <c r="I27" s="391"/>
      <c r="J27" s="391"/>
      <c r="K27" s="391"/>
      <c r="L27" s="391"/>
      <c r="M27" s="391"/>
      <c r="N27" s="391"/>
      <c r="O27" s="391"/>
      <c r="P27" s="391"/>
      <c r="Q27" s="391"/>
      <c r="R27" s="391"/>
    </row>
    <row r="28" spans="1:18" ht="15" x14ac:dyDescent="0.25">
      <c r="A28" s="427"/>
      <c r="B28" s="428"/>
      <c r="C28" s="430"/>
      <c r="D28" s="390"/>
      <c r="E28" s="391"/>
      <c r="F28" s="391"/>
      <c r="G28" s="391"/>
      <c r="H28" s="391"/>
      <c r="I28" s="391"/>
      <c r="J28" s="391"/>
      <c r="K28" s="391"/>
      <c r="L28" s="391"/>
      <c r="M28" s="391"/>
      <c r="N28" s="391"/>
      <c r="O28" s="391"/>
      <c r="P28" s="391"/>
      <c r="Q28" s="391"/>
      <c r="R28" s="391"/>
    </row>
    <row r="29" spans="1:18" ht="15" x14ac:dyDescent="0.25">
      <c r="A29" s="427"/>
      <c r="B29" s="428"/>
      <c r="C29" s="431"/>
      <c r="D29" s="390"/>
      <c r="E29" s="391"/>
      <c r="F29" s="391"/>
      <c r="G29" s="391"/>
      <c r="H29" s="391"/>
      <c r="I29" s="391"/>
      <c r="J29" s="391"/>
      <c r="K29" s="391"/>
      <c r="L29" s="391"/>
      <c r="M29" s="391"/>
      <c r="N29" s="391"/>
      <c r="O29" s="391"/>
      <c r="P29" s="391"/>
      <c r="Q29" s="391"/>
      <c r="R29" s="391"/>
    </row>
    <row r="30" spans="1:18" ht="15" x14ac:dyDescent="0.25">
      <c r="A30" s="427"/>
      <c r="B30" s="428"/>
      <c r="C30" s="431"/>
      <c r="D30" s="390"/>
      <c r="E30" s="391"/>
      <c r="F30" s="391"/>
      <c r="G30" s="391"/>
      <c r="H30" s="391"/>
      <c r="I30" s="391"/>
      <c r="J30" s="391"/>
      <c r="K30" s="391"/>
      <c r="L30" s="391"/>
      <c r="M30" s="391"/>
      <c r="N30" s="391"/>
      <c r="O30" s="391"/>
      <c r="P30" s="391"/>
      <c r="Q30" s="391"/>
      <c r="R30" s="391"/>
    </row>
    <row r="31" spans="1:18" ht="15" x14ac:dyDescent="0.25">
      <c r="A31" s="427"/>
      <c r="B31" s="428"/>
      <c r="C31" s="431"/>
      <c r="D31" s="390"/>
      <c r="E31" s="391"/>
      <c r="F31" s="391"/>
      <c r="G31" s="391"/>
      <c r="H31" s="391"/>
      <c r="I31" s="391"/>
      <c r="J31" s="391"/>
      <c r="K31" s="391"/>
      <c r="L31" s="391"/>
      <c r="M31" s="391"/>
      <c r="N31" s="391"/>
      <c r="O31" s="391"/>
      <c r="P31" s="391"/>
      <c r="Q31" s="391"/>
      <c r="R31" s="391"/>
    </row>
    <row r="32" spans="1:18" ht="15" x14ac:dyDescent="0.25">
      <c r="A32" s="427"/>
      <c r="B32" s="428"/>
      <c r="C32" s="431"/>
      <c r="D32" s="390"/>
      <c r="E32" s="391"/>
      <c r="F32" s="391"/>
      <c r="G32" s="391"/>
      <c r="H32" s="391"/>
      <c r="I32" s="391"/>
      <c r="J32" s="391"/>
      <c r="K32" s="391"/>
      <c r="L32" s="391"/>
      <c r="M32" s="391"/>
      <c r="N32" s="391"/>
      <c r="O32" s="391"/>
      <c r="P32" s="391"/>
      <c r="Q32" s="391"/>
      <c r="R32" s="391"/>
    </row>
    <row r="33" spans="1:18" ht="15" x14ac:dyDescent="0.25">
      <c r="A33" s="427"/>
      <c r="B33" s="428"/>
      <c r="C33" s="431"/>
      <c r="D33" s="390"/>
      <c r="E33" s="391"/>
      <c r="F33" s="391"/>
      <c r="G33" s="391"/>
      <c r="H33" s="391"/>
      <c r="I33" s="391"/>
      <c r="J33" s="391"/>
      <c r="K33" s="391"/>
      <c r="L33" s="391"/>
      <c r="M33" s="391"/>
      <c r="N33" s="391"/>
      <c r="O33" s="391"/>
      <c r="P33" s="391"/>
      <c r="Q33" s="391"/>
      <c r="R33" s="391"/>
    </row>
    <row r="34" spans="1:18" ht="15" x14ac:dyDescent="0.25">
      <c r="A34" s="427"/>
      <c r="B34" s="428"/>
      <c r="D34" s="390"/>
      <c r="E34" s="391"/>
      <c r="F34" s="391"/>
      <c r="G34" s="391"/>
      <c r="H34" s="391"/>
      <c r="I34" s="391"/>
      <c r="J34" s="391"/>
      <c r="K34" s="391"/>
      <c r="L34" s="391"/>
      <c r="M34" s="391"/>
      <c r="N34" s="391"/>
      <c r="O34" s="391"/>
      <c r="P34" s="391"/>
      <c r="Q34" s="391"/>
      <c r="R34" s="391"/>
    </row>
    <row r="35" spans="1:18" ht="15" x14ac:dyDescent="0.25">
      <c r="A35" s="390"/>
      <c r="B35" s="390"/>
      <c r="C35" s="390"/>
      <c r="D35" s="390"/>
      <c r="E35" s="391"/>
      <c r="F35" s="391"/>
      <c r="G35" s="391"/>
      <c r="H35" s="391"/>
      <c r="I35" s="391"/>
      <c r="J35" s="391"/>
      <c r="K35" s="391"/>
      <c r="L35" s="391"/>
      <c r="M35" s="391"/>
      <c r="N35" s="391"/>
      <c r="O35" s="391"/>
      <c r="P35" s="391"/>
      <c r="Q35" s="391"/>
      <c r="R35" s="391"/>
    </row>
    <row r="36" spans="1:18" ht="15" x14ac:dyDescent="0.25">
      <c r="A36" s="390"/>
      <c r="B36" s="390"/>
      <c r="C36" s="390"/>
      <c r="D36" s="390"/>
      <c r="E36" s="391"/>
      <c r="F36" s="391"/>
      <c r="G36" s="391"/>
      <c r="H36" s="391"/>
      <c r="I36" s="391"/>
      <c r="J36" s="391"/>
      <c r="K36" s="391"/>
      <c r="L36" s="391"/>
      <c r="M36" s="391"/>
      <c r="N36" s="391"/>
      <c r="O36" s="391"/>
      <c r="P36" s="391"/>
      <c r="Q36" s="391"/>
      <c r="R36" s="391"/>
    </row>
    <row r="37" spans="1:18" ht="15" x14ac:dyDescent="0.25">
      <c r="A37" s="390"/>
      <c r="B37" s="390"/>
      <c r="C37" s="390"/>
      <c r="D37" s="390"/>
    </row>
    <row r="38" spans="1:18" ht="15" x14ac:dyDescent="0.25">
      <c r="A38" s="390"/>
      <c r="B38" s="390"/>
      <c r="C38" s="390"/>
      <c r="D38" s="390"/>
    </row>
    <row r="39" spans="1:18" ht="15" x14ac:dyDescent="0.25">
      <c r="A39" s="390"/>
      <c r="B39" s="390"/>
      <c r="C39" s="390"/>
      <c r="D39" s="390"/>
    </row>
    <row r="40" spans="1:18" ht="15" x14ac:dyDescent="0.25">
      <c r="A40" s="390"/>
      <c r="B40" s="390"/>
      <c r="C40" s="390"/>
      <c r="D40" s="390"/>
    </row>
    <row r="46" spans="1:18" x14ac:dyDescent="0.25">
      <c r="L46" s="43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5235C61-37EA-4EAC-B0B7-51F9DCA789F4}"/>
    <hyperlink ref="C19" location="'Data Summary'!A1" display="&quot;Data Summary&quot;" xr:uid="{3B020A72-0F15-4B86-B4CC-6763962AF27A}"/>
    <hyperlink ref="C20" location="'Water Data'!A1" display="&quot;Water Data&quot;" xr:uid="{2559891D-0139-4280-AA08-00732E95655A}"/>
    <hyperlink ref="C21" location="'Sanitation Data'!A1" display="&quot;Sanitation Data&quot;" xr:uid="{EEE182C9-06C3-45AE-BA9C-848B24DF19FD}"/>
    <hyperlink ref="C22" location="'Hygiene Data'!A1" display="&quot;Hygiene Data&quot;" xr:uid="{F15BEDA9-BD0B-438F-8484-75965C8A4BE7}"/>
    <hyperlink ref="C14" location="Ladders!A1" display="Ladders for the most recent estimates (&quot;Ladders&quot;)" xr:uid="{7412B892-718A-4FE5-8BA7-97643F869ABF}"/>
    <hyperlink ref="C15" location="Charts!A1" display="Trends in basic water, sanitation and hygiene in schools" xr:uid="{2BE37C9D-209C-48FC-A3B5-2908C6ABC009}"/>
    <hyperlink ref="C23" location="Population!A1" display="&quot;Population&quot;" xr:uid="{D2C10B65-B2F8-4113-ACE2-29A43D13E87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00A9E00-A298-43E4-97C1-E0EAE0146BF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E29A4-8F05-4C10-AB10-28D96601BB32}">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66"/>
      <c r="I1" s="366"/>
      <c r="J1" s="366"/>
      <c r="K1" s="366"/>
      <c r="L1" s="366"/>
      <c r="M1" s="366"/>
      <c r="N1" s="366"/>
      <c r="O1" s="366"/>
      <c r="P1" s="366"/>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53</v>
      </c>
      <c r="G3" s="89" t="s">
        <v>17</v>
      </c>
      <c r="H3" s="89" t="s">
        <v>18</v>
      </c>
      <c r="I3" s="88"/>
      <c r="J3" s="93"/>
      <c r="K3" s="87" t="s">
        <v>4</v>
      </c>
      <c r="L3" s="89" t="s">
        <v>7</v>
      </c>
      <c r="M3" s="89" t="s">
        <v>2</v>
      </c>
      <c r="N3" s="89" t="s">
        <v>1</v>
      </c>
      <c r="O3" s="89" t="s">
        <v>53</v>
      </c>
      <c r="P3" s="89" t="s">
        <v>17</v>
      </c>
      <c r="Q3" s="89" t="s">
        <v>18</v>
      </c>
      <c r="R3" s="91"/>
      <c r="S3" s="94"/>
      <c r="T3" s="87" t="s">
        <v>4</v>
      </c>
      <c r="U3" s="89" t="s">
        <v>7</v>
      </c>
      <c r="V3" s="89" t="s">
        <v>2</v>
      </c>
      <c r="W3" s="89" t="s">
        <v>1</v>
      </c>
      <c r="X3" s="89" t="s">
        <v>53</v>
      </c>
      <c r="Y3" s="89" t="s">
        <v>17</v>
      </c>
      <c r="Z3" s="89" t="s">
        <v>18</v>
      </c>
      <c r="AB3" s="92"/>
      <c r="AC3" s="92"/>
      <c r="AD3" s="92"/>
      <c r="AE3" s="92"/>
      <c r="AF3" s="92"/>
      <c r="AG3" s="92"/>
    </row>
    <row r="4" spans="1:35" ht="15.6" x14ac:dyDescent="0.3">
      <c r="A4" s="93" t="s">
        <v>33</v>
      </c>
      <c r="B4" s="8">
        <v>2023</v>
      </c>
      <c r="C4" s="8">
        <v>79.068826670000007</v>
      </c>
      <c r="D4" s="8"/>
      <c r="E4" s="8"/>
      <c r="F4" s="8"/>
      <c r="G4" s="8">
        <v>78.068826670000007</v>
      </c>
      <c r="H4" s="8"/>
      <c r="I4" s="88"/>
      <c r="J4" s="93" t="s">
        <v>33</v>
      </c>
      <c r="K4" s="8">
        <v>2021</v>
      </c>
      <c r="L4" s="8"/>
      <c r="M4" s="8"/>
      <c r="N4" s="8">
        <v>23</v>
      </c>
      <c r="O4" s="8"/>
      <c r="P4" s="8"/>
      <c r="Q4" s="8"/>
      <c r="R4" s="92"/>
      <c r="S4" s="93" t="s">
        <v>33</v>
      </c>
      <c r="T4" s="8">
        <v>2025</v>
      </c>
      <c r="U4" s="8">
        <v>96.852227959999993</v>
      </c>
      <c r="V4" s="8"/>
      <c r="W4" s="8"/>
      <c r="X4" s="8"/>
      <c r="Y4" s="8">
        <v>96.722586030000002</v>
      </c>
      <c r="Z4" s="8">
        <v>97.789193030000007</v>
      </c>
      <c r="AA4" s="92"/>
      <c r="AB4" s="92"/>
      <c r="AC4" s="92"/>
      <c r="AD4" s="92"/>
      <c r="AE4" s="92"/>
      <c r="AF4" s="92"/>
      <c r="AG4" s="92"/>
    </row>
    <row r="5" spans="1:35" ht="15.6" x14ac:dyDescent="0.3">
      <c r="A5" s="93" t="s">
        <v>34</v>
      </c>
      <c r="B5" s="8">
        <v>2023</v>
      </c>
      <c r="C5" s="8">
        <v>7.4471357119999997</v>
      </c>
      <c r="D5" s="8"/>
      <c r="E5" s="8"/>
      <c r="F5" s="8"/>
      <c r="G5" s="8">
        <v>5.7721744680000002</v>
      </c>
      <c r="H5" s="8"/>
      <c r="I5" s="88"/>
      <c r="J5" s="93" t="s">
        <v>34</v>
      </c>
      <c r="K5" s="8">
        <v>2021</v>
      </c>
      <c r="L5" s="8"/>
      <c r="M5" s="8"/>
      <c r="N5" s="8">
        <v>66</v>
      </c>
      <c r="O5" s="8"/>
      <c r="P5" s="8"/>
      <c r="Q5" s="8"/>
      <c r="R5" s="92"/>
      <c r="S5" s="93" t="s">
        <v>34</v>
      </c>
      <c r="T5" s="8">
        <v>2025</v>
      </c>
      <c r="U5" s="8">
        <v>0</v>
      </c>
      <c r="V5" s="8"/>
      <c r="W5" s="8"/>
      <c r="X5" s="8"/>
      <c r="Y5" s="8">
        <v>0</v>
      </c>
      <c r="Z5" s="8">
        <v>0</v>
      </c>
      <c r="AA5" s="92"/>
      <c r="AB5" s="92"/>
      <c r="AC5" s="92"/>
      <c r="AD5" s="92"/>
      <c r="AE5" s="92"/>
      <c r="AF5" s="92"/>
      <c r="AG5" s="92"/>
    </row>
    <row r="6" spans="1:35" s="88" customFormat="1" ht="15.6" x14ac:dyDescent="0.3">
      <c r="A6" s="93" t="s">
        <v>35</v>
      </c>
      <c r="B6" s="8">
        <v>2023</v>
      </c>
      <c r="C6" s="8">
        <v>13.484037620000001</v>
      </c>
      <c r="D6" s="8">
        <v>7.1378584209999998</v>
      </c>
      <c r="E6" s="8">
        <v>18.122294549999999</v>
      </c>
      <c r="F6" s="8"/>
      <c r="G6" s="8">
        <v>16.158998870000001</v>
      </c>
      <c r="H6" s="8">
        <v>10.8659909</v>
      </c>
      <c r="J6" s="93" t="s">
        <v>35</v>
      </c>
      <c r="K6" s="8">
        <v>2021</v>
      </c>
      <c r="L6" s="8">
        <v>17.117701579999999</v>
      </c>
      <c r="M6" s="8"/>
      <c r="N6" s="8">
        <v>11</v>
      </c>
      <c r="O6" s="8"/>
      <c r="P6" s="8"/>
      <c r="Q6" s="8"/>
      <c r="R6" s="91"/>
      <c r="S6" s="93" t="s">
        <v>35</v>
      </c>
      <c r="T6" s="8">
        <v>2025</v>
      </c>
      <c r="U6" s="8">
        <v>3.1477720360000001</v>
      </c>
      <c r="V6" s="8"/>
      <c r="W6" s="8"/>
      <c r="X6" s="8"/>
      <c r="Y6" s="8">
        <v>3.27741397</v>
      </c>
      <c r="Z6" s="8">
        <v>2.2108069719999999</v>
      </c>
      <c r="AA6" s="92"/>
      <c r="AB6" s="92"/>
      <c r="AC6" s="92"/>
      <c r="AD6" s="92"/>
      <c r="AE6" s="92"/>
      <c r="AF6" s="92"/>
      <c r="AG6" s="92"/>
    </row>
    <row r="7" spans="1:35" s="88" customFormat="1" ht="15.6" x14ac:dyDescent="0.3">
      <c r="A7" s="95" t="s">
        <v>195</v>
      </c>
      <c r="B7" s="8">
        <v>2023</v>
      </c>
      <c r="C7" s="8">
        <v>0</v>
      </c>
      <c r="D7" s="8">
        <v>92.862141579999999</v>
      </c>
      <c r="E7" s="8">
        <v>81.877705449999993</v>
      </c>
      <c r="F7" s="8">
        <v>100</v>
      </c>
      <c r="G7" s="8">
        <v>0</v>
      </c>
      <c r="H7" s="8">
        <v>89.1340091</v>
      </c>
      <c r="I7" s="92"/>
      <c r="J7" s="95" t="s">
        <v>195</v>
      </c>
      <c r="K7" s="8">
        <v>2021</v>
      </c>
      <c r="L7" s="8">
        <v>82.882298419999998</v>
      </c>
      <c r="M7" s="8">
        <v>100</v>
      </c>
      <c r="N7" s="8">
        <v>0</v>
      </c>
      <c r="O7" s="8">
        <v>100</v>
      </c>
      <c r="P7" s="8">
        <v>100</v>
      </c>
      <c r="Q7" s="8">
        <v>100</v>
      </c>
      <c r="R7" s="92"/>
      <c r="S7" s="95" t="s">
        <v>195</v>
      </c>
      <c r="T7" s="8">
        <v>2025</v>
      </c>
      <c r="U7" s="8">
        <v>0</v>
      </c>
      <c r="V7" s="8">
        <v>100</v>
      </c>
      <c r="W7" s="8">
        <v>100</v>
      </c>
      <c r="X7" s="8">
        <v>100</v>
      </c>
      <c r="Y7" s="8">
        <v>0</v>
      </c>
      <c r="Z7" s="8">
        <v>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49</v>
      </c>
      <c r="B13" s="103" t="s">
        <v>40</v>
      </c>
      <c r="C13" s="102" t="s">
        <v>82</v>
      </c>
      <c r="D13" s="102" t="s">
        <v>50</v>
      </c>
      <c r="E13" s="102" t="s">
        <v>156</v>
      </c>
      <c r="F13" s="102" t="s">
        <v>83</v>
      </c>
      <c r="G13" s="102" t="s">
        <v>84</v>
      </c>
      <c r="H13" s="102" t="s">
        <v>85</v>
      </c>
      <c r="I13" s="102" t="s">
        <v>86</v>
      </c>
      <c r="J13" s="102" t="s">
        <v>192</v>
      </c>
      <c r="K13" s="102" t="s">
        <v>157</v>
      </c>
      <c r="L13" s="102" t="s">
        <v>87</v>
      </c>
      <c r="M13" s="102" t="s">
        <v>88</v>
      </c>
      <c r="N13" s="102" t="s">
        <v>89</v>
      </c>
      <c r="O13" s="104" t="s">
        <v>90</v>
      </c>
      <c r="P13" s="104" t="s">
        <v>193</v>
      </c>
      <c r="Q13" s="102" t="s">
        <v>109</v>
      </c>
      <c r="R13" s="102" t="s">
        <v>142</v>
      </c>
      <c r="S13" s="105" t="s">
        <v>91</v>
      </c>
      <c r="T13" s="106" t="s">
        <v>92</v>
      </c>
      <c r="U13" s="106" t="s">
        <v>93</v>
      </c>
      <c r="V13" s="106" t="s">
        <v>194</v>
      </c>
    </row>
    <row r="14" spans="1:35" s="107" customFormat="1" ht="11.4" x14ac:dyDescent="0.2">
      <c r="A14" s="107" t="s">
        <v>143</v>
      </c>
      <c r="B14" s="8">
        <v>2000</v>
      </c>
      <c r="C14" s="108" t="s">
        <v>7</v>
      </c>
      <c r="D14" s="8">
        <v>4497454</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143</v>
      </c>
      <c r="B15" s="8">
        <v>2001</v>
      </c>
      <c r="C15" s="108" t="s">
        <v>7</v>
      </c>
      <c r="D15" s="8">
        <v>4621358</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143</v>
      </c>
      <c r="B16" s="8">
        <v>2002</v>
      </c>
      <c r="C16" s="108" t="s">
        <v>7</v>
      </c>
      <c r="D16" s="8">
        <v>4753876</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143</v>
      </c>
      <c r="B17" s="8">
        <v>2003</v>
      </c>
      <c r="C17" s="108" t="s">
        <v>7</v>
      </c>
      <c r="D17" s="8">
        <v>4887367</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143</v>
      </c>
      <c r="B18" s="8">
        <v>2004</v>
      </c>
      <c r="C18" s="108" t="s">
        <v>7</v>
      </c>
      <c r="D18" s="8">
        <v>5028030</v>
      </c>
      <c r="E18" s="8"/>
      <c r="F18" s="8"/>
      <c r="G18" s="8"/>
      <c r="H18" s="8"/>
      <c r="I18" s="8"/>
      <c r="J18" s="8">
        <v>100</v>
      </c>
      <c r="K18" s="8"/>
      <c r="L18" s="8"/>
      <c r="M18" s="8"/>
      <c r="N18" s="8"/>
      <c r="O18" s="8"/>
      <c r="P18" s="8">
        <v>100</v>
      </c>
      <c r="Q18" s="8"/>
      <c r="R18" s="8"/>
      <c r="S18" s="8"/>
      <c r="T18" s="8"/>
      <c r="U18" s="8"/>
      <c r="V18" s="8">
        <v>100</v>
      </c>
    </row>
    <row r="19" spans="1:22" s="107" customFormat="1" ht="11.4" x14ac:dyDescent="0.2">
      <c r="A19" s="107" t="s">
        <v>143</v>
      </c>
      <c r="B19" s="8">
        <v>2005</v>
      </c>
      <c r="C19" s="108" t="s">
        <v>7</v>
      </c>
      <c r="D19" s="8">
        <v>5169706</v>
      </c>
      <c r="E19" s="8"/>
      <c r="F19" s="8"/>
      <c r="G19" s="8"/>
      <c r="H19" s="8"/>
      <c r="I19" s="8"/>
      <c r="J19" s="8">
        <v>100</v>
      </c>
      <c r="K19" s="8"/>
      <c r="L19" s="8"/>
      <c r="M19" s="8"/>
      <c r="N19" s="8"/>
      <c r="O19" s="8"/>
      <c r="P19" s="8">
        <v>100</v>
      </c>
      <c r="Q19" s="8"/>
      <c r="R19" s="8"/>
      <c r="S19" s="8"/>
      <c r="T19" s="8"/>
      <c r="U19" s="8"/>
      <c r="V19" s="8">
        <v>100</v>
      </c>
    </row>
    <row r="20" spans="1:22" s="107" customFormat="1" ht="11.4" x14ac:dyDescent="0.2">
      <c r="A20" s="107" t="s">
        <v>143</v>
      </c>
      <c r="B20" s="8">
        <v>2006</v>
      </c>
      <c r="C20" s="108" t="s">
        <v>7</v>
      </c>
      <c r="D20" s="8">
        <v>5321248</v>
      </c>
      <c r="E20" s="8"/>
      <c r="F20" s="8"/>
      <c r="G20" s="8"/>
      <c r="H20" s="8"/>
      <c r="I20" s="8"/>
      <c r="J20" s="8">
        <v>100</v>
      </c>
      <c r="K20" s="8"/>
      <c r="L20" s="8"/>
      <c r="M20" s="8"/>
      <c r="N20" s="8"/>
      <c r="O20" s="8"/>
      <c r="P20" s="8">
        <v>100</v>
      </c>
      <c r="Q20" s="8"/>
      <c r="R20" s="8"/>
      <c r="S20" s="8"/>
      <c r="T20" s="8"/>
      <c r="U20" s="8"/>
      <c r="V20" s="8">
        <v>100</v>
      </c>
    </row>
    <row r="21" spans="1:22" s="107" customFormat="1" ht="11.4" x14ac:dyDescent="0.2">
      <c r="A21" s="107" t="s">
        <v>143</v>
      </c>
      <c r="B21" s="8">
        <v>2007</v>
      </c>
      <c r="C21" s="108" t="s">
        <v>7</v>
      </c>
      <c r="D21" s="8">
        <v>5478599</v>
      </c>
      <c r="E21" s="8"/>
      <c r="F21" s="8"/>
      <c r="G21" s="8"/>
      <c r="H21" s="8"/>
      <c r="I21" s="8"/>
      <c r="J21" s="8">
        <v>100</v>
      </c>
      <c r="K21" s="8"/>
      <c r="L21" s="8"/>
      <c r="M21" s="8"/>
      <c r="N21" s="8"/>
      <c r="O21" s="8"/>
      <c r="P21" s="8">
        <v>100</v>
      </c>
      <c r="Q21" s="8"/>
      <c r="R21" s="8"/>
      <c r="S21" s="8"/>
      <c r="T21" s="8"/>
      <c r="U21" s="8"/>
      <c r="V21" s="8">
        <v>100</v>
      </c>
    </row>
    <row r="22" spans="1:22" s="107" customFormat="1" ht="11.4" x14ac:dyDescent="0.2">
      <c r="A22" s="107" t="s">
        <v>143</v>
      </c>
      <c r="B22" s="8">
        <v>2008</v>
      </c>
      <c r="C22" s="108" t="s">
        <v>7</v>
      </c>
      <c r="D22" s="8">
        <v>5650370</v>
      </c>
      <c r="E22" s="8"/>
      <c r="F22" s="8"/>
      <c r="G22" s="8"/>
      <c r="H22" s="8"/>
      <c r="I22" s="8"/>
      <c r="J22" s="8">
        <v>100</v>
      </c>
      <c r="K22" s="8"/>
      <c r="L22" s="8"/>
      <c r="M22" s="8"/>
      <c r="N22" s="8"/>
      <c r="O22" s="8"/>
      <c r="P22" s="8">
        <v>100</v>
      </c>
      <c r="Q22" s="8"/>
      <c r="R22" s="8"/>
      <c r="S22" s="8"/>
      <c r="T22" s="8"/>
      <c r="U22" s="8"/>
      <c r="V22" s="8">
        <v>100</v>
      </c>
    </row>
    <row r="23" spans="1:22" s="107" customFormat="1" ht="11.4" x14ac:dyDescent="0.2">
      <c r="A23" s="107" t="s">
        <v>143</v>
      </c>
      <c r="B23" s="8">
        <v>2009</v>
      </c>
      <c r="C23" s="108" t="s">
        <v>7</v>
      </c>
      <c r="D23" s="8">
        <v>5830792</v>
      </c>
      <c r="E23" s="8"/>
      <c r="F23" s="8"/>
      <c r="G23" s="8"/>
      <c r="H23" s="8"/>
      <c r="I23" s="8"/>
      <c r="J23" s="8">
        <v>100</v>
      </c>
      <c r="K23" s="8"/>
      <c r="L23" s="8"/>
      <c r="M23" s="8"/>
      <c r="N23" s="8"/>
      <c r="O23" s="8"/>
      <c r="P23" s="8">
        <v>100</v>
      </c>
      <c r="Q23" s="8"/>
      <c r="R23" s="8"/>
      <c r="S23" s="8"/>
      <c r="T23" s="8"/>
      <c r="U23" s="8"/>
      <c r="V23" s="8">
        <v>100</v>
      </c>
    </row>
    <row r="24" spans="1:22" s="107" customFormat="1" ht="11.4" x14ac:dyDescent="0.2">
      <c r="A24" s="107" t="s">
        <v>143</v>
      </c>
      <c r="B24" s="8">
        <v>2010</v>
      </c>
      <c r="C24" s="108" t="s">
        <v>7</v>
      </c>
      <c r="D24" s="8">
        <v>6022480</v>
      </c>
      <c r="E24" s="8"/>
      <c r="F24" s="8"/>
      <c r="G24" s="8">
        <v>79.068826666666666</v>
      </c>
      <c r="H24" s="8"/>
      <c r="I24" s="8"/>
      <c r="J24" s="8">
        <v>20.931173333333334</v>
      </c>
      <c r="K24" s="8"/>
      <c r="L24" s="8"/>
      <c r="M24" s="8"/>
      <c r="N24" s="8"/>
      <c r="O24" s="8"/>
      <c r="P24" s="8">
        <v>100</v>
      </c>
      <c r="Q24" s="8"/>
      <c r="R24" s="8"/>
      <c r="S24" s="8">
        <v>31.910230869500079</v>
      </c>
      <c r="T24" s="8"/>
      <c r="U24" s="8"/>
      <c r="V24" s="8">
        <v>68.089769130499917</v>
      </c>
    </row>
    <row r="25" spans="1:22" s="107" customFormat="1" ht="11.4" x14ac:dyDescent="0.2">
      <c r="A25" s="107" t="s">
        <v>143</v>
      </c>
      <c r="B25" s="8">
        <v>2011</v>
      </c>
      <c r="C25" s="108" t="s">
        <v>7</v>
      </c>
      <c r="D25" s="8">
        <v>6217964</v>
      </c>
      <c r="E25" s="8">
        <v>97.91997381652277</v>
      </c>
      <c r="F25" s="8">
        <v>80.792080571651468</v>
      </c>
      <c r="G25" s="8">
        <v>79.068826666666666</v>
      </c>
      <c r="H25" s="8">
        <v>1.7232539049848015</v>
      </c>
      <c r="I25" s="8">
        <v>19.207919428348532</v>
      </c>
      <c r="J25" s="8">
        <v>0</v>
      </c>
      <c r="K25" s="8"/>
      <c r="L25" s="8"/>
      <c r="M25" s="8"/>
      <c r="N25" s="8"/>
      <c r="O25" s="8"/>
      <c r="P25" s="8">
        <v>100</v>
      </c>
      <c r="Q25" s="8"/>
      <c r="R25" s="8"/>
      <c r="S25" s="8">
        <v>31.910230869500079</v>
      </c>
      <c r="T25" s="8"/>
      <c r="U25" s="8"/>
      <c r="V25" s="8">
        <v>68.089769130499917</v>
      </c>
    </row>
    <row r="26" spans="1:22" s="107" customFormat="1" ht="11.4" x14ac:dyDescent="0.2">
      <c r="A26" s="107" t="s">
        <v>143</v>
      </c>
      <c r="B26" s="8">
        <v>2012</v>
      </c>
      <c r="C26" s="108" t="s">
        <v>7</v>
      </c>
      <c r="D26" s="8">
        <v>6419346</v>
      </c>
      <c r="E26" s="8">
        <v>97.91997381652277</v>
      </c>
      <c r="F26" s="8">
        <v>80.792080571651468</v>
      </c>
      <c r="G26" s="8">
        <v>79.068826666666666</v>
      </c>
      <c r="H26" s="8">
        <v>1.7232539049848015</v>
      </c>
      <c r="I26" s="8">
        <v>19.207919428348532</v>
      </c>
      <c r="J26" s="8">
        <v>0</v>
      </c>
      <c r="K26" s="8"/>
      <c r="L26" s="8"/>
      <c r="M26" s="8">
        <v>66.400000000000006</v>
      </c>
      <c r="N26" s="8"/>
      <c r="O26" s="8"/>
      <c r="P26" s="8">
        <v>33.599999999999994</v>
      </c>
      <c r="Q26" s="8"/>
      <c r="R26" s="8"/>
      <c r="S26" s="8">
        <v>31.910230869500079</v>
      </c>
      <c r="T26" s="8"/>
      <c r="U26" s="8"/>
      <c r="V26" s="8">
        <v>68.089769130499917</v>
      </c>
    </row>
    <row r="27" spans="1:22" s="107" customFormat="1" ht="11.4" x14ac:dyDescent="0.2">
      <c r="A27" s="107" t="s">
        <v>143</v>
      </c>
      <c r="B27" s="8">
        <v>2013</v>
      </c>
      <c r="C27" s="108" t="s">
        <v>7</v>
      </c>
      <c r="D27" s="8">
        <v>6623833</v>
      </c>
      <c r="E27" s="8">
        <v>97.91997381652277</v>
      </c>
      <c r="F27" s="8">
        <v>80.792080571651468</v>
      </c>
      <c r="G27" s="8">
        <v>79.068826666666666</v>
      </c>
      <c r="H27" s="8">
        <v>1.7232539049848015</v>
      </c>
      <c r="I27" s="8">
        <v>19.207919428348532</v>
      </c>
      <c r="J27" s="8">
        <v>0</v>
      </c>
      <c r="K27" s="8"/>
      <c r="L27" s="8"/>
      <c r="M27" s="8">
        <v>66.400000000000006</v>
      </c>
      <c r="N27" s="8"/>
      <c r="O27" s="8"/>
      <c r="P27" s="8">
        <v>33.599999999999994</v>
      </c>
      <c r="Q27" s="8"/>
      <c r="R27" s="8">
        <v>96.852227963670259</v>
      </c>
      <c r="S27" s="8">
        <v>31.910230869500079</v>
      </c>
      <c r="T27" s="8">
        <v>64.941997094170176</v>
      </c>
      <c r="U27" s="8">
        <v>3.1477720363297408</v>
      </c>
      <c r="V27" s="8">
        <v>0</v>
      </c>
    </row>
    <row r="28" spans="1:22" s="107" customFormat="1" ht="11.4" x14ac:dyDescent="0.2">
      <c r="A28" s="107" t="s">
        <v>143</v>
      </c>
      <c r="B28" s="8">
        <v>2014</v>
      </c>
      <c r="C28" s="108" t="s">
        <v>7</v>
      </c>
      <c r="D28" s="8">
        <v>6830971</v>
      </c>
      <c r="E28" s="8">
        <v>97.91997381652277</v>
      </c>
      <c r="F28" s="8">
        <v>80.792080571651468</v>
      </c>
      <c r="G28" s="8">
        <v>79.068826666666666</v>
      </c>
      <c r="H28" s="8">
        <v>1.7232539049848015</v>
      </c>
      <c r="I28" s="8">
        <v>19.207919428348532</v>
      </c>
      <c r="J28" s="8">
        <v>0</v>
      </c>
      <c r="K28" s="8"/>
      <c r="L28" s="8"/>
      <c r="M28" s="8">
        <v>66.400000000000006</v>
      </c>
      <c r="N28" s="8"/>
      <c r="O28" s="8"/>
      <c r="P28" s="8">
        <v>33.599999999999994</v>
      </c>
      <c r="Q28" s="8"/>
      <c r="R28" s="8">
        <v>96.852227963670259</v>
      </c>
      <c r="S28" s="8">
        <v>31.910230869500083</v>
      </c>
      <c r="T28" s="8">
        <v>64.941997094170176</v>
      </c>
      <c r="U28" s="8">
        <v>3.1477720363297408</v>
      </c>
      <c r="V28" s="8">
        <v>0</v>
      </c>
    </row>
    <row r="29" spans="1:22" s="107" customFormat="1" ht="11.4" x14ac:dyDescent="0.2">
      <c r="A29" s="107" t="s">
        <v>143</v>
      </c>
      <c r="B29" s="8">
        <v>2015</v>
      </c>
      <c r="C29" s="108" t="s">
        <v>7</v>
      </c>
      <c r="D29" s="8">
        <v>7037810</v>
      </c>
      <c r="E29" s="8">
        <v>97.91997381652277</v>
      </c>
      <c r="F29" s="8">
        <v>80.792080571651468</v>
      </c>
      <c r="G29" s="8">
        <v>79.068826666666666</v>
      </c>
      <c r="H29" s="8">
        <v>1.7232539049848015</v>
      </c>
      <c r="I29" s="8">
        <v>19.207919428348532</v>
      </c>
      <c r="J29" s="8">
        <v>0</v>
      </c>
      <c r="K29" s="8"/>
      <c r="L29" s="8"/>
      <c r="M29" s="8">
        <v>66.400000000000006</v>
      </c>
      <c r="N29" s="8"/>
      <c r="O29" s="8"/>
      <c r="P29" s="8">
        <v>33.599999999999994</v>
      </c>
      <c r="Q29" s="8"/>
      <c r="R29" s="8">
        <v>96.852227963670259</v>
      </c>
      <c r="S29" s="8">
        <v>42.205035193244839</v>
      </c>
      <c r="T29" s="8">
        <v>54.64719277042542</v>
      </c>
      <c r="U29" s="8">
        <v>3.1477720363297408</v>
      </c>
      <c r="V29" s="8">
        <v>0</v>
      </c>
    </row>
    <row r="30" spans="1:22" s="107" customFormat="1" ht="11.4" x14ac:dyDescent="0.2">
      <c r="A30" s="107" t="s">
        <v>143</v>
      </c>
      <c r="B30" s="8">
        <v>2016</v>
      </c>
      <c r="C30" s="108" t="s">
        <v>7</v>
      </c>
      <c r="D30" s="8">
        <v>7243089</v>
      </c>
      <c r="E30" s="8">
        <v>97.352323660961019</v>
      </c>
      <c r="F30" s="8">
        <v>81.507565797576717</v>
      </c>
      <c r="G30" s="8">
        <v>79.068826666666666</v>
      </c>
      <c r="H30" s="8">
        <v>2.4387391309100508</v>
      </c>
      <c r="I30" s="8">
        <v>18.492434202423283</v>
      </c>
      <c r="J30" s="8">
        <v>0</v>
      </c>
      <c r="K30" s="8"/>
      <c r="L30" s="8"/>
      <c r="M30" s="8">
        <v>66.400000000000006</v>
      </c>
      <c r="N30" s="8"/>
      <c r="O30" s="8"/>
      <c r="P30" s="8">
        <v>33.599999999999994</v>
      </c>
      <c r="Q30" s="8"/>
      <c r="R30" s="8">
        <v>96.852227963670259</v>
      </c>
      <c r="S30" s="8">
        <v>52.499839516989596</v>
      </c>
      <c r="T30" s="8">
        <v>44.352388446680663</v>
      </c>
      <c r="U30" s="8">
        <v>3.1477720363297408</v>
      </c>
      <c r="V30" s="8">
        <v>0</v>
      </c>
    </row>
    <row r="31" spans="1:22" s="107" customFormat="1" ht="11.4" x14ac:dyDescent="0.2">
      <c r="A31" s="107" t="s">
        <v>143</v>
      </c>
      <c r="B31" s="8">
        <v>2017</v>
      </c>
      <c r="C31" s="108" t="s">
        <v>7</v>
      </c>
      <c r="D31" s="8">
        <v>7446432</v>
      </c>
      <c r="E31" s="8">
        <v>96.784673505399041</v>
      </c>
      <c r="F31" s="8">
        <v>82.223051023501966</v>
      </c>
      <c r="G31" s="8">
        <v>79.068826666666666</v>
      </c>
      <c r="H31" s="8">
        <v>3.1542243568353001</v>
      </c>
      <c r="I31" s="8">
        <v>17.776948976498034</v>
      </c>
      <c r="J31" s="8">
        <v>0</v>
      </c>
      <c r="K31" s="8"/>
      <c r="L31" s="8"/>
      <c r="M31" s="8">
        <v>66.400000000000006</v>
      </c>
      <c r="N31" s="8"/>
      <c r="O31" s="8"/>
      <c r="P31" s="8">
        <v>33.599999999999994</v>
      </c>
      <c r="Q31" s="8"/>
      <c r="R31" s="8">
        <v>96.852227963670259</v>
      </c>
      <c r="S31" s="8">
        <v>62.794643840734352</v>
      </c>
      <c r="T31" s="8">
        <v>34.057584122935907</v>
      </c>
      <c r="U31" s="8">
        <v>3.1477720363297408</v>
      </c>
      <c r="V31" s="8">
        <v>0</v>
      </c>
    </row>
    <row r="32" spans="1:22" s="107" customFormat="1" ht="11.4" x14ac:dyDescent="0.2">
      <c r="A32" s="107" t="s">
        <v>143</v>
      </c>
      <c r="B32" s="8">
        <v>2018</v>
      </c>
      <c r="C32" s="108" t="s">
        <v>7</v>
      </c>
      <c r="D32" s="8">
        <v>7643887</v>
      </c>
      <c r="E32" s="8">
        <v>96.217023349837291</v>
      </c>
      <c r="F32" s="8">
        <v>82.938536249427216</v>
      </c>
      <c r="G32" s="8">
        <v>79.068826666666666</v>
      </c>
      <c r="H32" s="8">
        <v>3.8697095827605494</v>
      </c>
      <c r="I32" s="8">
        <v>17.061463750572784</v>
      </c>
      <c r="J32" s="8">
        <v>0</v>
      </c>
      <c r="K32" s="8"/>
      <c r="L32" s="8"/>
      <c r="M32" s="8">
        <v>66.400000000000006</v>
      </c>
      <c r="N32" s="8"/>
      <c r="O32" s="8"/>
      <c r="P32" s="8">
        <v>33.599999999999994</v>
      </c>
      <c r="Q32" s="8"/>
      <c r="R32" s="8">
        <v>96.852227963670259</v>
      </c>
      <c r="S32" s="8">
        <v>73.089448164479109</v>
      </c>
      <c r="T32" s="8">
        <v>23.762779799191151</v>
      </c>
      <c r="U32" s="8">
        <v>3.1477720363297408</v>
      </c>
      <c r="V32" s="8">
        <v>0</v>
      </c>
    </row>
    <row r="33" spans="1:22" s="107" customFormat="1" ht="11.4" x14ac:dyDescent="0.2">
      <c r="A33" s="107" t="s">
        <v>143</v>
      </c>
      <c r="B33" s="8">
        <v>2019</v>
      </c>
      <c r="C33" s="108" t="s">
        <v>7</v>
      </c>
      <c r="D33" s="8">
        <v>7835769</v>
      </c>
      <c r="E33" s="8">
        <v>95.64937319427554</v>
      </c>
      <c r="F33" s="8">
        <v>83.654021475352465</v>
      </c>
      <c r="G33" s="8">
        <v>79.068826666666666</v>
      </c>
      <c r="H33" s="8">
        <v>4.5851948086857988</v>
      </c>
      <c r="I33" s="8">
        <v>16.345978524647535</v>
      </c>
      <c r="J33" s="8">
        <v>0</v>
      </c>
      <c r="K33" s="8">
        <v>82.882298424467095</v>
      </c>
      <c r="L33" s="8"/>
      <c r="M33" s="8">
        <v>66.400000000000006</v>
      </c>
      <c r="N33" s="8">
        <v>16.482298424467089</v>
      </c>
      <c r="O33" s="8">
        <v>17.117701575532905</v>
      </c>
      <c r="P33" s="8">
        <v>0</v>
      </c>
      <c r="Q33" s="8"/>
      <c r="R33" s="8">
        <v>96.852227963670259</v>
      </c>
      <c r="S33" s="8">
        <v>83.384252488223865</v>
      </c>
      <c r="T33" s="8">
        <v>13.467975475446394</v>
      </c>
      <c r="U33" s="8">
        <v>3.1477720363297408</v>
      </c>
      <c r="V33" s="8">
        <v>0</v>
      </c>
    </row>
    <row r="34" spans="1:22" s="107" customFormat="1" ht="11.4" x14ac:dyDescent="0.2">
      <c r="A34" s="107" t="s">
        <v>143</v>
      </c>
      <c r="B34" s="8">
        <v>2020</v>
      </c>
      <c r="C34" s="108" t="s">
        <v>7</v>
      </c>
      <c r="D34" s="8">
        <v>8023985</v>
      </c>
      <c r="E34" s="8">
        <v>95.08172303871379</v>
      </c>
      <c r="F34" s="8">
        <v>84.369506701277714</v>
      </c>
      <c r="G34" s="8">
        <v>79.068826666666666</v>
      </c>
      <c r="H34" s="8">
        <v>5.3006800346110481</v>
      </c>
      <c r="I34" s="8">
        <v>15.630493298722286</v>
      </c>
      <c r="J34" s="8">
        <v>0</v>
      </c>
      <c r="K34" s="8">
        <v>82.882298424467095</v>
      </c>
      <c r="L34" s="8"/>
      <c r="M34" s="8">
        <v>66.400000000000006</v>
      </c>
      <c r="N34" s="8">
        <v>16.482298424467089</v>
      </c>
      <c r="O34" s="8">
        <v>17.117701575532905</v>
      </c>
      <c r="P34" s="8">
        <v>0</v>
      </c>
      <c r="Q34" s="8"/>
      <c r="R34" s="8">
        <v>96.852227963670259</v>
      </c>
      <c r="S34" s="8">
        <v>93.679056811968621</v>
      </c>
      <c r="T34" s="8">
        <v>3.1731711517016379</v>
      </c>
      <c r="U34" s="8">
        <v>3.1477720363297408</v>
      </c>
      <c r="V34" s="8">
        <v>0</v>
      </c>
    </row>
    <row r="35" spans="1:22" s="107" customFormat="1" ht="11.4" x14ac:dyDescent="0.2">
      <c r="A35" s="107" t="s">
        <v>143</v>
      </c>
      <c r="B35" s="8">
        <v>2021</v>
      </c>
      <c r="C35" s="108" t="s">
        <v>7</v>
      </c>
      <c r="D35" s="8">
        <v>8208767</v>
      </c>
      <c r="E35" s="8">
        <v>94.514072883151812</v>
      </c>
      <c r="F35" s="8">
        <v>85.084991927203191</v>
      </c>
      <c r="G35" s="8">
        <v>79.068826666666666</v>
      </c>
      <c r="H35" s="8">
        <v>6.0161652605365248</v>
      </c>
      <c r="I35" s="8">
        <v>14.915008072796809</v>
      </c>
      <c r="J35" s="8">
        <v>0</v>
      </c>
      <c r="K35" s="8">
        <v>82.882298424467095</v>
      </c>
      <c r="L35" s="8"/>
      <c r="M35" s="8"/>
      <c r="N35" s="8"/>
      <c r="O35" s="8">
        <v>17.117701575532905</v>
      </c>
      <c r="P35" s="8">
        <v>82.882298424467095</v>
      </c>
      <c r="Q35" s="8"/>
      <c r="R35" s="8">
        <v>96.852227963670259</v>
      </c>
      <c r="S35" s="8">
        <v>96.852227963670259</v>
      </c>
      <c r="T35" s="8">
        <v>0</v>
      </c>
      <c r="U35" s="8">
        <v>3.1477720363297408</v>
      </c>
      <c r="V35" s="8">
        <v>0</v>
      </c>
    </row>
    <row r="36" spans="1:22" s="107" customFormat="1" ht="11.4" x14ac:dyDescent="0.2">
      <c r="A36" s="107" t="s">
        <v>143</v>
      </c>
      <c r="B36" s="8">
        <v>2022</v>
      </c>
      <c r="C36" s="108" t="s">
        <v>7</v>
      </c>
      <c r="D36" s="8">
        <v>8392273</v>
      </c>
      <c r="E36" s="8">
        <v>93.946422727590061</v>
      </c>
      <c r="F36" s="8">
        <v>85.80047715312844</v>
      </c>
      <c r="G36" s="8">
        <v>79.068826666666666</v>
      </c>
      <c r="H36" s="8">
        <v>6.7316504864617741</v>
      </c>
      <c r="I36" s="8">
        <v>14.19952284687156</v>
      </c>
      <c r="J36" s="8">
        <v>0</v>
      </c>
      <c r="K36" s="8">
        <v>82.882298424467095</v>
      </c>
      <c r="L36" s="8"/>
      <c r="M36" s="8"/>
      <c r="N36" s="8"/>
      <c r="O36" s="8">
        <v>17.117701575532905</v>
      </c>
      <c r="P36" s="8">
        <v>82.882298424467095</v>
      </c>
      <c r="Q36" s="8"/>
      <c r="R36" s="8">
        <v>96.852227963670259</v>
      </c>
      <c r="S36" s="8">
        <v>96.852227963670259</v>
      </c>
      <c r="T36" s="8">
        <v>0</v>
      </c>
      <c r="U36" s="8">
        <v>3.1477720363297408</v>
      </c>
      <c r="V36" s="8">
        <v>0</v>
      </c>
    </row>
    <row r="37" spans="1:22" s="107" customFormat="1" ht="11.4" x14ac:dyDescent="0.2">
      <c r="A37" s="107" t="s">
        <v>143</v>
      </c>
      <c r="B37" s="8">
        <v>2023</v>
      </c>
      <c r="C37" s="108" t="s">
        <v>7</v>
      </c>
      <c r="D37" s="8">
        <v>8571990</v>
      </c>
      <c r="E37" s="8">
        <v>93.378772572028311</v>
      </c>
      <c r="F37" s="8">
        <v>86.51596237905369</v>
      </c>
      <c r="G37" s="8">
        <v>79.068826666666666</v>
      </c>
      <c r="H37" s="8">
        <v>7.4471357123870234</v>
      </c>
      <c r="I37" s="8">
        <v>13.48403762094631</v>
      </c>
      <c r="J37" s="8">
        <v>0</v>
      </c>
      <c r="K37" s="8">
        <v>82.882298424467095</v>
      </c>
      <c r="L37" s="8"/>
      <c r="M37" s="8"/>
      <c r="N37" s="8"/>
      <c r="O37" s="8">
        <v>17.117701575532905</v>
      </c>
      <c r="P37" s="8">
        <v>82.882298424467095</v>
      </c>
      <c r="Q37" s="8"/>
      <c r="R37" s="8">
        <v>96.852227963670259</v>
      </c>
      <c r="S37" s="8">
        <v>96.852227963670259</v>
      </c>
      <c r="T37" s="8">
        <v>0</v>
      </c>
      <c r="U37" s="8">
        <v>3.1477720363297408</v>
      </c>
      <c r="V37" s="8">
        <v>0</v>
      </c>
    </row>
    <row r="38" spans="1:22" s="107" customFormat="1" ht="11.4" x14ac:dyDescent="0.2">
      <c r="A38" s="107" t="s">
        <v>143</v>
      </c>
      <c r="B38" s="8">
        <v>2024</v>
      </c>
      <c r="C38" s="108" t="s">
        <v>7</v>
      </c>
      <c r="D38" s="8">
        <v>8746235</v>
      </c>
      <c r="E38" s="8">
        <v>92.81112241646656</v>
      </c>
      <c r="F38" s="8">
        <v>87.231447604978939</v>
      </c>
      <c r="G38" s="8"/>
      <c r="H38" s="8"/>
      <c r="I38" s="8">
        <v>12.768552395021061</v>
      </c>
      <c r="J38" s="8">
        <v>87.231447604978939</v>
      </c>
      <c r="K38" s="8">
        <v>82.882298424467095</v>
      </c>
      <c r="L38" s="8"/>
      <c r="M38" s="8"/>
      <c r="N38" s="8"/>
      <c r="O38" s="8">
        <v>17.117701575532905</v>
      </c>
      <c r="P38" s="8">
        <v>82.882298424467095</v>
      </c>
      <c r="Q38" s="8"/>
      <c r="R38" s="8">
        <v>96.852227963670259</v>
      </c>
      <c r="S38" s="8">
        <v>96.852227963670259</v>
      </c>
      <c r="T38" s="8">
        <v>0</v>
      </c>
      <c r="U38" s="8">
        <v>3.1477720363297408</v>
      </c>
      <c r="V38" s="8">
        <v>0</v>
      </c>
    </row>
    <row r="39" spans="1:22" s="107" customFormat="1" ht="11.4" x14ac:dyDescent="0.2">
      <c r="A39" s="107" t="s">
        <v>143</v>
      </c>
      <c r="B39" s="8">
        <v>2025</v>
      </c>
      <c r="C39" s="108" t="s">
        <v>7</v>
      </c>
      <c r="D39" s="8">
        <v>8891533</v>
      </c>
      <c r="E39" s="8">
        <v>92.243472260904582</v>
      </c>
      <c r="F39" s="8">
        <v>87.946932830904188</v>
      </c>
      <c r="G39" s="8"/>
      <c r="H39" s="8"/>
      <c r="I39" s="8">
        <v>12.053067169095812</v>
      </c>
      <c r="J39" s="8">
        <v>87.946932830904188</v>
      </c>
      <c r="K39" s="8">
        <v>82.882298424467095</v>
      </c>
      <c r="L39" s="8"/>
      <c r="M39" s="8"/>
      <c r="N39" s="8"/>
      <c r="O39" s="8">
        <v>17.117701575532905</v>
      </c>
      <c r="P39" s="8">
        <v>82.882298424467095</v>
      </c>
      <c r="Q39" s="8"/>
      <c r="R39" s="8">
        <v>96.852227963670259</v>
      </c>
      <c r="S39" s="8">
        <v>96.852227963670259</v>
      </c>
      <c r="T39" s="8">
        <v>0</v>
      </c>
      <c r="U39" s="8">
        <v>3.1477720363297408</v>
      </c>
      <c r="V39" s="8">
        <v>0</v>
      </c>
    </row>
    <row r="40" spans="1:22" s="107" customFormat="1" ht="11.4" x14ac:dyDescent="0.2">
      <c r="A40" s="107" t="s">
        <v>143</v>
      </c>
      <c r="B40" s="8">
        <v>2026</v>
      </c>
      <c r="C40" s="108" t="s">
        <v>7</v>
      </c>
      <c r="D40" s="8"/>
      <c r="E40" s="8">
        <v>92.243472260904582</v>
      </c>
      <c r="F40" s="8">
        <v>87.946932830904188</v>
      </c>
      <c r="G40" s="8"/>
      <c r="H40" s="8"/>
      <c r="I40" s="8">
        <v>12.053067169095812</v>
      </c>
      <c r="J40" s="8">
        <v>87.946932830904188</v>
      </c>
      <c r="K40" s="8">
        <v>82.882298424467095</v>
      </c>
      <c r="L40" s="8"/>
      <c r="M40" s="8"/>
      <c r="N40" s="8"/>
      <c r="O40" s="8">
        <v>17.117701575532905</v>
      </c>
      <c r="P40" s="8">
        <v>82.882298424467095</v>
      </c>
      <c r="Q40" s="8"/>
      <c r="R40" s="8">
        <v>96.852227963670259</v>
      </c>
      <c r="S40" s="8">
        <v>96.852227963670259</v>
      </c>
      <c r="T40" s="8">
        <v>0</v>
      </c>
      <c r="U40" s="8">
        <v>3.1477720363297408</v>
      </c>
      <c r="V40" s="8">
        <v>0</v>
      </c>
    </row>
    <row r="41" spans="1:22" s="107" customFormat="1" ht="11.4" x14ac:dyDescent="0.2">
      <c r="A41" s="107" t="s">
        <v>143</v>
      </c>
      <c r="B41" s="8">
        <v>2027</v>
      </c>
      <c r="C41" s="108" t="s">
        <v>7</v>
      </c>
      <c r="D41" s="8"/>
      <c r="E41" s="8">
        <v>92.243472260904582</v>
      </c>
      <c r="F41" s="8">
        <v>87.946932830904188</v>
      </c>
      <c r="G41" s="8"/>
      <c r="H41" s="8"/>
      <c r="I41" s="8">
        <v>12.053067169095812</v>
      </c>
      <c r="J41" s="8">
        <v>87.946932830904188</v>
      </c>
      <c r="K41" s="8">
        <v>82.882298424467095</v>
      </c>
      <c r="L41" s="8"/>
      <c r="M41" s="8"/>
      <c r="N41" s="8"/>
      <c r="O41" s="8">
        <v>17.117701575532905</v>
      </c>
      <c r="P41" s="8">
        <v>82.882298424467095</v>
      </c>
      <c r="Q41" s="8"/>
      <c r="R41" s="8"/>
      <c r="S41" s="8">
        <v>100</v>
      </c>
      <c r="T41" s="8"/>
      <c r="U41" s="8"/>
      <c r="V41" s="8">
        <v>0</v>
      </c>
    </row>
    <row r="42" spans="1:22" s="107" customFormat="1" ht="11.4" x14ac:dyDescent="0.2">
      <c r="A42" s="107" t="s">
        <v>143</v>
      </c>
      <c r="B42" s="8">
        <v>2028</v>
      </c>
      <c r="C42" s="108" t="s">
        <v>7</v>
      </c>
      <c r="D42" s="8"/>
      <c r="E42" s="8">
        <v>92.243472260904582</v>
      </c>
      <c r="F42" s="8">
        <v>87.946932830904188</v>
      </c>
      <c r="G42" s="8"/>
      <c r="H42" s="8"/>
      <c r="I42" s="8">
        <v>12.053067169095812</v>
      </c>
      <c r="J42" s="8">
        <v>87.946932830904188</v>
      </c>
      <c r="K42" s="8"/>
      <c r="L42" s="8"/>
      <c r="M42" s="8"/>
      <c r="N42" s="8"/>
      <c r="O42" s="8"/>
      <c r="P42" s="8">
        <v>100</v>
      </c>
      <c r="Q42" s="8"/>
      <c r="R42" s="8"/>
      <c r="S42" s="8">
        <v>100</v>
      </c>
      <c r="T42" s="8"/>
      <c r="U42" s="8"/>
      <c r="V42" s="8">
        <v>0</v>
      </c>
    </row>
    <row r="43" spans="1:22" s="107" customFormat="1" ht="11.4" x14ac:dyDescent="0.2">
      <c r="A43" s="107" t="s">
        <v>143</v>
      </c>
      <c r="B43" s="8">
        <v>2029</v>
      </c>
      <c r="C43" s="108" t="s">
        <v>7</v>
      </c>
      <c r="D43" s="8"/>
      <c r="E43" s="8">
        <v>92.243472260904582</v>
      </c>
      <c r="F43" s="8">
        <v>87.946932830904188</v>
      </c>
      <c r="G43" s="8"/>
      <c r="H43" s="8"/>
      <c r="I43" s="8">
        <v>12.053067169095812</v>
      </c>
      <c r="J43" s="8">
        <v>87.946932830904188</v>
      </c>
      <c r="K43" s="8"/>
      <c r="L43" s="8"/>
      <c r="M43" s="8"/>
      <c r="N43" s="8"/>
      <c r="O43" s="8"/>
      <c r="P43" s="8">
        <v>100</v>
      </c>
      <c r="Q43" s="8"/>
      <c r="R43" s="8"/>
      <c r="S43" s="8">
        <v>100</v>
      </c>
      <c r="T43" s="8"/>
      <c r="U43" s="8"/>
      <c r="V43" s="8">
        <v>0</v>
      </c>
    </row>
    <row r="44" spans="1:22" s="107" customFormat="1" ht="11.4" x14ac:dyDescent="0.2">
      <c r="A44" s="107" t="s">
        <v>143</v>
      </c>
      <c r="B44" s="8">
        <v>2030</v>
      </c>
      <c r="C44" s="108" t="s">
        <v>7</v>
      </c>
      <c r="D44" s="8"/>
      <c r="E44" s="8"/>
      <c r="F44" s="8"/>
      <c r="G44" s="8"/>
      <c r="H44" s="8"/>
      <c r="I44" s="8"/>
      <c r="J44" s="8">
        <v>100</v>
      </c>
      <c r="K44" s="8"/>
      <c r="L44" s="8"/>
      <c r="M44" s="8"/>
      <c r="N44" s="8"/>
      <c r="O44" s="8"/>
      <c r="P44" s="8">
        <v>100</v>
      </c>
      <c r="Q44" s="8"/>
      <c r="R44" s="8"/>
      <c r="S44" s="8">
        <v>100</v>
      </c>
      <c r="T44" s="8"/>
      <c r="U44" s="8"/>
      <c r="V44" s="8">
        <v>0</v>
      </c>
    </row>
    <row r="45" spans="1:22" s="107" customFormat="1" ht="11.4" x14ac:dyDescent="0.2">
      <c r="A45" s="107" t="s">
        <v>143</v>
      </c>
      <c r="B45" s="8">
        <v>2000</v>
      </c>
      <c r="C45" s="108" t="s">
        <v>1</v>
      </c>
      <c r="D45" s="8">
        <v>1565203.8573566438</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143</v>
      </c>
      <c r="B46" s="8">
        <v>2001</v>
      </c>
      <c r="C46" s="108" t="s">
        <v>1</v>
      </c>
      <c r="D46" s="8">
        <v>1617567.6763882446</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143</v>
      </c>
      <c r="B47" s="8">
        <v>2002</v>
      </c>
      <c r="C47" s="108" t="s">
        <v>1</v>
      </c>
      <c r="D47" s="8">
        <v>1686437.6198075865</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143</v>
      </c>
      <c r="B48" s="8">
        <v>2003</v>
      </c>
      <c r="C48" s="108" t="s">
        <v>1</v>
      </c>
      <c r="D48" s="8">
        <v>1757057.3206105423</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143</v>
      </c>
      <c r="B49" s="8">
        <v>2004</v>
      </c>
      <c r="C49" s="108" t="s">
        <v>1</v>
      </c>
      <c r="D49" s="8">
        <v>1831711.3443443298</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143</v>
      </c>
      <c r="B50" s="8">
        <v>2005</v>
      </c>
      <c r="C50" s="108" t="s">
        <v>1</v>
      </c>
      <c r="D50" s="8">
        <v>1908190.1453736115</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143</v>
      </c>
      <c r="B51" s="8">
        <v>2006</v>
      </c>
      <c r="C51" s="108" t="s">
        <v>1</v>
      </c>
      <c r="D51" s="8">
        <v>1989880.7139587402</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143</v>
      </c>
      <c r="B52" s="8">
        <v>2007</v>
      </c>
      <c r="C52" s="108" t="s">
        <v>1</v>
      </c>
      <c r="D52" s="8">
        <v>2075348.1156129076</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143</v>
      </c>
      <c r="B53" s="8">
        <v>2008</v>
      </c>
      <c r="C53" s="108" t="s">
        <v>1</v>
      </c>
      <c r="D53" s="8">
        <v>2168103.3813091279</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143</v>
      </c>
      <c r="B54" s="8">
        <v>2009</v>
      </c>
      <c r="C54" s="108" t="s">
        <v>1</v>
      </c>
      <c r="D54" s="8">
        <v>2265904.082678833</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143</v>
      </c>
      <c r="B55" s="8">
        <v>2010</v>
      </c>
      <c r="C55" s="108" t="s">
        <v>1</v>
      </c>
      <c r="D55" s="8">
        <v>2370146.9764312743</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143</v>
      </c>
      <c r="B56" s="8">
        <v>2011</v>
      </c>
      <c r="C56" s="108" t="s">
        <v>1</v>
      </c>
      <c r="D56" s="8">
        <v>2477920.9418016053</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143</v>
      </c>
      <c r="B57" s="8">
        <v>2012</v>
      </c>
      <c r="C57" s="108" t="s">
        <v>1</v>
      </c>
      <c r="D57" s="8">
        <v>2590462.8907170868</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143</v>
      </c>
      <c r="B58" s="8">
        <v>2013</v>
      </c>
      <c r="C58" s="108" t="s">
        <v>1</v>
      </c>
      <c r="D58" s="8">
        <v>2706829.4666288374</v>
      </c>
      <c r="E58" s="8">
        <v>98.950015131836921</v>
      </c>
      <c r="F58" s="8">
        <v>92.862141579122195</v>
      </c>
      <c r="G58" s="8"/>
      <c r="H58" s="8"/>
      <c r="I58" s="8">
        <v>7.1378584208778051</v>
      </c>
      <c r="J58" s="8">
        <v>92.862141579122195</v>
      </c>
      <c r="K58" s="8"/>
      <c r="L58" s="8"/>
      <c r="M58" s="8"/>
      <c r="N58" s="8"/>
      <c r="O58" s="8"/>
      <c r="P58" s="8">
        <v>100</v>
      </c>
      <c r="Q58" s="8"/>
      <c r="R58" s="8"/>
      <c r="S58" s="8"/>
      <c r="T58" s="8"/>
      <c r="U58" s="8"/>
      <c r="V58" s="8">
        <v>100</v>
      </c>
    </row>
    <row r="59" spans="1:22" s="107" customFormat="1" ht="11.4" x14ac:dyDescent="0.2">
      <c r="A59" s="107" t="s">
        <v>143</v>
      </c>
      <c r="B59" s="8">
        <v>2014</v>
      </c>
      <c r="C59" s="108" t="s">
        <v>1</v>
      </c>
      <c r="D59" s="8">
        <v>2826792.4171353527</v>
      </c>
      <c r="E59" s="8">
        <v>98.950015131836921</v>
      </c>
      <c r="F59" s="8">
        <v>92.862141579122195</v>
      </c>
      <c r="G59" s="8"/>
      <c r="H59" s="8"/>
      <c r="I59" s="8">
        <v>7.1378584208778051</v>
      </c>
      <c r="J59" s="8">
        <v>92.862141579122195</v>
      </c>
      <c r="K59" s="8"/>
      <c r="L59" s="8"/>
      <c r="M59" s="8"/>
      <c r="N59" s="8"/>
      <c r="O59" s="8"/>
      <c r="P59" s="8">
        <v>100</v>
      </c>
      <c r="Q59" s="8"/>
      <c r="R59" s="8"/>
      <c r="S59" s="8"/>
      <c r="T59" s="8"/>
      <c r="U59" s="8"/>
      <c r="V59" s="8">
        <v>100</v>
      </c>
    </row>
    <row r="60" spans="1:22" s="107" customFormat="1" ht="11.4" x14ac:dyDescent="0.2">
      <c r="A60" s="107" t="s">
        <v>143</v>
      </c>
      <c r="B60" s="8">
        <v>2015</v>
      </c>
      <c r="C60" s="108" t="s">
        <v>1</v>
      </c>
      <c r="D60" s="8">
        <v>2949335.1419406892</v>
      </c>
      <c r="E60" s="8">
        <v>98.950015131836921</v>
      </c>
      <c r="F60" s="8">
        <v>92.862141579122195</v>
      </c>
      <c r="G60" s="8"/>
      <c r="H60" s="8"/>
      <c r="I60" s="8">
        <v>7.1378584208778051</v>
      </c>
      <c r="J60" s="8">
        <v>92.862141579122195</v>
      </c>
      <c r="K60" s="8"/>
      <c r="L60" s="8"/>
      <c r="M60" s="8"/>
      <c r="N60" s="8"/>
      <c r="O60" s="8"/>
      <c r="P60" s="8">
        <v>100</v>
      </c>
      <c r="Q60" s="8"/>
      <c r="R60" s="8"/>
      <c r="S60" s="8"/>
      <c r="T60" s="8"/>
      <c r="U60" s="8"/>
      <c r="V60" s="8">
        <v>100</v>
      </c>
    </row>
    <row r="61" spans="1:22" s="107" customFormat="1" ht="11.4" x14ac:dyDescent="0.2">
      <c r="A61" s="107" t="s">
        <v>143</v>
      </c>
      <c r="B61" s="8">
        <v>2016</v>
      </c>
      <c r="C61" s="108" t="s">
        <v>1</v>
      </c>
      <c r="D61" s="8">
        <v>3073822.0899262619</v>
      </c>
      <c r="E61" s="8">
        <v>98.950015131836921</v>
      </c>
      <c r="F61" s="8">
        <v>92.862141579122195</v>
      </c>
      <c r="G61" s="8"/>
      <c r="H61" s="8"/>
      <c r="I61" s="8">
        <v>7.1378584208778051</v>
      </c>
      <c r="J61" s="8">
        <v>92.862141579122195</v>
      </c>
      <c r="K61" s="8"/>
      <c r="L61" s="8"/>
      <c r="M61" s="8"/>
      <c r="N61" s="8"/>
      <c r="O61" s="8"/>
      <c r="P61" s="8">
        <v>100</v>
      </c>
      <c r="Q61" s="8"/>
      <c r="R61" s="8"/>
      <c r="S61" s="8"/>
      <c r="T61" s="8"/>
      <c r="U61" s="8"/>
      <c r="V61" s="8">
        <v>100</v>
      </c>
    </row>
    <row r="62" spans="1:22" s="107" customFormat="1" ht="11.4" x14ac:dyDescent="0.2">
      <c r="A62" s="107" t="s">
        <v>143</v>
      </c>
      <c r="B62" s="8">
        <v>2017</v>
      </c>
      <c r="C62" s="108" t="s">
        <v>1</v>
      </c>
      <c r="D62" s="8">
        <v>3200178.7458508299</v>
      </c>
      <c r="E62" s="8">
        <v>98.950015131836921</v>
      </c>
      <c r="F62" s="8">
        <v>92.862141579122195</v>
      </c>
      <c r="G62" s="8"/>
      <c r="H62" s="8"/>
      <c r="I62" s="8">
        <v>7.1378584208778051</v>
      </c>
      <c r="J62" s="8">
        <v>92.862141579122195</v>
      </c>
      <c r="K62" s="8"/>
      <c r="L62" s="8"/>
      <c r="M62" s="8"/>
      <c r="N62" s="8"/>
      <c r="O62" s="8"/>
      <c r="P62" s="8">
        <v>100</v>
      </c>
      <c r="Q62" s="8"/>
      <c r="R62" s="8"/>
      <c r="S62" s="8"/>
      <c r="T62" s="8"/>
      <c r="U62" s="8"/>
      <c r="V62" s="8">
        <v>100</v>
      </c>
    </row>
    <row r="63" spans="1:22" s="107" customFormat="1" ht="11.4" x14ac:dyDescent="0.2">
      <c r="A63" s="107" t="s">
        <v>143</v>
      </c>
      <c r="B63" s="8">
        <v>2018</v>
      </c>
      <c r="C63" s="108" t="s">
        <v>1</v>
      </c>
      <c r="D63" s="8">
        <v>3326696.0542718126</v>
      </c>
      <c r="E63" s="8">
        <v>98.950015131836921</v>
      </c>
      <c r="F63" s="8">
        <v>92.862141579122195</v>
      </c>
      <c r="G63" s="8"/>
      <c r="H63" s="8"/>
      <c r="I63" s="8">
        <v>7.1378584208778051</v>
      </c>
      <c r="J63" s="8">
        <v>92.862141579122195</v>
      </c>
      <c r="K63" s="8"/>
      <c r="L63" s="8"/>
      <c r="M63" s="8"/>
      <c r="N63" s="8"/>
      <c r="O63" s="8"/>
      <c r="P63" s="8">
        <v>100</v>
      </c>
      <c r="Q63" s="8"/>
      <c r="R63" s="8"/>
      <c r="S63" s="8"/>
      <c r="T63" s="8"/>
      <c r="U63" s="8"/>
      <c r="V63" s="8">
        <v>100</v>
      </c>
    </row>
    <row r="64" spans="1:22" s="107" customFormat="1" ht="11.4" x14ac:dyDescent="0.2">
      <c r="A64" s="107" t="s">
        <v>143</v>
      </c>
      <c r="B64" s="8">
        <v>2019</v>
      </c>
      <c r="C64" s="108" t="s">
        <v>1</v>
      </c>
      <c r="D64" s="8">
        <v>3453380.0036808015</v>
      </c>
      <c r="E64" s="8">
        <v>98.950015131836921</v>
      </c>
      <c r="F64" s="8">
        <v>92.862141579122195</v>
      </c>
      <c r="G64" s="8"/>
      <c r="H64" s="8"/>
      <c r="I64" s="8">
        <v>7.1378584208778051</v>
      </c>
      <c r="J64" s="8">
        <v>92.862141579122195</v>
      </c>
      <c r="K64" s="8"/>
      <c r="L64" s="8"/>
      <c r="M64" s="8"/>
      <c r="N64" s="8"/>
      <c r="O64" s="8"/>
      <c r="P64" s="8">
        <v>100</v>
      </c>
      <c r="Q64" s="8"/>
      <c r="R64" s="8"/>
      <c r="S64" s="8"/>
      <c r="T64" s="8"/>
      <c r="U64" s="8"/>
      <c r="V64" s="8">
        <v>100</v>
      </c>
    </row>
    <row r="65" spans="1:22" s="107" customFormat="1" ht="11.4" x14ac:dyDescent="0.2">
      <c r="A65" s="107" t="s">
        <v>143</v>
      </c>
      <c r="B65" s="8">
        <v>2020</v>
      </c>
      <c r="C65" s="108" t="s">
        <v>1</v>
      </c>
      <c r="D65" s="8">
        <v>3581024.0893417359</v>
      </c>
      <c r="E65" s="8">
        <v>98.950015131836921</v>
      </c>
      <c r="F65" s="8">
        <v>92.862141579122195</v>
      </c>
      <c r="G65" s="8"/>
      <c r="H65" s="8"/>
      <c r="I65" s="8">
        <v>7.1378584208778051</v>
      </c>
      <c r="J65" s="8">
        <v>92.862141579122195</v>
      </c>
      <c r="K65" s="8"/>
      <c r="L65" s="8"/>
      <c r="M65" s="8"/>
      <c r="N65" s="8"/>
      <c r="O65" s="8"/>
      <c r="P65" s="8">
        <v>100</v>
      </c>
      <c r="Q65" s="8"/>
      <c r="R65" s="8"/>
      <c r="S65" s="8"/>
      <c r="T65" s="8"/>
      <c r="U65" s="8"/>
      <c r="V65" s="8">
        <v>100</v>
      </c>
    </row>
    <row r="66" spans="1:22" s="107" customFormat="1" ht="11.4" x14ac:dyDescent="0.2">
      <c r="A66" s="107" t="s">
        <v>143</v>
      </c>
      <c r="B66" s="8">
        <v>2021</v>
      </c>
      <c r="C66" s="108" t="s">
        <v>1</v>
      </c>
      <c r="D66" s="8">
        <v>3709706.0928651425</v>
      </c>
      <c r="E66" s="8">
        <v>98.950015131836921</v>
      </c>
      <c r="F66" s="8">
        <v>92.862141579122195</v>
      </c>
      <c r="G66" s="8"/>
      <c r="H66" s="8"/>
      <c r="I66" s="8">
        <v>7.1378584208778051</v>
      </c>
      <c r="J66" s="8">
        <v>92.862141579122195</v>
      </c>
      <c r="K66" s="8"/>
      <c r="L66" s="8"/>
      <c r="M66" s="8"/>
      <c r="N66" s="8"/>
      <c r="O66" s="8"/>
      <c r="P66" s="8">
        <v>100</v>
      </c>
      <c r="Q66" s="8"/>
      <c r="R66" s="8"/>
      <c r="S66" s="8"/>
      <c r="T66" s="8"/>
      <c r="U66" s="8"/>
      <c r="V66" s="8">
        <v>100</v>
      </c>
    </row>
    <row r="67" spans="1:22" s="107" customFormat="1" ht="11.4" x14ac:dyDescent="0.2">
      <c r="A67" s="107" t="s">
        <v>143</v>
      </c>
      <c r="B67" s="8">
        <v>2022</v>
      </c>
      <c r="C67" s="108" t="s">
        <v>1</v>
      </c>
      <c r="D67" s="8">
        <v>3840388.1807081606</v>
      </c>
      <c r="E67" s="8">
        <v>98.950015131836921</v>
      </c>
      <c r="F67" s="8">
        <v>92.862141579122195</v>
      </c>
      <c r="G67" s="8"/>
      <c r="H67" s="8"/>
      <c r="I67" s="8">
        <v>7.1378584208778051</v>
      </c>
      <c r="J67" s="8">
        <v>92.862141579122195</v>
      </c>
      <c r="K67" s="8"/>
      <c r="L67" s="8"/>
      <c r="M67" s="8"/>
      <c r="N67" s="8"/>
      <c r="O67" s="8"/>
      <c r="P67" s="8">
        <v>100</v>
      </c>
      <c r="Q67" s="8"/>
      <c r="R67" s="8"/>
      <c r="S67" s="8"/>
      <c r="T67" s="8"/>
      <c r="U67" s="8"/>
      <c r="V67" s="8">
        <v>100</v>
      </c>
    </row>
    <row r="68" spans="1:22" s="107" customFormat="1" ht="11.4" x14ac:dyDescent="0.2">
      <c r="A68" s="107" t="s">
        <v>143</v>
      </c>
      <c r="B68" s="8">
        <v>2023</v>
      </c>
      <c r="C68" s="108" t="s">
        <v>1</v>
      </c>
      <c r="D68" s="8">
        <v>3971831.4880210874</v>
      </c>
      <c r="E68" s="8">
        <v>98.950015131836921</v>
      </c>
      <c r="F68" s="8">
        <v>92.862141579122195</v>
      </c>
      <c r="G68" s="8"/>
      <c r="H68" s="8"/>
      <c r="I68" s="8">
        <v>7.1378584208778051</v>
      </c>
      <c r="J68" s="8">
        <v>92.862141579122195</v>
      </c>
      <c r="K68" s="8"/>
      <c r="L68" s="8"/>
      <c r="M68" s="8"/>
      <c r="N68" s="8"/>
      <c r="O68" s="8"/>
      <c r="P68" s="8">
        <v>100</v>
      </c>
      <c r="Q68" s="8"/>
      <c r="R68" s="8"/>
      <c r="S68" s="8"/>
      <c r="T68" s="8"/>
      <c r="U68" s="8"/>
      <c r="V68" s="8">
        <v>100</v>
      </c>
    </row>
    <row r="69" spans="1:22" s="107" customFormat="1" ht="11.4" x14ac:dyDescent="0.2">
      <c r="A69" s="107" t="s">
        <v>143</v>
      </c>
      <c r="B69" s="8">
        <v>2024</v>
      </c>
      <c r="C69" s="108" t="s">
        <v>1</v>
      </c>
      <c r="D69" s="8">
        <v>4103208.4823762891</v>
      </c>
      <c r="E69" s="8">
        <v>98.950015131836921</v>
      </c>
      <c r="F69" s="8">
        <v>92.862141579122195</v>
      </c>
      <c r="G69" s="8"/>
      <c r="H69" s="8"/>
      <c r="I69" s="8">
        <v>7.1378584208778051</v>
      </c>
      <c r="J69" s="8">
        <v>92.862141579122195</v>
      </c>
      <c r="K69" s="8"/>
      <c r="L69" s="8"/>
      <c r="M69" s="8"/>
      <c r="N69" s="8"/>
      <c r="O69" s="8"/>
      <c r="P69" s="8">
        <v>100</v>
      </c>
      <c r="Q69" s="8"/>
      <c r="R69" s="8"/>
      <c r="S69" s="8"/>
      <c r="T69" s="8"/>
      <c r="U69" s="8"/>
      <c r="V69" s="8">
        <v>100</v>
      </c>
    </row>
    <row r="70" spans="1:22" s="107" customFormat="1" ht="11.4" x14ac:dyDescent="0.2">
      <c r="A70" s="107" t="s">
        <v>143</v>
      </c>
      <c r="B70" s="8">
        <v>2025</v>
      </c>
      <c r="C70" s="108" t="s">
        <v>1</v>
      </c>
      <c r="D70" s="8">
        <v>4223300.4420252992</v>
      </c>
      <c r="E70" s="8">
        <v>98.950015131836921</v>
      </c>
      <c r="F70" s="8">
        <v>92.862141579122195</v>
      </c>
      <c r="G70" s="8"/>
      <c r="H70" s="8"/>
      <c r="I70" s="8">
        <v>7.1378584208778051</v>
      </c>
      <c r="J70" s="8">
        <v>92.862141579122195</v>
      </c>
      <c r="K70" s="8"/>
      <c r="L70" s="8"/>
      <c r="M70" s="8"/>
      <c r="N70" s="8"/>
      <c r="O70" s="8"/>
      <c r="P70" s="8">
        <v>100</v>
      </c>
      <c r="Q70" s="8"/>
      <c r="R70" s="8"/>
      <c r="S70" s="8"/>
      <c r="T70" s="8"/>
      <c r="U70" s="8"/>
      <c r="V70" s="8">
        <v>100</v>
      </c>
    </row>
    <row r="71" spans="1:22" s="107" customFormat="1" ht="11.4" x14ac:dyDescent="0.2">
      <c r="A71" s="107" t="s">
        <v>143</v>
      </c>
      <c r="B71" s="8">
        <v>2026</v>
      </c>
      <c r="C71" s="108" t="s">
        <v>1</v>
      </c>
      <c r="D71" s="8"/>
      <c r="E71" s="8">
        <v>98.950015131836921</v>
      </c>
      <c r="F71" s="8">
        <v>92.862141579122195</v>
      </c>
      <c r="G71" s="8"/>
      <c r="H71" s="8"/>
      <c r="I71" s="8">
        <v>7.1378584208778051</v>
      </c>
      <c r="J71" s="8">
        <v>92.862141579122195</v>
      </c>
      <c r="K71" s="8"/>
      <c r="L71" s="8"/>
      <c r="M71" s="8"/>
      <c r="N71" s="8"/>
      <c r="O71" s="8"/>
      <c r="P71" s="8">
        <v>100</v>
      </c>
      <c r="Q71" s="8"/>
      <c r="R71" s="8"/>
      <c r="S71" s="8"/>
      <c r="T71" s="8"/>
      <c r="U71" s="8"/>
      <c r="V71" s="8">
        <v>100</v>
      </c>
    </row>
    <row r="72" spans="1:22" s="107" customFormat="1" ht="11.4" x14ac:dyDescent="0.2">
      <c r="A72" s="107" t="s">
        <v>143</v>
      </c>
      <c r="B72" s="8">
        <v>2027</v>
      </c>
      <c r="C72" s="108" t="s">
        <v>1</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143</v>
      </c>
      <c r="B73" s="8">
        <v>2028</v>
      </c>
      <c r="C73" s="108" t="s">
        <v>1</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143</v>
      </c>
      <c r="B74" s="8">
        <v>2029</v>
      </c>
      <c r="C74" s="108" t="s">
        <v>1</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143</v>
      </c>
      <c r="B75" s="8">
        <v>2030</v>
      </c>
      <c r="C75" s="108" t="s">
        <v>1</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143</v>
      </c>
      <c r="B76" s="8">
        <v>2000</v>
      </c>
      <c r="C76" s="108" t="s">
        <v>2</v>
      </c>
      <c r="D76" s="8">
        <v>2932250.1426433562</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143</v>
      </c>
      <c r="B77" s="8">
        <v>2001</v>
      </c>
      <c r="C77" s="108" t="s">
        <v>2</v>
      </c>
      <c r="D77" s="8">
        <v>3003790.3236117549</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143</v>
      </c>
      <c r="B78" s="8">
        <v>2002</v>
      </c>
      <c r="C78" s="108" t="s">
        <v>2</v>
      </c>
      <c r="D78" s="8">
        <v>3067438.3801924135</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143</v>
      </c>
      <c r="B79" s="8">
        <v>2003</v>
      </c>
      <c r="C79" s="108" t="s">
        <v>2</v>
      </c>
      <c r="D79" s="8">
        <v>3130309.6793894572</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143</v>
      </c>
      <c r="B80" s="8">
        <v>2004</v>
      </c>
      <c r="C80" s="108" t="s">
        <v>2</v>
      </c>
      <c r="D80" s="8">
        <v>3196318.65565567</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143</v>
      </c>
      <c r="B81" s="8">
        <v>2005</v>
      </c>
      <c r="C81" s="108" t="s">
        <v>2</v>
      </c>
      <c r="D81" s="8">
        <v>3261515.8546263888</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143</v>
      </c>
      <c r="B82" s="8">
        <v>2006</v>
      </c>
      <c r="C82" s="108" t="s">
        <v>2</v>
      </c>
      <c r="D82" s="8">
        <v>3331367.2860412598</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143</v>
      </c>
      <c r="B83" s="8">
        <v>2007</v>
      </c>
      <c r="C83" s="108" t="s">
        <v>2</v>
      </c>
      <c r="D83" s="8">
        <v>3403250.8843870927</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143</v>
      </c>
      <c r="B84" s="8">
        <v>2008</v>
      </c>
      <c r="C84" s="108" t="s">
        <v>2</v>
      </c>
      <c r="D84" s="8">
        <v>3482266.6186908726</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143</v>
      </c>
      <c r="B85" s="8">
        <v>2009</v>
      </c>
      <c r="C85" s="108" t="s">
        <v>2</v>
      </c>
      <c r="D85" s="8">
        <v>3564887.917321167</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143</v>
      </c>
      <c r="B86" s="8">
        <v>2010</v>
      </c>
      <c r="C86" s="108" t="s">
        <v>2</v>
      </c>
      <c r="D86" s="8">
        <v>3652333.0235687257</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143</v>
      </c>
      <c r="B87" s="8">
        <v>2011</v>
      </c>
      <c r="C87" s="108" t="s">
        <v>2</v>
      </c>
      <c r="D87" s="8">
        <v>3740043.0581983947</v>
      </c>
      <c r="E87" s="8">
        <v>95.525745465762682</v>
      </c>
      <c r="F87" s="8">
        <v>81.877705445633879</v>
      </c>
      <c r="G87" s="8"/>
      <c r="H87" s="8"/>
      <c r="I87" s="8">
        <v>18.122294554366121</v>
      </c>
      <c r="J87" s="8">
        <v>81.877705445633879</v>
      </c>
      <c r="K87" s="8"/>
      <c r="L87" s="8"/>
      <c r="M87" s="8"/>
      <c r="N87" s="8"/>
      <c r="O87" s="8"/>
      <c r="P87" s="8">
        <v>100</v>
      </c>
      <c r="Q87" s="8"/>
      <c r="R87" s="8"/>
      <c r="S87" s="8"/>
      <c r="T87" s="8"/>
      <c r="U87" s="8"/>
      <c r="V87" s="8">
        <v>100</v>
      </c>
    </row>
    <row r="88" spans="1:22" s="107" customFormat="1" ht="11.4" x14ac:dyDescent="0.2">
      <c r="A88" s="107" t="s">
        <v>143</v>
      </c>
      <c r="B88" s="8">
        <v>2012</v>
      </c>
      <c r="C88" s="108" t="s">
        <v>2</v>
      </c>
      <c r="D88" s="8">
        <v>3828883.1092829132</v>
      </c>
      <c r="E88" s="8">
        <v>95.525745465762682</v>
      </c>
      <c r="F88" s="8">
        <v>81.877705445633879</v>
      </c>
      <c r="G88" s="8"/>
      <c r="H88" s="8"/>
      <c r="I88" s="8">
        <v>18.122294554366121</v>
      </c>
      <c r="J88" s="8">
        <v>81.877705445633879</v>
      </c>
      <c r="K88" s="8"/>
      <c r="L88" s="8"/>
      <c r="M88" s="8"/>
      <c r="N88" s="8"/>
      <c r="O88" s="8"/>
      <c r="P88" s="8">
        <v>100</v>
      </c>
      <c r="Q88" s="8"/>
      <c r="R88" s="8"/>
      <c r="S88" s="8"/>
      <c r="T88" s="8"/>
      <c r="U88" s="8"/>
      <c r="V88" s="8">
        <v>100</v>
      </c>
    </row>
    <row r="89" spans="1:22" s="107" customFormat="1" ht="11.4" x14ac:dyDescent="0.2">
      <c r="A89" s="107" t="s">
        <v>143</v>
      </c>
      <c r="B89" s="8">
        <v>2013</v>
      </c>
      <c r="C89" s="108" t="s">
        <v>2</v>
      </c>
      <c r="D89" s="8">
        <v>3917003.5333711626</v>
      </c>
      <c r="E89" s="8">
        <v>95.525745465762682</v>
      </c>
      <c r="F89" s="8">
        <v>81.877705445633879</v>
      </c>
      <c r="G89" s="8">
        <v>78.571430000000007</v>
      </c>
      <c r="H89" s="8">
        <v>3.3062754456338723</v>
      </c>
      <c r="I89" s="8">
        <v>18.122294554366121</v>
      </c>
      <c r="J89" s="8">
        <v>0</v>
      </c>
      <c r="K89" s="8">
        <v>99</v>
      </c>
      <c r="L89" s="8">
        <v>89</v>
      </c>
      <c r="M89" s="8">
        <v>23</v>
      </c>
      <c r="N89" s="8">
        <v>66</v>
      </c>
      <c r="O89" s="8">
        <v>11</v>
      </c>
      <c r="P89" s="8">
        <v>0</v>
      </c>
      <c r="Q89" s="8">
        <v>62</v>
      </c>
      <c r="R89" s="8">
        <v>48</v>
      </c>
      <c r="S89" s="8">
        <v>19</v>
      </c>
      <c r="T89" s="8">
        <v>29</v>
      </c>
      <c r="U89" s="8">
        <v>52</v>
      </c>
      <c r="V89" s="8">
        <v>0</v>
      </c>
    </row>
    <row r="90" spans="1:22" s="107" customFormat="1" ht="11.4" x14ac:dyDescent="0.2">
      <c r="A90" s="107" t="s">
        <v>143</v>
      </c>
      <c r="B90" s="8">
        <v>2014</v>
      </c>
      <c r="C90" s="108" t="s">
        <v>2</v>
      </c>
      <c r="D90" s="8">
        <v>4004178.5828646473</v>
      </c>
      <c r="E90" s="8">
        <v>95.525745465762682</v>
      </c>
      <c r="F90" s="8">
        <v>81.877705445633879</v>
      </c>
      <c r="G90" s="8">
        <v>78.571430000000007</v>
      </c>
      <c r="H90" s="8">
        <v>3.3062754456338723</v>
      </c>
      <c r="I90" s="8">
        <v>18.122294554366121</v>
      </c>
      <c r="J90" s="8">
        <v>0</v>
      </c>
      <c r="K90" s="8">
        <v>99</v>
      </c>
      <c r="L90" s="8">
        <v>89</v>
      </c>
      <c r="M90" s="8">
        <v>23</v>
      </c>
      <c r="N90" s="8">
        <v>66</v>
      </c>
      <c r="O90" s="8">
        <v>11</v>
      </c>
      <c r="P90" s="8">
        <v>0</v>
      </c>
      <c r="Q90" s="8">
        <v>62</v>
      </c>
      <c r="R90" s="8">
        <v>48</v>
      </c>
      <c r="S90" s="8">
        <v>19</v>
      </c>
      <c r="T90" s="8">
        <v>29</v>
      </c>
      <c r="U90" s="8">
        <v>52</v>
      </c>
      <c r="V90" s="8">
        <v>0</v>
      </c>
    </row>
    <row r="91" spans="1:22" s="107" customFormat="1" ht="11.4" x14ac:dyDescent="0.2">
      <c r="A91" s="107" t="s">
        <v>143</v>
      </c>
      <c r="B91" s="8">
        <v>2015</v>
      </c>
      <c r="C91" s="108" t="s">
        <v>2</v>
      </c>
      <c r="D91" s="8">
        <v>4088474.8580593108</v>
      </c>
      <c r="E91" s="8">
        <v>95.525745465762682</v>
      </c>
      <c r="F91" s="8">
        <v>81.877705445633879</v>
      </c>
      <c r="G91" s="8">
        <v>78.571430000000007</v>
      </c>
      <c r="H91" s="8">
        <v>3.3062754456338723</v>
      </c>
      <c r="I91" s="8">
        <v>18.122294554366121</v>
      </c>
      <c r="J91" s="8">
        <v>0</v>
      </c>
      <c r="K91" s="8">
        <v>99</v>
      </c>
      <c r="L91" s="8">
        <v>89</v>
      </c>
      <c r="M91" s="8">
        <v>23</v>
      </c>
      <c r="N91" s="8">
        <v>66</v>
      </c>
      <c r="O91" s="8">
        <v>11</v>
      </c>
      <c r="P91" s="8">
        <v>0</v>
      </c>
      <c r="Q91" s="8">
        <v>62</v>
      </c>
      <c r="R91" s="8">
        <v>48</v>
      </c>
      <c r="S91" s="8">
        <v>19</v>
      </c>
      <c r="T91" s="8">
        <v>29</v>
      </c>
      <c r="U91" s="8">
        <v>52</v>
      </c>
      <c r="V91" s="8">
        <v>0</v>
      </c>
    </row>
    <row r="92" spans="1:22" s="107" customFormat="1" ht="11.4" x14ac:dyDescent="0.2">
      <c r="A92" s="107" t="s">
        <v>143</v>
      </c>
      <c r="B92" s="8">
        <v>2016</v>
      </c>
      <c r="C92" s="108" t="s">
        <v>2</v>
      </c>
      <c r="D92" s="8">
        <v>4169266.9100737376</v>
      </c>
      <c r="E92" s="8">
        <v>95.525745465762682</v>
      </c>
      <c r="F92" s="8">
        <v>81.877705445633879</v>
      </c>
      <c r="G92" s="8">
        <v>78.571430000000007</v>
      </c>
      <c r="H92" s="8">
        <v>3.3062754456338723</v>
      </c>
      <c r="I92" s="8">
        <v>18.122294554366121</v>
      </c>
      <c r="J92" s="8">
        <v>0</v>
      </c>
      <c r="K92" s="8">
        <v>99</v>
      </c>
      <c r="L92" s="8">
        <v>89</v>
      </c>
      <c r="M92" s="8">
        <v>23</v>
      </c>
      <c r="N92" s="8">
        <v>66</v>
      </c>
      <c r="O92" s="8">
        <v>11</v>
      </c>
      <c r="P92" s="8">
        <v>0</v>
      </c>
      <c r="Q92" s="8">
        <v>62</v>
      </c>
      <c r="R92" s="8">
        <v>48</v>
      </c>
      <c r="S92" s="8">
        <v>19</v>
      </c>
      <c r="T92" s="8">
        <v>29</v>
      </c>
      <c r="U92" s="8">
        <v>52</v>
      </c>
      <c r="V92" s="8">
        <v>0</v>
      </c>
    </row>
    <row r="93" spans="1:22" s="107" customFormat="1" ht="11.4" x14ac:dyDescent="0.2">
      <c r="A93" s="107" t="s">
        <v>143</v>
      </c>
      <c r="B93" s="8">
        <v>2017</v>
      </c>
      <c r="C93" s="108" t="s">
        <v>2</v>
      </c>
      <c r="D93" s="8">
        <v>4246253.2541491697</v>
      </c>
      <c r="E93" s="8">
        <v>95.525745465762682</v>
      </c>
      <c r="F93" s="8">
        <v>81.877705445633879</v>
      </c>
      <c r="G93" s="8">
        <v>78.571430000000007</v>
      </c>
      <c r="H93" s="8">
        <v>3.3062754456338723</v>
      </c>
      <c r="I93" s="8">
        <v>18.122294554366121</v>
      </c>
      <c r="J93" s="8">
        <v>0</v>
      </c>
      <c r="K93" s="8">
        <v>99</v>
      </c>
      <c r="L93" s="8">
        <v>89</v>
      </c>
      <c r="M93" s="8">
        <v>23</v>
      </c>
      <c r="N93" s="8">
        <v>66</v>
      </c>
      <c r="O93" s="8">
        <v>11</v>
      </c>
      <c r="P93" s="8">
        <v>0</v>
      </c>
      <c r="Q93" s="8">
        <v>62</v>
      </c>
      <c r="R93" s="8">
        <v>48</v>
      </c>
      <c r="S93" s="8">
        <v>19</v>
      </c>
      <c r="T93" s="8">
        <v>29</v>
      </c>
      <c r="U93" s="8">
        <v>52</v>
      </c>
      <c r="V93" s="8">
        <v>0</v>
      </c>
    </row>
    <row r="94" spans="1:22" s="107" customFormat="1" ht="11.4" x14ac:dyDescent="0.2">
      <c r="A94" s="107" t="s">
        <v>143</v>
      </c>
      <c r="B94" s="8">
        <v>2018</v>
      </c>
      <c r="C94" s="108" t="s">
        <v>2</v>
      </c>
      <c r="D94" s="8">
        <v>4317190.9457281874</v>
      </c>
      <c r="E94" s="8">
        <v>95.525745465762682</v>
      </c>
      <c r="F94" s="8">
        <v>81.877705445633879</v>
      </c>
      <c r="G94" s="8">
        <v>78.571430000000007</v>
      </c>
      <c r="H94" s="8">
        <v>3.3062754456338723</v>
      </c>
      <c r="I94" s="8">
        <v>18.122294554366121</v>
      </c>
      <c r="J94" s="8">
        <v>0</v>
      </c>
      <c r="K94" s="8">
        <v>99</v>
      </c>
      <c r="L94" s="8">
        <v>89</v>
      </c>
      <c r="M94" s="8">
        <v>23</v>
      </c>
      <c r="N94" s="8">
        <v>66</v>
      </c>
      <c r="O94" s="8">
        <v>11</v>
      </c>
      <c r="P94" s="8">
        <v>0</v>
      </c>
      <c r="Q94" s="8">
        <v>62</v>
      </c>
      <c r="R94" s="8">
        <v>48</v>
      </c>
      <c r="S94" s="8">
        <v>19</v>
      </c>
      <c r="T94" s="8">
        <v>29</v>
      </c>
      <c r="U94" s="8">
        <v>52</v>
      </c>
      <c r="V94" s="8">
        <v>0</v>
      </c>
    </row>
    <row r="95" spans="1:22" s="107" customFormat="1" ht="11.4" x14ac:dyDescent="0.2">
      <c r="A95" s="107" t="s">
        <v>143</v>
      </c>
      <c r="B95" s="8">
        <v>2019</v>
      </c>
      <c r="C95" s="108" t="s">
        <v>2</v>
      </c>
      <c r="D95" s="8">
        <v>4382388.996319198</v>
      </c>
      <c r="E95" s="8">
        <v>95.525745465762682</v>
      </c>
      <c r="F95" s="8">
        <v>81.877705445633879</v>
      </c>
      <c r="G95" s="8">
        <v>78.571430000000007</v>
      </c>
      <c r="H95" s="8">
        <v>3.3062754456338723</v>
      </c>
      <c r="I95" s="8">
        <v>18.122294554366121</v>
      </c>
      <c r="J95" s="8">
        <v>0</v>
      </c>
      <c r="K95" s="8">
        <v>99</v>
      </c>
      <c r="L95" s="8">
        <v>89</v>
      </c>
      <c r="M95" s="8">
        <v>23</v>
      </c>
      <c r="N95" s="8">
        <v>66</v>
      </c>
      <c r="O95" s="8">
        <v>11</v>
      </c>
      <c r="P95" s="8">
        <v>0</v>
      </c>
      <c r="Q95" s="8">
        <v>62</v>
      </c>
      <c r="R95" s="8">
        <v>48</v>
      </c>
      <c r="S95" s="8">
        <v>19</v>
      </c>
      <c r="T95" s="8">
        <v>29</v>
      </c>
      <c r="U95" s="8">
        <v>52</v>
      </c>
      <c r="V95" s="8">
        <v>0</v>
      </c>
    </row>
    <row r="96" spans="1:22" s="107" customFormat="1" ht="11.4" x14ac:dyDescent="0.2">
      <c r="A96" s="107" t="s">
        <v>143</v>
      </c>
      <c r="B96" s="8">
        <v>2020</v>
      </c>
      <c r="C96" s="108" t="s">
        <v>2</v>
      </c>
      <c r="D96" s="8">
        <v>4442960.9106582645</v>
      </c>
      <c r="E96" s="8">
        <v>95.525745465762682</v>
      </c>
      <c r="F96" s="8">
        <v>81.877705445633879</v>
      </c>
      <c r="G96" s="8">
        <v>78.571430000000007</v>
      </c>
      <c r="H96" s="8">
        <v>3.3062754456338723</v>
      </c>
      <c r="I96" s="8">
        <v>18.122294554366121</v>
      </c>
      <c r="J96" s="8">
        <v>0</v>
      </c>
      <c r="K96" s="8">
        <v>99</v>
      </c>
      <c r="L96" s="8">
        <v>89</v>
      </c>
      <c r="M96" s="8">
        <v>23</v>
      </c>
      <c r="N96" s="8">
        <v>66</v>
      </c>
      <c r="O96" s="8">
        <v>11</v>
      </c>
      <c r="P96" s="8">
        <v>0</v>
      </c>
      <c r="Q96" s="8">
        <v>62</v>
      </c>
      <c r="R96" s="8">
        <v>48</v>
      </c>
      <c r="S96" s="8">
        <v>19</v>
      </c>
      <c r="T96" s="8">
        <v>29</v>
      </c>
      <c r="U96" s="8">
        <v>52</v>
      </c>
      <c r="V96" s="8">
        <v>0</v>
      </c>
    </row>
    <row r="97" spans="1:31" s="107" customFormat="1" ht="11.4" x14ac:dyDescent="0.2">
      <c r="A97" s="107" t="s">
        <v>143</v>
      </c>
      <c r="B97" s="8">
        <v>2021</v>
      </c>
      <c r="C97" s="108" t="s">
        <v>2</v>
      </c>
      <c r="D97" s="8">
        <v>4499060.907134857</v>
      </c>
      <c r="E97" s="8">
        <v>95.525745465762682</v>
      </c>
      <c r="F97" s="8">
        <v>81.877705445633879</v>
      </c>
      <c r="G97" s="8">
        <v>78.571430000000007</v>
      </c>
      <c r="H97" s="8">
        <v>3.3062754456338723</v>
      </c>
      <c r="I97" s="8">
        <v>18.122294554366121</v>
      </c>
      <c r="J97" s="8">
        <v>0</v>
      </c>
      <c r="K97" s="8">
        <v>99</v>
      </c>
      <c r="L97" s="8">
        <v>89</v>
      </c>
      <c r="M97" s="8">
        <v>23</v>
      </c>
      <c r="N97" s="8">
        <v>66</v>
      </c>
      <c r="O97" s="8">
        <v>11</v>
      </c>
      <c r="P97" s="8">
        <v>0</v>
      </c>
      <c r="Q97" s="8">
        <v>62</v>
      </c>
      <c r="R97" s="8">
        <v>48</v>
      </c>
      <c r="S97" s="8">
        <v>19</v>
      </c>
      <c r="T97" s="8">
        <v>29</v>
      </c>
      <c r="U97" s="8">
        <v>52</v>
      </c>
      <c r="V97" s="8">
        <v>0</v>
      </c>
    </row>
    <row r="98" spans="1:31" s="107" customFormat="1" ht="11.4" x14ac:dyDescent="0.2">
      <c r="A98" s="107" t="s">
        <v>143</v>
      </c>
      <c r="B98" s="8">
        <v>2022</v>
      </c>
      <c r="C98" s="108" t="s">
        <v>2</v>
      </c>
      <c r="D98" s="8">
        <v>4551884.8192918394</v>
      </c>
      <c r="E98" s="8">
        <v>95.525745465762682</v>
      </c>
      <c r="F98" s="8">
        <v>81.877705445633879</v>
      </c>
      <c r="G98" s="8"/>
      <c r="H98" s="8"/>
      <c r="I98" s="8">
        <v>18.122294554366121</v>
      </c>
      <c r="J98" s="8">
        <v>81.877705445633879</v>
      </c>
      <c r="K98" s="8"/>
      <c r="L98" s="8"/>
      <c r="M98" s="8"/>
      <c r="N98" s="8"/>
      <c r="O98" s="8"/>
      <c r="P98" s="8">
        <v>100</v>
      </c>
      <c r="Q98" s="8"/>
      <c r="R98" s="8"/>
      <c r="S98" s="8"/>
      <c r="T98" s="8"/>
      <c r="U98" s="8"/>
      <c r="V98" s="8">
        <v>100</v>
      </c>
    </row>
    <row r="99" spans="1:31" s="107" customFormat="1" ht="11.4" x14ac:dyDescent="0.2">
      <c r="A99" s="107" t="s">
        <v>143</v>
      </c>
      <c r="B99" s="8">
        <v>2023</v>
      </c>
      <c r="C99" s="108" t="s">
        <v>2</v>
      </c>
      <c r="D99" s="8">
        <v>4600158.5119789122</v>
      </c>
      <c r="E99" s="8">
        <v>95.525745465762682</v>
      </c>
      <c r="F99" s="8">
        <v>81.877705445633879</v>
      </c>
      <c r="G99" s="8"/>
      <c r="H99" s="8"/>
      <c r="I99" s="8">
        <v>18.122294554366121</v>
      </c>
      <c r="J99" s="8">
        <v>81.877705445633879</v>
      </c>
      <c r="K99" s="8"/>
      <c r="L99" s="8"/>
      <c r="M99" s="8"/>
      <c r="N99" s="8"/>
      <c r="O99" s="8"/>
      <c r="P99" s="8">
        <v>100</v>
      </c>
      <c r="Q99" s="8"/>
      <c r="R99" s="8"/>
      <c r="S99" s="8"/>
      <c r="T99" s="8"/>
      <c r="U99" s="8"/>
      <c r="V99" s="8">
        <v>100</v>
      </c>
    </row>
    <row r="100" spans="1:31" s="107" customFormat="1" ht="11.4" x14ac:dyDescent="0.2">
      <c r="A100" s="107" t="s">
        <v>143</v>
      </c>
      <c r="B100" s="8">
        <v>2024</v>
      </c>
      <c r="C100" s="108" t="s">
        <v>2</v>
      </c>
      <c r="D100" s="8">
        <v>4643026.5176237104</v>
      </c>
      <c r="E100" s="8">
        <v>95.525745465762682</v>
      </c>
      <c r="F100" s="8">
        <v>81.877705445633879</v>
      </c>
      <c r="G100" s="8"/>
      <c r="H100" s="8"/>
      <c r="I100" s="8">
        <v>18.122294554366121</v>
      </c>
      <c r="J100" s="8">
        <v>81.877705445633879</v>
      </c>
      <c r="K100" s="8"/>
      <c r="L100" s="8"/>
      <c r="M100" s="8"/>
      <c r="N100" s="8"/>
      <c r="O100" s="8"/>
      <c r="P100" s="8">
        <v>100</v>
      </c>
      <c r="Q100" s="8"/>
      <c r="R100" s="8"/>
      <c r="S100" s="8"/>
      <c r="T100" s="8"/>
      <c r="U100" s="8"/>
      <c r="V100" s="8">
        <v>100</v>
      </c>
    </row>
    <row r="101" spans="1:31" s="107" customFormat="1" ht="11.4" x14ac:dyDescent="0.2">
      <c r="A101" s="107" t="s">
        <v>143</v>
      </c>
      <c r="B101" s="8">
        <v>2025</v>
      </c>
      <c r="C101" s="108" t="s">
        <v>2</v>
      </c>
      <c r="D101" s="8">
        <v>4668232.5579747008</v>
      </c>
      <c r="E101" s="8">
        <v>95.525745465762682</v>
      </c>
      <c r="F101" s="8">
        <v>81.877705445633879</v>
      </c>
      <c r="G101" s="8"/>
      <c r="H101" s="8"/>
      <c r="I101" s="8">
        <v>18.122294554366121</v>
      </c>
      <c r="J101" s="8">
        <v>81.877705445633879</v>
      </c>
      <c r="K101" s="8"/>
      <c r="L101" s="8"/>
      <c r="M101" s="8"/>
      <c r="N101" s="8"/>
      <c r="O101" s="8"/>
      <c r="P101" s="8">
        <v>100</v>
      </c>
      <c r="Q101" s="8"/>
      <c r="R101" s="8"/>
      <c r="S101" s="8"/>
      <c r="T101" s="8"/>
      <c r="U101" s="8"/>
      <c r="V101" s="8">
        <v>100</v>
      </c>
    </row>
    <row r="102" spans="1:31" s="107" customFormat="1" ht="11.4" x14ac:dyDescent="0.2">
      <c r="A102" s="107" t="s">
        <v>143</v>
      </c>
      <c r="B102" s="8">
        <v>2026</v>
      </c>
      <c r="C102" s="108" t="s">
        <v>2</v>
      </c>
      <c r="D102" s="8"/>
      <c r="E102" s="8">
        <v>95.525745465762682</v>
      </c>
      <c r="F102" s="8">
        <v>81.877705445633879</v>
      </c>
      <c r="G102" s="8"/>
      <c r="H102" s="8"/>
      <c r="I102" s="8">
        <v>18.122294554366121</v>
      </c>
      <c r="J102" s="8">
        <v>81.877705445633879</v>
      </c>
      <c r="K102" s="8"/>
      <c r="L102" s="8"/>
      <c r="M102" s="8"/>
      <c r="N102" s="8"/>
      <c r="O102" s="8"/>
      <c r="P102" s="8">
        <v>100</v>
      </c>
      <c r="Q102" s="8"/>
      <c r="R102" s="8"/>
      <c r="S102" s="8"/>
      <c r="T102" s="8"/>
      <c r="U102" s="8"/>
      <c r="V102" s="8">
        <v>100</v>
      </c>
    </row>
    <row r="103" spans="1:31" s="107" customFormat="1" ht="11.4" x14ac:dyDescent="0.2">
      <c r="A103" s="107" t="s">
        <v>143</v>
      </c>
      <c r="B103" s="8">
        <v>2027</v>
      </c>
      <c r="C103" s="108" t="s">
        <v>2</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143</v>
      </c>
      <c r="B104" s="8">
        <v>2028</v>
      </c>
      <c r="C104" s="108" t="s">
        <v>2</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143</v>
      </c>
      <c r="B105" s="8">
        <v>2029</v>
      </c>
      <c r="C105" s="108" t="s">
        <v>2</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143</v>
      </c>
      <c r="B106" s="8">
        <v>2030</v>
      </c>
      <c r="C106" s="108" t="s">
        <v>2</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143</v>
      </c>
      <c r="B107" s="8">
        <v>2000</v>
      </c>
      <c r="C107" s="108" t="s">
        <v>16</v>
      </c>
      <c r="D107" s="8">
        <v>1341641</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143</v>
      </c>
      <c r="B108" s="8">
        <v>2001</v>
      </c>
      <c r="C108" s="108" t="s">
        <v>16</v>
      </c>
      <c r="D108" s="8">
        <v>1380215</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143</v>
      </c>
      <c r="B109" s="8">
        <v>2002</v>
      </c>
      <c r="C109" s="108" t="s">
        <v>16</v>
      </c>
      <c r="D109" s="8">
        <v>1420846</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143</v>
      </c>
      <c r="B110" s="8">
        <v>2003</v>
      </c>
      <c r="C110" s="109" t="s">
        <v>16</v>
      </c>
      <c r="D110" s="8">
        <v>1462164</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143</v>
      </c>
      <c r="B111" s="8">
        <v>2004</v>
      </c>
      <c r="C111" s="109" t="s">
        <v>16</v>
      </c>
      <c r="D111" s="8">
        <v>1505493</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143</v>
      </c>
      <c r="B112" s="8">
        <v>2005</v>
      </c>
      <c r="C112" s="109" t="s">
        <v>16</v>
      </c>
      <c r="D112" s="8">
        <v>1548970</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143</v>
      </c>
      <c r="B113" s="8">
        <v>2006</v>
      </c>
      <c r="C113" s="109" t="s">
        <v>16</v>
      </c>
      <c r="D113" s="8">
        <v>1593948</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143</v>
      </c>
      <c r="B114" s="8">
        <v>2007</v>
      </c>
      <c r="C114" s="109" t="s">
        <v>16</v>
      </c>
      <c r="D114" s="8">
        <v>1640956</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143</v>
      </c>
      <c r="B115" s="8">
        <v>2008</v>
      </c>
      <c r="C115" s="109" t="s">
        <v>16</v>
      </c>
      <c r="D115" s="8">
        <v>1695173</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143</v>
      </c>
      <c r="B116" s="8">
        <v>2009</v>
      </c>
      <c r="C116" s="110" t="s">
        <v>16</v>
      </c>
      <c r="D116" s="8">
        <v>1757204</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143</v>
      </c>
      <c r="B117" s="8">
        <v>2010</v>
      </c>
      <c r="C117" s="110" t="s">
        <v>16</v>
      </c>
      <c r="D117" s="8">
        <v>1824513</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143</v>
      </c>
      <c r="B118" s="8">
        <v>2011</v>
      </c>
      <c r="C118" s="110" t="s">
        <v>16</v>
      </c>
      <c r="D118" s="8">
        <v>1892140</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143</v>
      </c>
      <c r="B119" s="8">
        <v>2012</v>
      </c>
      <c r="C119" s="110" t="s">
        <v>16</v>
      </c>
      <c r="D119" s="8">
        <v>1955357</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143</v>
      </c>
      <c r="B120" s="8">
        <v>2013</v>
      </c>
      <c r="C120" s="110" t="s">
        <v>16</v>
      </c>
      <c r="D120" s="8">
        <v>2013299</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143</v>
      </c>
      <c r="B121" s="8">
        <v>2014</v>
      </c>
      <c r="C121" s="110" t="s">
        <v>16</v>
      </c>
      <c r="D121" s="8">
        <v>2065457</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143</v>
      </c>
      <c r="B122" s="8">
        <v>2015</v>
      </c>
      <c r="C122" s="110" t="s">
        <v>16</v>
      </c>
      <c r="D122" s="8">
        <v>2113233</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143</v>
      </c>
      <c r="B123" s="8">
        <v>2016</v>
      </c>
      <c r="C123" s="110" t="s">
        <v>16</v>
      </c>
      <c r="D123" s="8">
        <v>2155708</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143</v>
      </c>
      <c r="B124" s="8">
        <v>2017</v>
      </c>
      <c r="C124" s="110" t="s">
        <v>16</v>
      </c>
      <c r="D124" s="8">
        <v>2192342</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143</v>
      </c>
      <c r="B125" s="8">
        <v>2018</v>
      </c>
      <c r="C125" s="110" t="s">
        <v>16</v>
      </c>
      <c r="D125" s="8">
        <v>2223674</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143</v>
      </c>
      <c r="B126" s="8">
        <v>2019</v>
      </c>
      <c r="C126" s="110" t="s">
        <v>16</v>
      </c>
      <c r="D126" s="8">
        <v>2252248</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143</v>
      </c>
      <c r="B127" s="8">
        <v>2020</v>
      </c>
      <c r="C127" s="110" t="s">
        <v>16</v>
      </c>
      <c r="D127" s="8">
        <v>2280097</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143</v>
      </c>
      <c r="B128" s="8">
        <v>2021</v>
      </c>
      <c r="C128" s="110" t="s">
        <v>16</v>
      </c>
      <c r="D128" s="8">
        <v>2308966</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143</v>
      </c>
      <c r="B129" s="8">
        <v>2022</v>
      </c>
      <c r="C129" s="110" t="s">
        <v>16</v>
      </c>
      <c r="D129" s="8">
        <v>2342442</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143</v>
      </c>
      <c r="B130" s="8">
        <v>2023</v>
      </c>
      <c r="C130" s="110" t="s">
        <v>16</v>
      </c>
      <c r="D130" s="8">
        <v>2379745</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143</v>
      </c>
      <c r="B131" s="8">
        <v>2024</v>
      </c>
      <c r="C131" s="110" t="s">
        <v>16</v>
      </c>
      <c r="D131" s="8">
        <v>2418660</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143</v>
      </c>
      <c r="B132" s="8">
        <v>2025</v>
      </c>
      <c r="C132" s="110" t="s">
        <v>16</v>
      </c>
      <c r="D132" s="8">
        <v>2529826</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143</v>
      </c>
      <c r="B133" s="8">
        <v>2026</v>
      </c>
      <c r="C133" s="110" t="s">
        <v>16</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143</v>
      </c>
      <c r="B134" s="8">
        <v>2027</v>
      </c>
      <c r="C134" s="110" t="s">
        <v>16</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143</v>
      </c>
      <c r="B135" s="8">
        <v>2028</v>
      </c>
      <c r="C135" s="110" t="s">
        <v>16</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143</v>
      </c>
      <c r="B136" s="8">
        <v>2029</v>
      </c>
      <c r="C136" s="110" t="s">
        <v>16</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143</v>
      </c>
      <c r="B137" s="8">
        <v>2030</v>
      </c>
      <c r="C137" s="110" t="s">
        <v>16</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143</v>
      </c>
      <c r="B138" s="8">
        <v>2000</v>
      </c>
      <c r="C138" s="110" t="s">
        <v>17</v>
      </c>
      <c r="D138" s="8">
        <v>1977781</v>
      </c>
      <c r="E138" s="8"/>
      <c r="F138" s="8"/>
      <c r="G138" s="8"/>
      <c r="H138" s="8"/>
      <c r="I138" s="8"/>
      <c r="J138" s="8">
        <v>100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143</v>
      </c>
      <c r="B139" s="8">
        <v>2001</v>
      </c>
      <c r="C139" s="110" t="s">
        <v>17</v>
      </c>
      <c r="D139" s="8">
        <v>2027699</v>
      </c>
      <c r="E139" s="8"/>
      <c r="F139" s="8"/>
      <c r="G139" s="8"/>
      <c r="H139" s="8"/>
      <c r="I139" s="8"/>
      <c r="J139" s="8">
        <v>100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143</v>
      </c>
      <c r="B140" s="8">
        <v>2002</v>
      </c>
      <c r="C140" s="110" t="s">
        <v>17</v>
      </c>
      <c r="D140" s="8">
        <v>2082259</v>
      </c>
      <c r="E140" s="8"/>
      <c r="F140" s="8"/>
      <c r="G140" s="8"/>
      <c r="H140" s="8"/>
      <c r="I140" s="8"/>
      <c r="J140" s="8">
        <v>100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143</v>
      </c>
      <c r="B141" s="8">
        <v>2003</v>
      </c>
      <c r="C141" s="110" t="s">
        <v>17</v>
      </c>
      <c r="D141" s="8">
        <v>2140592</v>
      </c>
      <c r="E141" s="8"/>
      <c r="F141" s="8"/>
      <c r="G141" s="8"/>
      <c r="H141" s="8"/>
      <c r="I141" s="8"/>
      <c r="J141" s="8">
        <v>100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143</v>
      </c>
      <c r="B142" s="8">
        <v>2004</v>
      </c>
      <c r="C142" s="110" t="s">
        <v>17</v>
      </c>
      <c r="D142" s="8">
        <v>2201714</v>
      </c>
      <c r="E142" s="8"/>
      <c r="F142" s="8"/>
      <c r="G142" s="8"/>
      <c r="H142" s="8"/>
      <c r="I142" s="8"/>
      <c r="J142" s="8">
        <v>100</v>
      </c>
      <c r="K142" s="8"/>
      <c r="L142" s="8"/>
      <c r="M142" s="8"/>
      <c r="N142" s="8"/>
      <c r="O142" s="8"/>
      <c r="P142" s="8">
        <v>100</v>
      </c>
      <c r="Q142" s="8"/>
      <c r="R142" s="8"/>
      <c r="S142" s="8"/>
      <c r="T142" s="8"/>
      <c r="U142" s="8"/>
      <c r="V142" s="8">
        <v>100</v>
      </c>
      <c r="W142" s="110"/>
      <c r="X142" s="110"/>
      <c r="Y142" s="110"/>
      <c r="Z142" s="110"/>
      <c r="AA142" s="110"/>
      <c r="AB142" s="110"/>
      <c r="AC142" s="110"/>
      <c r="AD142" s="110"/>
    </row>
    <row r="143" spans="1:30" s="107" customFormat="1" ht="12" x14ac:dyDescent="0.25">
      <c r="A143" s="110" t="s">
        <v>143</v>
      </c>
      <c r="B143" s="8">
        <v>2005</v>
      </c>
      <c r="C143" s="110" t="s">
        <v>17</v>
      </c>
      <c r="D143" s="8">
        <v>2265701</v>
      </c>
      <c r="E143" s="8"/>
      <c r="F143" s="8"/>
      <c r="G143" s="8"/>
      <c r="H143" s="8"/>
      <c r="I143" s="8"/>
      <c r="J143" s="8">
        <v>100</v>
      </c>
      <c r="K143" s="8"/>
      <c r="L143" s="8"/>
      <c r="M143" s="8"/>
      <c r="N143" s="8"/>
      <c r="O143" s="8"/>
      <c r="P143" s="8">
        <v>100</v>
      </c>
      <c r="Q143" s="8"/>
      <c r="R143" s="8"/>
      <c r="S143" s="8"/>
      <c r="T143" s="8"/>
      <c r="U143" s="8"/>
      <c r="V143" s="8">
        <v>100</v>
      </c>
      <c r="W143" s="110"/>
      <c r="X143" s="110"/>
      <c r="Y143" s="110"/>
      <c r="Z143" s="110"/>
      <c r="AA143" s="110"/>
      <c r="AB143" s="110"/>
      <c r="AC143" s="110"/>
      <c r="AD143" s="110"/>
    </row>
    <row r="144" spans="1:30" s="107" customFormat="1" ht="12" x14ac:dyDescent="0.25">
      <c r="A144" s="110" t="s">
        <v>143</v>
      </c>
      <c r="B144" s="8">
        <v>2006</v>
      </c>
      <c r="C144" s="110" t="s">
        <v>17</v>
      </c>
      <c r="D144" s="8">
        <v>2334861</v>
      </c>
      <c r="E144" s="8"/>
      <c r="F144" s="8">
        <v>85.72233830381856</v>
      </c>
      <c r="G144" s="8"/>
      <c r="H144" s="8"/>
      <c r="I144" s="8">
        <v>14.27766169618144</v>
      </c>
      <c r="J144" s="8">
        <v>85.72233830381856</v>
      </c>
      <c r="K144" s="8"/>
      <c r="L144" s="8"/>
      <c r="M144" s="8"/>
      <c r="N144" s="8"/>
      <c r="O144" s="8"/>
      <c r="P144" s="8">
        <v>100</v>
      </c>
      <c r="Q144" s="8"/>
      <c r="R144" s="8"/>
      <c r="S144" s="8"/>
      <c r="T144" s="8"/>
      <c r="U144" s="8"/>
      <c r="V144" s="8">
        <v>100</v>
      </c>
      <c r="W144" s="110"/>
      <c r="X144" s="110"/>
      <c r="Y144" s="110"/>
      <c r="Z144" s="110"/>
      <c r="AA144" s="110"/>
      <c r="AB144" s="110"/>
      <c r="AC144" s="110"/>
      <c r="AD144" s="110"/>
    </row>
    <row r="145" spans="1:30" s="107" customFormat="1" ht="12" x14ac:dyDescent="0.25">
      <c r="A145" s="110" t="s">
        <v>143</v>
      </c>
      <c r="B145" s="8">
        <v>2007</v>
      </c>
      <c r="C145" s="110" t="s">
        <v>17</v>
      </c>
      <c r="D145" s="8">
        <v>2408689</v>
      </c>
      <c r="E145" s="8">
        <v>83.996561766353807</v>
      </c>
      <c r="F145" s="8">
        <v>83.996561766353807</v>
      </c>
      <c r="G145" s="8"/>
      <c r="H145" s="8"/>
      <c r="I145" s="8">
        <v>16.003438233646193</v>
      </c>
      <c r="J145" s="8">
        <v>83.996561766353807</v>
      </c>
      <c r="K145" s="8"/>
      <c r="L145" s="8"/>
      <c r="M145" s="8"/>
      <c r="N145" s="8"/>
      <c r="O145" s="8"/>
      <c r="P145" s="8">
        <v>100</v>
      </c>
      <c r="Q145" s="8"/>
      <c r="R145" s="8"/>
      <c r="S145" s="8"/>
      <c r="T145" s="8"/>
      <c r="U145" s="8"/>
      <c r="V145" s="8">
        <v>100</v>
      </c>
      <c r="W145" s="110"/>
      <c r="X145" s="110"/>
      <c r="Y145" s="110"/>
      <c r="Z145" s="110"/>
      <c r="AA145" s="110"/>
      <c r="AB145" s="110"/>
      <c r="AC145" s="110"/>
      <c r="AD145" s="110"/>
    </row>
    <row r="146" spans="1:30" s="107" customFormat="1" ht="12" x14ac:dyDescent="0.25">
      <c r="A146" s="110" t="s">
        <v>143</v>
      </c>
      <c r="B146" s="8">
        <v>2008</v>
      </c>
      <c r="C146" s="110" t="s">
        <v>17</v>
      </c>
      <c r="D146" s="8">
        <v>2484814</v>
      </c>
      <c r="E146" s="8">
        <v>83.996561766353807</v>
      </c>
      <c r="F146" s="8">
        <v>83.996561766353807</v>
      </c>
      <c r="G146" s="8"/>
      <c r="H146" s="8"/>
      <c r="I146" s="8">
        <v>16.003438233646193</v>
      </c>
      <c r="J146" s="8">
        <v>83.996561766353807</v>
      </c>
      <c r="K146" s="8"/>
      <c r="L146" s="8"/>
      <c r="M146" s="8"/>
      <c r="N146" s="8"/>
      <c r="O146" s="8"/>
      <c r="P146" s="8">
        <v>100</v>
      </c>
      <c r="Q146" s="8"/>
      <c r="R146" s="8"/>
      <c r="S146" s="8"/>
      <c r="T146" s="8"/>
      <c r="U146" s="8"/>
      <c r="V146" s="8">
        <v>100</v>
      </c>
      <c r="W146" s="110"/>
      <c r="X146" s="110"/>
      <c r="Y146" s="110"/>
      <c r="Z146" s="110"/>
      <c r="AA146" s="110"/>
      <c r="AB146" s="110"/>
      <c r="AC146" s="110"/>
      <c r="AD146" s="110"/>
    </row>
    <row r="147" spans="1:30" s="107" customFormat="1" ht="12" x14ac:dyDescent="0.25">
      <c r="A147" s="110" t="s">
        <v>143</v>
      </c>
      <c r="B147" s="8">
        <v>2009</v>
      </c>
      <c r="C147" s="110" t="s">
        <v>17</v>
      </c>
      <c r="D147" s="8">
        <v>2560571</v>
      </c>
      <c r="E147" s="8">
        <v>83.996561766353807</v>
      </c>
      <c r="F147" s="8">
        <v>83.996561766353807</v>
      </c>
      <c r="G147" s="8"/>
      <c r="H147" s="8"/>
      <c r="I147" s="8">
        <v>16.003438233646193</v>
      </c>
      <c r="J147" s="8">
        <v>83.996561766353807</v>
      </c>
      <c r="K147" s="8"/>
      <c r="L147" s="8"/>
      <c r="M147" s="8"/>
      <c r="N147" s="8"/>
      <c r="O147" s="8"/>
      <c r="P147" s="8">
        <v>100</v>
      </c>
      <c r="Q147" s="8"/>
      <c r="R147" s="8"/>
      <c r="S147" s="8"/>
      <c r="T147" s="8"/>
      <c r="U147" s="8"/>
      <c r="V147" s="8">
        <v>100</v>
      </c>
      <c r="W147" s="110"/>
      <c r="X147" s="110"/>
      <c r="Y147" s="110"/>
      <c r="Z147" s="110"/>
      <c r="AA147" s="110"/>
      <c r="AB147" s="110"/>
      <c r="AC147" s="110"/>
      <c r="AD147" s="110"/>
    </row>
    <row r="148" spans="1:30" s="107" customFormat="1" ht="12" x14ac:dyDescent="0.25">
      <c r="A148" s="110" t="s">
        <v>143</v>
      </c>
      <c r="B148" s="8">
        <v>2010</v>
      </c>
      <c r="C148" s="110" t="s">
        <v>17</v>
      </c>
      <c r="D148" s="8">
        <v>2638604</v>
      </c>
      <c r="E148" s="8">
        <v>83.996561766353807</v>
      </c>
      <c r="F148" s="8">
        <v>83.996561766353807</v>
      </c>
      <c r="G148" s="8">
        <v>78.068826666666666</v>
      </c>
      <c r="H148" s="8">
        <v>5.9277350996871405</v>
      </c>
      <c r="I148" s="8">
        <v>16.003438233646193</v>
      </c>
      <c r="J148" s="8">
        <v>0</v>
      </c>
      <c r="K148" s="8"/>
      <c r="L148" s="8"/>
      <c r="M148" s="8"/>
      <c r="N148" s="8"/>
      <c r="O148" s="8"/>
      <c r="P148" s="8">
        <v>100</v>
      </c>
      <c r="Q148" s="8"/>
      <c r="R148" s="8"/>
      <c r="S148" s="8">
        <v>29.771376297499959</v>
      </c>
      <c r="T148" s="8"/>
      <c r="U148" s="8"/>
      <c r="V148" s="8">
        <v>70.228623702500045</v>
      </c>
      <c r="W148" s="110"/>
      <c r="X148" s="110"/>
      <c r="Y148" s="110"/>
      <c r="Z148" s="110"/>
      <c r="AA148" s="110"/>
      <c r="AB148" s="110"/>
      <c r="AC148" s="110"/>
      <c r="AD148" s="110"/>
    </row>
    <row r="149" spans="1:30" s="107" customFormat="1" ht="12" x14ac:dyDescent="0.25">
      <c r="A149" s="110" t="s">
        <v>143</v>
      </c>
      <c r="B149" s="8">
        <v>2011</v>
      </c>
      <c r="C149" s="110" t="s">
        <v>17</v>
      </c>
      <c r="D149" s="8">
        <v>2720018</v>
      </c>
      <c r="E149" s="8">
        <v>83.996561766353807</v>
      </c>
      <c r="F149" s="8">
        <v>83.996561766353807</v>
      </c>
      <c r="G149" s="8">
        <v>78.068826666666666</v>
      </c>
      <c r="H149" s="8">
        <v>5.9277350996871405</v>
      </c>
      <c r="I149" s="8">
        <v>16.003438233646193</v>
      </c>
      <c r="J149" s="8">
        <v>0</v>
      </c>
      <c r="K149" s="8"/>
      <c r="L149" s="8"/>
      <c r="M149" s="8"/>
      <c r="N149" s="8"/>
      <c r="O149" s="8"/>
      <c r="P149" s="8">
        <v>100</v>
      </c>
      <c r="Q149" s="8"/>
      <c r="R149" s="8"/>
      <c r="S149" s="8">
        <v>29.771376297499959</v>
      </c>
      <c r="T149" s="8"/>
      <c r="U149" s="8"/>
      <c r="V149" s="8">
        <v>70.228623702500045</v>
      </c>
      <c r="W149" s="110"/>
      <c r="X149" s="110"/>
      <c r="Y149" s="110"/>
      <c r="Z149" s="110"/>
      <c r="AA149" s="110"/>
      <c r="AB149" s="110"/>
      <c r="AC149" s="110"/>
      <c r="AD149" s="110"/>
    </row>
    <row r="150" spans="1:30" s="107" customFormat="1" ht="12" x14ac:dyDescent="0.25">
      <c r="A150" s="110" t="s">
        <v>143</v>
      </c>
      <c r="B150" s="8">
        <v>2012</v>
      </c>
      <c r="C150" s="110" t="s">
        <v>17</v>
      </c>
      <c r="D150" s="8">
        <v>2809070</v>
      </c>
      <c r="E150" s="8">
        <v>85.238114174953353</v>
      </c>
      <c r="F150" s="8">
        <v>85.238114174953353</v>
      </c>
      <c r="G150" s="8">
        <v>78.068826666666666</v>
      </c>
      <c r="H150" s="8">
        <v>7.1692875082866863</v>
      </c>
      <c r="I150" s="8">
        <v>14.761885825046647</v>
      </c>
      <c r="J150" s="8">
        <v>0</v>
      </c>
      <c r="K150" s="8"/>
      <c r="L150" s="8"/>
      <c r="M150" s="8"/>
      <c r="N150" s="8"/>
      <c r="O150" s="8"/>
      <c r="P150" s="8">
        <v>100</v>
      </c>
      <c r="Q150" s="8"/>
      <c r="R150" s="8"/>
      <c r="S150" s="8">
        <v>29.771376297499959</v>
      </c>
      <c r="T150" s="8"/>
      <c r="U150" s="8"/>
      <c r="V150" s="8">
        <v>70.228623702500045</v>
      </c>
      <c r="W150" s="110"/>
      <c r="X150" s="110"/>
      <c r="Y150" s="110"/>
      <c r="Z150" s="110"/>
      <c r="AA150" s="110"/>
      <c r="AB150" s="110"/>
      <c r="AC150" s="110"/>
      <c r="AD150" s="110"/>
    </row>
    <row r="151" spans="1:30" s="107" customFormat="1" ht="12" x14ac:dyDescent="0.25">
      <c r="A151" s="110" t="s">
        <v>143</v>
      </c>
      <c r="B151" s="8">
        <v>2013</v>
      </c>
      <c r="C151" s="110" t="s">
        <v>17</v>
      </c>
      <c r="D151" s="8">
        <v>2904176</v>
      </c>
      <c r="E151" s="8">
        <v>86.479666583552898</v>
      </c>
      <c r="F151" s="8">
        <v>85.28818357251555</v>
      </c>
      <c r="G151" s="8">
        <v>78.068826666666666</v>
      </c>
      <c r="H151" s="8">
        <v>7.2193569058488833</v>
      </c>
      <c r="I151" s="8">
        <v>14.71181642748445</v>
      </c>
      <c r="J151" s="8">
        <v>0</v>
      </c>
      <c r="K151" s="8"/>
      <c r="L151" s="8"/>
      <c r="M151" s="8"/>
      <c r="N151" s="8"/>
      <c r="O151" s="8"/>
      <c r="P151" s="8">
        <v>100</v>
      </c>
      <c r="Q151" s="8"/>
      <c r="R151" s="8">
        <v>96.722586030330092</v>
      </c>
      <c r="S151" s="8">
        <v>29.771376297499959</v>
      </c>
      <c r="T151" s="8">
        <v>66.951209732830137</v>
      </c>
      <c r="U151" s="8">
        <v>3.2774139696699081</v>
      </c>
      <c r="V151" s="8">
        <v>0</v>
      </c>
      <c r="W151" s="110"/>
      <c r="X151" s="110"/>
      <c r="Y151" s="110"/>
      <c r="Z151" s="110"/>
      <c r="AA151" s="110"/>
      <c r="AB151" s="110"/>
      <c r="AC151" s="110"/>
      <c r="AD151" s="110"/>
    </row>
    <row r="152" spans="1:30" s="107" customFormat="1" ht="12" x14ac:dyDescent="0.25">
      <c r="A152" s="110" t="s">
        <v>143</v>
      </c>
      <c r="B152" s="8">
        <v>2014</v>
      </c>
      <c r="C152" s="110" t="s">
        <v>17</v>
      </c>
      <c r="D152" s="8">
        <v>3005422</v>
      </c>
      <c r="E152" s="8">
        <v>87.721218992152444</v>
      </c>
      <c r="F152" s="8">
        <v>85.14346532874788</v>
      </c>
      <c r="G152" s="8">
        <v>78.068826666666666</v>
      </c>
      <c r="H152" s="8">
        <v>7.0746386620812132</v>
      </c>
      <c r="I152" s="8">
        <v>14.85653467125212</v>
      </c>
      <c r="J152" s="8">
        <v>0</v>
      </c>
      <c r="K152" s="8"/>
      <c r="L152" s="8"/>
      <c r="M152" s="8"/>
      <c r="N152" s="8"/>
      <c r="O152" s="8"/>
      <c r="P152" s="8">
        <v>100</v>
      </c>
      <c r="Q152" s="8"/>
      <c r="R152" s="8">
        <v>96.722586030330092</v>
      </c>
      <c r="S152" s="8">
        <v>29.771376297499955</v>
      </c>
      <c r="T152" s="8">
        <v>66.951209732830137</v>
      </c>
      <c r="U152" s="8">
        <v>3.2774139696699081</v>
      </c>
      <c r="V152" s="8">
        <v>0</v>
      </c>
      <c r="W152" s="110"/>
      <c r="X152" s="110"/>
      <c r="Y152" s="110"/>
      <c r="Z152" s="110"/>
      <c r="AA152" s="110"/>
      <c r="AB152" s="110"/>
      <c r="AC152" s="110"/>
      <c r="AD152" s="110"/>
    </row>
    <row r="153" spans="1:30" s="107" customFormat="1" ht="12" x14ac:dyDescent="0.25">
      <c r="A153" s="110" t="s">
        <v>143</v>
      </c>
      <c r="B153" s="8">
        <v>2015</v>
      </c>
      <c r="C153" s="110" t="s">
        <v>17</v>
      </c>
      <c r="D153" s="8">
        <v>3109568</v>
      </c>
      <c r="E153" s="8">
        <v>88.96277140075199</v>
      </c>
      <c r="F153" s="8">
        <v>84.998747084980209</v>
      </c>
      <c r="G153" s="8">
        <v>78.068826666666666</v>
      </c>
      <c r="H153" s="8">
        <v>6.929920418313543</v>
      </c>
      <c r="I153" s="8">
        <v>15.001252915019791</v>
      </c>
      <c r="J153" s="8">
        <v>0</v>
      </c>
      <c r="K153" s="8"/>
      <c r="L153" s="8"/>
      <c r="M153" s="8"/>
      <c r="N153" s="8"/>
      <c r="O153" s="8"/>
      <c r="P153" s="8">
        <v>100</v>
      </c>
      <c r="Q153" s="8"/>
      <c r="R153" s="8">
        <v>96.722586030330092</v>
      </c>
      <c r="S153" s="8">
        <v>40.36943094058006</v>
      </c>
      <c r="T153" s="8">
        <v>56.353155089750032</v>
      </c>
      <c r="U153" s="8">
        <v>3.2774139696699081</v>
      </c>
      <c r="V153" s="8">
        <v>0</v>
      </c>
      <c r="W153" s="110"/>
      <c r="X153" s="110"/>
      <c r="Y153" s="110"/>
      <c r="Z153" s="110"/>
      <c r="AA153" s="110"/>
      <c r="AB153" s="110"/>
      <c r="AC153" s="110"/>
      <c r="AD153" s="110"/>
    </row>
    <row r="154" spans="1:30" s="107" customFormat="1" ht="12" x14ac:dyDescent="0.25">
      <c r="A154" s="110" t="s">
        <v>143</v>
      </c>
      <c r="B154" s="8">
        <v>2016</v>
      </c>
      <c r="C154" s="110" t="s">
        <v>17</v>
      </c>
      <c r="D154" s="8">
        <v>3217003</v>
      </c>
      <c r="E154" s="8">
        <v>90.204323809351536</v>
      </c>
      <c r="F154" s="8">
        <v>84.854028841212539</v>
      </c>
      <c r="G154" s="8">
        <v>78.068826666666666</v>
      </c>
      <c r="H154" s="8">
        <v>6.7852021745458728</v>
      </c>
      <c r="I154" s="8">
        <v>15.145971158787461</v>
      </c>
      <c r="J154" s="8">
        <v>0</v>
      </c>
      <c r="K154" s="8"/>
      <c r="L154" s="8"/>
      <c r="M154" s="8"/>
      <c r="N154" s="8"/>
      <c r="O154" s="8"/>
      <c r="P154" s="8">
        <v>100</v>
      </c>
      <c r="Q154" s="8"/>
      <c r="R154" s="8">
        <v>96.722586030330092</v>
      </c>
      <c r="S154" s="8">
        <v>50.967485583663802</v>
      </c>
      <c r="T154" s="8">
        <v>45.75510044666629</v>
      </c>
      <c r="U154" s="8">
        <v>3.2774139696699081</v>
      </c>
      <c r="V154" s="8">
        <v>0</v>
      </c>
      <c r="W154" s="110"/>
      <c r="X154" s="110"/>
      <c r="Y154" s="110"/>
      <c r="Z154" s="110"/>
      <c r="AA154" s="110"/>
      <c r="AB154" s="110"/>
      <c r="AC154" s="110"/>
      <c r="AD154" s="110"/>
    </row>
    <row r="155" spans="1:30" s="107" customFormat="1" ht="12" x14ac:dyDescent="0.25">
      <c r="A155" s="110" t="s">
        <v>143</v>
      </c>
      <c r="B155" s="8">
        <v>2017</v>
      </c>
      <c r="C155" s="110" t="s">
        <v>17</v>
      </c>
      <c r="D155" s="8">
        <v>3324906</v>
      </c>
      <c r="E155" s="8">
        <v>91.445876217951081</v>
      </c>
      <c r="F155" s="8">
        <v>84.709310597444869</v>
      </c>
      <c r="G155" s="8">
        <v>78.068826666666666</v>
      </c>
      <c r="H155" s="8">
        <v>6.6404839307782026</v>
      </c>
      <c r="I155" s="8">
        <v>15.290689402555131</v>
      </c>
      <c r="J155" s="8">
        <v>0</v>
      </c>
      <c r="K155" s="8"/>
      <c r="L155" s="8"/>
      <c r="M155" s="8"/>
      <c r="N155" s="8"/>
      <c r="O155" s="8"/>
      <c r="P155" s="8">
        <v>100</v>
      </c>
      <c r="Q155" s="8"/>
      <c r="R155" s="8">
        <v>96.722586030330092</v>
      </c>
      <c r="S155" s="8">
        <v>61.565540226743906</v>
      </c>
      <c r="T155" s="8">
        <v>35.157045803586186</v>
      </c>
      <c r="U155" s="8">
        <v>3.2774139696699081</v>
      </c>
      <c r="V155" s="8">
        <v>0</v>
      </c>
      <c r="W155" s="110"/>
      <c r="X155" s="110"/>
      <c r="Y155" s="110"/>
      <c r="Z155" s="110"/>
      <c r="AA155" s="110"/>
      <c r="AB155" s="110"/>
      <c r="AC155" s="110"/>
      <c r="AD155" s="110"/>
    </row>
    <row r="156" spans="1:30" s="107" customFormat="1" ht="12" x14ac:dyDescent="0.25">
      <c r="A156" s="110" t="s">
        <v>143</v>
      </c>
      <c r="B156" s="8">
        <v>2018</v>
      </c>
      <c r="C156" s="110" t="s">
        <v>17</v>
      </c>
      <c r="D156" s="8">
        <v>3430784</v>
      </c>
      <c r="E156" s="8">
        <v>92.687428626550627</v>
      </c>
      <c r="F156" s="8">
        <v>84.564592353677199</v>
      </c>
      <c r="G156" s="8">
        <v>78.068826666666666</v>
      </c>
      <c r="H156" s="8">
        <v>6.4957656870105325</v>
      </c>
      <c r="I156" s="8">
        <v>15.435407646322801</v>
      </c>
      <c r="J156" s="8">
        <v>0</v>
      </c>
      <c r="K156" s="8"/>
      <c r="L156" s="8"/>
      <c r="M156" s="8"/>
      <c r="N156" s="8"/>
      <c r="O156" s="8"/>
      <c r="P156" s="8">
        <v>100</v>
      </c>
      <c r="Q156" s="8"/>
      <c r="R156" s="8">
        <v>96.722586030330092</v>
      </c>
      <c r="S156" s="8">
        <v>72.16359486982401</v>
      </c>
      <c r="T156" s="8">
        <v>24.558991160506082</v>
      </c>
      <c r="U156" s="8">
        <v>3.2774139696699081</v>
      </c>
      <c r="V156" s="8">
        <v>0</v>
      </c>
      <c r="W156" s="110"/>
      <c r="X156" s="110"/>
      <c r="Y156" s="110"/>
      <c r="Z156" s="110"/>
      <c r="AA156" s="110"/>
      <c r="AB156" s="110"/>
      <c r="AC156" s="110"/>
      <c r="AD156" s="110"/>
    </row>
    <row r="157" spans="1:30" s="107" customFormat="1" ht="12" x14ac:dyDescent="0.25">
      <c r="A157" s="110" t="s">
        <v>143</v>
      </c>
      <c r="B157" s="8">
        <v>2019</v>
      </c>
      <c r="C157" s="110" t="s">
        <v>17</v>
      </c>
      <c r="D157" s="8">
        <v>3528510</v>
      </c>
      <c r="E157" s="8">
        <v>93.928981035150173</v>
      </c>
      <c r="F157" s="8">
        <v>84.419874109909529</v>
      </c>
      <c r="G157" s="8">
        <v>78.068826666666666</v>
      </c>
      <c r="H157" s="8">
        <v>6.3510474432428623</v>
      </c>
      <c r="I157" s="8">
        <v>15.580125890090471</v>
      </c>
      <c r="J157" s="8">
        <v>0</v>
      </c>
      <c r="K157" s="8"/>
      <c r="L157" s="8"/>
      <c r="M157" s="8"/>
      <c r="N157" s="8"/>
      <c r="O157" s="8"/>
      <c r="P157" s="8">
        <v>100</v>
      </c>
      <c r="Q157" s="8"/>
      <c r="R157" s="8">
        <v>96.722586030330092</v>
      </c>
      <c r="S157" s="8">
        <v>82.761649512904114</v>
      </c>
      <c r="T157" s="8">
        <v>13.960936517425978</v>
      </c>
      <c r="U157" s="8">
        <v>3.2774139696699081</v>
      </c>
      <c r="V157" s="8">
        <v>0</v>
      </c>
      <c r="W157" s="110"/>
      <c r="X157" s="110"/>
      <c r="Y157" s="110"/>
      <c r="Z157" s="110"/>
      <c r="AA157" s="110"/>
      <c r="AB157" s="110"/>
      <c r="AC157" s="110"/>
      <c r="AD157" s="110"/>
    </row>
    <row r="158" spans="1:30" s="107" customFormat="1" ht="12" x14ac:dyDescent="0.25">
      <c r="A158" s="110" t="s">
        <v>143</v>
      </c>
      <c r="B158" s="8">
        <v>2020</v>
      </c>
      <c r="C158" s="110" t="s">
        <v>17</v>
      </c>
      <c r="D158" s="8">
        <v>3616702</v>
      </c>
      <c r="E158" s="8">
        <v>95.170533443749719</v>
      </c>
      <c r="F158" s="8">
        <v>84.275155866141858</v>
      </c>
      <c r="G158" s="8">
        <v>78.068826666666666</v>
      </c>
      <c r="H158" s="8">
        <v>6.2063291994751921</v>
      </c>
      <c r="I158" s="8">
        <v>15.724844133858142</v>
      </c>
      <c r="J158" s="8">
        <v>0</v>
      </c>
      <c r="K158" s="8"/>
      <c r="L158" s="8"/>
      <c r="M158" s="8"/>
      <c r="N158" s="8"/>
      <c r="O158" s="8"/>
      <c r="P158" s="8">
        <v>100</v>
      </c>
      <c r="Q158" s="8"/>
      <c r="R158" s="8">
        <v>96.722586030330092</v>
      </c>
      <c r="S158" s="8">
        <v>93.359704155984218</v>
      </c>
      <c r="T158" s="8">
        <v>3.3628818743458737</v>
      </c>
      <c r="U158" s="8">
        <v>3.2774139696699081</v>
      </c>
      <c r="V158" s="8">
        <v>0</v>
      </c>
      <c r="W158" s="110"/>
      <c r="X158" s="110"/>
      <c r="Y158" s="110"/>
      <c r="Z158" s="110"/>
      <c r="AA158" s="110"/>
      <c r="AB158" s="110"/>
      <c r="AC158" s="110"/>
      <c r="AD158" s="110"/>
    </row>
    <row r="159" spans="1:30" s="107" customFormat="1" ht="12" x14ac:dyDescent="0.25">
      <c r="A159" s="110" t="s">
        <v>143</v>
      </c>
      <c r="B159" s="8">
        <v>2021</v>
      </c>
      <c r="C159" s="110" t="s">
        <v>17</v>
      </c>
      <c r="D159" s="8">
        <v>3693985</v>
      </c>
      <c r="E159" s="8">
        <v>96.412085852349264</v>
      </c>
      <c r="F159" s="8">
        <v>84.130437622374245</v>
      </c>
      <c r="G159" s="8">
        <v>78.068826666666666</v>
      </c>
      <c r="H159" s="8">
        <v>6.0616109557075788</v>
      </c>
      <c r="I159" s="8">
        <v>15.869562377625755</v>
      </c>
      <c r="J159" s="8">
        <v>0</v>
      </c>
      <c r="K159" s="8"/>
      <c r="L159" s="8"/>
      <c r="M159" s="8"/>
      <c r="N159" s="8"/>
      <c r="O159" s="8"/>
      <c r="P159" s="8">
        <v>100</v>
      </c>
      <c r="Q159" s="8"/>
      <c r="R159" s="8">
        <v>96.722586030330092</v>
      </c>
      <c r="S159" s="8">
        <v>96.722586030330092</v>
      </c>
      <c r="T159" s="8">
        <v>0</v>
      </c>
      <c r="U159" s="8">
        <v>3.2774139696699081</v>
      </c>
      <c r="V159" s="8">
        <v>0</v>
      </c>
      <c r="W159" s="110"/>
      <c r="X159" s="110"/>
      <c r="Y159" s="110"/>
      <c r="Z159" s="110"/>
      <c r="AA159" s="110"/>
      <c r="AB159" s="110"/>
      <c r="AC159" s="110"/>
      <c r="AD159" s="110"/>
    </row>
    <row r="160" spans="1:30" s="107" customFormat="1" ht="12" x14ac:dyDescent="0.25">
      <c r="A160" s="110" t="s">
        <v>143</v>
      </c>
      <c r="B160" s="8">
        <v>2022</v>
      </c>
      <c r="C160" s="110" t="s">
        <v>17</v>
      </c>
      <c r="D160" s="8">
        <v>3763471</v>
      </c>
      <c r="E160" s="8">
        <v>97.65363826094881</v>
      </c>
      <c r="F160" s="8">
        <v>83.985719378606575</v>
      </c>
      <c r="G160" s="8">
        <v>78.068826666666666</v>
      </c>
      <c r="H160" s="8">
        <v>5.9168927119399086</v>
      </c>
      <c r="I160" s="8">
        <v>16.014280621393425</v>
      </c>
      <c r="J160" s="8">
        <v>0</v>
      </c>
      <c r="K160" s="8"/>
      <c r="L160" s="8"/>
      <c r="M160" s="8"/>
      <c r="N160" s="8"/>
      <c r="O160" s="8"/>
      <c r="P160" s="8">
        <v>100</v>
      </c>
      <c r="Q160" s="8"/>
      <c r="R160" s="8">
        <v>96.722586030330092</v>
      </c>
      <c r="S160" s="8">
        <v>96.722586030330092</v>
      </c>
      <c r="T160" s="8">
        <v>0</v>
      </c>
      <c r="U160" s="8">
        <v>3.2774139696699081</v>
      </c>
      <c r="V160" s="8">
        <v>0</v>
      </c>
      <c r="W160" s="110"/>
      <c r="X160" s="110"/>
      <c r="Y160" s="110"/>
      <c r="Z160" s="110"/>
      <c r="AA160" s="110"/>
      <c r="AB160" s="110"/>
      <c r="AC160" s="110"/>
      <c r="AD160" s="110"/>
    </row>
    <row r="161" spans="1:30" s="107" customFormat="1" ht="12" x14ac:dyDescent="0.25">
      <c r="A161" s="110" t="s">
        <v>143</v>
      </c>
      <c r="B161" s="8">
        <v>2023</v>
      </c>
      <c r="C161" s="110" t="s">
        <v>17</v>
      </c>
      <c r="D161" s="8">
        <v>3826413</v>
      </c>
      <c r="E161" s="8">
        <v>98.895190669547901</v>
      </c>
      <c r="F161" s="8">
        <v>83.841001134838905</v>
      </c>
      <c r="G161" s="8">
        <v>78.068826666666666</v>
      </c>
      <c r="H161" s="8">
        <v>5.7721744681722384</v>
      </c>
      <c r="I161" s="8">
        <v>16.158998865161095</v>
      </c>
      <c r="J161" s="8">
        <v>0</v>
      </c>
      <c r="K161" s="8"/>
      <c r="L161" s="8"/>
      <c r="M161" s="8"/>
      <c r="N161" s="8"/>
      <c r="O161" s="8"/>
      <c r="P161" s="8">
        <v>100</v>
      </c>
      <c r="Q161" s="8"/>
      <c r="R161" s="8">
        <v>96.722586030330092</v>
      </c>
      <c r="S161" s="8">
        <v>96.722586030330092</v>
      </c>
      <c r="T161" s="8">
        <v>0</v>
      </c>
      <c r="U161" s="8">
        <v>3.2774139696699081</v>
      </c>
      <c r="V161" s="8">
        <v>0</v>
      </c>
      <c r="W161" s="110"/>
      <c r="X161" s="110"/>
      <c r="Y161" s="110"/>
      <c r="Z161" s="110"/>
      <c r="AA161" s="110"/>
      <c r="AB161" s="110"/>
      <c r="AC161" s="110"/>
      <c r="AD161" s="110"/>
    </row>
    <row r="162" spans="1:30" s="107" customFormat="1" ht="12" x14ac:dyDescent="0.25">
      <c r="A162" s="110" t="s">
        <v>143</v>
      </c>
      <c r="B162" s="8">
        <v>2024</v>
      </c>
      <c r="C162" s="110" t="s">
        <v>17</v>
      </c>
      <c r="D162" s="8">
        <v>3884870</v>
      </c>
      <c r="E162" s="8">
        <v>100</v>
      </c>
      <c r="F162" s="8">
        <v>83.696282891071235</v>
      </c>
      <c r="G162" s="8"/>
      <c r="H162" s="8"/>
      <c r="I162" s="8">
        <v>16.303717108928765</v>
      </c>
      <c r="J162" s="8">
        <v>83.696282891071235</v>
      </c>
      <c r="K162" s="8"/>
      <c r="L162" s="8"/>
      <c r="M162" s="8"/>
      <c r="N162" s="8"/>
      <c r="O162" s="8"/>
      <c r="P162" s="8">
        <v>100</v>
      </c>
      <c r="Q162" s="8"/>
      <c r="R162" s="8">
        <v>96.722586030330092</v>
      </c>
      <c r="S162" s="8">
        <v>96.722586030330092</v>
      </c>
      <c r="T162" s="8">
        <v>0</v>
      </c>
      <c r="U162" s="8">
        <v>3.2774139696699081</v>
      </c>
      <c r="V162" s="8">
        <v>0</v>
      </c>
      <c r="W162" s="110"/>
      <c r="X162" s="110"/>
      <c r="Y162" s="110"/>
      <c r="Z162" s="110"/>
      <c r="AA162" s="110"/>
      <c r="AB162" s="110"/>
      <c r="AC162" s="110"/>
      <c r="AD162" s="110"/>
    </row>
    <row r="163" spans="1:30" s="107" customFormat="1" ht="12" x14ac:dyDescent="0.25">
      <c r="A163" s="110" t="s">
        <v>143</v>
      </c>
      <c r="B163" s="8">
        <v>2025</v>
      </c>
      <c r="C163" s="110" t="s">
        <v>17</v>
      </c>
      <c r="D163" s="8">
        <v>3981061</v>
      </c>
      <c r="E163" s="8">
        <v>100</v>
      </c>
      <c r="F163" s="8">
        <v>83.551564647303564</v>
      </c>
      <c r="G163" s="8"/>
      <c r="H163" s="8"/>
      <c r="I163" s="8">
        <v>16.448435352696436</v>
      </c>
      <c r="J163" s="8">
        <v>83.551564647303564</v>
      </c>
      <c r="K163" s="8"/>
      <c r="L163" s="8"/>
      <c r="M163" s="8"/>
      <c r="N163" s="8"/>
      <c r="O163" s="8"/>
      <c r="P163" s="8">
        <v>100</v>
      </c>
      <c r="Q163" s="8"/>
      <c r="R163" s="8">
        <v>96.722586030330092</v>
      </c>
      <c r="S163" s="8">
        <v>96.722586030330092</v>
      </c>
      <c r="T163" s="8">
        <v>0</v>
      </c>
      <c r="U163" s="8">
        <v>3.2774139696699081</v>
      </c>
      <c r="V163" s="8">
        <v>0</v>
      </c>
      <c r="W163" s="110"/>
      <c r="X163" s="110"/>
      <c r="Y163" s="110"/>
      <c r="Z163" s="110"/>
      <c r="AA163" s="110"/>
      <c r="AB163" s="110"/>
      <c r="AC163" s="110"/>
      <c r="AD163" s="110"/>
    </row>
    <row r="164" spans="1:30" s="107" customFormat="1" ht="12" x14ac:dyDescent="0.25">
      <c r="A164" s="110" t="s">
        <v>143</v>
      </c>
      <c r="B164" s="8">
        <v>2026</v>
      </c>
      <c r="C164" s="110" t="s">
        <v>17</v>
      </c>
      <c r="D164" s="8"/>
      <c r="E164" s="8">
        <v>100</v>
      </c>
      <c r="F164" s="8">
        <v>83.551564647303564</v>
      </c>
      <c r="G164" s="8"/>
      <c r="H164" s="8"/>
      <c r="I164" s="8">
        <v>16.448435352696436</v>
      </c>
      <c r="J164" s="8">
        <v>83.551564647303564</v>
      </c>
      <c r="K164" s="8"/>
      <c r="L164" s="8"/>
      <c r="M164" s="8"/>
      <c r="N164" s="8"/>
      <c r="O164" s="8"/>
      <c r="P164" s="8">
        <v>100</v>
      </c>
      <c r="Q164" s="8"/>
      <c r="R164" s="8">
        <v>96.722586030330092</v>
      </c>
      <c r="S164" s="8">
        <v>96.722586030330092</v>
      </c>
      <c r="T164" s="8">
        <v>0</v>
      </c>
      <c r="U164" s="8">
        <v>3.2774139696699081</v>
      </c>
      <c r="V164" s="8">
        <v>0</v>
      </c>
      <c r="W164" s="110"/>
      <c r="X164" s="110"/>
      <c r="Y164" s="110"/>
      <c r="Z164" s="110"/>
      <c r="AA164" s="110"/>
      <c r="AB164" s="110"/>
      <c r="AC164" s="110"/>
      <c r="AD164" s="110"/>
    </row>
    <row r="165" spans="1:30" s="107" customFormat="1" ht="12" x14ac:dyDescent="0.25">
      <c r="A165" s="110" t="s">
        <v>143</v>
      </c>
      <c r="B165" s="8">
        <v>2027</v>
      </c>
      <c r="C165" s="110" t="s">
        <v>17</v>
      </c>
      <c r="D165" s="8"/>
      <c r="E165" s="8">
        <v>100</v>
      </c>
      <c r="F165" s="8">
        <v>83.551564647303564</v>
      </c>
      <c r="G165" s="8"/>
      <c r="H165" s="8"/>
      <c r="I165" s="8">
        <v>16.448435352696436</v>
      </c>
      <c r="J165" s="8">
        <v>83.551564647303564</v>
      </c>
      <c r="K165" s="8"/>
      <c r="L165" s="8"/>
      <c r="M165" s="8"/>
      <c r="N165" s="8"/>
      <c r="O165" s="8"/>
      <c r="P165" s="8">
        <v>100</v>
      </c>
      <c r="Q165" s="8"/>
      <c r="R165" s="8"/>
      <c r="S165" s="8">
        <v>100</v>
      </c>
      <c r="T165" s="8"/>
      <c r="U165" s="8"/>
      <c r="V165" s="8">
        <v>0</v>
      </c>
      <c r="W165" s="110"/>
      <c r="X165" s="110"/>
      <c r="Y165" s="110"/>
      <c r="Z165" s="110"/>
      <c r="AA165" s="110"/>
      <c r="AB165" s="110"/>
      <c r="AC165" s="110"/>
      <c r="AD165" s="110"/>
    </row>
    <row r="166" spans="1:30" s="107" customFormat="1" ht="12" x14ac:dyDescent="0.25">
      <c r="A166" s="110" t="s">
        <v>143</v>
      </c>
      <c r="B166" s="8">
        <v>2028</v>
      </c>
      <c r="C166" s="110" t="s">
        <v>17</v>
      </c>
      <c r="D166" s="8"/>
      <c r="E166" s="8">
        <v>100</v>
      </c>
      <c r="F166" s="8">
        <v>83.551564647303564</v>
      </c>
      <c r="G166" s="8"/>
      <c r="H166" s="8"/>
      <c r="I166" s="8">
        <v>16.448435352696436</v>
      </c>
      <c r="J166" s="8">
        <v>83.551564647303564</v>
      </c>
      <c r="K166" s="8"/>
      <c r="L166" s="8"/>
      <c r="M166" s="8"/>
      <c r="N166" s="8"/>
      <c r="O166" s="8"/>
      <c r="P166" s="8">
        <v>100</v>
      </c>
      <c r="Q166" s="8"/>
      <c r="R166" s="8"/>
      <c r="S166" s="8">
        <v>100</v>
      </c>
      <c r="T166" s="8"/>
      <c r="U166" s="8"/>
      <c r="V166" s="8">
        <v>0</v>
      </c>
      <c r="W166" s="110"/>
      <c r="X166" s="110"/>
      <c r="Y166" s="110"/>
      <c r="Z166" s="110"/>
      <c r="AA166" s="110"/>
      <c r="AB166" s="110"/>
      <c r="AC166" s="110"/>
      <c r="AD166" s="110"/>
    </row>
    <row r="167" spans="1:30" s="107" customFormat="1" ht="12" x14ac:dyDescent="0.25">
      <c r="A167" s="110" t="s">
        <v>143</v>
      </c>
      <c r="B167" s="8">
        <v>2029</v>
      </c>
      <c r="C167" s="110" t="s">
        <v>17</v>
      </c>
      <c r="D167" s="8"/>
      <c r="E167" s="8">
        <v>100</v>
      </c>
      <c r="F167" s="8">
        <v>83.551564647303564</v>
      </c>
      <c r="G167" s="8"/>
      <c r="H167" s="8"/>
      <c r="I167" s="8">
        <v>16.448435352696436</v>
      </c>
      <c r="J167" s="8">
        <v>83.551564647303564</v>
      </c>
      <c r="K167" s="8"/>
      <c r="L167" s="8"/>
      <c r="M167" s="8"/>
      <c r="N167" s="8"/>
      <c r="O167" s="8"/>
      <c r="P167" s="8">
        <v>100</v>
      </c>
      <c r="Q167" s="8"/>
      <c r="R167" s="8"/>
      <c r="S167" s="8">
        <v>100</v>
      </c>
      <c r="T167" s="8"/>
      <c r="U167" s="8"/>
      <c r="V167" s="8">
        <v>0</v>
      </c>
      <c r="W167" s="110"/>
      <c r="X167" s="110"/>
      <c r="Y167" s="110"/>
      <c r="Z167" s="110"/>
      <c r="AA167" s="110"/>
      <c r="AB167" s="110"/>
    </row>
    <row r="168" spans="1:30" s="107" customFormat="1" ht="12" x14ac:dyDescent="0.25">
      <c r="A168" s="110" t="s">
        <v>143</v>
      </c>
      <c r="B168" s="8">
        <v>2030</v>
      </c>
      <c r="C168" s="110" t="s">
        <v>17</v>
      </c>
      <c r="D168" s="8"/>
      <c r="E168" s="8">
        <v>100</v>
      </c>
      <c r="F168" s="8"/>
      <c r="G168" s="8"/>
      <c r="H168" s="8"/>
      <c r="I168" s="8"/>
      <c r="J168" s="8">
        <v>100</v>
      </c>
      <c r="K168" s="8"/>
      <c r="L168" s="8"/>
      <c r="M168" s="8"/>
      <c r="N168" s="8"/>
      <c r="O168" s="8"/>
      <c r="P168" s="8">
        <v>100</v>
      </c>
      <c r="Q168" s="8"/>
      <c r="R168" s="8"/>
      <c r="S168" s="8">
        <v>100</v>
      </c>
      <c r="T168" s="8"/>
      <c r="U168" s="8"/>
      <c r="V168" s="8">
        <v>0</v>
      </c>
      <c r="W168" s="110"/>
      <c r="X168" s="110"/>
      <c r="Y168" s="110"/>
      <c r="Z168" s="110"/>
      <c r="AA168" s="110"/>
      <c r="AB168" s="110"/>
    </row>
    <row r="169" spans="1:30" ht="15.6" x14ac:dyDescent="0.3">
      <c r="A169" s="111" t="s">
        <v>143</v>
      </c>
      <c r="B169" s="8">
        <v>2000</v>
      </c>
      <c r="C169" s="111" t="s">
        <v>18</v>
      </c>
      <c r="D169" s="8">
        <v>1178032</v>
      </c>
      <c r="E169" s="8"/>
      <c r="F169" s="8">
        <v>100</v>
      </c>
      <c r="G169" s="8"/>
      <c r="H169" s="8"/>
      <c r="I169" s="8">
        <v>0</v>
      </c>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143</v>
      </c>
      <c r="B170" s="8">
        <v>2001</v>
      </c>
      <c r="C170" s="111" t="s">
        <v>18</v>
      </c>
      <c r="D170" s="8">
        <v>1213444</v>
      </c>
      <c r="E170" s="8"/>
      <c r="F170" s="8">
        <v>100</v>
      </c>
      <c r="G170" s="8"/>
      <c r="H170" s="8"/>
      <c r="I170" s="8">
        <v>0</v>
      </c>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143</v>
      </c>
      <c r="B171" s="8">
        <v>2002</v>
      </c>
      <c r="C171" s="111" t="s">
        <v>18</v>
      </c>
      <c r="D171" s="8">
        <v>1250771</v>
      </c>
      <c r="E171" s="8"/>
      <c r="F171" s="8">
        <v>100</v>
      </c>
      <c r="G171" s="8"/>
      <c r="H171" s="8"/>
      <c r="I171" s="8">
        <v>0</v>
      </c>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143</v>
      </c>
      <c r="B172" s="8">
        <v>2003</v>
      </c>
      <c r="C172" s="111" t="s">
        <v>18</v>
      </c>
      <c r="D172" s="8">
        <v>1284611</v>
      </c>
      <c r="E172" s="8"/>
      <c r="F172" s="8">
        <v>100</v>
      </c>
      <c r="G172" s="8"/>
      <c r="H172" s="8"/>
      <c r="I172" s="8">
        <v>0</v>
      </c>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143</v>
      </c>
      <c r="B173" s="8">
        <v>2004</v>
      </c>
      <c r="C173" s="111" t="s">
        <v>18</v>
      </c>
      <c r="D173" s="8">
        <v>1320823</v>
      </c>
      <c r="E173" s="8"/>
      <c r="F173" s="8">
        <v>100</v>
      </c>
      <c r="G173" s="8"/>
      <c r="H173" s="8"/>
      <c r="I173" s="8">
        <v>0</v>
      </c>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143</v>
      </c>
      <c r="B174" s="8">
        <v>2005</v>
      </c>
      <c r="C174" s="111" t="s">
        <v>18</v>
      </c>
      <c r="D174" s="8">
        <v>1355035</v>
      </c>
      <c r="E174" s="8"/>
      <c r="F174" s="8">
        <v>100</v>
      </c>
      <c r="G174" s="8"/>
      <c r="H174" s="8"/>
      <c r="I174" s="8">
        <v>0</v>
      </c>
      <c r="J174" s="8">
        <v>100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143</v>
      </c>
      <c r="B175" s="8">
        <v>2006</v>
      </c>
      <c r="C175" s="111" t="s">
        <v>18</v>
      </c>
      <c r="D175" s="8">
        <v>1392439</v>
      </c>
      <c r="E175" s="8"/>
      <c r="F175" s="8">
        <v>100</v>
      </c>
      <c r="G175" s="8"/>
      <c r="H175" s="8"/>
      <c r="I175" s="8">
        <v>0</v>
      </c>
      <c r="J175" s="8">
        <v>100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143</v>
      </c>
      <c r="B176" s="8">
        <v>2007</v>
      </c>
      <c r="C176" s="111" t="s">
        <v>18</v>
      </c>
      <c r="D176" s="8">
        <v>1428954</v>
      </c>
      <c r="E176" s="8"/>
      <c r="F176" s="8">
        <v>100</v>
      </c>
      <c r="G176" s="8"/>
      <c r="H176" s="8"/>
      <c r="I176" s="8">
        <v>0</v>
      </c>
      <c r="J176" s="8">
        <v>100</v>
      </c>
      <c r="K176" s="8"/>
      <c r="L176" s="8"/>
      <c r="M176" s="8"/>
      <c r="N176" s="8"/>
      <c r="O176" s="8"/>
      <c r="P176" s="8">
        <v>100</v>
      </c>
      <c r="Q176" s="8"/>
      <c r="R176" s="8"/>
      <c r="S176" s="8"/>
      <c r="T176" s="8"/>
      <c r="U176" s="8"/>
      <c r="V176" s="8">
        <v>100</v>
      </c>
      <c r="W176" s="111"/>
      <c r="X176" s="111"/>
      <c r="Y176" s="111"/>
      <c r="Z176" s="111"/>
      <c r="AA176" s="111"/>
      <c r="AB176" s="111"/>
    </row>
    <row r="177" spans="1:28" ht="15.6" x14ac:dyDescent="0.3">
      <c r="A177" s="111" t="s">
        <v>143</v>
      </c>
      <c r="B177" s="8">
        <v>2008</v>
      </c>
      <c r="C177" s="111" t="s">
        <v>18</v>
      </c>
      <c r="D177" s="8">
        <v>1470383</v>
      </c>
      <c r="E177" s="8"/>
      <c r="F177" s="8">
        <v>100</v>
      </c>
      <c r="G177" s="8"/>
      <c r="H177" s="8"/>
      <c r="I177" s="8">
        <v>0</v>
      </c>
      <c r="J177" s="8">
        <v>100</v>
      </c>
      <c r="K177" s="8"/>
      <c r="L177" s="8"/>
      <c r="M177" s="8"/>
      <c r="N177" s="8"/>
      <c r="O177" s="8"/>
      <c r="P177" s="8">
        <v>100</v>
      </c>
      <c r="Q177" s="8"/>
      <c r="R177" s="8"/>
      <c r="S177" s="8"/>
      <c r="T177" s="8"/>
      <c r="U177" s="8"/>
      <c r="V177" s="8">
        <v>100</v>
      </c>
      <c r="W177" s="111"/>
      <c r="X177" s="111"/>
      <c r="Y177" s="111"/>
      <c r="Z177" s="111"/>
      <c r="AA177" s="111"/>
      <c r="AB177" s="111"/>
    </row>
    <row r="178" spans="1:28" ht="15.6" x14ac:dyDescent="0.3">
      <c r="A178" s="111" t="s">
        <v>143</v>
      </c>
      <c r="B178" s="8">
        <v>2009</v>
      </c>
      <c r="C178" s="111" t="s">
        <v>18</v>
      </c>
      <c r="D178" s="8">
        <v>1513017</v>
      </c>
      <c r="E178" s="8"/>
      <c r="F178" s="8">
        <v>100</v>
      </c>
      <c r="G178" s="8"/>
      <c r="H178" s="8"/>
      <c r="I178" s="8">
        <v>0</v>
      </c>
      <c r="J178" s="8">
        <v>100</v>
      </c>
      <c r="K178" s="8"/>
      <c r="L178" s="8"/>
      <c r="M178" s="8"/>
      <c r="N178" s="8"/>
      <c r="O178" s="8"/>
      <c r="P178" s="8">
        <v>100</v>
      </c>
      <c r="Q178" s="8"/>
      <c r="R178" s="8"/>
      <c r="S178" s="8"/>
      <c r="T178" s="8"/>
      <c r="U178" s="8"/>
      <c r="V178" s="8">
        <v>100</v>
      </c>
      <c r="W178" s="111"/>
      <c r="X178" s="111"/>
      <c r="Y178" s="111"/>
      <c r="Z178" s="111"/>
      <c r="AA178" s="111"/>
      <c r="AB178" s="111"/>
    </row>
    <row r="179" spans="1:28" ht="15.6" x14ac:dyDescent="0.3">
      <c r="A179" s="111" t="s">
        <v>143</v>
      </c>
      <c r="B179" s="8">
        <v>2010</v>
      </c>
      <c r="C179" s="111" t="s">
        <v>18</v>
      </c>
      <c r="D179" s="8">
        <v>1559363</v>
      </c>
      <c r="E179" s="8"/>
      <c r="F179" s="8">
        <v>100</v>
      </c>
      <c r="G179" s="8"/>
      <c r="H179" s="8"/>
      <c r="I179" s="8">
        <v>0</v>
      </c>
      <c r="J179" s="8">
        <v>100</v>
      </c>
      <c r="K179" s="8"/>
      <c r="L179" s="8"/>
      <c r="M179" s="8"/>
      <c r="N179" s="8"/>
      <c r="O179" s="8"/>
      <c r="P179" s="8">
        <v>100</v>
      </c>
      <c r="Q179" s="8"/>
      <c r="R179" s="8"/>
      <c r="S179" s="8">
        <v>34.72900488502637</v>
      </c>
      <c r="T179" s="8"/>
      <c r="U179" s="8"/>
      <c r="V179" s="8">
        <v>65.27099511497363</v>
      </c>
      <c r="W179" s="111"/>
      <c r="X179" s="111"/>
      <c r="Y179" s="111"/>
      <c r="Z179" s="111"/>
      <c r="AA179" s="111"/>
      <c r="AB179" s="111"/>
    </row>
    <row r="180" spans="1:28" ht="15.6" x14ac:dyDescent="0.3">
      <c r="A180" s="111" t="s">
        <v>143</v>
      </c>
      <c r="B180" s="8">
        <v>2011</v>
      </c>
      <c r="C180" s="111" t="s">
        <v>18</v>
      </c>
      <c r="D180" s="8">
        <v>1605806</v>
      </c>
      <c r="E180" s="8">
        <v>99.338870268937853</v>
      </c>
      <c r="F180" s="8">
        <v>99.338870268937853</v>
      </c>
      <c r="G180" s="8"/>
      <c r="H180" s="8"/>
      <c r="I180" s="8">
        <v>0.66112973106214667</v>
      </c>
      <c r="J180" s="8">
        <v>99.338870268937853</v>
      </c>
      <c r="K180" s="8"/>
      <c r="L180" s="8"/>
      <c r="M180" s="8"/>
      <c r="N180" s="8"/>
      <c r="O180" s="8"/>
      <c r="P180" s="8">
        <v>100</v>
      </c>
      <c r="Q180" s="8"/>
      <c r="R180" s="8"/>
      <c r="S180" s="8">
        <v>34.72900488502637</v>
      </c>
      <c r="T180" s="8"/>
      <c r="U180" s="8"/>
      <c r="V180" s="8">
        <v>65.27099511497363</v>
      </c>
      <c r="W180" s="111"/>
      <c r="X180" s="111"/>
      <c r="Y180" s="111"/>
      <c r="Z180" s="111"/>
      <c r="AA180" s="111"/>
      <c r="AB180" s="111"/>
    </row>
    <row r="181" spans="1:28" ht="15.6" x14ac:dyDescent="0.3">
      <c r="A181" s="111" t="s">
        <v>143</v>
      </c>
      <c r="B181" s="8">
        <v>2012</v>
      </c>
      <c r="C181" s="111" t="s">
        <v>18</v>
      </c>
      <c r="D181" s="8">
        <v>1654919</v>
      </c>
      <c r="E181" s="8">
        <v>98.488465171398047</v>
      </c>
      <c r="F181" s="8">
        <v>98.488465171398047</v>
      </c>
      <c r="G181" s="8">
        <v>94</v>
      </c>
      <c r="H181" s="8">
        <v>4.4884651713980475</v>
      </c>
      <c r="I181" s="8">
        <v>1.5115348286019525</v>
      </c>
      <c r="J181" s="8">
        <v>0</v>
      </c>
      <c r="K181" s="8"/>
      <c r="L181" s="8"/>
      <c r="M181" s="8"/>
      <c r="N181" s="8"/>
      <c r="O181" s="8"/>
      <c r="P181" s="8">
        <v>100</v>
      </c>
      <c r="Q181" s="8"/>
      <c r="R181" s="8"/>
      <c r="S181" s="8">
        <v>34.72900488502637</v>
      </c>
      <c r="T181" s="8"/>
      <c r="U181" s="8"/>
      <c r="V181" s="8">
        <v>65.27099511497363</v>
      </c>
      <c r="W181" s="111"/>
      <c r="X181" s="111"/>
      <c r="Y181" s="111"/>
      <c r="Z181" s="111"/>
      <c r="AA181" s="111"/>
      <c r="AB181" s="111"/>
    </row>
    <row r="182" spans="1:28" ht="15.6" x14ac:dyDescent="0.3">
      <c r="A182" s="111" t="s">
        <v>143</v>
      </c>
      <c r="B182" s="8">
        <v>2013</v>
      </c>
      <c r="C182" s="111" t="s">
        <v>18</v>
      </c>
      <c r="D182" s="8">
        <v>1706358</v>
      </c>
      <c r="E182" s="8">
        <v>97.81567683724893</v>
      </c>
      <c r="F182" s="8">
        <v>97.638060073858014</v>
      </c>
      <c r="G182" s="8">
        <v>94</v>
      </c>
      <c r="H182" s="8">
        <v>3.6380600738580142</v>
      </c>
      <c r="I182" s="8">
        <v>2.3619399261419858</v>
      </c>
      <c r="J182" s="8">
        <v>0</v>
      </c>
      <c r="K182" s="8"/>
      <c r="L182" s="8"/>
      <c r="M182" s="8"/>
      <c r="N182" s="8"/>
      <c r="O182" s="8"/>
      <c r="P182" s="8">
        <v>100</v>
      </c>
      <c r="Q182" s="8"/>
      <c r="R182" s="8">
        <v>97.789193028070684</v>
      </c>
      <c r="S182" s="8">
        <v>34.72900488502637</v>
      </c>
      <c r="T182" s="8">
        <v>63.060188143044314</v>
      </c>
      <c r="U182" s="8">
        <v>2.2108069719293155</v>
      </c>
      <c r="V182" s="8">
        <v>0</v>
      </c>
      <c r="W182" s="111"/>
      <c r="X182" s="111"/>
      <c r="Y182" s="111"/>
      <c r="Z182" s="111"/>
      <c r="AA182" s="111"/>
      <c r="AB182" s="111"/>
    </row>
    <row r="183" spans="1:28" ht="15.6" x14ac:dyDescent="0.3">
      <c r="A183" s="111" t="s">
        <v>143</v>
      </c>
      <c r="B183" s="8">
        <v>2014</v>
      </c>
      <c r="C183" s="111" t="s">
        <v>18</v>
      </c>
      <c r="D183" s="8">
        <v>1760092</v>
      </c>
      <c r="E183" s="8">
        <v>97.81567683724893</v>
      </c>
      <c r="F183" s="8">
        <v>96.787654976318208</v>
      </c>
      <c r="G183" s="8">
        <v>94</v>
      </c>
      <c r="H183" s="8">
        <v>2.7876549763182084</v>
      </c>
      <c r="I183" s="8">
        <v>3.2123450236817916</v>
      </c>
      <c r="J183" s="8">
        <v>0</v>
      </c>
      <c r="K183" s="8"/>
      <c r="L183" s="8"/>
      <c r="M183" s="8"/>
      <c r="N183" s="8"/>
      <c r="O183" s="8"/>
      <c r="P183" s="8">
        <v>100</v>
      </c>
      <c r="Q183" s="8"/>
      <c r="R183" s="8">
        <v>97.789193028070684</v>
      </c>
      <c r="S183" s="8">
        <v>34.72900488502637</v>
      </c>
      <c r="T183" s="8">
        <v>63.060188143044314</v>
      </c>
      <c r="U183" s="8">
        <v>2.2108069719293155</v>
      </c>
      <c r="V183" s="8">
        <v>0</v>
      </c>
      <c r="W183" s="111"/>
      <c r="X183" s="111"/>
      <c r="Y183" s="111"/>
      <c r="Z183" s="111"/>
      <c r="AA183" s="111"/>
      <c r="AB183" s="111"/>
    </row>
    <row r="184" spans="1:28" ht="15.6" x14ac:dyDescent="0.3">
      <c r="A184" s="111" t="s">
        <v>143</v>
      </c>
      <c r="B184" s="8">
        <v>2015</v>
      </c>
      <c r="C184" s="111" t="s">
        <v>18</v>
      </c>
      <c r="D184" s="8">
        <v>1815009</v>
      </c>
      <c r="E184" s="8">
        <v>97.81567683724893</v>
      </c>
      <c r="F184" s="8">
        <v>95.937249878778402</v>
      </c>
      <c r="G184" s="8">
        <v>94</v>
      </c>
      <c r="H184" s="8">
        <v>1.9372498787784025</v>
      </c>
      <c r="I184" s="8">
        <v>4.0627501212215975</v>
      </c>
      <c r="J184" s="8">
        <v>0</v>
      </c>
      <c r="K184" s="8"/>
      <c r="L184" s="8"/>
      <c r="M184" s="8"/>
      <c r="N184" s="8"/>
      <c r="O184" s="8"/>
      <c r="P184" s="8">
        <v>100</v>
      </c>
      <c r="Q184" s="8"/>
      <c r="R184" s="8">
        <v>97.789193028070684</v>
      </c>
      <c r="S184" s="8">
        <v>44.983187106605328</v>
      </c>
      <c r="T184" s="8">
        <v>52.806005921465356</v>
      </c>
      <c r="U184" s="8">
        <v>2.2108069719293155</v>
      </c>
      <c r="V184" s="8">
        <v>0</v>
      </c>
      <c r="W184" s="111"/>
      <c r="X184" s="111"/>
      <c r="Y184" s="111"/>
      <c r="Z184" s="111"/>
      <c r="AA184" s="111"/>
      <c r="AB184" s="111"/>
    </row>
    <row r="185" spans="1:28" ht="15.6" x14ac:dyDescent="0.3">
      <c r="A185" s="111" t="s">
        <v>143</v>
      </c>
      <c r="B185" s="8">
        <v>2016</v>
      </c>
      <c r="C185" s="111" t="s">
        <v>18</v>
      </c>
      <c r="D185" s="8">
        <v>1870378</v>
      </c>
      <c r="E185" s="8">
        <v>97.835390357498682</v>
      </c>
      <c r="F185" s="8">
        <v>95.086844781238369</v>
      </c>
      <c r="G185" s="8">
        <v>94</v>
      </c>
      <c r="H185" s="8">
        <v>1.0868447812383693</v>
      </c>
      <c r="I185" s="8">
        <v>4.9131552187616307</v>
      </c>
      <c r="J185" s="8">
        <v>0</v>
      </c>
      <c r="K185" s="8"/>
      <c r="L185" s="8"/>
      <c r="M185" s="8"/>
      <c r="N185" s="8"/>
      <c r="O185" s="8"/>
      <c r="P185" s="8">
        <v>100</v>
      </c>
      <c r="Q185" s="8"/>
      <c r="R185" s="8">
        <v>97.789193028070684</v>
      </c>
      <c r="S185" s="8">
        <v>55.237369328180648</v>
      </c>
      <c r="T185" s="8">
        <v>42.551823699890036</v>
      </c>
      <c r="U185" s="8">
        <v>2.2108069719293155</v>
      </c>
      <c r="V185" s="8">
        <v>0</v>
      </c>
      <c r="W185" s="111"/>
      <c r="X185" s="111"/>
      <c r="Y185" s="111"/>
      <c r="Z185" s="111"/>
      <c r="AA185" s="111"/>
      <c r="AB185" s="111"/>
    </row>
    <row r="186" spans="1:28" ht="15.6" x14ac:dyDescent="0.3">
      <c r="A186" s="111" t="s">
        <v>143</v>
      </c>
      <c r="B186" s="8">
        <v>2017</v>
      </c>
      <c r="C186" s="111" t="s">
        <v>18</v>
      </c>
      <c r="D186" s="8">
        <v>1929184</v>
      </c>
      <c r="E186" s="8">
        <v>97.855103877748434</v>
      </c>
      <c r="F186" s="8">
        <v>94.236439683698563</v>
      </c>
      <c r="G186" s="8">
        <v>94</v>
      </c>
      <c r="H186" s="8">
        <v>0.23643968369856339</v>
      </c>
      <c r="I186" s="8">
        <v>5.7635603163014366</v>
      </c>
      <c r="J186" s="8">
        <v>0</v>
      </c>
      <c r="K186" s="8"/>
      <c r="L186" s="8"/>
      <c r="M186" s="8"/>
      <c r="N186" s="8"/>
      <c r="O186" s="8"/>
      <c r="P186" s="8">
        <v>100</v>
      </c>
      <c r="Q186" s="8"/>
      <c r="R186" s="8">
        <v>97.789193028070684</v>
      </c>
      <c r="S186" s="8">
        <v>65.491551549759606</v>
      </c>
      <c r="T186" s="8">
        <v>32.297641478311078</v>
      </c>
      <c r="U186" s="8">
        <v>2.2108069719293155</v>
      </c>
      <c r="V186" s="8">
        <v>0</v>
      </c>
      <c r="W186" s="111"/>
      <c r="X186" s="111"/>
      <c r="Y186" s="111"/>
      <c r="Z186" s="111"/>
      <c r="AA186" s="111"/>
      <c r="AB186" s="111"/>
    </row>
    <row r="187" spans="1:28" ht="15.6" x14ac:dyDescent="0.3">
      <c r="A187" s="111" t="s">
        <v>143</v>
      </c>
      <c r="B187" s="8">
        <v>2018</v>
      </c>
      <c r="C187" s="111" t="s">
        <v>18</v>
      </c>
      <c r="D187" s="8">
        <v>1989429</v>
      </c>
      <c r="E187" s="8">
        <v>97.874817397998171</v>
      </c>
      <c r="F187" s="8">
        <v>93.38603458615853</v>
      </c>
      <c r="G187" s="8">
        <v>93.38603458615853</v>
      </c>
      <c r="H187" s="8">
        <v>0</v>
      </c>
      <c r="I187" s="8">
        <v>6.6139654138414699</v>
      </c>
      <c r="J187" s="8">
        <v>0</v>
      </c>
      <c r="K187" s="8"/>
      <c r="L187" s="8"/>
      <c r="M187" s="8"/>
      <c r="N187" s="8"/>
      <c r="O187" s="8"/>
      <c r="P187" s="8">
        <v>100</v>
      </c>
      <c r="Q187" s="8"/>
      <c r="R187" s="8">
        <v>97.789193028070684</v>
      </c>
      <c r="S187" s="8">
        <v>75.745733771338564</v>
      </c>
      <c r="T187" s="8">
        <v>22.04345925673212</v>
      </c>
      <c r="U187" s="8">
        <v>2.2108069719293155</v>
      </c>
      <c r="V187" s="8">
        <v>0</v>
      </c>
      <c r="W187" s="111"/>
      <c r="X187" s="111"/>
      <c r="Y187" s="111"/>
      <c r="Z187" s="111"/>
      <c r="AA187" s="111"/>
      <c r="AB187" s="111"/>
    </row>
    <row r="188" spans="1:28" ht="15.6" x14ac:dyDescent="0.3">
      <c r="A188" s="111" t="s">
        <v>143</v>
      </c>
      <c r="B188" s="8">
        <v>2019</v>
      </c>
      <c r="C188" s="111" t="s">
        <v>18</v>
      </c>
      <c r="D188" s="8">
        <v>2055011</v>
      </c>
      <c r="E188" s="8">
        <v>97.894530918247909</v>
      </c>
      <c r="F188" s="8">
        <v>92.535629488618724</v>
      </c>
      <c r="G188" s="8">
        <v>92.535629488618724</v>
      </c>
      <c r="H188" s="8">
        <v>0</v>
      </c>
      <c r="I188" s="8">
        <v>7.4643705113812757</v>
      </c>
      <c r="J188" s="8">
        <v>0</v>
      </c>
      <c r="K188" s="8"/>
      <c r="L188" s="8"/>
      <c r="M188" s="8"/>
      <c r="N188" s="8"/>
      <c r="O188" s="8"/>
      <c r="P188" s="8">
        <v>100</v>
      </c>
      <c r="Q188" s="8"/>
      <c r="R188" s="8">
        <v>97.789193028070684</v>
      </c>
      <c r="S188" s="8">
        <v>85.999915992913884</v>
      </c>
      <c r="T188" s="8">
        <v>11.7892770351568</v>
      </c>
      <c r="U188" s="8">
        <v>2.2108069719293155</v>
      </c>
      <c r="V188" s="8">
        <v>0</v>
      </c>
      <c r="W188" s="111"/>
      <c r="X188" s="111"/>
      <c r="Y188" s="111"/>
      <c r="Z188" s="111"/>
      <c r="AA188" s="111"/>
      <c r="AB188" s="111"/>
    </row>
    <row r="189" spans="1:28" ht="15.6" x14ac:dyDescent="0.3">
      <c r="A189" s="111" t="s">
        <v>143</v>
      </c>
      <c r="B189" s="8">
        <v>2020</v>
      </c>
      <c r="C189" s="111" t="s">
        <v>18</v>
      </c>
      <c r="D189" s="8">
        <v>2127186</v>
      </c>
      <c r="E189" s="8">
        <v>97.914244438497661</v>
      </c>
      <c r="F189" s="8">
        <v>91.685224391078918</v>
      </c>
      <c r="G189" s="8">
        <v>91.685224391078918</v>
      </c>
      <c r="H189" s="8">
        <v>0</v>
      </c>
      <c r="I189" s="8">
        <v>8.3147756089210816</v>
      </c>
      <c r="J189" s="8">
        <v>0</v>
      </c>
      <c r="K189" s="8"/>
      <c r="L189" s="8"/>
      <c r="M189" s="8"/>
      <c r="N189" s="8"/>
      <c r="O189" s="8"/>
      <c r="P189" s="8">
        <v>100</v>
      </c>
      <c r="Q189" s="8"/>
      <c r="R189" s="8">
        <v>97.789193028070684</v>
      </c>
      <c r="S189" s="8">
        <v>96.254098214492842</v>
      </c>
      <c r="T189" s="8">
        <v>1.5350948135778424</v>
      </c>
      <c r="U189" s="8">
        <v>2.2108069719293155</v>
      </c>
      <c r="V189" s="8">
        <v>0</v>
      </c>
      <c r="W189" s="111"/>
      <c r="X189" s="111"/>
      <c r="Y189" s="111"/>
      <c r="Z189" s="111"/>
      <c r="AA189" s="111"/>
      <c r="AB189" s="111"/>
    </row>
    <row r="190" spans="1:28" ht="15.6" x14ac:dyDescent="0.3">
      <c r="A190" s="111" t="s">
        <v>143</v>
      </c>
      <c r="B190" s="8">
        <v>2021</v>
      </c>
      <c r="C190" s="111" t="s">
        <v>18</v>
      </c>
      <c r="D190" s="8">
        <v>2205816</v>
      </c>
      <c r="E190" s="8">
        <v>97.933957958747399</v>
      </c>
      <c r="F190" s="8">
        <v>90.834819293538885</v>
      </c>
      <c r="G190" s="8"/>
      <c r="H190" s="8"/>
      <c r="I190" s="8">
        <v>9.1651807064611148</v>
      </c>
      <c r="J190" s="8">
        <v>90.834819293538885</v>
      </c>
      <c r="K190" s="8"/>
      <c r="L190" s="8"/>
      <c r="M190" s="8"/>
      <c r="N190" s="8"/>
      <c r="O190" s="8"/>
      <c r="P190" s="8">
        <v>100</v>
      </c>
      <c r="Q190" s="8"/>
      <c r="R190" s="8">
        <v>97.789193028070684</v>
      </c>
      <c r="S190" s="8">
        <v>97.789193028070684</v>
      </c>
      <c r="T190" s="8">
        <v>0</v>
      </c>
      <c r="U190" s="8">
        <v>2.2108069719293155</v>
      </c>
      <c r="V190" s="8">
        <v>0</v>
      </c>
      <c r="W190" s="111"/>
      <c r="X190" s="111"/>
      <c r="Y190" s="111"/>
      <c r="Z190" s="111"/>
      <c r="AA190" s="111"/>
      <c r="AB190" s="111"/>
    </row>
    <row r="191" spans="1:28" ht="15.6" x14ac:dyDescent="0.3">
      <c r="A191" s="111" t="s">
        <v>143</v>
      </c>
      <c r="B191" s="8">
        <v>2022</v>
      </c>
      <c r="C191" s="111" t="s">
        <v>18</v>
      </c>
      <c r="D191" s="8">
        <v>2286360</v>
      </c>
      <c r="E191" s="8">
        <v>97.953671478997137</v>
      </c>
      <c r="F191" s="8">
        <v>89.984414195999079</v>
      </c>
      <c r="G191" s="8"/>
      <c r="H191" s="8"/>
      <c r="I191" s="8">
        <v>10.015585804000921</v>
      </c>
      <c r="J191" s="8">
        <v>89.984414195999079</v>
      </c>
      <c r="K191" s="8"/>
      <c r="L191" s="8"/>
      <c r="M191" s="8"/>
      <c r="N191" s="8"/>
      <c r="O191" s="8"/>
      <c r="P191" s="8">
        <v>100</v>
      </c>
      <c r="Q191" s="8"/>
      <c r="R191" s="8">
        <v>97.789193028070684</v>
      </c>
      <c r="S191" s="8">
        <v>97.789193028070684</v>
      </c>
      <c r="T191" s="8">
        <v>0</v>
      </c>
      <c r="U191" s="8">
        <v>2.2108069719293155</v>
      </c>
      <c r="V191" s="8">
        <v>0</v>
      </c>
      <c r="W191" s="111"/>
      <c r="X191" s="111"/>
      <c r="Y191" s="111"/>
      <c r="Z191" s="111"/>
      <c r="AA191" s="111"/>
      <c r="AB191" s="111"/>
    </row>
    <row r="192" spans="1:28" ht="15.6" x14ac:dyDescent="0.3">
      <c r="A192" s="111" t="s">
        <v>143</v>
      </c>
      <c r="B192" s="8">
        <v>2023</v>
      </c>
      <c r="C192" s="111" t="s">
        <v>18</v>
      </c>
      <c r="D192" s="8">
        <v>2365832</v>
      </c>
      <c r="E192" s="8">
        <v>97.973384999246889</v>
      </c>
      <c r="F192" s="8">
        <v>89.134009098459273</v>
      </c>
      <c r="G192" s="8"/>
      <c r="H192" s="8"/>
      <c r="I192" s="8">
        <v>10.865990901540727</v>
      </c>
      <c r="J192" s="8">
        <v>89.134009098459273</v>
      </c>
      <c r="K192" s="8"/>
      <c r="L192" s="8"/>
      <c r="M192" s="8"/>
      <c r="N192" s="8"/>
      <c r="O192" s="8"/>
      <c r="P192" s="8">
        <v>100</v>
      </c>
      <c r="Q192" s="8"/>
      <c r="R192" s="8">
        <v>97.789193028070684</v>
      </c>
      <c r="S192" s="8">
        <v>97.789193028070684</v>
      </c>
      <c r="T192" s="8">
        <v>0</v>
      </c>
      <c r="U192" s="8">
        <v>2.2108069719293155</v>
      </c>
      <c r="V192" s="8">
        <v>0</v>
      </c>
      <c r="W192" s="111"/>
      <c r="X192" s="111"/>
      <c r="Y192" s="111"/>
      <c r="Z192" s="111"/>
      <c r="AA192" s="111"/>
      <c r="AB192" s="111"/>
    </row>
    <row r="193" spans="1:28" ht="15.6" x14ac:dyDescent="0.3">
      <c r="A193" s="111" t="s">
        <v>143</v>
      </c>
      <c r="B193" s="8">
        <v>2024</v>
      </c>
      <c r="C193" s="111" t="s">
        <v>18</v>
      </c>
      <c r="D193" s="8">
        <v>2442705</v>
      </c>
      <c r="E193" s="8">
        <v>97.993098519496641</v>
      </c>
      <c r="F193" s="8">
        <v>88.28360400091924</v>
      </c>
      <c r="G193" s="8"/>
      <c r="H193" s="8"/>
      <c r="I193" s="8">
        <v>11.71639599908076</v>
      </c>
      <c r="J193" s="8">
        <v>88.28360400091924</v>
      </c>
      <c r="K193" s="8"/>
      <c r="L193" s="8"/>
      <c r="M193" s="8"/>
      <c r="N193" s="8"/>
      <c r="O193" s="8"/>
      <c r="P193" s="8">
        <v>100</v>
      </c>
      <c r="Q193" s="8"/>
      <c r="R193" s="8">
        <v>97.789193028070684</v>
      </c>
      <c r="S193" s="8">
        <v>97.789193028070684</v>
      </c>
      <c r="T193" s="8">
        <v>0</v>
      </c>
      <c r="U193" s="8">
        <v>2.2108069719293155</v>
      </c>
      <c r="V193" s="8">
        <v>0</v>
      </c>
      <c r="W193" s="111"/>
      <c r="X193" s="111"/>
      <c r="Y193" s="111"/>
      <c r="Z193" s="111"/>
      <c r="AA193" s="111"/>
      <c r="AB193" s="111"/>
    </row>
    <row r="194" spans="1:28" ht="15.6" x14ac:dyDescent="0.3">
      <c r="A194" s="111" t="s">
        <v>143</v>
      </c>
      <c r="B194" s="8">
        <v>2025</v>
      </c>
      <c r="C194" s="111" t="s">
        <v>18</v>
      </c>
      <c r="D194" s="8">
        <v>2380647</v>
      </c>
      <c r="E194" s="8">
        <v>98.012812039746379</v>
      </c>
      <c r="F194" s="8">
        <v>87.433198903379434</v>
      </c>
      <c r="G194" s="8"/>
      <c r="H194" s="8"/>
      <c r="I194" s="8">
        <v>12.566801096620566</v>
      </c>
      <c r="J194" s="8">
        <v>87.433198903379434</v>
      </c>
      <c r="K194" s="8"/>
      <c r="L194" s="8"/>
      <c r="M194" s="8"/>
      <c r="N194" s="8"/>
      <c r="O194" s="8"/>
      <c r="P194" s="8">
        <v>100</v>
      </c>
      <c r="Q194" s="8"/>
      <c r="R194" s="8">
        <v>97.789193028070684</v>
      </c>
      <c r="S194" s="8">
        <v>97.789193028070684</v>
      </c>
      <c r="T194" s="8">
        <v>0</v>
      </c>
      <c r="U194" s="8">
        <v>2.2108069719293155</v>
      </c>
      <c r="V194" s="8">
        <v>0</v>
      </c>
      <c r="W194" s="111"/>
      <c r="X194" s="111"/>
      <c r="Y194" s="111"/>
      <c r="Z194" s="111"/>
      <c r="AA194" s="111"/>
      <c r="AB194" s="111"/>
    </row>
    <row r="195" spans="1:28" ht="15.6" x14ac:dyDescent="0.3">
      <c r="A195" s="111" t="s">
        <v>143</v>
      </c>
      <c r="B195" s="8">
        <v>2026</v>
      </c>
      <c r="C195" s="111" t="s">
        <v>18</v>
      </c>
      <c r="D195" s="8"/>
      <c r="E195" s="8">
        <v>98.012812039746379</v>
      </c>
      <c r="F195" s="8">
        <v>87.433198903379434</v>
      </c>
      <c r="G195" s="8"/>
      <c r="H195" s="8"/>
      <c r="I195" s="8">
        <v>12.566801096620566</v>
      </c>
      <c r="J195" s="8">
        <v>87.433198903379434</v>
      </c>
      <c r="K195" s="8"/>
      <c r="L195" s="8"/>
      <c r="M195" s="8"/>
      <c r="N195" s="8"/>
      <c r="O195" s="8"/>
      <c r="P195" s="8">
        <v>100</v>
      </c>
      <c r="Q195" s="8"/>
      <c r="R195" s="8">
        <v>97.789193028070684</v>
      </c>
      <c r="S195" s="8">
        <v>97.789193028070684</v>
      </c>
      <c r="T195" s="8">
        <v>0</v>
      </c>
      <c r="U195" s="8">
        <v>2.2108069719293155</v>
      </c>
      <c r="V195" s="8">
        <v>0</v>
      </c>
      <c r="W195" s="111"/>
      <c r="X195" s="111"/>
      <c r="Y195" s="111"/>
      <c r="Z195" s="111"/>
      <c r="AA195" s="111"/>
      <c r="AB195" s="111"/>
    </row>
    <row r="196" spans="1:28" ht="15.6" x14ac:dyDescent="0.3">
      <c r="A196" s="111" t="s">
        <v>143</v>
      </c>
      <c r="B196" s="8">
        <v>2027</v>
      </c>
      <c r="C196" s="111" t="s">
        <v>18</v>
      </c>
      <c r="D196" s="8"/>
      <c r="E196" s="8">
        <v>98.012812039746379</v>
      </c>
      <c r="F196" s="8">
        <v>87.433198903379434</v>
      </c>
      <c r="G196" s="8"/>
      <c r="H196" s="8"/>
      <c r="I196" s="8">
        <v>12.566801096620566</v>
      </c>
      <c r="J196" s="8">
        <v>87.433198903379434</v>
      </c>
      <c r="K196" s="8"/>
      <c r="L196" s="8"/>
      <c r="M196" s="8"/>
      <c r="N196" s="8"/>
      <c r="O196" s="8"/>
      <c r="P196" s="8">
        <v>100</v>
      </c>
      <c r="Q196" s="8"/>
      <c r="R196" s="8"/>
      <c r="S196" s="8">
        <v>100</v>
      </c>
      <c r="T196" s="8"/>
      <c r="U196" s="8"/>
      <c r="V196" s="8">
        <v>0</v>
      </c>
      <c r="W196" s="111"/>
      <c r="X196" s="111"/>
      <c r="Y196" s="111"/>
      <c r="Z196" s="111"/>
      <c r="AA196" s="111"/>
      <c r="AB196" s="111"/>
    </row>
    <row r="197" spans="1:28" ht="15.6" x14ac:dyDescent="0.3">
      <c r="A197" s="111" t="s">
        <v>143</v>
      </c>
      <c r="B197" s="8">
        <v>2028</v>
      </c>
      <c r="C197" s="111" t="s">
        <v>18</v>
      </c>
      <c r="D197" s="8"/>
      <c r="E197" s="8">
        <v>98.012812039746379</v>
      </c>
      <c r="F197" s="8">
        <v>87.433198903379434</v>
      </c>
      <c r="G197" s="8"/>
      <c r="H197" s="8"/>
      <c r="I197" s="8">
        <v>12.566801096620566</v>
      </c>
      <c r="J197" s="8">
        <v>87.433198903379434</v>
      </c>
      <c r="K197" s="8"/>
      <c r="L197" s="8"/>
      <c r="M197" s="8"/>
      <c r="N197" s="8"/>
      <c r="O197" s="8"/>
      <c r="P197" s="8">
        <v>100</v>
      </c>
      <c r="Q197" s="8"/>
      <c r="R197" s="8"/>
      <c r="S197" s="8">
        <v>100</v>
      </c>
      <c r="T197" s="8"/>
      <c r="U197" s="8"/>
      <c r="V197" s="8">
        <v>0</v>
      </c>
      <c r="W197" s="111"/>
      <c r="X197" s="111"/>
      <c r="Y197" s="111"/>
      <c r="Z197" s="111"/>
      <c r="AA197" s="111"/>
      <c r="AB197" s="111"/>
    </row>
    <row r="198" spans="1:28" ht="15.6" x14ac:dyDescent="0.3">
      <c r="A198" s="111" t="s">
        <v>143</v>
      </c>
      <c r="B198" s="8">
        <v>2029</v>
      </c>
      <c r="C198" s="111" t="s">
        <v>18</v>
      </c>
      <c r="D198" s="8"/>
      <c r="E198" s="8">
        <v>98.012812039746379</v>
      </c>
      <c r="F198" s="8">
        <v>87.433198903379434</v>
      </c>
      <c r="G198" s="8"/>
      <c r="H198" s="8"/>
      <c r="I198" s="8">
        <v>12.566801096620566</v>
      </c>
      <c r="J198" s="8">
        <v>87.433198903379434</v>
      </c>
      <c r="K198" s="8"/>
      <c r="L198" s="8"/>
      <c r="M198" s="8"/>
      <c r="N198" s="8"/>
      <c r="O198" s="8"/>
      <c r="P198" s="8">
        <v>100</v>
      </c>
      <c r="Q198" s="8"/>
      <c r="R198" s="8"/>
      <c r="S198" s="8">
        <v>100</v>
      </c>
      <c r="T198" s="8"/>
      <c r="U198" s="8"/>
      <c r="V198" s="8">
        <v>0</v>
      </c>
      <c r="W198" s="111"/>
      <c r="X198" s="111"/>
      <c r="Y198" s="111"/>
      <c r="Z198" s="111"/>
      <c r="AA198" s="111"/>
      <c r="AB198" s="111"/>
    </row>
    <row r="199" spans="1:28" ht="15.6" x14ac:dyDescent="0.3">
      <c r="A199" s="111" t="s">
        <v>143</v>
      </c>
      <c r="B199" s="8">
        <v>2030</v>
      </c>
      <c r="C199" s="111" t="s">
        <v>18</v>
      </c>
      <c r="D199" s="8"/>
      <c r="E199" s="8"/>
      <c r="F199" s="8"/>
      <c r="G199" s="8"/>
      <c r="H199" s="8"/>
      <c r="I199" s="8"/>
      <c r="J199" s="8">
        <v>100</v>
      </c>
      <c r="K199" s="8"/>
      <c r="L199" s="8"/>
      <c r="M199" s="8"/>
      <c r="N199" s="8"/>
      <c r="O199" s="8"/>
      <c r="P199" s="8">
        <v>100</v>
      </c>
      <c r="Q199" s="8"/>
      <c r="R199" s="8"/>
      <c r="S199" s="8">
        <v>100</v>
      </c>
      <c r="T199" s="8"/>
      <c r="U199" s="8"/>
      <c r="V199" s="8">
        <v>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E3EFE-D648-4A4C-813A-70236A09308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6" customWidth="1"/>
    <col min="2" max="2" width="12.3984375" style="436" customWidth="1"/>
    <col min="3" max="8" width="9" style="436" customWidth="1"/>
    <col min="9" max="9" width="12.3984375" style="436" customWidth="1"/>
    <col min="10" max="15" width="9" style="436" customWidth="1"/>
    <col min="16" max="16" width="12.3984375" style="436" customWidth="1"/>
    <col min="17" max="22" width="9" style="436" customWidth="1"/>
    <col min="23" max="38" width="9" style="436"/>
    <col min="39" max="16384" width="9" style="444"/>
  </cols>
  <sheetData>
    <row r="1" spans="1:22" s="436" customFormat="1" x14ac:dyDescent="0.25">
      <c r="A1" s="435" t="str">
        <f>HLOOKUP(Introduction!$G$4,nametranslations,20,FALSE)</f>
        <v>Water, sanitation and hygiene ladders for schools</v>
      </c>
      <c r="B1" s="435" t="str">
        <f ca="1">HLOOKUP([1]Introduction!$G$4,nametranslations,5,FALSE)</f>
        <v>Zambia</v>
      </c>
      <c r="C1" s="435" t="str">
        <f ca="1">HLOOKUP([1]Introduction!$G$4,nametranslations,5,FALSE)</f>
        <v>Zambia</v>
      </c>
      <c r="D1" s="435" t="str">
        <f ca="1">HLOOKUP([1]Introduction!$G$4,nametranslations,5,FALSE)</f>
        <v>Zambia</v>
      </c>
      <c r="E1" s="435" t="str">
        <f ca="1">HLOOKUP([1]Introduction!$G$4,nametranslations,5,FALSE)</f>
        <v>Zambia</v>
      </c>
      <c r="F1" s="435" t="str">
        <f ca="1">HLOOKUP([1]Introduction!$G$4,nametranslations,5,FALSE)</f>
        <v>Zambia</v>
      </c>
      <c r="G1" s="435" t="str">
        <f ca="1">HLOOKUP([1]Introduction!$G$4,nametranslations,5,FALSE)</f>
        <v>Zambia</v>
      </c>
      <c r="H1" s="435" t="str">
        <f ca="1">HLOOKUP([1]Introduction!$G$4,nametranslations,5,FALSE)</f>
        <v>Zambia</v>
      </c>
      <c r="I1" s="435" t="str">
        <f ca="1">HLOOKUP([1]Introduction!$G$4,nametranslations,5,FALSE)</f>
        <v>Zambia</v>
      </c>
      <c r="J1" s="435" t="str">
        <f ca="1">HLOOKUP([1]Introduction!$G$4,nametranslations,5,FALSE)</f>
        <v>Zambia</v>
      </c>
      <c r="K1" s="435" t="str">
        <f ca="1">HLOOKUP([1]Introduction!$G$4,nametranslations,5,FALSE)</f>
        <v>Zambia</v>
      </c>
      <c r="L1" s="435" t="str">
        <f ca="1">HLOOKUP([1]Introduction!$G$4,nametranslations,5,FALSE)</f>
        <v>Zambia</v>
      </c>
      <c r="M1" s="435" t="str">
        <f ca="1">HLOOKUP([1]Introduction!$G$4,nametranslations,5,FALSE)</f>
        <v>Zambia</v>
      </c>
      <c r="N1" s="435" t="str">
        <f ca="1">HLOOKUP([1]Introduction!$G$4,nametranslations,5,FALSE)</f>
        <v>Zambia</v>
      </c>
      <c r="O1" s="435" t="str">
        <f ca="1">HLOOKUP([1]Introduction!$G$4,nametranslations,5,FALSE)</f>
        <v>Zambia</v>
      </c>
      <c r="P1" s="435" t="str">
        <f ca="1">HLOOKUP([1]Introduction!$G$4,nametranslations,5,FALSE)</f>
        <v>Zambia</v>
      </c>
      <c r="Q1" s="435" t="str">
        <f ca="1">HLOOKUP([1]Introduction!$G$4,nametranslations,5,FALSE)</f>
        <v>Zambia</v>
      </c>
      <c r="R1" s="435" t="str">
        <f ca="1">HLOOKUP([1]Introduction!$G$4,nametranslations,5,FALSE)</f>
        <v>Zambia</v>
      </c>
      <c r="S1" s="435" t="str">
        <f ca="1">HLOOKUP([1]Introduction!$G$4,nametranslations,5,FALSE)</f>
        <v>Zambia</v>
      </c>
      <c r="T1" s="435" t="str">
        <f ca="1">HLOOKUP([1]Introduction!$G$4,nametranslations,5,FALSE)</f>
        <v>Zambia</v>
      </c>
      <c r="U1" s="435" t="str">
        <f ca="1">HLOOKUP([1]Introduction!$G$4,nametranslations,5,FALSE)</f>
        <v>Zambia</v>
      </c>
      <c r="V1" s="435" t="str">
        <f ca="1">HLOOKUP([1]Introduction!$G$4,nametranslations,5,FALSE)</f>
        <v>Zambia</v>
      </c>
    </row>
    <row r="2" spans="1:22" s="436" customFormat="1" x14ac:dyDescent="0.25">
      <c r="A2" s="435" t="str">
        <f ca="1">HLOOKUP([1]Introduction!$G$4,nametranslations,5,FALSE)</f>
        <v>Zambia</v>
      </c>
      <c r="B2" s="435" t="str">
        <f ca="1">HLOOKUP([1]Introduction!$G$4,nametranslations,5,FALSE)</f>
        <v>Zambia</v>
      </c>
      <c r="C2" s="435" t="str">
        <f ca="1">HLOOKUP([1]Introduction!$G$4,nametranslations,5,FALSE)</f>
        <v>Zambia</v>
      </c>
      <c r="D2" s="435" t="str">
        <f ca="1">HLOOKUP([1]Introduction!$G$4,nametranslations,5,FALSE)</f>
        <v>Zambia</v>
      </c>
      <c r="E2" s="435" t="str">
        <f ca="1">HLOOKUP([1]Introduction!$G$4,nametranslations,5,FALSE)</f>
        <v>Zambia</v>
      </c>
      <c r="F2" s="435" t="str">
        <f ca="1">HLOOKUP([1]Introduction!$G$4,nametranslations,5,FALSE)</f>
        <v>Zambia</v>
      </c>
      <c r="G2" s="435" t="str">
        <f ca="1">HLOOKUP([1]Introduction!$G$4,nametranslations,5,FALSE)</f>
        <v>Zambia</v>
      </c>
      <c r="H2" s="435" t="str">
        <f ca="1">HLOOKUP([1]Introduction!$G$4,nametranslations,5,FALSE)</f>
        <v>Zambia</v>
      </c>
      <c r="I2" s="435" t="str">
        <f ca="1">HLOOKUP([1]Introduction!$G$4,nametranslations,5,FALSE)</f>
        <v>Zambia</v>
      </c>
      <c r="J2" s="435" t="str">
        <f ca="1">HLOOKUP([1]Introduction!$G$4,nametranslations,5,FALSE)</f>
        <v>Zambia</v>
      </c>
      <c r="K2" s="435" t="str">
        <f ca="1">HLOOKUP([1]Introduction!$G$4,nametranslations,5,FALSE)</f>
        <v>Zambia</v>
      </c>
      <c r="L2" s="435" t="str">
        <f ca="1">HLOOKUP([1]Introduction!$G$4,nametranslations,5,FALSE)</f>
        <v>Zambia</v>
      </c>
      <c r="M2" s="435" t="str">
        <f ca="1">HLOOKUP([1]Introduction!$G$4,nametranslations,5,FALSE)</f>
        <v>Zambia</v>
      </c>
      <c r="N2" s="435" t="str">
        <f ca="1">HLOOKUP([1]Introduction!$G$4,nametranslations,5,FALSE)</f>
        <v>Zambia</v>
      </c>
      <c r="O2" s="435" t="str">
        <f ca="1">HLOOKUP([1]Introduction!$G$4,nametranslations,5,FALSE)</f>
        <v>Zambia</v>
      </c>
      <c r="P2" s="435" t="str">
        <f ca="1">HLOOKUP([1]Introduction!$G$4,nametranslations,5,FALSE)</f>
        <v>Zambia</v>
      </c>
      <c r="Q2" s="435" t="str">
        <f ca="1">HLOOKUP([1]Introduction!$G$4,nametranslations,5,FALSE)</f>
        <v>Zambia</v>
      </c>
      <c r="R2" s="435" t="str">
        <f ca="1">HLOOKUP([1]Introduction!$G$4,nametranslations,5,FALSE)</f>
        <v>Zambia</v>
      </c>
      <c r="S2" s="435" t="str">
        <f ca="1">HLOOKUP([1]Introduction!$G$4,nametranslations,5,FALSE)</f>
        <v>Zambia</v>
      </c>
      <c r="T2" s="435" t="str">
        <f ca="1">HLOOKUP([1]Introduction!$G$4,nametranslations,5,FALSE)</f>
        <v>Zambia</v>
      </c>
      <c r="U2" s="435" t="str">
        <f ca="1">HLOOKUP([1]Introduction!$G$4,nametranslations,5,FALSE)</f>
        <v>Zambia</v>
      </c>
      <c r="V2" s="435" t="str">
        <f ca="1">HLOOKUP([1]Introduction!$G$4,nametranslations,5,FALSE)</f>
        <v>Zambia</v>
      </c>
    </row>
    <row r="3" spans="1:22" s="436" customFormat="1" ht="17.399999999999999" x14ac:dyDescent="0.25">
      <c r="A3" s="437"/>
      <c r="B3" s="437"/>
      <c r="C3" s="437"/>
      <c r="D3" s="437"/>
      <c r="E3" s="437"/>
      <c r="F3" s="437"/>
      <c r="G3" s="437"/>
      <c r="H3" s="437"/>
      <c r="I3" s="437"/>
      <c r="J3" s="437"/>
      <c r="K3" s="437"/>
      <c r="L3" s="437"/>
      <c r="M3" s="437"/>
      <c r="N3" s="437"/>
      <c r="O3" s="437"/>
      <c r="P3" s="437"/>
      <c r="Q3" s="437"/>
      <c r="R3" s="437"/>
      <c r="S3" s="437"/>
      <c r="T3" s="437"/>
      <c r="U3" s="437"/>
      <c r="V3" s="437"/>
    </row>
    <row r="4" spans="1:22" ht="15.6" x14ac:dyDescent="0.3">
      <c r="B4" s="438" t="str">
        <f>HLOOKUP(Introduction!$G$4,nametranslations,85,FALSE)</f>
        <v>Drinking Water</v>
      </c>
      <c r="E4" s="439"/>
      <c r="I4" s="440" t="str">
        <f>HLOOKUP(Introduction!$G$4,nametranslations,22,FALSE)</f>
        <v>Sanitation</v>
      </c>
      <c r="P4" s="441" t="str">
        <f>HLOOKUP(Introduction!$G$4,nametranslations,23,FALSE)</f>
        <v>Hygiene</v>
      </c>
    </row>
    <row r="6" spans="1:22" x14ac:dyDescent="0.25">
      <c r="G6" s="442"/>
      <c r="H6" s="442"/>
      <c r="I6" s="442"/>
      <c r="K6" s="442"/>
      <c r="L6" s="442"/>
    </row>
    <row r="7" spans="1:22" ht="15.6" x14ac:dyDescent="0.25">
      <c r="G7" s="442"/>
      <c r="H7" s="442"/>
      <c r="I7" s="442"/>
      <c r="K7" s="443"/>
      <c r="L7" s="442"/>
    </row>
    <row r="8" spans="1:22" x14ac:dyDescent="0.25">
      <c r="G8" s="442"/>
      <c r="H8" s="442"/>
      <c r="I8" s="442"/>
      <c r="K8" s="442"/>
      <c r="L8" s="442"/>
    </row>
    <row r="9" spans="1:22" x14ac:dyDescent="0.25">
      <c r="G9" s="442"/>
      <c r="H9" s="442"/>
      <c r="I9" s="442"/>
      <c r="K9" s="442"/>
      <c r="L9" s="442"/>
    </row>
    <row r="10" spans="1:22" x14ac:dyDescent="0.25">
      <c r="G10" s="442"/>
      <c r="H10" s="442"/>
      <c r="I10" s="442"/>
      <c r="K10" s="442"/>
      <c r="L10" s="442"/>
    </row>
    <row r="11" spans="1:22" x14ac:dyDescent="0.25">
      <c r="G11" s="442"/>
      <c r="H11" s="442"/>
      <c r="I11" s="442"/>
      <c r="K11" s="442"/>
      <c r="L11" s="442"/>
    </row>
    <row r="12" spans="1:22" x14ac:dyDescent="0.25">
      <c r="G12" s="442"/>
      <c r="H12" s="442"/>
      <c r="I12" s="442"/>
      <c r="K12" s="442"/>
      <c r="L12" s="442"/>
    </row>
    <row r="13" spans="1:22" x14ac:dyDescent="0.25">
      <c r="G13" s="442"/>
      <c r="H13" s="442"/>
      <c r="I13" s="442"/>
      <c r="K13" s="442"/>
      <c r="L13" s="442"/>
    </row>
    <row r="14" spans="1:22" x14ac:dyDescent="0.25">
      <c r="G14" s="442"/>
      <c r="H14" s="442"/>
      <c r="I14" s="442"/>
      <c r="K14" s="442"/>
      <c r="L14" s="442"/>
    </row>
    <row r="15" spans="1:22" x14ac:dyDescent="0.25">
      <c r="G15" s="442"/>
      <c r="H15" s="442"/>
      <c r="I15" s="442"/>
      <c r="K15" s="442"/>
      <c r="L15" s="442"/>
    </row>
    <row r="16" spans="1:22" x14ac:dyDescent="0.25">
      <c r="G16" s="442"/>
      <c r="H16" s="442"/>
      <c r="I16" s="442"/>
      <c r="K16" s="442"/>
      <c r="L16" s="442"/>
    </row>
    <row r="17" spans="1:47" x14ac:dyDescent="0.25">
      <c r="G17" s="442"/>
      <c r="H17" s="442"/>
      <c r="I17" s="442"/>
      <c r="K17" s="442"/>
      <c r="L17" s="442"/>
    </row>
    <row r="18" spans="1:47" x14ac:dyDescent="0.25">
      <c r="G18" s="442"/>
      <c r="H18" s="442"/>
      <c r="I18" s="442"/>
      <c r="K18" s="442"/>
      <c r="L18" s="442"/>
    </row>
    <row r="19" spans="1:47" x14ac:dyDescent="0.25">
      <c r="G19" s="442"/>
      <c r="H19" s="442"/>
      <c r="I19" s="442"/>
      <c r="K19" s="442"/>
      <c r="L19" s="442"/>
    </row>
    <row r="20" spans="1:47" x14ac:dyDescent="0.25">
      <c r="G20" s="442"/>
      <c r="H20" s="442"/>
      <c r="I20" s="442"/>
      <c r="K20" s="442"/>
      <c r="L20" s="442"/>
    </row>
    <row r="21" spans="1:47" x14ac:dyDescent="0.25">
      <c r="G21" s="442"/>
      <c r="H21" s="442"/>
      <c r="I21" s="442"/>
      <c r="K21" s="442"/>
      <c r="L21" s="442"/>
    </row>
    <row r="23" spans="1:47" x14ac:dyDescent="0.25">
      <c r="B23" s="445"/>
    </row>
    <row r="25" spans="1:47" x14ac:dyDescent="0.25">
      <c r="B25" s="446"/>
      <c r="C25" s="446" t="str">
        <f>+IF(OR((C28=Key!$I$26&amp;"*"),(D28=Key!$I$28&amp;"*"),(E28=Key!$I$27&amp;"*"),(F28=Key!$I$29&amp;"*"),(G28=Key!$I$30&amp;"*"),(H28=Key!$I$31&amp;"*"),(C28=Key!$I$26&amp;"*^"),(D28=Key!$I$28&amp;"*^"),(E28=Key!$I$27&amp;"*^"),(F28="*^"),(G28=Key!$I$30&amp;"*^"),(H28=Key!$I$31&amp;"*^")),"*"&amp;HLOOKUP(Introduction!$G$4,nametranslations,35,FALSE),"")</f>
        <v>*No basic service estimate available</v>
      </c>
      <c r="J25" s="446" t="str">
        <f>+IF(OR((J28=Key!$I$26&amp;"*"),(K28=Key!$I$28&amp;"*"),(L28=Key!$I$27&amp;"*"),(M28=Key!$I$29&amp;"*"),(N28=Key!$I$30&amp;"*"),(O28=Key!$I$31&amp;"*"),(J28=Key!$I$26&amp;"*^"),(K28=Key!$I$28&amp;"*^"),(L28=Key!$I$27&amp;"*^"),(M28="*^"),(N28=Key!$I$30&amp;"*^"),(O28=Key!$I$31&amp;"*^")),"*"&amp;HLOOKUP(Introduction!$G$4,nametranslations,35,FALSE),"")</f>
        <v>*No basic service estimate available</v>
      </c>
      <c r="Q25" s="44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5"/>
      <c r="C26" s="446" t="str">
        <f>+IF(OR((C28=Key!$I$26&amp;"*^"),(D28=Key!$I$28&amp;"*^"),(E28=Key!$I$27&amp;"*^"),(F28=Key!$I$29&amp;"*^"),(G28=Key!$I$30&amp;"*^"),(H28=Key!$I$31&amp;"^")),HLOOKUP(Introduction!$G$4,nametranslations,155,FALSE),"")</f>
        <v/>
      </c>
      <c r="J26" s="446" t="str">
        <f>+IF(OR((J28=Key!$I$26&amp;"*^"),(K28=Key!$I$28&amp;"*^"),(L28=Key!$I$27&amp;"*^"),(M28=Key!$I$29&amp;"*^"),(N28=Key!$I$30&amp;"*^"),(O28=Key!$I$31&amp;"^")),HLOOKUP(Introduction!$G$4,nametranslations,155,FALSE),"")</f>
        <v/>
      </c>
      <c r="Q26" s="446" t="str">
        <f>+IF(OR((Q28=Key!$I$26&amp;"*^"),(R28=Key!$I$28&amp;"*^"),(S28=Key!$I$27&amp;"*^"),(T28=Key!$I$29&amp;"*^"),(U28=Key!$I$30&amp;"*^"),(V28=Key!$I$31&amp;"^")),HLOOKUP(Introduction!$G$4,nametranslations,156,FALSE),"")</f>
        <v/>
      </c>
    </row>
    <row r="27" spans="1:47" x14ac:dyDescent="0.25">
      <c r="B27" s="447" t="str">
        <f>+Introduction!C7</f>
        <v>Zambia</v>
      </c>
      <c r="C27" s="448" t="str">
        <f>HLOOKUP(Introduction!$G$4,nametranslations,21,FALSE)</f>
        <v>Water</v>
      </c>
      <c r="D27" s="448" t="str">
        <f ca="1">HLOOKUP([1]Introduction!$G$4,nametranslations,21,FALSE)</f>
        <v>Water</v>
      </c>
      <c r="E27" s="448" t="str">
        <f ca="1">HLOOKUP([1]Introduction!$G$4,nametranslations,21,FALSE)</f>
        <v>Water</v>
      </c>
      <c r="F27" s="448" t="str">
        <f ca="1">HLOOKUP([1]Introduction!$G$4,nametranslations,21,FALSE)</f>
        <v>Water</v>
      </c>
      <c r="G27" s="448" t="str">
        <f ca="1">HLOOKUP([1]Introduction!$G$4,nametranslations,21,FALSE)</f>
        <v>Water</v>
      </c>
      <c r="H27" s="448" t="str">
        <f ca="1">HLOOKUP([1]Introduction!$G$4,nametranslations,21,FALSE)</f>
        <v>Water</v>
      </c>
      <c r="I27" s="449" t="str">
        <f>+B27</f>
        <v>Zambia</v>
      </c>
      <c r="J27" s="450" t="str">
        <f>HLOOKUP(Introduction!$G$4,nametranslations,22,FALSE)</f>
        <v>Sanitation</v>
      </c>
      <c r="K27" s="451" t="str">
        <f ca="1">HLOOKUP([1]Introduction!$G$4,nametranslations,21,FALSE)</f>
        <v>Water</v>
      </c>
      <c r="L27" s="451" t="str">
        <f ca="1">HLOOKUP([1]Introduction!$G$4,nametranslations,21,FALSE)</f>
        <v>Water</v>
      </c>
      <c r="M27" s="451" t="str">
        <f ca="1">HLOOKUP([1]Introduction!$G$4,nametranslations,21,FALSE)</f>
        <v>Water</v>
      </c>
      <c r="N27" s="451" t="str">
        <f ca="1">HLOOKUP([1]Introduction!$G$4,nametranslations,21,FALSE)</f>
        <v>Water</v>
      </c>
      <c r="O27" s="451" t="str">
        <f ca="1">HLOOKUP([1]Introduction!$G$4,nametranslations,21,FALSE)</f>
        <v>Water</v>
      </c>
      <c r="P27" s="452" t="str">
        <f>+B27</f>
        <v>Zambia</v>
      </c>
      <c r="Q27" s="453" t="str">
        <f>HLOOKUP(Introduction!$G$4,nametranslations,23,FALSE)</f>
        <v>Hygiene</v>
      </c>
      <c r="R27" s="453" t="str">
        <f ca="1">HLOOKUP([1]Introduction!$G$4,nametranslations,21,FALSE)</f>
        <v>Water</v>
      </c>
      <c r="S27" s="453" t="str">
        <f ca="1">HLOOKUP([1]Introduction!$G$4,nametranslations,21,FALSE)</f>
        <v>Water</v>
      </c>
      <c r="T27" s="453" t="str">
        <f ca="1">HLOOKUP([1]Introduction!$G$4,nametranslations,21,FALSE)</f>
        <v>Water</v>
      </c>
      <c r="U27" s="453" t="str">
        <f ca="1">HLOOKUP([1]Introduction!$G$4,nametranslations,21,FALSE)</f>
        <v>Water</v>
      </c>
      <c r="V27" s="454" t="str">
        <f ca="1">HLOOKUP([1]Introduction!$G$4,nametranslations,21,FALSE)</f>
        <v>Water</v>
      </c>
      <c r="AM27" s="436"/>
      <c r="AN27" s="436"/>
      <c r="AO27" s="436"/>
      <c r="AP27" s="436"/>
      <c r="AQ27" s="436"/>
      <c r="AR27" s="436"/>
      <c r="AS27" s="436"/>
      <c r="AT27" s="436"/>
      <c r="AU27" s="436"/>
    </row>
    <row r="28" spans="1:47" x14ac:dyDescent="0.25">
      <c r="B28" s="455"/>
      <c r="C28" s="456" t="str">
        <f>IF(AND(C30=0.0000000001,C31=0.0000000001,C32=0.0000000001), Key!$I$26&amp;"*",IF(AND(C30=0.0000000001,ISNUMBER(C32)),Key!I26&amp;"*", Key!$I$26))</f>
        <v>Total</v>
      </c>
      <c r="D28" s="457" t="str">
        <f>IF(AND(D30=0.0000000001,D31=0.0000000001,D32=0.0000000001), Key!$I$28&amp;"*",IF(AND(D30=0.0000000001,ISNUMBER(D32)),Key!$I$28&amp;"*", Key!$I$28))</f>
        <v>Urban*</v>
      </c>
      <c r="E28" s="457" t="str">
        <f>IF(AND(E30=0.0000000001,E31=0.0000000001,E32=0.0000000001), Key!$I$27&amp;"*",IF(AND(E30=0.0000000001,ISNUMBER(E32)),Key!$I$27&amp;"*", Key!$I$27))</f>
        <v>Rural*</v>
      </c>
      <c r="F28" s="457" t="str">
        <f>IF(AND(F30=0.0000000001,F31=0.0000000001,F32=0.0000000001), Key!$I$29&amp;"*",IF(AND(F30=0.0000000001,ISNUMBER(F32)),Key!$I$29&amp;"*", Key!$I$29))</f>
        <v>Pre-primary*</v>
      </c>
      <c r="G28" s="457" t="str">
        <f>IF(AND(G30=0.0000000001,G31=0.0000000001,G32=0.0000000001), Key!$I$30&amp;"*",IF(AND(G30=0.0000000001,ISNUMBER(G32)),Key!$I$30&amp;"*", Key!$I$30))</f>
        <v>Primary</v>
      </c>
      <c r="H28" s="457" t="str">
        <f>IF(AND(H30=0.0000000001,H31=0.0000000001,H32=0.0000000001), Key!$I$31&amp;"*",IF(AND(H30=0.0000000001,ISNUMBER(H32)),Key!$I$31&amp;"*", Key!$I$31))</f>
        <v>Secondary*</v>
      </c>
      <c r="I28" s="455"/>
      <c r="J28" s="458" t="str">
        <f>IF(AND(J30=0.0000000001,J31=0.0000000001,J32=0.0000000001), Key!$I$26&amp;"*",IF(AND(J30=0.0000000001,ISNUMBER(J32)),Key!I26&amp;"*", Key!$I$26))</f>
        <v>Total*</v>
      </c>
      <c r="K28" s="457" t="str">
        <f>IF(AND(K30=0.0000000001,K31=0.0000000001,K32=0.0000000001), Key!$I$28&amp;"*",IF(AND(K30=0.0000000001,ISNUMBER(K32)),Key!$I$28&amp;"*", Key!$I$28))</f>
        <v>Urban*</v>
      </c>
      <c r="L28" s="457" t="str">
        <f>IF(AND(L30=0.0000000001,L31=0.0000000001,L32=0.0000000001), Key!$I$27&amp;"*",IF(AND(L30=0.0000000001,ISNUMBER(L32)),Key!$I$27&amp;"*", Key!$I$27))</f>
        <v>Rural</v>
      </c>
      <c r="M28" s="457" t="str">
        <f>IF(AND(M30=0.0000000001,M31=0.0000000001,M32=0.0000000001), Key!$I$29&amp;"*",IF(AND(M30=0.0000000001,ISNUMBER(M32)),Key!$I$29&amp;"*", Key!$I$29))</f>
        <v>Pre-primary*</v>
      </c>
      <c r="N28" s="457" t="str">
        <f>IF(AND(N30=0.0000000001,N31=0.0000000001,N32=0.0000000001), Key!$I$30&amp;"*",IF(AND(N30=0.0000000001,ISNUMBER(N32)),Key!$I$30&amp;"*", Key!$I$30))</f>
        <v>Primary*</v>
      </c>
      <c r="O28" s="457" t="str">
        <f>IF(AND(O30=0.0000000001,O31=0.0000000001,O32=0.0000000001), Key!$I$31&amp;"*",IF(AND(O30=0.0000000001,ISNUMBER(O32)),Key!$I$31&amp;"*", Key!$I$31))</f>
        <v>Secondary*</v>
      </c>
      <c r="P28" s="459"/>
      <c r="Q28" s="460" t="str">
        <f>IF(AND(Q30=0.0000000001,Q31=0.0000000001,Q32=0.0000000001), Key!$I$26&amp;"*",IF(AND(Q30=0.0000000001,ISNUMBER(Q32)),Key!I26&amp;"*", Key!$I$26))</f>
        <v>Total</v>
      </c>
      <c r="R28" s="457" t="str">
        <f>IF(AND(R30=0.0000000001,R31=0.0000000001,R32=0.0000000001), Key!$I$28&amp;"*",IF(AND(R30=0.0000000001,ISNUMBER(R32)),Key!$I$28&amp;"*", Key!$I$28))</f>
        <v>Urban*</v>
      </c>
      <c r="S28" s="457" t="str">
        <f>IF(AND(S30=0.0000000001,S31=0.0000000001,S32=0.0000000001), Key!$I$27&amp;"*",IF(AND(S30=0.0000000001,ISNUMBER(S32)),Key!$I$27&amp;"*", Key!$I$27))</f>
        <v>Rural*</v>
      </c>
      <c r="T28" s="457" t="str">
        <f>IF(AND(T30=0.0000000001,T31=0.0000000001,T32=0.0000000001), Key!$I$29&amp;"*",IF(AND(T30=0.0000000001,ISNUMBER(T32)),Key!$I$29&amp;"*", Key!$I$29))</f>
        <v>Pre-primary*</v>
      </c>
      <c r="U28" s="457" t="str">
        <f>IF(AND(U30=0.0000000001,U31=0.0000000001,U32=0.0000000001), Key!$I$30&amp;"*",IF(AND(U30=0.0000000001,ISNUMBER(U32)),Key!$I$30&amp;"*", Key!$I$30))</f>
        <v>Primary</v>
      </c>
      <c r="V28" s="461" t="str">
        <f>IF(AND(V30=0.0000000001,V31=0.0000000001,V32=0.0000000001), Key!$I$31&amp;"*",IF(AND(V30=0.0000000001,ISNUMBER(V32)),Key!$I$31&amp;"*", Key!$I$31))</f>
        <v>Secondary</v>
      </c>
      <c r="AM28" s="436"/>
      <c r="AN28" s="436"/>
      <c r="AO28" s="436"/>
      <c r="AP28" s="436"/>
      <c r="AQ28" s="436"/>
      <c r="AR28" s="436"/>
      <c r="AS28" s="436"/>
      <c r="AT28" s="436"/>
      <c r="AU28" s="436"/>
    </row>
    <row r="29" spans="1:47" ht="15.6" thickBot="1" x14ac:dyDescent="0.3">
      <c r="B29" s="455"/>
      <c r="C29" s="462">
        <f>IF(ISNUMBER(Regressions!B4), Regressions!B4, "-")</f>
        <v>2023</v>
      </c>
      <c r="D29" s="463">
        <f>C29</f>
        <v>2023</v>
      </c>
      <c r="E29" s="463">
        <f>D29</f>
        <v>2023</v>
      </c>
      <c r="F29" s="463">
        <f>E29</f>
        <v>2023</v>
      </c>
      <c r="G29" s="463">
        <f>F29</f>
        <v>2023</v>
      </c>
      <c r="H29" s="463">
        <f>F29</f>
        <v>2023</v>
      </c>
      <c r="I29" s="455"/>
      <c r="J29" s="464">
        <f>IF(ISNUMBER(Regressions!K4), Regressions!K4, "-")</f>
        <v>2021</v>
      </c>
      <c r="K29" s="465">
        <f>J29</f>
        <v>2021</v>
      </c>
      <c r="L29" s="465">
        <f>K29</f>
        <v>2021</v>
      </c>
      <c r="M29" s="465">
        <f>L29</f>
        <v>2021</v>
      </c>
      <c r="N29" s="465">
        <f>M29</f>
        <v>2021</v>
      </c>
      <c r="O29" s="465">
        <f>M29</f>
        <v>2021</v>
      </c>
      <c r="P29" s="459"/>
      <c r="Q29" s="466">
        <f>IF(ISNUMBER(Regressions!T4), Regressions!T4, "-")</f>
        <v>2025</v>
      </c>
      <c r="R29" s="467">
        <f>Q29</f>
        <v>2025</v>
      </c>
      <c r="S29" s="467">
        <f>R29</f>
        <v>2025</v>
      </c>
      <c r="T29" s="467">
        <f>S29</f>
        <v>2025</v>
      </c>
      <c r="U29" s="467">
        <f>T29</f>
        <v>2025</v>
      </c>
      <c r="V29" s="468">
        <f>T29</f>
        <v>2025</v>
      </c>
      <c r="AM29" s="436"/>
      <c r="AN29" s="436"/>
      <c r="AO29" s="436"/>
      <c r="AP29" s="436"/>
      <c r="AQ29" s="436"/>
      <c r="AR29" s="436"/>
      <c r="AS29" s="436"/>
      <c r="AT29" s="436"/>
      <c r="AU29" s="436"/>
    </row>
    <row r="30" spans="1:47" x14ac:dyDescent="0.25">
      <c r="A30" s="469" t="str">
        <f>+Key!I46</f>
        <v>Basic service</v>
      </c>
      <c r="B30" s="470" t="s">
        <v>139</v>
      </c>
      <c r="C30" s="471">
        <f>IF(ISNUMBER(Regressions!C4), Regressions!C4, 0.0000000001)</f>
        <v>79.068826670000007</v>
      </c>
      <c r="D30" s="471">
        <f>IF(ISNUMBER(Regressions!D4), Regressions!D4, 0.0000000001)</f>
        <v>1E-10</v>
      </c>
      <c r="E30" s="471">
        <f>IF(ISNUMBER(Regressions!E4), Regressions!E4, 0.0000000001)</f>
        <v>1E-10</v>
      </c>
      <c r="F30" s="471">
        <f>IF(ISNUMBER(Regressions!F4), Regressions!F4, 0.0000000001)</f>
        <v>1E-10</v>
      </c>
      <c r="G30" s="471">
        <f>IF(ISNUMBER(Regressions!G4), Regressions!G4, 0.0000000001)</f>
        <v>78.068826670000007</v>
      </c>
      <c r="H30" s="471">
        <f>IF(ISNUMBER(Regressions!H4), Regressions!H4, 0.0000000001)</f>
        <v>1E-10</v>
      </c>
      <c r="I30" s="472" t="s">
        <v>139</v>
      </c>
      <c r="J30" s="471">
        <f>IF(ISNUMBER(Regressions!L4), Regressions!L4,0.0000000001)</f>
        <v>1E-10</v>
      </c>
      <c r="K30" s="471">
        <f>IF(ISNUMBER(Regressions!M4), Regressions!M4,0.0000000001)</f>
        <v>1E-10</v>
      </c>
      <c r="L30" s="471">
        <f>IF(ISNUMBER(Regressions!N4), Regressions!N4,0.0000000001)</f>
        <v>23</v>
      </c>
      <c r="M30" s="471">
        <f>IF(ISNUMBER(Regressions!O4), Regressions!O4,0.0000000001)</f>
        <v>1E-10</v>
      </c>
      <c r="N30" s="471">
        <f>IF(ISNUMBER(Regressions!P4), Regressions!P4,0.0000000001)</f>
        <v>1E-10</v>
      </c>
      <c r="O30" s="471">
        <f>IF(ISNUMBER(Regressions!Q4), Regressions!Q4,0.0000000001)</f>
        <v>1E-10</v>
      </c>
      <c r="P30" s="473" t="s">
        <v>139</v>
      </c>
      <c r="Q30" s="471">
        <f>IF(ISNUMBER(Regressions!U4), Regressions!U4,0.0000000001)</f>
        <v>96.852227959999993</v>
      </c>
      <c r="R30" s="471">
        <f>IF(ISNUMBER(Regressions!V4), Regressions!V4,0.0000000001)</f>
        <v>1E-10</v>
      </c>
      <c r="S30" s="471">
        <f>IF(ISNUMBER(Regressions!W4), Regressions!W4,0.0000000001)</f>
        <v>1E-10</v>
      </c>
      <c r="T30" s="471">
        <f>IF(ISNUMBER(Regressions!X4), Regressions!X4,0.0000000001)</f>
        <v>1E-10</v>
      </c>
      <c r="U30" s="471">
        <f>IF(ISNUMBER(Regressions!Y4), Regressions!Y4,0.0000000001)</f>
        <v>96.722586030000002</v>
      </c>
      <c r="V30" s="474">
        <f>IF(ISNUMBER(Regressions!Z4), Regressions!Z4,0.0000000001)</f>
        <v>97.789193030000007</v>
      </c>
      <c r="AM30" s="436"/>
      <c r="AN30" s="436"/>
      <c r="AO30" s="436"/>
      <c r="AP30" s="436"/>
      <c r="AQ30" s="436"/>
      <c r="AR30" s="436"/>
      <c r="AS30" s="436"/>
      <c r="AT30" s="436"/>
      <c r="AU30" s="436"/>
    </row>
    <row r="31" spans="1:47" x14ac:dyDescent="0.25">
      <c r="A31" s="469" t="str">
        <f>+Key!I47</f>
        <v>Limited service</v>
      </c>
      <c r="B31" s="475" t="s">
        <v>140</v>
      </c>
      <c r="C31" s="471">
        <f>IF(ISNUMBER(Regressions!C5), Regressions!C5, 0.0000000001)</f>
        <v>7.4471357119999997</v>
      </c>
      <c r="D31" s="471">
        <f>IF(ISNUMBER(Regressions!D5), Regressions!D5, 0.0000000001)</f>
        <v>1E-10</v>
      </c>
      <c r="E31" s="471">
        <f>IF(ISNUMBER(Regressions!E5), Regressions!E5, 0.0000000001)</f>
        <v>1E-10</v>
      </c>
      <c r="F31" s="471">
        <f>IF(ISNUMBER(Regressions!F5), Regressions!F5, 0.0000000001)</f>
        <v>1E-10</v>
      </c>
      <c r="G31" s="471">
        <f>IF(ISNUMBER(Regressions!G5), Regressions!G5, 0.0000000001)</f>
        <v>5.7721744680000002</v>
      </c>
      <c r="H31" s="471">
        <f>IF(ISNUMBER(Regressions!H5), Regressions!H5, 0.0000000001)</f>
        <v>1E-10</v>
      </c>
      <c r="I31" s="476" t="s">
        <v>140</v>
      </c>
      <c r="J31" s="471">
        <f>IF(ISNUMBER(Regressions!L5), Regressions!L5,0.0000000001)</f>
        <v>1E-10</v>
      </c>
      <c r="K31" s="471">
        <f>IF(ISNUMBER(Regressions!M5), Regressions!M5,0.0000000001)</f>
        <v>1E-10</v>
      </c>
      <c r="L31" s="471">
        <f>IF(ISNUMBER(Regressions!N5), Regressions!N5,0.0000000001)</f>
        <v>66</v>
      </c>
      <c r="M31" s="471">
        <f>IF(ISNUMBER(Regressions!O5), Regressions!O5,0.0000000001)</f>
        <v>1E-10</v>
      </c>
      <c r="N31" s="471">
        <f>IF(ISNUMBER(Regressions!P5), Regressions!P5,0.0000000001)</f>
        <v>1E-10</v>
      </c>
      <c r="O31" s="471">
        <f>IF(ISNUMBER(Regressions!Q5), Regressions!Q5,0.0000000001)</f>
        <v>1E-10</v>
      </c>
      <c r="P31" s="477" t="s">
        <v>140</v>
      </c>
      <c r="Q31" s="471">
        <f>IF(ISNUMBER(Regressions!U5), Regressions!U5,0.0000000001)</f>
        <v>0</v>
      </c>
      <c r="R31" s="471">
        <f>IF(ISNUMBER(Regressions!V5), Regressions!V5,0.0000000001)</f>
        <v>1E-10</v>
      </c>
      <c r="S31" s="471">
        <f>IF(ISNUMBER(Regressions!W5), Regressions!W5,0.0000000001)</f>
        <v>1E-10</v>
      </c>
      <c r="T31" s="471">
        <f>IF(ISNUMBER(Regressions!X5), Regressions!X5,0.0000000001)</f>
        <v>1E-10</v>
      </c>
      <c r="U31" s="471">
        <f>IF(ISNUMBER(Regressions!Y5), Regressions!Y5,0.0000000001)</f>
        <v>0</v>
      </c>
      <c r="V31" s="474">
        <f>IF(ISNUMBER(Regressions!Z5), Regressions!Z5,0.0000000001)</f>
        <v>0</v>
      </c>
      <c r="AM31" s="436"/>
      <c r="AN31" s="436"/>
      <c r="AO31" s="436"/>
      <c r="AP31" s="436"/>
      <c r="AQ31" s="436"/>
      <c r="AR31" s="436"/>
      <c r="AS31" s="436"/>
      <c r="AT31" s="436"/>
      <c r="AU31" s="436"/>
    </row>
    <row r="32" spans="1:47" x14ac:dyDescent="0.25">
      <c r="A32" s="469" t="str">
        <f>+Key!I48</f>
        <v>No service</v>
      </c>
      <c r="B32" s="475" t="s">
        <v>138</v>
      </c>
      <c r="C32" s="471">
        <f>IF(ISNUMBER(Regressions!C6), Regressions!C6, 0.0000000001)</f>
        <v>13.484037620000001</v>
      </c>
      <c r="D32" s="471">
        <f>IF(ISNUMBER(Regressions!D6), Regressions!D6, 0.0000000001)</f>
        <v>7.1378584209999998</v>
      </c>
      <c r="E32" s="471">
        <f>IF(ISNUMBER(Regressions!E6), Regressions!E6, 0.0000000001)</f>
        <v>18.122294549999999</v>
      </c>
      <c r="F32" s="471">
        <f>IF(ISNUMBER(Regressions!F6), Regressions!F6, 0.0000000001)</f>
        <v>1E-10</v>
      </c>
      <c r="G32" s="471">
        <f>IF(ISNUMBER(Regressions!G6), Regressions!G6, 0.0000000001)</f>
        <v>16.158998870000001</v>
      </c>
      <c r="H32" s="471">
        <f>IF(ISNUMBER(Regressions!H6), Regressions!H6, 0.0000000001)</f>
        <v>10.8659909</v>
      </c>
      <c r="I32" s="478" t="s">
        <v>138</v>
      </c>
      <c r="J32" s="471">
        <f>IF(ISNUMBER(Regressions!L6), Regressions!L6,0.0000000001)</f>
        <v>17.117701579999999</v>
      </c>
      <c r="K32" s="471">
        <f>IF(ISNUMBER(Regressions!M6), Regressions!M6,0.0000000001)</f>
        <v>1E-10</v>
      </c>
      <c r="L32" s="471">
        <f>IF(ISNUMBER(Regressions!N6), Regressions!N6,0.0000000001)</f>
        <v>11</v>
      </c>
      <c r="M32" s="471">
        <f>IF(ISNUMBER(Regressions!O6), Regressions!O6,0.0000000001)</f>
        <v>1E-10</v>
      </c>
      <c r="N32" s="471">
        <f>IF(ISNUMBER(Regressions!P6), Regressions!P6,0.0000000001)</f>
        <v>1E-10</v>
      </c>
      <c r="O32" s="471">
        <f>IF(ISNUMBER(Regressions!Q6), Regressions!Q6,0.0000000001)</f>
        <v>1E-10</v>
      </c>
      <c r="P32" s="479" t="s">
        <v>138</v>
      </c>
      <c r="Q32" s="471">
        <f>IF(ISNUMBER(Regressions!U6), Regressions!U6,0.0000000001)</f>
        <v>3.1477720360000001</v>
      </c>
      <c r="R32" s="471">
        <f>IF(ISNUMBER(Regressions!V6), Regressions!V6,0.0000000001)</f>
        <v>1E-10</v>
      </c>
      <c r="S32" s="471">
        <f>IF(ISNUMBER(Regressions!W6), Regressions!W6,0.0000000001)</f>
        <v>1E-10</v>
      </c>
      <c r="T32" s="471">
        <f>IF(ISNUMBER(Regressions!X6), Regressions!X6,0.0000000001)</f>
        <v>1E-10</v>
      </c>
      <c r="U32" s="471">
        <f>IF(ISNUMBER(Regressions!Y6), Regressions!Y6,0.0000000001)</f>
        <v>3.27741397</v>
      </c>
      <c r="V32" s="474">
        <f>IF(ISNUMBER(Regressions!Z6), Regressions!Z6,0.0000000001)</f>
        <v>2.2108069719999999</v>
      </c>
      <c r="AM32" s="436"/>
      <c r="AN32" s="436"/>
      <c r="AO32" s="436"/>
      <c r="AP32" s="436"/>
      <c r="AQ32" s="436"/>
      <c r="AR32" s="436"/>
      <c r="AS32" s="436"/>
      <c r="AT32" s="436"/>
      <c r="AU32" s="436"/>
    </row>
    <row r="33" spans="1:22" ht="15.6" thickBot="1" x14ac:dyDescent="0.3">
      <c r="A33" s="469" t="str">
        <f>+Key!I49</f>
        <v>Insufficient data</v>
      </c>
      <c r="B33" s="480" t="s">
        <v>191</v>
      </c>
      <c r="C33" s="481">
        <f>IF(ISNUMBER(Regressions!C7), Regressions!C7, 0.0000000001)</f>
        <v>0</v>
      </c>
      <c r="D33" s="481">
        <f>IF(ISNUMBER(Regressions!D7), Regressions!D7, 0.0000000001)</f>
        <v>92.862141579999999</v>
      </c>
      <c r="E33" s="481">
        <f>IF(ISNUMBER(Regressions!E7), Regressions!E7, 0.0000000001)</f>
        <v>81.877705449999993</v>
      </c>
      <c r="F33" s="481">
        <f>IF(ISNUMBER(Regressions!F7), Regressions!F7, 0.0000000001)</f>
        <v>100</v>
      </c>
      <c r="G33" s="481">
        <f>IF(ISNUMBER(Regressions!G7), Regressions!G7, 0.0000000001)</f>
        <v>0</v>
      </c>
      <c r="H33" s="481">
        <f>IF(ISNUMBER(Regressions!H7), Regressions!H7, 0.0000000001)</f>
        <v>89.1340091</v>
      </c>
      <c r="I33" s="482" t="s">
        <v>191</v>
      </c>
      <c r="J33" s="483">
        <f>IF(ISNUMBER(Regressions!L7), Regressions!L7,0.0000000001)</f>
        <v>82.882298419999998</v>
      </c>
      <c r="K33" s="481">
        <f>IF(ISNUMBER(Regressions!M7), Regressions!M7,0.0000000001)</f>
        <v>100</v>
      </c>
      <c r="L33" s="481">
        <f>IF(ISNUMBER(Regressions!N7), Regressions!N7,0.0000000001)</f>
        <v>0</v>
      </c>
      <c r="M33" s="481">
        <f>IF(ISNUMBER(Regressions!O7), Regressions!O7,0.0000000001)</f>
        <v>100</v>
      </c>
      <c r="N33" s="481">
        <f>IF(ISNUMBER(Regressions!P7), Regressions!P7,0.0000000001)</f>
        <v>100</v>
      </c>
      <c r="O33" s="481">
        <f>IF(ISNUMBER(Regressions!Q7), Regressions!Q7,0.0000000001)</f>
        <v>100</v>
      </c>
      <c r="P33" s="484" t="s">
        <v>191</v>
      </c>
      <c r="Q33" s="483">
        <f>IF(ISNUMBER(Regressions!U7), Regressions!U7,0.0000000001)</f>
        <v>0</v>
      </c>
      <c r="R33" s="483">
        <f>IF(ISNUMBER(Regressions!V7), Regressions!V7,0.0000000001)</f>
        <v>100</v>
      </c>
      <c r="S33" s="481">
        <f>IF(ISNUMBER(Regressions!W7), Regressions!W7,0.0000000001)</f>
        <v>100</v>
      </c>
      <c r="T33" s="481">
        <f>IF(ISNUMBER(Regressions!X7), Regressions!X7,0.0000000001)</f>
        <v>100</v>
      </c>
      <c r="U33" s="481">
        <f>IF(ISNUMBER(Regressions!Y7), Regressions!Y7,0.0000000001)</f>
        <v>0</v>
      </c>
      <c r="V33" s="485">
        <f>IF(ISNUMBER(Regressions!Z7), Regressions!Z7,0.0000000001)</f>
        <v>0</v>
      </c>
    </row>
    <row r="34" spans="1:22" x14ac:dyDescent="0.25">
      <c r="B34" s="486" t="str">
        <f>HLOOKUP(Introduction!$G$4,nametranslations,34,FALSE)</f>
        <v>Source: WHO/UNICEF JMP (2026)</v>
      </c>
    </row>
    <row r="35" spans="1:22" ht="5.25" customHeight="1" x14ac:dyDescent="0.25"/>
    <row r="36" spans="1:22" s="436" customFormat="1" ht="49.5" customHeight="1" x14ac:dyDescent="0.25">
      <c r="B36" s="487" t="str">
        <f>+Key!I46</f>
        <v>Basic service</v>
      </c>
      <c r="C36" s="488" t="str">
        <f>+HLOOKUP(Introduction!$G$4,Key!A:G,158,FALSE)</f>
        <v>Drinking water from an improved source and water is available at the school at the time of the survey</v>
      </c>
      <c r="D36" s="488"/>
      <c r="E36" s="488"/>
      <c r="F36" s="488"/>
      <c r="G36" s="488"/>
      <c r="H36" s="488"/>
      <c r="I36" s="487" t="str">
        <f>+Key!I46</f>
        <v>Basic service</v>
      </c>
      <c r="J36" s="489" t="str">
        <f>+HLOOKUP(Introduction!$G$4,Key!A:G,162,FALSE)</f>
        <v>Improved sanitation facilities at the school that are single-sex and usable (available, functional and private) at the time of the survey</v>
      </c>
      <c r="K36" s="490"/>
      <c r="L36" s="490"/>
      <c r="M36" s="490"/>
      <c r="N36" s="490"/>
      <c r="O36" s="490"/>
      <c r="P36" s="487" t="str">
        <f>+Key!I46</f>
        <v>Basic service</v>
      </c>
      <c r="Q36" s="491" t="str">
        <f>+HLOOKUP(Introduction!$G$4,Key!A:G,165,FALSE)</f>
        <v xml:space="preserve">Handwashing facilities with water and soap available at the school at the time of the survey </v>
      </c>
      <c r="R36" s="491"/>
      <c r="S36" s="491"/>
      <c r="T36" s="491"/>
      <c r="U36" s="491"/>
      <c r="V36" s="491"/>
    </row>
    <row r="37" spans="1:22" ht="49.5" customHeight="1" x14ac:dyDescent="0.25">
      <c r="B37" s="487" t="str">
        <f>+Key!I47</f>
        <v>Limited service</v>
      </c>
      <c r="C37" s="492" t="str">
        <f>+HLOOKUP(Introduction!$G$4,Key!A:G,159,FALSE)</f>
        <v>Drinking water from an improved source but water is unavailable at the school at the time of the survey</v>
      </c>
      <c r="D37" s="492"/>
      <c r="E37" s="492"/>
      <c r="F37" s="492"/>
      <c r="G37" s="492"/>
      <c r="H37" s="492"/>
      <c r="I37" s="487" t="str">
        <f>+Key!I47</f>
        <v>Limited service</v>
      </c>
      <c r="J37" s="492" t="str">
        <f>+HLOOKUP(Introduction!$G$4,Key!A:G,163,FALSE)</f>
        <v>Improved sanitation facilities at the school that are either not single-sex or not usable at the time of the survey</v>
      </c>
      <c r="K37" s="492"/>
      <c r="L37" s="492"/>
      <c r="M37" s="492"/>
      <c r="N37" s="492"/>
      <c r="O37" s="492"/>
      <c r="P37" s="487" t="str">
        <f>+Key!I47</f>
        <v>Limited service</v>
      </c>
      <c r="Q37" s="492" t="str">
        <f>+HLOOKUP(Introduction!$G$4,Key!A:G,166,FALSE)</f>
        <v>Handwashing facilities with water but no soap available at the school at the time of the survey</v>
      </c>
      <c r="R37" s="492"/>
      <c r="S37" s="492"/>
      <c r="T37" s="492"/>
      <c r="U37" s="492"/>
      <c r="V37" s="492"/>
    </row>
    <row r="38" spans="1:22" ht="49.5" customHeight="1" x14ac:dyDescent="0.25">
      <c r="B38" s="487" t="str">
        <f>+Key!I48</f>
        <v>No service</v>
      </c>
      <c r="C38" s="493" t="str">
        <f>+HLOOKUP(Introduction!$G$4,Key!A:G,160,FALSE)</f>
        <v>Drinking water from an unimproved source or no water source at the school</v>
      </c>
      <c r="D38" s="493"/>
      <c r="E38" s="493"/>
      <c r="F38" s="493"/>
      <c r="G38" s="493"/>
      <c r="H38" s="493"/>
      <c r="I38" s="487" t="str">
        <f>+Key!I48</f>
        <v>No service</v>
      </c>
      <c r="J38" s="493" t="str">
        <f>+HLOOKUP(Introduction!$G$4,Key!A:G,164,FALSE)</f>
        <v>Unimproved sanitation facilities or no sanitation facilities at the school</v>
      </c>
      <c r="K38" s="493"/>
      <c r="L38" s="493"/>
      <c r="M38" s="493"/>
      <c r="N38" s="493"/>
      <c r="O38" s="493"/>
      <c r="P38" s="487" t="str">
        <f>+Key!I48</f>
        <v>No service</v>
      </c>
      <c r="Q38" s="493" t="str">
        <f>+HLOOKUP(Introduction!$G$4,Key!A:G,167,FALSE)</f>
        <v>No handwashing facilities or no water available at the school</v>
      </c>
      <c r="R38" s="493"/>
      <c r="S38" s="493"/>
      <c r="T38" s="493"/>
      <c r="U38" s="493"/>
      <c r="V38" s="493"/>
    </row>
    <row r="39" spans="1:22" ht="49.5" customHeight="1" x14ac:dyDescent="0.25">
      <c r="B39" s="487" t="str">
        <f>+Key!I49</f>
        <v>Insufficient data</v>
      </c>
      <c r="C39" s="494" t="str">
        <f>+HLOOKUP(Introduction!$G$4,Key!A:G,161,FALSE)</f>
        <v>Insufficient data available to generate estimates for a given reference year</v>
      </c>
      <c r="D39" s="494"/>
      <c r="E39" s="494"/>
      <c r="F39" s="494"/>
      <c r="G39" s="494"/>
      <c r="H39" s="494"/>
      <c r="I39" s="487" t="str">
        <f>+Key!I49</f>
        <v>Insufficient data</v>
      </c>
      <c r="J39" s="494" t="str">
        <f>+HLOOKUP(Introduction!$G$4,Key!A:G,161,FALSE)</f>
        <v>Insufficient data available to generate estimates for a given reference year</v>
      </c>
      <c r="K39" s="494"/>
      <c r="L39" s="494"/>
      <c r="M39" s="494"/>
      <c r="N39" s="494"/>
      <c r="O39" s="494"/>
      <c r="P39" s="487" t="str">
        <f>+Key!I49</f>
        <v>Insufficient data</v>
      </c>
      <c r="Q39" s="494" t="str">
        <f>+HLOOKUP(Introduction!$G$4,Key!A:G,161,FALSE)</f>
        <v>Insufficient data available to generate estimates for a given reference year</v>
      </c>
      <c r="R39" s="494"/>
      <c r="S39" s="494"/>
      <c r="T39" s="494"/>
      <c r="U39" s="494"/>
      <c r="V39" s="49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0280-F147-4AE3-9390-591B1D81867B}">
  <sheetPr codeName="Sheet3">
    <tabColor rgb="FFEAEAEA"/>
  </sheetPr>
  <dimension ref="A1:AF65"/>
  <sheetViews>
    <sheetView showGridLines="0" zoomScale="80" zoomScaleNormal="80" workbookViewId="0"/>
  </sheetViews>
  <sheetFormatPr defaultColWidth="9" defaultRowHeight="13.2" x14ac:dyDescent="0.25"/>
  <cols>
    <col min="1" max="31" width="9" style="392"/>
    <col min="32" max="32" width="5.09765625" style="392" customWidth="1"/>
    <col min="33" max="16384" width="9" style="392"/>
  </cols>
  <sheetData>
    <row r="1" spans="1:32" s="391" customFormat="1" x14ac:dyDescent="0.25"/>
    <row r="2" spans="1:32" s="391" customFormat="1" ht="15.6" x14ac:dyDescent="0.3">
      <c r="A2" s="495" t="str">
        <f>HLOOKUP(Introduction!$G$4,nametranslations,38,FALSE)</f>
        <v>Water, sanitation and hygiene services in schools</v>
      </c>
    </row>
    <row r="3" spans="1:32" s="391" customFormat="1" ht="15.6" x14ac:dyDescent="0.3">
      <c r="A3" s="495"/>
    </row>
    <row r="4" spans="1:32" s="391" customFormat="1" x14ac:dyDescent="0.25">
      <c r="A4" s="496"/>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row>
    <row r="5" spans="1:32" s="391" customFormat="1" x14ac:dyDescent="0.25">
      <c r="A5" s="496"/>
      <c r="B5" s="496"/>
      <c r="C5" s="496"/>
      <c r="D5" s="496"/>
      <c r="E5" s="496"/>
      <c r="F5" s="496"/>
      <c r="G5" s="496"/>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row>
    <row r="6" spans="1:32" s="391" customFormat="1" x14ac:dyDescent="0.25">
      <c r="A6" s="496"/>
      <c r="B6" s="496"/>
      <c r="C6" s="496"/>
      <c r="D6" s="496"/>
      <c r="E6" s="496"/>
      <c r="F6" s="496"/>
      <c r="G6" s="496"/>
      <c r="H6" s="496"/>
      <c r="I6" s="496"/>
      <c r="J6" s="496"/>
      <c r="K6" s="496"/>
      <c r="L6" s="496"/>
      <c r="M6" s="496"/>
      <c r="N6" s="496"/>
      <c r="O6" s="496"/>
      <c r="P6" s="496"/>
      <c r="Q6" s="496"/>
      <c r="R6" s="496"/>
      <c r="S6" s="496"/>
      <c r="T6" s="496"/>
      <c r="U6" s="496"/>
      <c r="V6" s="496"/>
      <c r="W6" s="496"/>
      <c r="X6" s="496"/>
      <c r="Y6" s="496"/>
      <c r="Z6" s="496"/>
      <c r="AA6" s="496"/>
      <c r="AB6" s="496"/>
      <c r="AC6" s="496"/>
      <c r="AD6" s="496"/>
      <c r="AE6" s="496"/>
      <c r="AF6" s="496"/>
    </row>
    <row r="7" spans="1:32" s="391" customFormat="1" x14ac:dyDescent="0.25">
      <c r="A7" s="496"/>
      <c r="B7" s="496"/>
      <c r="C7" s="496"/>
      <c r="D7" s="496"/>
      <c r="E7" s="496"/>
      <c r="F7" s="496"/>
      <c r="G7" s="496"/>
      <c r="H7" s="496"/>
      <c r="I7" s="496"/>
      <c r="J7" s="496"/>
      <c r="K7" s="496"/>
      <c r="L7" s="496"/>
      <c r="M7" s="496"/>
      <c r="N7" s="496"/>
      <c r="O7" s="496"/>
      <c r="P7" s="496"/>
      <c r="Q7" s="496"/>
      <c r="R7" s="496"/>
      <c r="S7" s="496"/>
      <c r="T7" s="496"/>
      <c r="U7" s="496"/>
      <c r="V7" s="496"/>
      <c r="W7" s="496"/>
      <c r="X7" s="496"/>
      <c r="Y7" s="496"/>
      <c r="Z7" s="496"/>
      <c r="AA7" s="496"/>
      <c r="AB7" s="496"/>
      <c r="AC7" s="496"/>
      <c r="AD7" s="496"/>
      <c r="AE7" s="496"/>
      <c r="AF7" s="496"/>
    </row>
    <row r="8" spans="1:32" s="391" customFormat="1" x14ac:dyDescent="0.25">
      <c r="A8" s="496"/>
      <c r="B8" s="496"/>
      <c r="C8" s="496"/>
      <c r="D8" s="496"/>
      <c r="E8" s="496"/>
      <c r="F8" s="496"/>
      <c r="G8" s="496"/>
      <c r="H8" s="496"/>
      <c r="I8" s="496"/>
      <c r="J8" s="496"/>
      <c r="K8" s="496"/>
      <c r="L8" s="496"/>
      <c r="M8" s="496"/>
      <c r="N8" s="496"/>
      <c r="O8" s="496"/>
      <c r="P8" s="496"/>
      <c r="Q8" s="496"/>
      <c r="R8" s="496"/>
      <c r="S8" s="496"/>
      <c r="T8" s="496"/>
      <c r="U8" s="496"/>
      <c r="V8" s="496"/>
      <c r="W8" s="496"/>
      <c r="X8" s="496"/>
      <c r="Y8" s="496"/>
      <c r="Z8" s="496"/>
      <c r="AA8" s="496"/>
      <c r="AB8" s="496"/>
      <c r="AC8" s="496"/>
      <c r="AD8" s="496"/>
      <c r="AE8" s="496"/>
      <c r="AF8" s="496"/>
    </row>
    <row r="9" spans="1:32" s="391" customFormat="1" x14ac:dyDescent="0.25">
      <c r="A9" s="496"/>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row>
    <row r="10" spans="1:32" s="391" customFormat="1" x14ac:dyDescent="0.25">
      <c r="A10" s="496"/>
      <c r="B10" s="496"/>
      <c r="C10" s="496"/>
      <c r="D10" s="496"/>
      <c r="E10" s="496"/>
      <c r="F10" s="496"/>
      <c r="G10" s="496"/>
      <c r="H10" s="496"/>
      <c r="I10" s="496"/>
      <c r="J10" s="496"/>
      <c r="K10" s="496"/>
      <c r="L10" s="496"/>
      <c r="M10" s="496"/>
      <c r="N10" s="496"/>
      <c r="O10" s="496"/>
      <c r="P10" s="496"/>
      <c r="Q10" s="496"/>
      <c r="R10" s="496"/>
      <c r="S10" s="496"/>
      <c r="T10" s="496"/>
      <c r="U10" s="496"/>
      <c r="V10" s="496"/>
      <c r="W10" s="496"/>
      <c r="X10" s="496"/>
      <c r="Y10" s="496"/>
      <c r="Z10" s="496"/>
      <c r="AA10" s="496"/>
      <c r="AB10" s="496"/>
      <c r="AC10" s="496"/>
      <c r="AD10" s="496"/>
      <c r="AE10" s="496"/>
      <c r="AF10" s="496"/>
    </row>
    <row r="11" spans="1:32" s="391" customFormat="1" x14ac:dyDescent="0.25">
      <c r="A11" s="496"/>
      <c r="B11" s="496"/>
      <c r="C11" s="496"/>
      <c r="D11" s="496"/>
      <c r="E11" s="496"/>
      <c r="F11" s="496"/>
      <c r="G11" s="496"/>
      <c r="H11" s="496"/>
      <c r="I11" s="496"/>
      <c r="J11" s="496"/>
      <c r="K11" s="496"/>
      <c r="L11" s="496"/>
      <c r="M11" s="496"/>
      <c r="N11" s="496"/>
      <c r="O11" s="496"/>
      <c r="P11" s="496"/>
      <c r="Q11" s="496"/>
      <c r="R11" s="496"/>
      <c r="S11" s="496"/>
      <c r="T11" s="496"/>
      <c r="U11" s="496"/>
      <c r="V11" s="496"/>
      <c r="W11" s="496"/>
      <c r="X11" s="496"/>
      <c r="Y11" s="496"/>
      <c r="Z11" s="496"/>
      <c r="AA11" s="496"/>
      <c r="AB11" s="496"/>
      <c r="AC11" s="496"/>
      <c r="AD11" s="496"/>
      <c r="AE11" s="496"/>
      <c r="AF11" s="496"/>
    </row>
    <row r="12" spans="1:32" s="391" customFormat="1" x14ac:dyDescent="0.25">
      <c r="A12" s="496"/>
      <c r="B12" s="496"/>
      <c r="C12" s="496"/>
      <c r="D12" s="496"/>
      <c r="E12" s="496"/>
      <c r="F12" s="496"/>
      <c r="G12" s="496"/>
      <c r="H12" s="496"/>
      <c r="I12" s="496"/>
      <c r="J12" s="496"/>
      <c r="K12" s="496"/>
      <c r="L12" s="496"/>
      <c r="M12" s="496"/>
      <c r="N12" s="496"/>
      <c r="O12" s="496"/>
      <c r="P12" s="496"/>
      <c r="Q12" s="496"/>
      <c r="R12" s="496"/>
      <c r="S12" s="496"/>
      <c r="T12" s="496"/>
      <c r="U12" s="496"/>
      <c r="V12" s="496"/>
      <c r="W12" s="496"/>
      <c r="X12" s="496"/>
      <c r="Y12" s="496"/>
      <c r="Z12" s="496"/>
      <c r="AA12" s="496"/>
      <c r="AB12" s="496"/>
      <c r="AC12" s="496"/>
      <c r="AD12" s="496"/>
      <c r="AE12" s="496"/>
      <c r="AF12" s="496"/>
    </row>
    <row r="13" spans="1:32" s="391" customFormat="1" x14ac:dyDescent="0.25">
      <c r="A13" s="496"/>
      <c r="B13" s="496"/>
      <c r="C13" s="496"/>
      <c r="D13" s="496"/>
      <c r="E13" s="496"/>
      <c r="F13" s="496"/>
      <c r="G13" s="496"/>
      <c r="H13" s="496"/>
      <c r="I13" s="496"/>
      <c r="J13" s="496"/>
      <c r="K13" s="496"/>
      <c r="L13" s="496"/>
      <c r="M13" s="496"/>
      <c r="N13" s="496"/>
      <c r="O13" s="496"/>
      <c r="P13" s="496"/>
      <c r="Q13" s="496"/>
      <c r="R13" s="496"/>
      <c r="S13" s="496"/>
      <c r="T13" s="496"/>
      <c r="U13" s="496"/>
      <c r="V13" s="496"/>
      <c r="W13" s="496"/>
      <c r="X13" s="496"/>
      <c r="Y13" s="496"/>
      <c r="Z13" s="496"/>
      <c r="AA13" s="496"/>
      <c r="AB13" s="496"/>
      <c r="AC13" s="496"/>
      <c r="AD13" s="496"/>
      <c r="AE13" s="496"/>
      <c r="AF13" s="496"/>
    </row>
    <row r="14" spans="1:32" s="391" customFormat="1" x14ac:dyDescent="0.25">
      <c r="A14" s="496"/>
      <c r="B14" s="496"/>
      <c r="C14" s="496"/>
      <c r="D14" s="496"/>
      <c r="E14" s="496"/>
      <c r="F14" s="496"/>
      <c r="G14" s="496"/>
      <c r="H14" s="496"/>
      <c r="I14" s="496"/>
      <c r="J14" s="496"/>
      <c r="K14" s="496"/>
      <c r="L14" s="496"/>
      <c r="M14" s="496"/>
      <c r="N14" s="496"/>
      <c r="O14" s="496"/>
      <c r="P14" s="496"/>
      <c r="Q14" s="496"/>
      <c r="R14" s="496"/>
      <c r="S14" s="496"/>
      <c r="T14" s="496"/>
      <c r="U14" s="496"/>
      <c r="V14" s="496"/>
      <c r="W14" s="496"/>
      <c r="X14" s="496"/>
      <c r="Y14" s="496"/>
      <c r="Z14" s="496"/>
      <c r="AA14" s="496"/>
      <c r="AB14" s="496"/>
      <c r="AC14" s="496"/>
      <c r="AD14" s="496"/>
      <c r="AE14" s="496"/>
      <c r="AF14" s="496"/>
    </row>
    <row r="15" spans="1:32" s="391" customFormat="1" x14ac:dyDescent="0.25">
      <c r="A15" s="496"/>
      <c r="B15" s="496"/>
      <c r="C15" s="496"/>
      <c r="D15" s="496"/>
      <c r="E15" s="496"/>
      <c r="F15" s="496"/>
      <c r="G15" s="496"/>
      <c r="H15" s="496"/>
      <c r="I15" s="496"/>
      <c r="J15" s="496"/>
      <c r="K15" s="496"/>
      <c r="L15" s="496"/>
      <c r="M15" s="496"/>
      <c r="N15" s="496"/>
      <c r="O15" s="496"/>
      <c r="P15" s="496"/>
      <c r="Q15" s="496"/>
      <c r="R15" s="496"/>
      <c r="S15" s="496"/>
      <c r="T15" s="496"/>
      <c r="U15" s="496"/>
      <c r="V15" s="496"/>
      <c r="W15" s="496"/>
      <c r="X15" s="496"/>
      <c r="Y15" s="496"/>
      <c r="Z15" s="496"/>
      <c r="AA15" s="496"/>
      <c r="AB15" s="496"/>
      <c r="AC15" s="496"/>
      <c r="AD15" s="496"/>
      <c r="AE15" s="496"/>
      <c r="AF15" s="496"/>
    </row>
    <row r="16" spans="1:32" s="391" customFormat="1" x14ac:dyDescent="0.25">
      <c r="A16" s="496"/>
      <c r="B16" s="496"/>
      <c r="C16" s="496"/>
      <c r="D16" s="496"/>
      <c r="E16" s="496"/>
      <c r="F16" s="496"/>
      <c r="G16" s="496"/>
      <c r="H16" s="496"/>
      <c r="I16" s="496"/>
      <c r="J16" s="496"/>
      <c r="K16" s="496"/>
      <c r="L16" s="496"/>
      <c r="M16" s="496"/>
      <c r="N16" s="496"/>
      <c r="O16" s="496"/>
      <c r="P16" s="496"/>
      <c r="Q16" s="496"/>
      <c r="R16" s="496"/>
      <c r="S16" s="496"/>
      <c r="T16" s="496"/>
      <c r="U16" s="496"/>
      <c r="V16" s="496"/>
      <c r="W16" s="496"/>
      <c r="X16" s="496"/>
      <c r="Y16" s="496"/>
      <c r="Z16" s="496"/>
      <c r="AA16" s="496"/>
      <c r="AB16" s="496"/>
      <c r="AC16" s="496"/>
      <c r="AD16" s="496"/>
      <c r="AE16" s="496"/>
      <c r="AF16" s="496"/>
    </row>
    <row r="17" spans="1:32" s="391" customFormat="1" x14ac:dyDescent="0.25">
      <c r="A17" s="496"/>
      <c r="B17" s="496"/>
      <c r="C17" s="496"/>
      <c r="D17" s="496"/>
      <c r="E17" s="496"/>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6"/>
      <c r="AF17" s="496"/>
    </row>
    <row r="18" spans="1:32" s="391" customFormat="1" x14ac:dyDescent="0.25">
      <c r="A18" s="496"/>
      <c r="B18" s="496"/>
      <c r="C18" s="496"/>
      <c r="D18" s="496"/>
      <c r="E18" s="496"/>
      <c r="F18" s="496"/>
      <c r="G18" s="496"/>
      <c r="H18" s="496"/>
      <c r="I18" s="496"/>
      <c r="J18" s="496"/>
      <c r="K18" s="496"/>
      <c r="L18" s="496"/>
      <c r="M18" s="496"/>
      <c r="N18" s="496"/>
      <c r="O18" s="496"/>
      <c r="P18" s="496"/>
      <c r="Q18" s="496"/>
      <c r="R18" s="496"/>
      <c r="S18" s="496"/>
      <c r="T18" s="496"/>
      <c r="U18" s="496"/>
      <c r="V18" s="496"/>
      <c r="W18" s="496"/>
      <c r="X18" s="496"/>
      <c r="Y18" s="496"/>
      <c r="Z18" s="496"/>
      <c r="AA18" s="496"/>
      <c r="AB18" s="496"/>
      <c r="AC18" s="496"/>
      <c r="AD18" s="496"/>
      <c r="AE18" s="496"/>
      <c r="AF18" s="496"/>
    </row>
    <row r="19" spans="1:32" s="391" customFormat="1" x14ac:dyDescent="0.25">
      <c r="A19" s="496"/>
      <c r="B19" s="496"/>
      <c r="C19" s="496"/>
      <c r="D19" s="496"/>
      <c r="E19" s="496"/>
      <c r="F19" s="496"/>
      <c r="G19" s="496"/>
      <c r="H19" s="496"/>
      <c r="I19" s="496"/>
      <c r="J19" s="496"/>
      <c r="K19" s="496"/>
      <c r="L19" s="496"/>
      <c r="M19" s="496"/>
      <c r="N19" s="496"/>
      <c r="O19" s="496"/>
      <c r="P19" s="496"/>
      <c r="Q19" s="496"/>
      <c r="R19" s="496"/>
      <c r="S19" s="496"/>
      <c r="T19" s="496"/>
      <c r="U19" s="496"/>
      <c r="V19" s="496"/>
      <c r="W19" s="496"/>
      <c r="X19" s="496"/>
      <c r="Y19" s="496"/>
      <c r="Z19" s="496"/>
      <c r="AA19" s="496"/>
      <c r="AB19" s="496"/>
      <c r="AC19" s="496"/>
      <c r="AD19" s="496"/>
      <c r="AE19" s="496"/>
      <c r="AF19" s="496"/>
    </row>
    <row r="20" spans="1:32" s="391" customFormat="1" x14ac:dyDescent="0.25">
      <c r="A20" s="496"/>
      <c r="B20" s="496"/>
      <c r="C20" s="496"/>
      <c r="D20" s="496"/>
      <c r="E20" s="496"/>
      <c r="F20" s="496"/>
      <c r="G20" s="496"/>
      <c r="H20" s="496"/>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row>
    <row r="21" spans="1:32" s="391" customFormat="1" x14ac:dyDescent="0.25">
      <c r="A21" s="496"/>
      <c r="B21" s="496"/>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row>
    <row r="22" spans="1:32" s="391" customFormat="1" x14ac:dyDescent="0.25">
      <c r="A22" s="496"/>
      <c r="B22" s="496"/>
      <c r="C22" s="49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6"/>
      <c r="AF22" s="496"/>
    </row>
    <row r="23" spans="1:32" s="391" customFormat="1" x14ac:dyDescent="0.25">
      <c r="A23" s="486" t="str">
        <f>+HLOOKUP(Introduction!$G$4,nametranslations,34,FALSE)</f>
        <v>Source: WHO/UNICEF JMP (2026)</v>
      </c>
    </row>
    <row r="24" spans="1:32" s="391" customFormat="1" x14ac:dyDescent="0.25">
      <c r="A24" s="497"/>
    </row>
    <row r="25" spans="1:32" s="391" customFormat="1" x14ac:dyDescent="0.25">
      <c r="A25" s="498"/>
      <c r="B25" s="498"/>
      <c r="C25" s="498"/>
      <c r="D25" s="498"/>
      <c r="E25" s="498"/>
      <c r="F25" s="498"/>
      <c r="G25" s="498"/>
      <c r="H25" s="498"/>
      <c r="I25" s="498"/>
      <c r="J25" s="498"/>
      <c r="K25" s="498"/>
      <c r="L25" s="498"/>
      <c r="M25" s="498"/>
      <c r="N25" s="498"/>
      <c r="O25" s="498"/>
      <c r="P25" s="498"/>
      <c r="Q25" s="498"/>
      <c r="R25" s="498"/>
      <c r="S25" s="498"/>
      <c r="T25" s="498"/>
      <c r="U25" s="498"/>
      <c r="V25" s="498"/>
      <c r="W25" s="498"/>
      <c r="X25" s="498"/>
      <c r="Y25" s="498"/>
      <c r="Z25" s="498"/>
      <c r="AA25" s="498"/>
      <c r="AB25" s="498"/>
      <c r="AC25" s="498"/>
      <c r="AD25" s="498"/>
      <c r="AE25" s="498"/>
      <c r="AF25" s="498"/>
    </row>
    <row r="26" spans="1:32" s="391" customFormat="1" x14ac:dyDescent="0.25">
      <c r="A26" s="498"/>
      <c r="B26" s="498"/>
      <c r="C26" s="498"/>
      <c r="D26" s="498"/>
      <c r="E26" s="498"/>
      <c r="F26" s="498"/>
      <c r="G26" s="498"/>
      <c r="H26" s="498"/>
      <c r="I26" s="498"/>
      <c r="J26" s="498"/>
      <c r="K26" s="498"/>
      <c r="L26" s="498"/>
      <c r="M26" s="498"/>
      <c r="N26" s="498"/>
      <c r="O26" s="498"/>
      <c r="P26" s="498"/>
      <c r="Q26" s="498"/>
      <c r="R26" s="498"/>
      <c r="S26" s="498"/>
      <c r="T26" s="498"/>
      <c r="U26" s="498"/>
      <c r="V26" s="498"/>
      <c r="W26" s="498"/>
      <c r="X26" s="498"/>
      <c r="Y26" s="498"/>
      <c r="Z26" s="498"/>
      <c r="AA26" s="498"/>
      <c r="AB26" s="498"/>
      <c r="AC26" s="498"/>
      <c r="AD26" s="498"/>
      <c r="AE26" s="498"/>
      <c r="AF26" s="498"/>
    </row>
    <row r="27" spans="1:32" s="391" customFormat="1" x14ac:dyDescent="0.25">
      <c r="A27" s="498"/>
      <c r="B27" s="498"/>
      <c r="C27" s="498"/>
      <c r="D27" s="498"/>
      <c r="E27" s="498"/>
      <c r="F27" s="498"/>
      <c r="G27" s="498"/>
      <c r="H27" s="498"/>
      <c r="I27" s="498"/>
      <c r="J27" s="498"/>
      <c r="K27" s="498"/>
      <c r="L27" s="498"/>
      <c r="M27" s="498"/>
      <c r="N27" s="498"/>
      <c r="O27" s="498"/>
      <c r="P27" s="498"/>
      <c r="Q27" s="498"/>
      <c r="R27" s="498"/>
      <c r="S27" s="498"/>
      <c r="T27" s="498"/>
      <c r="U27" s="498"/>
      <c r="V27" s="498"/>
      <c r="W27" s="498"/>
      <c r="X27" s="498"/>
      <c r="Y27" s="498"/>
      <c r="Z27" s="498"/>
      <c r="AA27" s="498"/>
      <c r="AB27" s="498"/>
      <c r="AC27" s="498"/>
      <c r="AD27" s="498"/>
      <c r="AE27" s="498"/>
      <c r="AF27" s="498"/>
    </row>
    <row r="28" spans="1:32" s="391" customFormat="1" x14ac:dyDescent="0.25">
      <c r="A28" s="498"/>
      <c r="B28" s="498"/>
      <c r="C28" s="498"/>
      <c r="D28" s="498"/>
      <c r="E28" s="498"/>
      <c r="F28" s="498"/>
      <c r="G28" s="498"/>
      <c r="H28" s="498"/>
      <c r="I28" s="498"/>
      <c r="J28" s="498"/>
      <c r="K28" s="498"/>
      <c r="L28" s="498"/>
      <c r="M28" s="498"/>
      <c r="N28" s="498"/>
      <c r="O28" s="498"/>
      <c r="P28" s="498"/>
      <c r="Q28" s="498"/>
      <c r="R28" s="498"/>
      <c r="S28" s="498"/>
      <c r="T28" s="498"/>
      <c r="U28" s="498"/>
      <c r="V28" s="498"/>
      <c r="W28" s="498"/>
      <c r="X28" s="498"/>
      <c r="Y28" s="498"/>
      <c r="Z28" s="498"/>
      <c r="AA28" s="498"/>
      <c r="AB28" s="498"/>
      <c r="AC28" s="498"/>
      <c r="AD28" s="498"/>
      <c r="AE28" s="498"/>
      <c r="AF28" s="498"/>
    </row>
    <row r="29" spans="1:32" s="391" customFormat="1" x14ac:dyDescent="0.25">
      <c r="A29" s="498"/>
      <c r="B29" s="498"/>
      <c r="C29" s="498"/>
      <c r="D29" s="498"/>
      <c r="E29" s="498"/>
      <c r="F29" s="498"/>
      <c r="G29" s="498"/>
      <c r="H29" s="498"/>
      <c r="I29" s="498"/>
      <c r="J29" s="498"/>
      <c r="K29" s="498"/>
      <c r="L29" s="498"/>
      <c r="M29" s="498"/>
      <c r="N29" s="498"/>
      <c r="O29" s="498"/>
      <c r="P29" s="498"/>
      <c r="Q29" s="498"/>
      <c r="R29" s="498"/>
      <c r="S29" s="498"/>
      <c r="T29" s="498"/>
      <c r="U29" s="498"/>
      <c r="V29" s="498"/>
      <c r="W29" s="498"/>
      <c r="X29" s="498"/>
      <c r="Y29" s="498"/>
      <c r="Z29" s="498"/>
      <c r="AA29" s="498"/>
      <c r="AB29" s="498"/>
      <c r="AC29" s="498"/>
      <c r="AD29" s="498"/>
      <c r="AE29" s="498"/>
      <c r="AF29" s="498"/>
    </row>
    <row r="30" spans="1:32" s="391" customFormat="1" x14ac:dyDescent="0.25">
      <c r="A30" s="498"/>
      <c r="B30" s="498"/>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498"/>
      <c r="AC30" s="498"/>
      <c r="AD30" s="498"/>
      <c r="AE30" s="498"/>
      <c r="AF30" s="498"/>
    </row>
    <row r="31" spans="1:32" s="391" customFormat="1" x14ac:dyDescent="0.25">
      <c r="A31" s="498"/>
      <c r="B31" s="498"/>
      <c r="C31" s="498"/>
      <c r="D31" s="498"/>
      <c r="E31" s="498"/>
      <c r="F31" s="498"/>
      <c r="G31" s="498"/>
      <c r="H31" s="498"/>
      <c r="I31" s="498"/>
      <c r="J31" s="498"/>
      <c r="K31" s="498"/>
      <c r="L31" s="498"/>
      <c r="M31" s="498"/>
      <c r="N31" s="498"/>
      <c r="O31" s="498"/>
      <c r="P31" s="498"/>
      <c r="Q31" s="498"/>
      <c r="R31" s="498"/>
      <c r="S31" s="498"/>
      <c r="T31" s="498"/>
      <c r="U31" s="498"/>
      <c r="V31" s="498"/>
      <c r="W31" s="498"/>
      <c r="X31" s="498"/>
      <c r="Y31" s="498"/>
      <c r="Z31" s="498"/>
      <c r="AA31" s="498"/>
      <c r="AB31" s="498"/>
      <c r="AC31" s="498"/>
      <c r="AD31" s="498"/>
      <c r="AE31" s="498"/>
      <c r="AF31" s="498"/>
    </row>
    <row r="32" spans="1:32" s="391" customFormat="1" x14ac:dyDescent="0.25">
      <c r="A32" s="498"/>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row>
    <row r="33" spans="1:32" s="391" customFormat="1" x14ac:dyDescent="0.25">
      <c r="A33" s="498"/>
      <c r="B33" s="498"/>
      <c r="C33" s="498"/>
      <c r="D33" s="498"/>
      <c r="E33" s="498"/>
      <c r="F33" s="498"/>
      <c r="G33" s="498"/>
      <c r="H33" s="498"/>
      <c r="I33" s="498"/>
      <c r="J33" s="498"/>
      <c r="K33" s="498"/>
      <c r="L33" s="498"/>
      <c r="M33" s="498"/>
      <c r="N33" s="498"/>
      <c r="O33" s="498"/>
      <c r="P33" s="498"/>
      <c r="Q33" s="498"/>
      <c r="R33" s="498"/>
      <c r="S33" s="498"/>
      <c r="T33" s="498"/>
      <c r="U33" s="498"/>
      <c r="V33" s="498"/>
      <c r="W33" s="498"/>
      <c r="X33" s="498"/>
      <c r="Y33" s="498"/>
      <c r="Z33" s="498"/>
      <c r="AA33" s="498"/>
      <c r="AB33" s="498"/>
      <c r="AC33" s="498"/>
      <c r="AD33" s="498"/>
      <c r="AE33" s="498"/>
      <c r="AF33" s="498"/>
    </row>
    <row r="34" spans="1:32" s="391" customFormat="1" x14ac:dyDescent="0.25">
      <c r="A34" s="498"/>
      <c r="B34" s="498"/>
      <c r="C34" s="498"/>
      <c r="D34" s="498"/>
      <c r="E34" s="498"/>
      <c r="F34" s="498"/>
      <c r="G34" s="498"/>
      <c r="H34" s="498"/>
      <c r="I34" s="498"/>
      <c r="J34" s="498"/>
      <c r="K34" s="498"/>
      <c r="L34" s="498"/>
      <c r="M34" s="498"/>
      <c r="N34" s="498"/>
      <c r="O34" s="498"/>
      <c r="P34" s="498"/>
      <c r="Q34" s="498"/>
      <c r="R34" s="498"/>
      <c r="S34" s="498"/>
      <c r="T34" s="498"/>
      <c r="U34" s="498"/>
      <c r="V34" s="498"/>
      <c r="W34" s="498"/>
      <c r="X34" s="498"/>
      <c r="Y34" s="498"/>
      <c r="Z34" s="498"/>
      <c r="AA34" s="498"/>
      <c r="AB34" s="498"/>
      <c r="AC34" s="498"/>
      <c r="AD34" s="498"/>
      <c r="AE34" s="498"/>
      <c r="AF34" s="498"/>
    </row>
    <row r="35" spans="1:32" s="391" customFormat="1" x14ac:dyDescent="0.25">
      <c r="A35" s="498"/>
      <c r="B35" s="498"/>
      <c r="C35" s="498"/>
      <c r="D35" s="498"/>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row>
    <row r="36" spans="1:32" s="391" customFormat="1" x14ac:dyDescent="0.25">
      <c r="A36" s="498"/>
      <c r="B36" s="498"/>
      <c r="C36" s="498"/>
      <c r="D36" s="498"/>
      <c r="E36" s="498"/>
      <c r="F36" s="498"/>
      <c r="G36" s="498"/>
      <c r="H36" s="498"/>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row>
    <row r="37" spans="1:32" s="391" customFormat="1" x14ac:dyDescent="0.25">
      <c r="A37" s="498"/>
      <c r="B37" s="498"/>
      <c r="C37" s="498"/>
      <c r="D37" s="498"/>
      <c r="E37" s="498"/>
      <c r="F37" s="498"/>
      <c r="G37" s="498"/>
      <c r="H37" s="498"/>
      <c r="I37" s="498"/>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row>
    <row r="38" spans="1:32" s="391" customFormat="1" x14ac:dyDescent="0.25">
      <c r="A38" s="498"/>
      <c r="B38" s="498"/>
      <c r="C38" s="498"/>
      <c r="D38" s="498"/>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8"/>
      <c r="AF38" s="498"/>
    </row>
    <row r="39" spans="1:32" s="391" customFormat="1" x14ac:dyDescent="0.25">
      <c r="A39" s="498"/>
      <c r="B39" s="498"/>
      <c r="C39" s="498"/>
      <c r="D39" s="498"/>
      <c r="E39" s="498"/>
      <c r="F39" s="498"/>
      <c r="G39" s="498"/>
      <c r="H39" s="498"/>
      <c r="I39" s="498"/>
      <c r="J39" s="498"/>
      <c r="K39" s="498"/>
      <c r="L39" s="498"/>
      <c r="M39" s="498"/>
      <c r="N39" s="498"/>
      <c r="O39" s="498"/>
      <c r="P39" s="498"/>
      <c r="Q39" s="498"/>
      <c r="R39" s="498"/>
      <c r="S39" s="498"/>
      <c r="T39" s="498"/>
      <c r="U39" s="498"/>
      <c r="V39" s="498"/>
      <c r="W39" s="498"/>
      <c r="X39" s="498"/>
      <c r="Y39" s="498"/>
      <c r="Z39" s="498"/>
      <c r="AA39" s="498"/>
      <c r="AB39" s="498"/>
      <c r="AC39" s="498"/>
      <c r="AD39" s="498"/>
      <c r="AE39" s="498"/>
      <c r="AF39" s="498"/>
    </row>
    <row r="40" spans="1:32" s="391" customFormat="1" x14ac:dyDescent="0.25">
      <c r="A40" s="498"/>
      <c r="B40" s="498"/>
      <c r="C40" s="498"/>
      <c r="D40" s="498"/>
      <c r="E40" s="498"/>
      <c r="F40" s="498"/>
      <c r="G40" s="498"/>
      <c r="H40" s="498"/>
      <c r="I40" s="498"/>
      <c r="J40" s="498"/>
      <c r="K40" s="498"/>
      <c r="L40" s="498"/>
      <c r="M40" s="498"/>
      <c r="N40" s="498"/>
      <c r="O40" s="498"/>
      <c r="P40" s="498"/>
      <c r="Q40" s="498"/>
      <c r="R40" s="498"/>
      <c r="S40" s="498"/>
      <c r="T40" s="498"/>
      <c r="U40" s="498"/>
      <c r="V40" s="498"/>
      <c r="W40" s="498"/>
      <c r="X40" s="498"/>
      <c r="Y40" s="498"/>
      <c r="Z40" s="498"/>
      <c r="AA40" s="498"/>
      <c r="AB40" s="498"/>
      <c r="AC40" s="498"/>
      <c r="AD40" s="498"/>
      <c r="AE40" s="498"/>
      <c r="AF40" s="498"/>
    </row>
    <row r="41" spans="1:32" s="391" customFormat="1" x14ac:dyDescent="0.25">
      <c r="A41" s="498"/>
      <c r="B41" s="498"/>
      <c r="C41" s="498"/>
      <c r="D41" s="498"/>
      <c r="E41" s="498"/>
      <c r="F41" s="498"/>
      <c r="G41" s="498"/>
      <c r="H41" s="498"/>
      <c r="I41" s="498"/>
      <c r="J41" s="498"/>
      <c r="K41" s="498"/>
      <c r="L41" s="498"/>
      <c r="M41" s="498"/>
      <c r="N41" s="498"/>
      <c r="O41" s="498"/>
      <c r="P41" s="498"/>
      <c r="Q41" s="498"/>
      <c r="R41" s="498"/>
      <c r="S41" s="498"/>
      <c r="T41" s="498"/>
      <c r="U41" s="498"/>
      <c r="V41" s="498"/>
      <c r="W41" s="498"/>
      <c r="X41" s="498"/>
      <c r="Y41" s="498"/>
      <c r="Z41" s="498"/>
      <c r="AA41" s="498"/>
      <c r="AB41" s="498"/>
      <c r="AC41" s="498"/>
      <c r="AD41" s="498"/>
      <c r="AE41" s="498"/>
      <c r="AF41" s="498"/>
    </row>
    <row r="42" spans="1:32" s="391" customFormat="1" x14ac:dyDescent="0.25">
      <c r="A42" s="498"/>
      <c r="B42" s="498"/>
      <c r="C42" s="498"/>
      <c r="D42" s="498"/>
      <c r="E42" s="498"/>
      <c r="F42" s="498"/>
      <c r="G42" s="498"/>
      <c r="H42" s="498"/>
      <c r="I42" s="498"/>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row>
    <row r="43" spans="1:32" s="391" customFormat="1" x14ac:dyDescent="0.25">
      <c r="A43" s="498"/>
      <c r="B43" s="498"/>
      <c r="C43" s="498"/>
      <c r="D43" s="498"/>
      <c r="E43" s="498"/>
      <c r="F43" s="498"/>
      <c r="G43" s="498"/>
      <c r="H43" s="498"/>
      <c r="I43" s="498"/>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row>
    <row r="44" spans="1:32" s="391" customFormat="1" x14ac:dyDescent="0.25">
      <c r="A44" s="486" t="str">
        <f>+HLOOKUP(Introduction!$G$4,nametranslations,34,FALSE)</f>
        <v>Source: WHO/UNICEF JMP (2026)</v>
      </c>
      <c r="B44" s="497"/>
    </row>
    <row r="45" spans="1:32" s="391" customFormat="1" x14ac:dyDescent="0.25"/>
    <row r="46" spans="1:32" s="391" customFormat="1" x14ac:dyDescent="0.25">
      <c r="A46" s="499"/>
      <c r="B46" s="499"/>
      <c r="C46" s="499"/>
      <c r="D46" s="499"/>
      <c r="E46" s="499"/>
      <c r="F46" s="499"/>
      <c r="G46" s="499"/>
      <c r="H46" s="499"/>
      <c r="I46" s="499"/>
      <c r="J46" s="499"/>
      <c r="K46" s="499"/>
      <c r="L46" s="499"/>
      <c r="M46" s="499"/>
      <c r="N46" s="499"/>
      <c r="O46" s="499"/>
      <c r="P46" s="499"/>
      <c r="Q46" s="499"/>
      <c r="R46" s="499"/>
      <c r="S46" s="499"/>
      <c r="T46" s="499"/>
      <c r="U46" s="499"/>
      <c r="V46" s="499"/>
      <c r="W46" s="499"/>
      <c r="X46" s="499"/>
      <c r="Y46" s="499"/>
      <c r="Z46" s="499"/>
      <c r="AA46" s="499"/>
      <c r="AB46" s="499"/>
      <c r="AC46" s="499"/>
      <c r="AD46" s="499"/>
      <c r="AE46" s="499"/>
      <c r="AF46" s="499"/>
    </row>
    <row r="47" spans="1:32" s="391" customFormat="1" x14ac:dyDescent="0.25">
      <c r="A47" s="499"/>
      <c r="B47" s="499"/>
      <c r="C47" s="499"/>
      <c r="D47" s="499"/>
      <c r="E47" s="499"/>
      <c r="F47" s="499"/>
      <c r="G47" s="499"/>
      <c r="H47" s="499"/>
      <c r="I47" s="499"/>
      <c r="J47" s="499"/>
      <c r="K47" s="499"/>
      <c r="L47" s="499"/>
      <c r="M47" s="499"/>
      <c r="N47" s="499"/>
      <c r="O47" s="499"/>
      <c r="P47" s="499"/>
      <c r="Q47" s="499"/>
      <c r="R47" s="499"/>
      <c r="S47" s="499"/>
      <c r="T47" s="499"/>
      <c r="U47" s="499"/>
      <c r="V47" s="499"/>
      <c r="W47" s="499"/>
      <c r="X47" s="499"/>
      <c r="Y47" s="499"/>
      <c r="Z47" s="499"/>
      <c r="AA47" s="499"/>
      <c r="AB47" s="499"/>
      <c r="AC47" s="499"/>
      <c r="AD47" s="499"/>
      <c r="AE47" s="499"/>
      <c r="AF47" s="499"/>
    </row>
    <row r="48" spans="1:32" s="391" customFormat="1" x14ac:dyDescent="0.25">
      <c r="A48" s="499"/>
      <c r="B48" s="499"/>
      <c r="C48" s="499"/>
      <c r="D48" s="499"/>
      <c r="E48" s="499"/>
      <c r="F48" s="499"/>
      <c r="G48" s="499"/>
      <c r="H48" s="499"/>
      <c r="I48" s="499"/>
      <c r="J48" s="499"/>
      <c r="K48" s="499"/>
      <c r="L48" s="499"/>
      <c r="M48" s="499"/>
      <c r="N48" s="499"/>
      <c r="O48" s="499"/>
      <c r="P48" s="499"/>
      <c r="Q48" s="499"/>
      <c r="R48" s="499"/>
      <c r="S48" s="499"/>
      <c r="T48" s="499"/>
      <c r="U48" s="499"/>
      <c r="V48" s="499"/>
      <c r="W48" s="499"/>
      <c r="X48" s="499"/>
      <c r="Y48" s="499"/>
      <c r="Z48" s="499"/>
      <c r="AA48" s="499"/>
      <c r="AB48" s="499"/>
      <c r="AC48" s="499"/>
      <c r="AD48" s="499"/>
      <c r="AE48" s="499"/>
      <c r="AF48" s="499"/>
    </row>
    <row r="49" spans="1:32" s="391" customFormat="1" x14ac:dyDescent="0.25">
      <c r="A49" s="499"/>
      <c r="B49" s="499"/>
      <c r="C49" s="499"/>
      <c r="D49" s="499"/>
      <c r="E49" s="499"/>
      <c r="F49" s="499"/>
      <c r="G49" s="499"/>
      <c r="H49" s="499"/>
      <c r="I49" s="499"/>
      <c r="J49" s="499"/>
      <c r="K49" s="499"/>
      <c r="L49" s="499"/>
      <c r="M49" s="499"/>
      <c r="N49" s="499"/>
      <c r="O49" s="499"/>
      <c r="P49" s="499"/>
      <c r="Q49" s="499"/>
      <c r="R49" s="499"/>
      <c r="S49" s="499"/>
      <c r="T49" s="499"/>
      <c r="U49" s="499"/>
      <c r="V49" s="499"/>
      <c r="W49" s="499"/>
      <c r="X49" s="499"/>
      <c r="Y49" s="499"/>
      <c r="Z49" s="499"/>
      <c r="AA49" s="499"/>
      <c r="AB49" s="499"/>
      <c r="AC49" s="499"/>
      <c r="AD49" s="499"/>
      <c r="AE49" s="499"/>
      <c r="AF49" s="499"/>
    </row>
    <row r="50" spans="1:32" s="391" customFormat="1" x14ac:dyDescent="0.25">
      <c r="A50" s="499"/>
      <c r="B50" s="499"/>
      <c r="C50" s="499"/>
      <c r="D50" s="499"/>
      <c r="E50" s="499"/>
      <c r="F50" s="499"/>
      <c r="G50" s="499"/>
      <c r="H50" s="499"/>
      <c r="I50" s="499"/>
      <c r="J50" s="499"/>
      <c r="K50" s="499"/>
      <c r="L50" s="499"/>
      <c r="M50" s="499"/>
      <c r="N50" s="499"/>
      <c r="O50" s="499"/>
      <c r="P50" s="499"/>
      <c r="Q50" s="499"/>
      <c r="R50" s="499"/>
      <c r="S50" s="499"/>
      <c r="T50" s="499"/>
      <c r="U50" s="499"/>
      <c r="V50" s="499"/>
      <c r="W50" s="499"/>
      <c r="X50" s="499"/>
      <c r="Y50" s="499"/>
      <c r="Z50" s="499"/>
      <c r="AA50" s="499"/>
      <c r="AB50" s="499"/>
      <c r="AC50" s="499"/>
      <c r="AD50" s="499"/>
      <c r="AE50" s="499"/>
      <c r="AF50" s="499"/>
    </row>
    <row r="51" spans="1:32" s="391" customFormat="1" x14ac:dyDescent="0.25">
      <c r="A51" s="499"/>
      <c r="B51" s="499"/>
      <c r="C51" s="499"/>
      <c r="D51" s="499"/>
      <c r="E51" s="499"/>
      <c r="F51" s="499"/>
      <c r="G51" s="499"/>
      <c r="H51" s="499"/>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F51" s="499"/>
    </row>
    <row r="52" spans="1:32" s="391" customFormat="1" x14ac:dyDescent="0.25">
      <c r="A52" s="499"/>
      <c r="B52" s="499"/>
      <c r="C52" s="499"/>
      <c r="D52" s="499"/>
      <c r="E52" s="499"/>
      <c r="F52" s="499"/>
      <c r="G52" s="499"/>
      <c r="H52" s="499"/>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row>
    <row r="53" spans="1:32" s="391" customFormat="1" x14ac:dyDescent="0.25">
      <c r="A53" s="499"/>
      <c r="B53" s="499"/>
      <c r="C53" s="499"/>
      <c r="D53" s="499"/>
      <c r="E53" s="499"/>
      <c r="F53" s="499"/>
      <c r="G53" s="499"/>
      <c r="H53" s="499"/>
      <c r="I53" s="499"/>
      <c r="J53" s="499"/>
      <c r="K53" s="499"/>
      <c r="L53" s="499"/>
      <c r="M53" s="499"/>
      <c r="N53" s="499"/>
      <c r="O53" s="499"/>
      <c r="P53" s="499"/>
      <c r="Q53" s="499"/>
      <c r="R53" s="499"/>
      <c r="S53" s="499"/>
      <c r="T53" s="499"/>
      <c r="U53" s="499"/>
      <c r="V53" s="499"/>
      <c r="W53" s="499"/>
      <c r="X53" s="499"/>
      <c r="Y53" s="499"/>
      <c r="Z53" s="499"/>
      <c r="AA53" s="499"/>
      <c r="AB53" s="499"/>
      <c r="AC53" s="499"/>
      <c r="AD53" s="499"/>
      <c r="AE53" s="499"/>
      <c r="AF53" s="499"/>
    </row>
    <row r="54" spans="1:32" s="391" customFormat="1" x14ac:dyDescent="0.25">
      <c r="A54" s="499"/>
      <c r="B54" s="499"/>
      <c r="C54" s="499"/>
      <c r="D54" s="499"/>
      <c r="E54" s="499"/>
      <c r="F54" s="499"/>
      <c r="G54" s="499"/>
      <c r="H54" s="499"/>
      <c r="I54" s="499"/>
      <c r="J54" s="499"/>
      <c r="K54" s="499"/>
      <c r="L54" s="499"/>
      <c r="M54" s="499"/>
      <c r="N54" s="499"/>
      <c r="O54" s="499"/>
      <c r="P54" s="499"/>
      <c r="Q54" s="499"/>
      <c r="R54" s="499"/>
      <c r="S54" s="499"/>
      <c r="T54" s="499"/>
      <c r="U54" s="499"/>
      <c r="V54" s="499"/>
      <c r="W54" s="499"/>
      <c r="X54" s="499"/>
      <c r="Y54" s="499"/>
      <c r="Z54" s="499"/>
      <c r="AA54" s="499"/>
      <c r="AB54" s="499"/>
      <c r="AC54" s="499"/>
      <c r="AD54" s="499"/>
      <c r="AE54" s="499"/>
      <c r="AF54" s="499"/>
    </row>
    <row r="55" spans="1:32" s="391" customFormat="1" x14ac:dyDescent="0.25">
      <c r="A55" s="499"/>
      <c r="B55" s="499"/>
      <c r="C55" s="499"/>
      <c r="D55" s="499"/>
      <c r="E55" s="499"/>
      <c r="F55" s="499"/>
      <c r="G55" s="499"/>
      <c r="H55" s="499"/>
      <c r="I55" s="499"/>
      <c r="J55" s="499"/>
      <c r="K55" s="499"/>
      <c r="L55" s="499"/>
      <c r="M55" s="499"/>
      <c r="N55" s="499"/>
      <c r="O55" s="499"/>
      <c r="P55" s="499"/>
      <c r="Q55" s="499"/>
      <c r="R55" s="499"/>
      <c r="S55" s="499"/>
      <c r="T55" s="499"/>
      <c r="U55" s="499"/>
      <c r="V55" s="499"/>
      <c r="W55" s="499"/>
      <c r="X55" s="499"/>
      <c r="Y55" s="499"/>
      <c r="Z55" s="499"/>
      <c r="AA55" s="499"/>
      <c r="AB55" s="499"/>
      <c r="AC55" s="499"/>
      <c r="AD55" s="499"/>
      <c r="AE55" s="499"/>
      <c r="AF55" s="499"/>
    </row>
    <row r="56" spans="1:32" s="391" customFormat="1" x14ac:dyDescent="0.25">
      <c r="A56" s="499"/>
      <c r="B56" s="499"/>
      <c r="C56" s="499"/>
      <c r="D56" s="499"/>
      <c r="E56" s="499"/>
      <c r="F56" s="499"/>
      <c r="G56" s="499"/>
      <c r="H56" s="499"/>
      <c r="I56" s="499"/>
      <c r="J56" s="499"/>
      <c r="K56" s="499"/>
      <c r="L56" s="499"/>
      <c r="M56" s="499"/>
      <c r="N56" s="499"/>
      <c r="O56" s="499"/>
      <c r="P56" s="499"/>
      <c r="Q56" s="499"/>
      <c r="R56" s="499"/>
      <c r="S56" s="499"/>
      <c r="T56" s="499"/>
      <c r="U56" s="499"/>
      <c r="V56" s="499"/>
      <c r="W56" s="499"/>
      <c r="X56" s="499"/>
      <c r="Y56" s="499"/>
      <c r="Z56" s="499"/>
      <c r="AA56" s="499"/>
      <c r="AB56" s="499"/>
      <c r="AC56" s="499"/>
      <c r="AD56" s="499"/>
      <c r="AE56" s="499"/>
      <c r="AF56" s="499"/>
    </row>
    <row r="57" spans="1:32" s="391" customFormat="1" x14ac:dyDescent="0.25">
      <c r="A57" s="499"/>
      <c r="B57" s="499"/>
      <c r="C57" s="499"/>
      <c r="D57" s="499"/>
      <c r="E57" s="499"/>
      <c r="F57" s="499"/>
      <c r="G57" s="499"/>
      <c r="H57" s="499"/>
      <c r="I57" s="499"/>
      <c r="J57" s="499"/>
      <c r="K57" s="499"/>
      <c r="L57" s="499"/>
      <c r="M57" s="499"/>
      <c r="N57" s="499"/>
      <c r="O57" s="499"/>
      <c r="P57" s="499"/>
      <c r="Q57" s="499"/>
      <c r="R57" s="499"/>
      <c r="S57" s="499"/>
      <c r="T57" s="499"/>
      <c r="U57" s="499"/>
      <c r="V57" s="499"/>
      <c r="W57" s="499"/>
      <c r="X57" s="499"/>
      <c r="Y57" s="499"/>
      <c r="Z57" s="499"/>
      <c r="AA57" s="499"/>
      <c r="AB57" s="499"/>
      <c r="AC57" s="499"/>
      <c r="AD57" s="499"/>
      <c r="AE57" s="499"/>
      <c r="AF57" s="499"/>
    </row>
    <row r="58" spans="1:32" s="391" customFormat="1" x14ac:dyDescent="0.25">
      <c r="A58" s="499"/>
      <c r="B58" s="499"/>
      <c r="C58" s="499"/>
      <c r="D58" s="499"/>
      <c r="E58" s="499"/>
      <c r="F58" s="499"/>
      <c r="G58" s="499"/>
      <c r="H58" s="499"/>
      <c r="I58" s="499"/>
      <c r="J58" s="499"/>
      <c r="K58" s="499"/>
      <c r="L58" s="499"/>
      <c r="M58" s="499"/>
      <c r="N58" s="499"/>
      <c r="O58" s="499"/>
      <c r="P58" s="499"/>
      <c r="Q58" s="499"/>
      <c r="R58" s="499"/>
      <c r="S58" s="499"/>
      <c r="T58" s="499"/>
      <c r="U58" s="499"/>
      <c r="V58" s="499"/>
      <c r="W58" s="499"/>
      <c r="X58" s="499"/>
      <c r="Y58" s="499"/>
      <c r="Z58" s="499"/>
      <c r="AA58" s="499"/>
      <c r="AB58" s="499"/>
      <c r="AC58" s="499"/>
      <c r="AD58" s="499"/>
      <c r="AE58" s="499"/>
      <c r="AF58" s="499"/>
    </row>
    <row r="59" spans="1:32" s="391" customFormat="1" x14ac:dyDescent="0.25">
      <c r="A59" s="499"/>
      <c r="B59" s="499"/>
      <c r="C59" s="499"/>
      <c r="D59" s="499"/>
      <c r="E59" s="499"/>
      <c r="F59" s="499"/>
      <c r="G59" s="499"/>
      <c r="H59" s="499"/>
      <c r="I59" s="499"/>
      <c r="J59" s="499"/>
      <c r="K59" s="499"/>
      <c r="L59" s="499"/>
      <c r="M59" s="499"/>
      <c r="N59" s="499"/>
      <c r="O59" s="499"/>
      <c r="P59" s="499"/>
      <c r="Q59" s="499"/>
      <c r="R59" s="499"/>
      <c r="S59" s="499"/>
      <c r="T59" s="499"/>
      <c r="U59" s="499"/>
      <c r="V59" s="499"/>
      <c r="W59" s="499"/>
      <c r="X59" s="499"/>
      <c r="Y59" s="499"/>
      <c r="Z59" s="499"/>
      <c r="AA59" s="499"/>
      <c r="AB59" s="499"/>
      <c r="AC59" s="499"/>
      <c r="AD59" s="499"/>
      <c r="AE59" s="499"/>
      <c r="AF59" s="499"/>
    </row>
    <row r="60" spans="1:32" s="391" customFormat="1" x14ac:dyDescent="0.25">
      <c r="A60" s="499"/>
      <c r="B60" s="499"/>
      <c r="C60" s="499"/>
      <c r="D60" s="499"/>
      <c r="E60" s="499"/>
      <c r="F60" s="499"/>
      <c r="G60" s="499"/>
      <c r="H60" s="499"/>
      <c r="I60" s="499"/>
      <c r="J60" s="499"/>
      <c r="K60" s="499"/>
      <c r="L60" s="499"/>
      <c r="M60" s="499"/>
      <c r="N60" s="499"/>
      <c r="O60" s="499"/>
      <c r="P60" s="499"/>
      <c r="Q60" s="499"/>
      <c r="R60" s="499"/>
      <c r="S60" s="499"/>
      <c r="T60" s="499"/>
      <c r="U60" s="499"/>
      <c r="V60" s="499"/>
      <c r="W60" s="499"/>
      <c r="X60" s="499"/>
      <c r="Y60" s="499"/>
      <c r="Z60" s="499"/>
      <c r="AA60" s="499"/>
      <c r="AB60" s="499"/>
      <c r="AC60" s="499"/>
      <c r="AD60" s="499"/>
      <c r="AE60" s="499"/>
      <c r="AF60" s="499"/>
    </row>
    <row r="61" spans="1:32" s="391" customFormat="1" x14ac:dyDescent="0.25">
      <c r="A61" s="499"/>
      <c r="B61" s="499"/>
      <c r="C61" s="499"/>
      <c r="D61" s="499"/>
      <c r="E61" s="499"/>
      <c r="F61" s="499"/>
      <c r="G61" s="499"/>
      <c r="H61" s="499"/>
      <c r="I61" s="499"/>
      <c r="J61" s="499"/>
      <c r="K61" s="499"/>
      <c r="L61" s="499"/>
      <c r="M61" s="499"/>
      <c r="N61" s="499"/>
      <c r="O61" s="499"/>
      <c r="P61" s="499"/>
      <c r="Q61" s="499"/>
      <c r="R61" s="499"/>
      <c r="S61" s="499"/>
      <c r="T61" s="499"/>
      <c r="U61" s="499"/>
      <c r="V61" s="499"/>
      <c r="W61" s="499"/>
      <c r="X61" s="499"/>
      <c r="Y61" s="499"/>
      <c r="Z61" s="499"/>
      <c r="AA61" s="499"/>
      <c r="AB61" s="499"/>
      <c r="AC61" s="499"/>
      <c r="AD61" s="499"/>
      <c r="AE61" s="499"/>
      <c r="AF61" s="499"/>
    </row>
    <row r="62" spans="1:32" s="391" customFormat="1" x14ac:dyDescent="0.25">
      <c r="A62" s="499"/>
      <c r="B62" s="499"/>
      <c r="C62" s="499"/>
      <c r="D62" s="499"/>
      <c r="E62" s="499"/>
      <c r="F62" s="499"/>
      <c r="G62" s="499"/>
      <c r="H62" s="499"/>
      <c r="I62" s="499"/>
      <c r="J62" s="499"/>
      <c r="K62" s="499"/>
      <c r="L62" s="499"/>
      <c r="M62" s="499"/>
      <c r="N62" s="499"/>
      <c r="O62" s="499"/>
      <c r="P62" s="499"/>
      <c r="Q62" s="499"/>
      <c r="R62" s="499"/>
      <c r="S62" s="499"/>
      <c r="T62" s="499"/>
      <c r="U62" s="499"/>
      <c r="V62" s="499"/>
      <c r="W62" s="499"/>
      <c r="X62" s="499"/>
      <c r="Y62" s="499"/>
      <c r="Z62" s="499"/>
      <c r="AA62" s="499"/>
      <c r="AB62" s="499"/>
      <c r="AC62" s="499"/>
      <c r="AD62" s="499"/>
      <c r="AE62" s="499"/>
      <c r="AF62" s="499"/>
    </row>
    <row r="63" spans="1:32" s="391" customFormat="1" x14ac:dyDescent="0.25">
      <c r="A63" s="499"/>
      <c r="B63" s="499"/>
      <c r="C63" s="499"/>
      <c r="D63" s="499"/>
      <c r="E63" s="499"/>
      <c r="F63" s="499"/>
      <c r="G63" s="499"/>
      <c r="H63" s="499"/>
      <c r="I63" s="499"/>
      <c r="J63" s="499"/>
      <c r="K63" s="499"/>
      <c r="L63" s="499"/>
      <c r="M63" s="499"/>
      <c r="N63" s="499"/>
      <c r="O63" s="499"/>
      <c r="P63" s="499"/>
      <c r="Q63" s="499"/>
      <c r="R63" s="499"/>
      <c r="S63" s="499"/>
      <c r="T63" s="499"/>
      <c r="U63" s="499"/>
      <c r="V63" s="499"/>
      <c r="W63" s="499"/>
      <c r="X63" s="499"/>
      <c r="Y63" s="499"/>
      <c r="Z63" s="499"/>
      <c r="AA63" s="499"/>
      <c r="AB63" s="499"/>
      <c r="AC63" s="499"/>
      <c r="AD63" s="499"/>
      <c r="AE63" s="499"/>
      <c r="AF63" s="499"/>
    </row>
    <row r="64" spans="1:32" s="391" customFormat="1" x14ac:dyDescent="0.25">
      <c r="A64" s="499"/>
      <c r="B64" s="499"/>
      <c r="C64" s="499"/>
      <c r="D64" s="499"/>
      <c r="E64" s="499"/>
      <c r="F64" s="499"/>
      <c r="G64" s="499"/>
      <c r="H64" s="499"/>
      <c r="I64" s="499"/>
      <c r="J64" s="499"/>
      <c r="K64" s="499"/>
      <c r="L64" s="499"/>
      <c r="M64" s="499"/>
      <c r="N64" s="499"/>
      <c r="O64" s="499"/>
      <c r="P64" s="499"/>
      <c r="Q64" s="499"/>
      <c r="R64" s="499"/>
      <c r="S64" s="499"/>
      <c r="T64" s="499"/>
      <c r="U64" s="499"/>
      <c r="V64" s="499"/>
      <c r="W64" s="499"/>
      <c r="X64" s="499"/>
      <c r="Y64" s="499"/>
      <c r="Z64" s="499"/>
      <c r="AA64" s="499"/>
      <c r="AB64" s="499"/>
      <c r="AC64" s="499"/>
      <c r="AD64" s="499"/>
      <c r="AE64" s="499"/>
      <c r="AF64" s="499"/>
    </row>
    <row r="65" spans="1:2" s="391" customFormat="1" x14ac:dyDescent="0.25">
      <c r="A65" s="486" t="str">
        <f>+HLOOKUP(Introduction!$G$4,nametranslations,34,FALSE)</f>
        <v>Source: WHO/UNICEF JMP (2026)</v>
      </c>
      <c r="B65" s="49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2F5C-6440-4DCC-9E63-70543AD3C8C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2" customWidth="1"/>
    <col min="2" max="2" width="9" style="392"/>
    <col min="3" max="3" width="5.8984375" style="392" customWidth="1"/>
    <col min="4" max="5" width="4.09765625" style="392" customWidth="1"/>
    <col min="6" max="6" width="3.8984375" style="392" customWidth="1"/>
    <col min="7" max="7" width="4.09765625" style="392" customWidth="1"/>
    <col min="8" max="9" width="3.8984375" style="392" customWidth="1"/>
    <col min="10" max="10" width="4.09765625" style="392" customWidth="1"/>
    <col min="11" max="12" width="3.8984375" style="392" customWidth="1"/>
    <col min="13" max="13" width="4.09765625" style="392" customWidth="1"/>
    <col min="14" max="15" width="3.8984375" style="392" customWidth="1"/>
    <col min="16" max="16" width="4.09765625" style="392" customWidth="1"/>
    <col min="17" max="18" width="3.8984375" style="392" customWidth="1"/>
    <col min="19" max="19" width="4.09765625" style="392" customWidth="1"/>
    <col min="20" max="21" width="3.8984375" style="392" customWidth="1"/>
    <col min="22" max="51" width="3.8984375" style="498" customWidth="1"/>
    <col min="52" max="69" width="3.8984375" style="499" customWidth="1"/>
    <col min="70" max="16384" width="9" style="392"/>
  </cols>
  <sheetData>
    <row r="1" spans="1:69" ht="17.399999999999999" x14ac:dyDescent="0.3">
      <c r="A1" s="500" t="str">
        <f>HLOOKUP(Introduction!$G$4,nametranslations,83,FALSE)</f>
        <v>Summary of data from national surveys and censuses</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501"/>
      <c r="BF1" s="501"/>
      <c r="BG1" s="501"/>
      <c r="BH1" s="501"/>
      <c r="BI1" s="501"/>
      <c r="BJ1" s="501"/>
      <c r="BK1" s="501"/>
      <c r="BL1" s="501"/>
      <c r="BM1" s="501"/>
      <c r="BN1" s="501"/>
      <c r="BO1" s="501"/>
      <c r="BP1" s="501"/>
      <c r="BQ1" s="501"/>
    </row>
    <row r="2" spans="1:69" ht="15.6" x14ac:dyDescent="0.3">
      <c r="A2" s="502"/>
      <c r="B2" s="502"/>
      <c r="C2" s="502"/>
      <c r="D2" s="503" t="str">
        <f>HLOOKUP(Introduction!$G$4,nametranslations,85,FALSE)</f>
        <v>Drinking Water</v>
      </c>
      <c r="E2" s="501"/>
      <c r="F2" s="501"/>
      <c r="G2" s="504"/>
      <c r="H2" s="501"/>
      <c r="I2" s="501"/>
      <c r="J2" s="504"/>
      <c r="K2" s="505"/>
      <c r="L2" s="505"/>
      <c r="M2" s="504"/>
      <c r="N2" s="505"/>
      <c r="O2" s="505"/>
      <c r="P2" s="504"/>
      <c r="Q2" s="505"/>
      <c r="R2" s="505"/>
      <c r="S2" s="504"/>
      <c r="T2" s="505"/>
      <c r="U2" s="505"/>
      <c r="V2" s="506" t="str">
        <f>HLOOKUP(Introduction!$G$4,nametranslations,86,FALSE)</f>
        <v>Sanitation</v>
      </c>
      <c r="W2" s="391"/>
      <c r="X2" s="505"/>
      <c r="Y2" s="505"/>
      <c r="Z2" s="505"/>
      <c r="AA2" s="507"/>
      <c r="AB2" s="505"/>
      <c r="AC2" s="505"/>
      <c r="AD2" s="505"/>
      <c r="AE2" s="505"/>
      <c r="AF2" s="507"/>
      <c r="AG2" s="505"/>
      <c r="AH2" s="505"/>
      <c r="AI2" s="505"/>
      <c r="AJ2" s="505"/>
      <c r="AK2" s="507"/>
      <c r="AL2" s="505"/>
      <c r="AM2" s="505"/>
      <c r="AN2" s="505"/>
      <c r="AO2" s="505"/>
      <c r="AP2" s="507"/>
      <c r="AQ2" s="505"/>
      <c r="AR2" s="505"/>
      <c r="AS2" s="505"/>
      <c r="AT2" s="505"/>
      <c r="AU2" s="507"/>
      <c r="AV2" s="505"/>
      <c r="AW2" s="505"/>
      <c r="AX2" s="505"/>
      <c r="AY2" s="505"/>
      <c r="AZ2" s="508" t="str">
        <f>HLOOKUP(Introduction!$G$4,nametranslations,87,FALSE)</f>
        <v>Hygiene</v>
      </c>
      <c r="BA2" s="509"/>
      <c r="BB2" s="510"/>
      <c r="BC2" s="510"/>
      <c r="BD2" s="511"/>
      <c r="BE2" s="511"/>
      <c r="BF2" s="511"/>
      <c r="BG2" s="511"/>
      <c r="BH2" s="511"/>
      <c r="BI2" s="511"/>
      <c r="BJ2" s="511"/>
      <c r="BK2" s="511"/>
      <c r="BL2" s="511"/>
      <c r="BM2" s="511"/>
      <c r="BN2" s="511"/>
      <c r="BO2" s="511"/>
      <c r="BP2" s="511"/>
      <c r="BQ2" s="511"/>
    </row>
    <row r="3" spans="1:69" ht="13.8" x14ac:dyDescent="0.25">
      <c r="A3" s="512"/>
      <c r="B3" s="501"/>
      <c r="C3" s="501"/>
      <c r="D3" s="501" t="str">
        <f>+Key!$A$24</f>
        <v>Total</v>
      </c>
      <c r="E3" s="501"/>
      <c r="F3" s="501"/>
      <c r="G3" s="501" t="str">
        <f>+Key!$A$26</f>
        <v>Urban</v>
      </c>
      <c r="I3" s="501"/>
      <c r="J3" s="501" t="str">
        <f>+Key!$A$25</f>
        <v>Rural</v>
      </c>
      <c r="L3" s="501"/>
      <c r="M3" s="501" t="str">
        <f>+Key!$A$27</f>
        <v>Pre-primary</v>
      </c>
      <c r="O3" s="501"/>
      <c r="P3" s="501" t="str">
        <f>+Key!$A$28</f>
        <v>Primary</v>
      </c>
      <c r="Q3" s="501"/>
      <c r="R3" s="501"/>
      <c r="S3" s="501" t="str">
        <f>+Key!$A$29</f>
        <v>Secondary</v>
      </c>
      <c r="U3" s="501"/>
      <c r="V3" s="501" t="str">
        <f>+Key!$A$24</f>
        <v>Total</v>
      </c>
      <c r="W3" s="501"/>
      <c r="X3" s="501"/>
      <c r="Y3" s="501" t="str">
        <f>+Key!$A$26</f>
        <v>Urban</v>
      </c>
      <c r="Z3" s="392"/>
      <c r="AA3" s="501"/>
      <c r="AB3" s="501" t="str">
        <f>+Key!$A$25</f>
        <v>Rural</v>
      </c>
      <c r="AC3" s="392"/>
      <c r="AD3" s="501"/>
      <c r="AE3" s="501" t="str">
        <f>+Key!$A$27</f>
        <v>Pre-primary</v>
      </c>
      <c r="AF3" s="392"/>
      <c r="AG3" s="501"/>
      <c r="AH3" s="501" t="str">
        <f>+Key!$A$28</f>
        <v>Primary</v>
      </c>
      <c r="AI3" s="501"/>
      <c r="AJ3" s="501"/>
      <c r="AK3" s="501" t="str">
        <f>+Key!$A$29</f>
        <v>Secondary</v>
      </c>
      <c r="AL3" s="501"/>
      <c r="AM3" s="501"/>
      <c r="AN3" s="501"/>
      <c r="AO3" s="501"/>
      <c r="AP3" s="501" t="s">
        <v>17</v>
      </c>
      <c r="AQ3" s="501"/>
      <c r="AR3" s="501"/>
      <c r="AS3" s="501"/>
      <c r="AT3" s="501"/>
      <c r="AU3" s="501" t="s">
        <v>18</v>
      </c>
      <c r="AV3" s="501"/>
      <c r="AW3" s="501"/>
      <c r="AX3" s="501"/>
      <c r="AY3" s="501"/>
      <c r="AZ3" s="501" t="str">
        <f>+Key!$A$24</f>
        <v>Total</v>
      </c>
      <c r="BA3" s="513"/>
      <c r="BB3" s="501"/>
      <c r="BC3" s="501" t="str">
        <f>+Key!$A$26</f>
        <v>Urban</v>
      </c>
      <c r="BD3" s="392"/>
      <c r="BE3" s="501"/>
      <c r="BF3" s="501" t="str">
        <f>+Key!$A$25</f>
        <v>Rural</v>
      </c>
      <c r="BG3" s="392"/>
      <c r="BH3" s="501"/>
      <c r="BI3" s="501" t="str">
        <f>+Key!$A$27</f>
        <v>Pre-primary</v>
      </c>
      <c r="BJ3" s="392"/>
      <c r="BK3" s="501"/>
      <c r="BL3" s="501" t="str">
        <f>+Key!$A$28</f>
        <v>Primary</v>
      </c>
      <c r="BM3" s="501"/>
      <c r="BN3" s="501"/>
      <c r="BO3" s="501" t="str">
        <f>+Key!$A$29</f>
        <v>Secondary</v>
      </c>
      <c r="BP3" s="391"/>
      <c r="BQ3" s="501"/>
    </row>
    <row r="4" spans="1:69" ht="148.80000000000001" x14ac:dyDescent="0.25">
      <c r="A4" s="514" t="s">
        <v>5</v>
      </c>
      <c r="B4" s="514" t="str">
        <f>HLOOKUP(Introduction!$G$4,nametranslations,88,FALSE)</f>
        <v>Type</v>
      </c>
      <c r="C4" s="514" t="s">
        <v>4</v>
      </c>
      <c r="D4" s="515" t="s">
        <v>25</v>
      </c>
      <c r="E4" s="516" t="s">
        <v>19</v>
      </c>
      <c r="F4" s="517" t="s">
        <v>107</v>
      </c>
      <c r="G4" s="515" t="s">
        <v>25</v>
      </c>
      <c r="H4" s="516" t="s">
        <v>19</v>
      </c>
      <c r="I4" s="517" t="s">
        <v>107</v>
      </c>
      <c r="J4" s="515" t="s">
        <v>25</v>
      </c>
      <c r="K4" s="516" t="s">
        <v>19</v>
      </c>
      <c r="L4" s="517" t="s">
        <v>107</v>
      </c>
      <c r="M4" s="515" t="s">
        <v>25</v>
      </c>
      <c r="N4" s="516" t="s">
        <v>19</v>
      </c>
      <c r="O4" s="517" t="s">
        <v>107</v>
      </c>
      <c r="P4" s="515" t="s">
        <v>25</v>
      </c>
      <c r="Q4" s="516" t="s">
        <v>19</v>
      </c>
      <c r="R4" s="517" t="s">
        <v>107</v>
      </c>
      <c r="S4" s="515" t="s">
        <v>25</v>
      </c>
      <c r="T4" s="516" t="s">
        <v>19</v>
      </c>
      <c r="U4" s="518" t="s">
        <v>107</v>
      </c>
      <c r="V4" s="519" t="s">
        <v>25</v>
      </c>
      <c r="W4" s="520" t="s">
        <v>19</v>
      </c>
      <c r="X4" s="520" t="s">
        <v>21</v>
      </c>
      <c r="Y4" s="520" t="s">
        <v>28</v>
      </c>
      <c r="Z4" s="521" t="s">
        <v>108</v>
      </c>
      <c r="AA4" s="519" t="s">
        <v>25</v>
      </c>
      <c r="AB4" s="520" t="s">
        <v>19</v>
      </c>
      <c r="AC4" s="520" t="s">
        <v>21</v>
      </c>
      <c r="AD4" s="520" t="s">
        <v>28</v>
      </c>
      <c r="AE4" s="521" t="s">
        <v>108</v>
      </c>
      <c r="AF4" s="519" t="s">
        <v>25</v>
      </c>
      <c r="AG4" s="520" t="s">
        <v>19</v>
      </c>
      <c r="AH4" s="520" t="s">
        <v>21</v>
      </c>
      <c r="AI4" s="520" t="s">
        <v>28</v>
      </c>
      <c r="AJ4" s="521" t="s">
        <v>108</v>
      </c>
      <c r="AK4" s="519" t="s">
        <v>25</v>
      </c>
      <c r="AL4" s="520" t="s">
        <v>19</v>
      </c>
      <c r="AM4" s="520" t="s">
        <v>21</v>
      </c>
      <c r="AN4" s="520" t="s">
        <v>28</v>
      </c>
      <c r="AO4" s="521" t="s">
        <v>108</v>
      </c>
      <c r="AP4" s="519" t="s">
        <v>25</v>
      </c>
      <c r="AQ4" s="520" t="s">
        <v>19</v>
      </c>
      <c r="AR4" s="520" t="s">
        <v>21</v>
      </c>
      <c r="AS4" s="520" t="s">
        <v>28</v>
      </c>
      <c r="AT4" s="521" t="s">
        <v>108</v>
      </c>
      <c r="AU4" s="519" t="s">
        <v>25</v>
      </c>
      <c r="AV4" s="520" t="s">
        <v>19</v>
      </c>
      <c r="AW4" s="520" t="s">
        <v>21</v>
      </c>
      <c r="AX4" s="520" t="s">
        <v>28</v>
      </c>
      <c r="AY4" s="522" t="s">
        <v>108</v>
      </c>
      <c r="AZ4" s="523" t="s">
        <v>25</v>
      </c>
      <c r="BA4" s="524" t="s">
        <v>127</v>
      </c>
      <c r="BB4" s="525" t="s">
        <v>129</v>
      </c>
      <c r="BC4" s="523" t="s">
        <v>25</v>
      </c>
      <c r="BD4" s="524" t="s">
        <v>127</v>
      </c>
      <c r="BE4" s="525" t="s">
        <v>129</v>
      </c>
      <c r="BF4" s="523" t="s">
        <v>25</v>
      </c>
      <c r="BG4" s="524" t="s">
        <v>127</v>
      </c>
      <c r="BH4" s="525" t="s">
        <v>129</v>
      </c>
      <c r="BI4" s="523" t="s">
        <v>25</v>
      </c>
      <c r="BJ4" s="524" t="s">
        <v>127</v>
      </c>
      <c r="BK4" s="525" t="s">
        <v>129</v>
      </c>
      <c r="BL4" s="523" t="s">
        <v>25</v>
      </c>
      <c r="BM4" s="524" t="s">
        <v>127</v>
      </c>
      <c r="BN4" s="525" t="s">
        <v>129</v>
      </c>
      <c r="BO4" s="523" t="s">
        <v>25</v>
      </c>
      <c r="BP4" s="524" t="s">
        <v>127</v>
      </c>
      <c r="BQ4" s="525" t="s">
        <v>129</v>
      </c>
    </row>
    <row r="5" spans="1:69" ht="43.2" hidden="1" x14ac:dyDescent="0.25">
      <c r="A5" s="514" t="s">
        <v>38</v>
      </c>
      <c r="B5" s="514" t="s">
        <v>39</v>
      </c>
      <c r="C5" s="514" t="s">
        <v>40</v>
      </c>
      <c r="D5" s="515" t="s">
        <v>121</v>
      </c>
      <c r="E5" s="516" t="s">
        <v>41</v>
      </c>
      <c r="F5" s="517" t="s">
        <v>172</v>
      </c>
      <c r="G5" s="515" t="s">
        <v>122</v>
      </c>
      <c r="H5" s="516" t="s">
        <v>42</v>
      </c>
      <c r="I5" s="517" t="s">
        <v>173</v>
      </c>
      <c r="J5" s="515" t="s">
        <v>123</v>
      </c>
      <c r="K5" s="516" t="s">
        <v>43</v>
      </c>
      <c r="L5" s="517" t="s">
        <v>174</v>
      </c>
      <c r="M5" s="515" t="s">
        <v>124</v>
      </c>
      <c r="N5" s="516" t="s">
        <v>79</v>
      </c>
      <c r="O5" s="517" t="s">
        <v>175</v>
      </c>
      <c r="P5" s="515" t="s">
        <v>125</v>
      </c>
      <c r="Q5" s="516" t="s">
        <v>80</v>
      </c>
      <c r="R5" s="517" t="s">
        <v>176</v>
      </c>
      <c r="S5" s="515" t="s">
        <v>126</v>
      </c>
      <c r="T5" s="516" t="s">
        <v>81</v>
      </c>
      <c r="U5" s="518" t="s">
        <v>177</v>
      </c>
      <c r="V5" s="519" t="s">
        <v>115</v>
      </c>
      <c r="W5" s="520" t="s">
        <v>44</v>
      </c>
      <c r="X5" s="526" t="s">
        <v>58</v>
      </c>
      <c r="Y5" s="526" t="s">
        <v>59</v>
      </c>
      <c r="Z5" s="521" t="s">
        <v>178</v>
      </c>
      <c r="AA5" s="519" t="s">
        <v>116</v>
      </c>
      <c r="AB5" s="520" t="s">
        <v>45</v>
      </c>
      <c r="AC5" s="526" t="s">
        <v>60</v>
      </c>
      <c r="AD5" s="526" t="s">
        <v>61</v>
      </c>
      <c r="AE5" s="521" t="s">
        <v>179</v>
      </c>
      <c r="AF5" s="519" t="s">
        <v>117</v>
      </c>
      <c r="AG5" s="520" t="s">
        <v>46</v>
      </c>
      <c r="AH5" s="526" t="s">
        <v>62</v>
      </c>
      <c r="AI5" s="526" t="s">
        <v>63</v>
      </c>
      <c r="AJ5" s="521" t="s">
        <v>180</v>
      </c>
      <c r="AK5" s="519" t="s">
        <v>118</v>
      </c>
      <c r="AL5" s="520" t="s">
        <v>64</v>
      </c>
      <c r="AM5" s="526" t="s">
        <v>65</v>
      </c>
      <c r="AN5" s="526" t="s">
        <v>66</v>
      </c>
      <c r="AO5" s="521" t="s">
        <v>181</v>
      </c>
      <c r="AP5" s="519" t="s">
        <v>119</v>
      </c>
      <c r="AQ5" s="520" t="s">
        <v>67</v>
      </c>
      <c r="AR5" s="526" t="s">
        <v>68</v>
      </c>
      <c r="AS5" s="526" t="s">
        <v>69</v>
      </c>
      <c r="AT5" s="521" t="s">
        <v>182</v>
      </c>
      <c r="AU5" s="519" t="s">
        <v>120</v>
      </c>
      <c r="AV5" s="520" t="s">
        <v>70</v>
      </c>
      <c r="AW5" s="526" t="s">
        <v>71</v>
      </c>
      <c r="AX5" s="526" t="s">
        <v>72</v>
      </c>
      <c r="AY5" s="522" t="s">
        <v>183</v>
      </c>
      <c r="AZ5" s="523" t="s">
        <v>73</v>
      </c>
      <c r="BA5" s="524" t="s">
        <v>100</v>
      </c>
      <c r="BB5" s="525" t="s">
        <v>184</v>
      </c>
      <c r="BC5" s="523" t="s">
        <v>78</v>
      </c>
      <c r="BD5" s="524" t="s">
        <v>101</v>
      </c>
      <c r="BE5" s="525" t="s">
        <v>185</v>
      </c>
      <c r="BF5" s="523" t="s">
        <v>77</v>
      </c>
      <c r="BG5" s="524" t="s">
        <v>102</v>
      </c>
      <c r="BH5" s="525" t="s">
        <v>186</v>
      </c>
      <c r="BI5" s="523" t="s">
        <v>76</v>
      </c>
      <c r="BJ5" s="524" t="s">
        <v>103</v>
      </c>
      <c r="BK5" s="525" t="s">
        <v>187</v>
      </c>
      <c r="BL5" s="523" t="s">
        <v>75</v>
      </c>
      <c r="BM5" s="524" t="s">
        <v>104</v>
      </c>
      <c r="BN5" s="525" t="s">
        <v>188</v>
      </c>
      <c r="BO5" s="523" t="s">
        <v>74</v>
      </c>
      <c r="BP5" s="524" t="s">
        <v>105</v>
      </c>
      <c r="BQ5" s="525" t="s">
        <v>189</v>
      </c>
    </row>
    <row r="6" spans="1:69" x14ac:dyDescent="0.25">
      <c r="A6" s="527" t="str">
        <f>+RIGHT('Data Summary'!A6,LEN('Data Summary'!A6)-9)</f>
        <v>UIS</v>
      </c>
      <c r="B6" s="501" t="str">
        <f>+IF(ISTEXT('Data Summary'!B6),'Data Summary'!B6,"")</f>
        <v>Other</v>
      </c>
      <c r="C6" s="528">
        <f>+VALUE('Data Summary'!C6)</f>
        <v>2012</v>
      </c>
      <c r="D6" s="529" t="e">
        <f>+IF(AND(ISNUMBER('Water Data'!D4),'Data Summary'!BS6="Yes"),100-'Water Data'!D4,NA())</f>
        <v>#N/A</v>
      </c>
      <c r="E6" s="529" t="e">
        <f>+IF(AND(ISNUMBER('Water Data'!D6),'Data Summary'!BT6="Yes"),'Water Data'!D6,NA())</f>
        <v>#N/A</v>
      </c>
      <c r="F6" s="529" t="e">
        <f>+IF(AND(ISNUMBER('Water Data'!D9),'Data Summary'!BU6="Yes"),'Water Data'!D9,NA())</f>
        <v>#N/A</v>
      </c>
      <c r="G6" s="529" t="e">
        <f>+IF(AND(ISNUMBER('Water Data'!E4),'Data Summary'!BV6="Yes"),100-'Water Data'!E4,NA())</f>
        <v>#N/A</v>
      </c>
      <c r="H6" s="529" t="e">
        <f>+IF(AND(ISNUMBER('Water Data'!E6),'Data Summary'!BW6="Yes"),'Water Data'!E6,NA())</f>
        <v>#N/A</v>
      </c>
      <c r="I6" s="529" t="e">
        <f>+IF(AND(ISNUMBER('Water Data'!E9),'Data Summary'!BX6="Yes"),'Water Data'!E9,NA())</f>
        <v>#N/A</v>
      </c>
      <c r="J6" s="529" t="e">
        <f>+IF(AND(ISNUMBER('Water Data'!F4),'Data Summary'!BY6="Yes"),100-'Water Data'!F4,NA())</f>
        <v>#N/A</v>
      </c>
      <c r="K6" s="529" t="e">
        <f>+IF(AND(ISNUMBER('Water Data'!F6),'Data Summary'!BZ6="Yes"),'Water Data'!F6,NA())</f>
        <v>#N/A</v>
      </c>
      <c r="L6" s="529" t="e">
        <f>+IF(AND(ISNUMBER('Water Data'!F9),'Data Summary'!CA6="Yes"),'Water Data'!F9,NA())</f>
        <v>#N/A</v>
      </c>
      <c r="M6" s="529" t="e">
        <f>+IF(AND(ISNUMBER('Water Data'!G4),'Data Summary'!CB6="Yes"),100-'Water Data'!G4,NA())</f>
        <v>#N/A</v>
      </c>
      <c r="N6" s="529" t="e">
        <f>+IF(AND(ISNUMBER('Water Data'!G6),'Data Summary'!CC6="Yes"),'Water Data'!G6,NA())</f>
        <v>#N/A</v>
      </c>
      <c r="O6" s="529" t="e">
        <f>+IF(AND(ISNUMBER('Water Data'!G9),'Data Summary'!CD6="Yes"),'Water Data'!G9,NA())</f>
        <v>#N/A</v>
      </c>
      <c r="P6" s="529" t="e">
        <f>+IF(AND(ISNUMBER('Water Data'!H4),'Data Summary'!CE6="Yes"),100-'Water Data'!H4,NA())</f>
        <v>#N/A</v>
      </c>
      <c r="Q6" s="529">
        <f>+IF(AND(ISNUMBER('Water Data'!H6),'Data Summary'!CF6="Yes"),'Water Data'!H6,NA())</f>
        <v>88.6</v>
      </c>
      <c r="R6" s="529" t="e">
        <f>+IF(AND(ISNUMBER('Water Data'!H9),'Data Summary'!CG6="Yes"),'Water Data'!H9,NA())</f>
        <v>#N/A</v>
      </c>
      <c r="S6" s="529" t="e">
        <f>+IF(AND(ISNUMBER('Water Data'!I4),'Data Summary'!CH6="Yes"),100-'Water Data'!I4,NA())</f>
        <v>#N/A</v>
      </c>
      <c r="T6" s="529">
        <f>+IF(AND(ISNUMBER('Water Data'!I6),'Data Summary'!CI6="Yes"),'Water Data'!I6,NA())</f>
        <v>97.6</v>
      </c>
      <c r="U6" s="529" t="e">
        <f>+IF(AND(ISNUMBER('Water Data'!I9),'Data Summary'!CJ6="Yes"),'Water Data'!I9,NA())</f>
        <v>#N/A</v>
      </c>
      <c r="V6" s="530" t="e">
        <f>+IF(AND(ISNUMBER('Sanitation Data'!D4),'Data Summary'!CK6="Yes"),100-'Sanitation Data'!D4,NA())</f>
        <v>#N/A</v>
      </c>
      <c r="W6" s="530" t="e">
        <f>+IF(AND(ISNUMBER('Sanitation Data'!D6),'Data Summary'!CL6="Yes"),'Sanitation Data'!D6,NA())</f>
        <v>#N/A</v>
      </c>
      <c r="X6" s="530" t="e">
        <f>+IF(AND(ISNUMBER('Sanitation Data'!D10),'Data Summary'!CM6="Yes"),'Sanitation Data'!D10,NA())</f>
        <v>#N/A</v>
      </c>
      <c r="Y6" s="530" t="e">
        <f>+IF(AND(ISNUMBER('Sanitation Data'!D11),'Data Summary'!CN6="Yes"),'Sanitation Data'!D11,NA())</f>
        <v>#N/A</v>
      </c>
      <c r="Z6" s="530" t="e">
        <f>+IF(AND(ISNUMBER('Sanitation Data'!D12),'Data Summary'!CO6="Yes"),'Sanitation Data'!D12,NA())</f>
        <v>#N/A</v>
      </c>
      <c r="AA6" s="530" t="e">
        <f>+IF(AND(ISNUMBER('Sanitation Data'!E4),'Data Summary'!CP6="Yes"),100-'Sanitation Data'!E4,NA())</f>
        <v>#N/A</v>
      </c>
      <c r="AB6" s="530" t="e">
        <f>+IF(AND(ISNUMBER('Sanitation Data'!E6),'Data Summary'!CQ6="Yes"),'Sanitation Data'!E6,NA())</f>
        <v>#N/A</v>
      </c>
      <c r="AC6" s="530" t="e">
        <f>+IF(AND(ISNUMBER('Sanitation Data'!E10),'Data Summary'!CR6="Yes"),'Sanitation Data'!E10,NA())</f>
        <v>#N/A</v>
      </c>
      <c r="AD6" s="530" t="e">
        <f>+IF(AND(ISNUMBER('Sanitation Data'!E11),'Data Summary'!CS6="Yes"),'Sanitation Data'!E11,NA())</f>
        <v>#N/A</v>
      </c>
      <c r="AE6" s="530" t="e">
        <f>+IF(AND(ISNUMBER('Sanitation Data'!E12),'Data Summary'!CT6="Yes"),'Sanitation Data'!E12,NA())</f>
        <v>#N/A</v>
      </c>
      <c r="AF6" s="530" t="e">
        <f>+IF(AND(ISNUMBER('Sanitation Data'!F4),'Data Summary'!CU6="Yes"),100-'Sanitation Data'!F4,NA())</f>
        <v>#N/A</v>
      </c>
      <c r="AG6" s="530" t="e">
        <f>+IF(AND(ISNUMBER('Sanitation Data'!F6),'Data Summary'!CV6="Yes"),'Sanitation Data'!F6,NA())</f>
        <v>#N/A</v>
      </c>
      <c r="AH6" s="530" t="e">
        <f>+IF(AND(ISNUMBER('Sanitation Data'!F10),'Data Summary'!CW6="Yes"),'Sanitation Data'!F10,NA())</f>
        <v>#N/A</v>
      </c>
      <c r="AI6" s="530" t="e">
        <f>+IF(AND(ISNUMBER('Sanitation Data'!F11),'Data Summary'!CX6="Yes"),'Sanitation Data'!F11,NA())</f>
        <v>#N/A</v>
      </c>
      <c r="AJ6" s="530" t="e">
        <f>+IF(AND(ISNUMBER('Sanitation Data'!F12),'Data Summary'!CY6="Yes"),'Sanitation Data'!F12,NA())</f>
        <v>#N/A</v>
      </c>
      <c r="AK6" s="530" t="e">
        <f>+IF(AND(ISNUMBER('Sanitation Data'!G4),'Data Summary'!CZ6="Yes"),100-'Sanitation Data'!G4,NA())</f>
        <v>#N/A</v>
      </c>
      <c r="AL6" s="530" t="e">
        <f>+IF(AND(ISNUMBER('Sanitation Data'!G6),'Data Summary'!DA6="Yes"),'Sanitation Data'!G6,NA())</f>
        <v>#N/A</v>
      </c>
      <c r="AM6" s="530" t="e">
        <f>+IF(AND(ISNUMBER('Sanitation Data'!G10),'Data Summary'!DB6="Yes"),'Sanitation Data'!G10,NA())</f>
        <v>#N/A</v>
      </c>
      <c r="AN6" s="530" t="e">
        <f>+IF(AND(ISNUMBER('Sanitation Data'!G11),'Data Summary'!DC6="Yes"),'Sanitation Data'!G11,NA())</f>
        <v>#N/A</v>
      </c>
      <c r="AO6" s="530" t="e">
        <f>+IF(AND(ISNUMBER('Sanitation Data'!G12),'Data Summary'!DD6="Yes"),'Sanitation Data'!G12,NA())</f>
        <v>#N/A</v>
      </c>
      <c r="AP6" s="530" t="e">
        <f>+IF(AND(ISNUMBER('Sanitation Data'!H4),'Data Summary'!DE6="Yes"),100-'Sanitation Data'!H4,NA())</f>
        <v>#N/A</v>
      </c>
      <c r="AQ6" s="530" t="e">
        <f>+IF(AND(ISNUMBER('Sanitation Data'!H6),'Data Summary'!DF6="Yes"),'Sanitation Data'!H6,NA())</f>
        <v>#N/A</v>
      </c>
      <c r="AR6" s="530" t="e">
        <f>+IF(AND(ISNUMBER('Sanitation Data'!H10),'Data Summary'!DG6="Yes"),'Sanitation Data'!H10,NA())</f>
        <v>#N/A</v>
      </c>
      <c r="AS6" s="530" t="e">
        <f>+IF(AND(ISNUMBER('Sanitation Data'!H11),'Data Summary'!DH6="Yes"),'Sanitation Data'!H11,NA())</f>
        <v>#N/A</v>
      </c>
      <c r="AT6" s="530" t="e">
        <f>+IF(AND(ISNUMBER('Sanitation Data'!H12),'Data Summary'!DI6="Yes"),'Sanitation Data'!H12,NA())</f>
        <v>#N/A</v>
      </c>
      <c r="AU6" s="530" t="e">
        <f>+IF(AND(ISNUMBER('Sanitation Data'!I4),'Data Summary'!DJ6="Yes"),100-'Sanitation Data'!I4,NA())</f>
        <v>#N/A</v>
      </c>
      <c r="AV6" s="530" t="e">
        <f>+IF(AND(ISNUMBER('Sanitation Data'!I6),'Data Summary'!DK6="Yes"),'Sanitation Data'!I6,NA())</f>
        <v>#N/A</v>
      </c>
      <c r="AW6" s="530" t="e">
        <f>+IF(AND(ISNUMBER('Sanitation Data'!I10),'Data Summary'!DL6="Yes"),'Sanitation Data'!I10,NA())</f>
        <v>#N/A</v>
      </c>
      <c r="AX6" s="530" t="e">
        <f>+IF(AND(ISNUMBER('Sanitation Data'!I11),'Data Summary'!DM6="Yes"),'Sanitation Data'!I11,NA())</f>
        <v>#N/A</v>
      </c>
      <c r="AY6" s="530" t="e">
        <f>+IF(AND(ISNUMBER('Sanitation Data'!I12),'Data Summary'!DN6="Yes"),'Sanitation Data'!I12,NA())</f>
        <v>#N/A</v>
      </c>
      <c r="AZ6" s="531" t="e">
        <f>+IF(AND(ISNUMBER('Hygiene Data'!D5),'Data Summary'!DO6="Yes"),'Hygiene Data'!D5,NA())</f>
        <v>#N/A</v>
      </c>
      <c r="BA6" s="531" t="e">
        <f>+IF(AND(ISNUMBER('Hygiene Data'!D7),'Data Summary'!DP6="Yes"),'Hygiene Data'!D7,NA())</f>
        <v>#N/A</v>
      </c>
      <c r="BB6" s="531" t="e">
        <f>+IF(AND(ISNUMBER('Hygiene Data'!D9),'Data Summary'!DQ6="Yes"),'Hygiene Data'!D9,NA())</f>
        <v>#N/A</v>
      </c>
      <c r="BC6" s="531" t="e">
        <f>+IF(AND(ISNUMBER('Hygiene Data'!E5),'Data Summary'!DR6="Yes"),'Hygiene Data'!E5,NA())</f>
        <v>#N/A</v>
      </c>
      <c r="BD6" s="531" t="e">
        <f>+IF(AND(ISNUMBER('Hygiene Data'!E7),'Data Summary'!DS6="Yes"),'Hygiene Data'!E7,NA())</f>
        <v>#N/A</v>
      </c>
      <c r="BE6" s="531" t="e">
        <f>+IF(AND(ISNUMBER('Hygiene Data'!E9),'Data Summary'!DT6="Yes"),'Hygiene Data'!E9,NA())</f>
        <v>#N/A</v>
      </c>
      <c r="BF6" s="531" t="e">
        <f>+IF(AND(ISNUMBER('Hygiene Data'!F5),'Data Summary'!DU6="Yes"),'Hygiene Data'!F5,NA())</f>
        <v>#N/A</v>
      </c>
      <c r="BG6" s="531" t="e">
        <f>+IF(AND(ISNUMBER('Hygiene Data'!F7),'Data Summary'!DV6="Yes"),'Hygiene Data'!F7,NA())</f>
        <v>#N/A</v>
      </c>
      <c r="BH6" s="531" t="e">
        <f>+IF(AND(ISNUMBER('Hygiene Data'!F9),'Data Summary'!DW6="Yes"),'Hygiene Data'!F9,NA())</f>
        <v>#N/A</v>
      </c>
      <c r="BI6" s="531" t="e">
        <f>+IF(AND(ISNUMBER('Hygiene Data'!G5),'Data Summary'!DX6="Yes"),'Hygiene Data'!G5,NA())</f>
        <v>#N/A</v>
      </c>
      <c r="BJ6" s="531" t="e">
        <f>+IF(AND(ISNUMBER('Hygiene Data'!G7),'Data Summary'!DY6="Yes"),'Hygiene Data'!G7,NA())</f>
        <v>#N/A</v>
      </c>
      <c r="BK6" s="531" t="e">
        <f>+IF(AND(ISNUMBER('Hygiene Data'!G9),'Data Summary'!DZ6="Yes"),'Hygiene Data'!G9,NA())</f>
        <v>#N/A</v>
      </c>
      <c r="BL6" s="531" t="e">
        <f>+IF(AND(ISNUMBER('Hygiene Data'!H5),'Data Summary'!EA6="Yes"),'Hygiene Data'!H5,NA())</f>
        <v>#N/A</v>
      </c>
      <c r="BM6" s="531" t="e">
        <f>+IF(AND(ISNUMBER('Hygiene Data'!H7),'Data Summary'!EB6="Yes"),'Hygiene Data'!H7,NA())</f>
        <v>#N/A</v>
      </c>
      <c r="BN6" s="531" t="e">
        <f>+IF(AND(ISNUMBER('Hygiene Data'!H9),'Data Summary'!EC6="Yes"),'Hygiene Data'!H9,NA())</f>
        <v>#N/A</v>
      </c>
      <c r="BO6" s="531" t="e">
        <f>+IF(AND(ISNUMBER('Hygiene Data'!I5),'Data Summary'!ED6="Yes"),'Hygiene Data'!I5,NA())</f>
        <v>#N/A</v>
      </c>
      <c r="BP6" s="531" t="e">
        <f>+IF(AND(ISNUMBER('Hygiene Data'!I7),'Data Summary'!EE6="Yes"),'Hygiene Data'!I7,NA())</f>
        <v>#N/A</v>
      </c>
      <c r="BQ6" s="531" t="e">
        <f>+IF(AND(ISNUMBER('Hygiene Data'!I9),'Data Summary'!EF6="Yes"),'Hygiene Data'!I9,NA())</f>
        <v>#N/A</v>
      </c>
    </row>
    <row r="7" spans="1:69" x14ac:dyDescent="0.25">
      <c r="A7" s="527" t="str">
        <f ca="1">+RIGHT('Data Summary'!A7,LEN('Data Summary'!A7)-9)</f>
        <v>SACMEQ</v>
      </c>
      <c r="B7" s="501" t="str">
        <f ca="1">+IF(ISTEXT('Data Summary'!B7),'Data Summary'!B7,"")</f>
        <v>Survey</v>
      </c>
      <c r="C7" s="528">
        <f ca="1">+VALUE('Data Summary'!C7)</f>
        <v>2013</v>
      </c>
      <c r="D7" s="529" t="e">
        <f ca="1">+IF(AND(ISNUMBER(OFFSET('Water Data'!$D$4,0,10*ROW('Water Data'!D1))),'Data Summary'!BS7="Yes"),100-OFFSET('Water Data'!$D$4,0,10*ROW('Water Data'!D1)),NA())</f>
        <v>#N/A</v>
      </c>
      <c r="E7" s="529" t="e">
        <f ca="1">+IF(AND(ISNUMBER(OFFSET('Water Data'!$D$6,0,10*ROW('Water Data'!D1))),'Data Summary'!BT7="Yes"),OFFSET('Water Data'!$D$6,0,10*ROW('Water Data'!D1)),NA())</f>
        <v>#N/A</v>
      </c>
      <c r="F7" s="529" t="e">
        <f ca="1">+IF(AND(ISNUMBER(OFFSET('Water Data'!$D$9,0,10*ROW('Water Data'!D1))),'Data Summary'!BU7="Yes"),OFFSET('Water Data'!$D$9,0,10*ROW('Water Data'!D1)),NA())</f>
        <v>#N/A</v>
      </c>
      <c r="G7" s="529" t="e">
        <f ca="1">+IF(AND(ISNUMBER(OFFSET('Water Data'!$E$4,0,10*ROW('Water Data'!E1))),'Data Summary'!BV7="Yes"),100-OFFSET('Water Data'!$E$4,0,10*ROW('Water Data'!E1)),NA())</f>
        <v>#N/A</v>
      </c>
      <c r="H7" s="529" t="e">
        <f ca="1">+IF(AND(ISNUMBER(OFFSET('Water Data'!$E$6,0,10*ROW('Water Data'!E1))),'Data Summary'!BW7="Yes"),OFFSET('Water Data'!$E$6,0,10*ROW('Water Data'!E1)),NA())</f>
        <v>#N/A</v>
      </c>
      <c r="I7" s="529" t="e">
        <f ca="1">+IF(AND(ISNUMBER(OFFSET('Water Data'!$E$9,0,10*ROW('Water Data'!E1))),'Data Summary'!BX7="Yes"),OFFSET('Water Data'!$E$9,0,10*ROW('Water Data'!E1)),NA())</f>
        <v>#N/A</v>
      </c>
      <c r="J7" s="529" t="e">
        <f ca="1">+IF(AND(ISNUMBER(OFFSET('Water Data'!$F$4,0,10*ROW('Water Data'!F1))),'Data Summary'!BY7="Yes"),100-OFFSET('Water Data'!$F$4,0,10*ROW('Water Data'!F1)),NA())</f>
        <v>#N/A</v>
      </c>
      <c r="K7" s="529" t="e">
        <f ca="1">+IF(AND(ISNUMBER(OFFSET('Water Data'!$F$6,0,10*ROW('Water Data'!F1))),'Data Summary'!BZ7="Yes"),OFFSET('Water Data'!$F$6,0,10*ROW('Water Data'!F1)),NA())</f>
        <v>#N/A</v>
      </c>
      <c r="L7" s="529" t="e">
        <f ca="1">+IF(AND(ISNUMBER(OFFSET('Water Data'!$F$9,0,10*ROW('Water Data'!F1))),'Data Summary'!CA7="Yes"),OFFSET('Water Data'!$F$9,0,10*ROW('Water Data'!F1)),NA())</f>
        <v>#N/A</v>
      </c>
      <c r="M7" s="529" t="e">
        <f ca="1">+IF(AND(ISNUMBER(OFFSET('Water Data'!$G$4,0,10*ROW('Water Data'!G1))),'Data Summary'!CB7="Yes"),100-OFFSET('Water Data'!$G$4,0,10*ROW('Water Data'!G1)),NA())</f>
        <v>#N/A</v>
      </c>
      <c r="N7" s="529" t="e">
        <f ca="1">+IF(AND(ISNUMBER(OFFSET('Water Data'!$G$6,0,10*ROW('Water Data'!G1))),'Data Summary'!CC7="Yes"),OFFSET('Water Data'!$G$6,0,10*ROW('Water Data'!G1)),NA())</f>
        <v>#N/A</v>
      </c>
      <c r="O7" s="529" t="e">
        <f ca="1">+IF(AND(ISNUMBER(OFFSET('Water Data'!$G$9,0,10*ROW('Water Data'!G1))),'Data Summary'!CD7="Yes"),OFFSET('Water Data'!$G$9,0,10*ROW('Water Data'!G1)),NA())</f>
        <v>#N/A</v>
      </c>
      <c r="P7" s="529">
        <f ca="1">+IF(AND(ISNUMBER(OFFSET('Water Data'!$H$4,0,10*ROW('Water Data'!H1))),'Data Summary'!CE7="Yes"),100-OFFSET('Water Data'!$H$4,0,10*ROW('Water Data'!H1)),NA())</f>
        <v>83.8</v>
      </c>
      <c r="Q7" s="529" t="e">
        <f ca="1">+IF(AND(ISNUMBER(OFFSET('Water Data'!$H$6,0,10*ROW('Water Data'!H1))),'Data Summary'!CF7="Yes"),OFFSET('Water Data'!$H$6,0,10*ROW('Water Data'!H1)),NA())</f>
        <v>#N/A</v>
      </c>
      <c r="R7" s="529" t="e">
        <f ca="1">+IF(AND(ISNUMBER(OFFSET('Water Data'!$H$9,0,10*ROW('Water Data'!H1))),'Data Summary'!CG7="Yes"),OFFSET('Water Data'!$H$9,0,10*ROW('Water Data'!H1)),NA())</f>
        <v>#N/A</v>
      </c>
      <c r="S7" s="529" t="e">
        <f ca="1">+IF(AND(ISNUMBER(OFFSET('Water Data'!$I$4,0,10*ROW('Water Data'!I1))),'Data Summary'!CH7="Yes"),100-OFFSET('Water Data'!$I$4,0,10*ROW('Water Data'!I1)),NA())</f>
        <v>#N/A</v>
      </c>
      <c r="T7" s="529" t="e">
        <f ca="1">+IF(AND(ISNUMBER(OFFSET('Water Data'!$I$6,0,10*ROW('Water Data'!I1))),'Data Summary'!CI7="Yes"),OFFSET('Water Data'!$I$6,0,10*ROW('Water Data'!I1)),NA())</f>
        <v>#N/A</v>
      </c>
      <c r="U7" s="529" t="e">
        <f ca="1">+IF(AND(ISNUMBER(OFFSET('Water Data'!$I$9,0,10*ROW('Water Data'!I1))),'Data Summary'!CJ7="Yes"),OFFSET('Water Data'!$I$9,0,10*ROW('Water Data'!I1)),NA())</f>
        <v>#N/A</v>
      </c>
      <c r="V7" s="530" t="e">
        <f ca="1">+IF(AND(ISNUMBER(OFFSET('Sanitation Data'!$D$4,0,10*ROW('Sanitation Data'!D1))),'Data Summary'!CK7="Yes"),100-OFFSET('Sanitation Data'!$D$4,0,10*ROW('Sanitation Data'!D1)),NA())</f>
        <v>#N/A</v>
      </c>
      <c r="W7" s="530" t="e">
        <f ca="1">+IF(AND(ISNUMBER(OFFSET('Sanitation Data'!$D$6,0,10*ROW('Sanitation Data'!D1))),'Data Summary'!CL7="Yes"),OFFSET('Sanitation Data'!$D$6,0,10*ROW('Sanitation Data'!D1)),NA())</f>
        <v>#N/A</v>
      </c>
      <c r="X7" s="530" t="e">
        <f ca="1">+IF(AND(ISNUMBER(OFFSET('Sanitation Data'!$D$10,0,10*ROW('Sanitation Data'!D1))),'Data Summary'!CM7="Yes"),OFFSET('Sanitation Data'!$D$10,0,10*ROW('Sanitation Data'!D1)),NA())</f>
        <v>#N/A</v>
      </c>
      <c r="Y7" s="530" t="e">
        <f ca="1">+IF(AND(ISNUMBER(OFFSET('Sanitation Data'!$D$11,0,10*ROW('Sanitation Data'!D1))),'Data Summary'!CN7="Yes"),OFFSET('Sanitation Data'!$D$11,0,10*ROW('Sanitation Data'!D1)),NA())</f>
        <v>#N/A</v>
      </c>
      <c r="Z7" s="530" t="e">
        <f ca="1">+IF(AND(ISNUMBER(OFFSET('Sanitation Data'!$D$12,0,10*ROW('Sanitation Data'!D1))),'Data Summary'!CO7="Yes"),OFFSET('Sanitation Data'!$D$12,0,10*ROW('Sanitation Data'!D1)),NA())</f>
        <v>#N/A</v>
      </c>
      <c r="AA7" s="530" t="e">
        <f ca="1">+IF(AND(ISNUMBER(OFFSET('Sanitation Data'!$E$4,0,10*ROW('Sanitation Data'!E1))),'Data Summary'!CP7="Yes"),100-OFFSET('Sanitation Data'!$E$4,0,10*ROW('Sanitation Data'!E1)),NA())</f>
        <v>#N/A</v>
      </c>
      <c r="AB7" s="530" t="e">
        <f ca="1">+IF(AND(ISNUMBER(OFFSET('Sanitation Data'!$E$6,0,10*ROW('Sanitation Data'!E1))),'Data Summary'!CQ7="Yes"),OFFSET('Sanitation Data'!$E$6,0,10*ROW('Sanitation Data'!E1)),NA())</f>
        <v>#N/A</v>
      </c>
      <c r="AC7" s="530" t="e">
        <f ca="1">+IF(AND(ISNUMBER(OFFSET('Sanitation Data'!$E$10,0,10*ROW('Sanitation Data'!E1))),'Data Summary'!CR7="Yes"),OFFSET('Sanitation Data'!$E$10,0,10*ROW('Sanitation Data'!E1)),NA())</f>
        <v>#N/A</v>
      </c>
      <c r="AD7" s="530" t="e">
        <f ca="1">+IF(AND(ISNUMBER(OFFSET('Sanitation Data'!$E$11,0,10*ROW('Sanitation Data'!E1))),'Data Summary'!CS7="Yes"),OFFSET('Sanitation Data'!$E$11,0,10*ROW('Sanitation Data'!E1)),NA())</f>
        <v>#N/A</v>
      </c>
      <c r="AE7" s="530" t="e">
        <f ca="1">+IF(AND(ISNUMBER(OFFSET('Sanitation Data'!$E$12,0,10*ROW('Sanitation Data'!E1))),'Data Summary'!CT7="Yes"),OFFSET('Sanitation Data'!$E$12,0,10*ROW('Sanitation Data'!E1)),NA())</f>
        <v>#N/A</v>
      </c>
      <c r="AF7" s="530" t="e">
        <f ca="1">+IF(AND(ISNUMBER(OFFSET('Sanitation Data'!$F$4,0,10*ROW('Sanitation Data'!F1))),'Data Summary'!CU7="Yes"),100-OFFSET('Sanitation Data'!$F$4,0,10*ROW('Sanitation Data'!F1)),NA())</f>
        <v>#N/A</v>
      </c>
      <c r="AG7" s="530" t="e">
        <f ca="1">+IF(AND(ISNUMBER(OFFSET('Sanitation Data'!$F$6,0,10*ROW('Sanitation Data'!F1))),'Data Summary'!CV7="Yes"),OFFSET('Sanitation Data'!$F$6,0,10*ROW('Sanitation Data'!F1)),NA())</f>
        <v>#N/A</v>
      </c>
      <c r="AH7" s="530" t="e">
        <f ca="1">+IF(AND(ISNUMBER(OFFSET('Sanitation Data'!$F$10,0,10*ROW('Sanitation Data'!F1))),'Data Summary'!CW7="Yes"),OFFSET('Sanitation Data'!$F$10,0,10*ROW('Sanitation Data'!F1)),NA())</f>
        <v>#N/A</v>
      </c>
      <c r="AI7" s="530" t="e">
        <f ca="1">+IF(AND(ISNUMBER(OFFSET('Sanitation Data'!$F$11,0,10*ROW('Sanitation Data'!F1))),'Data Summary'!CX7="Yes"),OFFSET('Sanitation Data'!$F$11,0,10*ROW('Sanitation Data'!F1)),NA())</f>
        <v>#N/A</v>
      </c>
      <c r="AJ7" s="530" t="e">
        <f ca="1">+IF(AND(ISNUMBER(OFFSET('Sanitation Data'!$F$12,0,10*ROW('Sanitation Data'!F1))),'Data Summary'!CY7="Yes"),OFFSET('Sanitation Data'!$F$12,0,10*ROW('Sanitation Data'!F1)),NA())</f>
        <v>#N/A</v>
      </c>
      <c r="AK7" s="530" t="e">
        <f ca="1">+IF(AND(ISNUMBER(OFFSET('Sanitation Data'!$G$4,0,10*ROW('Sanitation Data'!G1))),'Data Summary'!CZ7="Yes"),100-OFFSET('Sanitation Data'!$G$4,0,10*ROW('Sanitation Data'!G1)),NA())</f>
        <v>#N/A</v>
      </c>
      <c r="AL7" s="530" t="e">
        <f ca="1">+IF(AND(ISNUMBER(OFFSET('Sanitation Data'!$G$6,0,10*ROW('Sanitation Data'!G1))),'Data Summary'!DA7="Yes"),OFFSET('Sanitation Data'!$G$6,0,10*ROW('Sanitation Data'!G1)),NA())</f>
        <v>#N/A</v>
      </c>
      <c r="AM7" s="530" t="e">
        <f ca="1">+IF(AND(ISNUMBER(OFFSET('Sanitation Data'!$G$10,0,10*ROW('Sanitation Data'!G1))),'Data Summary'!DB7="Yes"),OFFSET('Sanitation Data'!$G$10,0,10*ROW('Sanitation Data'!G1)),NA())</f>
        <v>#N/A</v>
      </c>
      <c r="AN7" s="530" t="e">
        <f ca="1">+IF(AND(ISNUMBER(OFFSET('Sanitation Data'!$G$11,0,10*ROW('Sanitation Data'!G1))),'Data Summary'!DC7="Yes"),OFFSET('Sanitation Data'!$G$11,0,10*ROW('Sanitation Data'!G1)),NA())</f>
        <v>#N/A</v>
      </c>
      <c r="AO7" s="530" t="e">
        <f ca="1">+IF(AND(ISNUMBER(OFFSET('Sanitation Data'!$G$12,0,10*ROW('Sanitation Data'!G1))),'Data Summary'!DD7="Yes"),OFFSET('Sanitation Data'!$G$12,0,10*ROW('Sanitation Data'!G1)),NA())</f>
        <v>#N/A</v>
      </c>
      <c r="AP7" s="530" t="e">
        <f ca="1">+IF(AND(ISNUMBER(OFFSET('Sanitation Data'!$H$4,0,10*ROW('Sanitation Data'!H1))),'Data Summary'!DE7="Yes"),100-OFFSET('Sanitation Data'!$H$4,0,10*ROW('Sanitation Data'!H1)),NA())</f>
        <v>#N/A</v>
      </c>
      <c r="AQ7" s="530" t="e">
        <f ca="1">+IF(AND(ISNUMBER(OFFSET('Sanitation Data'!$H$6,0,10*ROW('Sanitation Data'!H1))),'Data Summary'!DF7="Yes"),OFFSET('Sanitation Data'!$H$6,0,10*ROW('Sanitation Data'!H1)),NA())</f>
        <v>#N/A</v>
      </c>
      <c r="AR7" s="530" t="e">
        <f ca="1">+IF(AND(ISNUMBER(OFFSET('Sanitation Data'!$H$10,0,10*ROW('Sanitation Data'!H1))),'Data Summary'!DG7="Yes"),OFFSET('Sanitation Data'!$H$10,0,10*ROW('Sanitation Data'!H1)),NA())</f>
        <v>#N/A</v>
      </c>
      <c r="AS7" s="530" t="e">
        <f ca="1">+IF(AND(ISNUMBER(OFFSET('Sanitation Data'!$H$11,0,10*ROW('Sanitation Data'!H1))),'Data Summary'!DH7="Yes"),OFFSET('Sanitation Data'!$H$11,0,10*ROW('Sanitation Data'!H1)),NA())</f>
        <v>#N/A</v>
      </c>
      <c r="AT7" s="530" t="e">
        <f ca="1">+IF(AND(ISNUMBER(OFFSET('Sanitation Data'!$H$12,0,10*ROW('Sanitation Data'!H1))),'Data Summary'!DI7="Yes"),OFFSET('Sanitation Data'!$H$12,0,10*ROW('Sanitation Data'!H1)),NA())</f>
        <v>#N/A</v>
      </c>
      <c r="AU7" s="530" t="e">
        <f ca="1">+IF(AND(ISNUMBER(OFFSET('Sanitation Data'!$I$4,0,10*ROW('Sanitation Data'!I1))),'Data Summary'!DJ7="Yes"),100-OFFSET('Sanitation Data'!$I$4,0,10*ROW('Sanitation Data'!I1)),NA())</f>
        <v>#N/A</v>
      </c>
      <c r="AV7" s="530" t="e">
        <f ca="1">+IF(AND(ISNUMBER(OFFSET('Sanitation Data'!$I$6,0,10*ROW('Sanitation Data'!I1))),'Data Summary'!DK7="Yes"),OFFSET('Sanitation Data'!$I$6,0,10*ROW('Sanitation Data'!I1)),NA())</f>
        <v>#N/A</v>
      </c>
      <c r="AW7" s="530" t="e">
        <f ca="1">+IF(AND(ISNUMBER(OFFSET('Sanitation Data'!$I$10,0,10*ROW('Sanitation Data'!I1))),'Data Summary'!DL7="Yes"),OFFSET('Sanitation Data'!$I$10,0,10*ROW('Sanitation Data'!I1)),NA())</f>
        <v>#N/A</v>
      </c>
      <c r="AX7" s="530" t="e">
        <f ca="1">+IF(AND(ISNUMBER(OFFSET('Sanitation Data'!$I$11,0,10*ROW('Sanitation Data'!I1))),'Data Summary'!DM7="Yes"),OFFSET('Sanitation Data'!$I$11,0,10*ROW('Sanitation Data'!I1)),NA())</f>
        <v>#N/A</v>
      </c>
      <c r="AY7" s="530" t="e">
        <f ca="1">+IF(AND(ISNUMBER(OFFSET('Sanitation Data'!$I$12,0,10*ROW('Sanitation Data'!I1))),'Data Summary'!DN7="Yes"),OFFSET('Sanitation Data'!$I$12,0,10*ROW('Sanitation Data'!I1)),NA())</f>
        <v>#N/A</v>
      </c>
      <c r="AZ7" s="531" t="e">
        <f ca="1">+IF(AND(ISNUMBER(OFFSET('Hygiene Data'!$D$5,0,10*ROW('Hygiene Data'!D1))),'Data Summary'!DO7="Yes"),OFFSET('Hygiene Data'!$D$5,0,10*ROW('Hygiene Data'!D1)),NA())</f>
        <v>#N/A</v>
      </c>
      <c r="BA7" s="531" t="e">
        <f ca="1">+IF(AND(ISNUMBER(OFFSET('Hygiene Data'!$D$7,0,10*ROW('Hygiene Data'!D1))),'Data Summary'!DP7="Yes"),OFFSET('Hygiene Data'!$D$7,0,10*ROW('Hygiene Data'!D1)),NA())</f>
        <v>#N/A</v>
      </c>
      <c r="BB7" s="531" t="e">
        <f ca="1">+IF(AND(ISNUMBER(OFFSET('Hygiene Data'!$D$9,0,10*ROW('Hygiene Data'!D1))),'Data Summary'!DQ7="Yes"),OFFSET('Hygiene Data'!$D$9,0,10*ROW('Hygiene Data'!D1)),NA())</f>
        <v>#N/A</v>
      </c>
      <c r="BC7" s="531" t="e">
        <f ca="1">+IF(AND(ISNUMBER(OFFSET('Hygiene Data'!$E$5,0,10*ROW('Hygiene Data'!E1))),'Data Summary'!DR7="Yes"),OFFSET('Hygiene Data'!$E$5,0,10*ROW('Hygiene Data'!E1)),NA())</f>
        <v>#N/A</v>
      </c>
      <c r="BD7" s="531" t="e">
        <f ca="1">+IF(AND(ISNUMBER(OFFSET('Hygiene Data'!$E$7,0,10*ROW('Hygiene Data'!E1))),'Data Summary'!DS7="Yes"),OFFSET('Hygiene Data'!$E$7,0,10*ROW('Hygiene Data'!E1)),NA())</f>
        <v>#N/A</v>
      </c>
      <c r="BE7" s="531" t="e">
        <f ca="1">+IF(AND(ISNUMBER(OFFSET('Hygiene Data'!$E$9,0,10*ROW('Hygiene Data'!E1))),'Data Summary'!DT7="Yes"),OFFSET('Hygiene Data'!$E$9,0,10*ROW('Hygiene Data'!E1)),NA())</f>
        <v>#N/A</v>
      </c>
      <c r="BF7" s="531" t="e">
        <f ca="1">+IF(AND(ISNUMBER(OFFSET('Hygiene Data'!$F$5,0,10*ROW('Hygiene Data'!F1))),'Data Summary'!DU7="Yes"),OFFSET('Hygiene Data'!$F$5,0,10*ROW('Hygiene Data'!F1)),NA())</f>
        <v>#N/A</v>
      </c>
      <c r="BG7" s="531" t="e">
        <f ca="1">+IF(AND(ISNUMBER(OFFSET('Hygiene Data'!$F$7,0,10*ROW('Hygiene Data'!F1))),'Data Summary'!DV7="Yes"),OFFSET('Hygiene Data'!$F$7,0,10*ROW('Hygiene Data'!F1)),NA())</f>
        <v>#N/A</v>
      </c>
      <c r="BH7" s="531" t="e">
        <f ca="1">+IF(AND(ISNUMBER(OFFSET('Hygiene Data'!$F$9,0,10*ROW('Hygiene Data'!F1))),'Data Summary'!DW7="Yes"),OFFSET('Hygiene Data'!$F$9,0,10*ROW('Hygiene Data'!F1)),NA())</f>
        <v>#N/A</v>
      </c>
      <c r="BI7" s="531" t="e">
        <f ca="1">+IF(AND(ISNUMBER(OFFSET('Hygiene Data'!$G$5,0,10*ROW('Hygiene Data'!G1))),'Data Summary'!DX7="Yes"),OFFSET('Hygiene Data'!$G$5,0,10*ROW('Hygiene Data'!G1)),NA())</f>
        <v>#N/A</v>
      </c>
      <c r="BJ7" s="531" t="e">
        <f ca="1">+IF(AND(ISNUMBER(OFFSET('Hygiene Data'!$G$7,0,10*ROW('Hygiene Data'!G1))),'Data Summary'!DY7="Yes"),OFFSET('Hygiene Data'!$G$7,0,10*ROW('Hygiene Data'!G1)),NA())</f>
        <v>#N/A</v>
      </c>
      <c r="BK7" s="531" t="e">
        <f ca="1">+IF(AND(ISNUMBER(OFFSET('Hygiene Data'!$G$9,0,10*ROW('Hygiene Data'!G1))),'Data Summary'!DZ7="Yes"),OFFSET('Hygiene Data'!$G$9,0,10*ROW('Hygiene Data'!G1)),NA())</f>
        <v>#N/A</v>
      </c>
      <c r="BL7" s="531" t="e">
        <f ca="1">+IF(AND(ISNUMBER(OFFSET('Hygiene Data'!$H$5,0,10*ROW('Hygiene Data'!H1))),'Data Summary'!EA7="Yes"),OFFSET('Hygiene Data'!$H$5,0,10*ROW('Hygiene Data'!H1)),NA())</f>
        <v>#N/A</v>
      </c>
      <c r="BM7" s="531" t="e">
        <f ca="1">+IF(AND(ISNUMBER(OFFSET('Hygiene Data'!$H$7,0,10*ROW('Hygiene Data'!H1))),'Data Summary'!EB7="Yes"),OFFSET('Hygiene Data'!$H$7,0,10*ROW('Hygiene Data'!H1)),NA())</f>
        <v>#N/A</v>
      </c>
      <c r="BN7" s="531" t="e">
        <f ca="1">+IF(AND(ISNUMBER(OFFSET('Hygiene Data'!$H$9,0,10*ROW('Hygiene Data'!H1))),'Data Summary'!EC7="Yes"),OFFSET('Hygiene Data'!$H$9,0,10*ROW('Hygiene Data'!H1)),NA())</f>
        <v>#N/A</v>
      </c>
      <c r="BO7" s="531" t="e">
        <f ca="1">+IF(AND(ISNUMBER(OFFSET('Hygiene Data'!$I$5,0,10*ROW('Hygiene Data'!I1))),'Data Summary'!ED7="Yes"),OFFSET('Hygiene Data'!$I$5,0,10*ROW('Hygiene Data'!I1)),NA())</f>
        <v>#N/A</v>
      </c>
      <c r="BP7" s="531" t="e">
        <f ca="1">+IF(AND(ISNUMBER(OFFSET('Hygiene Data'!$I$7,0,10*ROW('Hygiene Data'!I1))),'Data Summary'!EE7="Yes"),OFFSET('Hygiene Data'!$I$7,0,10*ROW('Hygiene Data'!I1)),NA())</f>
        <v>#N/A</v>
      </c>
      <c r="BQ7" s="531" t="e">
        <f ca="1">+IF(AND(ISNUMBER(OFFSET('Hygiene Data'!$I$9,0,10*ROW('Hygiene Data'!I1))),'Data Summary'!EF7="Yes"),OFFSET('Hygiene Data'!$I$9,0,10*ROW('Hygiene Data'!I1)),NA())</f>
        <v>#N/A</v>
      </c>
    </row>
    <row r="8" spans="1:69" x14ac:dyDescent="0.25">
      <c r="A8" s="527" t="str">
        <f ca="1">+RIGHT('Data Summary'!A8,LEN('Data Summary'!A8)-9)</f>
        <v>EMIS</v>
      </c>
      <c r="B8" s="501" t="str">
        <f ca="1">+IF(ISTEXT('Data Summary'!B8),'Data Summary'!B8,"")</f>
        <v>EMIS</v>
      </c>
      <c r="C8" s="528">
        <f ca="1">+VALUE('Data Summary'!C8)</f>
        <v>2013</v>
      </c>
      <c r="D8" s="529" t="e">
        <f ca="1">+IF(AND(ISNUMBER(OFFSET('Water Data'!$D$4,0,10*ROW('Water Data'!D2))),'Data Summary'!BS8="Yes"),100-OFFSET('Water Data'!$D$4,0,10*ROW('Water Data'!D2)),NA())</f>
        <v>#N/A</v>
      </c>
      <c r="E8" s="529" t="e">
        <f ca="1">+IF(AND(ISNUMBER(OFFSET('Water Data'!$D$6,0,10*ROW('Water Data'!D2))),'Data Summary'!BT8="Yes"),OFFSET('Water Data'!$D$6,0,10*ROW('Water Data'!D2)),NA())</f>
        <v>#N/A</v>
      </c>
      <c r="F8" s="529" t="e">
        <f ca="1">+IF(AND(ISNUMBER(OFFSET('Water Data'!$D$9,0,10*ROW('Water Data'!D2))),'Data Summary'!BU8="Yes"),OFFSET('Water Data'!$D$9,0,10*ROW('Water Data'!D2)),NA())</f>
        <v>#N/A</v>
      </c>
      <c r="G8" s="529" t="e">
        <f ca="1">+IF(AND(ISNUMBER(OFFSET('Water Data'!$E$4,0,10*ROW('Water Data'!E2))),'Data Summary'!BV8="Yes"),100-OFFSET('Water Data'!$E$4,0,10*ROW('Water Data'!E2)),NA())</f>
        <v>#N/A</v>
      </c>
      <c r="H8" s="529" t="e">
        <f ca="1">+IF(AND(ISNUMBER(OFFSET('Water Data'!$E$6,0,10*ROW('Water Data'!E2))),'Data Summary'!BW8="Yes"),OFFSET('Water Data'!$E$6,0,10*ROW('Water Data'!E2)),NA())</f>
        <v>#N/A</v>
      </c>
      <c r="I8" s="529" t="e">
        <f ca="1">+IF(AND(ISNUMBER(OFFSET('Water Data'!$E$9,0,10*ROW('Water Data'!E2))),'Data Summary'!BX8="Yes"),OFFSET('Water Data'!$E$9,0,10*ROW('Water Data'!E2)),NA())</f>
        <v>#N/A</v>
      </c>
      <c r="J8" s="529" t="e">
        <f ca="1">+IF(AND(ISNUMBER(OFFSET('Water Data'!$F$4,0,10*ROW('Water Data'!F2))),'Data Summary'!BY8="Yes"),100-OFFSET('Water Data'!$F$4,0,10*ROW('Water Data'!F2)),NA())</f>
        <v>#N/A</v>
      </c>
      <c r="K8" s="529" t="e">
        <f ca="1">+IF(AND(ISNUMBER(OFFSET('Water Data'!$F$6,0,10*ROW('Water Data'!F2))),'Data Summary'!BZ8="Yes"),OFFSET('Water Data'!$F$6,0,10*ROW('Water Data'!F2)),NA())</f>
        <v>#N/A</v>
      </c>
      <c r="L8" s="529" t="e">
        <f ca="1">+IF(AND(ISNUMBER(OFFSET('Water Data'!$F$9,0,10*ROW('Water Data'!F2))),'Data Summary'!CA8="Yes"),OFFSET('Water Data'!$F$9,0,10*ROW('Water Data'!F2)),NA())</f>
        <v>#N/A</v>
      </c>
      <c r="M8" s="529" t="e">
        <f ca="1">+IF(AND(ISNUMBER(OFFSET('Water Data'!$G$4,0,10*ROW('Water Data'!G2))),'Data Summary'!CB8="Yes"),100-OFFSET('Water Data'!$G$4,0,10*ROW('Water Data'!G2)),NA())</f>
        <v>#N/A</v>
      </c>
      <c r="N8" s="529" t="e">
        <f ca="1">+IF(AND(ISNUMBER(OFFSET('Water Data'!$G$6,0,10*ROW('Water Data'!G2))),'Data Summary'!CC8="Yes"),OFFSET('Water Data'!$G$6,0,10*ROW('Water Data'!G2)),NA())</f>
        <v>#N/A</v>
      </c>
      <c r="O8" s="529" t="e">
        <f ca="1">+IF(AND(ISNUMBER(OFFSET('Water Data'!$G$9,0,10*ROW('Water Data'!G2))),'Data Summary'!CD8="Yes"),OFFSET('Water Data'!$G$9,0,10*ROW('Water Data'!G2)),NA())</f>
        <v>#N/A</v>
      </c>
      <c r="P8" s="529" t="e">
        <f ca="1">+IF(AND(ISNUMBER(OFFSET('Water Data'!$H$4,0,10*ROW('Water Data'!H2))),'Data Summary'!CE8="Yes"),100-OFFSET('Water Data'!$H$4,0,10*ROW('Water Data'!H2)),NA())</f>
        <v>#N/A</v>
      </c>
      <c r="Q8" s="529" t="e">
        <f ca="1">+IF(AND(ISNUMBER(OFFSET('Water Data'!$H$6,0,10*ROW('Water Data'!H2))),'Data Summary'!CF8="Yes"),OFFSET('Water Data'!$H$6,0,10*ROW('Water Data'!H2)),NA())</f>
        <v>#N/A</v>
      </c>
      <c r="R8" s="529" t="e">
        <f ca="1">+IF(AND(ISNUMBER(OFFSET('Water Data'!$H$9,0,10*ROW('Water Data'!H2))),'Data Summary'!CG8="Yes"),OFFSET('Water Data'!$H$9,0,10*ROW('Water Data'!H2)),NA())</f>
        <v>#N/A</v>
      </c>
      <c r="S8" s="529" t="e">
        <f ca="1">+IF(AND(ISNUMBER(OFFSET('Water Data'!$I$4,0,10*ROW('Water Data'!I2))),'Data Summary'!CH8="Yes"),100-OFFSET('Water Data'!$I$4,0,10*ROW('Water Data'!I2)),NA())</f>
        <v>#N/A</v>
      </c>
      <c r="T8" s="529" t="e">
        <f ca="1">+IF(AND(ISNUMBER(OFFSET('Water Data'!$I$6,0,10*ROW('Water Data'!I2))),'Data Summary'!CI8="Yes"),OFFSET('Water Data'!$I$6,0,10*ROW('Water Data'!I2)),NA())</f>
        <v>#N/A</v>
      </c>
      <c r="U8" s="529" t="e">
        <f ca="1">+IF(AND(ISNUMBER(OFFSET('Water Data'!$I$9,0,10*ROW('Water Data'!I2))),'Data Summary'!CJ8="Yes"),OFFSET('Water Data'!$I$9,0,10*ROW('Water Data'!I2)),NA())</f>
        <v>#N/A</v>
      </c>
      <c r="V8" s="530" t="e">
        <f ca="1">+IF(AND(ISNUMBER(OFFSET('Sanitation Data'!$D$4,0,10*ROW('Sanitation Data'!D2))),'Data Summary'!CK8="Yes"),100-OFFSET('Sanitation Data'!$D$4,0,10*ROW('Sanitation Data'!D2)),NA())</f>
        <v>#N/A</v>
      </c>
      <c r="W8" s="530" t="e">
        <f ca="1">+IF(AND(ISNUMBER(OFFSET('Sanitation Data'!$D$6,0,10*ROW('Sanitation Data'!D2))),'Data Summary'!CL8="Yes"),OFFSET('Sanitation Data'!$D$6,0,10*ROW('Sanitation Data'!D2)),NA())</f>
        <v>#N/A</v>
      </c>
      <c r="X8" s="530" t="e">
        <f ca="1">+IF(AND(ISNUMBER(OFFSET('Sanitation Data'!$D$10,0,10*ROW('Sanitation Data'!D2))),'Data Summary'!CM8="Yes"),OFFSET('Sanitation Data'!$D$10,0,10*ROW('Sanitation Data'!D2)),NA())</f>
        <v>#N/A</v>
      </c>
      <c r="Y8" s="530" t="e">
        <f ca="1">+IF(AND(ISNUMBER(OFFSET('Sanitation Data'!$D$11,0,10*ROW('Sanitation Data'!D2))),'Data Summary'!CN8="Yes"),OFFSET('Sanitation Data'!$D$11,0,10*ROW('Sanitation Data'!D2)),NA())</f>
        <v>#N/A</v>
      </c>
      <c r="Z8" s="530" t="e">
        <f ca="1">+IF(AND(ISNUMBER(OFFSET('Sanitation Data'!$D$12,0,10*ROW('Sanitation Data'!D2))),'Data Summary'!CO8="Yes"),OFFSET('Sanitation Data'!$D$12,0,10*ROW('Sanitation Data'!D2)),NA())</f>
        <v>#N/A</v>
      </c>
      <c r="AA8" s="530" t="e">
        <f ca="1">+IF(AND(ISNUMBER(OFFSET('Sanitation Data'!$E$4,0,10*ROW('Sanitation Data'!E2))),'Data Summary'!CP8="Yes"),100-OFFSET('Sanitation Data'!$E$4,0,10*ROW('Sanitation Data'!E2)),NA())</f>
        <v>#N/A</v>
      </c>
      <c r="AB8" s="530" t="e">
        <f ca="1">+IF(AND(ISNUMBER(OFFSET('Sanitation Data'!$E$6,0,10*ROW('Sanitation Data'!E2))),'Data Summary'!CQ8="Yes"),OFFSET('Sanitation Data'!$E$6,0,10*ROW('Sanitation Data'!E2)),NA())</f>
        <v>#N/A</v>
      </c>
      <c r="AC8" s="530" t="e">
        <f ca="1">+IF(AND(ISNUMBER(OFFSET('Sanitation Data'!$E$10,0,10*ROW('Sanitation Data'!E2))),'Data Summary'!CR8="Yes"),OFFSET('Sanitation Data'!$E$10,0,10*ROW('Sanitation Data'!E2)),NA())</f>
        <v>#N/A</v>
      </c>
      <c r="AD8" s="530" t="e">
        <f ca="1">+IF(AND(ISNUMBER(OFFSET('Sanitation Data'!$E$11,0,10*ROW('Sanitation Data'!E2))),'Data Summary'!CS8="Yes"),OFFSET('Sanitation Data'!$E$11,0,10*ROW('Sanitation Data'!E2)),NA())</f>
        <v>#N/A</v>
      </c>
      <c r="AE8" s="530" t="e">
        <f ca="1">+IF(AND(ISNUMBER(OFFSET('Sanitation Data'!$E$12,0,10*ROW('Sanitation Data'!E2))),'Data Summary'!CT8="Yes"),OFFSET('Sanitation Data'!$E$12,0,10*ROW('Sanitation Data'!E2)),NA())</f>
        <v>#N/A</v>
      </c>
      <c r="AF8" s="530" t="e">
        <f ca="1">+IF(AND(ISNUMBER(OFFSET('Sanitation Data'!$F$4,0,10*ROW('Sanitation Data'!F2))),'Data Summary'!CU8="Yes"),100-OFFSET('Sanitation Data'!$F$4,0,10*ROW('Sanitation Data'!F2)),NA())</f>
        <v>#N/A</v>
      </c>
      <c r="AG8" s="530" t="e">
        <f ca="1">+IF(AND(ISNUMBER(OFFSET('Sanitation Data'!$F$6,0,10*ROW('Sanitation Data'!F2))),'Data Summary'!CV8="Yes"),OFFSET('Sanitation Data'!$F$6,0,10*ROW('Sanitation Data'!F2)),NA())</f>
        <v>#N/A</v>
      </c>
      <c r="AH8" s="530" t="e">
        <f ca="1">+IF(AND(ISNUMBER(OFFSET('Sanitation Data'!$F$10,0,10*ROW('Sanitation Data'!F2))),'Data Summary'!CW8="Yes"),OFFSET('Sanitation Data'!$F$10,0,10*ROW('Sanitation Data'!F2)),NA())</f>
        <v>#N/A</v>
      </c>
      <c r="AI8" s="530" t="e">
        <f ca="1">+IF(AND(ISNUMBER(OFFSET('Sanitation Data'!$F$11,0,10*ROW('Sanitation Data'!F2))),'Data Summary'!CX8="Yes"),OFFSET('Sanitation Data'!$F$11,0,10*ROW('Sanitation Data'!F2)),NA())</f>
        <v>#N/A</v>
      </c>
      <c r="AJ8" s="530" t="e">
        <f ca="1">+IF(AND(ISNUMBER(OFFSET('Sanitation Data'!$F$12,0,10*ROW('Sanitation Data'!F2))),'Data Summary'!CY8="Yes"),OFFSET('Sanitation Data'!$F$12,0,10*ROW('Sanitation Data'!F2)),NA())</f>
        <v>#N/A</v>
      </c>
      <c r="AK8" s="530" t="e">
        <f ca="1">+IF(AND(ISNUMBER(OFFSET('Sanitation Data'!$G$4,0,10*ROW('Sanitation Data'!G2))),'Data Summary'!CZ8="Yes"),100-OFFSET('Sanitation Data'!$G$4,0,10*ROW('Sanitation Data'!G2)),NA())</f>
        <v>#N/A</v>
      </c>
      <c r="AL8" s="530" t="e">
        <f ca="1">+IF(AND(ISNUMBER(OFFSET('Sanitation Data'!$G$6,0,10*ROW('Sanitation Data'!G2))),'Data Summary'!DA8="Yes"),OFFSET('Sanitation Data'!$G$6,0,10*ROW('Sanitation Data'!G2)),NA())</f>
        <v>#N/A</v>
      </c>
      <c r="AM8" s="530" t="e">
        <f ca="1">+IF(AND(ISNUMBER(OFFSET('Sanitation Data'!$G$10,0,10*ROW('Sanitation Data'!G2))),'Data Summary'!DB8="Yes"),OFFSET('Sanitation Data'!$G$10,0,10*ROW('Sanitation Data'!G2)),NA())</f>
        <v>#N/A</v>
      </c>
      <c r="AN8" s="530" t="e">
        <f ca="1">+IF(AND(ISNUMBER(OFFSET('Sanitation Data'!$G$11,0,10*ROW('Sanitation Data'!G2))),'Data Summary'!DC8="Yes"),OFFSET('Sanitation Data'!$G$11,0,10*ROW('Sanitation Data'!G2)),NA())</f>
        <v>#N/A</v>
      </c>
      <c r="AO8" s="530" t="e">
        <f ca="1">+IF(AND(ISNUMBER(OFFSET('Sanitation Data'!$G$12,0,10*ROW('Sanitation Data'!G2))),'Data Summary'!DD8="Yes"),OFFSET('Sanitation Data'!$G$12,0,10*ROW('Sanitation Data'!G2)),NA())</f>
        <v>#N/A</v>
      </c>
      <c r="AP8" s="530" t="e">
        <f ca="1">+IF(AND(ISNUMBER(OFFSET('Sanitation Data'!$H$4,0,10*ROW('Sanitation Data'!H2))),'Data Summary'!DE8="Yes"),100-OFFSET('Sanitation Data'!$H$4,0,10*ROW('Sanitation Data'!H2)),NA())</f>
        <v>#N/A</v>
      </c>
      <c r="AQ8" s="530" t="e">
        <f ca="1">+IF(AND(ISNUMBER(OFFSET('Sanitation Data'!$H$6,0,10*ROW('Sanitation Data'!H2))),'Data Summary'!DF8="Yes"),OFFSET('Sanitation Data'!$H$6,0,10*ROW('Sanitation Data'!H2)),NA())</f>
        <v>#N/A</v>
      </c>
      <c r="AR8" s="530" t="e">
        <f ca="1">+IF(AND(ISNUMBER(OFFSET('Sanitation Data'!$H$10,0,10*ROW('Sanitation Data'!H2))),'Data Summary'!DG8="Yes"),OFFSET('Sanitation Data'!$H$10,0,10*ROW('Sanitation Data'!H2)),NA())</f>
        <v>#N/A</v>
      </c>
      <c r="AS8" s="530" t="e">
        <f ca="1">+IF(AND(ISNUMBER(OFFSET('Sanitation Data'!$H$11,0,10*ROW('Sanitation Data'!H2))),'Data Summary'!DH8="Yes"),OFFSET('Sanitation Data'!$H$11,0,10*ROW('Sanitation Data'!H2)),NA())</f>
        <v>#N/A</v>
      </c>
      <c r="AT8" s="530" t="e">
        <f ca="1">+IF(AND(ISNUMBER(OFFSET('Sanitation Data'!$H$12,0,10*ROW('Sanitation Data'!H2))),'Data Summary'!DI8="Yes"),OFFSET('Sanitation Data'!$H$12,0,10*ROW('Sanitation Data'!H2)),NA())</f>
        <v>#N/A</v>
      </c>
      <c r="AU8" s="530" t="e">
        <f ca="1">+IF(AND(ISNUMBER(OFFSET('Sanitation Data'!$I$4,0,10*ROW('Sanitation Data'!I2))),'Data Summary'!DJ8="Yes"),100-OFFSET('Sanitation Data'!$I$4,0,10*ROW('Sanitation Data'!I2)),NA())</f>
        <v>#N/A</v>
      </c>
      <c r="AV8" s="530" t="e">
        <f ca="1">+IF(AND(ISNUMBER(OFFSET('Sanitation Data'!$I$6,0,10*ROW('Sanitation Data'!I2))),'Data Summary'!DK8="Yes"),OFFSET('Sanitation Data'!$I$6,0,10*ROW('Sanitation Data'!I2)),NA())</f>
        <v>#N/A</v>
      </c>
      <c r="AW8" s="530" t="e">
        <f ca="1">+IF(AND(ISNUMBER(OFFSET('Sanitation Data'!$I$10,0,10*ROW('Sanitation Data'!I2))),'Data Summary'!DL8="Yes"),OFFSET('Sanitation Data'!$I$10,0,10*ROW('Sanitation Data'!I2)),NA())</f>
        <v>#N/A</v>
      </c>
      <c r="AX8" s="530" t="e">
        <f ca="1">+IF(AND(ISNUMBER(OFFSET('Sanitation Data'!$I$11,0,10*ROW('Sanitation Data'!I2))),'Data Summary'!DM8="Yes"),OFFSET('Sanitation Data'!$I$11,0,10*ROW('Sanitation Data'!I2)),NA())</f>
        <v>#N/A</v>
      </c>
      <c r="AY8" s="530" t="e">
        <f ca="1">+IF(AND(ISNUMBER(OFFSET('Sanitation Data'!$I$12,0,10*ROW('Sanitation Data'!I2))),'Data Summary'!DN8="Yes"),OFFSET('Sanitation Data'!$I$12,0,10*ROW('Sanitation Data'!I2)),NA())</f>
        <v>#N/A</v>
      </c>
      <c r="AZ8" s="531" t="e">
        <f ca="1">+IF(AND(ISNUMBER(OFFSET('Hygiene Data'!$D$5,0,10*ROW('Hygiene Data'!D2))),'Data Summary'!DO8="Yes"),OFFSET('Hygiene Data'!$D$5,0,10*ROW('Hygiene Data'!D2)),NA())</f>
        <v>#N/A</v>
      </c>
      <c r="BA8" s="531" t="e">
        <f ca="1">+IF(AND(ISNUMBER(OFFSET('Hygiene Data'!$D$7,0,10*ROW('Hygiene Data'!D2))),'Data Summary'!DP8="Yes"),OFFSET('Hygiene Data'!$D$7,0,10*ROW('Hygiene Data'!D2)),NA())</f>
        <v>#N/A</v>
      </c>
      <c r="BB8" s="531" t="e">
        <f ca="1">+IF(AND(ISNUMBER(OFFSET('Hygiene Data'!$D$9,0,10*ROW('Hygiene Data'!D2))),'Data Summary'!DQ8="Yes"),OFFSET('Hygiene Data'!$D$9,0,10*ROW('Hygiene Data'!D2)),NA())</f>
        <v>#N/A</v>
      </c>
      <c r="BC8" s="531" t="e">
        <f ca="1">+IF(AND(ISNUMBER(OFFSET('Hygiene Data'!$E$5,0,10*ROW('Hygiene Data'!E2))),'Data Summary'!DR8="Yes"),OFFSET('Hygiene Data'!$E$5,0,10*ROW('Hygiene Data'!E2)),NA())</f>
        <v>#N/A</v>
      </c>
      <c r="BD8" s="531" t="e">
        <f ca="1">+IF(AND(ISNUMBER(OFFSET('Hygiene Data'!$E$7,0,10*ROW('Hygiene Data'!E2))),'Data Summary'!DS8="Yes"),OFFSET('Hygiene Data'!$E$7,0,10*ROW('Hygiene Data'!E2)),NA())</f>
        <v>#N/A</v>
      </c>
      <c r="BE8" s="531" t="e">
        <f ca="1">+IF(AND(ISNUMBER(OFFSET('Hygiene Data'!$E$9,0,10*ROW('Hygiene Data'!E2))),'Data Summary'!DT8="Yes"),OFFSET('Hygiene Data'!$E$9,0,10*ROW('Hygiene Data'!E2)),NA())</f>
        <v>#N/A</v>
      </c>
      <c r="BF8" s="531" t="e">
        <f ca="1">+IF(AND(ISNUMBER(OFFSET('Hygiene Data'!$F$5,0,10*ROW('Hygiene Data'!F2))),'Data Summary'!DU8="Yes"),OFFSET('Hygiene Data'!$F$5,0,10*ROW('Hygiene Data'!F2)),NA())</f>
        <v>#N/A</v>
      </c>
      <c r="BG8" s="531" t="e">
        <f ca="1">+IF(AND(ISNUMBER(OFFSET('Hygiene Data'!$F$7,0,10*ROW('Hygiene Data'!F2))),'Data Summary'!DV8="Yes"),OFFSET('Hygiene Data'!$F$7,0,10*ROW('Hygiene Data'!F2)),NA())</f>
        <v>#N/A</v>
      </c>
      <c r="BH8" s="531" t="e">
        <f ca="1">+IF(AND(ISNUMBER(OFFSET('Hygiene Data'!$F$9,0,10*ROW('Hygiene Data'!F2))),'Data Summary'!DW8="Yes"),OFFSET('Hygiene Data'!$F$9,0,10*ROW('Hygiene Data'!F2)),NA())</f>
        <v>#N/A</v>
      </c>
      <c r="BI8" s="531" t="e">
        <f ca="1">+IF(AND(ISNUMBER(OFFSET('Hygiene Data'!$G$5,0,10*ROW('Hygiene Data'!G2))),'Data Summary'!DX8="Yes"),OFFSET('Hygiene Data'!$G$5,0,10*ROW('Hygiene Data'!G2)),NA())</f>
        <v>#N/A</v>
      </c>
      <c r="BJ8" s="531" t="e">
        <f ca="1">+IF(AND(ISNUMBER(OFFSET('Hygiene Data'!$G$7,0,10*ROW('Hygiene Data'!G2))),'Data Summary'!DY8="Yes"),OFFSET('Hygiene Data'!$G$7,0,10*ROW('Hygiene Data'!G2)),NA())</f>
        <v>#N/A</v>
      </c>
      <c r="BK8" s="531" t="e">
        <f ca="1">+IF(AND(ISNUMBER(OFFSET('Hygiene Data'!$G$9,0,10*ROW('Hygiene Data'!G2))),'Data Summary'!DZ8="Yes"),OFFSET('Hygiene Data'!$G$9,0,10*ROW('Hygiene Data'!G2)),NA())</f>
        <v>#N/A</v>
      </c>
      <c r="BL8" s="531" t="e">
        <f ca="1">+IF(AND(ISNUMBER(OFFSET('Hygiene Data'!$H$5,0,10*ROW('Hygiene Data'!H2))),'Data Summary'!EA8="Yes"),OFFSET('Hygiene Data'!$H$5,0,10*ROW('Hygiene Data'!H2)),NA())</f>
        <v>#N/A</v>
      </c>
      <c r="BM8" s="531" t="e">
        <f ca="1">+IF(AND(ISNUMBER(OFFSET('Hygiene Data'!$H$7,0,10*ROW('Hygiene Data'!H2))),'Data Summary'!EB8="Yes"),OFFSET('Hygiene Data'!$H$7,0,10*ROW('Hygiene Data'!H2)),NA())</f>
        <v>#N/A</v>
      </c>
      <c r="BN8" s="531" t="e">
        <f ca="1">+IF(AND(ISNUMBER(OFFSET('Hygiene Data'!$H$9,0,10*ROW('Hygiene Data'!H2))),'Data Summary'!EC8="Yes"),OFFSET('Hygiene Data'!$H$9,0,10*ROW('Hygiene Data'!H2)),NA())</f>
        <v>#N/A</v>
      </c>
      <c r="BO8" s="531" t="e">
        <f ca="1">+IF(AND(ISNUMBER(OFFSET('Hygiene Data'!$I$5,0,10*ROW('Hygiene Data'!I2))),'Data Summary'!ED8="Yes"),OFFSET('Hygiene Data'!$I$5,0,10*ROW('Hygiene Data'!I2)),NA())</f>
        <v>#N/A</v>
      </c>
      <c r="BP8" s="531" t="e">
        <f ca="1">+IF(AND(ISNUMBER(OFFSET('Hygiene Data'!$I$7,0,10*ROW('Hygiene Data'!I2))),'Data Summary'!EE8="Yes"),OFFSET('Hygiene Data'!$I$7,0,10*ROW('Hygiene Data'!I2)),NA())</f>
        <v>#N/A</v>
      </c>
      <c r="BQ8" s="531" t="e">
        <f ca="1">+IF(AND(ISNUMBER(OFFSET('Hygiene Data'!$I$9,0,10*ROW('Hygiene Data'!I2))),'Data Summary'!EF8="Yes"),OFFSET('Hygiene Data'!$I$9,0,10*ROW('Hygiene Data'!I2)),NA())</f>
        <v>#N/A</v>
      </c>
    </row>
    <row r="9" spans="1:69" x14ac:dyDescent="0.25">
      <c r="A9" s="527" t="str">
        <f ca="1">+RIGHT('Data Summary'!A9,LEN('Data Summary'!A9)-9)</f>
        <v>EMIS</v>
      </c>
      <c r="B9" s="501" t="str">
        <f ca="1">+IF(ISTEXT('Data Summary'!B9),'Data Summary'!B9,"")</f>
        <v>EMIS</v>
      </c>
      <c r="C9" s="528">
        <f ca="1">+VALUE('Data Summary'!C9)</f>
        <v>2016</v>
      </c>
      <c r="D9" s="529" t="e">
        <f ca="1">+IF(AND(ISNUMBER(OFFSET('Water Data'!$D$4,0,10*ROW('Water Data'!D3))),'Data Summary'!BS9="Yes"),100-OFFSET('Water Data'!$D$4,0,10*ROW('Water Data'!D3)),NA())</f>
        <v>#N/A</v>
      </c>
      <c r="E9" s="529" t="e">
        <f ca="1">+IF(AND(ISNUMBER(OFFSET('Water Data'!$D$6,0,10*ROW('Water Data'!D3))),'Data Summary'!BT9="Yes"),OFFSET('Water Data'!$D$6,0,10*ROW('Water Data'!D3)),NA())</f>
        <v>#N/A</v>
      </c>
      <c r="F9" s="529">
        <f ca="1">+IF(AND(ISNUMBER(OFFSET('Water Data'!$D$9,0,10*ROW('Water Data'!D3))),'Data Summary'!BU9="Yes"),OFFSET('Water Data'!$D$9,0,10*ROW('Water Data'!D3)),NA())</f>
        <v>79</v>
      </c>
      <c r="G9" s="529" t="e">
        <f ca="1">+IF(AND(ISNUMBER(OFFSET('Water Data'!$E$4,0,10*ROW('Water Data'!E3))),'Data Summary'!BV9="Yes"),100-OFFSET('Water Data'!$E$4,0,10*ROW('Water Data'!E3)),NA())</f>
        <v>#N/A</v>
      </c>
      <c r="H9" s="529" t="e">
        <f ca="1">+IF(AND(ISNUMBER(OFFSET('Water Data'!$E$6,0,10*ROW('Water Data'!E3))),'Data Summary'!BW9="Yes"),OFFSET('Water Data'!$E$6,0,10*ROW('Water Data'!E3)),NA())</f>
        <v>#N/A</v>
      </c>
      <c r="I9" s="529" t="e">
        <f ca="1">+IF(AND(ISNUMBER(OFFSET('Water Data'!$E$9,0,10*ROW('Water Data'!E3))),'Data Summary'!BX9="Yes"),OFFSET('Water Data'!$E$9,0,10*ROW('Water Data'!E3)),NA())</f>
        <v>#N/A</v>
      </c>
      <c r="J9" s="529" t="e">
        <f ca="1">+IF(AND(ISNUMBER(OFFSET('Water Data'!$F$4,0,10*ROW('Water Data'!F3))),'Data Summary'!BY9="Yes"),100-OFFSET('Water Data'!$F$4,0,10*ROW('Water Data'!F3)),NA())</f>
        <v>#N/A</v>
      </c>
      <c r="K9" s="529" t="e">
        <f ca="1">+IF(AND(ISNUMBER(OFFSET('Water Data'!$F$6,0,10*ROW('Water Data'!F3))),'Data Summary'!BZ9="Yes"),OFFSET('Water Data'!$F$6,0,10*ROW('Water Data'!F3)),NA())</f>
        <v>#N/A</v>
      </c>
      <c r="L9" s="529" t="e">
        <f ca="1">+IF(AND(ISNUMBER(OFFSET('Water Data'!$F$9,0,10*ROW('Water Data'!F3))),'Data Summary'!CA9="Yes"),OFFSET('Water Data'!$F$9,0,10*ROW('Water Data'!F3)),NA())</f>
        <v>#N/A</v>
      </c>
      <c r="M9" s="529" t="e">
        <f ca="1">+IF(AND(ISNUMBER(OFFSET('Water Data'!$G$4,0,10*ROW('Water Data'!G3))),'Data Summary'!CB9="Yes"),100-OFFSET('Water Data'!$G$4,0,10*ROW('Water Data'!G3)),NA())</f>
        <v>#N/A</v>
      </c>
      <c r="N9" s="529" t="e">
        <f ca="1">+IF(AND(ISNUMBER(OFFSET('Water Data'!$G$6,0,10*ROW('Water Data'!G3))),'Data Summary'!CC9="Yes"),OFFSET('Water Data'!$G$6,0,10*ROW('Water Data'!G3)),NA())</f>
        <v>#N/A</v>
      </c>
      <c r="O9" s="529" t="e">
        <f ca="1">+IF(AND(ISNUMBER(OFFSET('Water Data'!$G$9,0,10*ROW('Water Data'!G3))),'Data Summary'!CD9="Yes"),OFFSET('Water Data'!$G$9,0,10*ROW('Water Data'!G3)),NA())</f>
        <v>#N/A</v>
      </c>
      <c r="P9" s="529" t="e">
        <f ca="1">+IF(AND(ISNUMBER(OFFSET('Water Data'!$H$4,0,10*ROW('Water Data'!H3))),'Data Summary'!CE9="Yes"),100-OFFSET('Water Data'!$H$4,0,10*ROW('Water Data'!H3)),NA())</f>
        <v>#N/A</v>
      </c>
      <c r="Q9" s="529" t="e">
        <f ca="1">+IF(AND(ISNUMBER(OFFSET('Water Data'!$H$6,0,10*ROW('Water Data'!H3))),'Data Summary'!CF9="Yes"),OFFSET('Water Data'!$H$6,0,10*ROW('Water Data'!H3)),NA())</f>
        <v>#N/A</v>
      </c>
      <c r="R9" s="529">
        <f ca="1">+IF(AND(ISNUMBER(OFFSET('Water Data'!$H$9,0,10*ROW('Water Data'!H3))),'Data Summary'!CG9="Yes"),OFFSET('Water Data'!$H$9,0,10*ROW('Water Data'!H3)),NA())</f>
        <v>76</v>
      </c>
      <c r="S9" s="529" t="e">
        <f ca="1">+IF(AND(ISNUMBER(OFFSET('Water Data'!$I$4,0,10*ROW('Water Data'!I3))),'Data Summary'!CH9="Yes"),100-OFFSET('Water Data'!$I$4,0,10*ROW('Water Data'!I3)),NA())</f>
        <v>#N/A</v>
      </c>
      <c r="T9" s="529" t="e">
        <f ca="1">+IF(AND(ISNUMBER(OFFSET('Water Data'!$I$6,0,10*ROW('Water Data'!I3))),'Data Summary'!CI9="Yes"),OFFSET('Water Data'!$I$6,0,10*ROW('Water Data'!I3)),NA())</f>
        <v>#N/A</v>
      </c>
      <c r="U9" s="529">
        <f ca="1">+IF(AND(ISNUMBER(OFFSET('Water Data'!$I$9,0,10*ROW('Water Data'!I3))),'Data Summary'!CJ9="Yes"),OFFSET('Water Data'!$I$9,0,10*ROW('Water Data'!I3)),NA())</f>
        <v>94</v>
      </c>
      <c r="V9" s="530" t="e">
        <f ca="1">+IF(AND(ISNUMBER(OFFSET('Sanitation Data'!$D$4,0,10*ROW('Sanitation Data'!D3))),'Data Summary'!CK9="Yes"),100-OFFSET('Sanitation Data'!$D$4,0,10*ROW('Sanitation Data'!D3)),NA())</f>
        <v>#N/A</v>
      </c>
      <c r="W9" s="530" t="e">
        <f ca="1">+IF(AND(ISNUMBER(OFFSET('Sanitation Data'!$D$6,0,10*ROW('Sanitation Data'!D3))),'Data Summary'!CL9="Yes"),OFFSET('Sanitation Data'!$D$6,0,10*ROW('Sanitation Data'!D3)),NA())</f>
        <v>#N/A</v>
      </c>
      <c r="X9" s="530" t="e">
        <f ca="1">+IF(AND(ISNUMBER(OFFSET('Sanitation Data'!$D$10,0,10*ROW('Sanitation Data'!D3))),'Data Summary'!CM9="Yes"),OFFSET('Sanitation Data'!$D$10,0,10*ROW('Sanitation Data'!D3)),NA())</f>
        <v>#N/A</v>
      </c>
      <c r="Y9" s="530" t="e">
        <f ca="1">+IF(AND(ISNUMBER(OFFSET('Sanitation Data'!$D$11,0,10*ROW('Sanitation Data'!D3))),'Data Summary'!CN9="Yes"),OFFSET('Sanitation Data'!$D$11,0,10*ROW('Sanitation Data'!D3)),NA())</f>
        <v>#N/A</v>
      </c>
      <c r="Z9" s="530">
        <f ca="1">+IF(AND(ISNUMBER(OFFSET('Sanitation Data'!$D$12,0,10*ROW('Sanitation Data'!D3))),'Data Summary'!CO9="Yes"),OFFSET('Sanitation Data'!$D$12,0,10*ROW('Sanitation Data'!D3)),NA())</f>
        <v>66.400000000000006</v>
      </c>
      <c r="AA9" s="530" t="e">
        <f ca="1">+IF(AND(ISNUMBER(OFFSET('Sanitation Data'!$E$4,0,10*ROW('Sanitation Data'!E3))),'Data Summary'!CP9="Yes"),100-OFFSET('Sanitation Data'!$E$4,0,10*ROW('Sanitation Data'!E3)),NA())</f>
        <v>#N/A</v>
      </c>
      <c r="AB9" s="530" t="e">
        <f ca="1">+IF(AND(ISNUMBER(OFFSET('Sanitation Data'!$E$6,0,10*ROW('Sanitation Data'!E3))),'Data Summary'!CQ9="Yes"),OFFSET('Sanitation Data'!$E$6,0,10*ROW('Sanitation Data'!E3)),NA())</f>
        <v>#N/A</v>
      </c>
      <c r="AC9" s="530" t="e">
        <f ca="1">+IF(AND(ISNUMBER(OFFSET('Sanitation Data'!$E$10,0,10*ROW('Sanitation Data'!E3))),'Data Summary'!CR9="Yes"),OFFSET('Sanitation Data'!$E$10,0,10*ROW('Sanitation Data'!E3)),NA())</f>
        <v>#N/A</v>
      </c>
      <c r="AD9" s="530" t="e">
        <f ca="1">+IF(AND(ISNUMBER(OFFSET('Sanitation Data'!$E$11,0,10*ROW('Sanitation Data'!E3))),'Data Summary'!CS9="Yes"),OFFSET('Sanitation Data'!$E$11,0,10*ROW('Sanitation Data'!E3)),NA())</f>
        <v>#N/A</v>
      </c>
      <c r="AE9" s="530" t="e">
        <f ca="1">+IF(AND(ISNUMBER(OFFSET('Sanitation Data'!$E$12,0,10*ROW('Sanitation Data'!E3))),'Data Summary'!CT9="Yes"),OFFSET('Sanitation Data'!$E$12,0,10*ROW('Sanitation Data'!E3)),NA())</f>
        <v>#N/A</v>
      </c>
      <c r="AF9" s="530" t="e">
        <f ca="1">+IF(AND(ISNUMBER(OFFSET('Sanitation Data'!$F$4,0,10*ROW('Sanitation Data'!F3))),'Data Summary'!CU9="Yes"),100-OFFSET('Sanitation Data'!$F$4,0,10*ROW('Sanitation Data'!F3)),NA())</f>
        <v>#N/A</v>
      </c>
      <c r="AG9" s="530" t="e">
        <f ca="1">+IF(AND(ISNUMBER(OFFSET('Sanitation Data'!$F$6,0,10*ROW('Sanitation Data'!F3))),'Data Summary'!CV9="Yes"),OFFSET('Sanitation Data'!$F$6,0,10*ROW('Sanitation Data'!F3)),NA())</f>
        <v>#N/A</v>
      </c>
      <c r="AH9" s="530" t="e">
        <f ca="1">+IF(AND(ISNUMBER(OFFSET('Sanitation Data'!$F$10,0,10*ROW('Sanitation Data'!F3))),'Data Summary'!CW9="Yes"),OFFSET('Sanitation Data'!$F$10,0,10*ROW('Sanitation Data'!F3)),NA())</f>
        <v>#N/A</v>
      </c>
      <c r="AI9" s="530" t="e">
        <f ca="1">+IF(AND(ISNUMBER(OFFSET('Sanitation Data'!$F$11,0,10*ROW('Sanitation Data'!F3))),'Data Summary'!CX9="Yes"),OFFSET('Sanitation Data'!$F$11,0,10*ROW('Sanitation Data'!F3)),NA())</f>
        <v>#N/A</v>
      </c>
      <c r="AJ9" s="530" t="e">
        <f ca="1">+IF(AND(ISNUMBER(OFFSET('Sanitation Data'!$F$12,0,10*ROW('Sanitation Data'!F3))),'Data Summary'!CY9="Yes"),OFFSET('Sanitation Data'!$F$12,0,10*ROW('Sanitation Data'!F3)),NA())</f>
        <v>#N/A</v>
      </c>
      <c r="AK9" s="530" t="e">
        <f ca="1">+IF(AND(ISNUMBER(OFFSET('Sanitation Data'!$G$4,0,10*ROW('Sanitation Data'!G3))),'Data Summary'!CZ9="Yes"),100-OFFSET('Sanitation Data'!$G$4,0,10*ROW('Sanitation Data'!G3)),NA())</f>
        <v>#N/A</v>
      </c>
      <c r="AL9" s="530" t="e">
        <f ca="1">+IF(AND(ISNUMBER(OFFSET('Sanitation Data'!$G$6,0,10*ROW('Sanitation Data'!G3))),'Data Summary'!DA9="Yes"),OFFSET('Sanitation Data'!$G$6,0,10*ROW('Sanitation Data'!G3)),NA())</f>
        <v>#N/A</v>
      </c>
      <c r="AM9" s="530" t="e">
        <f ca="1">+IF(AND(ISNUMBER(OFFSET('Sanitation Data'!$G$10,0,10*ROW('Sanitation Data'!G3))),'Data Summary'!DB9="Yes"),OFFSET('Sanitation Data'!$G$10,0,10*ROW('Sanitation Data'!G3)),NA())</f>
        <v>#N/A</v>
      </c>
      <c r="AN9" s="530" t="e">
        <f ca="1">+IF(AND(ISNUMBER(OFFSET('Sanitation Data'!$G$11,0,10*ROW('Sanitation Data'!G3))),'Data Summary'!DC9="Yes"),OFFSET('Sanitation Data'!$G$11,0,10*ROW('Sanitation Data'!G3)),NA())</f>
        <v>#N/A</v>
      </c>
      <c r="AO9" s="530" t="e">
        <f ca="1">+IF(AND(ISNUMBER(OFFSET('Sanitation Data'!$G$12,0,10*ROW('Sanitation Data'!G3))),'Data Summary'!DD9="Yes"),OFFSET('Sanitation Data'!$G$12,0,10*ROW('Sanitation Data'!G3)),NA())</f>
        <v>#N/A</v>
      </c>
      <c r="AP9" s="530" t="e">
        <f ca="1">+IF(AND(ISNUMBER(OFFSET('Sanitation Data'!$H$4,0,10*ROW('Sanitation Data'!H3))),'Data Summary'!DE9="Yes"),100-OFFSET('Sanitation Data'!$H$4,0,10*ROW('Sanitation Data'!H3)),NA())</f>
        <v>#N/A</v>
      </c>
      <c r="AQ9" s="530" t="e">
        <f ca="1">+IF(AND(ISNUMBER(OFFSET('Sanitation Data'!$H$6,0,10*ROW('Sanitation Data'!H3))),'Data Summary'!DF9="Yes"),OFFSET('Sanitation Data'!$H$6,0,10*ROW('Sanitation Data'!H3)),NA())</f>
        <v>#N/A</v>
      </c>
      <c r="AR9" s="530" t="e">
        <f ca="1">+IF(AND(ISNUMBER(OFFSET('Sanitation Data'!$H$10,0,10*ROW('Sanitation Data'!H3))),'Data Summary'!DG9="Yes"),OFFSET('Sanitation Data'!$H$10,0,10*ROW('Sanitation Data'!H3)),NA())</f>
        <v>#N/A</v>
      </c>
      <c r="AS9" s="530" t="e">
        <f ca="1">+IF(AND(ISNUMBER(OFFSET('Sanitation Data'!$H$11,0,10*ROW('Sanitation Data'!H3))),'Data Summary'!DH9="Yes"),OFFSET('Sanitation Data'!$H$11,0,10*ROW('Sanitation Data'!H3)),NA())</f>
        <v>#N/A</v>
      </c>
      <c r="AT9" s="530" t="e">
        <f ca="1">+IF(AND(ISNUMBER(OFFSET('Sanitation Data'!$H$12,0,10*ROW('Sanitation Data'!H3))),'Data Summary'!DI9="Yes"),OFFSET('Sanitation Data'!$H$12,0,10*ROW('Sanitation Data'!H3)),NA())</f>
        <v>#N/A</v>
      </c>
      <c r="AU9" s="530" t="e">
        <f ca="1">+IF(AND(ISNUMBER(OFFSET('Sanitation Data'!$I$4,0,10*ROW('Sanitation Data'!I3))),'Data Summary'!DJ9="Yes"),100-OFFSET('Sanitation Data'!$I$4,0,10*ROW('Sanitation Data'!I3)),NA())</f>
        <v>#N/A</v>
      </c>
      <c r="AV9" s="530" t="e">
        <f ca="1">+IF(AND(ISNUMBER(OFFSET('Sanitation Data'!$I$6,0,10*ROW('Sanitation Data'!I3))),'Data Summary'!DK9="Yes"),OFFSET('Sanitation Data'!$I$6,0,10*ROW('Sanitation Data'!I3)),NA())</f>
        <v>#N/A</v>
      </c>
      <c r="AW9" s="530" t="e">
        <f ca="1">+IF(AND(ISNUMBER(OFFSET('Sanitation Data'!$I$10,0,10*ROW('Sanitation Data'!I3))),'Data Summary'!DL9="Yes"),OFFSET('Sanitation Data'!$I$10,0,10*ROW('Sanitation Data'!I3)),NA())</f>
        <v>#N/A</v>
      </c>
      <c r="AX9" s="530" t="e">
        <f ca="1">+IF(AND(ISNUMBER(OFFSET('Sanitation Data'!$I$11,0,10*ROW('Sanitation Data'!I3))),'Data Summary'!DM9="Yes"),OFFSET('Sanitation Data'!$I$11,0,10*ROW('Sanitation Data'!I3)),NA())</f>
        <v>#N/A</v>
      </c>
      <c r="AY9" s="530" t="e">
        <f ca="1">+IF(AND(ISNUMBER(OFFSET('Sanitation Data'!$I$12,0,10*ROW('Sanitation Data'!I3))),'Data Summary'!DN9="Yes"),OFFSET('Sanitation Data'!$I$12,0,10*ROW('Sanitation Data'!I3)),NA())</f>
        <v>#N/A</v>
      </c>
      <c r="AZ9" s="531" t="e">
        <f ca="1">+IF(AND(ISNUMBER(OFFSET('Hygiene Data'!$D$5,0,10*ROW('Hygiene Data'!D3))),'Data Summary'!DO9="Yes"),OFFSET('Hygiene Data'!$D$5,0,10*ROW('Hygiene Data'!D3)),NA())</f>
        <v>#N/A</v>
      </c>
      <c r="BA9" s="531" t="e">
        <f ca="1">+IF(AND(ISNUMBER(OFFSET('Hygiene Data'!$D$7,0,10*ROW('Hygiene Data'!D3))),'Data Summary'!DP9="Yes"),OFFSET('Hygiene Data'!$D$7,0,10*ROW('Hygiene Data'!D3)),NA())</f>
        <v>#N/A</v>
      </c>
      <c r="BB9" s="531">
        <f ca="1">+IF(AND(ISNUMBER(OFFSET('Hygiene Data'!$D$9,0,10*ROW('Hygiene Data'!D3))),'Data Summary'!DQ9="Yes"),OFFSET('Hygiene Data'!$D$9,0,10*ROW('Hygiene Data'!D3)),NA())</f>
        <v>53.561999999999998</v>
      </c>
      <c r="BC9" s="531" t="e">
        <f ca="1">+IF(AND(ISNUMBER(OFFSET('Hygiene Data'!$E$5,0,10*ROW('Hygiene Data'!E3))),'Data Summary'!DR9="Yes"),OFFSET('Hygiene Data'!$E$5,0,10*ROW('Hygiene Data'!E3)),NA())</f>
        <v>#N/A</v>
      </c>
      <c r="BD9" s="531" t="e">
        <f ca="1">+IF(AND(ISNUMBER(OFFSET('Hygiene Data'!$E$7,0,10*ROW('Hygiene Data'!E3))),'Data Summary'!DS9="Yes"),OFFSET('Hygiene Data'!$E$7,0,10*ROW('Hygiene Data'!E3)),NA())</f>
        <v>#N/A</v>
      </c>
      <c r="BE9" s="531" t="e">
        <f ca="1">+IF(AND(ISNUMBER(OFFSET('Hygiene Data'!$E$9,0,10*ROW('Hygiene Data'!E3))),'Data Summary'!DT9="Yes"),OFFSET('Hygiene Data'!$E$9,0,10*ROW('Hygiene Data'!E3)),NA())</f>
        <v>#N/A</v>
      </c>
      <c r="BF9" s="531" t="e">
        <f ca="1">+IF(AND(ISNUMBER(OFFSET('Hygiene Data'!$F$5,0,10*ROW('Hygiene Data'!F3))),'Data Summary'!DU9="Yes"),OFFSET('Hygiene Data'!$F$5,0,10*ROW('Hygiene Data'!F3)),NA())</f>
        <v>#N/A</v>
      </c>
      <c r="BG9" s="531" t="e">
        <f ca="1">+IF(AND(ISNUMBER(OFFSET('Hygiene Data'!$F$7,0,10*ROW('Hygiene Data'!F3))),'Data Summary'!DV9="Yes"),OFFSET('Hygiene Data'!$F$7,0,10*ROW('Hygiene Data'!F3)),NA())</f>
        <v>#N/A</v>
      </c>
      <c r="BH9" s="531" t="e">
        <f ca="1">+IF(AND(ISNUMBER(OFFSET('Hygiene Data'!$F$9,0,10*ROW('Hygiene Data'!F3))),'Data Summary'!DW9="Yes"),OFFSET('Hygiene Data'!$F$9,0,10*ROW('Hygiene Data'!F3)),NA())</f>
        <v>#N/A</v>
      </c>
      <c r="BI9" s="531" t="e">
        <f ca="1">+IF(AND(ISNUMBER(OFFSET('Hygiene Data'!$G$5,0,10*ROW('Hygiene Data'!G3))),'Data Summary'!DX9="Yes"),OFFSET('Hygiene Data'!$G$5,0,10*ROW('Hygiene Data'!G3)),NA())</f>
        <v>#N/A</v>
      </c>
      <c r="BJ9" s="531" t="e">
        <f ca="1">+IF(AND(ISNUMBER(OFFSET('Hygiene Data'!$G$7,0,10*ROW('Hygiene Data'!G3))),'Data Summary'!DY9="Yes"),OFFSET('Hygiene Data'!$G$7,0,10*ROW('Hygiene Data'!G3)),NA())</f>
        <v>#N/A</v>
      </c>
      <c r="BK9" s="531" t="e">
        <f ca="1">+IF(AND(ISNUMBER(OFFSET('Hygiene Data'!$G$9,0,10*ROW('Hygiene Data'!G3))),'Data Summary'!DZ9="Yes"),OFFSET('Hygiene Data'!$G$9,0,10*ROW('Hygiene Data'!G3)),NA())</f>
        <v>#N/A</v>
      </c>
      <c r="BL9" s="531" t="e">
        <f ca="1">+IF(AND(ISNUMBER(OFFSET('Hygiene Data'!$H$5,0,10*ROW('Hygiene Data'!H3))),'Data Summary'!EA9="Yes"),OFFSET('Hygiene Data'!$H$5,0,10*ROW('Hygiene Data'!H3)),NA())</f>
        <v>#N/A</v>
      </c>
      <c r="BM9" s="531" t="e">
        <f ca="1">+IF(AND(ISNUMBER(OFFSET('Hygiene Data'!$H$7,0,10*ROW('Hygiene Data'!H3))),'Data Summary'!EB9="Yes"),OFFSET('Hygiene Data'!$H$7,0,10*ROW('Hygiene Data'!H3)),NA())</f>
        <v>#N/A</v>
      </c>
      <c r="BN9" s="531">
        <f ca="1">+IF(AND(ISNUMBER(OFFSET('Hygiene Data'!$H$9,0,10*ROW('Hygiene Data'!H3))),'Data Summary'!EC9="Yes"),OFFSET('Hygiene Data'!$H$9,0,10*ROW('Hygiene Data'!H3)),NA())</f>
        <v>51.553893233594025</v>
      </c>
      <c r="BO9" s="531" t="e">
        <f ca="1">+IF(AND(ISNUMBER(OFFSET('Hygiene Data'!$I$5,0,10*ROW('Hygiene Data'!I3))),'Data Summary'!ED9="Yes"),OFFSET('Hygiene Data'!$I$5,0,10*ROW('Hygiene Data'!I3)),NA())</f>
        <v>#N/A</v>
      </c>
      <c r="BP9" s="531" t="e">
        <f ca="1">+IF(AND(ISNUMBER(OFFSET('Hygiene Data'!$I$7,0,10*ROW('Hygiene Data'!I3))),'Data Summary'!EE9="Yes"),OFFSET('Hygiene Data'!$I$7,0,10*ROW('Hygiene Data'!I3)),NA())</f>
        <v>#N/A</v>
      </c>
      <c r="BQ9" s="531">
        <f ca="1">+IF(AND(ISNUMBER(OFFSET('Hygiene Data'!$I$9,0,10*ROW('Hygiene Data'!I3))),'Data Summary'!EF9="Yes"),OFFSET('Hygiene Data'!$I$9,0,10*ROW('Hygiene Data'!I3)),NA())</f>
        <v>62.961222091656872</v>
      </c>
    </row>
    <row r="10" spans="1:69" x14ac:dyDescent="0.25">
      <c r="A10" s="527" t="str">
        <f ca="1">+RIGHT('Data Summary'!A10,LEN('Data Summary'!A10)-9)</f>
        <v>UIS</v>
      </c>
      <c r="B10" s="501" t="str">
        <f ca="1">+IF(ISTEXT('Data Summary'!B10),'Data Summary'!B10,"")</f>
        <v>Other</v>
      </c>
      <c r="C10" s="528">
        <f ca="1">+VALUE('Data Summary'!C10)</f>
        <v>2016</v>
      </c>
      <c r="D10" s="529" t="e">
        <f ca="1">+IF(AND(ISNUMBER(OFFSET('Water Data'!$D$4,0,10*ROW('Water Data'!D4))),'Data Summary'!BS10="Yes"),100-OFFSET('Water Data'!$D$4,0,10*ROW('Water Data'!D4)),NA())</f>
        <v>#N/A</v>
      </c>
      <c r="E10" s="529" t="e">
        <f ca="1">+IF(AND(ISNUMBER(OFFSET('Water Data'!$D$6,0,10*ROW('Water Data'!D4))),'Data Summary'!BT10="Yes"),OFFSET('Water Data'!$D$6,0,10*ROW('Water Data'!D4)),NA())</f>
        <v>#N/A</v>
      </c>
      <c r="F10" s="529">
        <f ca="1">+IF(AND(ISNUMBER(OFFSET('Water Data'!$D$9,0,10*ROW('Water Data'!D4))),'Data Summary'!BU10="Yes"),OFFSET('Water Data'!$D$9,0,10*ROW('Water Data'!D4)),NA())</f>
        <v>75.994560000000007</v>
      </c>
      <c r="G10" s="529" t="e">
        <f ca="1">+IF(AND(ISNUMBER(OFFSET('Water Data'!$E$4,0,10*ROW('Water Data'!E4))),'Data Summary'!BV10="Yes"),100-OFFSET('Water Data'!$E$4,0,10*ROW('Water Data'!E4)),NA())</f>
        <v>#N/A</v>
      </c>
      <c r="H10" s="529" t="e">
        <f ca="1">+IF(AND(ISNUMBER(OFFSET('Water Data'!$E$6,0,10*ROW('Water Data'!E4))),'Data Summary'!BW10="Yes"),OFFSET('Water Data'!$E$6,0,10*ROW('Water Data'!E4)),NA())</f>
        <v>#N/A</v>
      </c>
      <c r="I10" s="529" t="e">
        <f ca="1">+IF(AND(ISNUMBER(OFFSET('Water Data'!$E$9,0,10*ROW('Water Data'!E4))),'Data Summary'!BX10="Yes"),OFFSET('Water Data'!$E$9,0,10*ROW('Water Data'!E4)),NA())</f>
        <v>#N/A</v>
      </c>
      <c r="J10" s="529" t="e">
        <f ca="1">+IF(AND(ISNUMBER(OFFSET('Water Data'!$F$4,0,10*ROW('Water Data'!F4))),'Data Summary'!BY10="Yes"),100-OFFSET('Water Data'!$F$4,0,10*ROW('Water Data'!F4)),NA())</f>
        <v>#N/A</v>
      </c>
      <c r="K10" s="529" t="e">
        <f ca="1">+IF(AND(ISNUMBER(OFFSET('Water Data'!$F$6,0,10*ROW('Water Data'!F4))),'Data Summary'!BZ10="Yes"),OFFSET('Water Data'!$F$6,0,10*ROW('Water Data'!F4)),NA())</f>
        <v>#N/A</v>
      </c>
      <c r="L10" s="529" t="e">
        <f ca="1">+IF(AND(ISNUMBER(OFFSET('Water Data'!$F$9,0,10*ROW('Water Data'!F4))),'Data Summary'!CA10="Yes"),OFFSET('Water Data'!$F$9,0,10*ROW('Water Data'!F4)),NA())</f>
        <v>#N/A</v>
      </c>
      <c r="M10" s="529" t="e">
        <f ca="1">+IF(AND(ISNUMBER(OFFSET('Water Data'!$G$4,0,10*ROW('Water Data'!G4))),'Data Summary'!CB10="Yes"),100-OFFSET('Water Data'!$G$4,0,10*ROW('Water Data'!G4)),NA())</f>
        <v>#N/A</v>
      </c>
      <c r="N10" s="529" t="e">
        <f ca="1">+IF(AND(ISNUMBER(OFFSET('Water Data'!$G$6,0,10*ROW('Water Data'!G4))),'Data Summary'!CC10="Yes"),OFFSET('Water Data'!$G$6,0,10*ROW('Water Data'!G4)),NA())</f>
        <v>#N/A</v>
      </c>
      <c r="O10" s="529" t="e">
        <f ca="1">+IF(AND(ISNUMBER(OFFSET('Water Data'!$G$9,0,10*ROW('Water Data'!G4))),'Data Summary'!CD10="Yes"),OFFSET('Water Data'!$G$9,0,10*ROW('Water Data'!G4)),NA())</f>
        <v>#N/A</v>
      </c>
      <c r="P10" s="529" t="e">
        <f ca="1">+IF(AND(ISNUMBER(OFFSET('Water Data'!$H$4,0,10*ROW('Water Data'!H4))),'Data Summary'!CE10="Yes"),100-OFFSET('Water Data'!$H$4,0,10*ROW('Water Data'!H4)),NA())</f>
        <v>#N/A</v>
      </c>
      <c r="Q10" s="529" t="e">
        <f ca="1">+IF(AND(ISNUMBER(OFFSET('Water Data'!$H$6,0,10*ROW('Water Data'!H4))),'Data Summary'!CF10="Yes"),OFFSET('Water Data'!$H$6,0,10*ROW('Water Data'!H4)),NA())</f>
        <v>#N/A</v>
      </c>
      <c r="R10" s="529">
        <f ca="1">+IF(AND(ISNUMBER(OFFSET('Water Data'!$H$9,0,10*ROW('Water Data'!H4))),'Data Summary'!CG10="Yes"),OFFSET('Water Data'!$H$9,0,10*ROW('Water Data'!H4)),NA())</f>
        <v>75.994560000000007</v>
      </c>
      <c r="S10" s="529" t="e">
        <f ca="1">+IF(AND(ISNUMBER(OFFSET('Water Data'!$I$4,0,10*ROW('Water Data'!I4))),'Data Summary'!CH10="Yes"),100-OFFSET('Water Data'!$I$4,0,10*ROW('Water Data'!I4)),NA())</f>
        <v>#N/A</v>
      </c>
      <c r="T10" s="529" t="e">
        <f ca="1">+IF(AND(ISNUMBER(OFFSET('Water Data'!$I$6,0,10*ROW('Water Data'!I4))),'Data Summary'!CI10="Yes"),OFFSET('Water Data'!$I$6,0,10*ROW('Water Data'!I4)),NA())</f>
        <v>#N/A</v>
      </c>
      <c r="U10" s="529" t="e">
        <f ca="1">+IF(AND(ISNUMBER(OFFSET('Water Data'!$I$9,0,10*ROW('Water Data'!I4))),'Data Summary'!CJ10="Yes"),OFFSET('Water Data'!$I$9,0,10*ROW('Water Data'!I4)),NA())</f>
        <v>#N/A</v>
      </c>
      <c r="V10" s="530" t="e">
        <f ca="1">+IF(AND(ISNUMBER(OFFSET('Sanitation Data'!$D$4,0,10*ROW('Sanitation Data'!D4))),'Data Summary'!CK10="Yes"),100-OFFSET('Sanitation Data'!$D$4,0,10*ROW('Sanitation Data'!D4)),NA())</f>
        <v>#N/A</v>
      </c>
      <c r="W10" s="530" t="e">
        <f ca="1">+IF(AND(ISNUMBER(OFFSET('Sanitation Data'!$D$6,0,10*ROW('Sanitation Data'!D4))),'Data Summary'!CL10="Yes"),OFFSET('Sanitation Data'!$D$6,0,10*ROW('Sanitation Data'!D4)),NA())</f>
        <v>#N/A</v>
      </c>
      <c r="X10" s="530" t="e">
        <f ca="1">+IF(AND(ISNUMBER(OFFSET('Sanitation Data'!$D$10,0,10*ROW('Sanitation Data'!D4))),'Data Summary'!CM10="Yes"),OFFSET('Sanitation Data'!$D$10,0,10*ROW('Sanitation Data'!D4)),NA())</f>
        <v>#N/A</v>
      </c>
      <c r="Y10" s="530" t="e">
        <f ca="1">+IF(AND(ISNUMBER(OFFSET('Sanitation Data'!$D$11,0,10*ROW('Sanitation Data'!D4))),'Data Summary'!CN10="Yes"),OFFSET('Sanitation Data'!$D$11,0,10*ROW('Sanitation Data'!D4)),NA())</f>
        <v>#N/A</v>
      </c>
      <c r="Z10" s="530" t="e">
        <f ca="1">+IF(AND(ISNUMBER(OFFSET('Sanitation Data'!$D$12,0,10*ROW('Sanitation Data'!D4))),'Data Summary'!CO10="Yes"),OFFSET('Sanitation Data'!$D$12,0,10*ROW('Sanitation Data'!D4)),NA())</f>
        <v>#N/A</v>
      </c>
      <c r="AA10" s="530" t="e">
        <f ca="1">+IF(AND(ISNUMBER(OFFSET('Sanitation Data'!$E$4,0,10*ROW('Sanitation Data'!E4))),'Data Summary'!CP10="Yes"),100-OFFSET('Sanitation Data'!$E$4,0,10*ROW('Sanitation Data'!E4)),NA())</f>
        <v>#N/A</v>
      </c>
      <c r="AB10" s="530" t="e">
        <f ca="1">+IF(AND(ISNUMBER(OFFSET('Sanitation Data'!$E$6,0,10*ROW('Sanitation Data'!E4))),'Data Summary'!CQ10="Yes"),OFFSET('Sanitation Data'!$E$6,0,10*ROW('Sanitation Data'!E4)),NA())</f>
        <v>#N/A</v>
      </c>
      <c r="AC10" s="530" t="e">
        <f ca="1">+IF(AND(ISNUMBER(OFFSET('Sanitation Data'!$E$10,0,10*ROW('Sanitation Data'!E4))),'Data Summary'!CR10="Yes"),OFFSET('Sanitation Data'!$E$10,0,10*ROW('Sanitation Data'!E4)),NA())</f>
        <v>#N/A</v>
      </c>
      <c r="AD10" s="530" t="e">
        <f ca="1">+IF(AND(ISNUMBER(OFFSET('Sanitation Data'!$E$11,0,10*ROW('Sanitation Data'!E4))),'Data Summary'!CS10="Yes"),OFFSET('Sanitation Data'!$E$11,0,10*ROW('Sanitation Data'!E4)),NA())</f>
        <v>#N/A</v>
      </c>
      <c r="AE10" s="530" t="e">
        <f ca="1">+IF(AND(ISNUMBER(OFFSET('Sanitation Data'!$E$12,0,10*ROW('Sanitation Data'!E4))),'Data Summary'!CT10="Yes"),OFFSET('Sanitation Data'!$E$12,0,10*ROW('Sanitation Data'!E4)),NA())</f>
        <v>#N/A</v>
      </c>
      <c r="AF10" s="530" t="e">
        <f ca="1">+IF(AND(ISNUMBER(OFFSET('Sanitation Data'!$F$4,0,10*ROW('Sanitation Data'!F4))),'Data Summary'!CU10="Yes"),100-OFFSET('Sanitation Data'!$F$4,0,10*ROW('Sanitation Data'!F4)),NA())</f>
        <v>#N/A</v>
      </c>
      <c r="AG10" s="530" t="e">
        <f ca="1">+IF(AND(ISNUMBER(OFFSET('Sanitation Data'!$F$6,0,10*ROW('Sanitation Data'!F4))),'Data Summary'!CV10="Yes"),OFFSET('Sanitation Data'!$F$6,0,10*ROW('Sanitation Data'!F4)),NA())</f>
        <v>#N/A</v>
      </c>
      <c r="AH10" s="530" t="e">
        <f ca="1">+IF(AND(ISNUMBER(OFFSET('Sanitation Data'!$F$10,0,10*ROW('Sanitation Data'!F4))),'Data Summary'!CW10="Yes"),OFFSET('Sanitation Data'!$F$10,0,10*ROW('Sanitation Data'!F4)),NA())</f>
        <v>#N/A</v>
      </c>
      <c r="AI10" s="530" t="e">
        <f ca="1">+IF(AND(ISNUMBER(OFFSET('Sanitation Data'!$F$11,0,10*ROW('Sanitation Data'!F4))),'Data Summary'!CX10="Yes"),OFFSET('Sanitation Data'!$F$11,0,10*ROW('Sanitation Data'!F4)),NA())</f>
        <v>#N/A</v>
      </c>
      <c r="AJ10" s="530" t="e">
        <f ca="1">+IF(AND(ISNUMBER(OFFSET('Sanitation Data'!$F$12,0,10*ROW('Sanitation Data'!F4))),'Data Summary'!CY10="Yes"),OFFSET('Sanitation Data'!$F$12,0,10*ROW('Sanitation Data'!F4)),NA())</f>
        <v>#N/A</v>
      </c>
      <c r="AK10" s="530" t="e">
        <f ca="1">+IF(AND(ISNUMBER(OFFSET('Sanitation Data'!$G$4,0,10*ROW('Sanitation Data'!G4))),'Data Summary'!CZ10="Yes"),100-OFFSET('Sanitation Data'!$G$4,0,10*ROW('Sanitation Data'!G4)),NA())</f>
        <v>#N/A</v>
      </c>
      <c r="AL10" s="530" t="e">
        <f ca="1">+IF(AND(ISNUMBER(OFFSET('Sanitation Data'!$G$6,0,10*ROW('Sanitation Data'!G4))),'Data Summary'!DA10="Yes"),OFFSET('Sanitation Data'!$G$6,0,10*ROW('Sanitation Data'!G4)),NA())</f>
        <v>#N/A</v>
      </c>
      <c r="AM10" s="530" t="e">
        <f ca="1">+IF(AND(ISNUMBER(OFFSET('Sanitation Data'!$G$10,0,10*ROW('Sanitation Data'!G4))),'Data Summary'!DB10="Yes"),OFFSET('Sanitation Data'!$G$10,0,10*ROW('Sanitation Data'!G4)),NA())</f>
        <v>#N/A</v>
      </c>
      <c r="AN10" s="530" t="e">
        <f ca="1">+IF(AND(ISNUMBER(OFFSET('Sanitation Data'!$G$11,0,10*ROW('Sanitation Data'!G4))),'Data Summary'!DC10="Yes"),OFFSET('Sanitation Data'!$G$11,0,10*ROW('Sanitation Data'!G4)),NA())</f>
        <v>#N/A</v>
      </c>
      <c r="AO10" s="530" t="e">
        <f ca="1">+IF(AND(ISNUMBER(OFFSET('Sanitation Data'!$G$12,0,10*ROW('Sanitation Data'!G4))),'Data Summary'!DD10="Yes"),OFFSET('Sanitation Data'!$G$12,0,10*ROW('Sanitation Data'!G4)),NA())</f>
        <v>#N/A</v>
      </c>
      <c r="AP10" s="530" t="e">
        <f ca="1">+IF(AND(ISNUMBER(OFFSET('Sanitation Data'!$H$4,0,10*ROW('Sanitation Data'!H4))),'Data Summary'!DE10="Yes"),100-OFFSET('Sanitation Data'!$H$4,0,10*ROW('Sanitation Data'!H4)),NA())</f>
        <v>#N/A</v>
      </c>
      <c r="AQ10" s="530" t="e">
        <f ca="1">+IF(AND(ISNUMBER(OFFSET('Sanitation Data'!$H$6,0,10*ROW('Sanitation Data'!H4))),'Data Summary'!DF10="Yes"),OFFSET('Sanitation Data'!$H$6,0,10*ROW('Sanitation Data'!H4)),NA())</f>
        <v>#N/A</v>
      </c>
      <c r="AR10" s="530" t="e">
        <f ca="1">+IF(AND(ISNUMBER(OFFSET('Sanitation Data'!$H$10,0,10*ROW('Sanitation Data'!H4))),'Data Summary'!DG10="Yes"),OFFSET('Sanitation Data'!$H$10,0,10*ROW('Sanitation Data'!H4)),NA())</f>
        <v>#N/A</v>
      </c>
      <c r="AS10" s="530" t="e">
        <f ca="1">+IF(AND(ISNUMBER(OFFSET('Sanitation Data'!$H$11,0,10*ROW('Sanitation Data'!H4))),'Data Summary'!DH10="Yes"),OFFSET('Sanitation Data'!$H$11,0,10*ROW('Sanitation Data'!H4)),NA())</f>
        <v>#N/A</v>
      </c>
      <c r="AT10" s="530" t="e">
        <f ca="1">+IF(AND(ISNUMBER(OFFSET('Sanitation Data'!$H$12,0,10*ROW('Sanitation Data'!H4))),'Data Summary'!DI10="Yes"),OFFSET('Sanitation Data'!$H$12,0,10*ROW('Sanitation Data'!H4)),NA())</f>
        <v>#N/A</v>
      </c>
      <c r="AU10" s="530" t="e">
        <f ca="1">+IF(AND(ISNUMBER(OFFSET('Sanitation Data'!$I$4,0,10*ROW('Sanitation Data'!I4))),'Data Summary'!DJ10="Yes"),100-OFFSET('Sanitation Data'!$I$4,0,10*ROW('Sanitation Data'!I4)),NA())</f>
        <v>#N/A</v>
      </c>
      <c r="AV10" s="530" t="e">
        <f ca="1">+IF(AND(ISNUMBER(OFFSET('Sanitation Data'!$I$6,0,10*ROW('Sanitation Data'!I4))),'Data Summary'!DK10="Yes"),OFFSET('Sanitation Data'!$I$6,0,10*ROW('Sanitation Data'!I4)),NA())</f>
        <v>#N/A</v>
      </c>
      <c r="AW10" s="530" t="e">
        <f ca="1">+IF(AND(ISNUMBER(OFFSET('Sanitation Data'!$I$10,0,10*ROW('Sanitation Data'!I4))),'Data Summary'!DL10="Yes"),OFFSET('Sanitation Data'!$I$10,0,10*ROW('Sanitation Data'!I4)),NA())</f>
        <v>#N/A</v>
      </c>
      <c r="AX10" s="530" t="e">
        <f ca="1">+IF(AND(ISNUMBER(OFFSET('Sanitation Data'!$I$11,0,10*ROW('Sanitation Data'!I4))),'Data Summary'!DM10="Yes"),OFFSET('Sanitation Data'!$I$11,0,10*ROW('Sanitation Data'!I4)),NA())</f>
        <v>#N/A</v>
      </c>
      <c r="AY10" s="530" t="e">
        <f ca="1">+IF(AND(ISNUMBER(OFFSET('Sanitation Data'!$I$12,0,10*ROW('Sanitation Data'!I4))),'Data Summary'!DN10="Yes"),OFFSET('Sanitation Data'!$I$12,0,10*ROW('Sanitation Data'!I4)),NA())</f>
        <v>#N/A</v>
      </c>
      <c r="AZ10" s="531" t="e">
        <f ca="1">+IF(AND(ISNUMBER(OFFSET('Hygiene Data'!$D$5,0,10*ROW('Hygiene Data'!D4))),'Data Summary'!DO10="Yes"),OFFSET('Hygiene Data'!$D$5,0,10*ROW('Hygiene Data'!D4)),NA())</f>
        <v>#N/A</v>
      </c>
      <c r="BA10" s="531" t="e">
        <f ca="1">+IF(AND(ISNUMBER(OFFSET('Hygiene Data'!$D$7,0,10*ROW('Hygiene Data'!D4))),'Data Summary'!DP10="Yes"),OFFSET('Hygiene Data'!$D$7,0,10*ROW('Hygiene Data'!D4)),NA())</f>
        <v>#N/A</v>
      </c>
      <c r="BB10" s="531" t="e">
        <f ca="1">+IF(AND(ISNUMBER(OFFSET('Hygiene Data'!$D$9,0,10*ROW('Hygiene Data'!D4))),'Data Summary'!DQ10="Yes"),OFFSET('Hygiene Data'!$D$9,0,10*ROW('Hygiene Data'!D4)),NA())</f>
        <v>#N/A</v>
      </c>
      <c r="BC10" s="531" t="e">
        <f ca="1">+IF(AND(ISNUMBER(OFFSET('Hygiene Data'!$E$5,0,10*ROW('Hygiene Data'!E4))),'Data Summary'!DR10="Yes"),OFFSET('Hygiene Data'!$E$5,0,10*ROW('Hygiene Data'!E4)),NA())</f>
        <v>#N/A</v>
      </c>
      <c r="BD10" s="531" t="e">
        <f ca="1">+IF(AND(ISNUMBER(OFFSET('Hygiene Data'!$E$7,0,10*ROW('Hygiene Data'!E4))),'Data Summary'!DS10="Yes"),OFFSET('Hygiene Data'!$E$7,0,10*ROW('Hygiene Data'!E4)),NA())</f>
        <v>#N/A</v>
      </c>
      <c r="BE10" s="531" t="e">
        <f ca="1">+IF(AND(ISNUMBER(OFFSET('Hygiene Data'!$E$9,0,10*ROW('Hygiene Data'!E4))),'Data Summary'!DT10="Yes"),OFFSET('Hygiene Data'!$E$9,0,10*ROW('Hygiene Data'!E4)),NA())</f>
        <v>#N/A</v>
      </c>
      <c r="BF10" s="531" t="e">
        <f ca="1">+IF(AND(ISNUMBER(OFFSET('Hygiene Data'!$F$5,0,10*ROW('Hygiene Data'!F4))),'Data Summary'!DU10="Yes"),OFFSET('Hygiene Data'!$F$5,0,10*ROW('Hygiene Data'!F4)),NA())</f>
        <v>#N/A</v>
      </c>
      <c r="BG10" s="531" t="e">
        <f ca="1">+IF(AND(ISNUMBER(OFFSET('Hygiene Data'!$F$7,0,10*ROW('Hygiene Data'!F4))),'Data Summary'!DV10="Yes"),OFFSET('Hygiene Data'!$F$7,0,10*ROW('Hygiene Data'!F4)),NA())</f>
        <v>#N/A</v>
      </c>
      <c r="BH10" s="531" t="e">
        <f ca="1">+IF(AND(ISNUMBER(OFFSET('Hygiene Data'!$F$9,0,10*ROW('Hygiene Data'!F4))),'Data Summary'!DW10="Yes"),OFFSET('Hygiene Data'!$F$9,0,10*ROW('Hygiene Data'!F4)),NA())</f>
        <v>#N/A</v>
      </c>
      <c r="BI10" s="531" t="e">
        <f ca="1">+IF(AND(ISNUMBER(OFFSET('Hygiene Data'!$G$5,0,10*ROW('Hygiene Data'!G4))),'Data Summary'!DX10="Yes"),OFFSET('Hygiene Data'!$G$5,0,10*ROW('Hygiene Data'!G4)),NA())</f>
        <v>#N/A</v>
      </c>
      <c r="BJ10" s="531" t="e">
        <f ca="1">+IF(AND(ISNUMBER(OFFSET('Hygiene Data'!$G$7,0,10*ROW('Hygiene Data'!G4))),'Data Summary'!DY10="Yes"),OFFSET('Hygiene Data'!$G$7,0,10*ROW('Hygiene Data'!G4)),NA())</f>
        <v>#N/A</v>
      </c>
      <c r="BK10" s="531" t="e">
        <f ca="1">+IF(AND(ISNUMBER(OFFSET('Hygiene Data'!$G$9,0,10*ROW('Hygiene Data'!G4))),'Data Summary'!DZ10="Yes"),OFFSET('Hygiene Data'!$G$9,0,10*ROW('Hygiene Data'!G4)),NA())</f>
        <v>#N/A</v>
      </c>
      <c r="BL10" s="531" t="e">
        <f ca="1">+IF(AND(ISNUMBER(OFFSET('Hygiene Data'!$H$5,0,10*ROW('Hygiene Data'!H4))),'Data Summary'!EA10="Yes"),OFFSET('Hygiene Data'!$H$5,0,10*ROW('Hygiene Data'!H4)),NA())</f>
        <v>#N/A</v>
      </c>
      <c r="BM10" s="531" t="e">
        <f ca="1">+IF(AND(ISNUMBER(OFFSET('Hygiene Data'!$H$7,0,10*ROW('Hygiene Data'!H4))),'Data Summary'!EB10="Yes"),OFFSET('Hygiene Data'!$H$7,0,10*ROW('Hygiene Data'!H4)),NA())</f>
        <v>#N/A</v>
      </c>
      <c r="BN10" s="531" t="e">
        <f ca="1">+IF(AND(ISNUMBER(OFFSET('Hygiene Data'!$H$9,0,10*ROW('Hygiene Data'!H4))),'Data Summary'!EC10="Yes"),OFFSET('Hygiene Data'!$H$9,0,10*ROW('Hygiene Data'!H4)),NA())</f>
        <v>#N/A</v>
      </c>
      <c r="BO10" s="531" t="e">
        <f ca="1">+IF(AND(ISNUMBER(OFFSET('Hygiene Data'!$I$5,0,10*ROW('Hygiene Data'!I4))),'Data Summary'!ED10="Yes"),OFFSET('Hygiene Data'!$I$5,0,10*ROW('Hygiene Data'!I4)),NA())</f>
        <v>#N/A</v>
      </c>
      <c r="BP10" s="531" t="e">
        <f ca="1">+IF(AND(ISNUMBER(OFFSET('Hygiene Data'!$I$7,0,10*ROW('Hygiene Data'!I4))),'Data Summary'!EE10="Yes"),OFFSET('Hygiene Data'!$I$7,0,10*ROW('Hygiene Data'!I4)),NA())</f>
        <v>#N/A</v>
      </c>
      <c r="BQ10" s="531" t="e">
        <f ca="1">+IF(AND(ISNUMBER(OFFSET('Hygiene Data'!$I$9,0,10*ROW('Hygiene Data'!I4))),'Data Summary'!EF10="Yes"),OFFSET('Hygiene Data'!$I$9,0,10*ROW('Hygiene Data'!I4)),NA())</f>
        <v>#N/A</v>
      </c>
    </row>
    <row r="11" spans="1:69" x14ac:dyDescent="0.25">
      <c r="A11" s="527" t="str">
        <f ca="1">+RIGHT('Data Summary'!A11,LEN('Data Summary'!A11)-9)</f>
        <v>UIS</v>
      </c>
      <c r="B11" s="501" t="str">
        <f ca="1">+IF(ISTEXT('Data Summary'!B11),'Data Summary'!B11,"")</f>
        <v>Other</v>
      </c>
      <c r="C11" s="528">
        <f ca="1">+VALUE('Data Summary'!C11)</f>
        <v>2017</v>
      </c>
      <c r="D11" s="529" t="e">
        <f ca="1">+IF(AND(ISNUMBER(OFFSET('Water Data'!$D$4,0,10*ROW('Water Data'!D5))),'Data Summary'!BS11="Yes"),100-OFFSET('Water Data'!$D$4,0,10*ROW('Water Data'!D5)),NA())</f>
        <v>#N/A</v>
      </c>
      <c r="E11" s="529" t="e">
        <f ca="1">+IF(AND(ISNUMBER(OFFSET('Water Data'!$D$6,0,10*ROW('Water Data'!D5))),'Data Summary'!BT11="Yes"),OFFSET('Water Data'!$D$6,0,10*ROW('Water Data'!D5)),NA())</f>
        <v>#N/A</v>
      </c>
      <c r="F11" s="529">
        <f ca="1">+IF(AND(ISNUMBER(OFFSET('Water Data'!$D$9,0,10*ROW('Water Data'!D5))),'Data Summary'!BU11="Yes"),OFFSET('Water Data'!$D$9,0,10*ROW('Water Data'!D5)),NA())</f>
        <v>82.211920000000006</v>
      </c>
      <c r="G11" s="529" t="e">
        <f ca="1">+IF(AND(ISNUMBER(OFFSET('Water Data'!$E$4,0,10*ROW('Water Data'!E5))),'Data Summary'!BV11="Yes"),100-OFFSET('Water Data'!$E$4,0,10*ROW('Water Data'!E5)),NA())</f>
        <v>#N/A</v>
      </c>
      <c r="H11" s="529" t="e">
        <f ca="1">+IF(AND(ISNUMBER(OFFSET('Water Data'!$E$6,0,10*ROW('Water Data'!E5))),'Data Summary'!BW11="Yes"),OFFSET('Water Data'!$E$6,0,10*ROW('Water Data'!E5)),NA())</f>
        <v>#N/A</v>
      </c>
      <c r="I11" s="529" t="e">
        <f ca="1">+IF(AND(ISNUMBER(OFFSET('Water Data'!$E$9,0,10*ROW('Water Data'!E5))),'Data Summary'!BX11="Yes"),OFFSET('Water Data'!$E$9,0,10*ROW('Water Data'!E5)),NA())</f>
        <v>#N/A</v>
      </c>
      <c r="J11" s="529" t="e">
        <f ca="1">+IF(AND(ISNUMBER(OFFSET('Water Data'!$F$4,0,10*ROW('Water Data'!F5))),'Data Summary'!BY11="Yes"),100-OFFSET('Water Data'!$F$4,0,10*ROW('Water Data'!F5)),NA())</f>
        <v>#N/A</v>
      </c>
      <c r="K11" s="529" t="e">
        <f ca="1">+IF(AND(ISNUMBER(OFFSET('Water Data'!$F$6,0,10*ROW('Water Data'!F5))),'Data Summary'!BZ11="Yes"),OFFSET('Water Data'!$F$6,0,10*ROW('Water Data'!F5)),NA())</f>
        <v>#N/A</v>
      </c>
      <c r="L11" s="529" t="e">
        <f ca="1">+IF(AND(ISNUMBER(OFFSET('Water Data'!$F$9,0,10*ROW('Water Data'!F5))),'Data Summary'!CA11="Yes"),OFFSET('Water Data'!$F$9,0,10*ROW('Water Data'!F5)),NA())</f>
        <v>#N/A</v>
      </c>
      <c r="M11" s="529" t="e">
        <f ca="1">+IF(AND(ISNUMBER(OFFSET('Water Data'!$G$4,0,10*ROW('Water Data'!G5))),'Data Summary'!CB11="Yes"),100-OFFSET('Water Data'!$G$4,0,10*ROW('Water Data'!G5)),NA())</f>
        <v>#N/A</v>
      </c>
      <c r="N11" s="529" t="e">
        <f ca="1">+IF(AND(ISNUMBER(OFFSET('Water Data'!$G$6,0,10*ROW('Water Data'!G5))),'Data Summary'!CC11="Yes"),OFFSET('Water Data'!$G$6,0,10*ROW('Water Data'!G5)),NA())</f>
        <v>#N/A</v>
      </c>
      <c r="O11" s="529" t="e">
        <f ca="1">+IF(AND(ISNUMBER(OFFSET('Water Data'!$G$9,0,10*ROW('Water Data'!G5))),'Data Summary'!CD11="Yes"),OFFSET('Water Data'!$G$9,0,10*ROW('Water Data'!G5)),NA())</f>
        <v>#N/A</v>
      </c>
      <c r="P11" s="529" t="e">
        <f ca="1">+IF(AND(ISNUMBER(OFFSET('Water Data'!$H$4,0,10*ROW('Water Data'!H5))),'Data Summary'!CE11="Yes"),100-OFFSET('Water Data'!$H$4,0,10*ROW('Water Data'!H5)),NA())</f>
        <v>#N/A</v>
      </c>
      <c r="Q11" s="529" t="e">
        <f ca="1">+IF(AND(ISNUMBER(OFFSET('Water Data'!$H$6,0,10*ROW('Water Data'!H5))),'Data Summary'!CF11="Yes"),OFFSET('Water Data'!$H$6,0,10*ROW('Water Data'!H5)),NA())</f>
        <v>#N/A</v>
      </c>
      <c r="R11" s="529">
        <f ca="1">+IF(AND(ISNUMBER(OFFSET('Water Data'!$H$9,0,10*ROW('Water Data'!H5))),'Data Summary'!CG11="Yes"),OFFSET('Water Data'!$H$9,0,10*ROW('Water Data'!H5)),NA())</f>
        <v>82.211920000000006</v>
      </c>
      <c r="S11" s="529" t="e">
        <f ca="1">+IF(AND(ISNUMBER(OFFSET('Water Data'!$I$4,0,10*ROW('Water Data'!I5))),'Data Summary'!CH11="Yes"),100-OFFSET('Water Data'!$I$4,0,10*ROW('Water Data'!I5)),NA())</f>
        <v>#N/A</v>
      </c>
      <c r="T11" s="529" t="e">
        <f ca="1">+IF(AND(ISNUMBER(OFFSET('Water Data'!$I$6,0,10*ROW('Water Data'!I5))),'Data Summary'!CI11="Yes"),OFFSET('Water Data'!$I$6,0,10*ROW('Water Data'!I5)),NA())</f>
        <v>#N/A</v>
      </c>
      <c r="U11" s="529" t="e">
        <f ca="1">+IF(AND(ISNUMBER(OFFSET('Water Data'!$I$9,0,10*ROW('Water Data'!I5))),'Data Summary'!CJ11="Yes"),OFFSET('Water Data'!$I$9,0,10*ROW('Water Data'!I5)),NA())</f>
        <v>#N/A</v>
      </c>
      <c r="V11" s="530" t="e">
        <f ca="1">+IF(AND(ISNUMBER(OFFSET('Sanitation Data'!$D$4,0,10*ROW('Sanitation Data'!D5))),'Data Summary'!CK11="Yes"),100-OFFSET('Sanitation Data'!$D$4,0,10*ROW('Sanitation Data'!D5)),NA())</f>
        <v>#N/A</v>
      </c>
      <c r="W11" s="530" t="e">
        <f ca="1">+IF(AND(ISNUMBER(OFFSET('Sanitation Data'!$D$6,0,10*ROW('Sanitation Data'!D5))),'Data Summary'!CL11="Yes"),OFFSET('Sanitation Data'!$D$6,0,10*ROW('Sanitation Data'!D5)),NA())</f>
        <v>#N/A</v>
      </c>
      <c r="X11" s="530" t="e">
        <f ca="1">+IF(AND(ISNUMBER(OFFSET('Sanitation Data'!$D$10,0,10*ROW('Sanitation Data'!D5))),'Data Summary'!CM11="Yes"),OFFSET('Sanitation Data'!$D$10,0,10*ROW('Sanitation Data'!D5)),NA())</f>
        <v>#N/A</v>
      </c>
      <c r="Y11" s="530" t="e">
        <f ca="1">+IF(AND(ISNUMBER(OFFSET('Sanitation Data'!$D$11,0,10*ROW('Sanitation Data'!D5))),'Data Summary'!CN11="Yes"),OFFSET('Sanitation Data'!$D$11,0,10*ROW('Sanitation Data'!D5)),NA())</f>
        <v>#N/A</v>
      </c>
      <c r="Z11" s="530" t="e">
        <f ca="1">+IF(AND(ISNUMBER(OFFSET('Sanitation Data'!$D$12,0,10*ROW('Sanitation Data'!D5))),'Data Summary'!CO11="Yes"),OFFSET('Sanitation Data'!$D$12,0,10*ROW('Sanitation Data'!D5)),NA())</f>
        <v>#N/A</v>
      </c>
      <c r="AA11" s="530" t="e">
        <f ca="1">+IF(AND(ISNUMBER(OFFSET('Sanitation Data'!$E$4,0,10*ROW('Sanitation Data'!E5))),'Data Summary'!CP11="Yes"),100-OFFSET('Sanitation Data'!$E$4,0,10*ROW('Sanitation Data'!E5)),NA())</f>
        <v>#N/A</v>
      </c>
      <c r="AB11" s="530" t="e">
        <f ca="1">+IF(AND(ISNUMBER(OFFSET('Sanitation Data'!$E$6,0,10*ROW('Sanitation Data'!E5))),'Data Summary'!CQ11="Yes"),OFFSET('Sanitation Data'!$E$6,0,10*ROW('Sanitation Data'!E5)),NA())</f>
        <v>#N/A</v>
      </c>
      <c r="AC11" s="530" t="e">
        <f ca="1">+IF(AND(ISNUMBER(OFFSET('Sanitation Data'!$E$10,0,10*ROW('Sanitation Data'!E5))),'Data Summary'!CR11="Yes"),OFFSET('Sanitation Data'!$E$10,0,10*ROW('Sanitation Data'!E5)),NA())</f>
        <v>#N/A</v>
      </c>
      <c r="AD11" s="530" t="e">
        <f ca="1">+IF(AND(ISNUMBER(OFFSET('Sanitation Data'!$E$11,0,10*ROW('Sanitation Data'!E5))),'Data Summary'!CS11="Yes"),OFFSET('Sanitation Data'!$E$11,0,10*ROW('Sanitation Data'!E5)),NA())</f>
        <v>#N/A</v>
      </c>
      <c r="AE11" s="530" t="e">
        <f ca="1">+IF(AND(ISNUMBER(OFFSET('Sanitation Data'!$E$12,0,10*ROW('Sanitation Data'!E5))),'Data Summary'!CT11="Yes"),OFFSET('Sanitation Data'!$E$12,0,10*ROW('Sanitation Data'!E5)),NA())</f>
        <v>#N/A</v>
      </c>
      <c r="AF11" s="530" t="e">
        <f ca="1">+IF(AND(ISNUMBER(OFFSET('Sanitation Data'!$F$4,0,10*ROW('Sanitation Data'!F5))),'Data Summary'!CU11="Yes"),100-OFFSET('Sanitation Data'!$F$4,0,10*ROW('Sanitation Data'!F5)),NA())</f>
        <v>#N/A</v>
      </c>
      <c r="AG11" s="530" t="e">
        <f ca="1">+IF(AND(ISNUMBER(OFFSET('Sanitation Data'!$F$6,0,10*ROW('Sanitation Data'!F5))),'Data Summary'!CV11="Yes"),OFFSET('Sanitation Data'!$F$6,0,10*ROW('Sanitation Data'!F5)),NA())</f>
        <v>#N/A</v>
      </c>
      <c r="AH11" s="530" t="e">
        <f ca="1">+IF(AND(ISNUMBER(OFFSET('Sanitation Data'!$F$10,0,10*ROW('Sanitation Data'!F5))),'Data Summary'!CW11="Yes"),OFFSET('Sanitation Data'!$F$10,0,10*ROW('Sanitation Data'!F5)),NA())</f>
        <v>#N/A</v>
      </c>
      <c r="AI11" s="530" t="e">
        <f ca="1">+IF(AND(ISNUMBER(OFFSET('Sanitation Data'!$F$11,0,10*ROW('Sanitation Data'!F5))),'Data Summary'!CX11="Yes"),OFFSET('Sanitation Data'!$F$11,0,10*ROW('Sanitation Data'!F5)),NA())</f>
        <v>#N/A</v>
      </c>
      <c r="AJ11" s="530" t="e">
        <f ca="1">+IF(AND(ISNUMBER(OFFSET('Sanitation Data'!$F$12,0,10*ROW('Sanitation Data'!F5))),'Data Summary'!CY11="Yes"),OFFSET('Sanitation Data'!$F$12,0,10*ROW('Sanitation Data'!F5)),NA())</f>
        <v>#N/A</v>
      </c>
      <c r="AK11" s="530" t="e">
        <f ca="1">+IF(AND(ISNUMBER(OFFSET('Sanitation Data'!$G$4,0,10*ROW('Sanitation Data'!G5))),'Data Summary'!CZ11="Yes"),100-OFFSET('Sanitation Data'!$G$4,0,10*ROW('Sanitation Data'!G5)),NA())</f>
        <v>#N/A</v>
      </c>
      <c r="AL11" s="530" t="e">
        <f ca="1">+IF(AND(ISNUMBER(OFFSET('Sanitation Data'!$G$6,0,10*ROW('Sanitation Data'!G5))),'Data Summary'!DA11="Yes"),OFFSET('Sanitation Data'!$G$6,0,10*ROW('Sanitation Data'!G5)),NA())</f>
        <v>#N/A</v>
      </c>
      <c r="AM11" s="530" t="e">
        <f ca="1">+IF(AND(ISNUMBER(OFFSET('Sanitation Data'!$G$10,0,10*ROW('Sanitation Data'!G5))),'Data Summary'!DB11="Yes"),OFFSET('Sanitation Data'!$G$10,0,10*ROW('Sanitation Data'!G5)),NA())</f>
        <v>#N/A</v>
      </c>
      <c r="AN11" s="530" t="e">
        <f ca="1">+IF(AND(ISNUMBER(OFFSET('Sanitation Data'!$G$11,0,10*ROW('Sanitation Data'!G5))),'Data Summary'!DC11="Yes"),OFFSET('Sanitation Data'!$G$11,0,10*ROW('Sanitation Data'!G5)),NA())</f>
        <v>#N/A</v>
      </c>
      <c r="AO11" s="530" t="e">
        <f ca="1">+IF(AND(ISNUMBER(OFFSET('Sanitation Data'!$G$12,0,10*ROW('Sanitation Data'!G5))),'Data Summary'!DD11="Yes"),OFFSET('Sanitation Data'!$G$12,0,10*ROW('Sanitation Data'!G5)),NA())</f>
        <v>#N/A</v>
      </c>
      <c r="AP11" s="530" t="e">
        <f ca="1">+IF(AND(ISNUMBER(OFFSET('Sanitation Data'!$H$4,0,10*ROW('Sanitation Data'!H5))),'Data Summary'!DE11="Yes"),100-OFFSET('Sanitation Data'!$H$4,0,10*ROW('Sanitation Data'!H5)),NA())</f>
        <v>#N/A</v>
      </c>
      <c r="AQ11" s="530" t="e">
        <f ca="1">+IF(AND(ISNUMBER(OFFSET('Sanitation Data'!$H$6,0,10*ROW('Sanitation Data'!H5))),'Data Summary'!DF11="Yes"),OFFSET('Sanitation Data'!$H$6,0,10*ROW('Sanitation Data'!H5)),NA())</f>
        <v>#N/A</v>
      </c>
      <c r="AR11" s="530" t="e">
        <f ca="1">+IF(AND(ISNUMBER(OFFSET('Sanitation Data'!$H$10,0,10*ROW('Sanitation Data'!H5))),'Data Summary'!DG11="Yes"),OFFSET('Sanitation Data'!$H$10,0,10*ROW('Sanitation Data'!H5)),NA())</f>
        <v>#N/A</v>
      </c>
      <c r="AS11" s="530" t="e">
        <f ca="1">+IF(AND(ISNUMBER(OFFSET('Sanitation Data'!$H$11,0,10*ROW('Sanitation Data'!H5))),'Data Summary'!DH11="Yes"),OFFSET('Sanitation Data'!$H$11,0,10*ROW('Sanitation Data'!H5)),NA())</f>
        <v>#N/A</v>
      </c>
      <c r="AT11" s="530" t="e">
        <f ca="1">+IF(AND(ISNUMBER(OFFSET('Sanitation Data'!$H$12,0,10*ROW('Sanitation Data'!H5))),'Data Summary'!DI11="Yes"),OFFSET('Sanitation Data'!$H$12,0,10*ROW('Sanitation Data'!H5)),NA())</f>
        <v>#N/A</v>
      </c>
      <c r="AU11" s="530" t="e">
        <f ca="1">+IF(AND(ISNUMBER(OFFSET('Sanitation Data'!$I$4,0,10*ROW('Sanitation Data'!I5))),'Data Summary'!DJ11="Yes"),100-OFFSET('Sanitation Data'!$I$4,0,10*ROW('Sanitation Data'!I5)),NA())</f>
        <v>#N/A</v>
      </c>
      <c r="AV11" s="530" t="e">
        <f ca="1">+IF(AND(ISNUMBER(OFFSET('Sanitation Data'!$I$6,0,10*ROW('Sanitation Data'!I5))),'Data Summary'!DK11="Yes"),OFFSET('Sanitation Data'!$I$6,0,10*ROW('Sanitation Data'!I5)),NA())</f>
        <v>#N/A</v>
      </c>
      <c r="AW11" s="530" t="e">
        <f ca="1">+IF(AND(ISNUMBER(OFFSET('Sanitation Data'!$I$10,0,10*ROW('Sanitation Data'!I5))),'Data Summary'!DL11="Yes"),OFFSET('Sanitation Data'!$I$10,0,10*ROW('Sanitation Data'!I5)),NA())</f>
        <v>#N/A</v>
      </c>
      <c r="AX11" s="530" t="e">
        <f ca="1">+IF(AND(ISNUMBER(OFFSET('Sanitation Data'!$I$11,0,10*ROW('Sanitation Data'!I5))),'Data Summary'!DM11="Yes"),OFFSET('Sanitation Data'!$I$11,0,10*ROW('Sanitation Data'!I5)),NA())</f>
        <v>#N/A</v>
      </c>
      <c r="AY11" s="530" t="e">
        <f ca="1">+IF(AND(ISNUMBER(OFFSET('Sanitation Data'!$I$12,0,10*ROW('Sanitation Data'!I5))),'Data Summary'!DN11="Yes"),OFFSET('Sanitation Data'!$I$12,0,10*ROW('Sanitation Data'!I5)),NA())</f>
        <v>#N/A</v>
      </c>
      <c r="AZ11" s="531" t="e">
        <f ca="1">+IF(AND(ISNUMBER(OFFSET('Hygiene Data'!$D$5,0,10*ROW('Hygiene Data'!D5))),'Data Summary'!DO11="Yes"),OFFSET('Hygiene Data'!$D$5,0,10*ROW('Hygiene Data'!D5)),NA())</f>
        <v>#N/A</v>
      </c>
      <c r="BA11" s="531" t="e">
        <f ca="1">+IF(AND(ISNUMBER(OFFSET('Hygiene Data'!$D$7,0,10*ROW('Hygiene Data'!D5))),'Data Summary'!DP11="Yes"),OFFSET('Hygiene Data'!$D$7,0,10*ROW('Hygiene Data'!D5)),NA())</f>
        <v>#N/A</v>
      </c>
      <c r="BB11" s="531" t="e">
        <f ca="1">+IF(AND(ISNUMBER(OFFSET('Hygiene Data'!$D$9,0,10*ROW('Hygiene Data'!D5))),'Data Summary'!DQ11="Yes"),OFFSET('Hygiene Data'!$D$9,0,10*ROW('Hygiene Data'!D5)),NA())</f>
        <v>#N/A</v>
      </c>
      <c r="BC11" s="531" t="e">
        <f ca="1">+IF(AND(ISNUMBER(OFFSET('Hygiene Data'!$E$5,0,10*ROW('Hygiene Data'!E5))),'Data Summary'!DR11="Yes"),OFFSET('Hygiene Data'!$E$5,0,10*ROW('Hygiene Data'!E5)),NA())</f>
        <v>#N/A</v>
      </c>
      <c r="BD11" s="531" t="e">
        <f ca="1">+IF(AND(ISNUMBER(OFFSET('Hygiene Data'!$E$7,0,10*ROW('Hygiene Data'!E5))),'Data Summary'!DS11="Yes"),OFFSET('Hygiene Data'!$E$7,0,10*ROW('Hygiene Data'!E5)),NA())</f>
        <v>#N/A</v>
      </c>
      <c r="BE11" s="531" t="e">
        <f ca="1">+IF(AND(ISNUMBER(OFFSET('Hygiene Data'!$E$9,0,10*ROW('Hygiene Data'!E5))),'Data Summary'!DT11="Yes"),OFFSET('Hygiene Data'!$E$9,0,10*ROW('Hygiene Data'!E5)),NA())</f>
        <v>#N/A</v>
      </c>
      <c r="BF11" s="531" t="e">
        <f ca="1">+IF(AND(ISNUMBER(OFFSET('Hygiene Data'!$F$5,0,10*ROW('Hygiene Data'!F5))),'Data Summary'!DU11="Yes"),OFFSET('Hygiene Data'!$F$5,0,10*ROW('Hygiene Data'!F5)),NA())</f>
        <v>#N/A</v>
      </c>
      <c r="BG11" s="531" t="e">
        <f ca="1">+IF(AND(ISNUMBER(OFFSET('Hygiene Data'!$F$7,0,10*ROW('Hygiene Data'!F5))),'Data Summary'!DV11="Yes"),OFFSET('Hygiene Data'!$F$7,0,10*ROW('Hygiene Data'!F5)),NA())</f>
        <v>#N/A</v>
      </c>
      <c r="BH11" s="531" t="e">
        <f ca="1">+IF(AND(ISNUMBER(OFFSET('Hygiene Data'!$F$9,0,10*ROW('Hygiene Data'!F5))),'Data Summary'!DW11="Yes"),OFFSET('Hygiene Data'!$F$9,0,10*ROW('Hygiene Data'!F5)),NA())</f>
        <v>#N/A</v>
      </c>
      <c r="BI11" s="531" t="e">
        <f ca="1">+IF(AND(ISNUMBER(OFFSET('Hygiene Data'!$G$5,0,10*ROW('Hygiene Data'!G5))),'Data Summary'!DX11="Yes"),OFFSET('Hygiene Data'!$G$5,0,10*ROW('Hygiene Data'!G5)),NA())</f>
        <v>#N/A</v>
      </c>
      <c r="BJ11" s="531" t="e">
        <f ca="1">+IF(AND(ISNUMBER(OFFSET('Hygiene Data'!$G$7,0,10*ROW('Hygiene Data'!G5))),'Data Summary'!DY11="Yes"),OFFSET('Hygiene Data'!$G$7,0,10*ROW('Hygiene Data'!G5)),NA())</f>
        <v>#N/A</v>
      </c>
      <c r="BK11" s="531" t="e">
        <f ca="1">+IF(AND(ISNUMBER(OFFSET('Hygiene Data'!$G$9,0,10*ROW('Hygiene Data'!G5))),'Data Summary'!DZ11="Yes"),OFFSET('Hygiene Data'!$G$9,0,10*ROW('Hygiene Data'!G5)),NA())</f>
        <v>#N/A</v>
      </c>
      <c r="BL11" s="531" t="e">
        <f ca="1">+IF(AND(ISNUMBER(OFFSET('Hygiene Data'!$H$5,0,10*ROW('Hygiene Data'!H5))),'Data Summary'!EA11="Yes"),OFFSET('Hygiene Data'!$H$5,0,10*ROW('Hygiene Data'!H5)),NA())</f>
        <v>#N/A</v>
      </c>
      <c r="BM11" s="531" t="e">
        <f ca="1">+IF(AND(ISNUMBER(OFFSET('Hygiene Data'!$H$7,0,10*ROW('Hygiene Data'!H5))),'Data Summary'!EB11="Yes"),OFFSET('Hygiene Data'!$H$7,0,10*ROW('Hygiene Data'!H5)),NA())</f>
        <v>#N/A</v>
      </c>
      <c r="BN11" s="531" t="e">
        <f ca="1">+IF(AND(ISNUMBER(OFFSET('Hygiene Data'!$H$9,0,10*ROW('Hygiene Data'!H5))),'Data Summary'!EC11="Yes"),OFFSET('Hygiene Data'!$H$9,0,10*ROW('Hygiene Data'!H5)),NA())</f>
        <v>#N/A</v>
      </c>
      <c r="BO11" s="531" t="e">
        <f ca="1">+IF(AND(ISNUMBER(OFFSET('Hygiene Data'!$I$5,0,10*ROW('Hygiene Data'!I5))),'Data Summary'!ED11="Yes"),OFFSET('Hygiene Data'!$I$5,0,10*ROW('Hygiene Data'!I5)),NA())</f>
        <v>#N/A</v>
      </c>
      <c r="BP11" s="531" t="e">
        <f ca="1">+IF(AND(ISNUMBER(OFFSET('Hygiene Data'!$I$7,0,10*ROW('Hygiene Data'!I5))),'Data Summary'!EE11="Yes"),OFFSET('Hygiene Data'!$I$7,0,10*ROW('Hygiene Data'!I5)),NA())</f>
        <v>#N/A</v>
      </c>
      <c r="BQ11" s="531" t="e">
        <f ca="1">+IF(AND(ISNUMBER(OFFSET('Hygiene Data'!$I$9,0,10*ROW('Hygiene Data'!I5))),'Data Summary'!EF11="Yes"),OFFSET('Hygiene Data'!$I$9,0,10*ROW('Hygiene Data'!I5)),NA())</f>
        <v>#N/A</v>
      </c>
    </row>
    <row r="12" spans="1:69" x14ac:dyDescent="0.25">
      <c r="A12" s="527" t="str">
        <f ca="1">+RIGHT('Data Summary'!A12,LEN('Data Summary'!A12)-9)</f>
        <v>EMIS</v>
      </c>
      <c r="B12" s="501" t="str">
        <f ca="1">+IF(ISTEXT('Data Summary'!B12),'Data Summary'!B12,"")</f>
        <v>EMIS</v>
      </c>
      <c r="C12" s="528">
        <f ca="1">+VALUE('Data Summary'!C12)</f>
        <v>2017</v>
      </c>
      <c r="D12" s="529">
        <f ca="1">+IF(AND(ISNUMBER(OFFSET('Water Data'!$D$4,0,10*ROW('Water Data'!D6))),'Data Summary'!BS12="Yes"),100-OFFSET('Water Data'!$D$4,0,10*ROW('Water Data'!D6)),NA())</f>
        <v>95.077141697117341</v>
      </c>
      <c r="E12" s="529">
        <f ca="1">+IF(AND(ISNUMBER(OFFSET('Water Data'!$D$6,0,10*ROW('Water Data'!D6))),'Data Summary'!BT12="Yes"),OFFSET('Water Data'!$D$6,0,10*ROW('Water Data'!D6)),NA())</f>
        <v>83.126400425778357</v>
      </c>
      <c r="F12" s="529" t="e">
        <f ca="1">+IF(AND(ISNUMBER(OFFSET('Water Data'!$D$9,0,10*ROW('Water Data'!D6))),'Data Summary'!BU12="Yes"),OFFSET('Water Data'!$D$9,0,10*ROW('Water Data'!D6)),NA())</f>
        <v>#N/A</v>
      </c>
      <c r="G12" s="529" t="e">
        <f ca="1">+IF(AND(ISNUMBER(OFFSET('Water Data'!$E$4,0,10*ROW('Water Data'!E6))),'Data Summary'!BV12="Yes"),100-OFFSET('Water Data'!$E$4,0,10*ROW('Water Data'!E6)),NA())</f>
        <v>#N/A</v>
      </c>
      <c r="H12" s="529" t="e">
        <f ca="1">+IF(AND(ISNUMBER(OFFSET('Water Data'!$E$6,0,10*ROW('Water Data'!E6))),'Data Summary'!BW12="Yes"),OFFSET('Water Data'!$E$6,0,10*ROW('Water Data'!E6)),NA())</f>
        <v>#N/A</v>
      </c>
      <c r="I12" s="529" t="e">
        <f ca="1">+IF(AND(ISNUMBER(OFFSET('Water Data'!$E$9,0,10*ROW('Water Data'!E6))),'Data Summary'!BX12="Yes"),OFFSET('Water Data'!$E$9,0,10*ROW('Water Data'!E6)),NA())</f>
        <v>#N/A</v>
      </c>
      <c r="J12" s="529" t="e">
        <f ca="1">+IF(AND(ISNUMBER(OFFSET('Water Data'!$F$4,0,10*ROW('Water Data'!F6))),'Data Summary'!BY12="Yes"),100-OFFSET('Water Data'!$F$4,0,10*ROW('Water Data'!F6)),NA())</f>
        <v>#N/A</v>
      </c>
      <c r="K12" s="529" t="e">
        <f ca="1">+IF(AND(ISNUMBER(OFFSET('Water Data'!$F$6,0,10*ROW('Water Data'!F6))),'Data Summary'!BZ12="Yes"),OFFSET('Water Data'!$F$6,0,10*ROW('Water Data'!F6)),NA())</f>
        <v>#N/A</v>
      </c>
      <c r="L12" s="529" t="e">
        <f ca="1">+IF(AND(ISNUMBER(OFFSET('Water Data'!$F$9,0,10*ROW('Water Data'!F6))),'Data Summary'!CA12="Yes"),OFFSET('Water Data'!$F$9,0,10*ROW('Water Data'!F6)),NA())</f>
        <v>#N/A</v>
      </c>
      <c r="M12" s="529" t="e">
        <f ca="1">+IF(AND(ISNUMBER(OFFSET('Water Data'!$G$4,0,10*ROW('Water Data'!G6))),'Data Summary'!CB12="Yes"),100-OFFSET('Water Data'!$G$4,0,10*ROW('Water Data'!G6)),NA())</f>
        <v>#N/A</v>
      </c>
      <c r="N12" s="529" t="e">
        <f ca="1">+IF(AND(ISNUMBER(OFFSET('Water Data'!$G$6,0,10*ROW('Water Data'!G6))),'Data Summary'!CC12="Yes"),OFFSET('Water Data'!$G$6,0,10*ROW('Water Data'!G6)),NA())</f>
        <v>#N/A</v>
      </c>
      <c r="O12" s="529" t="e">
        <f ca="1">+IF(AND(ISNUMBER(OFFSET('Water Data'!$G$9,0,10*ROW('Water Data'!G6))),'Data Summary'!CD12="Yes"),OFFSET('Water Data'!$G$9,0,10*ROW('Water Data'!G6)),NA())</f>
        <v>#N/A</v>
      </c>
      <c r="P12" s="529">
        <f ca="1">+IF(AND(ISNUMBER(OFFSET('Water Data'!$H$4,0,10*ROW('Water Data'!H6))),'Data Summary'!CE12="Yes"),100-OFFSET('Water Data'!$H$4,0,10*ROW('Water Data'!H6)),NA())</f>
        <v>94.685061630668329</v>
      </c>
      <c r="Q12" s="529">
        <f ca="1">+IF(AND(ISNUMBER(OFFSET('Water Data'!$H$6,0,10*ROW('Water Data'!H6))),'Data Summary'!CF12="Yes"),OFFSET('Water Data'!$H$6,0,10*ROW('Water Data'!H6)),NA())</f>
        <v>81.505439623297363</v>
      </c>
      <c r="R12" s="529" t="e">
        <f ca="1">+IF(AND(ISNUMBER(OFFSET('Water Data'!$H$9,0,10*ROW('Water Data'!H6))),'Data Summary'!CG12="Yes"),OFFSET('Water Data'!$H$9,0,10*ROW('Water Data'!H6)),NA())</f>
        <v>#N/A</v>
      </c>
      <c r="S12" s="529">
        <f ca="1">+IF(AND(ISNUMBER(OFFSET('Water Data'!$I$4,0,10*ROW('Water Data'!I6))),'Data Summary'!CH12="Yes"),100-OFFSET('Water Data'!$I$4,0,10*ROW('Water Data'!I6)),NA())</f>
        <v>98.513379583746286</v>
      </c>
      <c r="T12" s="529">
        <f ca="1">+IF(AND(ISNUMBER(OFFSET('Water Data'!$I$6,0,10*ROW('Water Data'!I6))),'Data Summary'!CI12="Yes"),OFFSET('Water Data'!$I$6,0,10*ROW('Water Data'!I6)),NA())</f>
        <v>94.988986270897357</v>
      </c>
      <c r="U12" s="529" t="e">
        <f ca="1">+IF(AND(ISNUMBER(OFFSET('Water Data'!$I$9,0,10*ROW('Water Data'!I6))),'Data Summary'!CJ12="Yes"),OFFSET('Water Data'!$I$9,0,10*ROW('Water Data'!I6)),NA())</f>
        <v>#N/A</v>
      </c>
      <c r="V12" s="530" t="e">
        <f ca="1">+IF(AND(ISNUMBER(OFFSET('Sanitation Data'!$D$4,0,10*ROW('Sanitation Data'!D6))),'Data Summary'!CK12="Yes"),100-OFFSET('Sanitation Data'!$D$4,0,10*ROW('Sanitation Data'!D6)),NA())</f>
        <v>#N/A</v>
      </c>
      <c r="W12" s="530" t="e">
        <f ca="1">+IF(AND(ISNUMBER(OFFSET('Sanitation Data'!$D$6,0,10*ROW('Sanitation Data'!D6))),'Data Summary'!CL12="Yes"),OFFSET('Sanitation Data'!$D$6,0,10*ROW('Sanitation Data'!D6)),NA())</f>
        <v>#N/A</v>
      </c>
      <c r="X12" s="530" t="e">
        <f ca="1">+IF(AND(ISNUMBER(OFFSET('Sanitation Data'!$D$10,0,10*ROW('Sanitation Data'!D6))),'Data Summary'!CM12="Yes"),OFFSET('Sanitation Data'!$D$10,0,10*ROW('Sanitation Data'!D6)),NA())</f>
        <v>#N/A</v>
      </c>
      <c r="Y12" s="530" t="e">
        <f ca="1">+IF(AND(ISNUMBER(OFFSET('Sanitation Data'!$D$11,0,10*ROW('Sanitation Data'!D6))),'Data Summary'!CN12="Yes"),OFFSET('Sanitation Data'!$D$11,0,10*ROW('Sanitation Data'!D6)),NA())</f>
        <v>#N/A</v>
      </c>
      <c r="Z12" s="530" t="e">
        <f ca="1">+IF(AND(ISNUMBER(OFFSET('Sanitation Data'!$D$12,0,10*ROW('Sanitation Data'!D6))),'Data Summary'!CO12="Yes"),OFFSET('Sanitation Data'!$D$12,0,10*ROW('Sanitation Data'!D6)),NA())</f>
        <v>#N/A</v>
      </c>
      <c r="AA12" s="530" t="e">
        <f ca="1">+IF(AND(ISNUMBER(OFFSET('Sanitation Data'!$E$4,0,10*ROW('Sanitation Data'!E6))),'Data Summary'!CP12="Yes"),100-OFFSET('Sanitation Data'!$E$4,0,10*ROW('Sanitation Data'!E6)),NA())</f>
        <v>#N/A</v>
      </c>
      <c r="AB12" s="530" t="e">
        <f ca="1">+IF(AND(ISNUMBER(OFFSET('Sanitation Data'!$E$6,0,10*ROW('Sanitation Data'!E6))),'Data Summary'!CQ12="Yes"),OFFSET('Sanitation Data'!$E$6,0,10*ROW('Sanitation Data'!E6)),NA())</f>
        <v>#N/A</v>
      </c>
      <c r="AC12" s="530" t="e">
        <f ca="1">+IF(AND(ISNUMBER(OFFSET('Sanitation Data'!$E$10,0,10*ROW('Sanitation Data'!E6))),'Data Summary'!CR12="Yes"),OFFSET('Sanitation Data'!$E$10,0,10*ROW('Sanitation Data'!E6)),NA())</f>
        <v>#N/A</v>
      </c>
      <c r="AD12" s="530" t="e">
        <f ca="1">+IF(AND(ISNUMBER(OFFSET('Sanitation Data'!$E$11,0,10*ROW('Sanitation Data'!E6))),'Data Summary'!CS12="Yes"),OFFSET('Sanitation Data'!$E$11,0,10*ROW('Sanitation Data'!E6)),NA())</f>
        <v>#N/A</v>
      </c>
      <c r="AE12" s="530" t="e">
        <f ca="1">+IF(AND(ISNUMBER(OFFSET('Sanitation Data'!$E$12,0,10*ROW('Sanitation Data'!E6))),'Data Summary'!CT12="Yes"),OFFSET('Sanitation Data'!$E$12,0,10*ROW('Sanitation Data'!E6)),NA())</f>
        <v>#N/A</v>
      </c>
      <c r="AF12" s="530" t="e">
        <f ca="1">+IF(AND(ISNUMBER(OFFSET('Sanitation Data'!$F$4,0,10*ROW('Sanitation Data'!F6))),'Data Summary'!CU12="Yes"),100-OFFSET('Sanitation Data'!$F$4,0,10*ROW('Sanitation Data'!F6)),NA())</f>
        <v>#N/A</v>
      </c>
      <c r="AG12" s="530" t="e">
        <f ca="1">+IF(AND(ISNUMBER(OFFSET('Sanitation Data'!$F$6,0,10*ROW('Sanitation Data'!F6))),'Data Summary'!CV12="Yes"),OFFSET('Sanitation Data'!$F$6,0,10*ROW('Sanitation Data'!F6)),NA())</f>
        <v>#N/A</v>
      </c>
      <c r="AH12" s="530" t="e">
        <f ca="1">+IF(AND(ISNUMBER(OFFSET('Sanitation Data'!$F$10,0,10*ROW('Sanitation Data'!F6))),'Data Summary'!CW12="Yes"),OFFSET('Sanitation Data'!$F$10,0,10*ROW('Sanitation Data'!F6)),NA())</f>
        <v>#N/A</v>
      </c>
      <c r="AI12" s="530" t="e">
        <f ca="1">+IF(AND(ISNUMBER(OFFSET('Sanitation Data'!$F$11,0,10*ROW('Sanitation Data'!F6))),'Data Summary'!CX12="Yes"),OFFSET('Sanitation Data'!$F$11,0,10*ROW('Sanitation Data'!F6)),NA())</f>
        <v>#N/A</v>
      </c>
      <c r="AJ12" s="530" t="e">
        <f ca="1">+IF(AND(ISNUMBER(OFFSET('Sanitation Data'!$F$12,0,10*ROW('Sanitation Data'!F6))),'Data Summary'!CY12="Yes"),OFFSET('Sanitation Data'!$F$12,0,10*ROW('Sanitation Data'!F6)),NA())</f>
        <v>#N/A</v>
      </c>
      <c r="AK12" s="530" t="e">
        <f ca="1">+IF(AND(ISNUMBER(OFFSET('Sanitation Data'!$G$4,0,10*ROW('Sanitation Data'!G6))),'Data Summary'!CZ12="Yes"),100-OFFSET('Sanitation Data'!$G$4,0,10*ROW('Sanitation Data'!G6)),NA())</f>
        <v>#N/A</v>
      </c>
      <c r="AL12" s="530" t="e">
        <f ca="1">+IF(AND(ISNUMBER(OFFSET('Sanitation Data'!$G$6,0,10*ROW('Sanitation Data'!G6))),'Data Summary'!DA12="Yes"),OFFSET('Sanitation Data'!$G$6,0,10*ROW('Sanitation Data'!G6)),NA())</f>
        <v>#N/A</v>
      </c>
      <c r="AM12" s="530" t="e">
        <f ca="1">+IF(AND(ISNUMBER(OFFSET('Sanitation Data'!$G$10,0,10*ROW('Sanitation Data'!G6))),'Data Summary'!DB12="Yes"),OFFSET('Sanitation Data'!$G$10,0,10*ROW('Sanitation Data'!G6)),NA())</f>
        <v>#N/A</v>
      </c>
      <c r="AN12" s="530" t="e">
        <f ca="1">+IF(AND(ISNUMBER(OFFSET('Sanitation Data'!$G$11,0,10*ROW('Sanitation Data'!G6))),'Data Summary'!DC12="Yes"),OFFSET('Sanitation Data'!$G$11,0,10*ROW('Sanitation Data'!G6)),NA())</f>
        <v>#N/A</v>
      </c>
      <c r="AO12" s="530" t="e">
        <f ca="1">+IF(AND(ISNUMBER(OFFSET('Sanitation Data'!$G$12,0,10*ROW('Sanitation Data'!G6))),'Data Summary'!DD12="Yes"),OFFSET('Sanitation Data'!$G$12,0,10*ROW('Sanitation Data'!G6)),NA())</f>
        <v>#N/A</v>
      </c>
      <c r="AP12" s="530" t="e">
        <f ca="1">+IF(AND(ISNUMBER(OFFSET('Sanitation Data'!$H$4,0,10*ROW('Sanitation Data'!H6))),'Data Summary'!DE12="Yes"),100-OFFSET('Sanitation Data'!$H$4,0,10*ROW('Sanitation Data'!H6)),NA())</f>
        <v>#N/A</v>
      </c>
      <c r="AQ12" s="530" t="e">
        <f ca="1">+IF(AND(ISNUMBER(OFFSET('Sanitation Data'!$H$6,0,10*ROW('Sanitation Data'!H6))),'Data Summary'!DF12="Yes"),OFFSET('Sanitation Data'!$H$6,0,10*ROW('Sanitation Data'!H6)),NA())</f>
        <v>#N/A</v>
      </c>
      <c r="AR12" s="530" t="e">
        <f ca="1">+IF(AND(ISNUMBER(OFFSET('Sanitation Data'!$H$10,0,10*ROW('Sanitation Data'!H6))),'Data Summary'!DG12="Yes"),OFFSET('Sanitation Data'!$H$10,0,10*ROW('Sanitation Data'!H6)),NA())</f>
        <v>#N/A</v>
      </c>
      <c r="AS12" s="530" t="e">
        <f ca="1">+IF(AND(ISNUMBER(OFFSET('Sanitation Data'!$H$11,0,10*ROW('Sanitation Data'!H6))),'Data Summary'!DH12="Yes"),OFFSET('Sanitation Data'!$H$11,0,10*ROW('Sanitation Data'!H6)),NA())</f>
        <v>#N/A</v>
      </c>
      <c r="AT12" s="530" t="e">
        <f ca="1">+IF(AND(ISNUMBER(OFFSET('Sanitation Data'!$H$12,0,10*ROW('Sanitation Data'!H6))),'Data Summary'!DI12="Yes"),OFFSET('Sanitation Data'!$H$12,0,10*ROW('Sanitation Data'!H6)),NA())</f>
        <v>#N/A</v>
      </c>
      <c r="AU12" s="530" t="e">
        <f ca="1">+IF(AND(ISNUMBER(OFFSET('Sanitation Data'!$I$4,0,10*ROW('Sanitation Data'!I6))),'Data Summary'!DJ12="Yes"),100-OFFSET('Sanitation Data'!$I$4,0,10*ROW('Sanitation Data'!I6)),NA())</f>
        <v>#N/A</v>
      </c>
      <c r="AV12" s="530" t="e">
        <f ca="1">+IF(AND(ISNUMBER(OFFSET('Sanitation Data'!$I$6,0,10*ROW('Sanitation Data'!I6))),'Data Summary'!DK12="Yes"),OFFSET('Sanitation Data'!$I$6,0,10*ROW('Sanitation Data'!I6)),NA())</f>
        <v>#N/A</v>
      </c>
      <c r="AW12" s="530" t="e">
        <f ca="1">+IF(AND(ISNUMBER(OFFSET('Sanitation Data'!$I$10,0,10*ROW('Sanitation Data'!I6))),'Data Summary'!DL12="Yes"),OFFSET('Sanitation Data'!$I$10,0,10*ROW('Sanitation Data'!I6)),NA())</f>
        <v>#N/A</v>
      </c>
      <c r="AX12" s="530" t="e">
        <f ca="1">+IF(AND(ISNUMBER(OFFSET('Sanitation Data'!$I$11,0,10*ROW('Sanitation Data'!I6))),'Data Summary'!DM12="Yes"),OFFSET('Sanitation Data'!$I$11,0,10*ROW('Sanitation Data'!I6)),NA())</f>
        <v>#N/A</v>
      </c>
      <c r="AY12" s="530" t="e">
        <f ca="1">+IF(AND(ISNUMBER(OFFSET('Sanitation Data'!$I$12,0,10*ROW('Sanitation Data'!I6))),'Data Summary'!DN12="Yes"),OFFSET('Sanitation Data'!$I$12,0,10*ROW('Sanitation Data'!I6)),NA())</f>
        <v>#N/A</v>
      </c>
      <c r="AZ12" s="531" t="e">
        <f ca="1">+IF(AND(ISNUMBER(OFFSET('Hygiene Data'!$D$5,0,10*ROW('Hygiene Data'!D6))),'Data Summary'!DO12="Yes"),OFFSET('Hygiene Data'!$D$5,0,10*ROW('Hygiene Data'!D6)),NA())</f>
        <v>#N/A</v>
      </c>
      <c r="BA12" s="531" t="e">
        <f ca="1">+IF(AND(ISNUMBER(OFFSET('Hygiene Data'!$D$7,0,10*ROW('Hygiene Data'!D6))),'Data Summary'!DP12="Yes"),OFFSET('Hygiene Data'!$D$7,0,10*ROW('Hygiene Data'!D6)),NA())</f>
        <v>#N/A</v>
      </c>
      <c r="BB12" s="531">
        <f ca="1">+IF(AND(ISNUMBER(OFFSET('Hygiene Data'!$D$9,0,10*ROW('Hygiene Data'!D6))),'Data Summary'!DQ12="Yes"),OFFSET('Hygiene Data'!$D$9,0,10*ROW('Hygiene Data'!D6)),NA())</f>
        <v>59.907531465692252</v>
      </c>
      <c r="BC12" s="531" t="e">
        <f ca="1">+IF(AND(ISNUMBER(OFFSET('Hygiene Data'!$E$5,0,10*ROW('Hygiene Data'!E6))),'Data Summary'!DR12="Yes"),OFFSET('Hygiene Data'!$E$5,0,10*ROW('Hygiene Data'!E6)),NA())</f>
        <v>#N/A</v>
      </c>
      <c r="BD12" s="531" t="e">
        <f ca="1">+IF(AND(ISNUMBER(OFFSET('Hygiene Data'!$E$7,0,10*ROW('Hygiene Data'!E6))),'Data Summary'!DS12="Yes"),OFFSET('Hygiene Data'!$E$7,0,10*ROW('Hygiene Data'!E6)),NA())</f>
        <v>#N/A</v>
      </c>
      <c r="BE12" s="531" t="e">
        <f ca="1">+IF(AND(ISNUMBER(OFFSET('Hygiene Data'!$E$9,0,10*ROW('Hygiene Data'!E6))),'Data Summary'!DT12="Yes"),OFFSET('Hygiene Data'!$E$9,0,10*ROW('Hygiene Data'!E6)),NA())</f>
        <v>#N/A</v>
      </c>
      <c r="BF12" s="531" t="e">
        <f ca="1">+IF(AND(ISNUMBER(OFFSET('Hygiene Data'!$F$5,0,10*ROW('Hygiene Data'!F6))),'Data Summary'!DU12="Yes"),OFFSET('Hygiene Data'!$F$5,0,10*ROW('Hygiene Data'!F6)),NA())</f>
        <v>#N/A</v>
      </c>
      <c r="BG12" s="531" t="e">
        <f ca="1">+IF(AND(ISNUMBER(OFFSET('Hygiene Data'!$F$7,0,10*ROW('Hygiene Data'!F6))),'Data Summary'!DV12="Yes"),OFFSET('Hygiene Data'!$F$7,0,10*ROW('Hygiene Data'!F6)),NA())</f>
        <v>#N/A</v>
      </c>
      <c r="BH12" s="531" t="e">
        <f ca="1">+IF(AND(ISNUMBER(OFFSET('Hygiene Data'!$F$9,0,10*ROW('Hygiene Data'!F6))),'Data Summary'!DW12="Yes"),OFFSET('Hygiene Data'!$F$9,0,10*ROW('Hygiene Data'!F6)),NA())</f>
        <v>#N/A</v>
      </c>
      <c r="BI12" s="531" t="e">
        <f ca="1">+IF(AND(ISNUMBER(OFFSET('Hygiene Data'!$G$5,0,10*ROW('Hygiene Data'!G6))),'Data Summary'!DX12="Yes"),OFFSET('Hygiene Data'!$G$5,0,10*ROW('Hygiene Data'!G6)),NA())</f>
        <v>#N/A</v>
      </c>
      <c r="BJ12" s="531" t="e">
        <f ca="1">+IF(AND(ISNUMBER(OFFSET('Hygiene Data'!$G$7,0,10*ROW('Hygiene Data'!G6))),'Data Summary'!DY12="Yes"),OFFSET('Hygiene Data'!$G$7,0,10*ROW('Hygiene Data'!G6)),NA())</f>
        <v>#N/A</v>
      </c>
      <c r="BK12" s="531" t="e">
        <f ca="1">+IF(AND(ISNUMBER(OFFSET('Hygiene Data'!$G$9,0,10*ROW('Hygiene Data'!G6))),'Data Summary'!DZ12="Yes"),OFFSET('Hygiene Data'!$G$9,0,10*ROW('Hygiene Data'!G6)),NA())</f>
        <v>#N/A</v>
      </c>
      <c r="BL12" s="531" t="e">
        <f ca="1">+IF(AND(ISNUMBER(OFFSET('Hygiene Data'!$H$5,0,10*ROW('Hygiene Data'!H6))),'Data Summary'!EA12="Yes"),OFFSET('Hygiene Data'!$H$5,0,10*ROW('Hygiene Data'!H6)),NA())</f>
        <v>#N/A</v>
      </c>
      <c r="BM12" s="531" t="e">
        <f ca="1">+IF(AND(ISNUMBER(OFFSET('Hygiene Data'!$H$7,0,10*ROW('Hygiene Data'!H6))),'Data Summary'!EB12="Yes"),OFFSET('Hygiene Data'!$H$7,0,10*ROW('Hygiene Data'!H6)),NA())</f>
        <v>#N/A</v>
      </c>
      <c r="BN12" s="531">
        <f ca="1">+IF(AND(ISNUMBER(OFFSET('Hygiene Data'!$H$9,0,10*ROW('Hygiene Data'!H6))),'Data Summary'!EC12="Yes"),OFFSET('Hygiene Data'!$H$9,0,10*ROW('Hygiene Data'!H6)),NA())</f>
        <v>59.309736514757432</v>
      </c>
      <c r="BO12" s="531" t="e">
        <f ca="1">+IF(AND(ISNUMBER(OFFSET('Hygiene Data'!$I$5,0,10*ROW('Hygiene Data'!I6))),'Data Summary'!ED12="Yes"),OFFSET('Hygiene Data'!$I$5,0,10*ROW('Hygiene Data'!I6)),NA())</f>
        <v>#N/A</v>
      </c>
      <c r="BP12" s="531" t="e">
        <f ca="1">+IF(AND(ISNUMBER(OFFSET('Hygiene Data'!$I$7,0,10*ROW('Hygiene Data'!I6))),'Data Summary'!EE12="Yes"),OFFSET('Hygiene Data'!$I$7,0,10*ROW('Hygiene Data'!I6)),NA())</f>
        <v>#N/A</v>
      </c>
      <c r="BQ12" s="531">
        <f ca="1">+IF(AND(ISNUMBER(OFFSET('Hygiene Data'!$I$9,0,10*ROW('Hygiene Data'!I6))),'Data Summary'!EF12="Yes"),OFFSET('Hygiene Data'!$I$9,0,10*ROW('Hygiene Data'!I6)),NA())</f>
        <v>53.102081268582751</v>
      </c>
    </row>
    <row r="13" spans="1:69" x14ac:dyDescent="0.25">
      <c r="A13" s="527" t="str">
        <f ca="1">+RIGHT('Data Summary'!A13,LEN('Data Summary'!A13)-9)</f>
        <v>WV</v>
      </c>
      <c r="B13" s="501" t="str">
        <f ca="1">+IF(ISTEXT('Data Summary'!B13),'Data Summary'!B13,"")</f>
        <v>Survey</v>
      </c>
      <c r="C13" s="528">
        <f ca="1">+VALUE('Data Summary'!C13)</f>
        <v>2017</v>
      </c>
      <c r="D13" s="529" t="e">
        <f ca="1">+IF(AND(ISNUMBER(OFFSET('Water Data'!$D$4,0,10*ROW('Water Data'!D7))),'Data Summary'!BS13="Yes"),100-OFFSET('Water Data'!$D$4,0,10*ROW('Water Data'!D7)),NA())</f>
        <v>#N/A</v>
      </c>
      <c r="E13" s="529" t="e">
        <f ca="1">+IF(AND(ISNUMBER(OFFSET('Water Data'!$D$6,0,10*ROW('Water Data'!D7))),'Data Summary'!BT13="Yes"),OFFSET('Water Data'!$D$6,0,10*ROW('Water Data'!D7)),NA())</f>
        <v>#N/A</v>
      </c>
      <c r="F13" s="529" t="e">
        <f ca="1">+IF(AND(ISNUMBER(OFFSET('Water Data'!$D$9,0,10*ROW('Water Data'!D7))),'Data Summary'!BU13="Yes"),OFFSET('Water Data'!$D$9,0,10*ROW('Water Data'!D7)),NA())</f>
        <v>#N/A</v>
      </c>
      <c r="G13" s="529" t="e">
        <f ca="1">+IF(AND(ISNUMBER(OFFSET('Water Data'!$E$4,0,10*ROW('Water Data'!E7))),'Data Summary'!BV13="Yes"),100-OFFSET('Water Data'!$E$4,0,10*ROW('Water Data'!E7)),NA())</f>
        <v>#N/A</v>
      </c>
      <c r="H13" s="529" t="e">
        <f ca="1">+IF(AND(ISNUMBER(OFFSET('Water Data'!$E$6,0,10*ROW('Water Data'!E7))),'Data Summary'!BW13="Yes"),OFFSET('Water Data'!$E$6,0,10*ROW('Water Data'!E7)),NA())</f>
        <v>#N/A</v>
      </c>
      <c r="I13" s="529" t="e">
        <f ca="1">+IF(AND(ISNUMBER(OFFSET('Water Data'!$E$9,0,10*ROW('Water Data'!E7))),'Data Summary'!BX13="Yes"),OFFSET('Water Data'!$E$9,0,10*ROW('Water Data'!E7)),NA())</f>
        <v>#N/A</v>
      </c>
      <c r="J13" s="529">
        <f ca="1">+IF(AND(ISNUMBER(OFFSET('Water Data'!$F$4,0,10*ROW('Water Data'!F7))),'Data Summary'!BY13="Yes"),100-OFFSET('Water Data'!$F$4,0,10*ROW('Water Data'!F7)),NA())</f>
        <v>97</v>
      </c>
      <c r="K13" s="529">
        <f ca="1">+IF(AND(ISNUMBER(OFFSET('Water Data'!$F$6,0,10*ROW('Water Data'!F7))),'Data Summary'!BZ13="Yes"),OFFSET('Water Data'!$F$6,0,10*ROW('Water Data'!F7)),NA())</f>
        <v>84</v>
      </c>
      <c r="L13" s="529">
        <f ca="1">+IF(AND(ISNUMBER(OFFSET('Water Data'!$F$9,0,10*ROW('Water Data'!F7))),'Data Summary'!CA13="Yes"),OFFSET('Water Data'!$F$9,0,10*ROW('Water Data'!F7)),NA())</f>
        <v>78.571430000000007</v>
      </c>
      <c r="M13" s="529" t="e">
        <f ca="1">+IF(AND(ISNUMBER(OFFSET('Water Data'!$G$4,0,10*ROW('Water Data'!G7))),'Data Summary'!CB13="Yes"),100-OFFSET('Water Data'!$G$4,0,10*ROW('Water Data'!G7)),NA())</f>
        <v>#N/A</v>
      </c>
      <c r="N13" s="529" t="e">
        <f ca="1">+IF(AND(ISNUMBER(OFFSET('Water Data'!$G$6,0,10*ROW('Water Data'!G7))),'Data Summary'!CC13="Yes"),OFFSET('Water Data'!$G$6,0,10*ROW('Water Data'!G7)),NA())</f>
        <v>#N/A</v>
      </c>
      <c r="O13" s="529" t="e">
        <f ca="1">+IF(AND(ISNUMBER(OFFSET('Water Data'!$G$9,0,10*ROW('Water Data'!G7))),'Data Summary'!CD13="Yes"),OFFSET('Water Data'!$G$9,0,10*ROW('Water Data'!G7)),NA())</f>
        <v>#N/A</v>
      </c>
      <c r="P13" s="529" t="e">
        <f ca="1">+IF(AND(ISNUMBER(OFFSET('Water Data'!$H$4,0,10*ROW('Water Data'!H7))),'Data Summary'!CE13="Yes"),100-OFFSET('Water Data'!$H$4,0,10*ROW('Water Data'!H7)),NA())</f>
        <v>#N/A</v>
      </c>
      <c r="Q13" s="529" t="e">
        <f ca="1">+IF(AND(ISNUMBER(OFFSET('Water Data'!$H$6,0,10*ROW('Water Data'!H7))),'Data Summary'!CF13="Yes"),OFFSET('Water Data'!$H$6,0,10*ROW('Water Data'!H7)),NA())</f>
        <v>#N/A</v>
      </c>
      <c r="R13" s="529" t="e">
        <f ca="1">+IF(AND(ISNUMBER(OFFSET('Water Data'!$H$9,0,10*ROW('Water Data'!H7))),'Data Summary'!CG13="Yes"),OFFSET('Water Data'!$H$9,0,10*ROW('Water Data'!H7)),NA())</f>
        <v>#N/A</v>
      </c>
      <c r="S13" s="529" t="e">
        <f ca="1">+IF(AND(ISNUMBER(OFFSET('Water Data'!$I$4,0,10*ROW('Water Data'!I7))),'Data Summary'!CH13="Yes"),100-OFFSET('Water Data'!$I$4,0,10*ROW('Water Data'!I7)),NA())</f>
        <v>#N/A</v>
      </c>
      <c r="T13" s="529" t="e">
        <f ca="1">+IF(AND(ISNUMBER(OFFSET('Water Data'!$I$6,0,10*ROW('Water Data'!I7))),'Data Summary'!CI13="Yes"),OFFSET('Water Data'!$I$6,0,10*ROW('Water Data'!I7)),NA())</f>
        <v>#N/A</v>
      </c>
      <c r="U13" s="529" t="e">
        <f ca="1">+IF(AND(ISNUMBER(OFFSET('Water Data'!$I$9,0,10*ROW('Water Data'!I7))),'Data Summary'!CJ13="Yes"),OFFSET('Water Data'!$I$9,0,10*ROW('Water Data'!I7)),NA())</f>
        <v>#N/A</v>
      </c>
      <c r="V13" s="530" t="e">
        <f ca="1">+IF(AND(ISNUMBER(OFFSET('Sanitation Data'!$D$4,0,10*ROW('Sanitation Data'!D7))),'Data Summary'!CK13="Yes"),100-OFFSET('Sanitation Data'!$D$4,0,10*ROW('Sanitation Data'!D7)),NA())</f>
        <v>#N/A</v>
      </c>
      <c r="W13" s="530" t="e">
        <f ca="1">+IF(AND(ISNUMBER(OFFSET('Sanitation Data'!$D$6,0,10*ROW('Sanitation Data'!D7))),'Data Summary'!CL13="Yes"),OFFSET('Sanitation Data'!$D$6,0,10*ROW('Sanitation Data'!D7)),NA())</f>
        <v>#N/A</v>
      </c>
      <c r="X13" s="530" t="e">
        <f ca="1">+IF(AND(ISNUMBER(OFFSET('Sanitation Data'!$D$10,0,10*ROW('Sanitation Data'!D7))),'Data Summary'!CM13="Yes"),OFFSET('Sanitation Data'!$D$10,0,10*ROW('Sanitation Data'!D7)),NA())</f>
        <v>#N/A</v>
      </c>
      <c r="Y13" s="530" t="e">
        <f ca="1">+IF(AND(ISNUMBER(OFFSET('Sanitation Data'!$D$11,0,10*ROW('Sanitation Data'!D7))),'Data Summary'!CN13="Yes"),OFFSET('Sanitation Data'!$D$11,0,10*ROW('Sanitation Data'!D7)),NA())</f>
        <v>#N/A</v>
      </c>
      <c r="Z13" s="530" t="e">
        <f ca="1">+IF(AND(ISNUMBER(OFFSET('Sanitation Data'!$D$12,0,10*ROW('Sanitation Data'!D7))),'Data Summary'!CO13="Yes"),OFFSET('Sanitation Data'!$D$12,0,10*ROW('Sanitation Data'!D7)),NA())</f>
        <v>#N/A</v>
      </c>
      <c r="AA13" s="530" t="e">
        <f ca="1">+IF(AND(ISNUMBER(OFFSET('Sanitation Data'!$E$4,0,10*ROW('Sanitation Data'!E7))),'Data Summary'!CP13="Yes"),100-OFFSET('Sanitation Data'!$E$4,0,10*ROW('Sanitation Data'!E7)),NA())</f>
        <v>#N/A</v>
      </c>
      <c r="AB13" s="530" t="e">
        <f ca="1">+IF(AND(ISNUMBER(OFFSET('Sanitation Data'!$E$6,0,10*ROW('Sanitation Data'!E7))),'Data Summary'!CQ13="Yes"),OFFSET('Sanitation Data'!$E$6,0,10*ROW('Sanitation Data'!E7)),NA())</f>
        <v>#N/A</v>
      </c>
      <c r="AC13" s="530" t="e">
        <f ca="1">+IF(AND(ISNUMBER(OFFSET('Sanitation Data'!$E$10,0,10*ROW('Sanitation Data'!E7))),'Data Summary'!CR13="Yes"),OFFSET('Sanitation Data'!$E$10,0,10*ROW('Sanitation Data'!E7)),NA())</f>
        <v>#N/A</v>
      </c>
      <c r="AD13" s="530" t="e">
        <f ca="1">+IF(AND(ISNUMBER(OFFSET('Sanitation Data'!$E$11,0,10*ROW('Sanitation Data'!E7))),'Data Summary'!CS13="Yes"),OFFSET('Sanitation Data'!$E$11,0,10*ROW('Sanitation Data'!E7)),NA())</f>
        <v>#N/A</v>
      </c>
      <c r="AE13" s="530" t="e">
        <f ca="1">+IF(AND(ISNUMBER(OFFSET('Sanitation Data'!$E$12,0,10*ROW('Sanitation Data'!E7))),'Data Summary'!CT13="Yes"),OFFSET('Sanitation Data'!$E$12,0,10*ROW('Sanitation Data'!E7)),NA())</f>
        <v>#N/A</v>
      </c>
      <c r="AF13" s="530">
        <f ca="1">+IF(AND(ISNUMBER(OFFSET('Sanitation Data'!$F$4,0,10*ROW('Sanitation Data'!F7))),'Data Summary'!CU13="Yes"),100-OFFSET('Sanitation Data'!$F$4,0,10*ROW('Sanitation Data'!F7)),NA())</f>
        <v>99</v>
      </c>
      <c r="AG13" s="530">
        <f ca="1">+IF(AND(ISNUMBER(OFFSET('Sanitation Data'!$F$6,0,10*ROW('Sanitation Data'!F7))),'Data Summary'!CV13="Yes"),OFFSET('Sanitation Data'!$F$6,0,10*ROW('Sanitation Data'!F7)),NA())</f>
        <v>89</v>
      </c>
      <c r="AH13" s="530">
        <f ca="1">+IF(AND(ISNUMBER(OFFSET('Sanitation Data'!$F$10,0,10*ROW('Sanitation Data'!F7))),'Data Summary'!CW13="Yes"),OFFSET('Sanitation Data'!$F$10,0,10*ROW('Sanitation Data'!F7)),NA())</f>
        <v>23</v>
      </c>
      <c r="AI13" s="530">
        <f ca="1">+IF(AND(ISNUMBER(OFFSET('Sanitation Data'!$F$11,0,10*ROW('Sanitation Data'!F7))),'Data Summary'!CX13="Yes"),OFFSET('Sanitation Data'!$F$11,0,10*ROW('Sanitation Data'!F7)),NA())</f>
        <v>88</v>
      </c>
      <c r="AJ13" s="530">
        <f ca="1">+IF(AND(ISNUMBER(OFFSET('Sanitation Data'!$F$12,0,10*ROW('Sanitation Data'!F7))),'Data Summary'!CY13="Yes"),OFFSET('Sanitation Data'!$F$12,0,10*ROW('Sanitation Data'!F7)),NA())</f>
        <v>23</v>
      </c>
      <c r="AK13" s="530" t="e">
        <f ca="1">+IF(AND(ISNUMBER(OFFSET('Sanitation Data'!$G$4,0,10*ROW('Sanitation Data'!G7))),'Data Summary'!CZ13="Yes"),100-OFFSET('Sanitation Data'!$G$4,0,10*ROW('Sanitation Data'!G7)),NA())</f>
        <v>#N/A</v>
      </c>
      <c r="AL13" s="530" t="e">
        <f ca="1">+IF(AND(ISNUMBER(OFFSET('Sanitation Data'!$G$6,0,10*ROW('Sanitation Data'!G7))),'Data Summary'!DA13="Yes"),OFFSET('Sanitation Data'!$G$6,0,10*ROW('Sanitation Data'!G7)),NA())</f>
        <v>#N/A</v>
      </c>
      <c r="AM13" s="530" t="e">
        <f ca="1">+IF(AND(ISNUMBER(OFFSET('Sanitation Data'!$G$10,0,10*ROW('Sanitation Data'!G7))),'Data Summary'!DB13="Yes"),OFFSET('Sanitation Data'!$G$10,0,10*ROW('Sanitation Data'!G7)),NA())</f>
        <v>#N/A</v>
      </c>
      <c r="AN13" s="530" t="e">
        <f ca="1">+IF(AND(ISNUMBER(OFFSET('Sanitation Data'!$G$11,0,10*ROW('Sanitation Data'!G7))),'Data Summary'!DC13="Yes"),OFFSET('Sanitation Data'!$G$11,0,10*ROW('Sanitation Data'!G7)),NA())</f>
        <v>#N/A</v>
      </c>
      <c r="AO13" s="530" t="e">
        <f ca="1">+IF(AND(ISNUMBER(OFFSET('Sanitation Data'!$G$12,0,10*ROW('Sanitation Data'!G7))),'Data Summary'!DD13="Yes"),OFFSET('Sanitation Data'!$G$12,0,10*ROW('Sanitation Data'!G7)),NA())</f>
        <v>#N/A</v>
      </c>
      <c r="AP13" s="530" t="e">
        <f ca="1">+IF(AND(ISNUMBER(OFFSET('Sanitation Data'!$H$4,0,10*ROW('Sanitation Data'!H7))),'Data Summary'!DE13="Yes"),100-OFFSET('Sanitation Data'!$H$4,0,10*ROW('Sanitation Data'!H7)),NA())</f>
        <v>#N/A</v>
      </c>
      <c r="AQ13" s="530" t="e">
        <f ca="1">+IF(AND(ISNUMBER(OFFSET('Sanitation Data'!$H$6,0,10*ROW('Sanitation Data'!H7))),'Data Summary'!DF13="Yes"),OFFSET('Sanitation Data'!$H$6,0,10*ROW('Sanitation Data'!H7)),NA())</f>
        <v>#N/A</v>
      </c>
      <c r="AR13" s="530" t="e">
        <f ca="1">+IF(AND(ISNUMBER(OFFSET('Sanitation Data'!$H$10,0,10*ROW('Sanitation Data'!H7))),'Data Summary'!DG13="Yes"),OFFSET('Sanitation Data'!$H$10,0,10*ROW('Sanitation Data'!H7)),NA())</f>
        <v>#N/A</v>
      </c>
      <c r="AS13" s="530" t="e">
        <f ca="1">+IF(AND(ISNUMBER(OFFSET('Sanitation Data'!$H$11,0,10*ROW('Sanitation Data'!H7))),'Data Summary'!DH13="Yes"),OFFSET('Sanitation Data'!$H$11,0,10*ROW('Sanitation Data'!H7)),NA())</f>
        <v>#N/A</v>
      </c>
      <c r="AT13" s="530" t="e">
        <f ca="1">+IF(AND(ISNUMBER(OFFSET('Sanitation Data'!$H$12,0,10*ROW('Sanitation Data'!H7))),'Data Summary'!DI13="Yes"),OFFSET('Sanitation Data'!$H$12,0,10*ROW('Sanitation Data'!H7)),NA())</f>
        <v>#N/A</v>
      </c>
      <c r="AU13" s="530" t="e">
        <f ca="1">+IF(AND(ISNUMBER(OFFSET('Sanitation Data'!$I$4,0,10*ROW('Sanitation Data'!I7))),'Data Summary'!DJ13="Yes"),100-OFFSET('Sanitation Data'!$I$4,0,10*ROW('Sanitation Data'!I7)),NA())</f>
        <v>#N/A</v>
      </c>
      <c r="AV13" s="530" t="e">
        <f ca="1">+IF(AND(ISNUMBER(OFFSET('Sanitation Data'!$I$6,0,10*ROW('Sanitation Data'!I7))),'Data Summary'!DK13="Yes"),OFFSET('Sanitation Data'!$I$6,0,10*ROW('Sanitation Data'!I7)),NA())</f>
        <v>#N/A</v>
      </c>
      <c r="AW13" s="530" t="e">
        <f ca="1">+IF(AND(ISNUMBER(OFFSET('Sanitation Data'!$I$10,0,10*ROW('Sanitation Data'!I7))),'Data Summary'!DL13="Yes"),OFFSET('Sanitation Data'!$I$10,0,10*ROW('Sanitation Data'!I7)),NA())</f>
        <v>#N/A</v>
      </c>
      <c r="AX13" s="530" t="e">
        <f ca="1">+IF(AND(ISNUMBER(OFFSET('Sanitation Data'!$I$11,0,10*ROW('Sanitation Data'!I7))),'Data Summary'!DM13="Yes"),OFFSET('Sanitation Data'!$I$11,0,10*ROW('Sanitation Data'!I7)),NA())</f>
        <v>#N/A</v>
      </c>
      <c r="AY13" s="530" t="e">
        <f ca="1">+IF(AND(ISNUMBER(OFFSET('Sanitation Data'!$I$12,0,10*ROW('Sanitation Data'!I7))),'Data Summary'!DN13="Yes"),OFFSET('Sanitation Data'!$I$12,0,10*ROW('Sanitation Data'!I7)),NA())</f>
        <v>#N/A</v>
      </c>
      <c r="AZ13" s="531" t="e">
        <f ca="1">+IF(AND(ISNUMBER(OFFSET('Hygiene Data'!$D$5,0,10*ROW('Hygiene Data'!D7))),'Data Summary'!DO13="Yes"),OFFSET('Hygiene Data'!$D$5,0,10*ROW('Hygiene Data'!D7)),NA())</f>
        <v>#N/A</v>
      </c>
      <c r="BA13" s="531" t="e">
        <f ca="1">+IF(AND(ISNUMBER(OFFSET('Hygiene Data'!$D$7,0,10*ROW('Hygiene Data'!D7))),'Data Summary'!DP13="Yes"),OFFSET('Hygiene Data'!$D$7,0,10*ROW('Hygiene Data'!D7)),NA())</f>
        <v>#N/A</v>
      </c>
      <c r="BB13" s="531" t="e">
        <f ca="1">+IF(AND(ISNUMBER(OFFSET('Hygiene Data'!$D$9,0,10*ROW('Hygiene Data'!D7))),'Data Summary'!DQ13="Yes"),OFFSET('Hygiene Data'!$D$9,0,10*ROW('Hygiene Data'!D7)),NA())</f>
        <v>#N/A</v>
      </c>
      <c r="BC13" s="531" t="e">
        <f ca="1">+IF(AND(ISNUMBER(OFFSET('Hygiene Data'!$E$5,0,10*ROW('Hygiene Data'!E7))),'Data Summary'!DR13="Yes"),OFFSET('Hygiene Data'!$E$5,0,10*ROW('Hygiene Data'!E7)),NA())</f>
        <v>#N/A</v>
      </c>
      <c r="BD13" s="531" t="e">
        <f ca="1">+IF(AND(ISNUMBER(OFFSET('Hygiene Data'!$E$7,0,10*ROW('Hygiene Data'!E7))),'Data Summary'!DS13="Yes"),OFFSET('Hygiene Data'!$E$7,0,10*ROW('Hygiene Data'!E7)),NA())</f>
        <v>#N/A</v>
      </c>
      <c r="BE13" s="531" t="e">
        <f ca="1">+IF(AND(ISNUMBER(OFFSET('Hygiene Data'!$E$9,0,10*ROW('Hygiene Data'!E7))),'Data Summary'!DT13="Yes"),OFFSET('Hygiene Data'!$E$9,0,10*ROW('Hygiene Data'!E7)),NA())</f>
        <v>#N/A</v>
      </c>
      <c r="BF13" s="531">
        <f ca="1">+IF(AND(ISNUMBER(OFFSET('Hygiene Data'!$F$5,0,10*ROW('Hygiene Data'!F7))),'Data Summary'!DU13="Yes"),OFFSET('Hygiene Data'!$F$5,0,10*ROW('Hygiene Data'!F7)),NA())</f>
        <v>62</v>
      </c>
      <c r="BG13" s="531">
        <f ca="1">+IF(AND(ISNUMBER(OFFSET('Hygiene Data'!$F$7,0,10*ROW('Hygiene Data'!F7))),'Data Summary'!DV13="Yes"),OFFSET('Hygiene Data'!$F$7,0,10*ROW('Hygiene Data'!F7)),NA())</f>
        <v>48</v>
      </c>
      <c r="BH13" s="531">
        <f ca="1">+IF(AND(ISNUMBER(OFFSET('Hygiene Data'!$F$9,0,10*ROW('Hygiene Data'!F7))),'Data Summary'!DW13="Yes"),OFFSET('Hygiene Data'!$F$9,0,10*ROW('Hygiene Data'!F7)),NA())</f>
        <v>19</v>
      </c>
      <c r="BI13" s="531" t="e">
        <f ca="1">+IF(AND(ISNUMBER(OFFSET('Hygiene Data'!$G$5,0,10*ROW('Hygiene Data'!G7))),'Data Summary'!DX13="Yes"),OFFSET('Hygiene Data'!$G$5,0,10*ROW('Hygiene Data'!G7)),NA())</f>
        <v>#N/A</v>
      </c>
      <c r="BJ13" s="531" t="e">
        <f ca="1">+IF(AND(ISNUMBER(OFFSET('Hygiene Data'!$G$7,0,10*ROW('Hygiene Data'!G7))),'Data Summary'!DY13="Yes"),OFFSET('Hygiene Data'!$G$7,0,10*ROW('Hygiene Data'!G7)),NA())</f>
        <v>#N/A</v>
      </c>
      <c r="BK13" s="531" t="e">
        <f ca="1">+IF(AND(ISNUMBER(OFFSET('Hygiene Data'!$G$9,0,10*ROW('Hygiene Data'!G7))),'Data Summary'!DZ13="Yes"),OFFSET('Hygiene Data'!$G$9,0,10*ROW('Hygiene Data'!G7)),NA())</f>
        <v>#N/A</v>
      </c>
      <c r="BL13" s="531" t="e">
        <f ca="1">+IF(AND(ISNUMBER(OFFSET('Hygiene Data'!$H$5,0,10*ROW('Hygiene Data'!H7))),'Data Summary'!EA13="Yes"),OFFSET('Hygiene Data'!$H$5,0,10*ROW('Hygiene Data'!H7)),NA())</f>
        <v>#N/A</v>
      </c>
      <c r="BM13" s="531" t="e">
        <f ca="1">+IF(AND(ISNUMBER(OFFSET('Hygiene Data'!$H$7,0,10*ROW('Hygiene Data'!H7))),'Data Summary'!EB13="Yes"),OFFSET('Hygiene Data'!$H$7,0,10*ROW('Hygiene Data'!H7)),NA())</f>
        <v>#N/A</v>
      </c>
      <c r="BN13" s="531" t="e">
        <f ca="1">+IF(AND(ISNUMBER(OFFSET('Hygiene Data'!$H$9,0,10*ROW('Hygiene Data'!H7))),'Data Summary'!EC13="Yes"),OFFSET('Hygiene Data'!$H$9,0,10*ROW('Hygiene Data'!H7)),NA())</f>
        <v>#N/A</v>
      </c>
      <c r="BO13" s="531" t="e">
        <f ca="1">+IF(AND(ISNUMBER(OFFSET('Hygiene Data'!$I$5,0,10*ROW('Hygiene Data'!I7))),'Data Summary'!ED13="Yes"),OFFSET('Hygiene Data'!$I$5,0,10*ROW('Hygiene Data'!I7)),NA())</f>
        <v>#N/A</v>
      </c>
      <c r="BP13" s="531" t="e">
        <f ca="1">+IF(AND(ISNUMBER(OFFSET('Hygiene Data'!$I$7,0,10*ROW('Hygiene Data'!I7))),'Data Summary'!EE13="Yes"),OFFSET('Hygiene Data'!$I$7,0,10*ROW('Hygiene Data'!I7)),NA())</f>
        <v>#N/A</v>
      </c>
      <c r="BQ13" s="531" t="e">
        <f ca="1">+IF(AND(ISNUMBER(OFFSET('Hygiene Data'!$I$9,0,10*ROW('Hygiene Data'!I7))),'Data Summary'!EF13="Yes"),OFFSET('Hygiene Data'!$I$9,0,10*ROW('Hygiene Data'!I7)),NA())</f>
        <v>#N/A</v>
      </c>
    </row>
    <row r="14" spans="1:69" x14ac:dyDescent="0.25">
      <c r="A14" s="527" t="str">
        <f ca="1">+RIGHT('Data Summary'!A14,LEN('Data Summary'!A14)-9)</f>
        <v>EMIS</v>
      </c>
      <c r="B14" s="501" t="str">
        <f ca="1">+IF(ISTEXT('Data Summary'!B14),'Data Summary'!B14,"")</f>
        <v>EMIS</v>
      </c>
      <c r="C14" s="528">
        <f ca="1">+VALUE('Data Summary'!C14)</f>
        <v>2019</v>
      </c>
      <c r="D14" s="529">
        <f ca="1">+IF(AND(ISNUMBER(OFFSET('Water Data'!$D$4,0,10*ROW('Water Data'!D8))),'Data Summary'!BS14="Yes"),100-OFFSET('Water Data'!$D$4,0,10*ROW('Water Data'!D8)),NA())</f>
        <v>95.733207190160826</v>
      </c>
      <c r="E14" s="529">
        <f ca="1">+IF(AND(ISNUMBER(OFFSET('Water Data'!$D$6,0,10*ROW('Water Data'!D8))),'Data Summary'!BT14="Yes"),OFFSET('Water Data'!$D$6,0,10*ROW('Water Data'!D8)),NA())</f>
        <v>84.323557237464513</v>
      </c>
      <c r="F14" s="529" t="e">
        <f ca="1">+IF(AND(ISNUMBER(OFFSET('Water Data'!$D$9,0,10*ROW('Water Data'!D8))),'Data Summary'!BU14="Yes"),OFFSET('Water Data'!$D$9,0,10*ROW('Water Data'!D8)),NA())</f>
        <v>#N/A</v>
      </c>
      <c r="G14" s="529">
        <f ca="1">+IF(AND(ISNUMBER(OFFSET('Water Data'!$E$4,0,10*ROW('Water Data'!E8))),'Data Summary'!BV14="Yes"),100-OFFSET('Water Data'!$E$4,0,10*ROW('Water Data'!E8)),NA())</f>
        <v>98.801946836390869</v>
      </c>
      <c r="H14" s="529">
        <f ca="1">+IF(AND(ISNUMBER(OFFSET('Water Data'!$E$6,0,10*ROW('Water Data'!E8))),'Data Summary'!BW14="Yes"),OFFSET('Water Data'!$E$6,0,10*ROW('Water Data'!E8)),NA())</f>
        <v>88.768251591164358</v>
      </c>
      <c r="I14" s="529" t="e">
        <f ca="1">+IF(AND(ISNUMBER(OFFSET('Water Data'!$E$9,0,10*ROW('Water Data'!E8))),'Data Summary'!BX14="Yes"),OFFSET('Water Data'!$E$9,0,10*ROW('Water Data'!E8)),NA())</f>
        <v>#N/A</v>
      </c>
      <c r="J14" s="529">
        <f ca="1">+IF(AND(ISNUMBER(OFFSET('Water Data'!$F$4,0,10*ROW('Water Data'!F8))),'Data Summary'!BY14="Yes"),100-OFFSET('Water Data'!$F$4,0,10*ROW('Water Data'!F8)),NA())</f>
        <v>94.695531079883523</v>
      </c>
      <c r="K14" s="529">
        <f ca="1">+IF(AND(ISNUMBER(OFFSET('Water Data'!$F$6,0,10*ROW('Water Data'!F8))),'Data Summary'!BZ14="Yes"),OFFSET('Water Data'!$F$6,0,10*ROW('Water Data'!F8)),NA())</f>
        <v>80.162045828585903</v>
      </c>
      <c r="L14" s="529" t="e">
        <f ca="1">+IF(AND(ISNUMBER(OFFSET('Water Data'!$F$9,0,10*ROW('Water Data'!F8))),'Data Summary'!CA14="Yes"),OFFSET('Water Data'!$F$9,0,10*ROW('Water Data'!F8)),NA())</f>
        <v>#N/A</v>
      </c>
      <c r="M14" s="529" t="e">
        <f ca="1">+IF(AND(ISNUMBER(OFFSET('Water Data'!$G$4,0,10*ROW('Water Data'!G8))),'Data Summary'!CB14="Yes"),100-OFFSET('Water Data'!$G$4,0,10*ROW('Water Data'!G8)),NA())</f>
        <v>#N/A</v>
      </c>
      <c r="N14" s="529" t="e">
        <f ca="1">+IF(AND(ISNUMBER(OFFSET('Water Data'!$G$6,0,10*ROW('Water Data'!G8))),'Data Summary'!CC14="Yes"),OFFSET('Water Data'!$G$6,0,10*ROW('Water Data'!G8)),NA())</f>
        <v>#N/A</v>
      </c>
      <c r="O14" s="529" t="e">
        <f ca="1">+IF(AND(ISNUMBER(OFFSET('Water Data'!$G$9,0,10*ROW('Water Data'!G8))),'Data Summary'!CD14="Yes"),OFFSET('Water Data'!$G$9,0,10*ROW('Water Data'!G8)),NA())</f>
        <v>#N/A</v>
      </c>
      <c r="P14" s="529">
        <f ca="1">+IF(AND(ISNUMBER(OFFSET('Water Data'!$H$4,0,10*ROW('Water Data'!H8))),'Data Summary'!CE14="Yes"),100-OFFSET('Water Data'!$H$4,0,10*ROW('Water Data'!H8)),NA())</f>
        <v>95.572074983839684</v>
      </c>
      <c r="Q14" s="529">
        <f ca="1">+IF(AND(ISNUMBER(OFFSET('Water Data'!$H$6,0,10*ROW('Water Data'!H8))),'Data Summary'!CF14="Yes"),OFFSET('Water Data'!$H$6,0,10*ROW('Water Data'!H8)),NA())</f>
        <v>83.257918552036202</v>
      </c>
      <c r="R14" s="529" t="e">
        <f ca="1">+IF(AND(ISNUMBER(OFFSET('Water Data'!$H$9,0,10*ROW('Water Data'!H8))),'Data Summary'!CG14="Yes"),OFFSET('Water Data'!$H$9,0,10*ROW('Water Data'!H8)),NA())</f>
        <v>#N/A</v>
      </c>
      <c r="S14" s="529">
        <f ca="1">+IF(AND(ISNUMBER(OFFSET('Water Data'!$I$4,0,10*ROW('Water Data'!I8))),'Data Summary'!CH14="Yes"),100-OFFSET('Water Data'!$I$4,0,10*ROW('Water Data'!I8)),NA())</f>
        <v>96.894409937888199</v>
      </c>
      <c r="T14" s="529">
        <f ca="1">+IF(AND(ISNUMBER(OFFSET('Water Data'!$I$6,0,10*ROW('Water Data'!I8))),'Data Summary'!CI14="Yes"),OFFSET('Water Data'!$I$6,0,10*ROW('Water Data'!I8)),NA())</f>
        <v>92.00310559006212</v>
      </c>
      <c r="U14" s="529" t="e">
        <f ca="1">+IF(AND(ISNUMBER(OFFSET('Water Data'!$I$9,0,10*ROW('Water Data'!I8))),'Data Summary'!CJ14="Yes"),OFFSET('Water Data'!$I$9,0,10*ROW('Water Data'!I8)),NA())</f>
        <v>#N/A</v>
      </c>
      <c r="V14" s="530" t="e">
        <f ca="1">+IF(AND(ISNUMBER(OFFSET('Sanitation Data'!$D$4,0,10*ROW('Sanitation Data'!D8))),'Data Summary'!CK14="Yes"),100-OFFSET('Sanitation Data'!$D$4,0,10*ROW('Sanitation Data'!D8)),NA())</f>
        <v>#N/A</v>
      </c>
      <c r="W14" s="530" t="e">
        <f ca="1">+IF(AND(ISNUMBER(OFFSET('Sanitation Data'!$D$6,0,10*ROW('Sanitation Data'!D8))),'Data Summary'!CL14="Yes"),OFFSET('Sanitation Data'!$D$6,0,10*ROW('Sanitation Data'!D8)),NA())</f>
        <v>#N/A</v>
      </c>
      <c r="X14" s="530" t="e">
        <f ca="1">+IF(AND(ISNUMBER(OFFSET('Sanitation Data'!$D$10,0,10*ROW('Sanitation Data'!D8))),'Data Summary'!CM14="Yes"),OFFSET('Sanitation Data'!$D$10,0,10*ROW('Sanitation Data'!D8)),NA())</f>
        <v>#N/A</v>
      </c>
      <c r="Y14" s="530" t="e">
        <f ca="1">+IF(AND(ISNUMBER(OFFSET('Sanitation Data'!$D$11,0,10*ROW('Sanitation Data'!D8))),'Data Summary'!CN14="Yes"),OFFSET('Sanitation Data'!$D$11,0,10*ROW('Sanitation Data'!D8)),NA())</f>
        <v>#N/A</v>
      </c>
      <c r="Z14" s="530" t="e">
        <f ca="1">+IF(AND(ISNUMBER(OFFSET('Sanitation Data'!$D$12,0,10*ROW('Sanitation Data'!D8))),'Data Summary'!CO14="Yes"),OFFSET('Sanitation Data'!$D$12,0,10*ROW('Sanitation Data'!D8)),NA())</f>
        <v>#N/A</v>
      </c>
      <c r="AA14" s="530" t="e">
        <f ca="1">+IF(AND(ISNUMBER(OFFSET('Sanitation Data'!$E$4,0,10*ROW('Sanitation Data'!E8))),'Data Summary'!CP14="Yes"),100-OFFSET('Sanitation Data'!$E$4,0,10*ROW('Sanitation Data'!E8)),NA())</f>
        <v>#N/A</v>
      </c>
      <c r="AB14" s="530" t="e">
        <f ca="1">+IF(AND(ISNUMBER(OFFSET('Sanitation Data'!$E$6,0,10*ROW('Sanitation Data'!E8))),'Data Summary'!CQ14="Yes"),OFFSET('Sanitation Data'!$E$6,0,10*ROW('Sanitation Data'!E8)),NA())</f>
        <v>#N/A</v>
      </c>
      <c r="AC14" s="530" t="e">
        <f ca="1">+IF(AND(ISNUMBER(OFFSET('Sanitation Data'!$E$10,0,10*ROW('Sanitation Data'!E8))),'Data Summary'!CR14="Yes"),OFFSET('Sanitation Data'!$E$10,0,10*ROW('Sanitation Data'!E8)),NA())</f>
        <v>#N/A</v>
      </c>
      <c r="AD14" s="530" t="e">
        <f ca="1">+IF(AND(ISNUMBER(OFFSET('Sanitation Data'!$E$11,0,10*ROW('Sanitation Data'!E8))),'Data Summary'!CS14="Yes"),OFFSET('Sanitation Data'!$E$11,0,10*ROW('Sanitation Data'!E8)),NA())</f>
        <v>#N/A</v>
      </c>
      <c r="AE14" s="530" t="e">
        <f ca="1">+IF(AND(ISNUMBER(OFFSET('Sanitation Data'!$E$12,0,10*ROW('Sanitation Data'!E8))),'Data Summary'!CT14="Yes"),OFFSET('Sanitation Data'!$E$12,0,10*ROW('Sanitation Data'!E8)),NA())</f>
        <v>#N/A</v>
      </c>
      <c r="AF14" s="530" t="e">
        <f ca="1">+IF(AND(ISNUMBER(OFFSET('Sanitation Data'!$F$4,0,10*ROW('Sanitation Data'!F8))),'Data Summary'!CU14="Yes"),100-OFFSET('Sanitation Data'!$F$4,0,10*ROW('Sanitation Data'!F8)),NA())</f>
        <v>#N/A</v>
      </c>
      <c r="AG14" s="530" t="e">
        <f ca="1">+IF(AND(ISNUMBER(OFFSET('Sanitation Data'!$F$6,0,10*ROW('Sanitation Data'!F8))),'Data Summary'!CV14="Yes"),OFFSET('Sanitation Data'!$F$6,0,10*ROW('Sanitation Data'!F8)),NA())</f>
        <v>#N/A</v>
      </c>
      <c r="AH14" s="530" t="e">
        <f ca="1">+IF(AND(ISNUMBER(OFFSET('Sanitation Data'!$F$10,0,10*ROW('Sanitation Data'!F8))),'Data Summary'!CW14="Yes"),OFFSET('Sanitation Data'!$F$10,0,10*ROW('Sanitation Data'!F8)),NA())</f>
        <v>#N/A</v>
      </c>
      <c r="AI14" s="530" t="e">
        <f ca="1">+IF(AND(ISNUMBER(OFFSET('Sanitation Data'!$F$11,0,10*ROW('Sanitation Data'!F8))),'Data Summary'!CX14="Yes"),OFFSET('Sanitation Data'!$F$11,0,10*ROW('Sanitation Data'!F8)),NA())</f>
        <v>#N/A</v>
      </c>
      <c r="AJ14" s="530" t="e">
        <f ca="1">+IF(AND(ISNUMBER(OFFSET('Sanitation Data'!$F$12,0,10*ROW('Sanitation Data'!F8))),'Data Summary'!CY14="Yes"),OFFSET('Sanitation Data'!$F$12,0,10*ROW('Sanitation Data'!F8)),NA())</f>
        <v>#N/A</v>
      </c>
      <c r="AK14" s="530" t="e">
        <f ca="1">+IF(AND(ISNUMBER(OFFSET('Sanitation Data'!$G$4,0,10*ROW('Sanitation Data'!G8))),'Data Summary'!CZ14="Yes"),100-OFFSET('Sanitation Data'!$G$4,0,10*ROW('Sanitation Data'!G8)),NA())</f>
        <v>#N/A</v>
      </c>
      <c r="AL14" s="530" t="e">
        <f ca="1">+IF(AND(ISNUMBER(OFFSET('Sanitation Data'!$G$6,0,10*ROW('Sanitation Data'!G8))),'Data Summary'!DA14="Yes"),OFFSET('Sanitation Data'!$G$6,0,10*ROW('Sanitation Data'!G8)),NA())</f>
        <v>#N/A</v>
      </c>
      <c r="AM14" s="530" t="e">
        <f ca="1">+IF(AND(ISNUMBER(OFFSET('Sanitation Data'!$G$10,0,10*ROW('Sanitation Data'!G8))),'Data Summary'!DB14="Yes"),OFFSET('Sanitation Data'!$G$10,0,10*ROW('Sanitation Data'!G8)),NA())</f>
        <v>#N/A</v>
      </c>
      <c r="AN14" s="530" t="e">
        <f ca="1">+IF(AND(ISNUMBER(OFFSET('Sanitation Data'!$G$11,0,10*ROW('Sanitation Data'!G8))),'Data Summary'!DC14="Yes"),OFFSET('Sanitation Data'!$G$11,0,10*ROW('Sanitation Data'!G8)),NA())</f>
        <v>#N/A</v>
      </c>
      <c r="AO14" s="530" t="e">
        <f ca="1">+IF(AND(ISNUMBER(OFFSET('Sanitation Data'!$G$12,0,10*ROW('Sanitation Data'!G8))),'Data Summary'!DD14="Yes"),OFFSET('Sanitation Data'!$G$12,0,10*ROW('Sanitation Data'!G8)),NA())</f>
        <v>#N/A</v>
      </c>
      <c r="AP14" s="530" t="e">
        <f ca="1">+IF(AND(ISNUMBER(OFFSET('Sanitation Data'!$H$4,0,10*ROW('Sanitation Data'!H8))),'Data Summary'!DE14="Yes"),100-OFFSET('Sanitation Data'!$H$4,0,10*ROW('Sanitation Data'!H8)),NA())</f>
        <v>#N/A</v>
      </c>
      <c r="AQ14" s="530" t="e">
        <f ca="1">+IF(AND(ISNUMBER(OFFSET('Sanitation Data'!$H$6,0,10*ROW('Sanitation Data'!H8))),'Data Summary'!DF14="Yes"),OFFSET('Sanitation Data'!$H$6,0,10*ROW('Sanitation Data'!H8)),NA())</f>
        <v>#N/A</v>
      </c>
      <c r="AR14" s="530" t="e">
        <f ca="1">+IF(AND(ISNUMBER(OFFSET('Sanitation Data'!$H$10,0,10*ROW('Sanitation Data'!H8))),'Data Summary'!DG14="Yes"),OFFSET('Sanitation Data'!$H$10,0,10*ROW('Sanitation Data'!H8)),NA())</f>
        <v>#N/A</v>
      </c>
      <c r="AS14" s="530" t="e">
        <f ca="1">+IF(AND(ISNUMBER(OFFSET('Sanitation Data'!$H$11,0,10*ROW('Sanitation Data'!H8))),'Data Summary'!DH14="Yes"),OFFSET('Sanitation Data'!$H$11,0,10*ROW('Sanitation Data'!H8)),NA())</f>
        <v>#N/A</v>
      </c>
      <c r="AT14" s="530" t="e">
        <f ca="1">+IF(AND(ISNUMBER(OFFSET('Sanitation Data'!$H$12,0,10*ROW('Sanitation Data'!H8))),'Data Summary'!DI14="Yes"),OFFSET('Sanitation Data'!$H$12,0,10*ROW('Sanitation Data'!H8)),NA())</f>
        <v>#N/A</v>
      </c>
      <c r="AU14" s="530" t="e">
        <f ca="1">+IF(AND(ISNUMBER(OFFSET('Sanitation Data'!$I$4,0,10*ROW('Sanitation Data'!I8))),'Data Summary'!DJ14="Yes"),100-OFFSET('Sanitation Data'!$I$4,0,10*ROW('Sanitation Data'!I8)),NA())</f>
        <v>#N/A</v>
      </c>
      <c r="AV14" s="530" t="e">
        <f ca="1">+IF(AND(ISNUMBER(OFFSET('Sanitation Data'!$I$6,0,10*ROW('Sanitation Data'!I8))),'Data Summary'!DK14="Yes"),OFFSET('Sanitation Data'!$I$6,0,10*ROW('Sanitation Data'!I8)),NA())</f>
        <v>#N/A</v>
      </c>
      <c r="AW14" s="530" t="e">
        <f ca="1">+IF(AND(ISNUMBER(OFFSET('Sanitation Data'!$I$10,0,10*ROW('Sanitation Data'!I8))),'Data Summary'!DL14="Yes"),OFFSET('Sanitation Data'!$I$10,0,10*ROW('Sanitation Data'!I8)),NA())</f>
        <v>#N/A</v>
      </c>
      <c r="AX14" s="530" t="e">
        <f ca="1">+IF(AND(ISNUMBER(OFFSET('Sanitation Data'!$I$11,0,10*ROW('Sanitation Data'!I8))),'Data Summary'!DM14="Yes"),OFFSET('Sanitation Data'!$I$11,0,10*ROW('Sanitation Data'!I8)),NA())</f>
        <v>#N/A</v>
      </c>
      <c r="AY14" s="530" t="e">
        <f ca="1">+IF(AND(ISNUMBER(OFFSET('Sanitation Data'!$I$12,0,10*ROW('Sanitation Data'!I8))),'Data Summary'!DN14="Yes"),OFFSET('Sanitation Data'!$I$12,0,10*ROW('Sanitation Data'!I8)),NA())</f>
        <v>#N/A</v>
      </c>
      <c r="AZ14" s="531" t="e">
        <f ca="1">+IF(AND(ISNUMBER(OFFSET('Hygiene Data'!$D$5,0,10*ROW('Hygiene Data'!D8))),'Data Summary'!DO14="Yes"),OFFSET('Hygiene Data'!$D$5,0,10*ROW('Hygiene Data'!D8)),NA())</f>
        <v>#N/A</v>
      </c>
      <c r="BA14" s="531">
        <f ca="1">+IF(AND(ISNUMBER(OFFSET('Hygiene Data'!$D$7,0,10*ROW('Hygiene Data'!D8))),'Data Summary'!DP14="Yes"),OFFSET('Hygiene Data'!$D$7,0,10*ROW('Hygiene Data'!D8)),NA())</f>
        <v>96.537369914853357</v>
      </c>
      <c r="BB14" s="531">
        <f ca="1">+IF(AND(ISNUMBER(OFFSET('Hygiene Data'!$D$9,0,10*ROW('Hygiene Data'!D8))),'Data Summary'!DQ14="Yes"),OFFSET('Hygiene Data'!$D$9,0,10*ROW('Hygiene Data'!D8)),NA())</f>
        <v>87.796947681313654</v>
      </c>
      <c r="BC14" s="531" t="e">
        <f ca="1">+IF(AND(ISNUMBER(OFFSET('Hygiene Data'!$E$5,0,10*ROW('Hygiene Data'!E8))),'Data Summary'!DR14="Yes"),OFFSET('Hygiene Data'!$E$5,0,10*ROW('Hygiene Data'!E8)),NA())</f>
        <v>#N/A</v>
      </c>
      <c r="BD14" s="531" t="e">
        <f ca="1">+IF(AND(ISNUMBER(OFFSET('Hygiene Data'!$E$7,0,10*ROW('Hygiene Data'!E8))),'Data Summary'!DS14="Yes"),OFFSET('Hygiene Data'!$E$7,0,10*ROW('Hygiene Data'!E8)),NA())</f>
        <v>#N/A</v>
      </c>
      <c r="BE14" s="531" t="e">
        <f ca="1">+IF(AND(ISNUMBER(OFFSET('Hygiene Data'!$E$9,0,10*ROW('Hygiene Data'!E8))),'Data Summary'!DT14="Yes"),OFFSET('Hygiene Data'!$E$9,0,10*ROW('Hygiene Data'!E8)),NA())</f>
        <v>#N/A</v>
      </c>
      <c r="BF14" s="531" t="e">
        <f ca="1">+IF(AND(ISNUMBER(OFFSET('Hygiene Data'!$F$5,0,10*ROW('Hygiene Data'!F8))),'Data Summary'!DU14="Yes"),OFFSET('Hygiene Data'!$F$5,0,10*ROW('Hygiene Data'!F8)),NA())</f>
        <v>#N/A</v>
      </c>
      <c r="BG14" s="531" t="e">
        <f ca="1">+IF(AND(ISNUMBER(OFFSET('Hygiene Data'!$F$7,0,10*ROW('Hygiene Data'!F8))),'Data Summary'!DV14="Yes"),OFFSET('Hygiene Data'!$F$7,0,10*ROW('Hygiene Data'!F8)),NA())</f>
        <v>#N/A</v>
      </c>
      <c r="BH14" s="531" t="e">
        <f ca="1">+IF(AND(ISNUMBER(OFFSET('Hygiene Data'!$F$9,0,10*ROW('Hygiene Data'!F8))),'Data Summary'!DW14="Yes"),OFFSET('Hygiene Data'!$F$9,0,10*ROW('Hygiene Data'!F8)),NA())</f>
        <v>#N/A</v>
      </c>
      <c r="BI14" s="531" t="e">
        <f ca="1">+IF(AND(ISNUMBER(OFFSET('Hygiene Data'!$G$5,0,10*ROW('Hygiene Data'!G8))),'Data Summary'!DX14="Yes"),OFFSET('Hygiene Data'!$G$5,0,10*ROW('Hygiene Data'!G8)),NA())</f>
        <v>#N/A</v>
      </c>
      <c r="BJ14" s="531" t="e">
        <f ca="1">+IF(AND(ISNUMBER(OFFSET('Hygiene Data'!$G$7,0,10*ROW('Hygiene Data'!G8))),'Data Summary'!DY14="Yes"),OFFSET('Hygiene Data'!$G$7,0,10*ROW('Hygiene Data'!G8)),NA())</f>
        <v>#N/A</v>
      </c>
      <c r="BK14" s="531" t="e">
        <f ca="1">+IF(AND(ISNUMBER(OFFSET('Hygiene Data'!$G$9,0,10*ROW('Hygiene Data'!G8))),'Data Summary'!DZ14="Yes"),OFFSET('Hygiene Data'!$G$9,0,10*ROW('Hygiene Data'!G8)),NA())</f>
        <v>#N/A</v>
      </c>
      <c r="BL14" s="531" t="e">
        <f ca="1">+IF(AND(ISNUMBER(OFFSET('Hygiene Data'!$H$5,0,10*ROW('Hygiene Data'!H8))),'Data Summary'!EA14="Yes"),OFFSET('Hygiene Data'!$H$5,0,10*ROW('Hygiene Data'!H8)),NA())</f>
        <v>#N/A</v>
      </c>
      <c r="BM14" s="531">
        <f ca="1">+IF(AND(ISNUMBER(OFFSET('Hygiene Data'!$H$7,0,10*ROW('Hygiene Data'!H8))),'Data Summary'!EB14="Yes"),OFFSET('Hygiene Data'!$H$7,0,10*ROW('Hygiene Data'!H8)),NA())</f>
        <v>96.326222796811038</v>
      </c>
      <c r="BN14" s="531">
        <f ca="1">+IF(AND(ISNUMBER(OFFSET('Hygiene Data'!$H$9,0,10*ROW('Hygiene Data'!H8))),'Data Summary'!EC14="Yes"),OFFSET('Hygiene Data'!$H$9,0,10*ROW('Hygiene Data'!H8)),NA())</f>
        <v>87.183430049128361</v>
      </c>
      <c r="BO14" s="531" t="e">
        <f ca="1">+IF(AND(ISNUMBER(OFFSET('Hygiene Data'!$I$5,0,10*ROW('Hygiene Data'!I8))),'Data Summary'!ED14="Yes"),OFFSET('Hygiene Data'!$I$5,0,10*ROW('Hygiene Data'!I8)),NA())</f>
        <v>#N/A</v>
      </c>
      <c r="BP14" s="531">
        <f ca="1">+IF(AND(ISNUMBER(OFFSET('Hygiene Data'!$I$7,0,10*ROW('Hygiene Data'!I8))),'Data Summary'!EE14="Yes"),OFFSET('Hygiene Data'!$I$7,0,10*ROW('Hygiene Data'!I8)),NA())</f>
        <v>98.059006211180119</v>
      </c>
      <c r="BQ14" s="531">
        <f ca="1">+IF(AND(ISNUMBER(OFFSET('Hygiene Data'!$I$9,0,10*ROW('Hygiene Data'!I8))),'Data Summary'!EF14="Yes"),OFFSET('Hygiene Data'!$I$9,0,10*ROW('Hygiene Data'!I8)),NA())</f>
        <v>92.272915782570109</v>
      </c>
    </row>
    <row r="15" spans="1:69" x14ac:dyDescent="0.25">
      <c r="A15" s="527" t="str">
        <f ca="1">+RIGHT('Data Summary'!A15,LEN('Data Summary'!A15)-9)</f>
        <v>EMIS</v>
      </c>
      <c r="B15" s="501" t="str">
        <f ca="1">+IF(ISTEXT('Data Summary'!B15),'Data Summary'!B15,"")</f>
        <v>EMIS</v>
      </c>
      <c r="C15" s="528">
        <f ca="1">+VALUE('Data Summary'!C15)</f>
        <v>2020</v>
      </c>
      <c r="D15" s="529">
        <f ca="1">+IF(AND(ISNUMBER(OFFSET('Water Data'!$D$4,0,10*ROW('Water Data'!D9))),'Data Summary'!BS15="Yes"),100-OFFSET('Water Data'!$D$4,0,10*ROW('Water Data'!D9)),NA())</f>
        <v>95.846697943709032</v>
      </c>
      <c r="E15" s="529">
        <f ca="1">+IF(AND(ISNUMBER(OFFSET('Water Data'!$D$6,0,10*ROW('Water Data'!D9))),'Data Summary'!BT15="Yes"),OFFSET('Water Data'!$D$6,0,10*ROW('Water Data'!D9)),NA())</f>
        <v>84.874935415719563</v>
      </c>
      <c r="F15" s="529" t="e">
        <f ca="1">+IF(AND(ISNUMBER(OFFSET('Water Data'!$D$9,0,10*ROW('Water Data'!D9))),'Data Summary'!BU15="Yes"),OFFSET('Water Data'!$D$9,0,10*ROW('Water Data'!D9)),NA())</f>
        <v>#N/A</v>
      </c>
      <c r="G15" s="529">
        <f ca="1">+IF(AND(ISNUMBER(OFFSET('Water Data'!$E$4,0,10*ROW('Water Data'!E9))),'Data Summary'!BV15="Yes"),100-OFFSET('Water Data'!$E$4,0,10*ROW('Water Data'!E9)),NA())</f>
        <v>99.098083427282972</v>
      </c>
      <c r="H15" s="529">
        <f ca="1">+IF(AND(ISNUMBER(OFFSET('Water Data'!$E$6,0,10*ROW('Water Data'!E9))),'Data Summary'!BW15="Yes"),OFFSET('Water Data'!$E$6,0,10*ROW('Water Data'!E9)),NA())</f>
        <v>96.956031567080032</v>
      </c>
      <c r="I15" s="529" t="e">
        <f ca="1">+IF(AND(ISNUMBER(OFFSET('Water Data'!$E$9,0,10*ROW('Water Data'!E9))),'Data Summary'!BX15="Yes"),OFFSET('Water Data'!$E$9,0,10*ROW('Water Data'!E9)),NA())</f>
        <v>#N/A</v>
      </c>
      <c r="J15" s="529">
        <f ca="1">+IF(AND(ISNUMBER(OFFSET('Water Data'!$F$4,0,10*ROW('Water Data'!F9))),'Data Summary'!BY15="Yes"),100-OFFSET('Water Data'!$F$4,0,10*ROW('Water Data'!F9)),NA())</f>
        <v>94.881705317404538</v>
      </c>
      <c r="K15" s="529">
        <f ca="1">+IF(AND(ISNUMBER(OFFSET('Water Data'!$F$6,0,10*ROW('Water Data'!F9))),'Data Summary'!BZ15="Yes"),OFFSET('Water Data'!$F$6,0,10*ROW('Water Data'!F9)),NA())</f>
        <v>81.471070508315762</v>
      </c>
      <c r="L15" s="529" t="e">
        <f ca="1">+IF(AND(ISNUMBER(OFFSET('Water Data'!$F$9,0,10*ROW('Water Data'!F9))),'Data Summary'!CA15="Yes"),OFFSET('Water Data'!$F$9,0,10*ROW('Water Data'!F9)),NA())</f>
        <v>#N/A</v>
      </c>
      <c r="M15" s="529" t="e">
        <f ca="1">+IF(AND(ISNUMBER(OFFSET('Water Data'!$G$4,0,10*ROW('Water Data'!G9))),'Data Summary'!CB15="Yes"),100-OFFSET('Water Data'!$G$4,0,10*ROW('Water Data'!G9)),NA())</f>
        <v>#N/A</v>
      </c>
      <c r="N15" s="529" t="e">
        <f ca="1">+IF(AND(ISNUMBER(OFFSET('Water Data'!$G$6,0,10*ROW('Water Data'!G9))),'Data Summary'!CC15="Yes"),OFFSET('Water Data'!$G$6,0,10*ROW('Water Data'!G9)),NA())</f>
        <v>#N/A</v>
      </c>
      <c r="O15" s="529" t="e">
        <f ca="1">+IF(AND(ISNUMBER(OFFSET('Water Data'!$G$9,0,10*ROW('Water Data'!G9))),'Data Summary'!CD15="Yes"),OFFSET('Water Data'!$G$9,0,10*ROW('Water Data'!G9)),NA())</f>
        <v>#N/A</v>
      </c>
      <c r="P15" s="529">
        <f ca="1">+IF(AND(ISNUMBER(OFFSET('Water Data'!$H$4,0,10*ROW('Water Data'!H9))),'Data Summary'!CE15="Yes"),100-OFFSET('Water Data'!$H$4,0,10*ROW('Water Data'!H9)),NA())</f>
        <v>95.690016778523486</v>
      </c>
      <c r="Q15" s="529">
        <f ca="1">+IF(AND(ISNUMBER(OFFSET('Water Data'!$H$6,0,10*ROW('Water Data'!H9))),'Data Summary'!CF15="Yes"),OFFSET('Water Data'!$H$6,0,10*ROW('Water Data'!H9)),NA())</f>
        <v>83.703859060402692</v>
      </c>
      <c r="R15" s="529" t="e">
        <f ca="1">+IF(AND(ISNUMBER(OFFSET('Water Data'!$H$9,0,10*ROW('Water Data'!H9))),'Data Summary'!CG15="Yes"),OFFSET('Water Data'!$H$9,0,10*ROW('Water Data'!H9)),NA())</f>
        <v>#N/A</v>
      </c>
      <c r="S15" s="529">
        <f ca="1">+IF(AND(ISNUMBER(OFFSET('Water Data'!$I$4,0,10*ROW('Water Data'!I9))),'Data Summary'!CH15="Yes"),100-OFFSET('Water Data'!$I$4,0,10*ROW('Water Data'!I9)),NA())</f>
        <v>96.993385447985574</v>
      </c>
      <c r="T15" s="529">
        <f ca="1">+IF(AND(ISNUMBER(OFFSET('Water Data'!$I$6,0,10*ROW('Water Data'!I9))),'Data Summary'!CI15="Yes"),OFFSET('Water Data'!$I$6,0,10*ROW('Water Data'!I9)),NA())</f>
        <v>93.445580276608538</v>
      </c>
      <c r="U15" s="529" t="e">
        <f ca="1">+IF(AND(ISNUMBER(OFFSET('Water Data'!$I$9,0,10*ROW('Water Data'!I9))),'Data Summary'!CJ15="Yes"),OFFSET('Water Data'!$I$9,0,10*ROW('Water Data'!I9)),NA())</f>
        <v>#N/A</v>
      </c>
      <c r="V15" s="530" t="e">
        <f ca="1">+IF(AND(ISNUMBER(OFFSET('Sanitation Data'!$D$4,0,10*ROW('Sanitation Data'!D9))),'Data Summary'!CK15="Yes"),100-OFFSET('Sanitation Data'!$D$4,0,10*ROW('Sanitation Data'!D9)),NA())</f>
        <v>#N/A</v>
      </c>
      <c r="W15" s="530" t="e">
        <f ca="1">+IF(AND(ISNUMBER(OFFSET('Sanitation Data'!$D$6,0,10*ROW('Sanitation Data'!D9))),'Data Summary'!CL15="Yes"),OFFSET('Sanitation Data'!$D$6,0,10*ROW('Sanitation Data'!D9)),NA())</f>
        <v>#N/A</v>
      </c>
      <c r="X15" s="530" t="e">
        <f ca="1">+IF(AND(ISNUMBER(OFFSET('Sanitation Data'!$D$10,0,10*ROW('Sanitation Data'!D9))),'Data Summary'!CM15="Yes"),OFFSET('Sanitation Data'!$D$10,0,10*ROW('Sanitation Data'!D9)),NA())</f>
        <v>#N/A</v>
      </c>
      <c r="Y15" s="530" t="e">
        <f ca="1">+IF(AND(ISNUMBER(OFFSET('Sanitation Data'!$D$11,0,10*ROW('Sanitation Data'!D9))),'Data Summary'!CN15="Yes"),OFFSET('Sanitation Data'!$D$11,0,10*ROW('Sanitation Data'!D9)),NA())</f>
        <v>#N/A</v>
      </c>
      <c r="Z15" s="530" t="e">
        <f ca="1">+IF(AND(ISNUMBER(OFFSET('Sanitation Data'!$D$12,0,10*ROW('Sanitation Data'!D9))),'Data Summary'!CO15="Yes"),OFFSET('Sanitation Data'!$D$12,0,10*ROW('Sanitation Data'!D9)),NA())</f>
        <v>#N/A</v>
      </c>
      <c r="AA15" s="530" t="e">
        <f ca="1">+IF(AND(ISNUMBER(OFFSET('Sanitation Data'!$E$4,0,10*ROW('Sanitation Data'!E9))),'Data Summary'!CP15="Yes"),100-OFFSET('Sanitation Data'!$E$4,0,10*ROW('Sanitation Data'!E9)),NA())</f>
        <v>#N/A</v>
      </c>
      <c r="AB15" s="530" t="e">
        <f ca="1">+IF(AND(ISNUMBER(OFFSET('Sanitation Data'!$E$6,0,10*ROW('Sanitation Data'!E9))),'Data Summary'!CQ15="Yes"),OFFSET('Sanitation Data'!$E$6,0,10*ROW('Sanitation Data'!E9)),NA())</f>
        <v>#N/A</v>
      </c>
      <c r="AC15" s="530" t="e">
        <f ca="1">+IF(AND(ISNUMBER(OFFSET('Sanitation Data'!$E$10,0,10*ROW('Sanitation Data'!E9))),'Data Summary'!CR15="Yes"),OFFSET('Sanitation Data'!$E$10,0,10*ROW('Sanitation Data'!E9)),NA())</f>
        <v>#N/A</v>
      </c>
      <c r="AD15" s="530" t="e">
        <f ca="1">+IF(AND(ISNUMBER(OFFSET('Sanitation Data'!$E$11,0,10*ROW('Sanitation Data'!E9))),'Data Summary'!CS15="Yes"),OFFSET('Sanitation Data'!$E$11,0,10*ROW('Sanitation Data'!E9)),NA())</f>
        <v>#N/A</v>
      </c>
      <c r="AE15" s="530" t="e">
        <f ca="1">+IF(AND(ISNUMBER(OFFSET('Sanitation Data'!$E$12,0,10*ROW('Sanitation Data'!E9))),'Data Summary'!CT15="Yes"),OFFSET('Sanitation Data'!$E$12,0,10*ROW('Sanitation Data'!E9)),NA())</f>
        <v>#N/A</v>
      </c>
      <c r="AF15" s="530" t="e">
        <f ca="1">+IF(AND(ISNUMBER(OFFSET('Sanitation Data'!$F$4,0,10*ROW('Sanitation Data'!F9))),'Data Summary'!CU15="Yes"),100-OFFSET('Sanitation Data'!$F$4,0,10*ROW('Sanitation Data'!F9)),NA())</f>
        <v>#N/A</v>
      </c>
      <c r="AG15" s="530" t="e">
        <f ca="1">+IF(AND(ISNUMBER(OFFSET('Sanitation Data'!$F$6,0,10*ROW('Sanitation Data'!F9))),'Data Summary'!CV15="Yes"),OFFSET('Sanitation Data'!$F$6,0,10*ROW('Sanitation Data'!F9)),NA())</f>
        <v>#N/A</v>
      </c>
      <c r="AH15" s="530" t="e">
        <f ca="1">+IF(AND(ISNUMBER(OFFSET('Sanitation Data'!$F$10,0,10*ROW('Sanitation Data'!F9))),'Data Summary'!CW15="Yes"),OFFSET('Sanitation Data'!$F$10,0,10*ROW('Sanitation Data'!F9)),NA())</f>
        <v>#N/A</v>
      </c>
      <c r="AI15" s="530" t="e">
        <f ca="1">+IF(AND(ISNUMBER(OFFSET('Sanitation Data'!$F$11,0,10*ROW('Sanitation Data'!F9))),'Data Summary'!CX15="Yes"),OFFSET('Sanitation Data'!$F$11,0,10*ROW('Sanitation Data'!F9)),NA())</f>
        <v>#N/A</v>
      </c>
      <c r="AJ15" s="530" t="e">
        <f ca="1">+IF(AND(ISNUMBER(OFFSET('Sanitation Data'!$F$12,0,10*ROW('Sanitation Data'!F9))),'Data Summary'!CY15="Yes"),OFFSET('Sanitation Data'!$F$12,0,10*ROW('Sanitation Data'!F9)),NA())</f>
        <v>#N/A</v>
      </c>
      <c r="AK15" s="530" t="e">
        <f ca="1">+IF(AND(ISNUMBER(OFFSET('Sanitation Data'!$G$4,0,10*ROW('Sanitation Data'!G9))),'Data Summary'!CZ15="Yes"),100-OFFSET('Sanitation Data'!$G$4,0,10*ROW('Sanitation Data'!G9)),NA())</f>
        <v>#N/A</v>
      </c>
      <c r="AL15" s="530" t="e">
        <f ca="1">+IF(AND(ISNUMBER(OFFSET('Sanitation Data'!$G$6,0,10*ROW('Sanitation Data'!G9))),'Data Summary'!DA15="Yes"),OFFSET('Sanitation Data'!$G$6,0,10*ROW('Sanitation Data'!G9)),NA())</f>
        <v>#N/A</v>
      </c>
      <c r="AM15" s="530" t="e">
        <f ca="1">+IF(AND(ISNUMBER(OFFSET('Sanitation Data'!$G$10,0,10*ROW('Sanitation Data'!G9))),'Data Summary'!DB15="Yes"),OFFSET('Sanitation Data'!$G$10,0,10*ROW('Sanitation Data'!G9)),NA())</f>
        <v>#N/A</v>
      </c>
      <c r="AN15" s="530" t="e">
        <f ca="1">+IF(AND(ISNUMBER(OFFSET('Sanitation Data'!$G$11,0,10*ROW('Sanitation Data'!G9))),'Data Summary'!DC15="Yes"),OFFSET('Sanitation Data'!$G$11,0,10*ROW('Sanitation Data'!G9)),NA())</f>
        <v>#N/A</v>
      </c>
      <c r="AO15" s="530" t="e">
        <f ca="1">+IF(AND(ISNUMBER(OFFSET('Sanitation Data'!$G$12,0,10*ROW('Sanitation Data'!G9))),'Data Summary'!DD15="Yes"),OFFSET('Sanitation Data'!$G$12,0,10*ROW('Sanitation Data'!G9)),NA())</f>
        <v>#N/A</v>
      </c>
      <c r="AP15" s="530" t="e">
        <f ca="1">+IF(AND(ISNUMBER(OFFSET('Sanitation Data'!$H$4,0,10*ROW('Sanitation Data'!H9))),'Data Summary'!DE15="Yes"),100-OFFSET('Sanitation Data'!$H$4,0,10*ROW('Sanitation Data'!H9)),NA())</f>
        <v>#N/A</v>
      </c>
      <c r="AQ15" s="530" t="e">
        <f ca="1">+IF(AND(ISNUMBER(OFFSET('Sanitation Data'!$H$6,0,10*ROW('Sanitation Data'!H9))),'Data Summary'!DF15="Yes"),OFFSET('Sanitation Data'!$H$6,0,10*ROW('Sanitation Data'!H9)),NA())</f>
        <v>#N/A</v>
      </c>
      <c r="AR15" s="530" t="e">
        <f ca="1">+IF(AND(ISNUMBER(OFFSET('Sanitation Data'!$H$10,0,10*ROW('Sanitation Data'!H9))),'Data Summary'!DG15="Yes"),OFFSET('Sanitation Data'!$H$10,0,10*ROW('Sanitation Data'!H9)),NA())</f>
        <v>#N/A</v>
      </c>
      <c r="AS15" s="530" t="e">
        <f ca="1">+IF(AND(ISNUMBER(OFFSET('Sanitation Data'!$H$11,0,10*ROW('Sanitation Data'!H9))),'Data Summary'!DH15="Yes"),OFFSET('Sanitation Data'!$H$11,0,10*ROW('Sanitation Data'!H9)),NA())</f>
        <v>#N/A</v>
      </c>
      <c r="AT15" s="530" t="e">
        <f ca="1">+IF(AND(ISNUMBER(OFFSET('Sanitation Data'!$H$12,0,10*ROW('Sanitation Data'!H9))),'Data Summary'!DI15="Yes"),OFFSET('Sanitation Data'!$H$12,0,10*ROW('Sanitation Data'!H9)),NA())</f>
        <v>#N/A</v>
      </c>
      <c r="AU15" s="530" t="e">
        <f ca="1">+IF(AND(ISNUMBER(OFFSET('Sanitation Data'!$I$4,0,10*ROW('Sanitation Data'!I9))),'Data Summary'!DJ15="Yes"),100-OFFSET('Sanitation Data'!$I$4,0,10*ROW('Sanitation Data'!I9)),NA())</f>
        <v>#N/A</v>
      </c>
      <c r="AV15" s="530" t="e">
        <f ca="1">+IF(AND(ISNUMBER(OFFSET('Sanitation Data'!$I$6,0,10*ROW('Sanitation Data'!I9))),'Data Summary'!DK15="Yes"),OFFSET('Sanitation Data'!$I$6,0,10*ROW('Sanitation Data'!I9)),NA())</f>
        <v>#N/A</v>
      </c>
      <c r="AW15" s="530" t="e">
        <f ca="1">+IF(AND(ISNUMBER(OFFSET('Sanitation Data'!$I$10,0,10*ROW('Sanitation Data'!I9))),'Data Summary'!DL15="Yes"),OFFSET('Sanitation Data'!$I$10,0,10*ROW('Sanitation Data'!I9)),NA())</f>
        <v>#N/A</v>
      </c>
      <c r="AX15" s="530" t="e">
        <f ca="1">+IF(AND(ISNUMBER(OFFSET('Sanitation Data'!$I$11,0,10*ROW('Sanitation Data'!I9))),'Data Summary'!DM15="Yes"),OFFSET('Sanitation Data'!$I$11,0,10*ROW('Sanitation Data'!I9)),NA())</f>
        <v>#N/A</v>
      </c>
      <c r="AY15" s="530" t="e">
        <f ca="1">+IF(AND(ISNUMBER(OFFSET('Sanitation Data'!$I$12,0,10*ROW('Sanitation Data'!I9))),'Data Summary'!DN15="Yes"),OFFSET('Sanitation Data'!$I$12,0,10*ROW('Sanitation Data'!I9)),NA())</f>
        <v>#N/A</v>
      </c>
      <c r="AZ15" s="531" t="e">
        <f ca="1">+IF(AND(ISNUMBER(OFFSET('Hygiene Data'!$D$5,0,10*ROW('Hygiene Data'!D9))),'Data Summary'!DO15="Yes"),OFFSET('Hygiene Data'!$D$5,0,10*ROW('Hygiene Data'!D9)),NA())</f>
        <v>#N/A</v>
      </c>
      <c r="BA15" s="531">
        <f ca="1">+IF(AND(ISNUMBER(OFFSET('Hygiene Data'!$D$7,0,10*ROW('Hygiene Data'!D9))),'Data Summary'!DP15="Yes"),OFFSET('Hygiene Data'!$D$7,0,10*ROW('Hygiene Data'!D9)),NA())</f>
        <v>97.167086012487175</v>
      </c>
      <c r="BB15" s="531">
        <f ca="1">+IF(AND(ISNUMBER(OFFSET('Hygiene Data'!$D$9,0,10*ROW('Hygiene Data'!D9))),'Data Summary'!DQ15="Yes"),OFFSET('Hygiene Data'!$D$9,0,10*ROW('Hygiene Data'!D9)),NA())</f>
        <v>91.091313510914276</v>
      </c>
      <c r="BC15" s="531" t="e">
        <f ca="1">+IF(AND(ISNUMBER(OFFSET('Hygiene Data'!$E$5,0,10*ROW('Hygiene Data'!E9))),'Data Summary'!DR15="Yes"),OFFSET('Hygiene Data'!$E$5,0,10*ROW('Hygiene Data'!E9)),NA())</f>
        <v>#N/A</v>
      </c>
      <c r="BD15" s="531" t="e">
        <f ca="1">+IF(AND(ISNUMBER(OFFSET('Hygiene Data'!$E$7,0,10*ROW('Hygiene Data'!E9))),'Data Summary'!DS15="Yes"),OFFSET('Hygiene Data'!$E$7,0,10*ROW('Hygiene Data'!E9)),NA())</f>
        <v>#N/A</v>
      </c>
      <c r="BE15" s="531" t="e">
        <f ca="1">+IF(AND(ISNUMBER(OFFSET('Hygiene Data'!$E$9,0,10*ROW('Hygiene Data'!E9))),'Data Summary'!DT15="Yes"),OFFSET('Hygiene Data'!$E$9,0,10*ROW('Hygiene Data'!E9)),NA())</f>
        <v>#N/A</v>
      </c>
      <c r="BF15" s="531" t="e">
        <f ca="1">+IF(AND(ISNUMBER(OFFSET('Hygiene Data'!$F$5,0,10*ROW('Hygiene Data'!F9))),'Data Summary'!DU15="Yes"),OFFSET('Hygiene Data'!$F$5,0,10*ROW('Hygiene Data'!F9)),NA())</f>
        <v>#N/A</v>
      </c>
      <c r="BG15" s="531" t="e">
        <f ca="1">+IF(AND(ISNUMBER(OFFSET('Hygiene Data'!$F$7,0,10*ROW('Hygiene Data'!F9))),'Data Summary'!DV15="Yes"),OFFSET('Hygiene Data'!$F$7,0,10*ROW('Hygiene Data'!F9)),NA())</f>
        <v>#N/A</v>
      </c>
      <c r="BH15" s="531" t="e">
        <f ca="1">+IF(AND(ISNUMBER(OFFSET('Hygiene Data'!$F$9,0,10*ROW('Hygiene Data'!F9))),'Data Summary'!DW15="Yes"),OFFSET('Hygiene Data'!$F$9,0,10*ROW('Hygiene Data'!F9)),NA())</f>
        <v>#N/A</v>
      </c>
      <c r="BI15" s="531" t="e">
        <f ca="1">+IF(AND(ISNUMBER(OFFSET('Hygiene Data'!$G$5,0,10*ROW('Hygiene Data'!G9))),'Data Summary'!DX15="Yes"),OFFSET('Hygiene Data'!$G$5,0,10*ROW('Hygiene Data'!G9)),NA())</f>
        <v>#N/A</v>
      </c>
      <c r="BJ15" s="531" t="e">
        <f ca="1">+IF(AND(ISNUMBER(OFFSET('Hygiene Data'!$G$7,0,10*ROW('Hygiene Data'!G9))),'Data Summary'!DY15="Yes"),OFFSET('Hygiene Data'!$G$7,0,10*ROW('Hygiene Data'!G9)),NA())</f>
        <v>#N/A</v>
      </c>
      <c r="BK15" s="531" t="e">
        <f ca="1">+IF(AND(ISNUMBER(OFFSET('Hygiene Data'!$G$9,0,10*ROW('Hygiene Data'!G9))),'Data Summary'!DZ15="Yes"),OFFSET('Hygiene Data'!$G$9,0,10*ROW('Hygiene Data'!G9)),NA())</f>
        <v>#N/A</v>
      </c>
      <c r="BL15" s="531" t="e">
        <f ca="1">+IF(AND(ISNUMBER(OFFSET('Hygiene Data'!$H$5,0,10*ROW('Hygiene Data'!H9))),'Data Summary'!EA15="Yes"),OFFSET('Hygiene Data'!$H$5,0,10*ROW('Hygiene Data'!H9)),NA())</f>
        <v>#N/A</v>
      </c>
      <c r="BM15" s="531">
        <f ca="1">+IF(AND(ISNUMBER(OFFSET('Hygiene Data'!$H$7,0,10*ROW('Hygiene Data'!H9))),'Data Summary'!EB15="Yes"),OFFSET('Hygiene Data'!$H$7,0,10*ROW('Hygiene Data'!H9)),NA())</f>
        <v>97.11894926384916</v>
      </c>
      <c r="BN15" s="531">
        <f ca="1">+IF(AND(ISNUMBER(OFFSET('Hygiene Data'!$H$9,0,10*ROW('Hygiene Data'!H9))),'Data Summary'!EC15="Yes"),OFFSET('Hygiene Data'!$H$9,0,10*ROW('Hygiene Data'!H9)),NA())</f>
        <v>90.607319681811617</v>
      </c>
      <c r="BO15" s="531" t="e">
        <f ca="1">+IF(AND(ISNUMBER(OFFSET('Hygiene Data'!$I$5,0,10*ROW('Hygiene Data'!I9))),'Data Summary'!ED15="Yes"),OFFSET('Hygiene Data'!$I$5,0,10*ROW('Hygiene Data'!I9)),NA())</f>
        <v>#N/A</v>
      </c>
      <c r="BP15" s="531">
        <f ca="1">+IF(AND(ISNUMBER(OFFSET('Hygiene Data'!$I$7,0,10*ROW('Hygiene Data'!I9))),'Data Summary'!EE15="Yes"),OFFSET('Hygiene Data'!$I$7,0,10*ROW('Hygiene Data'!I9)),NA())</f>
        <v>97.519379844961236</v>
      </c>
      <c r="BQ15" s="531">
        <f ca="1">+IF(AND(ISNUMBER(OFFSET('Hygiene Data'!$I$9,0,10*ROW('Hygiene Data'!I9))),'Data Summary'!EF15="Yes"),OFFSET('Hygiene Data'!$I$9,0,10*ROW('Hygiene Data'!I9)),NA())</f>
        <v>94.646715942551523</v>
      </c>
    </row>
    <row r="16" spans="1:69" x14ac:dyDescent="0.25">
      <c r="A16" s="527" t="str">
        <f ca="1">+RIGHT('Data Summary'!A16,LEN('Data Summary'!A16)-9)</f>
        <v>EMIS</v>
      </c>
      <c r="B16" s="501" t="str">
        <f ca="1">+IF(ISTEXT('Data Summary'!B16),'Data Summary'!B16,"")</f>
        <v>EMIS</v>
      </c>
      <c r="C16" s="528">
        <f ca="1">+VALUE('Data Summary'!C16)</f>
        <v>2021</v>
      </c>
      <c r="D16" s="529">
        <f ca="1">+IF(AND(ISNUMBER(OFFSET('Water Data'!$D$4,0,10*ROW('Water Data'!D10))),'Data Summary'!BS16="Yes"),100-OFFSET('Water Data'!$D$4,0,10*ROW('Water Data'!D10)),NA())</f>
        <v>96.740503663774945</v>
      </c>
      <c r="E16" s="529">
        <f ca="1">+IF(AND(ISNUMBER(OFFSET('Water Data'!$D$6,0,10*ROW('Water Data'!D10))),'Data Summary'!BT16="Yes"),OFFSET('Water Data'!$D$6,0,10*ROW('Water Data'!D10)),NA())</f>
        <v>79.407058030826249</v>
      </c>
      <c r="F16" s="529" t="e">
        <f ca="1">+IF(AND(ISNUMBER(OFFSET('Water Data'!$D$9,0,10*ROW('Water Data'!D10))),'Data Summary'!BU16="Yes"),OFFSET('Water Data'!$D$9,0,10*ROW('Water Data'!D10)),NA())</f>
        <v>#N/A</v>
      </c>
      <c r="G16" s="529" t="e">
        <f ca="1">+IF(AND(ISNUMBER(OFFSET('Water Data'!$E$4,0,10*ROW('Water Data'!E10))),'Data Summary'!BV16="Yes"),100-OFFSET('Water Data'!$E$4,0,10*ROW('Water Data'!E10)),NA())</f>
        <v>#N/A</v>
      </c>
      <c r="H16" s="529" t="e">
        <f ca="1">+IF(AND(ISNUMBER(OFFSET('Water Data'!$E$6,0,10*ROW('Water Data'!E10))),'Data Summary'!BW16="Yes"),OFFSET('Water Data'!$E$6,0,10*ROW('Water Data'!E10)),NA())</f>
        <v>#N/A</v>
      </c>
      <c r="I16" s="529" t="e">
        <f ca="1">+IF(AND(ISNUMBER(OFFSET('Water Data'!$E$9,0,10*ROW('Water Data'!E10))),'Data Summary'!BX16="Yes"),OFFSET('Water Data'!$E$9,0,10*ROW('Water Data'!E10)),NA())</f>
        <v>#N/A</v>
      </c>
      <c r="J16" s="529" t="e">
        <f ca="1">+IF(AND(ISNUMBER(OFFSET('Water Data'!$F$4,0,10*ROW('Water Data'!F10))),'Data Summary'!BY16="Yes"),100-OFFSET('Water Data'!$F$4,0,10*ROW('Water Data'!F10)),NA())</f>
        <v>#N/A</v>
      </c>
      <c r="K16" s="529" t="e">
        <f ca="1">+IF(AND(ISNUMBER(OFFSET('Water Data'!$F$6,0,10*ROW('Water Data'!F10))),'Data Summary'!BZ16="Yes"),OFFSET('Water Data'!$F$6,0,10*ROW('Water Data'!F10)),NA())</f>
        <v>#N/A</v>
      </c>
      <c r="L16" s="529" t="e">
        <f ca="1">+IF(AND(ISNUMBER(OFFSET('Water Data'!$F$9,0,10*ROW('Water Data'!F10))),'Data Summary'!CA16="Yes"),OFFSET('Water Data'!$F$9,0,10*ROW('Water Data'!F10)),NA())</f>
        <v>#N/A</v>
      </c>
      <c r="M16" s="529" t="e">
        <f ca="1">+IF(AND(ISNUMBER(OFFSET('Water Data'!$G$4,0,10*ROW('Water Data'!G10))),'Data Summary'!CB16="Yes"),100-OFFSET('Water Data'!$G$4,0,10*ROW('Water Data'!G10)),NA())</f>
        <v>#N/A</v>
      </c>
      <c r="N16" s="529" t="e">
        <f ca="1">+IF(AND(ISNUMBER(OFFSET('Water Data'!$G$6,0,10*ROW('Water Data'!G10))),'Data Summary'!CC16="Yes"),OFFSET('Water Data'!$G$6,0,10*ROW('Water Data'!G10)),NA())</f>
        <v>#N/A</v>
      </c>
      <c r="O16" s="529" t="e">
        <f ca="1">+IF(AND(ISNUMBER(OFFSET('Water Data'!$G$9,0,10*ROW('Water Data'!G10))),'Data Summary'!CD16="Yes"),OFFSET('Water Data'!$G$9,0,10*ROW('Water Data'!G10)),NA())</f>
        <v>#N/A</v>
      </c>
      <c r="P16" s="529">
        <f ca="1">+IF(AND(ISNUMBER(OFFSET('Water Data'!$H$4,0,10*ROW('Water Data'!H10))),'Data Summary'!CE16="Yes"),100-OFFSET('Water Data'!$H$4,0,10*ROW('Water Data'!H10)),NA())</f>
        <v>96.459923664122144</v>
      </c>
      <c r="Q16" s="529">
        <f ca="1">+IF(AND(ISNUMBER(OFFSET('Water Data'!$H$6,0,10*ROW('Water Data'!H10))),'Data Summary'!CF16="Yes"),OFFSET('Water Data'!$H$6,0,10*ROW('Water Data'!H10)),NA())</f>
        <v>77.146946564885496</v>
      </c>
      <c r="R16" s="529" t="e">
        <f ca="1">+IF(AND(ISNUMBER(OFFSET('Water Data'!$H$9,0,10*ROW('Water Data'!H10))),'Data Summary'!CG16="Yes"),OFFSET('Water Data'!$H$9,0,10*ROW('Water Data'!H10)),NA())</f>
        <v>#N/A</v>
      </c>
      <c r="S16" s="529">
        <f ca="1">+IF(AND(ISNUMBER(OFFSET('Water Data'!$I$4,0,10*ROW('Water Data'!I10))),'Data Summary'!CH16="Yes"),100-OFFSET('Water Data'!$I$4,0,10*ROW('Water Data'!I10)),NA())</f>
        <v>98.851399856424976</v>
      </c>
      <c r="T16" s="529">
        <f ca="1">+IF(AND(ISNUMBER(OFFSET('Water Data'!$I$6,0,10*ROW('Water Data'!I10))),'Data Summary'!CI16="Yes"),OFFSET('Water Data'!$I$6,0,10*ROW('Water Data'!I10)),NA())</f>
        <v>96.41062455132807</v>
      </c>
      <c r="U16" s="529" t="e">
        <f ca="1">+IF(AND(ISNUMBER(OFFSET('Water Data'!$I$9,0,10*ROW('Water Data'!I10))),'Data Summary'!CJ16="Yes"),OFFSET('Water Data'!$I$9,0,10*ROW('Water Data'!I10)),NA())</f>
        <v>#N/A</v>
      </c>
      <c r="V16" s="530" t="e">
        <f ca="1">+IF(AND(ISNUMBER(OFFSET('Sanitation Data'!$D$4,0,10*ROW('Sanitation Data'!D10))),'Data Summary'!CK16="Yes"),100-OFFSET('Sanitation Data'!$D$4,0,10*ROW('Sanitation Data'!D10)),NA())</f>
        <v>#N/A</v>
      </c>
      <c r="W16" s="530" t="e">
        <f ca="1">+IF(AND(ISNUMBER(OFFSET('Sanitation Data'!$D$6,0,10*ROW('Sanitation Data'!D10))),'Data Summary'!CL16="Yes"),OFFSET('Sanitation Data'!$D$6,0,10*ROW('Sanitation Data'!D10)),NA())</f>
        <v>#N/A</v>
      </c>
      <c r="X16" s="530" t="e">
        <f ca="1">+IF(AND(ISNUMBER(OFFSET('Sanitation Data'!$D$10,0,10*ROW('Sanitation Data'!D10))),'Data Summary'!CM16="Yes"),OFFSET('Sanitation Data'!$D$10,0,10*ROW('Sanitation Data'!D10)),NA())</f>
        <v>#N/A</v>
      </c>
      <c r="Y16" s="530" t="e">
        <f ca="1">+IF(AND(ISNUMBER(OFFSET('Sanitation Data'!$D$11,0,10*ROW('Sanitation Data'!D10))),'Data Summary'!CN16="Yes"),OFFSET('Sanitation Data'!$D$11,0,10*ROW('Sanitation Data'!D10)),NA())</f>
        <v>#N/A</v>
      </c>
      <c r="Z16" s="530" t="e">
        <f ca="1">+IF(AND(ISNUMBER(OFFSET('Sanitation Data'!$D$12,0,10*ROW('Sanitation Data'!D10))),'Data Summary'!CO16="Yes"),OFFSET('Sanitation Data'!$D$12,0,10*ROW('Sanitation Data'!D10)),NA())</f>
        <v>#N/A</v>
      </c>
      <c r="AA16" s="530" t="e">
        <f ca="1">+IF(AND(ISNUMBER(OFFSET('Sanitation Data'!$E$4,0,10*ROW('Sanitation Data'!E10))),'Data Summary'!CP16="Yes"),100-OFFSET('Sanitation Data'!$E$4,0,10*ROW('Sanitation Data'!E10)),NA())</f>
        <v>#N/A</v>
      </c>
      <c r="AB16" s="530" t="e">
        <f ca="1">+IF(AND(ISNUMBER(OFFSET('Sanitation Data'!$E$6,0,10*ROW('Sanitation Data'!E10))),'Data Summary'!CQ16="Yes"),OFFSET('Sanitation Data'!$E$6,0,10*ROW('Sanitation Data'!E10)),NA())</f>
        <v>#N/A</v>
      </c>
      <c r="AC16" s="530" t="e">
        <f ca="1">+IF(AND(ISNUMBER(OFFSET('Sanitation Data'!$E$10,0,10*ROW('Sanitation Data'!E10))),'Data Summary'!CR16="Yes"),OFFSET('Sanitation Data'!$E$10,0,10*ROW('Sanitation Data'!E10)),NA())</f>
        <v>#N/A</v>
      </c>
      <c r="AD16" s="530" t="e">
        <f ca="1">+IF(AND(ISNUMBER(OFFSET('Sanitation Data'!$E$11,0,10*ROW('Sanitation Data'!E10))),'Data Summary'!CS16="Yes"),OFFSET('Sanitation Data'!$E$11,0,10*ROW('Sanitation Data'!E10)),NA())</f>
        <v>#N/A</v>
      </c>
      <c r="AE16" s="530" t="e">
        <f ca="1">+IF(AND(ISNUMBER(OFFSET('Sanitation Data'!$E$12,0,10*ROW('Sanitation Data'!E10))),'Data Summary'!CT16="Yes"),OFFSET('Sanitation Data'!$E$12,0,10*ROW('Sanitation Data'!E10)),NA())</f>
        <v>#N/A</v>
      </c>
      <c r="AF16" s="530" t="e">
        <f ca="1">+IF(AND(ISNUMBER(OFFSET('Sanitation Data'!$F$4,0,10*ROW('Sanitation Data'!F10))),'Data Summary'!CU16="Yes"),100-OFFSET('Sanitation Data'!$F$4,0,10*ROW('Sanitation Data'!F10)),NA())</f>
        <v>#N/A</v>
      </c>
      <c r="AG16" s="530" t="e">
        <f ca="1">+IF(AND(ISNUMBER(OFFSET('Sanitation Data'!$F$6,0,10*ROW('Sanitation Data'!F10))),'Data Summary'!CV16="Yes"),OFFSET('Sanitation Data'!$F$6,0,10*ROW('Sanitation Data'!F10)),NA())</f>
        <v>#N/A</v>
      </c>
      <c r="AH16" s="530" t="e">
        <f ca="1">+IF(AND(ISNUMBER(OFFSET('Sanitation Data'!$F$10,0,10*ROW('Sanitation Data'!F10))),'Data Summary'!CW16="Yes"),OFFSET('Sanitation Data'!$F$10,0,10*ROW('Sanitation Data'!F10)),NA())</f>
        <v>#N/A</v>
      </c>
      <c r="AI16" s="530" t="e">
        <f ca="1">+IF(AND(ISNUMBER(OFFSET('Sanitation Data'!$F$11,0,10*ROW('Sanitation Data'!F10))),'Data Summary'!CX16="Yes"),OFFSET('Sanitation Data'!$F$11,0,10*ROW('Sanitation Data'!F10)),NA())</f>
        <v>#N/A</v>
      </c>
      <c r="AJ16" s="530" t="e">
        <f ca="1">+IF(AND(ISNUMBER(OFFSET('Sanitation Data'!$F$12,0,10*ROW('Sanitation Data'!F10))),'Data Summary'!CY16="Yes"),OFFSET('Sanitation Data'!$F$12,0,10*ROW('Sanitation Data'!F10)),NA())</f>
        <v>#N/A</v>
      </c>
      <c r="AK16" s="530" t="e">
        <f ca="1">+IF(AND(ISNUMBER(OFFSET('Sanitation Data'!$G$4,0,10*ROW('Sanitation Data'!G10))),'Data Summary'!CZ16="Yes"),100-OFFSET('Sanitation Data'!$G$4,0,10*ROW('Sanitation Data'!G10)),NA())</f>
        <v>#N/A</v>
      </c>
      <c r="AL16" s="530" t="e">
        <f ca="1">+IF(AND(ISNUMBER(OFFSET('Sanitation Data'!$G$6,0,10*ROW('Sanitation Data'!G10))),'Data Summary'!DA16="Yes"),OFFSET('Sanitation Data'!$G$6,0,10*ROW('Sanitation Data'!G10)),NA())</f>
        <v>#N/A</v>
      </c>
      <c r="AM16" s="530" t="e">
        <f ca="1">+IF(AND(ISNUMBER(OFFSET('Sanitation Data'!$G$10,0,10*ROW('Sanitation Data'!G10))),'Data Summary'!DB16="Yes"),OFFSET('Sanitation Data'!$G$10,0,10*ROW('Sanitation Data'!G10)),NA())</f>
        <v>#N/A</v>
      </c>
      <c r="AN16" s="530" t="e">
        <f ca="1">+IF(AND(ISNUMBER(OFFSET('Sanitation Data'!$G$11,0,10*ROW('Sanitation Data'!G10))),'Data Summary'!DC16="Yes"),OFFSET('Sanitation Data'!$G$11,0,10*ROW('Sanitation Data'!G10)),NA())</f>
        <v>#N/A</v>
      </c>
      <c r="AO16" s="530" t="e">
        <f ca="1">+IF(AND(ISNUMBER(OFFSET('Sanitation Data'!$G$12,0,10*ROW('Sanitation Data'!G10))),'Data Summary'!DD16="Yes"),OFFSET('Sanitation Data'!$G$12,0,10*ROW('Sanitation Data'!G10)),NA())</f>
        <v>#N/A</v>
      </c>
      <c r="AP16" s="530" t="e">
        <f ca="1">+IF(AND(ISNUMBER(OFFSET('Sanitation Data'!$H$4,0,10*ROW('Sanitation Data'!H10))),'Data Summary'!DE16="Yes"),100-OFFSET('Sanitation Data'!$H$4,0,10*ROW('Sanitation Data'!H10)),NA())</f>
        <v>#N/A</v>
      </c>
      <c r="AQ16" s="530" t="e">
        <f ca="1">+IF(AND(ISNUMBER(OFFSET('Sanitation Data'!$H$6,0,10*ROW('Sanitation Data'!H10))),'Data Summary'!DF16="Yes"),OFFSET('Sanitation Data'!$H$6,0,10*ROW('Sanitation Data'!H10)),NA())</f>
        <v>#N/A</v>
      </c>
      <c r="AR16" s="530" t="e">
        <f ca="1">+IF(AND(ISNUMBER(OFFSET('Sanitation Data'!$H$10,0,10*ROW('Sanitation Data'!H10))),'Data Summary'!DG16="Yes"),OFFSET('Sanitation Data'!$H$10,0,10*ROW('Sanitation Data'!H10)),NA())</f>
        <v>#N/A</v>
      </c>
      <c r="AS16" s="530" t="e">
        <f ca="1">+IF(AND(ISNUMBER(OFFSET('Sanitation Data'!$H$11,0,10*ROW('Sanitation Data'!H10))),'Data Summary'!DH16="Yes"),OFFSET('Sanitation Data'!$H$11,0,10*ROW('Sanitation Data'!H10)),NA())</f>
        <v>#N/A</v>
      </c>
      <c r="AT16" s="530" t="e">
        <f ca="1">+IF(AND(ISNUMBER(OFFSET('Sanitation Data'!$H$12,0,10*ROW('Sanitation Data'!H10))),'Data Summary'!DI16="Yes"),OFFSET('Sanitation Data'!$H$12,0,10*ROW('Sanitation Data'!H10)),NA())</f>
        <v>#N/A</v>
      </c>
      <c r="AU16" s="530" t="e">
        <f ca="1">+IF(AND(ISNUMBER(OFFSET('Sanitation Data'!$I$4,0,10*ROW('Sanitation Data'!I10))),'Data Summary'!DJ16="Yes"),100-OFFSET('Sanitation Data'!$I$4,0,10*ROW('Sanitation Data'!I10)),NA())</f>
        <v>#N/A</v>
      </c>
      <c r="AV16" s="530" t="e">
        <f ca="1">+IF(AND(ISNUMBER(OFFSET('Sanitation Data'!$I$6,0,10*ROW('Sanitation Data'!I10))),'Data Summary'!DK16="Yes"),OFFSET('Sanitation Data'!$I$6,0,10*ROW('Sanitation Data'!I10)),NA())</f>
        <v>#N/A</v>
      </c>
      <c r="AW16" s="530" t="e">
        <f ca="1">+IF(AND(ISNUMBER(OFFSET('Sanitation Data'!$I$10,0,10*ROW('Sanitation Data'!I10))),'Data Summary'!DL16="Yes"),OFFSET('Sanitation Data'!$I$10,0,10*ROW('Sanitation Data'!I10)),NA())</f>
        <v>#N/A</v>
      </c>
      <c r="AX16" s="530" t="e">
        <f ca="1">+IF(AND(ISNUMBER(OFFSET('Sanitation Data'!$I$11,0,10*ROW('Sanitation Data'!I10))),'Data Summary'!DM16="Yes"),OFFSET('Sanitation Data'!$I$11,0,10*ROW('Sanitation Data'!I10)),NA())</f>
        <v>#N/A</v>
      </c>
      <c r="AY16" s="530" t="e">
        <f ca="1">+IF(AND(ISNUMBER(OFFSET('Sanitation Data'!$I$12,0,10*ROW('Sanitation Data'!I10))),'Data Summary'!DN16="Yes"),OFFSET('Sanitation Data'!$I$12,0,10*ROW('Sanitation Data'!I10)),NA())</f>
        <v>#N/A</v>
      </c>
      <c r="AZ16" s="531" t="e">
        <f ca="1">+IF(AND(ISNUMBER(OFFSET('Hygiene Data'!$D$5,0,10*ROW('Hygiene Data'!D10))),'Data Summary'!DO16="Yes"),OFFSET('Hygiene Data'!$D$5,0,10*ROW('Hygiene Data'!D10)),NA())</f>
        <v>#N/A</v>
      </c>
      <c r="BA16" s="531" t="e">
        <f ca="1">+IF(AND(ISNUMBER(OFFSET('Hygiene Data'!$D$7,0,10*ROW('Hygiene Data'!D10))),'Data Summary'!DP16="Yes"),OFFSET('Hygiene Data'!$D$7,0,10*ROW('Hygiene Data'!D10)),NA())</f>
        <v>#N/A</v>
      </c>
      <c r="BB16" s="531" t="e">
        <f ca="1">+IF(AND(ISNUMBER(OFFSET('Hygiene Data'!$D$9,0,10*ROW('Hygiene Data'!D10))),'Data Summary'!DQ16="Yes"),OFFSET('Hygiene Data'!$D$9,0,10*ROW('Hygiene Data'!D10)),NA())</f>
        <v>#N/A</v>
      </c>
      <c r="BC16" s="531" t="e">
        <f ca="1">+IF(AND(ISNUMBER(OFFSET('Hygiene Data'!$E$5,0,10*ROW('Hygiene Data'!E10))),'Data Summary'!DR16="Yes"),OFFSET('Hygiene Data'!$E$5,0,10*ROW('Hygiene Data'!E10)),NA())</f>
        <v>#N/A</v>
      </c>
      <c r="BD16" s="531" t="e">
        <f ca="1">+IF(AND(ISNUMBER(OFFSET('Hygiene Data'!$E$7,0,10*ROW('Hygiene Data'!E10))),'Data Summary'!DS16="Yes"),OFFSET('Hygiene Data'!$E$7,0,10*ROW('Hygiene Data'!E10)),NA())</f>
        <v>#N/A</v>
      </c>
      <c r="BE16" s="531" t="e">
        <f ca="1">+IF(AND(ISNUMBER(OFFSET('Hygiene Data'!$E$9,0,10*ROW('Hygiene Data'!E10))),'Data Summary'!DT16="Yes"),OFFSET('Hygiene Data'!$E$9,0,10*ROW('Hygiene Data'!E10)),NA())</f>
        <v>#N/A</v>
      </c>
      <c r="BF16" s="531" t="e">
        <f ca="1">+IF(AND(ISNUMBER(OFFSET('Hygiene Data'!$F$5,0,10*ROW('Hygiene Data'!F10))),'Data Summary'!DU16="Yes"),OFFSET('Hygiene Data'!$F$5,0,10*ROW('Hygiene Data'!F10)),NA())</f>
        <v>#N/A</v>
      </c>
      <c r="BG16" s="531" t="e">
        <f ca="1">+IF(AND(ISNUMBER(OFFSET('Hygiene Data'!$F$7,0,10*ROW('Hygiene Data'!F10))),'Data Summary'!DV16="Yes"),OFFSET('Hygiene Data'!$F$7,0,10*ROW('Hygiene Data'!F10)),NA())</f>
        <v>#N/A</v>
      </c>
      <c r="BH16" s="531" t="e">
        <f ca="1">+IF(AND(ISNUMBER(OFFSET('Hygiene Data'!$F$9,0,10*ROW('Hygiene Data'!F10))),'Data Summary'!DW16="Yes"),OFFSET('Hygiene Data'!$F$9,0,10*ROW('Hygiene Data'!F10)),NA())</f>
        <v>#N/A</v>
      </c>
      <c r="BI16" s="531" t="e">
        <f ca="1">+IF(AND(ISNUMBER(OFFSET('Hygiene Data'!$G$5,0,10*ROW('Hygiene Data'!G10))),'Data Summary'!DX16="Yes"),OFFSET('Hygiene Data'!$G$5,0,10*ROW('Hygiene Data'!G10)),NA())</f>
        <v>#N/A</v>
      </c>
      <c r="BJ16" s="531" t="e">
        <f ca="1">+IF(AND(ISNUMBER(OFFSET('Hygiene Data'!$G$7,0,10*ROW('Hygiene Data'!G10))),'Data Summary'!DY16="Yes"),OFFSET('Hygiene Data'!$G$7,0,10*ROW('Hygiene Data'!G10)),NA())</f>
        <v>#N/A</v>
      </c>
      <c r="BK16" s="531" t="e">
        <f ca="1">+IF(AND(ISNUMBER(OFFSET('Hygiene Data'!$G$9,0,10*ROW('Hygiene Data'!G10))),'Data Summary'!DZ16="Yes"),OFFSET('Hygiene Data'!$G$9,0,10*ROW('Hygiene Data'!G10)),NA())</f>
        <v>#N/A</v>
      </c>
      <c r="BL16" s="531" t="e">
        <f ca="1">+IF(AND(ISNUMBER(OFFSET('Hygiene Data'!$H$5,0,10*ROW('Hygiene Data'!H10))),'Data Summary'!EA16="Yes"),OFFSET('Hygiene Data'!$H$5,0,10*ROW('Hygiene Data'!H10)),NA())</f>
        <v>#N/A</v>
      </c>
      <c r="BM16" s="531" t="e">
        <f ca="1">+IF(AND(ISNUMBER(OFFSET('Hygiene Data'!$H$7,0,10*ROW('Hygiene Data'!H10))),'Data Summary'!EB16="Yes"),OFFSET('Hygiene Data'!$H$7,0,10*ROW('Hygiene Data'!H10)),NA())</f>
        <v>#N/A</v>
      </c>
      <c r="BN16" s="531" t="e">
        <f ca="1">+IF(AND(ISNUMBER(OFFSET('Hygiene Data'!$H$9,0,10*ROW('Hygiene Data'!H10))),'Data Summary'!EC16="Yes"),OFFSET('Hygiene Data'!$H$9,0,10*ROW('Hygiene Data'!H10)),NA())</f>
        <v>#N/A</v>
      </c>
      <c r="BO16" s="531" t="e">
        <f ca="1">+IF(AND(ISNUMBER(OFFSET('Hygiene Data'!$I$5,0,10*ROW('Hygiene Data'!I10))),'Data Summary'!ED16="Yes"),OFFSET('Hygiene Data'!$I$5,0,10*ROW('Hygiene Data'!I10)),NA())</f>
        <v>#N/A</v>
      </c>
      <c r="BP16" s="531" t="e">
        <f ca="1">+IF(AND(ISNUMBER(OFFSET('Hygiene Data'!$I$7,0,10*ROW('Hygiene Data'!I10))),'Data Summary'!EE16="Yes"),OFFSET('Hygiene Data'!$I$7,0,10*ROW('Hygiene Data'!I10)),NA())</f>
        <v>#N/A</v>
      </c>
      <c r="BQ16" s="531" t="e">
        <f ca="1">+IF(AND(ISNUMBER(OFFSET('Hygiene Data'!$I$9,0,10*ROW('Hygiene Data'!I10))),'Data Summary'!EF16="Yes"),OFFSET('Hygiene Data'!$I$9,0,10*ROW('Hygiene Data'!I10)),NA())</f>
        <v>#N/A</v>
      </c>
    </row>
    <row r="17" spans="1:69" x14ac:dyDescent="0.25">
      <c r="A17" s="527" t="str">
        <f ca="1">+RIGHT('Data Summary'!A17,LEN('Data Summary'!A17)-9)</f>
        <v>EMIS</v>
      </c>
      <c r="B17" s="501" t="str">
        <f ca="1">+IF(ISTEXT('Data Summary'!B17),'Data Summary'!B17,"")</f>
        <v>EMIS</v>
      </c>
      <c r="C17" s="528">
        <f ca="1">+VALUE('Data Summary'!C17)</f>
        <v>2022</v>
      </c>
      <c r="D17" s="529">
        <f ca="1">+IF(AND(ISNUMBER(OFFSET('Water Data'!$D$4,0,10*ROW('Water Data'!D11))),'Data Summary'!BS17="Yes"),100-OFFSET('Water Data'!$D$4,0,10*ROW('Water Data'!D11)),NA())</f>
        <v>97.108491317508367</v>
      </c>
      <c r="E17" s="529">
        <f ca="1">+IF(AND(ISNUMBER(OFFSET('Water Data'!$D$6,0,10*ROW('Water Data'!D11))),'Data Summary'!BT17="Yes"),OFFSET('Water Data'!$D$6,0,10*ROW('Water Data'!D11)),NA())</f>
        <v>87.541819340449265</v>
      </c>
      <c r="F17" s="529" t="e">
        <f ca="1">+IF(AND(ISNUMBER(OFFSET('Water Data'!$D$9,0,10*ROW('Water Data'!D11))),'Data Summary'!BU17="Yes"),OFFSET('Water Data'!$D$9,0,10*ROW('Water Data'!D11)),NA())</f>
        <v>#N/A</v>
      </c>
      <c r="G17" s="529" t="e">
        <f ca="1">+IF(AND(ISNUMBER(OFFSET('Water Data'!$E$4,0,10*ROW('Water Data'!E11))),'Data Summary'!BV17="Yes"),100-OFFSET('Water Data'!$E$4,0,10*ROW('Water Data'!E11)),NA())</f>
        <v>#N/A</v>
      </c>
      <c r="H17" s="529" t="e">
        <f ca="1">+IF(AND(ISNUMBER(OFFSET('Water Data'!$E$6,0,10*ROW('Water Data'!E11))),'Data Summary'!BW17="Yes"),OFFSET('Water Data'!$E$6,0,10*ROW('Water Data'!E11)),NA())</f>
        <v>#N/A</v>
      </c>
      <c r="I17" s="529" t="e">
        <f ca="1">+IF(AND(ISNUMBER(OFFSET('Water Data'!$E$9,0,10*ROW('Water Data'!E11))),'Data Summary'!BX17="Yes"),OFFSET('Water Data'!$E$9,0,10*ROW('Water Data'!E11)),NA())</f>
        <v>#N/A</v>
      </c>
      <c r="J17" s="529" t="e">
        <f ca="1">+IF(AND(ISNUMBER(OFFSET('Water Data'!$F$4,0,10*ROW('Water Data'!F11))),'Data Summary'!BY17="Yes"),100-OFFSET('Water Data'!$F$4,0,10*ROW('Water Data'!F11)),NA())</f>
        <v>#N/A</v>
      </c>
      <c r="K17" s="529" t="e">
        <f ca="1">+IF(AND(ISNUMBER(OFFSET('Water Data'!$F$6,0,10*ROW('Water Data'!F11))),'Data Summary'!BZ17="Yes"),OFFSET('Water Data'!$F$6,0,10*ROW('Water Data'!F11)),NA())</f>
        <v>#N/A</v>
      </c>
      <c r="L17" s="529" t="e">
        <f ca="1">+IF(AND(ISNUMBER(OFFSET('Water Data'!$F$9,0,10*ROW('Water Data'!F11))),'Data Summary'!CA17="Yes"),OFFSET('Water Data'!$F$9,0,10*ROW('Water Data'!F11)),NA())</f>
        <v>#N/A</v>
      </c>
      <c r="M17" s="529" t="e">
        <f ca="1">+IF(AND(ISNUMBER(OFFSET('Water Data'!$G$4,0,10*ROW('Water Data'!G11))),'Data Summary'!CB17="Yes"),100-OFFSET('Water Data'!$G$4,0,10*ROW('Water Data'!G11)),NA())</f>
        <v>#N/A</v>
      </c>
      <c r="N17" s="529" t="e">
        <f ca="1">+IF(AND(ISNUMBER(OFFSET('Water Data'!$G$6,0,10*ROW('Water Data'!G11))),'Data Summary'!CC17="Yes"),OFFSET('Water Data'!$G$6,0,10*ROW('Water Data'!G11)),NA())</f>
        <v>#N/A</v>
      </c>
      <c r="O17" s="529" t="e">
        <f ca="1">+IF(AND(ISNUMBER(OFFSET('Water Data'!$G$9,0,10*ROW('Water Data'!G11))),'Data Summary'!CD17="Yes"),OFFSET('Water Data'!$G$9,0,10*ROW('Water Data'!G11)),NA())</f>
        <v>#N/A</v>
      </c>
      <c r="P17" s="529">
        <f ca="1">+IF(AND(ISNUMBER(OFFSET('Water Data'!$H$4,0,10*ROW('Water Data'!H11))),'Data Summary'!CE17="Yes"),100-OFFSET('Water Data'!$H$4,0,10*ROW('Water Data'!H11)),NA())</f>
        <v>96.788690197547041</v>
      </c>
      <c r="Q17" s="529">
        <f ca="1">+IF(AND(ISNUMBER(OFFSET('Water Data'!$H$6,0,10*ROW('Water Data'!H11))),'Data Summary'!CF17="Yes"),OFFSET('Water Data'!$H$6,0,10*ROW('Water Data'!H11)),NA())</f>
        <v>88.699559966295297</v>
      </c>
      <c r="R17" s="529" t="e">
        <f ca="1">+IF(AND(ISNUMBER(OFFSET('Water Data'!$H$9,0,10*ROW('Water Data'!H11))),'Data Summary'!CG17="Yes"),OFFSET('Water Data'!$H$9,0,10*ROW('Water Data'!H11)),NA())</f>
        <v>#N/A</v>
      </c>
      <c r="S17" s="529">
        <f ca="1">+IF(AND(ISNUMBER(OFFSET('Water Data'!$I$4,0,10*ROW('Water Data'!I11))),'Data Summary'!CH17="Yes"),100-OFFSET('Water Data'!$I$4,0,10*ROW('Water Data'!I11)),NA())</f>
        <v>98.932194340630005</v>
      </c>
      <c r="T17" s="529">
        <f ca="1">+IF(AND(ISNUMBER(OFFSET('Water Data'!$I$6,0,10*ROW('Water Data'!I11))),'Data Summary'!CI17="Yes"),OFFSET('Water Data'!$I$6,0,10*ROW('Water Data'!I11)),NA())</f>
        <v>80.939668980245585</v>
      </c>
      <c r="U17" s="529" t="e">
        <f ca="1">+IF(AND(ISNUMBER(OFFSET('Water Data'!$I$9,0,10*ROW('Water Data'!I11))),'Data Summary'!CJ17="Yes"),OFFSET('Water Data'!$I$9,0,10*ROW('Water Data'!I11)),NA())</f>
        <v>#N/A</v>
      </c>
      <c r="V17" s="530" t="e">
        <f ca="1">+IF(AND(ISNUMBER(OFFSET('Sanitation Data'!$D$4,0,10*ROW('Sanitation Data'!D11))),'Data Summary'!CK17="Yes"),100-OFFSET('Sanitation Data'!$D$4,0,10*ROW('Sanitation Data'!D11)),NA())</f>
        <v>#N/A</v>
      </c>
      <c r="W17" s="530" t="e">
        <f ca="1">+IF(AND(ISNUMBER(OFFSET('Sanitation Data'!$D$6,0,10*ROW('Sanitation Data'!D11))),'Data Summary'!CL17="Yes"),OFFSET('Sanitation Data'!$D$6,0,10*ROW('Sanitation Data'!D11)),NA())</f>
        <v>#N/A</v>
      </c>
      <c r="X17" s="530" t="e">
        <f ca="1">+IF(AND(ISNUMBER(OFFSET('Sanitation Data'!$D$10,0,10*ROW('Sanitation Data'!D11))),'Data Summary'!CM17="Yes"),OFFSET('Sanitation Data'!$D$10,0,10*ROW('Sanitation Data'!D11)),NA())</f>
        <v>#N/A</v>
      </c>
      <c r="Y17" s="530" t="e">
        <f ca="1">+IF(AND(ISNUMBER(OFFSET('Sanitation Data'!$D$11,0,10*ROW('Sanitation Data'!D11))),'Data Summary'!CN17="Yes"),OFFSET('Sanitation Data'!$D$11,0,10*ROW('Sanitation Data'!D11)),NA())</f>
        <v>#N/A</v>
      </c>
      <c r="Z17" s="530" t="e">
        <f ca="1">+IF(AND(ISNUMBER(OFFSET('Sanitation Data'!$D$12,0,10*ROW('Sanitation Data'!D11))),'Data Summary'!CO17="Yes"),OFFSET('Sanitation Data'!$D$12,0,10*ROW('Sanitation Data'!D11)),NA())</f>
        <v>#N/A</v>
      </c>
      <c r="AA17" s="530" t="e">
        <f ca="1">+IF(AND(ISNUMBER(OFFSET('Sanitation Data'!$E$4,0,10*ROW('Sanitation Data'!E11))),'Data Summary'!CP17="Yes"),100-OFFSET('Sanitation Data'!$E$4,0,10*ROW('Sanitation Data'!E11)),NA())</f>
        <v>#N/A</v>
      </c>
      <c r="AB17" s="530" t="e">
        <f ca="1">+IF(AND(ISNUMBER(OFFSET('Sanitation Data'!$E$6,0,10*ROW('Sanitation Data'!E11))),'Data Summary'!CQ17="Yes"),OFFSET('Sanitation Data'!$E$6,0,10*ROW('Sanitation Data'!E11)),NA())</f>
        <v>#N/A</v>
      </c>
      <c r="AC17" s="530" t="e">
        <f ca="1">+IF(AND(ISNUMBER(OFFSET('Sanitation Data'!$E$10,0,10*ROW('Sanitation Data'!E11))),'Data Summary'!CR17="Yes"),OFFSET('Sanitation Data'!$E$10,0,10*ROW('Sanitation Data'!E11)),NA())</f>
        <v>#N/A</v>
      </c>
      <c r="AD17" s="530" t="e">
        <f ca="1">+IF(AND(ISNUMBER(OFFSET('Sanitation Data'!$E$11,0,10*ROW('Sanitation Data'!E11))),'Data Summary'!CS17="Yes"),OFFSET('Sanitation Data'!$E$11,0,10*ROW('Sanitation Data'!E11)),NA())</f>
        <v>#N/A</v>
      </c>
      <c r="AE17" s="530" t="e">
        <f ca="1">+IF(AND(ISNUMBER(OFFSET('Sanitation Data'!$E$12,0,10*ROW('Sanitation Data'!E11))),'Data Summary'!CT17="Yes"),OFFSET('Sanitation Data'!$E$12,0,10*ROW('Sanitation Data'!E11)),NA())</f>
        <v>#N/A</v>
      </c>
      <c r="AF17" s="530" t="e">
        <f ca="1">+IF(AND(ISNUMBER(OFFSET('Sanitation Data'!$F$4,0,10*ROW('Sanitation Data'!F11))),'Data Summary'!CU17="Yes"),100-OFFSET('Sanitation Data'!$F$4,0,10*ROW('Sanitation Data'!F11)),NA())</f>
        <v>#N/A</v>
      </c>
      <c r="AG17" s="530" t="e">
        <f ca="1">+IF(AND(ISNUMBER(OFFSET('Sanitation Data'!$F$6,0,10*ROW('Sanitation Data'!F11))),'Data Summary'!CV17="Yes"),OFFSET('Sanitation Data'!$F$6,0,10*ROW('Sanitation Data'!F11)),NA())</f>
        <v>#N/A</v>
      </c>
      <c r="AH17" s="530" t="e">
        <f ca="1">+IF(AND(ISNUMBER(OFFSET('Sanitation Data'!$F$10,0,10*ROW('Sanitation Data'!F11))),'Data Summary'!CW17="Yes"),OFFSET('Sanitation Data'!$F$10,0,10*ROW('Sanitation Data'!F11)),NA())</f>
        <v>#N/A</v>
      </c>
      <c r="AI17" s="530" t="e">
        <f ca="1">+IF(AND(ISNUMBER(OFFSET('Sanitation Data'!$F$11,0,10*ROW('Sanitation Data'!F11))),'Data Summary'!CX17="Yes"),OFFSET('Sanitation Data'!$F$11,0,10*ROW('Sanitation Data'!F11)),NA())</f>
        <v>#N/A</v>
      </c>
      <c r="AJ17" s="530" t="e">
        <f ca="1">+IF(AND(ISNUMBER(OFFSET('Sanitation Data'!$F$12,0,10*ROW('Sanitation Data'!F11))),'Data Summary'!CY17="Yes"),OFFSET('Sanitation Data'!$F$12,0,10*ROW('Sanitation Data'!F11)),NA())</f>
        <v>#N/A</v>
      </c>
      <c r="AK17" s="530" t="e">
        <f ca="1">+IF(AND(ISNUMBER(OFFSET('Sanitation Data'!$G$4,0,10*ROW('Sanitation Data'!G11))),'Data Summary'!CZ17="Yes"),100-OFFSET('Sanitation Data'!$G$4,0,10*ROW('Sanitation Data'!G11)),NA())</f>
        <v>#N/A</v>
      </c>
      <c r="AL17" s="530" t="e">
        <f ca="1">+IF(AND(ISNUMBER(OFFSET('Sanitation Data'!$G$6,0,10*ROW('Sanitation Data'!G11))),'Data Summary'!DA17="Yes"),OFFSET('Sanitation Data'!$G$6,0,10*ROW('Sanitation Data'!G11)),NA())</f>
        <v>#N/A</v>
      </c>
      <c r="AM17" s="530" t="e">
        <f ca="1">+IF(AND(ISNUMBER(OFFSET('Sanitation Data'!$G$10,0,10*ROW('Sanitation Data'!G11))),'Data Summary'!DB17="Yes"),OFFSET('Sanitation Data'!$G$10,0,10*ROW('Sanitation Data'!G11)),NA())</f>
        <v>#N/A</v>
      </c>
      <c r="AN17" s="530" t="e">
        <f ca="1">+IF(AND(ISNUMBER(OFFSET('Sanitation Data'!$G$11,0,10*ROW('Sanitation Data'!G11))),'Data Summary'!DC17="Yes"),OFFSET('Sanitation Data'!$G$11,0,10*ROW('Sanitation Data'!G11)),NA())</f>
        <v>#N/A</v>
      </c>
      <c r="AO17" s="530" t="e">
        <f ca="1">+IF(AND(ISNUMBER(OFFSET('Sanitation Data'!$G$12,0,10*ROW('Sanitation Data'!G11))),'Data Summary'!DD17="Yes"),OFFSET('Sanitation Data'!$G$12,0,10*ROW('Sanitation Data'!G11)),NA())</f>
        <v>#N/A</v>
      </c>
      <c r="AP17" s="530" t="e">
        <f ca="1">+IF(AND(ISNUMBER(OFFSET('Sanitation Data'!$H$4,0,10*ROW('Sanitation Data'!H11))),'Data Summary'!DE17="Yes"),100-OFFSET('Sanitation Data'!$H$4,0,10*ROW('Sanitation Data'!H11)),NA())</f>
        <v>#N/A</v>
      </c>
      <c r="AQ17" s="530" t="e">
        <f ca="1">+IF(AND(ISNUMBER(OFFSET('Sanitation Data'!$H$6,0,10*ROW('Sanitation Data'!H11))),'Data Summary'!DF17="Yes"),OFFSET('Sanitation Data'!$H$6,0,10*ROW('Sanitation Data'!H11)),NA())</f>
        <v>#N/A</v>
      </c>
      <c r="AR17" s="530" t="e">
        <f ca="1">+IF(AND(ISNUMBER(OFFSET('Sanitation Data'!$H$10,0,10*ROW('Sanitation Data'!H11))),'Data Summary'!DG17="Yes"),OFFSET('Sanitation Data'!$H$10,0,10*ROW('Sanitation Data'!H11)),NA())</f>
        <v>#N/A</v>
      </c>
      <c r="AS17" s="530" t="e">
        <f ca="1">+IF(AND(ISNUMBER(OFFSET('Sanitation Data'!$H$11,0,10*ROW('Sanitation Data'!H11))),'Data Summary'!DH17="Yes"),OFFSET('Sanitation Data'!$H$11,0,10*ROW('Sanitation Data'!H11)),NA())</f>
        <v>#N/A</v>
      </c>
      <c r="AT17" s="530" t="e">
        <f ca="1">+IF(AND(ISNUMBER(OFFSET('Sanitation Data'!$H$12,0,10*ROW('Sanitation Data'!H11))),'Data Summary'!DI17="Yes"),OFFSET('Sanitation Data'!$H$12,0,10*ROW('Sanitation Data'!H11)),NA())</f>
        <v>#N/A</v>
      </c>
      <c r="AU17" s="530" t="e">
        <f ca="1">+IF(AND(ISNUMBER(OFFSET('Sanitation Data'!$I$4,0,10*ROW('Sanitation Data'!I11))),'Data Summary'!DJ17="Yes"),100-OFFSET('Sanitation Data'!$I$4,0,10*ROW('Sanitation Data'!I11)),NA())</f>
        <v>#N/A</v>
      </c>
      <c r="AV17" s="530" t="e">
        <f ca="1">+IF(AND(ISNUMBER(OFFSET('Sanitation Data'!$I$6,0,10*ROW('Sanitation Data'!I11))),'Data Summary'!DK17="Yes"),OFFSET('Sanitation Data'!$I$6,0,10*ROW('Sanitation Data'!I11)),NA())</f>
        <v>#N/A</v>
      </c>
      <c r="AW17" s="530" t="e">
        <f ca="1">+IF(AND(ISNUMBER(OFFSET('Sanitation Data'!$I$10,0,10*ROW('Sanitation Data'!I11))),'Data Summary'!DL17="Yes"),OFFSET('Sanitation Data'!$I$10,0,10*ROW('Sanitation Data'!I11)),NA())</f>
        <v>#N/A</v>
      </c>
      <c r="AX17" s="530" t="e">
        <f ca="1">+IF(AND(ISNUMBER(OFFSET('Sanitation Data'!$I$11,0,10*ROW('Sanitation Data'!I11))),'Data Summary'!DM17="Yes"),OFFSET('Sanitation Data'!$I$11,0,10*ROW('Sanitation Data'!I11)),NA())</f>
        <v>#N/A</v>
      </c>
      <c r="AY17" s="530" t="e">
        <f ca="1">+IF(AND(ISNUMBER(OFFSET('Sanitation Data'!$I$12,0,10*ROW('Sanitation Data'!I11))),'Data Summary'!DN17="Yes"),OFFSET('Sanitation Data'!$I$12,0,10*ROW('Sanitation Data'!I11)),NA())</f>
        <v>#N/A</v>
      </c>
      <c r="AZ17" s="531" t="e">
        <f ca="1">+IF(AND(ISNUMBER(OFFSET('Hygiene Data'!$D$5,0,10*ROW('Hygiene Data'!D11))),'Data Summary'!DO17="Yes"),OFFSET('Hygiene Data'!$D$5,0,10*ROW('Hygiene Data'!D11)),NA())</f>
        <v>#N/A</v>
      </c>
      <c r="BA17" s="531" t="e">
        <f ca="1">+IF(AND(ISNUMBER(OFFSET('Hygiene Data'!$D$7,0,10*ROW('Hygiene Data'!D11))),'Data Summary'!DP17="Yes"),OFFSET('Hygiene Data'!$D$7,0,10*ROW('Hygiene Data'!D11)),NA())</f>
        <v>#N/A</v>
      </c>
      <c r="BB17" s="531" t="e">
        <f ca="1">+IF(AND(ISNUMBER(OFFSET('Hygiene Data'!$D$9,0,10*ROW('Hygiene Data'!D11))),'Data Summary'!DQ17="Yes"),OFFSET('Hygiene Data'!$D$9,0,10*ROW('Hygiene Data'!D11)),NA())</f>
        <v>#N/A</v>
      </c>
      <c r="BC17" s="531" t="e">
        <f ca="1">+IF(AND(ISNUMBER(OFFSET('Hygiene Data'!$E$5,0,10*ROW('Hygiene Data'!E11))),'Data Summary'!DR17="Yes"),OFFSET('Hygiene Data'!$E$5,0,10*ROW('Hygiene Data'!E11)),NA())</f>
        <v>#N/A</v>
      </c>
      <c r="BD17" s="531" t="e">
        <f ca="1">+IF(AND(ISNUMBER(OFFSET('Hygiene Data'!$E$7,0,10*ROW('Hygiene Data'!E11))),'Data Summary'!DS17="Yes"),OFFSET('Hygiene Data'!$E$7,0,10*ROW('Hygiene Data'!E11)),NA())</f>
        <v>#N/A</v>
      </c>
      <c r="BE17" s="531" t="e">
        <f ca="1">+IF(AND(ISNUMBER(OFFSET('Hygiene Data'!$E$9,0,10*ROW('Hygiene Data'!E11))),'Data Summary'!DT17="Yes"),OFFSET('Hygiene Data'!$E$9,0,10*ROW('Hygiene Data'!E11)),NA())</f>
        <v>#N/A</v>
      </c>
      <c r="BF17" s="531" t="e">
        <f ca="1">+IF(AND(ISNUMBER(OFFSET('Hygiene Data'!$F$5,0,10*ROW('Hygiene Data'!F11))),'Data Summary'!DU17="Yes"),OFFSET('Hygiene Data'!$F$5,0,10*ROW('Hygiene Data'!F11)),NA())</f>
        <v>#N/A</v>
      </c>
      <c r="BG17" s="531" t="e">
        <f ca="1">+IF(AND(ISNUMBER(OFFSET('Hygiene Data'!$F$7,0,10*ROW('Hygiene Data'!F11))),'Data Summary'!DV17="Yes"),OFFSET('Hygiene Data'!$F$7,0,10*ROW('Hygiene Data'!F11)),NA())</f>
        <v>#N/A</v>
      </c>
      <c r="BH17" s="531" t="e">
        <f ca="1">+IF(AND(ISNUMBER(OFFSET('Hygiene Data'!$F$9,0,10*ROW('Hygiene Data'!F11))),'Data Summary'!DW17="Yes"),OFFSET('Hygiene Data'!$F$9,0,10*ROW('Hygiene Data'!F11)),NA())</f>
        <v>#N/A</v>
      </c>
      <c r="BI17" s="531" t="e">
        <f ca="1">+IF(AND(ISNUMBER(OFFSET('Hygiene Data'!$G$5,0,10*ROW('Hygiene Data'!G11))),'Data Summary'!DX17="Yes"),OFFSET('Hygiene Data'!$G$5,0,10*ROW('Hygiene Data'!G11)),NA())</f>
        <v>#N/A</v>
      </c>
      <c r="BJ17" s="531" t="e">
        <f ca="1">+IF(AND(ISNUMBER(OFFSET('Hygiene Data'!$G$7,0,10*ROW('Hygiene Data'!G11))),'Data Summary'!DY17="Yes"),OFFSET('Hygiene Data'!$G$7,0,10*ROW('Hygiene Data'!G11)),NA())</f>
        <v>#N/A</v>
      </c>
      <c r="BK17" s="531" t="e">
        <f ca="1">+IF(AND(ISNUMBER(OFFSET('Hygiene Data'!$G$9,0,10*ROW('Hygiene Data'!G11))),'Data Summary'!DZ17="Yes"),OFFSET('Hygiene Data'!$G$9,0,10*ROW('Hygiene Data'!G11)),NA())</f>
        <v>#N/A</v>
      </c>
      <c r="BL17" s="531" t="e">
        <f ca="1">+IF(AND(ISNUMBER(OFFSET('Hygiene Data'!$H$5,0,10*ROW('Hygiene Data'!H11))),'Data Summary'!EA17="Yes"),OFFSET('Hygiene Data'!$H$5,0,10*ROW('Hygiene Data'!H11)),NA())</f>
        <v>#N/A</v>
      </c>
      <c r="BM17" s="531" t="e">
        <f ca="1">+IF(AND(ISNUMBER(OFFSET('Hygiene Data'!$H$7,0,10*ROW('Hygiene Data'!H11))),'Data Summary'!EB17="Yes"),OFFSET('Hygiene Data'!$H$7,0,10*ROW('Hygiene Data'!H11)),NA())</f>
        <v>#N/A</v>
      </c>
      <c r="BN17" s="531" t="e">
        <f ca="1">+IF(AND(ISNUMBER(OFFSET('Hygiene Data'!$H$9,0,10*ROW('Hygiene Data'!H11))),'Data Summary'!EC17="Yes"),OFFSET('Hygiene Data'!$H$9,0,10*ROW('Hygiene Data'!H11)),NA())</f>
        <v>#N/A</v>
      </c>
      <c r="BO17" s="531" t="e">
        <f ca="1">+IF(AND(ISNUMBER(OFFSET('Hygiene Data'!$I$5,0,10*ROW('Hygiene Data'!I11))),'Data Summary'!ED17="Yes"),OFFSET('Hygiene Data'!$I$5,0,10*ROW('Hygiene Data'!I11)),NA())</f>
        <v>#N/A</v>
      </c>
      <c r="BP17" s="531" t="e">
        <f ca="1">+IF(AND(ISNUMBER(OFFSET('Hygiene Data'!$I$7,0,10*ROW('Hygiene Data'!I11))),'Data Summary'!EE17="Yes"),OFFSET('Hygiene Data'!$I$7,0,10*ROW('Hygiene Data'!I11)),NA())</f>
        <v>#N/A</v>
      </c>
      <c r="BQ17" s="531" t="e">
        <f ca="1">+IF(AND(ISNUMBER(OFFSET('Hygiene Data'!$I$9,0,10*ROW('Hygiene Data'!I11))),'Data Summary'!EF17="Yes"),OFFSET('Hygiene Data'!$I$9,0,10*ROW('Hygiene Data'!I11)),NA())</f>
        <v>#N/A</v>
      </c>
    </row>
    <row r="18" spans="1:69" x14ac:dyDescent="0.25">
      <c r="A18" s="527" t="str">
        <f ca="1">+RIGHT('Data Summary'!A18,LEN('Data Summary'!A18)-9)</f>
        <v>EMIS</v>
      </c>
      <c r="B18" s="501" t="str">
        <f ca="1">+IF(ISTEXT('Data Summary'!B18),'Data Summary'!B18,"")</f>
        <v>EMIS</v>
      </c>
      <c r="C18" s="528">
        <f ca="1">+VALUE('Data Summary'!C18)</f>
        <v>2023</v>
      </c>
      <c r="D18" s="529">
        <f ca="1">+IF(AND(ISNUMBER(OFFSET('Water Data'!$D$4,0,10*ROW('Water Data'!D12))),'Data Summary'!BS18="Yes"),100-OFFSET('Water Data'!$D$4,0,10*ROW('Water Data'!D12)),NA())</f>
        <v>97.037777948757409</v>
      </c>
      <c r="E18" s="529">
        <f ca="1">+IF(AND(ISNUMBER(OFFSET('Water Data'!$D$6,0,10*ROW('Water Data'!D12))),'Data Summary'!BT18="Yes"),OFFSET('Water Data'!$D$6,0,10*ROW('Water Data'!D12)),NA())</f>
        <v>88.374240209279051</v>
      </c>
      <c r="F18" s="529" t="e">
        <f ca="1">+IF(AND(ISNUMBER(OFFSET('Water Data'!$D$9,0,10*ROW('Water Data'!D12))),'Data Summary'!BU18="Yes"),OFFSET('Water Data'!$D$9,0,10*ROW('Water Data'!D12)),NA())</f>
        <v>#N/A</v>
      </c>
      <c r="G18" s="529" t="e">
        <f ca="1">+IF(AND(ISNUMBER(OFFSET('Water Data'!$E$4,0,10*ROW('Water Data'!E12))),'Data Summary'!BV18="Yes"),100-OFFSET('Water Data'!$E$4,0,10*ROW('Water Data'!E12)),NA())</f>
        <v>#N/A</v>
      </c>
      <c r="H18" s="529" t="e">
        <f ca="1">+IF(AND(ISNUMBER(OFFSET('Water Data'!$E$6,0,10*ROW('Water Data'!E12))),'Data Summary'!BW18="Yes"),OFFSET('Water Data'!$E$6,0,10*ROW('Water Data'!E12)),NA())</f>
        <v>#N/A</v>
      </c>
      <c r="I18" s="529" t="e">
        <f ca="1">+IF(AND(ISNUMBER(OFFSET('Water Data'!$E$9,0,10*ROW('Water Data'!E12))),'Data Summary'!BX18="Yes"),OFFSET('Water Data'!$E$9,0,10*ROW('Water Data'!E12)),NA())</f>
        <v>#N/A</v>
      </c>
      <c r="J18" s="529" t="e">
        <f ca="1">+IF(AND(ISNUMBER(OFFSET('Water Data'!$F$4,0,10*ROW('Water Data'!F12))),'Data Summary'!BY18="Yes"),100-OFFSET('Water Data'!$F$4,0,10*ROW('Water Data'!F12)),NA())</f>
        <v>#N/A</v>
      </c>
      <c r="K18" s="529" t="e">
        <f ca="1">+IF(AND(ISNUMBER(OFFSET('Water Data'!$F$6,0,10*ROW('Water Data'!F12))),'Data Summary'!BZ18="Yes"),OFFSET('Water Data'!$F$6,0,10*ROW('Water Data'!F12)),NA())</f>
        <v>#N/A</v>
      </c>
      <c r="L18" s="529" t="e">
        <f ca="1">+IF(AND(ISNUMBER(OFFSET('Water Data'!$F$9,0,10*ROW('Water Data'!F12))),'Data Summary'!CA18="Yes"),OFFSET('Water Data'!$F$9,0,10*ROW('Water Data'!F12)),NA())</f>
        <v>#N/A</v>
      </c>
      <c r="M18" s="529" t="e">
        <f ca="1">+IF(AND(ISNUMBER(OFFSET('Water Data'!$G$4,0,10*ROW('Water Data'!G12))),'Data Summary'!CB18="Yes"),100-OFFSET('Water Data'!$G$4,0,10*ROW('Water Data'!G12)),NA())</f>
        <v>#N/A</v>
      </c>
      <c r="N18" s="529" t="e">
        <f ca="1">+IF(AND(ISNUMBER(OFFSET('Water Data'!$G$6,0,10*ROW('Water Data'!G12))),'Data Summary'!CC18="Yes"),OFFSET('Water Data'!$G$6,0,10*ROW('Water Data'!G12)),NA())</f>
        <v>#N/A</v>
      </c>
      <c r="O18" s="529" t="e">
        <f ca="1">+IF(AND(ISNUMBER(OFFSET('Water Data'!$G$9,0,10*ROW('Water Data'!G12))),'Data Summary'!CD18="Yes"),OFFSET('Water Data'!$G$9,0,10*ROW('Water Data'!G12)),NA())</f>
        <v>#N/A</v>
      </c>
      <c r="P18" s="529">
        <f ca="1">+IF(AND(ISNUMBER(OFFSET('Water Data'!$H$4,0,10*ROW('Water Data'!H12))),'Data Summary'!CE18="Yes"),100-OFFSET('Water Data'!$H$4,0,10*ROW('Water Data'!H12)),NA())</f>
        <v>96.990204808548526</v>
      </c>
      <c r="Q18" s="529">
        <f ca="1">+IF(AND(ISNUMBER(OFFSET('Water Data'!$H$6,0,10*ROW('Water Data'!H12))),'Data Summary'!CF18="Yes"),OFFSET('Water Data'!$H$6,0,10*ROW('Water Data'!H12)),NA())</f>
        <v>87.880676758682114</v>
      </c>
      <c r="R18" s="529" t="e">
        <f ca="1">+IF(AND(ISNUMBER(OFFSET('Water Data'!$H$9,0,10*ROW('Water Data'!H12))),'Data Summary'!CG18="Yes"),OFFSET('Water Data'!$H$9,0,10*ROW('Water Data'!H12)),NA())</f>
        <v>#N/A</v>
      </c>
      <c r="S18" s="529">
        <f ca="1">+IF(AND(ISNUMBER(OFFSET('Water Data'!$I$4,0,10*ROW('Water Data'!I12))),'Data Summary'!CH18="Yes"),100-OFFSET('Water Data'!$I$4,0,10*ROW('Water Data'!I12)),NA())</f>
        <v>97.340124504810419</v>
      </c>
      <c r="T18" s="529">
        <f ca="1">+IF(AND(ISNUMBER(OFFSET('Water Data'!$I$6,0,10*ROW('Water Data'!I12))),'Data Summary'!CI18="Yes"),OFFSET('Water Data'!$I$6,0,10*ROW('Water Data'!I12)),NA())</f>
        <v>91.511035653650254</v>
      </c>
      <c r="U18" s="529" t="e">
        <f ca="1">+IF(AND(ISNUMBER(OFFSET('Water Data'!$I$9,0,10*ROW('Water Data'!I12))),'Data Summary'!CJ18="Yes"),OFFSET('Water Data'!$I$9,0,10*ROW('Water Data'!I12)),NA())</f>
        <v>#N/A</v>
      </c>
      <c r="V18" s="530" t="e">
        <f ca="1">+IF(AND(ISNUMBER(OFFSET('Sanitation Data'!$D$4,0,10*ROW('Sanitation Data'!D12))),'Data Summary'!CK18="Yes"),100-OFFSET('Sanitation Data'!$D$4,0,10*ROW('Sanitation Data'!D12)),NA())</f>
        <v>#N/A</v>
      </c>
      <c r="W18" s="530" t="e">
        <f ca="1">+IF(AND(ISNUMBER(OFFSET('Sanitation Data'!$D$6,0,10*ROW('Sanitation Data'!D12))),'Data Summary'!CL18="Yes"),OFFSET('Sanitation Data'!$D$6,0,10*ROW('Sanitation Data'!D12)),NA())</f>
        <v>#N/A</v>
      </c>
      <c r="X18" s="530" t="e">
        <f ca="1">+IF(AND(ISNUMBER(OFFSET('Sanitation Data'!$D$10,0,10*ROW('Sanitation Data'!D12))),'Data Summary'!CM18="Yes"),OFFSET('Sanitation Data'!$D$10,0,10*ROW('Sanitation Data'!D12)),NA())</f>
        <v>#N/A</v>
      </c>
      <c r="Y18" s="530" t="e">
        <f ca="1">+IF(AND(ISNUMBER(OFFSET('Sanitation Data'!$D$11,0,10*ROW('Sanitation Data'!D12))),'Data Summary'!CN18="Yes"),OFFSET('Sanitation Data'!$D$11,0,10*ROW('Sanitation Data'!D12)),NA())</f>
        <v>#N/A</v>
      </c>
      <c r="Z18" s="530" t="e">
        <f ca="1">+IF(AND(ISNUMBER(OFFSET('Sanitation Data'!$D$12,0,10*ROW('Sanitation Data'!D12))),'Data Summary'!CO18="Yes"),OFFSET('Sanitation Data'!$D$12,0,10*ROW('Sanitation Data'!D12)),NA())</f>
        <v>#N/A</v>
      </c>
      <c r="AA18" s="530" t="e">
        <f ca="1">+IF(AND(ISNUMBER(OFFSET('Sanitation Data'!$E$4,0,10*ROW('Sanitation Data'!E12))),'Data Summary'!CP18="Yes"),100-OFFSET('Sanitation Data'!$E$4,0,10*ROW('Sanitation Data'!E12)),NA())</f>
        <v>#N/A</v>
      </c>
      <c r="AB18" s="530" t="e">
        <f ca="1">+IF(AND(ISNUMBER(OFFSET('Sanitation Data'!$E$6,0,10*ROW('Sanitation Data'!E12))),'Data Summary'!CQ18="Yes"),OFFSET('Sanitation Data'!$E$6,0,10*ROW('Sanitation Data'!E12)),NA())</f>
        <v>#N/A</v>
      </c>
      <c r="AC18" s="530" t="e">
        <f ca="1">+IF(AND(ISNUMBER(OFFSET('Sanitation Data'!$E$10,0,10*ROW('Sanitation Data'!E12))),'Data Summary'!CR18="Yes"),OFFSET('Sanitation Data'!$E$10,0,10*ROW('Sanitation Data'!E12)),NA())</f>
        <v>#N/A</v>
      </c>
      <c r="AD18" s="530" t="e">
        <f ca="1">+IF(AND(ISNUMBER(OFFSET('Sanitation Data'!$E$11,0,10*ROW('Sanitation Data'!E12))),'Data Summary'!CS18="Yes"),OFFSET('Sanitation Data'!$E$11,0,10*ROW('Sanitation Data'!E12)),NA())</f>
        <v>#N/A</v>
      </c>
      <c r="AE18" s="530" t="e">
        <f ca="1">+IF(AND(ISNUMBER(OFFSET('Sanitation Data'!$E$12,0,10*ROW('Sanitation Data'!E12))),'Data Summary'!CT18="Yes"),OFFSET('Sanitation Data'!$E$12,0,10*ROW('Sanitation Data'!E12)),NA())</f>
        <v>#N/A</v>
      </c>
      <c r="AF18" s="530" t="e">
        <f ca="1">+IF(AND(ISNUMBER(OFFSET('Sanitation Data'!$F$4,0,10*ROW('Sanitation Data'!F12))),'Data Summary'!CU18="Yes"),100-OFFSET('Sanitation Data'!$F$4,0,10*ROW('Sanitation Data'!F12)),NA())</f>
        <v>#N/A</v>
      </c>
      <c r="AG18" s="530" t="e">
        <f ca="1">+IF(AND(ISNUMBER(OFFSET('Sanitation Data'!$F$6,0,10*ROW('Sanitation Data'!F12))),'Data Summary'!CV18="Yes"),OFFSET('Sanitation Data'!$F$6,0,10*ROW('Sanitation Data'!F12)),NA())</f>
        <v>#N/A</v>
      </c>
      <c r="AH18" s="530" t="e">
        <f ca="1">+IF(AND(ISNUMBER(OFFSET('Sanitation Data'!$F$10,0,10*ROW('Sanitation Data'!F12))),'Data Summary'!CW18="Yes"),OFFSET('Sanitation Data'!$F$10,0,10*ROW('Sanitation Data'!F12)),NA())</f>
        <v>#N/A</v>
      </c>
      <c r="AI18" s="530" t="e">
        <f ca="1">+IF(AND(ISNUMBER(OFFSET('Sanitation Data'!$F$11,0,10*ROW('Sanitation Data'!F12))),'Data Summary'!CX18="Yes"),OFFSET('Sanitation Data'!$F$11,0,10*ROW('Sanitation Data'!F12)),NA())</f>
        <v>#N/A</v>
      </c>
      <c r="AJ18" s="530" t="e">
        <f ca="1">+IF(AND(ISNUMBER(OFFSET('Sanitation Data'!$F$12,0,10*ROW('Sanitation Data'!F12))),'Data Summary'!CY18="Yes"),OFFSET('Sanitation Data'!$F$12,0,10*ROW('Sanitation Data'!F12)),NA())</f>
        <v>#N/A</v>
      </c>
      <c r="AK18" s="530" t="e">
        <f ca="1">+IF(AND(ISNUMBER(OFFSET('Sanitation Data'!$G$4,0,10*ROW('Sanitation Data'!G12))),'Data Summary'!CZ18="Yes"),100-OFFSET('Sanitation Data'!$G$4,0,10*ROW('Sanitation Data'!G12)),NA())</f>
        <v>#N/A</v>
      </c>
      <c r="AL18" s="530" t="e">
        <f ca="1">+IF(AND(ISNUMBER(OFFSET('Sanitation Data'!$G$6,0,10*ROW('Sanitation Data'!G12))),'Data Summary'!DA18="Yes"),OFFSET('Sanitation Data'!$G$6,0,10*ROW('Sanitation Data'!G12)),NA())</f>
        <v>#N/A</v>
      </c>
      <c r="AM18" s="530" t="e">
        <f ca="1">+IF(AND(ISNUMBER(OFFSET('Sanitation Data'!$G$10,0,10*ROW('Sanitation Data'!G12))),'Data Summary'!DB18="Yes"),OFFSET('Sanitation Data'!$G$10,0,10*ROW('Sanitation Data'!G12)),NA())</f>
        <v>#N/A</v>
      </c>
      <c r="AN18" s="530" t="e">
        <f ca="1">+IF(AND(ISNUMBER(OFFSET('Sanitation Data'!$G$11,0,10*ROW('Sanitation Data'!G12))),'Data Summary'!DC18="Yes"),OFFSET('Sanitation Data'!$G$11,0,10*ROW('Sanitation Data'!G12)),NA())</f>
        <v>#N/A</v>
      </c>
      <c r="AO18" s="530" t="e">
        <f ca="1">+IF(AND(ISNUMBER(OFFSET('Sanitation Data'!$G$12,0,10*ROW('Sanitation Data'!G12))),'Data Summary'!DD18="Yes"),OFFSET('Sanitation Data'!$G$12,0,10*ROW('Sanitation Data'!G12)),NA())</f>
        <v>#N/A</v>
      </c>
      <c r="AP18" s="530" t="e">
        <f ca="1">+IF(AND(ISNUMBER(OFFSET('Sanitation Data'!$H$4,0,10*ROW('Sanitation Data'!H12))),'Data Summary'!DE18="Yes"),100-OFFSET('Sanitation Data'!$H$4,0,10*ROW('Sanitation Data'!H12)),NA())</f>
        <v>#N/A</v>
      </c>
      <c r="AQ18" s="530" t="e">
        <f ca="1">+IF(AND(ISNUMBER(OFFSET('Sanitation Data'!$H$6,0,10*ROW('Sanitation Data'!H12))),'Data Summary'!DF18="Yes"),OFFSET('Sanitation Data'!$H$6,0,10*ROW('Sanitation Data'!H12)),NA())</f>
        <v>#N/A</v>
      </c>
      <c r="AR18" s="530" t="e">
        <f ca="1">+IF(AND(ISNUMBER(OFFSET('Sanitation Data'!$H$10,0,10*ROW('Sanitation Data'!H12))),'Data Summary'!DG18="Yes"),OFFSET('Sanitation Data'!$H$10,0,10*ROW('Sanitation Data'!H12)),NA())</f>
        <v>#N/A</v>
      </c>
      <c r="AS18" s="530" t="e">
        <f ca="1">+IF(AND(ISNUMBER(OFFSET('Sanitation Data'!$H$11,0,10*ROW('Sanitation Data'!H12))),'Data Summary'!DH18="Yes"),OFFSET('Sanitation Data'!$H$11,0,10*ROW('Sanitation Data'!H12)),NA())</f>
        <v>#N/A</v>
      </c>
      <c r="AT18" s="530" t="e">
        <f ca="1">+IF(AND(ISNUMBER(OFFSET('Sanitation Data'!$H$12,0,10*ROW('Sanitation Data'!H12))),'Data Summary'!DI18="Yes"),OFFSET('Sanitation Data'!$H$12,0,10*ROW('Sanitation Data'!H12)),NA())</f>
        <v>#N/A</v>
      </c>
      <c r="AU18" s="530" t="e">
        <f ca="1">+IF(AND(ISNUMBER(OFFSET('Sanitation Data'!$I$4,0,10*ROW('Sanitation Data'!I12))),'Data Summary'!DJ18="Yes"),100-OFFSET('Sanitation Data'!$I$4,0,10*ROW('Sanitation Data'!I12)),NA())</f>
        <v>#N/A</v>
      </c>
      <c r="AV18" s="530" t="e">
        <f ca="1">+IF(AND(ISNUMBER(OFFSET('Sanitation Data'!$I$6,0,10*ROW('Sanitation Data'!I12))),'Data Summary'!DK18="Yes"),OFFSET('Sanitation Data'!$I$6,0,10*ROW('Sanitation Data'!I12)),NA())</f>
        <v>#N/A</v>
      </c>
      <c r="AW18" s="530" t="e">
        <f ca="1">+IF(AND(ISNUMBER(OFFSET('Sanitation Data'!$I$10,0,10*ROW('Sanitation Data'!I12))),'Data Summary'!DL18="Yes"),OFFSET('Sanitation Data'!$I$10,0,10*ROW('Sanitation Data'!I12)),NA())</f>
        <v>#N/A</v>
      </c>
      <c r="AX18" s="530" t="e">
        <f ca="1">+IF(AND(ISNUMBER(OFFSET('Sanitation Data'!$I$11,0,10*ROW('Sanitation Data'!I12))),'Data Summary'!DM18="Yes"),OFFSET('Sanitation Data'!$I$11,0,10*ROW('Sanitation Data'!I12)),NA())</f>
        <v>#N/A</v>
      </c>
      <c r="AY18" s="530" t="e">
        <f ca="1">+IF(AND(ISNUMBER(OFFSET('Sanitation Data'!$I$12,0,10*ROW('Sanitation Data'!I12))),'Data Summary'!DN18="Yes"),OFFSET('Sanitation Data'!$I$12,0,10*ROW('Sanitation Data'!I12)),NA())</f>
        <v>#N/A</v>
      </c>
      <c r="AZ18" s="531" t="e">
        <f ca="1">+IF(AND(ISNUMBER(OFFSET('Hygiene Data'!$D$5,0,10*ROW('Hygiene Data'!D12))),'Data Summary'!DO18="Yes"),OFFSET('Hygiene Data'!$D$5,0,10*ROW('Hygiene Data'!D12)),NA())</f>
        <v>#N/A</v>
      </c>
      <c r="BA18" s="531" t="e">
        <f ca="1">+IF(AND(ISNUMBER(OFFSET('Hygiene Data'!$D$7,0,10*ROW('Hygiene Data'!D12))),'Data Summary'!DP18="Yes"),OFFSET('Hygiene Data'!$D$7,0,10*ROW('Hygiene Data'!D12)),NA())</f>
        <v>#N/A</v>
      </c>
      <c r="BB18" s="531" t="e">
        <f ca="1">+IF(AND(ISNUMBER(OFFSET('Hygiene Data'!$D$9,0,10*ROW('Hygiene Data'!D12))),'Data Summary'!DQ18="Yes"),OFFSET('Hygiene Data'!$D$9,0,10*ROW('Hygiene Data'!D12)),NA())</f>
        <v>#N/A</v>
      </c>
      <c r="BC18" s="531" t="e">
        <f ca="1">+IF(AND(ISNUMBER(OFFSET('Hygiene Data'!$E$5,0,10*ROW('Hygiene Data'!E12))),'Data Summary'!DR18="Yes"),OFFSET('Hygiene Data'!$E$5,0,10*ROW('Hygiene Data'!E12)),NA())</f>
        <v>#N/A</v>
      </c>
      <c r="BD18" s="531" t="e">
        <f ca="1">+IF(AND(ISNUMBER(OFFSET('Hygiene Data'!$E$7,0,10*ROW('Hygiene Data'!E12))),'Data Summary'!DS18="Yes"),OFFSET('Hygiene Data'!$E$7,0,10*ROW('Hygiene Data'!E12)),NA())</f>
        <v>#N/A</v>
      </c>
      <c r="BE18" s="531" t="e">
        <f ca="1">+IF(AND(ISNUMBER(OFFSET('Hygiene Data'!$E$9,0,10*ROW('Hygiene Data'!E12))),'Data Summary'!DT18="Yes"),OFFSET('Hygiene Data'!$E$9,0,10*ROW('Hygiene Data'!E12)),NA())</f>
        <v>#N/A</v>
      </c>
      <c r="BF18" s="531" t="e">
        <f ca="1">+IF(AND(ISNUMBER(OFFSET('Hygiene Data'!$F$5,0,10*ROW('Hygiene Data'!F12))),'Data Summary'!DU18="Yes"),OFFSET('Hygiene Data'!$F$5,0,10*ROW('Hygiene Data'!F12)),NA())</f>
        <v>#N/A</v>
      </c>
      <c r="BG18" s="531" t="e">
        <f ca="1">+IF(AND(ISNUMBER(OFFSET('Hygiene Data'!$F$7,0,10*ROW('Hygiene Data'!F12))),'Data Summary'!DV18="Yes"),OFFSET('Hygiene Data'!$F$7,0,10*ROW('Hygiene Data'!F12)),NA())</f>
        <v>#N/A</v>
      </c>
      <c r="BH18" s="531" t="e">
        <f ca="1">+IF(AND(ISNUMBER(OFFSET('Hygiene Data'!$F$9,0,10*ROW('Hygiene Data'!F12))),'Data Summary'!DW18="Yes"),OFFSET('Hygiene Data'!$F$9,0,10*ROW('Hygiene Data'!F12)),NA())</f>
        <v>#N/A</v>
      </c>
      <c r="BI18" s="531" t="e">
        <f ca="1">+IF(AND(ISNUMBER(OFFSET('Hygiene Data'!$G$5,0,10*ROW('Hygiene Data'!G12))),'Data Summary'!DX18="Yes"),OFFSET('Hygiene Data'!$G$5,0,10*ROW('Hygiene Data'!G12)),NA())</f>
        <v>#N/A</v>
      </c>
      <c r="BJ18" s="531" t="e">
        <f ca="1">+IF(AND(ISNUMBER(OFFSET('Hygiene Data'!$G$7,0,10*ROW('Hygiene Data'!G12))),'Data Summary'!DY18="Yes"),OFFSET('Hygiene Data'!$G$7,0,10*ROW('Hygiene Data'!G12)),NA())</f>
        <v>#N/A</v>
      </c>
      <c r="BK18" s="531" t="e">
        <f ca="1">+IF(AND(ISNUMBER(OFFSET('Hygiene Data'!$G$9,0,10*ROW('Hygiene Data'!G12))),'Data Summary'!DZ18="Yes"),OFFSET('Hygiene Data'!$G$9,0,10*ROW('Hygiene Data'!G12)),NA())</f>
        <v>#N/A</v>
      </c>
      <c r="BL18" s="531" t="e">
        <f ca="1">+IF(AND(ISNUMBER(OFFSET('Hygiene Data'!$H$5,0,10*ROW('Hygiene Data'!H12))),'Data Summary'!EA18="Yes"),OFFSET('Hygiene Data'!$H$5,0,10*ROW('Hygiene Data'!H12)),NA())</f>
        <v>#N/A</v>
      </c>
      <c r="BM18" s="531" t="e">
        <f ca="1">+IF(AND(ISNUMBER(OFFSET('Hygiene Data'!$H$7,0,10*ROW('Hygiene Data'!H12))),'Data Summary'!EB18="Yes"),OFFSET('Hygiene Data'!$H$7,0,10*ROW('Hygiene Data'!H12)),NA())</f>
        <v>#N/A</v>
      </c>
      <c r="BN18" s="531" t="e">
        <f ca="1">+IF(AND(ISNUMBER(OFFSET('Hygiene Data'!$H$9,0,10*ROW('Hygiene Data'!H12))),'Data Summary'!EC18="Yes"),OFFSET('Hygiene Data'!$H$9,0,10*ROW('Hygiene Data'!H12)),NA())</f>
        <v>#N/A</v>
      </c>
      <c r="BO18" s="531" t="e">
        <f ca="1">+IF(AND(ISNUMBER(OFFSET('Hygiene Data'!$I$5,0,10*ROW('Hygiene Data'!I12))),'Data Summary'!ED18="Yes"),OFFSET('Hygiene Data'!$I$5,0,10*ROW('Hygiene Data'!I12)),NA())</f>
        <v>#N/A</v>
      </c>
      <c r="BP18" s="531" t="e">
        <f ca="1">+IF(AND(ISNUMBER(OFFSET('Hygiene Data'!$I$7,0,10*ROW('Hygiene Data'!I12))),'Data Summary'!EE18="Yes"),OFFSET('Hygiene Data'!$I$7,0,10*ROW('Hygiene Data'!I12)),NA())</f>
        <v>#N/A</v>
      </c>
      <c r="BQ18" s="531" t="e">
        <f ca="1">+IF(AND(ISNUMBER(OFFSET('Hygiene Data'!$I$9,0,10*ROW('Hygiene Data'!I12))),'Data Summary'!EF18="Yes"),OFFSET('Hygiene Data'!$I$9,0,10*ROW('Hygiene Data'!I12)),NA())</f>
        <v>#N/A</v>
      </c>
    </row>
    <row r="19" spans="1:69" x14ac:dyDescent="0.25">
      <c r="A19" s="527" t="str">
        <f ca="1">+RIGHT('Data Summary'!A19,LEN('Data Summary'!A19)-9)</f>
        <v>SUR</v>
      </c>
      <c r="B19" s="501" t="str">
        <f ca="1">+IF(ISTEXT('Data Summary'!B19),'Data Summary'!B19,"")</f>
        <v>Survey</v>
      </c>
      <c r="C19" s="528">
        <f ca="1">+VALUE('Data Summary'!C19)</f>
        <v>2023</v>
      </c>
      <c r="D19" s="529">
        <f ca="1">+IF(AND(ISNUMBER(OFFSET('Water Data'!$D$4,0,10*ROW('Water Data'!D13))),'Data Summary'!BS19="Yes"),100-OFFSET('Water Data'!$D$4,0,10*ROW('Water Data'!D13)),NA())</f>
        <v>85.189990732159401</v>
      </c>
      <c r="E19" s="529" t="e">
        <f ca="1">+IF(AND(ISNUMBER(OFFSET('Water Data'!$D$6,0,10*ROW('Water Data'!D13))),'Data Summary'!BT19="Yes"),OFFSET('Water Data'!$D$6,0,10*ROW('Water Data'!D13)),NA())</f>
        <v>#N/A</v>
      </c>
      <c r="F19" s="529" t="e">
        <f ca="1">+IF(AND(ISNUMBER(OFFSET('Water Data'!$D$9,0,10*ROW('Water Data'!D13))),'Data Summary'!BU19="Yes"),OFFSET('Water Data'!$D$9,0,10*ROW('Water Data'!D13)),NA())</f>
        <v>#N/A</v>
      </c>
      <c r="G19" s="529" t="e">
        <f ca="1">+IF(AND(ISNUMBER(OFFSET('Water Data'!$E$4,0,10*ROW('Water Data'!E13))),'Data Summary'!BV19="Yes"),100-OFFSET('Water Data'!$E$4,0,10*ROW('Water Data'!E13)),NA())</f>
        <v>#N/A</v>
      </c>
      <c r="H19" s="529" t="e">
        <f ca="1">+IF(AND(ISNUMBER(OFFSET('Water Data'!$E$6,0,10*ROW('Water Data'!E13))),'Data Summary'!BW19="Yes"),OFFSET('Water Data'!$E$6,0,10*ROW('Water Data'!E13)),NA())</f>
        <v>#N/A</v>
      </c>
      <c r="I19" s="529" t="e">
        <f ca="1">+IF(AND(ISNUMBER(OFFSET('Water Data'!$E$9,0,10*ROW('Water Data'!E13))),'Data Summary'!BX19="Yes"),OFFSET('Water Data'!$E$9,0,10*ROW('Water Data'!E13)),NA())</f>
        <v>#N/A</v>
      </c>
      <c r="J19" s="529" t="e">
        <f ca="1">+IF(AND(ISNUMBER(OFFSET('Water Data'!$F$4,0,10*ROW('Water Data'!F13))),'Data Summary'!BY19="Yes"),100-OFFSET('Water Data'!$F$4,0,10*ROW('Water Data'!F13)),NA())</f>
        <v>#N/A</v>
      </c>
      <c r="K19" s="529" t="e">
        <f ca="1">+IF(AND(ISNUMBER(OFFSET('Water Data'!$F$6,0,10*ROW('Water Data'!F13))),'Data Summary'!BZ19="Yes"),OFFSET('Water Data'!$F$6,0,10*ROW('Water Data'!F13)),NA())</f>
        <v>#N/A</v>
      </c>
      <c r="L19" s="529" t="e">
        <f ca="1">+IF(AND(ISNUMBER(OFFSET('Water Data'!$F$9,0,10*ROW('Water Data'!F13))),'Data Summary'!CA19="Yes"),OFFSET('Water Data'!$F$9,0,10*ROW('Water Data'!F13)),NA())</f>
        <v>#N/A</v>
      </c>
      <c r="M19" s="529" t="e">
        <f ca="1">+IF(AND(ISNUMBER(OFFSET('Water Data'!$G$4,0,10*ROW('Water Data'!G13))),'Data Summary'!CB19="Yes"),100-OFFSET('Water Data'!$G$4,0,10*ROW('Water Data'!G13)),NA())</f>
        <v>#N/A</v>
      </c>
      <c r="N19" s="529" t="e">
        <f ca="1">+IF(AND(ISNUMBER(OFFSET('Water Data'!$G$6,0,10*ROW('Water Data'!G13))),'Data Summary'!CC19="Yes"),OFFSET('Water Data'!$G$6,0,10*ROW('Water Data'!G13)),NA())</f>
        <v>#N/A</v>
      </c>
      <c r="O19" s="529" t="e">
        <f ca="1">+IF(AND(ISNUMBER(OFFSET('Water Data'!$G$9,0,10*ROW('Water Data'!G13))),'Data Summary'!CD19="Yes"),OFFSET('Water Data'!$G$9,0,10*ROW('Water Data'!G13)),NA())</f>
        <v>#N/A</v>
      </c>
      <c r="P19" s="529" t="e">
        <f ca="1">+IF(AND(ISNUMBER(OFFSET('Water Data'!$H$4,0,10*ROW('Water Data'!H13))),'Data Summary'!CE19="Yes"),100-OFFSET('Water Data'!$H$4,0,10*ROW('Water Data'!H13)),NA())</f>
        <v>#N/A</v>
      </c>
      <c r="Q19" s="529" t="e">
        <f ca="1">+IF(AND(ISNUMBER(OFFSET('Water Data'!$H$6,0,10*ROW('Water Data'!H13))),'Data Summary'!CF19="Yes"),OFFSET('Water Data'!$H$6,0,10*ROW('Water Data'!H13)),NA())</f>
        <v>#N/A</v>
      </c>
      <c r="R19" s="529" t="e">
        <f ca="1">+IF(AND(ISNUMBER(OFFSET('Water Data'!$H$9,0,10*ROW('Water Data'!H13))),'Data Summary'!CG19="Yes"),OFFSET('Water Data'!$H$9,0,10*ROW('Water Data'!H13)),NA())</f>
        <v>#N/A</v>
      </c>
      <c r="S19" s="529" t="e">
        <f ca="1">+IF(AND(ISNUMBER(OFFSET('Water Data'!$I$4,0,10*ROW('Water Data'!I13))),'Data Summary'!CH19="Yes"),100-OFFSET('Water Data'!$I$4,0,10*ROW('Water Data'!I13)),NA())</f>
        <v>#N/A</v>
      </c>
      <c r="T19" s="529" t="e">
        <f ca="1">+IF(AND(ISNUMBER(OFFSET('Water Data'!$I$6,0,10*ROW('Water Data'!I13))),'Data Summary'!CI19="Yes"),OFFSET('Water Data'!$I$6,0,10*ROW('Water Data'!I13)),NA())</f>
        <v>#N/A</v>
      </c>
      <c r="U19" s="529" t="e">
        <f ca="1">+IF(AND(ISNUMBER(OFFSET('Water Data'!$I$9,0,10*ROW('Water Data'!I13))),'Data Summary'!CJ19="Yes"),OFFSET('Water Data'!$I$9,0,10*ROW('Water Data'!I13)),NA())</f>
        <v>#N/A</v>
      </c>
      <c r="V19" s="530">
        <f ca="1">+IF(AND(ISNUMBER(OFFSET('Sanitation Data'!$D$4,0,10*ROW('Sanitation Data'!D13))),'Data Summary'!CK19="Yes"),100-OFFSET('Sanitation Data'!$D$4,0,10*ROW('Sanitation Data'!D13)),NA())</f>
        <v>82.882298424467095</v>
      </c>
      <c r="W19" s="530" t="e">
        <f ca="1">+IF(AND(ISNUMBER(OFFSET('Sanitation Data'!$D$6,0,10*ROW('Sanitation Data'!D13))),'Data Summary'!CL19="Yes"),OFFSET('Sanitation Data'!$D$6,0,10*ROW('Sanitation Data'!D13)),NA())</f>
        <v>#N/A</v>
      </c>
      <c r="X19" s="530" t="e">
        <f ca="1">+IF(AND(ISNUMBER(OFFSET('Sanitation Data'!$D$10,0,10*ROW('Sanitation Data'!D13))),'Data Summary'!CM19="Yes"),OFFSET('Sanitation Data'!$D$10,0,10*ROW('Sanitation Data'!D13)),NA())</f>
        <v>#N/A</v>
      </c>
      <c r="Y19" s="530" t="e">
        <f ca="1">+IF(AND(ISNUMBER(OFFSET('Sanitation Data'!$D$11,0,10*ROW('Sanitation Data'!D13))),'Data Summary'!CN19="Yes"),OFFSET('Sanitation Data'!$D$11,0,10*ROW('Sanitation Data'!D13)),NA())</f>
        <v>#N/A</v>
      </c>
      <c r="Z19" s="530" t="e">
        <f ca="1">+IF(AND(ISNUMBER(OFFSET('Sanitation Data'!$D$12,0,10*ROW('Sanitation Data'!D13))),'Data Summary'!CO19="Yes"),OFFSET('Sanitation Data'!$D$12,0,10*ROW('Sanitation Data'!D13)),NA())</f>
        <v>#N/A</v>
      </c>
      <c r="AA19" s="530" t="e">
        <f ca="1">+IF(AND(ISNUMBER(OFFSET('Sanitation Data'!$E$4,0,10*ROW('Sanitation Data'!E13))),'Data Summary'!CP19="Yes"),100-OFFSET('Sanitation Data'!$E$4,0,10*ROW('Sanitation Data'!E13)),NA())</f>
        <v>#N/A</v>
      </c>
      <c r="AB19" s="530" t="e">
        <f ca="1">+IF(AND(ISNUMBER(OFFSET('Sanitation Data'!$E$6,0,10*ROW('Sanitation Data'!E13))),'Data Summary'!CQ19="Yes"),OFFSET('Sanitation Data'!$E$6,0,10*ROW('Sanitation Data'!E13)),NA())</f>
        <v>#N/A</v>
      </c>
      <c r="AC19" s="530" t="e">
        <f ca="1">+IF(AND(ISNUMBER(OFFSET('Sanitation Data'!$E$10,0,10*ROW('Sanitation Data'!E13))),'Data Summary'!CR19="Yes"),OFFSET('Sanitation Data'!$E$10,0,10*ROW('Sanitation Data'!E13)),NA())</f>
        <v>#N/A</v>
      </c>
      <c r="AD19" s="530" t="e">
        <f ca="1">+IF(AND(ISNUMBER(OFFSET('Sanitation Data'!$E$11,0,10*ROW('Sanitation Data'!E13))),'Data Summary'!CS19="Yes"),OFFSET('Sanitation Data'!$E$11,0,10*ROW('Sanitation Data'!E13)),NA())</f>
        <v>#N/A</v>
      </c>
      <c r="AE19" s="530" t="e">
        <f ca="1">+IF(AND(ISNUMBER(OFFSET('Sanitation Data'!$E$12,0,10*ROW('Sanitation Data'!E13))),'Data Summary'!CT19="Yes"),OFFSET('Sanitation Data'!$E$12,0,10*ROW('Sanitation Data'!E13)),NA())</f>
        <v>#N/A</v>
      </c>
      <c r="AF19" s="530" t="e">
        <f ca="1">+IF(AND(ISNUMBER(OFFSET('Sanitation Data'!$F$4,0,10*ROW('Sanitation Data'!F13))),'Data Summary'!CU19="Yes"),100-OFFSET('Sanitation Data'!$F$4,0,10*ROW('Sanitation Data'!F13)),NA())</f>
        <v>#N/A</v>
      </c>
      <c r="AG19" s="530" t="e">
        <f ca="1">+IF(AND(ISNUMBER(OFFSET('Sanitation Data'!$F$6,0,10*ROW('Sanitation Data'!F13))),'Data Summary'!CV19="Yes"),OFFSET('Sanitation Data'!$F$6,0,10*ROW('Sanitation Data'!F13)),NA())</f>
        <v>#N/A</v>
      </c>
      <c r="AH19" s="530" t="e">
        <f ca="1">+IF(AND(ISNUMBER(OFFSET('Sanitation Data'!$F$10,0,10*ROW('Sanitation Data'!F13))),'Data Summary'!CW19="Yes"),OFFSET('Sanitation Data'!$F$10,0,10*ROW('Sanitation Data'!F13)),NA())</f>
        <v>#N/A</v>
      </c>
      <c r="AI19" s="530" t="e">
        <f ca="1">+IF(AND(ISNUMBER(OFFSET('Sanitation Data'!$F$11,0,10*ROW('Sanitation Data'!F13))),'Data Summary'!CX19="Yes"),OFFSET('Sanitation Data'!$F$11,0,10*ROW('Sanitation Data'!F13)),NA())</f>
        <v>#N/A</v>
      </c>
      <c r="AJ19" s="530" t="e">
        <f ca="1">+IF(AND(ISNUMBER(OFFSET('Sanitation Data'!$F$12,0,10*ROW('Sanitation Data'!F13))),'Data Summary'!CY19="Yes"),OFFSET('Sanitation Data'!$F$12,0,10*ROW('Sanitation Data'!F13)),NA())</f>
        <v>#N/A</v>
      </c>
      <c r="AK19" s="530" t="e">
        <f ca="1">+IF(AND(ISNUMBER(OFFSET('Sanitation Data'!$G$4,0,10*ROW('Sanitation Data'!G13))),'Data Summary'!CZ19="Yes"),100-OFFSET('Sanitation Data'!$G$4,0,10*ROW('Sanitation Data'!G13)),NA())</f>
        <v>#N/A</v>
      </c>
      <c r="AL19" s="530" t="e">
        <f ca="1">+IF(AND(ISNUMBER(OFFSET('Sanitation Data'!$G$6,0,10*ROW('Sanitation Data'!G13))),'Data Summary'!DA19="Yes"),OFFSET('Sanitation Data'!$G$6,0,10*ROW('Sanitation Data'!G13)),NA())</f>
        <v>#N/A</v>
      </c>
      <c r="AM19" s="530" t="e">
        <f ca="1">+IF(AND(ISNUMBER(OFFSET('Sanitation Data'!$G$10,0,10*ROW('Sanitation Data'!G13))),'Data Summary'!DB19="Yes"),OFFSET('Sanitation Data'!$G$10,0,10*ROW('Sanitation Data'!G13)),NA())</f>
        <v>#N/A</v>
      </c>
      <c r="AN19" s="530" t="e">
        <f ca="1">+IF(AND(ISNUMBER(OFFSET('Sanitation Data'!$G$11,0,10*ROW('Sanitation Data'!G13))),'Data Summary'!DC19="Yes"),OFFSET('Sanitation Data'!$G$11,0,10*ROW('Sanitation Data'!G13)),NA())</f>
        <v>#N/A</v>
      </c>
      <c r="AO19" s="530" t="e">
        <f ca="1">+IF(AND(ISNUMBER(OFFSET('Sanitation Data'!$G$12,0,10*ROW('Sanitation Data'!G13))),'Data Summary'!DD19="Yes"),OFFSET('Sanitation Data'!$G$12,0,10*ROW('Sanitation Data'!G13)),NA())</f>
        <v>#N/A</v>
      </c>
      <c r="AP19" s="530" t="e">
        <f ca="1">+IF(AND(ISNUMBER(OFFSET('Sanitation Data'!$H$4,0,10*ROW('Sanitation Data'!H13))),'Data Summary'!DE19="Yes"),100-OFFSET('Sanitation Data'!$H$4,0,10*ROW('Sanitation Data'!H13)),NA())</f>
        <v>#N/A</v>
      </c>
      <c r="AQ19" s="530" t="e">
        <f ca="1">+IF(AND(ISNUMBER(OFFSET('Sanitation Data'!$H$6,0,10*ROW('Sanitation Data'!H13))),'Data Summary'!DF19="Yes"),OFFSET('Sanitation Data'!$H$6,0,10*ROW('Sanitation Data'!H13)),NA())</f>
        <v>#N/A</v>
      </c>
      <c r="AR19" s="530" t="e">
        <f ca="1">+IF(AND(ISNUMBER(OFFSET('Sanitation Data'!$H$10,0,10*ROW('Sanitation Data'!H13))),'Data Summary'!DG19="Yes"),OFFSET('Sanitation Data'!$H$10,0,10*ROW('Sanitation Data'!H13)),NA())</f>
        <v>#N/A</v>
      </c>
      <c r="AS19" s="530" t="e">
        <f ca="1">+IF(AND(ISNUMBER(OFFSET('Sanitation Data'!$H$11,0,10*ROW('Sanitation Data'!H13))),'Data Summary'!DH19="Yes"),OFFSET('Sanitation Data'!$H$11,0,10*ROW('Sanitation Data'!H13)),NA())</f>
        <v>#N/A</v>
      </c>
      <c r="AT19" s="530" t="e">
        <f ca="1">+IF(AND(ISNUMBER(OFFSET('Sanitation Data'!$H$12,0,10*ROW('Sanitation Data'!H13))),'Data Summary'!DI19="Yes"),OFFSET('Sanitation Data'!$H$12,0,10*ROW('Sanitation Data'!H13)),NA())</f>
        <v>#N/A</v>
      </c>
      <c r="AU19" s="530" t="e">
        <f ca="1">+IF(AND(ISNUMBER(OFFSET('Sanitation Data'!$I$4,0,10*ROW('Sanitation Data'!I13))),'Data Summary'!DJ19="Yes"),100-OFFSET('Sanitation Data'!$I$4,0,10*ROW('Sanitation Data'!I13)),NA())</f>
        <v>#N/A</v>
      </c>
      <c r="AV19" s="530" t="e">
        <f ca="1">+IF(AND(ISNUMBER(OFFSET('Sanitation Data'!$I$6,0,10*ROW('Sanitation Data'!I13))),'Data Summary'!DK19="Yes"),OFFSET('Sanitation Data'!$I$6,0,10*ROW('Sanitation Data'!I13)),NA())</f>
        <v>#N/A</v>
      </c>
      <c r="AW19" s="530" t="e">
        <f ca="1">+IF(AND(ISNUMBER(OFFSET('Sanitation Data'!$I$10,0,10*ROW('Sanitation Data'!I13))),'Data Summary'!DL19="Yes"),OFFSET('Sanitation Data'!$I$10,0,10*ROW('Sanitation Data'!I13)),NA())</f>
        <v>#N/A</v>
      </c>
      <c r="AX19" s="530" t="e">
        <f ca="1">+IF(AND(ISNUMBER(OFFSET('Sanitation Data'!$I$11,0,10*ROW('Sanitation Data'!I13))),'Data Summary'!DM19="Yes"),OFFSET('Sanitation Data'!$I$11,0,10*ROW('Sanitation Data'!I13)),NA())</f>
        <v>#N/A</v>
      </c>
      <c r="AY19" s="530" t="e">
        <f ca="1">+IF(AND(ISNUMBER(OFFSET('Sanitation Data'!$I$12,0,10*ROW('Sanitation Data'!I13))),'Data Summary'!DN19="Yes"),OFFSET('Sanitation Data'!$I$12,0,10*ROW('Sanitation Data'!I13)),NA())</f>
        <v>#N/A</v>
      </c>
      <c r="AZ19" s="531" t="e">
        <f ca="1">+IF(AND(ISNUMBER(OFFSET('Hygiene Data'!$D$5,0,10*ROW('Hygiene Data'!D13))),'Data Summary'!DO19="Yes"),OFFSET('Hygiene Data'!$D$5,0,10*ROW('Hygiene Data'!D13)),NA())</f>
        <v>#N/A</v>
      </c>
      <c r="BA19" s="531" t="e">
        <f ca="1">+IF(AND(ISNUMBER(OFFSET('Hygiene Data'!$D$7,0,10*ROW('Hygiene Data'!D13))),'Data Summary'!DP19="Yes"),OFFSET('Hygiene Data'!$D$7,0,10*ROW('Hygiene Data'!D13)),NA())</f>
        <v>#N/A</v>
      </c>
      <c r="BB19" s="531" t="e">
        <f ca="1">+IF(AND(ISNUMBER(OFFSET('Hygiene Data'!$D$9,0,10*ROW('Hygiene Data'!D13))),'Data Summary'!DQ19="Yes"),OFFSET('Hygiene Data'!$D$9,0,10*ROW('Hygiene Data'!D13)),NA())</f>
        <v>#N/A</v>
      </c>
      <c r="BC19" s="531" t="e">
        <f ca="1">+IF(AND(ISNUMBER(OFFSET('Hygiene Data'!$E$5,0,10*ROW('Hygiene Data'!E13))),'Data Summary'!DR19="Yes"),OFFSET('Hygiene Data'!$E$5,0,10*ROW('Hygiene Data'!E13)),NA())</f>
        <v>#N/A</v>
      </c>
      <c r="BD19" s="531" t="e">
        <f ca="1">+IF(AND(ISNUMBER(OFFSET('Hygiene Data'!$E$7,0,10*ROW('Hygiene Data'!E13))),'Data Summary'!DS19="Yes"),OFFSET('Hygiene Data'!$E$7,0,10*ROW('Hygiene Data'!E13)),NA())</f>
        <v>#N/A</v>
      </c>
      <c r="BE19" s="531" t="e">
        <f ca="1">+IF(AND(ISNUMBER(OFFSET('Hygiene Data'!$E$9,0,10*ROW('Hygiene Data'!E13))),'Data Summary'!DT19="Yes"),OFFSET('Hygiene Data'!$E$9,0,10*ROW('Hygiene Data'!E13)),NA())</f>
        <v>#N/A</v>
      </c>
      <c r="BF19" s="531" t="e">
        <f ca="1">+IF(AND(ISNUMBER(OFFSET('Hygiene Data'!$F$5,0,10*ROW('Hygiene Data'!F13))),'Data Summary'!DU19="Yes"),OFFSET('Hygiene Data'!$F$5,0,10*ROW('Hygiene Data'!F13)),NA())</f>
        <v>#N/A</v>
      </c>
      <c r="BG19" s="531" t="e">
        <f ca="1">+IF(AND(ISNUMBER(OFFSET('Hygiene Data'!$F$7,0,10*ROW('Hygiene Data'!F13))),'Data Summary'!DV19="Yes"),OFFSET('Hygiene Data'!$F$7,0,10*ROW('Hygiene Data'!F13)),NA())</f>
        <v>#N/A</v>
      </c>
      <c r="BH19" s="531" t="e">
        <f ca="1">+IF(AND(ISNUMBER(OFFSET('Hygiene Data'!$F$9,0,10*ROW('Hygiene Data'!F13))),'Data Summary'!DW19="Yes"),OFFSET('Hygiene Data'!$F$9,0,10*ROW('Hygiene Data'!F13)),NA())</f>
        <v>#N/A</v>
      </c>
      <c r="BI19" s="531" t="e">
        <f ca="1">+IF(AND(ISNUMBER(OFFSET('Hygiene Data'!$G$5,0,10*ROW('Hygiene Data'!G13))),'Data Summary'!DX19="Yes"),OFFSET('Hygiene Data'!$G$5,0,10*ROW('Hygiene Data'!G13)),NA())</f>
        <v>#N/A</v>
      </c>
      <c r="BJ19" s="531" t="e">
        <f ca="1">+IF(AND(ISNUMBER(OFFSET('Hygiene Data'!$G$7,0,10*ROW('Hygiene Data'!G13))),'Data Summary'!DY19="Yes"),OFFSET('Hygiene Data'!$G$7,0,10*ROW('Hygiene Data'!G13)),NA())</f>
        <v>#N/A</v>
      </c>
      <c r="BK19" s="531" t="e">
        <f ca="1">+IF(AND(ISNUMBER(OFFSET('Hygiene Data'!$G$9,0,10*ROW('Hygiene Data'!G13))),'Data Summary'!DZ19="Yes"),OFFSET('Hygiene Data'!$G$9,0,10*ROW('Hygiene Data'!G13)),NA())</f>
        <v>#N/A</v>
      </c>
      <c r="BL19" s="531" t="e">
        <f ca="1">+IF(AND(ISNUMBER(OFFSET('Hygiene Data'!$H$5,0,10*ROW('Hygiene Data'!H13))),'Data Summary'!EA19="Yes"),OFFSET('Hygiene Data'!$H$5,0,10*ROW('Hygiene Data'!H13)),NA())</f>
        <v>#N/A</v>
      </c>
      <c r="BM19" s="531" t="e">
        <f ca="1">+IF(AND(ISNUMBER(OFFSET('Hygiene Data'!$H$7,0,10*ROW('Hygiene Data'!H13))),'Data Summary'!EB19="Yes"),OFFSET('Hygiene Data'!$H$7,0,10*ROW('Hygiene Data'!H13)),NA())</f>
        <v>#N/A</v>
      </c>
      <c r="BN19" s="531" t="e">
        <f ca="1">+IF(AND(ISNUMBER(OFFSET('Hygiene Data'!$H$9,0,10*ROW('Hygiene Data'!H13))),'Data Summary'!EC19="Yes"),OFFSET('Hygiene Data'!$H$9,0,10*ROW('Hygiene Data'!H13)),NA())</f>
        <v>#N/A</v>
      </c>
      <c r="BO19" s="531" t="e">
        <f ca="1">+IF(AND(ISNUMBER(OFFSET('Hygiene Data'!$I$5,0,10*ROW('Hygiene Data'!I13))),'Data Summary'!ED19="Yes"),OFFSET('Hygiene Data'!$I$5,0,10*ROW('Hygiene Data'!I13)),NA())</f>
        <v>#N/A</v>
      </c>
      <c r="BP19" s="531" t="e">
        <f ca="1">+IF(AND(ISNUMBER(OFFSET('Hygiene Data'!$I$7,0,10*ROW('Hygiene Data'!I13))),'Data Summary'!EE19="Yes"),OFFSET('Hygiene Data'!$I$7,0,10*ROW('Hygiene Data'!I13)),NA())</f>
        <v>#N/A</v>
      </c>
      <c r="BQ19" s="531" t="e">
        <f ca="1">+IF(AND(ISNUMBER(OFFSET('Hygiene Data'!$I$9,0,10*ROW('Hygiene Data'!I13))),'Data Summary'!EF19="Yes"),OFFSET('Hygiene Data'!$I$9,0,10*ROW('Hygiene Data'!I13)),NA())</f>
        <v>#N/A</v>
      </c>
    </row>
    <row r="20" spans="1:69" x14ac:dyDescent="0.25">
      <c r="A20" s="527" t="e">
        <f ca="1">+RIGHT('Data Summary'!A20,LEN('Data Summary'!A20)-9)</f>
        <v>#VALUE!</v>
      </c>
      <c r="B20" s="501" t="str">
        <f ca="1">+IF(ISTEXT('Data Summary'!B20),'Data Summary'!B20,"")</f>
        <v/>
      </c>
      <c r="C20" s="528" t="e">
        <f ca="1">+VALUE('Data Summary'!C20)</f>
        <v>#VALUE!</v>
      </c>
      <c r="D20" s="529" t="e">
        <f ca="1">+IF(AND(ISNUMBER(OFFSET('Water Data'!$D$4,0,10*ROW('Water Data'!D14))),'Data Summary'!BS20="Yes"),100-OFFSET('Water Data'!$D$4,0,10*ROW('Water Data'!D14)),NA())</f>
        <v>#N/A</v>
      </c>
      <c r="E20" s="529" t="e">
        <f ca="1">+IF(AND(ISNUMBER(OFFSET('Water Data'!$D$6,0,10*ROW('Water Data'!D14))),'Data Summary'!BT20="Yes"),OFFSET('Water Data'!$D$6,0,10*ROW('Water Data'!D14)),NA())</f>
        <v>#N/A</v>
      </c>
      <c r="F20" s="529" t="e">
        <f ca="1">+IF(AND(ISNUMBER(OFFSET('Water Data'!$D$9,0,10*ROW('Water Data'!D14))),'Data Summary'!BU20="Yes"),OFFSET('Water Data'!$D$9,0,10*ROW('Water Data'!D14)),NA())</f>
        <v>#N/A</v>
      </c>
      <c r="G20" s="529" t="e">
        <f ca="1">+IF(AND(ISNUMBER(OFFSET('Water Data'!$E$4,0,10*ROW('Water Data'!E14))),'Data Summary'!BV20="Yes"),100-OFFSET('Water Data'!$E$4,0,10*ROW('Water Data'!E14)),NA())</f>
        <v>#N/A</v>
      </c>
      <c r="H20" s="529" t="e">
        <f ca="1">+IF(AND(ISNUMBER(OFFSET('Water Data'!$E$6,0,10*ROW('Water Data'!E14))),'Data Summary'!BW20="Yes"),OFFSET('Water Data'!$E$6,0,10*ROW('Water Data'!E14)),NA())</f>
        <v>#N/A</v>
      </c>
      <c r="I20" s="529" t="e">
        <f ca="1">+IF(AND(ISNUMBER(OFFSET('Water Data'!$E$9,0,10*ROW('Water Data'!E14))),'Data Summary'!BX20="Yes"),OFFSET('Water Data'!$E$9,0,10*ROW('Water Data'!E14)),NA())</f>
        <v>#N/A</v>
      </c>
      <c r="J20" s="529" t="e">
        <f ca="1">+IF(AND(ISNUMBER(OFFSET('Water Data'!$F$4,0,10*ROW('Water Data'!F14))),'Data Summary'!BY20="Yes"),100-OFFSET('Water Data'!$F$4,0,10*ROW('Water Data'!F14)),NA())</f>
        <v>#N/A</v>
      </c>
      <c r="K20" s="529" t="e">
        <f ca="1">+IF(AND(ISNUMBER(OFFSET('Water Data'!$F$6,0,10*ROW('Water Data'!F14))),'Data Summary'!BZ20="Yes"),OFFSET('Water Data'!$F$6,0,10*ROW('Water Data'!F14)),NA())</f>
        <v>#N/A</v>
      </c>
      <c r="L20" s="529" t="e">
        <f ca="1">+IF(AND(ISNUMBER(OFFSET('Water Data'!$F$9,0,10*ROW('Water Data'!F14))),'Data Summary'!CA20="Yes"),OFFSET('Water Data'!$F$9,0,10*ROW('Water Data'!F14)),NA())</f>
        <v>#N/A</v>
      </c>
      <c r="M20" s="529" t="e">
        <f ca="1">+IF(AND(ISNUMBER(OFFSET('Water Data'!$G$4,0,10*ROW('Water Data'!G14))),'Data Summary'!CB20="Yes"),100-OFFSET('Water Data'!$G$4,0,10*ROW('Water Data'!G14)),NA())</f>
        <v>#N/A</v>
      </c>
      <c r="N20" s="529" t="e">
        <f ca="1">+IF(AND(ISNUMBER(OFFSET('Water Data'!$G$6,0,10*ROW('Water Data'!G14))),'Data Summary'!CC20="Yes"),OFFSET('Water Data'!$G$6,0,10*ROW('Water Data'!G14)),NA())</f>
        <v>#N/A</v>
      </c>
      <c r="O20" s="529" t="e">
        <f ca="1">+IF(AND(ISNUMBER(OFFSET('Water Data'!$G$9,0,10*ROW('Water Data'!G14))),'Data Summary'!CD20="Yes"),OFFSET('Water Data'!$G$9,0,10*ROW('Water Data'!G14)),NA())</f>
        <v>#N/A</v>
      </c>
      <c r="P20" s="529" t="e">
        <f ca="1">+IF(AND(ISNUMBER(OFFSET('Water Data'!$H$4,0,10*ROW('Water Data'!H14))),'Data Summary'!CE20="Yes"),100-OFFSET('Water Data'!$H$4,0,10*ROW('Water Data'!H14)),NA())</f>
        <v>#N/A</v>
      </c>
      <c r="Q20" s="529" t="e">
        <f ca="1">+IF(AND(ISNUMBER(OFFSET('Water Data'!$H$6,0,10*ROW('Water Data'!H14))),'Data Summary'!CF20="Yes"),OFFSET('Water Data'!$H$6,0,10*ROW('Water Data'!H14)),NA())</f>
        <v>#N/A</v>
      </c>
      <c r="R20" s="529" t="e">
        <f ca="1">+IF(AND(ISNUMBER(OFFSET('Water Data'!$H$9,0,10*ROW('Water Data'!H14))),'Data Summary'!CG20="Yes"),OFFSET('Water Data'!$H$9,0,10*ROW('Water Data'!H14)),NA())</f>
        <v>#N/A</v>
      </c>
      <c r="S20" s="529" t="e">
        <f ca="1">+IF(AND(ISNUMBER(OFFSET('Water Data'!$I$4,0,10*ROW('Water Data'!I14))),'Data Summary'!CH20="Yes"),100-OFFSET('Water Data'!$I$4,0,10*ROW('Water Data'!I14)),NA())</f>
        <v>#N/A</v>
      </c>
      <c r="T20" s="529" t="e">
        <f ca="1">+IF(AND(ISNUMBER(OFFSET('Water Data'!$I$6,0,10*ROW('Water Data'!I14))),'Data Summary'!CI20="Yes"),OFFSET('Water Data'!$I$6,0,10*ROW('Water Data'!I14)),NA())</f>
        <v>#N/A</v>
      </c>
      <c r="U20" s="529" t="e">
        <f ca="1">+IF(AND(ISNUMBER(OFFSET('Water Data'!$I$9,0,10*ROW('Water Data'!I14))),'Data Summary'!CJ20="Yes"),OFFSET('Water Data'!$I$9,0,10*ROW('Water Data'!I14)),NA())</f>
        <v>#N/A</v>
      </c>
      <c r="V20" s="530" t="e">
        <f ca="1">+IF(AND(ISNUMBER(OFFSET('Sanitation Data'!$D$4,0,10*ROW('Sanitation Data'!D14))),'Data Summary'!CK20="Yes"),100-OFFSET('Sanitation Data'!$D$4,0,10*ROW('Sanitation Data'!D14)),NA())</f>
        <v>#N/A</v>
      </c>
      <c r="W20" s="530" t="e">
        <f ca="1">+IF(AND(ISNUMBER(OFFSET('Sanitation Data'!$D$6,0,10*ROW('Sanitation Data'!D14))),'Data Summary'!CL20="Yes"),OFFSET('Sanitation Data'!$D$6,0,10*ROW('Sanitation Data'!D14)),NA())</f>
        <v>#N/A</v>
      </c>
      <c r="X20" s="530" t="e">
        <f ca="1">+IF(AND(ISNUMBER(OFFSET('Sanitation Data'!$D$10,0,10*ROW('Sanitation Data'!D14))),'Data Summary'!CM20="Yes"),OFFSET('Sanitation Data'!$D$10,0,10*ROW('Sanitation Data'!D14)),NA())</f>
        <v>#N/A</v>
      </c>
      <c r="Y20" s="530" t="e">
        <f ca="1">+IF(AND(ISNUMBER(OFFSET('Sanitation Data'!$D$11,0,10*ROW('Sanitation Data'!D14))),'Data Summary'!CN20="Yes"),OFFSET('Sanitation Data'!$D$11,0,10*ROW('Sanitation Data'!D14)),NA())</f>
        <v>#N/A</v>
      </c>
      <c r="Z20" s="530" t="e">
        <f ca="1">+IF(AND(ISNUMBER(OFFSET('Sanitation Data'!$D$12,0,10*ROW('Sanitation Data'!D14))),'Data Summary'!CO20="Yes"),OFFSET('Sanitation Data'!$D$12,0,10*ROW('Sanitation Data'!D14)),NA())</f>
        <v>#N/A</v>
      </c>
      <c r="AA20" s="530" t="e">
        <f ca="1">+IF(AND(ISNUMBER(OFFSET('Sanitation Data'!$E$4,0,10*ROW('Sanitation Data'!E14))),'Data Summary'!CP20="Yes"),100-OFFSET('Sanitation Data'!$E$4,0,10*ROW('Sanitation Data'!E14)),NA())</f>
        <v>#N/A</v>
      </c>
      <c r="AB20" s="530" t="e">
        <f ca="1">+IF(AND(ISNUMBER(OFFSET('Sanitation Data'!$E$6,0,10*ROW('Sanitation Data'!E14))),'Data Summary'!CQ20="Yes"),OFFSET('Sanitation Data'!$E$6,0,10*ROW('Sanitation Data'!E14)),NA())</f>
        <v>#N/A</v>
      </c>
      <c r="AC20" s="530" t="e">
        <f ca="1">+IF(AND(ISNUMBER(OFFSET('Sanitation Data'!$E$10,0,10*ROW('Sanitation Data'!E14))),'Data Summary'!CR20="Yes"),OFFSET('Sanitation Data'!$E$10,0,10*ROW('Sanitation Data'!E14)),NA())</f>
        <v>#N/A</v>
      </c>
      <c r="AD20" s="530" t="e">
        <f ca="1">+IF(AND(ISNUMBER(OFFSET('Sanitation Data'!$E$11,0,10*ROW('Sanitation Data'!E14))),'Data Summary'!CS20="Yes"),OFFSET('Sanitation Data'!$E$11,0,10*ROW('Sanitation Data'!E14)),NA())</f>
        <v>#N/A</v>
      </c>
      <c r="AE20" s="530" t="e">
        <f ca="1">+IF(AND(ISNUMBER(OFFSET('Sanitation Data'!$E$12,0,10*ROW('Sanitation Data'!E14))),'Data Summary'!CT20="Yes"),OFFSET('Sanitation Data'!$E$12,0,10*ROW('Sanitation Data'!E14)),NA())</f>
        <v>#N/A</v>
      </c>
      <c r="AF20" s="530" t="e">
        <f ca="1">+IF(AND(ISNUMBER(OFFSET('Sanitation Data'!$F$4,0,10*ROW('Sanitation Data'!F14))),'Data Summary'!CU20="Yes"),100-OFFSET('Sanitation Data'!$F$4,0,10*ROW('Sanitation Data'!F14)),NA())</f>
        <v>#N/A</v>
      </c>
      <c r="AG20" s="530" t="e">
        <f ca="1">+IF(AND(ISNUMBER(OFFSET('Sanitation Data'!$F$6,0,10*ROW('Sanitation Data'!F14))),'Data Summary'!CV20="Yes"),OFFSET('Sanitation Data'!$F$6,0,10*ROW('Sanitation Data'!F14)),NA())</f>
        <v>#N/A</v>
      </c>
      <c r="AH20" s="530" t="e">
        <f ca="1">+IF(AND(ISNUMBER(OFFSET('Sanitation Data'!$F$10,0,10*ROW('Sanitation Data'!F14))),'Data Summary'!CW20="Yes"),OFFSET('Sanitation Data'!$F$10,0,10*ROW('Sanitation Data'!F14)),NA())</f>
        <v>#N/A</v>
      </c>
      <c r="AI20" s="530" t="e">
        <f ca="1">+IF(AND(ISNUMBER(OFFSET('Sanitation Data'!$F$11,0,10*ROW('Sanitation Data'!F14))),'Data Summary'!CX20="Yes"),OFFSET('Sanitation Data'!$F$11,0,10*ROW('Sanitation Data'!F14)),NA())</f>
        <v>#N/A</v>
      </c>
      <c r="AJ20" s="530" t="e">
        <f ca="1">+IF(AND(ISNUMBER(OFFSET('Sanitation Data'!$F$12,0,10*ROW('Sanitation Data'!F14))),'Data Summary'!CY20="Yes"),OFFSET('Sanitation Data'!$F$12,0,10*ROW('Sanitation Data'!F14)),NA())</f>
        <v>#N/A</v>
      </c>
      <c r="AK20" s="530" t="e">
        <f ca="1">+IF(AND(ISNUMBER(OFFSET('Sanitation Data'!$G$4,0,10*ROW('Sanitation Data'!G14))),'Data Summary'!CZ20="Yes"),100-OFFSET('Sanitation Data'!$G$4,0,10*ROW('Sanitation Data'!G14)),NA())</f>
        <v>#N/A</v>
      </c>
      <c r="AL20" s="530" t="e">
        <f ca="1">+IF(AND(ISNUMBER(OFFSET('Sanitation Data'!$G$6,0,10*ROW('Sanitation Data'!G14))),'Data Summary'!DA20="Yes"),OFFSET('Sanitation Data'!$G$6,0,10*ROW('Sanitation Data'!G14)),NA())</f>
        <v>#N/A</v>
      </c>
      <c r="AM20" s="530" t="e">
        <f ca="1">+IF(AND(ISNUMBER(OFFSET('Sanitation Data'!$G$10,0,10*ROW('Sanitation Data'!G14))),'Data Summary'!DB20="Yes"),OFFSET('Sanitation Data'!$G$10,0,10*ROW('Sanitation Data'!G14)),NA())</f>
        <v>#N/A</v>
      </c>
      <c r="AN20" s="530" t="e">
        <f ca="1">+IF(AND(ISNUMBER(OFFSET('Sanitation Data'!$G$11,0,10*ROW('Sanitation Data'!G14))),'Data Summary'!DC20="Yes"),OFFSET('Sanitation Data'!$G$11,0,10*ROW('Sanitation Data'!G14)),NA())</f>
        <v>#N/A</v>
      </c>
      <c r="AO20" s="530" t="e">
        <f ca="1">+IF(AND(ISNUMBER(OFFSET('Sanitation Data'!$G$12,0,10*ROW('Sanitation Data'!G14))),'Data Summary'!DD20="Yes"),OFFSET('Sanitation Data'!$G$12,0,10*ROW('Sanitation Data'!G14)),NA())</f>
        <v>#N/A</v>
      </c>
      <c r="AP20" s="530" t="e">
        <f ca="1">+IF(AND(ISNUMBER(OFFSET('Sanitation Data'!$H$4,0,10*ROW('Sanitation Data'!H14))),'Data Summary'!DE20="Yes"),100-OFFSET('Sanitation Data'!$H$4,0,10*ROW('Sanitation Data'!H14)),NA())</f>
        <v>#N/A</v>
      </c>
      <c r="AQ20" s="530" t="e">
        <f ca="1">+IF(AND(ISNUMBER(OFFSET('Sanitation Data'!$H$6,0,10*ROW('Sanitation Data'!H14))),'Data Summary'!DF20="Yes"),OFFSET('Sanitation Data'!$H$6,0,10*ROW('Sanitation Data'!H14)),NA())</f>
        <v>#N/A</v>
      </c>
      <c r="AR20" s="530" t="e">
        <f ca="1">+IF(AND(ISNUMBER(OFFSET('Sanitation Data'!$H$10,0,10*ROW('Sanitation Data'!H14))),'Data Summary'!DG20="Yes"),OFFSET('Sanitation Data'!$H$10,0,10*ROW('Sanitation Data'!H14)),NA())</f>
        <v>#N/A</v>
      </c>
      <c r="AS20" s="530" t="e">
        <f ca="1">+IF(AND(ISNUMBER(OFFSET('Sanitation Data'!$H$11,0,10*ROW('Sanitation Data'!H14))),'Data Summary'!DH20="Yes"),OFFSET('Sanitation Data'!$H$11,0,10*ROW('Sanitation Data'!H14)),NA())</f>
        <v>#N/A</v>
      </c>
      <c r="AT20" s="530" t="e">
        <f ca="1">+IF(AND(ISNUMBER(OFFSET('Sanitation Data'!$H$12,0,10*ROW('Sanitation Data'!H14))),'Data Summary'!DI20="Yes"),OFFSET('Sanitation Data'!$H$12,0,10*ROW('Sanitation Data'!H14)),NA())</f>
        <v>#N/A</v>
      </c>
      <c r="AU20" s="530" t="e">
        <f ca="1">+IF(AND(ISNUMBER(OFFSET('Sanitation Data'!$I$4,0,10*ROW('Sanitation Data'!I14))),'Data Summary'!DJ20="Yes"),100-OFFSET('Sanitation Data'!$I$4,0,10*ROW('Sanitation Data'!I14)),NA())</f>
        <v>#N/A</v>
      </c>
      <c r="AV20" s="530" t="e">
        <f ca="1">+IF(AND(ISNUMBER(OFFSET('Sanitation Data'!$I$6,0,10*ROW('Sanitation Data'!I14))),'Data Summary'!DK20="Yes"),OFFSET('Sanitation Data'!$I$6,0,10*ROW('Sanitation Data'!I14)),NA())</f>
        <v>#N/A</v>
      </c>
      <c r="AW20" s="530" t="e">
        <f ca="1">+IF(AND(ISNUMBER(OFFSET('Sanitation Data'!$I$10,0,10*ROW('Sanitation Data'!I14))),'Data Summary'!DL20="Yes"),OFFSET('Sanitation Data'!$I$10,0,10*ROW('Sanitation Data'!I14)),NA())</f>
        <v>#N/A</v>
      </c>
      <c r="AX20" s="530" t="e">
        <f ca="1">+IF(AND(ISNUMBER(OFFSET('Sanitation Data'!$I$11,0,10*ROW('Sanitation Data'!I14))),'Data Summary'!DM20="Yes"),OFFSET('Sanitation Data'!$I$11,0,10*ROW('Sanitation Data'!I14)),NA())</f>
        <v>#N/A</v>
      </c>
      <c r="AY20" s="530" t="e">
        <f ca="1">+IF(AND(ISNUMBER(OFFSET('Sanitation Data'!$I$12,0,10*ROW('Sanitation Data'!I14))),'Data Summary'!DN20="Yes"),OFFSET('Sanitation Data'!$I$12,0,10*ROW('Sanitation Data'!I14)),NA())</f>
        <v>#N/A</v>
      </c>
      <c r="AZ20" s="531" t="e">
        <f ca="1">+IF(AND(ISNUMBER(OFFSET('Hygiene Data'!$D$5,0,10*ROW('Hygiene Data'!D14))),'Data Summary'!DO20="Yes"),OFFSET('Hygiene Data'!$D$5,0,10*ROW('Hygiene Data'!D14)),NA())</f>
        <v>#N/A</v>
      </c>
      <c r="BA20" s="531" t="e">
        <f ca="1">+IF(AND(ISNUMBER(OFFSET('Hygiene Data'!$D$7,0,10*ROW('Hygiene Data'!D14))),'Data Summary'!DP20="Yes"),OFFSET('Hygiene Data'!$D$7,0,10*ROW('Hygiene Data'!D14)),NA())</f>
        <v>#N/A</v>
      </c>
      <c r="BB20" s="531" t="e">
        <f ca="1">+IF(AND(ISNUMBER(OFFSET('Hygiene Data'!$D$9,0,10*ROW('Hygiene Data'!D14))),'Data Summary'!DQ20="Yes"),OFFSET('Hygiene Data'!$D$9,0,10*ROW('Hygiene Data'!D14)),NA())</f>
        <v>#N/A</v>
      </c>
      <c r="BC20" s="531" t="e">
        <f ca="1">+IF(AND(ISNUMBER(OFFSET('Hygiene Data'!$E$5,0,10*ROW('Hygiene Data'!E14))),'Data Summary'!DR20="Yes"),OFFSET('Hygiene Data'!$E$5,0,10*ROW('Hygiene Data'!E14)),NA())</f>
        <v>#N/A</v>
      </c>
      <c r="BD20" s="531" t="e">
        <f ca="1">+IF(AND(ISNUMBER(OFFSET('Hygiene Data'!$E$7,0,10*ROW('Hygiene Data'!E14))),'Data Summary'!DS20="Yes"),OFFSET('Hygiene Data'!$E$7,0,10*ROW('Hygiene Data'!E14)),NA())</f>
        <v>#N/A</v>
      </c>
      <c r="BE20" s="531" t="e">
        <f ca="1">+IF(AND(ISNUMBER(OFFSET('Hygiene Data'!$E$9,0,10*ROW('Hygiene Data'!E14))),'Data Summary'!DT20="Yes"),OFFSET('Hygiene Data'!$E$9,0,10*ROW('Hygiene Data'!E14)),NA())</f>
        <v>#N/A</v>
      </c>
      <c r="BF20" s="531" t="e">
        <f ca="1">+IF(AND(ISNUMBER(OFFSET('Hygiene Data'!$F$5,0,10*ROW('Hygiene Data'!F14))),'Data Summary'!DU20="Yes"),OFFSET('Hygiene Data'!$F$5,0,10*ROW('Hygiene Data'!F14)),NA())</f>
        <v>#N/A</v>
      </c>
      <c r="BG20" s="531" t="e">
        <f ca="1">+IF(AND(ISNUMBER(OFFSET('Hygiene Data'!$F$7,0,10*ROW('Hygiene Data'!F14))),'Data Summary'!DV20="Yes"),OFFSET('Hygiene Data'!$F$7,0,10*ROW('Hygiene Data'!F14)),NA())</f>
        <v>#N/A</v>
      </c>
      <c r="BH20" s="531" t="e">
        <f ca="1">+IF(AND(ISNUMBER(OFFSET('Hygiene Data'!$F$9,0,10*ROW('Hygiene Data'!F14))),'Data Summary'!DW20="Yes"),OFFSET('Hygiene Data'!$F$9,0,10*ROW('Hygiene Data'!F14)),NA())</f>
        <v>#N/A</v>
      </c>
      <c r="BI20" s="531" t="e">
        <f ca="1">+IF(AND(ISNUMBER(OFFSET('Hygiene Data'!$G$5,0,10*ROW('Hygiene Data'!G14))),'Data Summary'!DX20="Yes"),OFFSET('Hygiene Data'!$G$5,0,10*ROW('Hygiene Data'!G14)),NA())</f>
        <v>#N/A</v>
      </c>
      <c r="BJ20" s="531" t="e">
        <f ca="1">+IF(AND(ISNUMBER(OFFSET('Hygiene Data'!$G$7,0,10*ROW('Hygiene Data'!G14))),'Data Summary'!DY20="Yes"),OFFSET('Hygiene Data'!$G$7,0,10*ROW('Hygiene Data'!G14)),NA())</f>
        <v>#N/A</v>
      </c>
      <c r="BK20" s="531" t="e">
        <f ca="1">+IF(AND(ISNUMBER(OFFSET('Hygiene Data'!$G$9,0,10*ROW('Hygiene Data'!G14))),'Data Summary'!DZ20="Yes"),OFFSET('Hygiene Data'!$G$9,0,10*ROW('Hygiene Data'!G14)),NA())</f>
        <v>#N/A</v>
      </c>
      <c r="BL20" s="531" t="e">
        <f ca="1">+IF(AND(ISNUMBER(OFFSET('Hygiene Data'!$H$5,0,10*ROW('Hygiene Data'!H14))),'Data Summary'!EA20="Yes"),OFFSET('Hygiene Data'!$H$5,0,10*ROW('Hygiene Data'!H14)),NA())</f>
        <v>#N/A</v>
      </c>
      <c r="BM20" s="531" t="e">
        <f ca="1">+IF(AND(ISNUMBER(OFFSET('Hygiene Data'!$H$7,0,10*ROW('Hygiene Data'!H14))),'Data Summary'!EB20="Yes"),OFFSET('Hygiene Data'!$H$7,0,10*ROW('Hygiene Data'!H14)),NA())</f>
        <v>#N/A</v>
      </c>
      <c r="BN20" s="531" t="e">
        <f ca="1">+IF(AND(ISNUMBER(OFFSET('Hygiene Data'!$H$9,0,10*ROW('Hygiene Data'!H14))),'Data Summary'!EC20="Yes"),OFFSET('Hygiene Data'!$H$9,0,10*ROW('Hygiene Data'!H14)),NA())</f>
        <v>#N/A</v>
      </c>
      <c r="BO20" s="531" t="e">
        <f ca="1">+IF(AND(ISNUMBER(OFFSET('Hygiene Data'!$I$5,0,10*ROW('Hygiene Data'!I14))),'Data Summary'!ED20="Yes"),OFFSET('Hygiene Data'!$I$5,0,10*ROW('Hygiene Data'!I14)),NA())</f>
        <v>#N/A</v>
      </c>
      <c r="BP20" s="531" t="e">
        <f ca="1">+IF(AND(ISNUMBER(OFFSET('Hygiene Data'!$I$7,0,10*ROW('Hygiene Data'!I14))),'Data Summary'!EE20="Yes"),OFFSET('Hygiene Data'!$I$7,0,10*ROW('Hygiene Data'!I14)),NA())</f>
        <v>#N/A</v>
      </c>
      <c r="BQ20" s="531" t="e">
        <f ca="1">+IF(AND(ISNUMBER(OFFSET('Hygiene Data'!$I$9,0,10*ROW('Hygiene Data'!I14))),'Data Summary'!EF20="Yes"),OFFSET('Hygiene Data'!$I$9,0,10*ROW('Hygiene Data'!I14)),NA())</f>
        <v>#N/A</v>
      </c>
    </row>
    <row r="21" spans="1:69" x14ac:dyDescent="0.25">
      <c r="A21" s="527" t="e">
        <f ca="1">+RIGHT('Data Summary'!A21,LEN('Data Summary'!A21)-9)</f>
        <v>#VALUE!</v>
      </c>
      <c r="B21" s="501" t="str">
        <f ca="1">+IF(ISTEXT('Data Summary'!B21),'Data Summary'!B21,"")</f>
        <v/>
      </c>
      <c r="C21" s="528" t="e">
        <f ca="1">+VALUE('Data Summary'!C21)</f>
        <v>#VALUE!</v>
      </c>
      <c r="D21" s="529" t="e">
        <f ca="1">+IF(AND(ISNUMBER(OFFSET('Water Data'!$D$4,0,10*ROW('Water Data'!D15))),'Data Summary'!BS21="Yes"),100-OFFSET('Water Data'!$D$4,0,10*ROW('Water Data'!D15)),NA())</f>
        <v>#N/A</v>
      </c>
      <c r="E21" s="529" t="e">
        <f ca="1">+IF(AND(ISNUMBER(OFFSET('Water Data'!$D$6,0,10*ROW('Water Data'!D15))),'Data Summary'!BT21="Yes"),OFFSET('Water Data'!$D$6,0,10*ROW('Water Data'!D15)),NA())</f>
        <v>#N/A</v>
      </c>
      <c r="F21" s="529" t="e">
        <f ca="1">+IF(AND(ISNUMBER(OFFSET('Water Data'!$D$9,0,10*ROW('Water Data'!D15))),'Data Summary'!BU21="Yes"),OFFSET('Water Data'!$D$9,0,10*ROW('Water Data'!D15)),NA())</f>
        <v>#N/A</v>
      </c>
      <c r="G21" s="529" t="e">
        <f ca="1">+IF(AND(ISNUMBER(OFFSET('Water Data'!$E$4,0,10*ROW('Water Data'!E15))),'Data Summary'!BV21="Yes"),100-OFFSET('Water Data'!$E$4,0,10*ROW('Water Data'!E15)),NA())</f>
        <v>#N/A</v>
      </c>
      <c r="H21" s="529" t="e">
        <f ca="1">+IF(AND(ISNUMBER(OFFSET('Water Data'!$E$6,0,10*ROW('Water Data'!E15))),'Data Summary'!BW21="Yes"),OFFSET('Water Data'!$E$6,0,10*ROW('Water Data'!E15)),NA())</f>
        <v>#N/A</v>
      </c>
      <c r="I21" s="529" t="e">
        <f ca="1">+IF(AND(ISNUMBER(OFFSET('Water Data'!$E$9,0,10*ROW('Water Data'!E15))),'Data Summary'!BX21="Yes"),OFFSET('Water Data'!$E$9,0,10*ROW('Water Data'!E15)),NA())</f>
        <v>#N/A</v>
      </c>
      <c r="J21" s="529" t="e">
        <f ca="1">+IF(AND(ISNUMBER(OFFSET('Water Data'!$F$4,0,10*ROW('Water Data'!F15))),'Data Summary'!BY21="Yes"),100-OFFSET('Water Data'!$F$4,0,10*ROW('Water Data'!F15)),NA())</f>
        <v>#N/A</v>
      </c>
      <c r="K21" s="529" t="e">
        <f ca="1">+IF(AND(ISNUMBER(OFFSET('Water Data'!$F$6,0,10*ROW('Water Data'!F15))),'Data Summary'!BZ21="Yes"),OFFSET('Water Data'!$F$6,0,10*ROW('Water Data'!F15)),NA())</f>
        <v>#N/A</v>
      </c>
      <c r="L21" s="529" t="e">
        <f ca="1">+IF(AND(ISNUMBER(OFFSET('Water Data'!$F$9,0,10*ROW('Water Data'!F15))),'Data Summary'!CA21="Yes"),OFFSET('Water Data'!$F$9,0,10*ROW('Water Data'!F15)),NA())</f>
        <v>#N/A</v>
      </c>
      <c r="M21" s="529" t="e">
        <f ca="1">+IF(AND(ISNUMBER(OFFSET('Water Data'!$G$4,0,10*ROW('Water Data'!G15))),'Data Summary'!CB21="Yes"),100-OFFSET('Water Data'!$G$4,0,10*ROW('Water Data'!G15)),NA())</f>
        <v>#N/A</v>
      </c>
      <c r="N21" s="529" t="e">
        <f ca="1">+IF(AND(ISNUMBER(OFFSET('Water Data'!$G$6,0,10*ROW('Water Data'!G15))),'Data Summary'!CC21="Yes"),OFFSET('Water Data'!$G$6,0,10*ROW('Water Data'!G15)),NA())</f>
        <v>#N/A</v>
      </c>
      <c r="O21" s="529" t="e">
        <f ca="1">+IF(AND(ISNUMBER(OFFSET('Water Data'!$G$9,0,10*ROW('Water Data'!G15))),'Data Summary'!CD21="Yes"),OFFSET('Water Data'!$G$9,0,10*ROW('Water Data'!G15)),NA())</f>
        <v>#N/A</v>
      </c>
      <c r="P21" s="529" t="e">
        <f ca="1">+IF(AND(ISNUMBER(OFFSET('Water Data'!$H$4,0,10*ROW('Water Data'!H15))),'Data Summary'!CE21="Yes"),100-OFFSET('Water Data'!$H$4,0,10*ROW('Water Data'!H15)),NA())</f>
        <v>#N/A</v>
      </c>
      <c r="Q21" s="529" t="e">
        <f ca="1">+IF(AND(ISNUMBER(OFFSET('Water Data'!$H$6,0,10*ROW('Water Data'!H15))),'Data Summary'!CF21="Yes"),OFFSET('Water Data'!$H$6,0,10*ROW('Water Data'!H15)),NA())</f>
        <v>#N/A</v>
      </c>
      <c r="R21" s="529" t="e">
        <f ca="1">+IF(AND(ISNUMBER(OFFSET('Water Data'!$H$9,0,10*ROW('Water Data'!H15))),'Data Summary'!CG21="Yes"),OFFSET('Water Data'!$H$9,0,10*ROW('Water Data'!H15)),NA())</f>
        <v>#N/A</v>
      </c>
      <c r="S21" s="529" t="e">
        <f ca="1">+IF(AND(ISNUMBER(OFFSET('Water Data'!$I$4,0,10*ROW('Water Data'!I15))),'Data Summary'!CH21="Yes"),100-OFFSET('Water Data'!$I$4,0,10*ROW('Water Data'!I15)),NA())</f>
        <v>#N/A</v>
      </c>
      <c r="T21" s="529" t="e">
        <f ca="1">+IF(AND(ISNUMBER(OFFSET('Water Data'!$I$6,0,10*ROW('Water Data'!I15))),'Data Summary'!CI21="Yes"),OFFSET('Water Data'!$I$6,0,10*ROW('Water Data'!I15)),NA())</f>
        <v>#N/A</v>
      </c>
      <c r="U21" s="529" t="e">
        <f ca="1">+IF(AND(ISNUMBER(OFFSET('Water Data'!$I$9,0,10*ROW('Water Data'!I15))),'Data Summary'!CJ21="Yes"),OFFSET('Water Data'!$I$9,0,10*ROW('Water Data'!I15)),NA())</f>
        <v>#N/A</v>
      </c>
      <c r="V21" s="530" t="e">
        <f ca="1">+IF(AND(ISNUMBER(OFFSET('Sanitation Data'!$D$4,0,10*ROW('Sanitation Data'!D15))),'Data Summary'!CK21="Yes"),100-OFFSET('Sanitation Data'!$D$4,0,10*ROW('Sanitation Data'!D15)),NA())</f>
        <v>#N/A</v>
      </c>
      <c r="W21" s="530" t="e">
        <f ca="1">+IF(AND(ISNUMBER(OFFSET('Sanitation Data'!$D$6,0,10*ROW('Sanitation Data'!D15))),'Data Summary'!CL21="Yes"),OFFSET('Sanitation Data'!$D$6,0,10*ROW('Sanitation Data'!D15)),NA())</f>
        <v>#N/A</v>
      </c>
      <c r="X21" s="530" t="e">
        <f ca="1">+IF(AND(ISNUMBER(OFFSET('Sanitation Data'!$D$10,0,10*ROW('Sanitation Data'!D15))),'Data Summary'!CM21="Yes"),OFFSET('Sanitation Data'!$D$10,0,10*ROW('Sanitation Data'!D15)),NA())</f>
        <v>#N/A</v>
      </c>
      <c r="Y21" s="530" t="e">
        <f ca="1">+IF(AND(ISNUMBER(OFFSET('Sanitation Data'!$D$11,0,10*ROW('Sanitation Data'!D15))),'Data Summary'!CN21="Yes"),OFFSET('Sanitation Data'!$D$11,0,10*ROW('Sanitation Data'!D15)),NA())</f>
        <v>#N/A</v>
      </c>
      <c r="Z21" s="530" t="e">
        <f ca="1">+IF(AND(ISNUMBER(OFFSET('Sanitation Data'!$D$12,0,10*ROW('Sanitation Data'!D15))),'Data Summary'!CO21="Yes"),OFFSET('Sanitation Data'!$D$12,0,10*ROW('Sanitation Data'!D15)),NA())</f>
        <v>#N/A</v>
      </c>
      <c r="AA21" s="530" t="e">
        <f ca="1">+IF(AND(ISNUMBER(OFFSET('Sanitation Data'!$E$4,0,10*ROW('Sanitation Data'!E15))),'Data Summary'!CP21="Yes"),100-OFFSET('Sanitation Data'!$E$4,0,10*ROW('Sanitation Data'!E15)),NA())</f>
        <v>#N/A</v>
      </c>
      <c r="AB21" s="530" t="e">
        <f ca="1">+IF(AND(ISNUMBER(OFFSET('Sanitation Data'!$E$6,0,10*ROW('Sanitation Data'!E15))),'Data Summary'!CQ21="Yes"),OFFSET('Sanitation Data'!$E$6,0,10*ROW('Sanitation Data'!E15)),NA())</f>
        <v>#N/A</v>
      </c>
      <c r="AC21" s="530" t="e">
        <f ca="1">+IF(AND(ISNUMBER(OFFSET('Sanitation Data'!$E$10,0,10*ROW('Sanitation Data'!E15))),'Data Summary'!CR21="Yes"),OFFSET('Sanitation Data'!$E$10,0,10*ROW('Sanitation Data'!E15)),NA())</f>
        <v>#N/A</v>
      </c>
      <c r="AD21" s="530" t="e">
        <f ca="1">+IF(AND(ISNUMBER(OFFSET('Sanitation Data'!$E$11,0,10*ROW('Sanitation Data'!E15))),'Data Summary'!CS21="Yes"),OFFSET('Sanitation Data'!$E$11,0,10*ROW('Sanitation Data'!E15)),NA())</f>
        <v>#N/A</v>
      </c>
      <c r="AE21" s="530" t="e">
        <f ca="1">+IF(AND(ISNUMBER(OFFSET('Sanitation Data'!$E$12,0,10*ROW('Sanitation Data'!E15))),'Data Summary'!CT21="Yes"),OFFSET('Sanitation Data'!$E$12,0,10*ROW('Sanitation Data'!E15)),NA())</f>
        <v>#N/A</v>
      </c>
      <c r="AF21" s="530" t="e">
        <f ca="1">+IF(AND(ISNUMBER(OFFSET('Sanitation Data'!$F$4,0,10*ROW('Sanitation Data'!F15))),'Data Summary'!CU21="Yes"),100-OFFSET('Sanitation Data'!$F$4,0,10*ROW('Sanitation Data'!F15)),NA())</f>
        <v>#N/A</v>
      </c>
      <c r="AG21" s="530" t="e">
        <f ca="1">+IF(AND(ISNUMBER(OFFSET('Sanitation Data'!$F$6,0,10*ROW('Sanitation Data'!F15))),'Data Summary'!CV21="Yes"),OFFSET('Sanitation Data'!$F$6,0,10*ROW('Sanitation Data'!F15)),NA())</f>
        <v>#N/A</v>
      </c>
      <c r="AH21" s="530" t="e">
        <f ca="1">+IF(AND(ISNUMBER(OFFSET('Sanitation Data'!$F$10,0,10*ROW('Sanitation Data'!F15))),'Data Summary'!CW21="Yes"),OFFSET('Sanitation Data'!$F$10,0,10*ROW('Sanitation Data'!F15)),NA())</f>
        <v>#N/A</v>
      </c>
      <c r="AI21" s="530" t="e">
        <f ca="1">+IF(AND(ISNUMBER(OFFSET('Sanitation Data'!$F$11,0,10*ROW('Sanitation Data'!F15))),'Data Summary'!CX21="Yes"),OFFSET('Sanitation Data'!$F$11,0,10*ROW('Sanitation Data'!F15)),NA())</f>
        <v>#N/A</v>
      </c>
      <c r="AJ21" s="530" t="e">
        <f ca="1">+IF(AND(ISNUMBER(OFFSET('Sanitation Data'!$F$12,0,10*ROW('Sanitation Data'!F15))),'Data Summary'!CY21="Yes"),OFFSET('Sanitation Data'!$F$12,0,10*ROW('Sanitation Data'!F15)),NA())</f>
        <v>#N/A</v>
      </c>
      <c r="AK21" s="530" t="e">
        <f ca="1">+IF(AND(ISNUMBER(OFFSET('Sanitation Data'!$G$4,0,10*ROW('Sanitation Data'!G15))),'Data Summary'!CZ21="Yes"),100-OFFSET('Sanitation Data'!$G$4,0,10*ROW('Sanitation Data'!G15)),NA())</f>
        <v>#N/A</v>
      </c>
      <c r="AL21" s="530" t="e">
        <f ca="1">+IF(AND(ISNUMBER(OFFSET('Sanitation Data'!$G$6,0,10*ROW('Sanitation Data'!G15))),'Data Summary'!DA21="Yes"),OFFSET('Sanitation Data'!$G$6,0,10*ROW('Sanitation Data'!G15)),NA())</f>
        <v>#N/A</v>
      </c>
      <c r="AM21" s="530" t="e">
        <f ca="1">+IF(AND(ISNUMBER(OFFSET('Sanitation Data'!$G$10,0,10*ROW('Sanitation Data'!G15))),'Data Summary'!DB21="Yes"),OFFSET('Sanitation Data'!$G$10,0,10*ROW('Sanitation Data'!G15)),NA())</f>
        <v>#N/A</v>
      </c>
      <c r="AN21" s="530" t="e">
        <f ca="1">+IF(AND(ISNUMBER(OFFSET('Sanitation Data'!$G$11,0,10*ROW('Sanitation Data'!G15))),'Data Summary'!DC21="Yes"),OFFSET('Sanitation Data'!$G$11,0,10*ROW('Sanitation Data'!G15)),NA())</f>
        <v>#N/A</v>
      </c>
      <c r="AO21" s="530" t="e">
        <f ca="1">+IF(AND(ISNUMBER(OFFSET('Sanitation Data'!$G$12,0,10*ROW('Sanitation Data'!G15))),'Data Summary'!DD21="Yes"),OFFSET('Sanitation Data'!$G$12,0,10*ROW('Sanitation Data'!G15)),NA())</f>
        <v>#N/A</v>
      </c>
      <c r="AP21" s="530" t="e">
        <f ca="1">+IF(AND(ISNUMBER(OFFSET('Sanitation Data'!$H$4,0,10*ROW('Sanitation Data'!H15))),'Data Summary'!DE21="Yes"),100-OFFSET('Sanitation Data'!$H$4,0,10*ROW('Sanitation Data'!H15)),NA())</f>
        <v>#N/A</v>
      </c>
      <c r="AQ21" s="530" t="e">
        <f ca="1">+IF(AND(ISNUMBER(OFFSET('Sanitation Data'!$H$6,0,10*ROW('Sanitation Data'!H15))),'Data Summary'!DF21="Yes"),OFFSET('Sanitation Data'!$H$6,0,10*ROW('Sanitation Data'!H15)),NA())</f>
        <v>#N/A</v>
      </c>
      <c r="AR21" s="530" t="e">
        <f ca="1">+IF(AND(ISNUMBER(OFFSET('Sanitation Data'!$H$10,0,10*ROW('Sanitation Data'!H15))),'Data Summary'!DG21="Yes"),OFFSET('Sanitation Data'!$H$10,0,10*ROW('Sanitation Data'!H15)),NA())</f>
        <v>#N/A</v>
      </c>
      <c r="AS21" s="530" t="e">
        <f ca="1">+IF(AND(ISNUMBER(OFFSET('Sanitation Data'!$H$11,0,10*ROW('Sanitation Data'!H15))),'Data Summary'!DH21="Yes"),OFFSET('Sanitation Data'!$H$11,0,10*ROW('Sanitation Data'!H15)),NA())</f>
        <v>#N/A</v>
      </c>
      <c r="AT21" s="530" t="e">
        <f ca="1">+IF(AND(ISNUMBER(OFFSET('Sanitation Data'!$H$12,0,10*ROW('Sanitation Data'!H15))),'Data Summary'!DI21="Yes"),OFFSET('Sanitation Data'!$H$12,0,10*ROW('Sanitation Data'!H15)),NA())</f>
        <v>#N/A</v>
      </c>
      <c r="AU21" s="530" t="e">
        <f ca="1">+IF(AND(ISNUMBER(OFFSET('Sanitation Data'!$I$4,0,10*ROW('Sanitation Data'!I15))),'Data Summary'!DJ21="Yes"),100-OFFSET('Sanitation Data'!$I$4,0,10*ROW('Sanitation Data'!I15)),NA())</f>
        <v>#N/A</v>
      </c>
      <c r="AV21" s="530" t="e">
        <f ca="1">+IF(AND(ISNUMBER(OFFSET('Sanitation Data'!$I$6,0,10*ROW('Sanitation Data'!I15))),'Data Summary'!DK21="Yes"),OFFSET('Sanitation Data'!$I$6,0,10*ROW('Sanitation Data'!I15)),NA())</f>
        <v>#N/A</v>
      </c>
      <c r="AW21" s="530" t="e">
        <f ca="1">+IF(AND(ISNUMBER(OFFSET('Sanitation Data'!$I$10,0,10*ROW('Sanitation Data'!I15))),'Data Summary'!DL21="Yes"),OFFSET('Sanitation Data'!$I$10,0,10*ROW('Sanitation Data'!I15)),NA())</f>
        <v>#N/A</v>
      </c>
      <c r="AX21" s="530" t="e">
        <f ca="1">+IF(AND(ISNUMBER(OFFSET('Sanitation Data'!$I$11,0,10*ROW('Sanitation Data'!I15))),'Data Summary'!DM21="Yes"),OFFSET('Sanitation Data'!$I$11,0,10*ROW('Sanitation Data'!I15)),NA())</f>
        <v>#N/A</v>
      </c>
      <c r="AY21" s="530" t="e">
        <f ca="1">+IF(AND(ISNUMBER(OFFSET('Sanitation Data'!$I$12,0,10*ROW('Sanitation Data'!I15))),'Data Summary'!DN21="Yes"),OFFSET('Sanitation Data'!$I$12,0,10*ROW('Sanitation Data'!I15)),NA())</f>
        <v>#N/A</v>
      </c>
      <c r="AZ21" s="531" t="e">
        <f ca="1">+IF(AND(ISNUMBER(OFFSET('Hygiene Data'!$D$5,0,10*ROW('Hygiene Data'!D15))),'Data Summary'!DO21="Yes"),OFFSET('Hygiene Data'!$D$5,0,10*ROW('Hygiene Data'!D15)),NA())</f>
        <v>#N/A</v>
      </c>
      <c r="BA21" s="531" t="e">
        <f ca="1">+IF(AND(ISNUMBER(OFFSET('Hygiene Data'!$D$7,0,10*ROW('Hygiene Data'!D15))),'Data Summary'!DP21="Yes"),OFFSET('Hygiene Data'!$D$7,0,10*ROW('Hygiene Data'!D15)),NA())</f>
        <v>#N/A</v>
      </c>
      <c r="BB21" s="531" t="e">
        <f ca="1">+IF(AND(ISNUMBER(OFFSET('Hygiene Data'!$D$9,0,10*ROW('Hygiene Data'!D15))),'Data Summary'!DQ21="Yes"),OFFSET('Hygiene Data'!$D$9,0,10*ROW('Hygiene Data'!D15)),NA())</f>
        <v>#N/A</v>
      </c>
      <c r="BC21" s="531" t="e">
        <f ca="1">+IF(AND(ISNUMBER(OFFSET('Hygiene Data'!$E$5,0,10*ROW('Hygiene Data'!E15))),'Data Summary'!DR21="Yes"),OFFSET('Hygiene Data'!$E$5,0,10*ROW('Hygiene Data'!E15)),NA())</f>
        <v>#N/A</v>
      </c>
      <c r="BD21" s="531" t="e">
        <f ca="1">+IF(AND(ISNUMBER(OFFSET('Hygiene Data'!$E$7,0,10*ROW('Hygiene Data'!E15))),'Data Summary'!DS21="Yes"),OFFSET('Hygiene Data'!$E$7,0,10*ROW('Hygiene Data'!E15)),NA())</f>
        <v>#N/A</v>
      </c>
      <c r="BE21" s="531" t="e">
        <f ca="1">+IF(AND(ISNUMBER(OFFSET('Hygiene Data'!$E$9,0,10*ROW('Hygiene Data'!E15))),'Data Summary'!DT21="Yes"),OFFSET('Hygiene Data'!$E$9,0,10*ROW('Hygiene Data'!E15)),NA())</f>
        <v>#N/A</v>
      </c>
      <c r="BF21" s="531" t="e">
        <f ca="1">+IF(AND(ISNUMBER(OFFSET('Hygiene Data'!$F$5,0,10*ROW('Hygiene Data'!F15))),'Data Summary'!DU21="Yes"),OFFSET('Hygiene Data'!$F$5,0,10*ROW('Hygiene Data'!F15)),NA())</f>
        <v>#N/A</v>
      </c>
      <c r="BG21" s="531" t="e">
        <f ca="1">+IF(AND(ISNUMBER(OFFSET('Hygiene Data'!$F$7,0,10*ROW('Hygiene Data'!F15))),'Data Summary'!DV21="Yes"),OFFSET('Hygiene Data'!$F$7,0,10*ROW('Hygiene Data'!F15)),NA())</f>
        <v>#N/A</v>
      </c>
      <c r="BH21" s="531" t="e">
        <f ca="1">+IF(AND(ISNUMBER(OFFSET('Hygiene Data'!$F$9,0,10*ROW('Hygiene Data'!F15))),'Data Summary'!DW21="Yes"),OFFSET('Hygiene Data'!$F$9,0,10*ROW('Hygiene Data'!F15)),NA())</f>
        <v>#N/A</v>
      </c>
      <c r="BI21" s="531" t="e">
        <f ca="1">+IF(AND(ISNUMBER(OFFSET('Hygiene Data'!$G$5,0,10*ROW('Hygiene Data'!G15))),'Data Summary'!DX21="Yes"),OFFSET('Hygiene Data'!$G$5,0,10*ROW('Hygiene Data'!G15)),NA())</f>
        <v>#N/A</v>
      </c>
      <c r="BJ21" s="531" t="e">
        <f ca="1">+IF(AND(ISNUMBER(OFFSET('Hygiene Data'!$G$7,0,10*ROW('Hygiene Data'!G15))),'Data Summary'!DY21="Yes"),OFFSET('Hygiene Data'!$G$7,0,10*ROW('Hygiene Data'!G15)),NA())</f>
        <v>#N/A</v>
      </c>
      <c r="BK21" s="531" t="e">
        <f ca="1">+IF(AND(ISNUMBER(OFFSET('Hygiene Data'!$G$9,0,10*ROW('Hygiene Data'!G15))),'Data Summary'!DZ21="Yes"),OFFSET('Hygiene Data'!$G$9,0,10*ROW('Hygiene Data'!G15)),NA())</f>
        <v>#N/A</v>
      </c>
      <c r="BL21" s="531" t="e">
        <f ca="1">+IF(AND(ISNUMBER(OFFSET('Hygiene Data'!$H$5,0,10*ROW('Hygiene Data'!H15))),'Data Summary'!EA21="Yes"),OFFSET('Hygiene Data'!$H$5,0,10*ROW('Hygiene Data'!H15)),NA())</f>
        <v>#N/A</v>
      </c>
      <c r="BM21" s="531" t="e">
        <f ca="1">+IF(AND(ISNUMBER(OFFSET('Hygiene Data'!$H$7,0,10*ROW('Hygiene Data'!H15))),'Data Summary'!EB21="Yes"),OFFSET('Hygiene Data'!$H$7,0,10*ROW('Hygiene Data'!H15)),NA())</f>
        <v>#N/A</v>
      </c>
      <c r="BN21" s="531" t="e">
        <f ca="1">+IF(AND(ISNUMBER(OFFSET('Hygiene Data'!$H$9,0,10*ROW('Hygiene Data'!H15))),'Data Summary'!EC21="Yes"),OFFSET('Hygiene Data'!$H$9,0,10*ROW('Hygiene Data'!H15)),NA())</f>
        <v>#N/A</v>
      </c>
      <c r="BO21" s="531" t="e">
        <f ca="1">+IF(AND(ISNUMBER(OFFSET('Hygiene Data'!$I$5,0,10*ROW('Hygiene Data'!I15))),'Data Summary'!ED21="Yes"),OFFSET('Hygiene Data'!$I$5,0,10*ROW('Hygiene Data'!I15)),NA())</f>
        <v>#N/A</v>
      </c>
      <c r="BP21" s="531" t="e">
        <f ca="1">+IF(AND(ISNUMBER(OFFSET('Hygiene Data'!$I$7,0,10*ROW('Hygiene Data'!I15))),'Data Summary'!EE21="Yes"),OFFSET('Hygiene Data'!$I$7,0,10*ROW('Hygiene Data'!I15)),NA())</f>
        <v>#N/A</v>
      </c>
      <c r="BQ21" s="531" t="e">
        <f ca="1">+IF(AND(ISNUMBER(OFFSET('Hygiene Data'!$I$9,0,10*ROW('Hygiene Data'!I15))),'Data Summary'!EF21="Yes"),OFFSET('Hygiene Data'!$I$9,0,10*ROW('Hygiene Data'!I15)),NA())</f>
        <v>#N/A</v>
      </c>
    </row>
    <row r="22" spans="1:69" x14ac:dyDescent="0.25">
      <c r="A22" s="527" t="e">
        <f ca="1">+RIGHT('Data Summary'!A22,LEN('Data Summary'!A22)-9)</f>
        <v>#VALUE!</v>
      </c>
      <c r="B22" s="501" t="str">
        <f ca="1">+IF(ISTEXT('Data Summary'!B22),'Data Summary'!B22,"")</f>
        <v/>
      </c>
      <c r="C22" s="528" t="e">
        <f ca="1">+VALUE('Data Summary'!C22)</f>
        <v>#VALUE!</v>
      </c>
      <c r="D22" s="529" t="e">
        <f ca="1">+IF(AND(ISNUMBER(OFFSET('Water Data'!$D$4,0,10*ROW('Water Data'!D16))),'Data Summary'!BS22="Yes"),100-OFFSET('Water Data'!$D$4,0,10*ROW('Water Data'!D16)),NA())</f>
        <v>#N/A</v>
      </c>
      <c r="E22" s="529" t="e">
        <f ca="1">+IF(AND(ISNUMBER(OFFSET('Water Data'!$D$6,0,10*ROW('Water Data'!D16))),'Data Summary'!BT22="Yes"),OFFSET('Water Data'!$D$6,0,10*ROW('Water Data'!D16)),NA())</f>
        <v>#N/A</v>
      </c>
      <c r="F22" s="529" t="e">
        <f ca="1">+IF(AND(ISNUMBER(OFFSET('Water Data'!$D$9,0,10*ROW('Water Data'!D16))),'Data Summary'!BU22="Yes"),OFFSET('Water Data'!$D$9,0,10*ROW('Water Data'!D16)),NA())</f>
        <v>#N/A</v>
      </c>
      <c r="G22" s="529" t="e">
        <f ca="1">+IF(AND(ISNUMBER(OFFSET('Water Data'!$E$4,0,10*ROW('Water Data'!E16))),'Data Summary'!BV22="Yes"),100-OFFSET('Water Data'!$E$4,0,10*ROW('Water Data'!E16)),NA())</f>
        <v>#N/A</v>
      </c>
      <c r="H22" s="529" t="e">
        <f ca="1">+IF(AND(ISNUMBER(OFFSET('Water Data'!$E$6,0,10*ROW('Water Data'!E16))),'Data Summary'!BW22="Yes"),OFFSET('Water Data'!$E$6,0,10*ROW('Water Data'!E16)),NA())</f>
        <v>#N/A</v>
      </c>
      <c r="I22" s="529" t="e">
        <f ca="1">+IF(AND(ISNUMBER(OFFSET('Water Data'!$E$9,0,10*ROW('Water Data'!E16))),'Data Summary'!BX22="Yes"),OFFSET('Water Data'!$E$9,0,10*ROW('Water Data'!E16)),NA())</f>
        <v>#N/A</v>
      </c>
      <c r="J22" s="529" t="e">
        <f ca="1">+IF(AND(ISNUMBER(OFFSET('Water Data'!$F$4,0,10*ROW('Water Data'!F16))),'Data Summary'!BY22="Yes"),100-OFFSET('Water Data'!$F$4,0,10*ROW('Water Data'!F16)),NA())</f>
        <v>#N/A</v>
      </c>
      <c r="K22" s="529" t="e">
        <f ca="1">+IF(AND(ISNUMBER(OFFSET('Water Data'!$F$6,0,10*ROW('Water Data'!F16))),'Data Summary'!BZ22="Yes"),OFFSET('Water Data'!$F$6,0,10*ROW('Water Data'!F16)),NA())</f>
        <v>#N/A</v>
      </c>
      <c r="L22" s="529" t="e">
        <f ca="1">+IF(AND(ISNUMBER(OFFSET('Water Data'!$F$9,0,10*ROW('Water Data'!F16))),'Data Summary'!CA22="Yes"),OFFSET('Water Data'!$F$9,0,10*ROW('Water Data'!F16)),NA())</f>
        <v>#N/A</v>
      </c>
      <c r="M22" s="529" t="e">
        <f ca="1">+IF(AND(ISNUMBER(OFFSET('Water Data'!$G$4,0,10*ROW('Water Data'!G16))),'Data Summary'!CB22="Yes"),100-OFFSET('Water Data'!$G$4,0,10*ROW('Water Data'!G16)),NA())</f>
        <v>#N/A</v>
      </c>
      <c r="N22" s="529" t="e">
        <f ca="1">+IF(AND(ISNUMBER(OFFSET('Water Data'!$G$6,0,10*ROW('Water Data'!G16))),'Data Summary'!CC22="Yes"),OFFSET('Water Data'!$G$6,0,10*ROW('Water Data'!G16)),NA())</f>
        <v>#N/A</v>
      </c>
      <c r="O22" s="529" t="e">
        <f ca="1">+IF(AND(ISNUMBER(OFFSET('Water Data'!$G$9,0,10*ROW('Water Data'!G16))),'Data Summary'!CD22="Yes"),OFFSET('Water Data'!$G$9,0,10*ROW('Water Data'!G16)),NA())</f>
        <v>#N/A</v>
      </c>
      <c r="P22" s="529" t="e">
        <f ca="1">+IF(AND(ISNUMBER(OFFSET('Water Data'!$H$4,0,10*ROW('Water Data'!H16))),'Data Summary'!CE22="Yes"),100-OFFSET('Water Data'!$H$4,0,10*ROW('Water Data'!H16)),NA())</f>
        <v>#N/A</v>
      </c>
      <c r="Q22" s="529" t="e">
        <f ca="1">+IF(AND(ISNUMBER(OFFSET('Water Data'!$H$6,0,10*ROW('Water Data'!H16))),'Data Summary'!CF22="Yes"),OFFSET('Water Data'!$H$6,0,10*ROW('Water Data'!H16)),NA())</f>
        <v>#N/A</v>
      </c>
      <c r="R22" s="529" t="e">
        <f ca="1">+IF(AND(ISNUMBER(OFFSET('Water Data'!$H$9,0,10*ROW('Water Data'!H16))),'Data Summary'!CG22="Yes"),OFFSET('Water Data'!$H$9,0,10*ROW('Water Data'!H16)),NA())</f>
        <v>#N/A</v>
      </c>
      <c r="S22" s="529" t="e">
        <f ca="1">+IF(AND(ISNUMBER(OFFSET('Water Data'!$I$4,0,10*ROW('Water Data'!I16))),'Data Summary'!CH22="Yes"),100-OFFSET('Water Data'!$I$4,0,10*ROW('Water Data'!I16)),NA())</f>
        <v>#N/A</v>
      </c>
      <c r="T22" s="529" t="e">
        <f ca="1">+IF(AND(ISNUMBER(OFFSET('Water Data'!$I$6,0,10*ROW('Water Data'!I16))),'Data Summary'!CI22="Yes"),OFFSET('Water Data'!$I$6,0,10*ROW('Water Data'!I16)),NA())</f>
        <v>#N/A</v>
      </c>
      <c r="U22" s="529" t="e">
        <f ca="1">+IF(AND(ISNUMBER(OFFSET('Water Data'!$I$9,0,10*ROW('Water Data'!I16))),'Data Summary'!CJ22="Yes"),OFFSET('Water Data'!$I$9,0,10*ROW('Water Data'!I16)),NA())</f>
        <v>#N/A</v>
      </c>
      <c r="V22" s="530" t="e">
        <f ca="1">+IF(AND(ISNUMBER(OFFSET('Sanitation Data'!$D$4,0,10*ROW('Sanitation Data'!D16))),'Data Summary'!CK22="Yes"),100-OFFSET('Sanitation Data'!$D$4,0,10*ROW('Sanitation Data'!D16)),NA())</f>
        <v>#N/A</v>
      </c>
      <c r="W22" s="530" t="e">
        <f ca="1">+IF(AND(ISNUMBER(OFFSET('Sanitation Data'!$D$6,0,10*ROW('Sanitation Data'!D16))),'Data Summary'!CL22="Yes"),OFFSET('Sanitation Data'!$D$6,0,10*ROW('Sanitation Data'!D16)),NA())</f>
        <v>#N/A</v>
      </c>
      <c r="X22" s="530" t="e">
        <f ca="1">+IF(AND(ISNUMBER(OFFSET('Sanitation Data'!$D$10,0,10*ROW('Sanitation Data'!D16))),'Data Summary'!CM22="Yes"),OFFSET('Sanitation Data'!$D$10,0,10*ROW('Sanitation Data'!D16)),NA())</f>
        <v>#N/A</v>
      </c>
      <c r="Y22" s="530" t="e">
        <f ca="1">+IF(AND(ISNUMBER(OFFSET('Sanitation Data'!$D$11,0,10*ROW('Sanitation Data'!D16))),'Data Summary'!CN22="Yes"),OFFSET('Sanitation Data'!$D$11,0,10*ROW('Sanitation Data'!D16)),NA())</f>
        <v>#N/A</v>
      </c>
      <c r="Z22" s="530" t="e">
        <f ca="1">+IF(AND(ISNUMBER(OFFSET('Sanitation Data'!$D$12,0,10*ROW('Sanitation Data'!D16))),'Data Summary'!CO22="Yes"),OFFSET('Sanitation Data'!$D$12,0,10*ROW('Sanitation Data'!D16)),NA())</f>
        <v>#N/A</v>
      </c>
      <c r="AA22" s="530" t="e">
        <f ca="1">+IF(AND(ISNUMBER(OFFSET('Sanitation Data'!$E$4,0,10*ROW('Sanitation Data'!E16))),'Data Summary'!CP22="Yes"),100-OFFSET('Sanitation Data'!$E$4,0,10*ROW('Sanitation Data'!E16)),NA())</f>
        <v>#N/A</v>
      </c>
      <c r="AB22" s="530" t="e">
        <f ca="1">+IF(AND(ISNUMBER(OFFSET('Sanitation Data'!$E$6,0,10*ROW('Sanitation Data'!E16))),'Data Summary'!CQ22="Yes"),OFFSET('Sanitation Data'!$E$6,0,10*ROW('Sanitation Data'!E16)),NA())</f>
        <v>#N/A</v>
      </c>
      <c r="AC22" s="530" t="e">
        <f ca="1">+IF(AND(ISNUMBER(OFFSET('Sanitation Data'!$E$10,0,10*ROW('Sanitation Data'!E16))),'Data Summary'!CR22="Yes"),OFFSET('Sanitation Data'!$E$10,0,10*ROW('Sanitation Data'!E16)),NA())</f>
        <v>#N/A</v>
      </c>
      <c r="AD22" s="530" t="e">
        <f ca="1">+IF(AND(ISNUMBER(OFFSET('Sanitation Data'!$E$11,0,10*ROW('Sanitation Data'!E16))),'Data Summary'!CS22="Yes"),OFFSET('Sanitation Data'!$E$11,0,10*ROW('Sanitation Data'!E16)),NA())</f>
        <v>#N/A</v>
      </c>
      <c r="AE22" s="530" t="e">
        <f ca="1">+IF(AND(ISNUMBER(OFFSET('Sanitation Data'!$E$12,0,10*ROW('Sanitation Data'!E16))),'Data Summary'!CT22="Yes"),OFFSET('Sanitation Data'!$E$12,0,10*ROW('Sanitation Data'!E16)),NA())</f>
        <v>#N/A</v>
      </c>
      <c r="AF22" s="530" t="e">
        <f ca="1">+IF(AND(ISNUMBER(OFFSET('Sanitation Data'!$F$4,0,10*ROW('Sanitation Data'!F16))),'Data Summary'!CU22="Yes"),100-OFFSET('Sanitation Data'!$F$4,0,10*ROW('Sanitation Data'!F16)),NA())</f>
        <v>#N/A</v>
      </c>
      <c r="AG22" s="530" t="e">
        <f ca="1">+IF(AND(ISNUMBER(OFFSET('Sanitation Data'!$F$6,0,10*ROW('Sanitation Data'!F16))),'Data Summary'!CV22="Yes"),OFFSET('Sanitation Data'!$F$6,0,10*ROW('Sanitation Data'!F16)),NA())</f>
        <v>#N/A</v>
      </c>
      <c r="AH22" s="530" t="e">
        <f ca="1">+IF(AND(ISNUMBER(OFFSET('Sanitation Data'!$F$10,0,10*ROW('Sanitation Data'!F16))),'Data Summary'!CW22="Yes"),OFFSET('Sanitation Data'!$F$10,0,10*ROW('Sanitation Data'!F16)),NA())</f>
        <v>#N/A</v>
      </c>
      <c r="AI22" s="530" t="e">
        <f ca="1">+IF(AND(ISNUMBER(OFFSET('Sanitation Data'!$F$11,0,10*ROW('Sanitation Data'!F16))),'Data Summary'!CX22="Yes"),OFFSET('Sanitation Data'!$F$11,0,10*ROW('Sanitation Data'!F16)),NA())</f>
        <v>#N/A</v>
      </c>
      <c r="AJ22" s="530" t="e">
        <f ca="1">+IF(AND(ISNUMBER(OFFSET('Sanitation Data'!$F$12,0,10*ROW('Sanitation Data'!F16))),'Data Summary'!CY22="Yes"),OFFSET('Sanitation Data'!$F$12,0,10*ROW('Sanitation Data'!F16)),NA())</f>
        <v>#N/A</v>
      </c>
      <c r="AK22" s="530" t="e">
        <f ca="1">+IF(AND(ISNUMBER(OFFSET('Sanitation Data'!$G$4,0,10*ROW('Sanitation Data'!G16))),'Data Summary'!CZ22="Yes"),100-OFFSET('Sanitation Data'!$G$4,0,10*ROW('Sanitation Data'!G16)),NA())</f>
        <v>#N/A</v>
      </c>
      <c r="AL22" s="530" t="e">
        <f ca="1">+IF(AND(ISNUMBER(OFFSET('Sanitation Data'!$G$6,0,10*ROW('Sanitation Data'!G16))),'Data Summary'!DA22="Yes"),OFFSET('Sanitation Data'!$G$6,0,10*ROW('Sanitation Data'!G16)),NA())</f>
        <v>#N/A</v>
      </c>
      <c r="AM22" s="530" t="e">
        <f ca="1">+IF(AND(ISNUMBER(OFFSET('Sanitation Data'!$G$10,0,10*ROW('Sanitation Data'!G16))),'Data Summary'!DB22="Yes"),OFFSET('Sanitation Data'!$G$10,0,10*ROW('Sanitation Data'!G16)),NA())</f>
        <v>#N/A</v>
      </c>
      <c r="AN22" s="530" t="e">
        <f ca="1">+IF(AND(ISNUMBER(OFFSET('Sanitation Data'!$G$11,0,10*ROW('Sanitation Data'!G16))),'Data Summary'!DC22="Yes"),OFFSET('Sanitation Data'!$G$11,0,10*ROW('Sanitation Data'!G16)),NA())</f>
        <v>#N/A</v>
      </c>
      <c r="AO22" s="530" t="e">
        <f ca="1">+IF(AND(ISNUMBER(OFFSET('Sanitation Data'!$G$12,0,10*ROW('Sanitation Data'!G16))),'Data Summary'!DD22="Yes"),OFFSET('Sanitation Data'!$G$12,0,10*ROW('Sanitation Data'!G16)),NA())</f>
        <v>#N/A</v>
      </c>
      <c r="AP22" s="530" t="e">
        <f ca="1">+IF(AND(ISNUMBER(OFFSET('Sanitation Data'!$H$4,0,10*ROW('Sanitation Data'!H16))),'Data Summary'!DE22="Yes"),100-OFFSET('Sanitation Data'!$H$4,0,10*ROW('Sanitation Data'!H16)),NA())</f>
        <v>#N/A</v>
      </c>
      <c r="AQ22" s="530" t="e">
        <f ca="1">+IF(AND(ISNUMBER(OFFSET('Sanitation Data'!$H$6,0,10*ROW('Sanitation Data'!H16))),'Data Summary'!DF22="Yes"),OFFSET('Sanitation Data'!$H$6,0,10*ROW('Sanitation Data'!H16)),NA())</f>
        <v>#N/A</v>
      </c>
      <c r="AR22" s="530" t="e">
        <f ca="1">+IF(AND(ISNUMBER(OFFSET('Sanitation Data'!$H$10,0,10*ROW('Sanitation Data'!H16))),'Data Summary'!DG22="Yes"),OFFSET('Sanitation Data'!$H$10,0,10*ROW('Sanitation Data'!H16)),NA())</f>
        <v>#N/A</v>
      </c>
      <c r="AS22" s="530" t="e">
        <f ca="1">+IF(AND(ISNUMBER(OFFSET('Sanitation Data'!$H$11,0,10*ROW('Sanitation Data'!H16))),'Data Summary'!DH22="Yes"),OFFSET('Sanitation Data'!$H$11,0,10*ROW('Sanitation Data'!H16)),NA())</f>
        <v>#N/A</v>
      </c>
      <c r="AT22" s="530" t="e">
        <f ca="1">+IF(AND(ISNUMBER(OFFSET('Sanitation Data'!$H$12,0,10*ROW('Sanitation Data'!H16))),'Data Summary'!DI22="Yes"),OFFSET('Sanitation Data'!$H$12,0,10*ROW('Sanitation Data'!H16)),NA())</f>
        <v>#N/A</v>
      </c>
      <c r="AU22" s="530" t="e">
        <f ca="1">+IF(AND(ISNUMBER(OFFSET('Sanitation Data'!$I$4,0,10*ROW('Sanitation Data'!I16))),'Data Summary'!DJ22="Yes"),100-OFFSET('Sanitation Data'!$I$4,0,10*ROW('Sanitation Data'!I16)),NA())</f>
        <v>#N/A</v>
      </c>
      <c r="AV22" s="530" t="e">
        <f ca="1">+IF(AND(ISNUMBER(OFFSET('Sanitation Data'!$I$6,0,10*ROW('Sanitation Data'!I16))),'Data Summary'!DK22="Yes"),OFFSET('Sanitation Data'!$I$6,0,10*ROW('Sanitation Data'!I16)),NA())</f>
        <v>#N/A</v>
      </c>
      <c r="AW22" s="530" t="e">
        <f ca="1">+IF(AND(ISNUMBER(OFFSET('Sanitation Data'!$I$10,0,10*ROW('Sanitation Data'!I16))),'Data Summary'!DL22="Yes"),OFFSET('Sanitation Data'!$I$10,0,10*ROW('Sanitation Data'!I16)),NA())</f>
        <v>#N/A</v>
      </c>
      <c r="AX22" s="530" t="e">
        <f ca="1">+IF(AND(ISNUMBER(OFFSET('Sanitation Data'!$I$11,0,10*ROW('Sanitation Data'!I16))),'Data Summary'!DM22="Yes"),OFFSET('Sanitation Data'!$I$11,0,10*ROW('Sanitation Data'!I16)),NA())</f>
        <v>#N/A</v>
      </c>
      <c r="AY22" s="530" t="e">
        <f ca="1">+IF(AND(ISNUMBER(OFFSET('Sanitation Data'!$I$12,0,10*ROW('Sanitation Data'!I16))),'Data Summary'!DN22="Yes"),OFFSET('Sanitation Data'!$I$12,0,10*ROW('Sanitation Data'!I16)),NA())</f>
        <v>#N/A</v>
      </c>
      <c r="AZ22" s="531" t="e">
        <f ca="1">+IF(AND(ISNUMBER(OFFSET('Hygiene Data'!$D$5,0,10*ROW('Hygiene Data'!D16))),'Data Summary'!DO22="Yes"),OFFSET('Hygiene Data'!$D$5,0,10*ROW('Hygiene Data'!D16)),NA())</f>
        <v>#N/A</v>
      </c>
      <c r="BA22" s="531" t="e">
        <f ca="1">+IF(AND(ISNUMBER(OFFSET('Hygiene Data'!$D$7,0,10*ROW('Hygiene Data'!D16))),'Data Summary'!DP22="Yes"),OFFSET('Hygiene Data'!$D$7,0,10*ROW('Hygiene Data'!D16)),NA())</f>
        <v>#N/A</v>
      </c>
      <c r="BB22" s="531" t="e">
        <f ca="1">+IF(AND(ISNUMBER(OFFSET('Hygiene Data'!$D$9,0,10*ROW('Hygiene Data'!D16))),'Data Summary'!DQ22="Yes"),OFFSET('Hygiene Data'!$D$9,0,10*ROW('Hygiene Data'!D16)),NA())</f>
        <v>#N/A</v>
      </c>
      <c r="BC22" s="531" t="e">
        <f ca="1">+IF(AND(ISNUMBER(OFFSET('Hygiene Data'!$E$5,0,10*ROW('Hygiene Data'!E16))),'Data Summary'!DR22="Yes"),OFFSET('Hygiene Data'!$E$5,0,10*ROW('Hygiene Data'!E16)),NA())</f>
        <v>#N/A</v>
      </c>
      <c r="BD22" s="531" t="e">
        <f ca="1">+IF(AND(ISNUMBER(OFFSET('Hygiene Data'!$E$7,0,10*ROW('Hygiene Data'!E16))),'Data Summary'!DS22="Yes"),OFFSET('Hygiene Data'!$E$7,0,10*ROW('Hygiene Data'!E16)),NA())</f>
        <v>#N/A</v>
      </c>
      <c r="BE22" s="531" t="e">
        <f ca="1">+IF(AND(ISNUMBER(OFFSET('Hygiene Data'!$E$9,0,10*ROW('Hygiene Data'!E16))),'Data Summary'!DT22="Yes"),OFFSET('Hygiene Data'!$E$9,0,10*ROW('Hygiene Data'!E16)),NA())</f>
        <v>#N/A</v>
      </c>
      <c r="BF22" s="531" t="e">
        <f ca="1">+IF(AND(ISNUMBER(OFFSET('Hygiene Data'!$F$5,0,10*ROW('Hygiene Data'!F16))),'Data Summary'!DU22="Yes"),OFFSET('Hygiene Data'!$F$5,0,10*ROW('Hygiene Data'!F16)),NA())</f>
        <v>#N/A</v>
      </c>
      <c r="BG22" s="531" t="e">
        <f ca="1">+IF(AND(ISNUMBER(OFFSET('Hygiene Data'!$F$7,0,10*ROW('Hygiene Data'!F16))),'Data Summary'!DV22="Yes"),OFFSET('Hygiene Data'!$F$7,0,10*ROW('Hygiene Data'!F16)),NA())</f>
        <v>#N/A</v>
      </c>
      <c r="BH22" s="531" t="e">
        <f ca="1">+IF(AND(ISNUMBER(OFFSET('Hygiene Data'!$F$9,0,10*ROW('Hygiene Data'!F16))),'Data Summary'!DW22="Yes"),OFFSET('Hygiene Data'!$F$9,0,10*ROW('Hygiene Data'!F16)),NA())</f>
        <v>#N/A</v>
      </c>
      <c r="BI22" s="531" t="e">
        <f ca="1">+IF(AND(ISNUMBER(OFFSET('Hygiene Data'!$G$5,0,10*ROW('Hygiene Data'!G16))),'Data Summary'!DX22="Yes"),OFFSET('Hygiene Data'!$G$5,0,10*ROW('Hygiene Data'!G16)),NA())</f>
        <v>#N/A</v>
      </c>
      <c r="BJ22" s="531" t="e">
        <f ca="1">+IF(AND(ISNUMBER(OFFSET('Hygiene Data'!$G$7,0,10*ROW('Hygiene Data'!G16))),'Data Summary'!DY22="Yes"),OFFSET('Hygiene Data'!$G$7,0,10*ROW('Hygiene Data'!G16)),NA())</f>
        <v>#N/A</v>
      </c>
      <c r="BK22" s="531" t="e">
        <f ca="1">+IF(AND(ISNUMBER(OFFSET('Hygiene Data'!$G$9,0,10*ROW('Hygiene Data'!G16))),'Data Summary'!DZ22="Yes"),OFFSET('Hygiene Data'!$G$9,0,10*ROW('Hygiene Data'!G16)),NA())</f>
        <v>#N/A</v>
      </c>
      <c r="BL22" s="531" t="e">
        <f ca="1">+IF(AND(ISNUMBER(OFFSET('Hygiene Data'!$H$5,0,10*ROW('Hygiene Data'!H16))),'Data Summary'!EA22="Yes"),OFFSET('Hygiene Data'!$H$5,0,10*ROW('Hygiene Data'!H16)),NA())</f>
        <v>#N/A</v>
      </c>
      <c r="BM22" s="531" t="e">
        <f ca="1">+IF(AND(ISNUMBER(OFFSET('Hygiene Data'!$H$7,0,10*ROW('Hygiene Data'!H16))),'Data Summary'!EB22="Yes"),OFFSET('Hygiene Data'!$H$7,0,10*ROW('Hygiene Data'!H16)),NA())</f>
        <v>#N/A</v>
      </c>
      <c r="BN22" s="531" t="e">
        <f ca="1">+IF(AND(ISNUMBER(OFFSET('Hygiene Data'!$H$9,0,10*ROW('Hygiene Data'!H16))),'Data Summary'!EC22="Yes"),OFFSET('Hygiene Data'!$H$9,0,10*ROW('Hygiene Data'!H16)),NA())</f>
        <v>#N/A</v>
      </c>
      <c r="BO22" s="531" t="e">
        <f ca="1">+IF(AND(ISNUMBER(OFFSET('Hygiene Data'!$I$5,0,10*ROW('Hygiene Data'!I16))),'Data Summary'!ED22="Yes"),OFFSET('Hygiene Data'!$I$5,0,10*ROW('Hygiene Data'!I16)),NA())</f>
        <v>#N/A</v>
      </c>
      <c r="BP22" s="531" t="e">
        <f ca="1">+IF(AND(ISNUMBER(OFFSET('Hygiene Data'!$I$7,0,10*ROW('Hygiene Data'!I16))),'Data Summary'!EE22="Yes"),OFFSET('Hygiene Data'!$I$7,0,10*ROW('Hygiene Data'!I16)),NA())</f>
        <v>#N/A</v>
      </c>
      <c r="BQ22" s="531" t="e">
        <f ca="1">+IF(AND(ISNUMBER(OFFSET('Hygiene Data'!$I$9,0,10*ROW('Hygiene Data'!I16))),'Data Summary'!EF22="Yes"),OFFSET('Hygiene Data'!$I$9,0,10*ROW('Hygiene Data'!I16)),NA())</f>
        <v>#N/A</v>
      </c>
    </row>
    <row r="23" spans="1:69" x14ac:dyDescent="0.25">
      <c r="A23" s="527" t="e">
        <f ca="1">+RIGHT('Data Summary'!A23,LEN('Data Summary'!A23)-9)</f>
        <v>#VALUE!</v>
      </c>
      <c r="B23" s="501" t="str">
        <f ca="1">+IF(ISTEXT('Data Summary'!B23),'Data Summary'!B23,"")</f>
        <v/>
      </c>
      <c r="C23" s="528" t="e">
        <f ca="1">+VALUE('Data Summary'!C23)</f>
        <v>#VALUE!</v>
      </c>
      <c r="D23" s="529" t="e">
        <f ca="1">+IF(AND(ISNUMBER(OFFSET('Water Data'!$D$4,0,10*ROW('Water Data'!D17))),'Data Summary'!BS23="Yes"),100-OFFSET('Water Data'!$D$4,0,10*ROW('Water Data'!D17)),NA())</f>
        <v>#N/A</v>
      </c>
      <c r="E23" s="529" t="e">
        <f ca="1">+IF(AND(ISNUMBER(OFFSET('Water Data'!$D$6,0,10*ROW('Water Data'!D17))),'Data Summary'!BT23="Yes"),OFFSET('Water Data'!$D$6,0,10*ROW('Water Data'!D17)),NA())</f>
        <v>#N/A</v>
      </c>
      <c r="F23" s="529" t="e">
        <f ca="1">+IF(AND(ISNUMBER(OFFSET('Water Data'!$D$9,0,10*ROW('Water Data'!D17))),'Data Summary'!BU23="Yes"),OFFSET('Water Data'!$D$9,0,10*ROW('Water Data'!D17)),NA())</f>
        <v>#N/A</v>
      </c>
      <c r="G23" s="529" t="e">
        <f ca="1">+IF(AND(ISNUMBER(OFFSET('Water Data'!$E$4,0,10*ROW('Water Data'!E17))),'Data Summary'!BV23="Yes"),100-OFFSET('Water Data'!$E$4,0,10*ROW('Water Data'!E17)),NA())</f>
        <v>#N/A</v>
      </c>
      <c r="H23" s="529" t="e">
        <f ca="1">+IF(AND(ISNUMBER(OFFSET('Water Data'!$E$6,0,10*ROW('Water Data'!E17))),'Data Summary'!BW23="Yes"),OFFSET('Water Data'!$E$6,0,10*ROW('Water Data'!E17)),NA())</f>
        <v>#N/A</v>
      </c>
      <c r="I23" s="529" t="e">
        <f ca="1">+IF(AND(ISNUMBER(OFFSET('Water Data'!$E$9,0,10*ROW('Water Data'!E17))),'Data Summary'!BX23="Yes"),OFFSET('Water Data'!$E$9,0,10*ROW('Water Data'!E17)),NA())</f>
        <v>#N/A</v>
      </c>
      <c r="J23" s="529" t="e">
        <f ca="1">+IF(AND(ISNUMBER(OFFSET('Water Data'!$F$4,0,10*ROW('Water Data'!F17))),'Data Summary'!BY23="Yes"),100-OFFSET('Water Data'!$F$4,0,10*ROW('Water Data'!F17)),NA())</f>
        <v>#N/A</v>
      </c>
      <c r="K23" s="529" t="e">
        <f ca="1">+IF(AND(ISNUMBER(OFFSET('Water Data'!$F$6,0,10*ROW('Water Data'!F17))),'Data Summary'!BZ23="Yes"),OFFSET('Water Data'!$F$6,0,10*ROW('Water Data'!F17)),NA())</f>
        <v>#N/A</v>
      </c>
      <c r="L23" s="529" t="e">
        <f ca="1">+IF(AND(ISNUMBER(OFFSET('Water Data'!$F$9,0,10*ROW('Water Data'!F17))),'Data Summary'!CA23="Yes"),OFFSET('Water Data'!$F$9,0,10*ROW('Water Data'!F17)),NA())</f>
        <v>#N/A</v>
      </c>
      <c r="M23" s="529" t="e">
        <f ca="1">+IF(AND(ISNUMBER(OFFSET('Water Data'!$G$4,0,10*ROW('Water Data'!G17))),'Data Summary'!CB23="Yes"),100-OFFSET('Water Data'!$G$4,0,10*ROW('Water Data'!G17)),NA())</f>
        <v>#N/A</v>
      </c>
      <c r="N23" s="529" t="e">
        <f ca="1">+IF(AND(ISNUMBER(OFFSET('Water Data'!$G$6,0,10*ROW('Water Data'!G17))),'Data Summary'!CC23="Yes"),OFFSET('Water Data'!$G$6,0,10*ROW('Water Data'!G17)),NA())</f>
        <v>#N/A</v>
      </c>
      <c r="O23" s="529" t="e">
        <f ca="1">+IF(AND(ISNUMBER(OFFSET('Water Data'!$G$9,0,10*ROW('Water Data'!G17))),'Data Summary'!CD23="Yes"),OFFSET('Water Data'!$G$9,0,10*ROW('Water Data'!G17)),NA())</f>
        <v>#N/A</v>
      </c>
      <c r="P23" s="529" t="e">
        <f ca="1">+IF(AND(ISNUMBER(OFFSET('Water Data'!$H$4,0,10*ROW('Water Data'!H17))),'Data Summary'!CE23="Yes"),100-OFFSET('Water Data'!$H$4,0,10*ROW('Water Data'!H17)),NA())</f>
        <v>#N/A</v>
      </c>
      <c r="Q23" s="529" t="e">
        <f ca="1">+IF(AND(ISNUMBER(OFFSET('Water Data'!$H$6,0,10*ROW('Water Data'!H17))),'Data Summary'!CF23="Yes"),OFFSET('Water Data'!$H$6,0,10*ROW('Water Data'!H17)),NA())</f>
        <v>#N/A</v>
      </c>
      <c r="R23" s="529" t="e">
        <f ca="1">+IF(AND(ISNUMBER(OFFSET('Water Data'!$H$9,0,10*ROW('Water Data'!H17))),'Data Summary'!CG23="Yes"),OFFSET('Water Data'!$H$9,0,10*ROW('Water Data'!H17)),NA())</f>
        <v>#N/A</v>
      </c>
      <c r="S23" s="529" t="e">
        <f ca="1">+IF(AND(ISNUMBER(OFFSET('Water Data'!$I$4,0,10*ROW('Water Data'!I17))),'Data Summary'!CH23="Yes"),100-OFFSET('Water Data'!$I$4,0,10*ROW('Water Data'!I17)),NA())</f>
        <v>#N/A</v>
      </c>
      <c r="T23" s="529" t="e">
        <f ca="1">+IF(AND(ISNUMBER(OFFSET('Water Data'!$I$6,0,10*ROW('Water Data'!I17))),'Data Summary'!CI23="Yes"),OFFSET('Water Data'!$I$6,0,10*ROW('Water Data'!I17)),NA())</f>
        <v>#N/A</v>
      </c>
      <c r="U23" s="529" t="e">
        <f ca="1">+IF(AND(ISNUMBER(OFFSET('Water Data'!$I$9,0,10*ROW('Water Data'!I17))),'Data Summary'!CJ23="Yes"),OFFSET('Water Data'!$I$9,0,10*ROW('Water Data'!I17)),NA())</f>
        <v>#N/A</v>
      </c>
      <c r="V23" s="530" t="e">
        <f ca="1">+IF(AND(ISNUMBER(OFFSET('Sanitation Data'!$D$4,0,10*ROW('Sanitation Data'!D17))),'Data Summary'!CK23="Yes"),100-OFFSET('Sanitation Data'!$D$4,0,10*ROW('Sanitation Data'!D17)),NA())</f>
        <v>#N/A</v>
      </c>
      <c r="W23" s="530" t="e">
        <f ca="1">+IF(AND(ISNUMBER(OFFSET('Sanitation Data'!$D$6,0,10*ROW('Sanitation Data'!D17))),'Data Summary'!CL23="Yes"),OFFSET('Sanitation Data'!$D$6,0,10*ROW('Sanitation Data'!D17)),NA())</f>
        <v>#N/A</v>
      </c>
      <c r="X23" s="530" t="e">
        <f ca="1">+IF(AND(ISNUMBER(OFFSET('Sanitation Data'!$D$10,0,10*ROW('Sanitation Data'!D17))),'Data Summary'!CM23="Yes"),OFFSET('Sanitation Data'!$D$10,0,10*ROW('Sanitation Data'!D17)),NA())</f>
        <v>#N/A</v>
      </c>
      <c r="Y23" s="530" t="e">
        <f ca="1">+IF(AND(ISNUMBER(OFFSET('Sanitation Data'!$D$11,0,10*ROW('Sanitation Data'!D17))),'Data Summary'!CN23="Yes"),OFFSET('Sanitation Data'!$D$11,0,10*ROW('Sanitation Data'!D17)),NA())</f>
        <v>#N/A</v>
      </c>
      <c r="Z23" s="530" t="e">
        <f ca="1">+IF(AND(ISNUMBER(OFFSET('Sanitation Data'!$D$12,0,10*ROW('Sanitation Data'!D17))),'Data Summary'!CO23="Yes"),OFFSET('Sanitation Data'!$D$12,0,10*ROW('Sanitation Data'!D17)),NA())</f>
        <v>#N/A</v>
      </c>
      <c r="AA23" s="530" t="e">
        <f ca="1">+IF(AND(ISNUMBER(OFFSET('Sanitation Data'!$E$4,0,10*ROW('Sanitation Data'!E17))),'Data Summary'!CP23="Yes"),100-OFFSET('Sanitation Data'!$E$4,0,10*ROW('Sanitation Data'!E17)),NA())</f>
        <v>#N/A</v>
      </c>
      <c r="AB23" s="530" t="e">
        <f ca="1">+IF(AND(ISNUMBER(OFFSET('Sanitation Data'!$E$6,0,10*ROW('Sanitation Data'!E17))),'Data Summary'!CQ23="Yes"),OFFSET('Sanitation Data'!$E$6,0,10*ROW('Sanitation Data'!E17)),NA())</f>
        <v>#N/A</v>
      </c>
      <c r="AC23" s="530" t="e">
        <f ca="1">+IF(AND(ISNUMBER(OFFSET('Sanitation Data'!$E$10,0,10*ROW('Sanitation Data'!E17))),'Data Summary'!CR23="Yes"),OFFSET('Sanitation Data'!$E$10,0,10*ROW('Sanitation Data'!E17)),NA())</f>
        <v>#N/A</v>
      </c>
      <c r="AD23" s="530" t="e">
        <f ca="1">+IF(AND(ISNUMBER(OFFSET('Sanitation Data'!$E$11,0,10*ROW('Sanitation Data'!E17))),'Data Summary'!CS23="Yes"),OFFSET('Sanitation Data'!$E$11,0,10*ROW('Sanitation Data'!E17)),NA())</f>
        <v>#N/A</v>
      </c>
      <c r="AE23" s="530" t="e">
        <f ca="1">+IF(AND(ISNUMBER(OFFSET('Sanitation Data'!$E$12,0,10*ROW('Sanitation Data'!E17))),'Data Summary'!CT23="Yes"),OFFSET('Sanitation Data'!$E$12,0,10*ROW('Sanitation Data'!E17)),NA())</f>
        <v>#N/A</v>
      </c>
      <c r="AF23" s="530" t="e">
        <f ca="1">+IF(AND(ISNUMBER(OFFSET('Sanitation Data'!$F$4,0,10*ROW('Sanitation Data'!F17))),'Data Summary'!CU23="Yes"),100-OFFSET('Sanitation Data'!$F$4,0,10*ROW('Sanitation Data'!F17)),NA())</f>
        <v>#N/A</v>
      </c>
      <c r="AG23" s="530" t="e">
        <f ca="1">+IF(AND(ISNUMBER(OFFSET('Sanitation Data'!$F$6,0,10*ROW('Sanitation Data'!F17))),'Data Summary'!CV23="Yes"),OFFSET('Sanitation Data'!$F$6,0,10*ROW('Sanitation Data'!F17)),NA())</f>
        <v>#N/A</v>
      </c>
      <c r="AH23" s="530" t="e">
        <f ca="1">+IF(AND(ISNUMBER(OFFSET('Sanitation Data'!$F$10,0,10*ROW('Sanitation Data'!F17))),'Data Summary'!CW23="Yes"),OFFSET('Sanitation Data'!$F$10,0,10*ROW('Sanitation Data'!F17)),NA())</f>
        <v>#N/A</v>
      </c>
      <c r="AI23" s="530" t="e">
        <f ca="1">+IF(AND(ISNUMBER(OFFSET('Sanitation Data'!$F$11,0,10*ROW('Sanitation Data'!F17))),'Data Summary'!CX23="Yes"),OFFSET('Sanitation Data'!$F$11,0,10*ROW('Sanitation Data'!F17)),NA())</f>
        <v>#N/A</v>
      </c>
      <c r="AJ23" s="530" t="e">
        <f ca="1">+IF(AND(ISNUMBER(OFFSET('Sanitation Data'!$F$12,0,10*ROW('Sanitation Data'!F17))),'Data Summary'!CY23="Yes"),OFFSET('Sanitation Data'!$F$12,0,10*ROW('Sanitation Data'!F17)),NA())</f>
        <v>#N/A</v>
      </c>
      <c r="AK23" s="530" t="e">
        <f ca="1">+IF(AND(ISNUMBER(OFFSET('Sanitation Data'!$G$4,0,10*ROW('Sanitation Data'!G17))),'Data Summary'!CZ23="Yes"),100-OFFSET('Sanitation Data'!$G$4,0,10*ROW('Sanitation Data'!G17)),NA())</f>
        <v>#N/A</v>
      </c>
      <c r="AL23" s="530" t="e">
        <f ca="1">+IF(AND(ISNUMBER(OFFSET('Sanitation Data'!$G$6,0,10*ROW('Sanitation Data'!G17))),'Data Summary'!DA23="Yes"),OFFSET('Sanitation Data'!$G$6,0,10*ROW('Sanitation Data'!G17)),NA())</f>
        <v>#N/A</v>
      </c>
      <c r="AM23" s="530" t="e">
        <f ca="1">+IF(AND(ISNUMBER(OFFSET('Sanitation Data'!$G$10,0,10*ROW('Sanitation Data'!G17))),'Data Summary'!DB23="Yes"),OFFSET('Sanitation Data'!$G$10,0,10*ROW('Sanitation Data'!G17)),NA())</f>
        <v>#N/A</v>
      </c>
      <c r="AN23" s="530" t="e">
        <f ca="1">+IF(AND(ISNUMBER(OFFSET('Sanitation Data'!$G$11,0,10*ROW('Sanitation Data'!G17))),'Data Summary'!DC23="Yes"),OFFSET('Sanitation Data'!$G$11,0,10*ROW('Sanitation Data'!G17)),NA())</f>
        <v>#N/A</v>
      </c>
      <c r="AO23" s="530" t="e">
        <f ca="1">+IF(AND(ISNUMBER(OFFSET('Sanitation Data'!$G$12,0,10*ROW('Sanitation Data'!G17))),'Data Summary'!DD23="Yes"),OFFSET('Sanitation Data'!$G$12,0,10*ROW('Sanitation Data'!G17)),NA())</f>
        <v>#N/A</v>
      </c>
      <c r="AP23" s="530" t="e">
        <f ca="1">+IF(AND(ISNUMBER(OFFSET('Sanitation Data'!$H$4,0,10*ROW('Sanitation Data'!H17))),'Data Summary'!DE23="Yes"),100-OFFSET('Sanitation Data'!$H$4,0,10*ROW('Sanitation Data'!H17)),NA())</f>
        <v>#N/A</v>
      </c>
      <c r="AQ23" s="530" t="e">
        <f ca="1">+IF(AND(ISNUMBER(OFFSET('Sanitation Data'!$H$6,0,10*ROW('Sanitation Data'!H17))),'Data Summary'!DF23="Yes"),OFFSET('Sanitation Data'!$H$6,0,10*ROW('Sanitation Data'!H17)),NA())</f>
        <v>#N/A</v>
      </c>
      <c r="AR23" s="530" t="e">
        <f ca="1">+IF(AND(ISNUMBER(OFFSET('Sanitation Data'!$H$10,0,10*ROW('Sanitation Data'!H17))),'Data Summary'!DG23="Yes"),OFFSET('Sanitation Data'!$H$10,0,10*ROW('Sanitation Data'!H17)),NA())</f>
        <v>#N/A</v>
      </c>
      <c r="AS23" s="530" t="e">
        <f ca="1">+IF(AND(ISNUMBER(OFFSET('Sanitation Data'!$H$11,0,10*ROW('Sanitation Data'!H17))),'Data Summary'!DH23="Yes"),OFFSET('Sanitation Data'!$H$11,0,10*ROW('Sanitation Data'!H17)),NA())</f>
        <v>#N/A</v>
      </c>
      <c r="AT23" s="530" t="e">
        <f ca="1">+IF(AND(ISNUMBER(OFFSET('Sanitation Data'!$H$12,0,10*ROW('Sanitation Data'!H17))),'Data Summary'!DI23="Yes"),OFFSET('Sanitation Data'!$H$12,0,10*ROW('Sanitation Data'!H17)),NA())</f>
        <v>#N/A</v>
      </c>
      <c r="AU23" s="530" t="e">
        <f ca="1">+IF(AND(ISNUMBER(OFFSET('Sanitation Data'!$I$4,0,10*ROW('Sanitation Data'!I17))),'Data Summary'!DJ23="Yes"),100-OFFSET('Sanitation Data'!$I$4,0,10*ROW('Sanitation Data'!I17)),NA())</f>
        <v>#N/A</v>
      </c>
      <c r="AV23" s="530" t="e">
        <f ca="1">+IF(AND(ISNUMBER(OFFSET('Sanitation Data'!$I$6,0,10*ROW('Sanitation Data'!I17))),'Data Summary'!DK23="Yes"),OFFSET('Sanitation Data'!$I$6,0,10*ROW('Sanitation Data'!I17)),NA())</f>
        <v>#N/A</v>
      </c>
      <c r="AW23" s="530" t="e">
        <f ca="1">+IF(AND(ISNUMBER(OFFSET('Sanitation Data'!$I$10,0,10*ROW('Sanitation Data'!I17))),'Data Summary'!DL23="Yes"),OFFSET('Sanitation Data'!$I$10,0,10*ROW('Sanitation Data'!I17)),NA())</f>
        <v>#N/A</v>
      </c>
      <c r="AX23" s="530" t="e">
        <f ca="1">+IF(AND(ISNUMBER(OFFSET('Sanitation Data'!$I$11,0,10*ROW('Sanitation Data'!I17))),'Data Summary'!DM23="Yes"),OFFSET('Sanitation Data'!$I$11,0,10*ROW('Sanitation Data'!I17)),NA())</f>
        <v>#N/A</v>
      </c>
      <c r="AY23" s="530" t="e">
        <f ca="1">+IF(AND(ISNUMBER(OFFSET('Sanitation Data'!$I$12,0,10*ROW('Sanitation Data'!I17))),'Data Summary'!DN23="Yes"),OFFSET('Sanitation Data'!$I$12,0,10*ROW('Sanitation Data'!I17)),NA())</f>
        <v>#N/A</v>
      </c>
      <c r="AZ23" s="531" t="e">
        <f ca="1">+IF(AND(ISNUMBER(OFFSET('Hygiene Data'!$D$5,0,10*ROW('Hygiene Data'!D17))),'Data Summary'!DO23="Yes"),OFFSET('Hygiene Data'!$D$5,0,10*ROW('Hygiene Data'!D17)),NA())</f>
        <v>#N/A</v>
      </c>
      <c r="BA23" s="531" t="e">
        <f ca="1">+IF(AND(ISNUMBER(OFFSET('Hygiene Data'!$D$7,0,10*ROW('Hygiene Data'!D17))),'Data Summary'!DP23="Yes"),OFFSET('Hygiene Data'!$D$7,0,10*ROW('Hygiene Data'!D17)),NA())</f>
        <v>#N/A</v>
      </c>
      <c r="BB23" s="531" t="e">
        <f ca="1">+IF(AND(ISNUMBER(OFFSET('Hygiene Data'!$D$9,0,10*ROW('Hygiene Data'!D17))),'Data Summary'!DQ23="Yes"),OFFSET('Hygiene Data'!$D$9,0,10*ROW('Hygiene Data'!D17)),NA())</f>
        <v>#N/A</v>
      </c>
      <c r="BC23" s="531" t="e">
        <f ca="1">+IF(AND(ISNUMBER(OFFSET('Hygiene Data'!$E$5,0,10*ROW('Hygiene Data'!E17))),'Data Summary'!DR23="Yes"),OFFSET('Hygiene Data'!$E$5,0,10*ROW('Hygiene Data'!E17)),NA())</f>
        <v>#N/A</v>
      </c>
      <c r="BD23" s="531" t="e">
        <f ca="1">+IF(AND(ISNUMBER(OFFSET('Hygiene Data'!$E$7,0,10*ROW('Hygiene Data'!E17))),'Data Summary'!DS23="Yes"),OFFSET('Hygiene Data'!$E$7,0,10*ROW('Hygiene Data'!E17)),NA())</f>
        <v>#N/A</v>
      </c>
      <c r="BE23" s="531" t="e">
        <f ca="1">+IF(AND(ISNUMBER(OFFSET('Hygiene Data'!$E$9,0,10*ROW('Hygiene Data'!E17))),'Data Summary'!DT23="Yes"),OFFSET('Hygiene Data'!$E$9,0,10*ROW('Hygiene Data'!E17)),NA())</f>
        <v>#N/A</v>
      </c>
      <c r="BF23" s="531" t="e">
        <f ca="1">+IF(AND(ISNUMBER(OFFSET('Hygiene Data'!$F$5,0,10*ROW('Hygiene Data'!F17))),'Data Summary'!DU23="Yes"),OFFSET('Hygiene Data'!$F$5,0,10*ROW('Hygiene Data'!F17)),NA())</f>
        <v>#N/A</v>
      </c>
      <c r="BG23" s="531" t="e">
        <f ca="1">+IF(AND(ISNUMBER(OFFSET('Hygiene Data'!$F$7,0,10*ROW('Hygiene Data'!F17))),'Data Summary'!DV23="Yes"),OFFSET('Hygiene Data'!$F$7,0,10*ROW('Hygiene Data'!F17)),NA())</f>
        <v>#N/A</v>
      </c>
      <c r="BH23" s="531" t="e">
        <f ca="1">+IF(AND(ISNUMBER(OFFSET('Hygiene Data'!$F$9,0,10*ROW('Hygiene Data'!F17))),'Data Summary'!DW23="Yes"),OFFSET('Hygiene Data'!$F$9,0,10*ROW('Hygiene Data'!F17)),NA())</f>
        <v>#N/A</v>
      </c>
      <c r="BI23" s="531" t="e">
        <f ca="1">+IF(AND(ISNUMBER(OFFSET('Hygiene Data'!$G$5,0,10*ROW('Hygiene Data'!G17))),'Data Summary'!DX23="Yes"),OFFSET('Hygiene Data'!$G$5,0,10*ROW('Hygiene Data'!G17)),NA())</f>
        <v>#N/A</v>
      </c>
      <c r="BJ23" s="531" t="e">
        <f ca="1">+IF(AND(ISNUMBER(OFFSET('Hygiene Data'!$G$7,0,10*ROW('Hygiene Data'!G17))),'Data Summary'!DY23="Yes"),OFFSET('Hygiene Data'!$G$7,0,10*ROW('Hygiene Data'!G17)),NA())</f>
        <v>#N/A</v>
      </c>
      <c r="BK23" s="531" t="e">
        <f ca="1">+IF(AND(ISNUMBER(OFFSET('Hygiene Data'!$G$9,0,10*ROW('Hygiene Data'!G17))),'Data Summary'!DZ23="Yes"),OFFSET('Hygiene Data'!$G$9,0,10*ROW('Hygiene Data'!G17)),NA())</f>
        <v>#N/A</v>
      </c>
      <c r="BL23" s="531" t="e">
        <f ca="1">+IF(AND(ISNUMBER(OFFSET('Hygiene Data'!$H$5,0,10*ROW('Hygiene Data'!H17))),'Data Summary'!EA23="Yes"),OFFSET('Hygiene Data'!$H$5,0,10*ROW('Hygiene Data'!H17)),NA())</f>
        <v>#N/A</v>
      </c>
      <c r="BM23" s="531" t="e">
        <f ca="1">+IF(AND(ISNUMBER(OFFSET('Hygiene Data'!$H$7,0,10*ROW('Hygiene Data'!H17))),'Data Summary'!EB23="Yes"),OFFSET('Hygiene Data'!$H$7,0,10*ROW('Hygiene Data'!H17)),NA())</f>
        <v>#N/A</v>
      </c>
      <c r="BN23" s="531" t="e">
        <f ca="1">+IF(AND(ISNUMBER(OFFSET('Hygiene Data'!$H$9,0,10*ROW('Hygiene Data'!H17))),'Data Summary'!EC23="Yes"),OFFSET('Hygiene Data'!$H$9,0,10*ROW('Hygiene Data'!H17)),NA())</f>
        <v>#N/A</v>
      </c>
      <c r="BO23" s="531" t="e">
        <f ca="1">+IF(AND(ISNUMBER(OFFSET('Hygiene Data'!$I$5,0,10*ROW('Hygiene Data'!I17))),'Data Summary'!ED23="Yes"),OFFSET('Hygiene Data'!$I$5,0,10*ROW('Hygiene Data'!I17)),NA())</f>
        <v>#N/A</v>
      </c>
      <c r="BP23" s="531" t="e">
        <f ca="1">+IF(AND(ISNUMBER(OFFSET('Hygiene Data'!$I$7,0,10*ROW('Hygiene Data'!I17))),'Data Summary'!EE23="Yes"),OFFSET('Hygiene Data'!$I$7,0,10*ROW('Hygiene Data'!I17)),NA())</f>
        <v>#N/A</v>
      </c>
      <c r="BQ23" s="531" t="e">
        <f ca="1">+IF(AND(ISNUMBER(OFFSET('Hygiene Data'!$I$9,0,10*ROW('Hygiene Data'!I17))),'Data Summary'!EF23="Yes"),OFFSET('Hygiene Data'!$I$9,0,10*ROW('Hygiene Data'!I17)),NA())</f>
        <v>#N/A</v>
      </c>
    </row>
    <row r="24" spans="1:69" x14ac:dyDescent="0.25">
      <c r="A24" s="527" t="e">
        <f ca="1">+RIGHT('Data Summary'!A24,LEN('Data Summary'!A24)-9)</f>
        <v>#VALUE!</v>
      </c>
      <c r="B24" s="501" t="str">
        <f ca="1">+IF(ISTEXT('Data Summary'!B24),'Data Summary'!B24,"")</f>
        <v/>
      </c>
      <c r="C24" s="528" t="e">
        <f ca="1">+VALUE('Data Summary'!C24)</f>
        <v>#VALUE!</v>
      </c>
      <c r="D24" s="529" t="e">
        <f ca="1">+IF(AND(ISNUMBER(OFFSET('Water Data'!$D$4,0,10*ROW('Water Data'!D18))),'Data Summary'!BS24="Yes"),100-OFFSET('Water Data'!$D$4,0,10*ROW('Water Data'!D18)),NA())</f>
        <v>#N/A</v>
      </c>
      <c r="E24" s="529" t="e">
        <f ca="1">+IF(AND(ISNUMBER(OFFSET('Water Data'!$D$6,0,10*ROW('Water Data'!D18))),'Data Summary'!BT24="Yes"),OFFSET('Water Data'!$D$6,0,10*ROW('Water Data'!D18)),NA())</f>
        <v>#N/A</v>
      </c>
      <c r="F24" s="529" t="e">
        <f ca="1">+IF(AND(ISNUMBER(OFFSET('Water Data'!$D$9,0,10*ROW('Water Data'!D18))),'Data Summary'!BU24="Yes"),OFFSET('Water Data'!$D$9,0,10*ROW('Water Data'!D18)),NA())</f>
        <v>#N/A</v>
      </c>
      <c r="G24" s="529" t="e">
        <f ca="1">+IF(AND(ISNUMBER(OFFSET('Water Data'!$E$4,0,10*ROW('Water Data'!E18))),'Data Summary'!BV24="Yes"),100-OFFSET('Water Data'!$E$4,0,10*ROW('Water Data'!E18)),NA())</f>
        <v>#N/A</v>
      </c>
      <c r="H24" s="529" t="e">
        <f ca="1">+IF(AND(ISNUMBER(OFFSET('Water Data'!$E$6,0,10*ROW('Water Data'!E18))),'Data Summary'!BW24="Yes"),OFFSET('Water Data'!$E$6,0,10*ROW('Water Data'!E18)),NA())</f>
        <v>#N/A</v>
      </c>
      <c r="I24" s="529" t="e">
        <f ca="1">+IF(AND(ISNUMBER(OFFSET('Water Data'!$E$9,0,10*ROW('Water Data'!E18))),'Data Summary'!BX24="Yes"),OFFSET('Water Data'!$E$9,0,10*ROW('Water Data'!E18)),NA())</f>
        <v>#N/A</v>
      </c>
      <c r="J24" s="529" t="e">
        <f ca="1">+IF(AND(ISNUMBER(OFFSET('Water Data'!$F$4,0,10*ROW('Water Data'!F18))),'Data Summary'!BY24="Yes"),100-OFFSET('Water Data'!$F$4,0,10*ROW('Water Data'!F18)),NA())</f>
        <v>#N/A</v>
      </c>
      <c r="K24" s="529" t="e">
        <f ca="1">+IF(AND(ISNUMBER(OFFSET('Water Data'!$F$6,0,10*ROW('Water Data'!F18))),'Data Summary'!BZ24="Yes"),OFFSET('Water Data'!$F$6,0,10*ROW('Water Data'!F18)),NA())</f>
        <v>#N/A</v>
      </c>
      <c r="L24" s="529" t="e">
        <f ca="1">+IF(AND(ISNUMBER(OFFSET('Water Data'!$F$9,0,10*ROW('Water Data'!F18))),'Data Summary'!CA24="Yes"),OFFSET('Water Data'!$F$9,0,10*ROW('Water Data'!F18)),NA())</f>
        <v>#N/A</v>
      </c>
      <c r="M24" s="529" t="e">
        <f ca="1">+IF(AND(ISNUMBER(OFFSET('Water Data'!$G$4,0,10*ROW('Water Data'!G18))),'Data Summary'!CB24="Yes"),100-OFFSET('Water Data'!$G$4,0,10*ROW('Water Data'!G18)),NA())</f>
        <v>#N/A</v>
      </c>
      <c r="N24" s="529" t="e">
        <f ca="1">+IF(AND(ISNUMBER(OFFSET('Water Data'!$G$6,0,10*ROW('Water Data'!G18))),'Data Summary'!CC24="Yes"),OFFSET('Water Data'!$G$6,0,10*ROW('Water Data'!G18)),NA())</f>
        <v>#N/A</v>
      </c>
      <c r="O24" s="529" t="e">
        <f ca="1">+IF(AND(ISNUMBER(OFFSET('Water Data'!$G$9,0,10*ROW('Water Data'!G18))),'Data Summary'!CD24="Yes"),OFFSET('Water Data'!$G$9,0,10*ROW('Water Data'!G18)),NA())</f>
        <v>#N/A</v>
      </c>
      <c r="P24" s="529" t="e">
        <f ca="1">+IF(AND(ISNUMBER(OFFSET('Water Data'!$H$4,0,10*ROW('Water Data'!H18))),'Data Summary'!CE24="Yes"),100-OFFSET('Water Data'!$H$4,0,10*ROW('Water Data'!H18)),NA())</f>
        <v>#N/A</v>
      </c>
      <c r="Q24" s="529" t="e">
        <f ca="1">+IF(AND(ISNUMBER(OFFSET('Water Data'!$H$6,0,10*ROW('Water Data'!H18))),'Data Summary'!CF24="Yes"),OFFSET('Water Data'!$H$6,0,10*ROW('Water Data'!H18)),NA())</f>
        <v>#N/A</v>
      </c>
      <c r="R24" s="529" t="e">
        <f ca="1">+IF(AND(ISNUMBER(OFFSET('Water Data'!$H$9,0,10*ROW('Water Data'!H18))),'Data Summary'!CG24="Yes"),OFFSET('Water Data'!$H$9,0,10*ROW('Water Data'!H18)),NA())</f>
        <v>#N/A</v>
      </c>
      <c r="S24" s="529" t="e">
        <f ca="1">+IF(AND(ISNUMBER(OFFSET('Water Data'!$I$4,0,10*ROW('Water Data'!I18))),'Data Summary'!CH24="Yes"),100-OFFSET('Water Data'!$I$4,0,10*ROW('Water Data'!I18)),NA())</f>
        <v>#N/A</v>
      </c>
      <c r="T24" s="529" t="e">
        <f ca="1">+IF(AND(ISNUMBER(OFFSET('Water Data'!$I$6,0,10*ROW('Water Data'!I18))),'Data Summary'!CI24="Yes"),OFFSET('Water Data'!$I$6,0,10*ROW('Water Data'!I18)),NA())</f>
        <v>#N/A</v>
      </c>
      <c r="U24" s="529" t="e">
        <f ca="1">+IF(AND(ISNUMBER(OFFSET('Water Data'!$I$9,0,10*ROW('Water Data'!I18))),'Data Summary'!CJ24="Yes"),OFFSET('Water Data'!$I$9,0,10*ROW('Water Data'!I18)),NA())</f>
        <v>#N/A</v>
      </c>
      <c r="V24" s="530" t="e">
        <f ca="1">+IF(AND(ISNUMBER(OFFSET('Sanitation Data'!$D$4,0,10*ROW('Sanitation Data'!D18))),'Data Summary'!CK24="Yes"),100-OFFSET('Sanitation Data'!$D$4,0,10*ROW('Sanitation Data'!D18)),NA())</f>
        <v>#N/A</v>
      </c>
      <c r="W24" s="530" t="e">
        <f ca="1">+IF(AND(ISNUMBER(OFFSET('Sanitation Data'!$D$6,0,10*ROW('Sanitation Data'!D18))),'Data Summary'!CL24="Yes"),OFFSET('Sanitation Data'!$D$6,0,10*ROW('Sanitation Data'!D18)),NA())</f>
        <v>#N/A</v>
      </c>
      <c r="X24" s="530" t="e">
        <f ca="1">+IF(AND(ISNUMBER(OFFSET('Sanitation Data'!$D$10,0,10*ROW('Sanitation Data'!D18))),'Data Summary'!CM24="Yes"),OFFSET('Sanitation Data'!$D$10,0,10*ROW('Sanitation Data'!D18)),NA())</f>
        <v>#N/A</v>
      </c>
      <c r="Y24" s="530" t="e">
        <f ca="1">+IF(AND(ISNUMBER(OFFSET('Sanitation Data'!$D$11,0,10*ROW('Sanitation Data'!D18))),'Data Summary'!CN24="Yes"),OFFSET('Sanitation Data'!$D$11,0,10*ROW('Sanitation Data'!D18)),NA())</f>
        <v>#N/A</v>
      </c>
      <c r="Z24" s="530" t="e">
        <f ca="1">+IF(AND(ISNUMBER(OFFSET('Sanitation Data'!$D$12,0,10*ROW('Sanitation Data'!D18))),'Data Summary'!CO24="Yes"),OFFSET('Sanitation Data'!$D$12,0,10*ROW('Sanitation Data'!D18)),NA())</f>
        <v>#N/A</v>
      </c>
      <c r="AA24" s="530" t="e">
        <f ca="1">+IF(AND(ISNUMBER(OFFSET('Sanitation Data'!$E$4,0,10*ROW('Sanitation Data'!E18))),'Data Summary'!CP24="Yes"),100-OFFSET('Sanitation Data'!$E$4,0,10*ROW('Sanitation Data'!E18)),NA())</f>
        <v>#N/A</v>
      </c>
      <c r="AB24" s="530" t="e">
        <f ca="1">+IF(AND(ISNUMBER(OFFSET('Sanitation Data'!$E$6,0,10*ROW('Sanitation Data'!E18))),'Data Summary'!CQ24="Yes"),OFFSET('Sanitation Data'!$E$6,0,10*ROW('Sanitation Data'!E18)),NA())</f>
        <v>#N/A</v>
      </c>
      <c r="AC24" s="530" t="e">
        <f ca="1">+IF(AND(ISNUMBER(OFFSET('Sanitation Data'!$E$10,0,10*ROW('Sanitation Data'!E18))),'Data Summary'!CR24="Yes"),OFFSET('Sanitation Data'!$E$10,0,10*ROW('Sanitation Data'!E18)),NA())</f>
        <v>#N/A</v>
      </c>
      <c r="AD24" s="530" t="e">
        <f ca="1">+IF(AND(ISNUMBER(OFFSET('Sanitation Data'!$E$11,0,10*ROW('Sanitation Data'!E18))),'Data Summary'!CS24="Yes"),OFFSET('Sanitation Data'!$E$11,0,10*ROW('Sanitation Data'!E18)),NA())</f>
        <v>#N/A</v>
      </c>
      <c r="AE24" s="530" t="e">
        <f ca="1">+IF(AND(ISNUMBER(OFFSET('Sanitation Data'!$E$12,0,10*ROW('Sanitation Data'!E18))),'Data Summary'!CT24="Yes"),OFFSET('Sanitation Data'!$E$12,0,10*ROW('Sanitation Data'!E18)),NA())</f>
        <v>#N/A</v>
      </c>
      <c r="AF24" s="530" t="e">
        <f ca="1">+IF(AND(ISNUMBER(OFFSET('Sanitation Data'!$F$4,0,10*ROW('Sanitation Data'!F18))),'Data Summary'!CU24="Yes"),100-OFFSET('Sanitation Data'!$F$4,0,10*ROW('Sanitation Data'!F18)),NA())</f>
        <v>#N/A</v>
      </c>
      <c r="AG24" s="530" t="e">
        <f ca="1">+IF(AND(ISNUMBER(OFFSET('Sanitation Data'!$F$6,0,10*ROW('Sanitation Data'!F18))),'Data Summary'!CV24="Yes"),OFFSET('Sanitation Data'!$F$6,0,10*ROW('Sanitation Data'!F18)),NA())</f>
        <v>#N/A</v>
      </c>
      <c r="AH24" s="530" t="e">
        <f ca="1">+IF(AND(ISNUMBER(OFFSET('Sanitation Data'!$F$10,0,10*ROW('Sanitation Data'!F18))),'Data Summary'!CW24="Yes"),OFFSET('Sanitation Data'!$F$10,0,10*ROW('Sanitation Data'!F18)),NA())</f>
        <v>#N/A</v>
      </c>
      <c r="AI24" s="530" t="e">
        <f ca="1">+IF(AND(ISNUMBER(OFFSET('Sanitation Data'!$F$11,0,10*ROW('Sanitation Data'!F18))),'Data Summary'!CX24="Yes"),OFFSET('Sanitation Data'!$F$11,0,10*ROW('Sanitation Data'!F18)),NA())</f>
        <v>#N/A</v>
      </c>
      <c r="AJ24" s="530" t="e">
        <f ca="1">+IF(AND(ISNUMBER(OFFSET('Sanitation Data'!$F$12,0,10*ROW('Sanitation Data'!F18))),'Data Summary'!CY24="Yes"),OFFSET('Sanitation Data'!$F$12,0,10*ROW('Sanitation Data'!F18)),NA())</f>
        <v>#N/A</v>
      </c>
      <c r="AK24" s="530" t="e">
        <f ca="1">+IF(AND(ISNUMBER(OFFSET('Sanitation Data'!$G$4,0,10*ROW('Sanitation Data'!G18))),'Data Summary'!CZ24="Yes"),100-OFFSET('Sanitation Data'!$G$4,0,10*ROW('Sanitation Data'!G18)),NA())</f>
        <v>#N/A</v>
      </c>
      <c r="AL24" s="530" t="e">
        <f ca="1">+IF(AND(ISNUMBER(OFFSET('Sanitation Data'!$G$6,0,10*ROW('Sanitation Data'!G18))),'Data Summary'!DA24="Yes"),OFFSET('Sanitation Data'!$G$6,0,10*ROW('Sanitation Data'!G18)),NA())</f>
        <v>#N/A</v>
      </c>
      <c r="AM24" s="530" t="e">
        <f ca="1">+IF(AND(ISNUMBER(OFFSET('Sanitation Data'!$G$10,0,10*ROW('Sanitation Data'!G18))),'Data Summary'!DB24="Yes"),OFFSET('Sanitation Data'!$G$10,0,10*ROW('Sanitation Data'!G18)),NA())</f>
        <v>#N/A</v>
      </c>
      <c r="AN24" s="530" t="e">
        <f ca="1">+IF(AND(ISNUMBER(OFFSET('Sanitation Data'!$G$11,0,10*ROW('Sanitation Data'!G18))),'Data Summary'!DC24="Yes"),OFFSET('Sanitation Data'!$G$11,0,10*ROW('Sanitation Data'!G18)),NA())</f>
        <v>#N/A</v>
      </c>
      <c r="AO24" s="530" t="e">
        <f ca="1">+IF(AND(ISNUMBER(OFFSET('Sanitation Data'!$G$12,0,10*ROW('Sanitation Data'!G18))),'Data Summary'!DD24="Yes"),OFFSET('Sanitation Data'!$G$12,0,10*ROW('Sanitation Data'!G18)),NA())</f>
        <v>#N/A</v>
      </c>
      <c r="AP24" s="530" t="e">
        <f ca="1">+IF(AND(ISNUMBER(OFFSET('Sanitation Data'!$H$4,0,10*ROW('Sanitation Data'!H18))),'Data Summary'!DE24="Yes"),100-OFFSET('Sanitation Data'!$H$4,0,10*ROW('Sanitation Data'!H18)),NA())</f>
        <v>#N/A</v>
      </c>
      <c r="AQ24" s="530" t="e">
        <f ca="1">+IF(AND(ISNUMBER(OFFSET('Sanitation Data'!$H$6,0,10*ROW('Sanitation Data'!H18))),'Data Summary'!DF24="Yes"),OFFSET('Sanitation Data'!$H$6,0,10*ROW('Sanitation Data'!H18)),NA())</f>
        <v>#N/A</v>
      </c>
      <c r="AR24" s="530" t="e">
        <f ca="1">+IF(AND(ISNUMBER(OFFSET('Sanitation Data'!$H$10,0,10*ROW('Sanitation Data'!H18))),'Data Summary'!DG24="Yes"),OFFSET('Sanitation Data'!$H$10,0,10*ROW('Sanitation Data'!H18)),NA())</f>
        <v>#N/A</v>
      </c>
      <c r="AS24" s="530" t="e">
        <f ca="1">+IF(AND(ISNUMBER(OFFSET('Sanitation Data'!$H$11,0,10*ROW('Sanitation Data'!H18))),'Data Summary'!DH24="Yes"),OFFSET('Sanitation Data'!$H$11,0,10*ROW('Sanitation Data'!H18)),NA())</f>
        <v>#N/A</v>
      </c>
      <c r="AT24" s="530" t="e">
        <f ca="1">+IF(AND(ISNUMBER(OFFSET('Sanitation Data'!$H$12,0,10*ROW('Sanitation Data'!H18))),'Data Summary'!DI24="Yes"),OFFSET('Sanitation Data'!$H$12,0,10*ROW('Sanitation Data'!H18)),NA())</f>
        <v>#N/A</v>
      </c>
      <c r="AU24" s="530" t="e">
        <f ca="1">+IF(AND(ISNUMBER(OFFSET('Sanitation Data'!$I$4,0,10*ROW('Sanitation Data'!I18))),'Data Summary'!DJ24="Yes"),100-OFFSET('Sanitation Data'!$I$4,0,10*ROW('Sanitation Data'!I18)),NA())</f>
        <v>#N/A</v>
      </c>
      <c r="AV24" s="530" t="e">
        <f ca="1">+IF(AND(ISNUMBER(OFFSET('Sanitation Data'!$I$6,0,10*ROW('Sanitation Data'!I18))),'Data Summary'!DK24="Yes"),OFFSET('Sanitation Data'!$I$6,0,10*ROW('Sanitation Data'!I18)),NA())</f>
        <v>#N/A</v>
      </c>
      <c r="AW24" s="530" t="e">
        <f ca="1">+IF(AND(ISNUMBER(OFFSET('Sanitation Data'!$I$10,0,10*ROW('Sanitation Data'!I18))),'Data Summary'!DL24="Yes"),OFFSET('Sanitation Data'!$I$10,0,10*ROW('Sanitation Data'!I18)),NA())</f>
        <v>#N/A</v>
      </c>
      <c r="AX24" s="530" t="e">
        <f ca="1">+IF(AND(ISNUMBER(OFFSET('Sanitation Data'!$I$11,0,10*ROW('Sanitation Data'!I18))),'Data Summary'!DM24="Yes"),OFFSET('Sanitation Data'!$I$11,0,10*ROW('Sanitation Data'!I18)),NA())</f>
        <v>#N/A</v>
      </c>
      <c r="AY24" s="530" t="e">
        <f ca="1">+IF(AND(ISNUMBER(OFFSET('Sanitation Data'!$I$12,0,10*ROW('Sanitation Data'!I18))),'Data Summary'!DN24="Yes"),OFFSET('Sanitation Data'!$I$12,0,10*ROW('Sanitation Data'!I18)),NA())</f>
        <v>#N/A</v>
      </c>
      <c r="AZ24" s="531" t="e">
        <f ca="1">+IF(AND(ISNUMBER(OFFSET('Hygiene Data'!$D$5,0,10*ROW('Hygiene Data'!D18))),'Data Summary'!DO24="Yes"),OFFSET('Hygiene Data'!$D$5,0,10*ROW('Hygiene Data'!D18)),NA())</f>
        <v>#N/A</v>
      </c>
      <c r="BA24" s="531" t="e">
        <f ca="1">+IF(AND(ISNUMBER(OFFSET('Hygiene Data'!$D$7,0,10*ROW('Hygiene Data'!D18))),'Data Summary'!DP24="Yes"),OFFSET('Hygiene Data'!$D$7,0,10*ROW('Hygiene Data'!D18)),NA())</f>
        <v>#N/A</v>
      </c>
      <c r="BB24" s="531" t="e">
        <f ca="1">+IF(AND(ISNUMBER(OFFSET('Hygiene Data'!$D$9,0,10*ROW('Hygiene Data'!D18))),'Data Summary'!DQ24="Yes"),OFFSET('Hygiene Data'!$D$9,0,10*ROW('Hygiene Data'!D18)),NA())</f>
        <v>#N/A</v>
      </c>
      <c r="BC24" s="531" t="e">
        <f ca="1">+IF(AND(ISNUMBER(OFFSET('Hygiene Data'!$E$5,0,10*ROW('Hygiene Data'!E18))),'Data Summary'!DR24="Yes"),OFFSET('Hygiene Data'!$E$5,0,10*ROW('Hygiene Data'!E18)),NA())</f>
        <v>#N/A</v>
      </c>
      <c r="BD24" s="531" t="e">
        <f ca="1">+IF(AND(ISNUMBER(OFFSET('Hygiene Data'!$E$7,0,10*ROW('Hygiene Data'!E18))),'Data Summary'!DS24="Yes"),OFFSET('Hygiene Data'!$E$7,0,10*ROW('Hygiene Data'!E18)),NA())</f>
        <v>#N/A</v>
      </c>
      <c r="BE24" s="531" t="e">
        <f ca="1">+IF(AND(ISNUMBER(OFFSET('Hygiene Data'!$E$9,0,10*ROW('Hygiene Data'!E18))),'Data Summary'!DT24="Yes"),OFFSET('Hygiene Data'!$E$9,0,10*ROW('Hygiene Data'!E18)),NA())</f>
        <v>#N/A</v>
      </c>
      <c r="BF24" s="531" t="e">
        <f ca="1">+IF(AND(ISNUMBER(OFFSET('Hygiene Data'!$F$5,0,10*ROW('Hygiene Data'!F18))),'Data Summary'!DU24="Yes"),OFFSET('Hygiene Data'!$F$5,0,10*ROW('Hygiene Data'!F18)),NA())</f>
        <v>#N/A</v>
      </c>
      <c r="BG24" s="531" t="e">
        <f ca="1">+IF(AND(ISNUMBER(OFFSET('Hygiene Data'!$F$7,0,10*ROW('Hygiene Data'!F18))),'Data Summary'!DV24="Yes"),OFFSET('Hygiene Data'!$F$7,0,10*ROW('Hygiene Data'!F18)),NA())</f>
        <v>#N/A</v>
      </c>
      <c r="BH24" s="531" t="e">
        <f ca="1">+IF(AND(ISNUMBER(OFFSET('Hygiene Data'!$F$9,0,10*ROW('Hygiene Data'!F18))),'Data Summary'!DW24="Yes"),OFFSET('Hygiene Data'!$F$9,0,10*ROW('Hygiene Data'!F18)),NA())</f>
        <v>#N/A</v>
      </c>
      <c r="BI24" s="531" t="e">
        <f ca="1">+IF(AND(ISNUMBER(OFFSET('Hygiene Data'!$G$5,0,10*ROW('Hygiene Data'!G18))),'Data Summary'!DX24="Yes"),OFFSET('Hygiene Data'!$G$5,0,10*ROW('Hygiene Data'!G18)),NA())</f>
        <v>#N/A</v>
      </c>
      <c r="BJ24" s="531" t="e">
        <f ca="1">+IF(AND(ISNUMBER(OFFSET('Hygiene Data'!$G$7,0,10*ROW('Hygiene Data'!G18))),'Data Summary'!DY24="Yes"),OFFSET('Hygiene Data'!$G$7,0,10*ROW('Hygiene Data'!G18)),NA())</f>
        <v>#N/A</v>
      </c>
      <c r="BK24" s="531" t="e">
        <f ca="1">+IF(AND(ISNUMBER(OFFSET('Hygiene Data'!$G$9,0,10*ROW('Hygiene Data'!G18))),'Data Summary'!DZ24="Yes"),OFFSET('Hygiene Data'!$G$9,0,10*ROW('Hygiene Data'!G18)),NA())</f>
        <v>#N/A</v>
      </c>
      <c r="BL24" s="531" t="e">
        <f ca="1">+IF(AND(ISNUMBER(OFFSET('Hygiene Data'!$H$5,0,10*ROW('Hygiene Data'!H18))),'Data Summary'!EA24="Yes"),OFFSET('Hygiene Data'!$H$5,0,10*ROW('Hygiene Data'!H18)),NA())</f>
        <v>#N/A</v>
      </c>
      <c r="BM24" s="531" t="e">
        <f ca="1">+IF(AND(ISNUMBER(OFFSET('Hygiene Data'!$H$7,0,10*ROW('Hygiene Data'!H18))),'Data Summary'!EB24="Yes"),OFFSET('Hygiene Data'!$H$7,0,10*ROW('Hygiene Data'!H18)),NA())</f>
        <v>#N/A</v>
      </c>
      <c r="BN24" s="531" t="e">
        <f ca="1">+IF(AND(ISNUMBER(OFFSET('Hygiene Data'!$H$9,0,10*ROW('Hygiene Data'!H18))),'Data Summary'!EC24="Yes"),OFFSET('Hygiene Data'!$H$9,0,10*ROW('Hygiene Data'!H18)),NA())</f>
        <v>#N/A</v>
      </c>
      <c r="BO24" s="531" t="e">
        <f ca="1">+IF(AND(ISNUMBER(OFFSET('Hygiene Data'!$I$5,0,10*ROW('Hygiene Data'!I18))),'Data Summary'!ED24="Yes"),OFFSET('Hygiene Data'!$I$5,0,10*ROW('Hygiene Data'!I18)),NA())</f>
        <v>#N/A</v>
      </c>
      <c r="BP24" s="531" t="e">
        <f ca="1">+IF(AND(ISNUMBER(OFFSET('Hygiene Data'!$I$7,0,10*ROW('Hygiene Data'!I18))),'Data Summary'!EE24="Yes"),OFFSET('Hygiene Data'!$I$7,0,10*ROW('Hygiene Data'!I18)),NA())</f>
        <v>#N/A</v>
      </c>
      <c r="BQ24" s="531" t="e">
        <f ca="1">+IF(AND(ISNUMBER(OFFSET('Hygiene Data'!$I$9,0,10*ROW('Hygiene Data'!I18))),'Data Summary'!EF24="Yes"),OFFSET('Hygiene Data'!$I$9,0,10*ROW('Hygiene Data'!I18)),NA())</f>
        <v>#N/A</v>
      </c>
    </row>
    <row r="25" spans="1:69" x14ac:dyDescent="0.25">
      <c r="A25" s="527" t="e">
        <f ca="1">+RIGHT('Data Summary'!A25,LEN('Data Summary'!A25)-9)</f>
        <v>#VALUE!</v>
      </c>
      <c r="B25" s="501" t="str">
        <f ca="1">+IF(ISTEXT('Data Summary'!B25),'Data Summary'!B25,"")</f>
        <v/>
      </c>
      <c r="C25" s="528" t="e">
        <f ca="1">+VALUE('Data Summary'!C25)</f>
        <v>#VALUE!</v>
      </c>
      <c r="D25" s="529" t="e">
        <f ca="1">+IF(AND(ISNUMBER(OFFSET('Water Data'!$D$4,0,10*ROW('Water Data'!D19))),'Data Summary'!BS25="Yes"),100-OFFSET('Water Data'!$D$4,0,10*ROW('Water Data'!D19)),NA())</f>
        <v>#N/A</v>
      </c>
      <c r="E25" s="529" t="e">
        <f ca="1">+IF(AND(ISNUMBER(OFFSET('Water Data'!$D$6,0,10*ROW('Water Data'!D19))),'Data Summary'!BT25="Yes"),OFFSET('Water Data'!$D$6,0,10*ROW('Water Data'!D19)),NA())</f>
        <v>#N/A</v>
      </c>
      <c r="F25" s="529" t="e">
        <f ca="1">+IF(AND(ISNUMBER(OFFSET('Water Data'!$D$9,0,10*ROW('Water Data'!D19))),'Data Summary'!BU25="Yes"),OFFSET('Water Data'!$D$9,0,10*ROW('Water Data'!D19)),NA())</f>
        <v>#N/A</v>
      </c>
      <c r="G25" s="529" t="e">
        <f ca="1">+IF(AND(ISNUMBER(OFFSET('Water Data'!$E$4,0,10*ROW('Water Data'!E19))),'Data Summary'!BV25="Yes"),100-OFFSET('Water Data'!$E$4,0,10*ROW('Water Data'!E19)),NA())</f>
        <v>#N/A</v>
      </c>
      <c r="H25" s="529" t="e">
        <f ca="1">+IF(AND(ISNUMBER(OFFSET('Water Data'!$E$6,0,10*ROW('Water Data'!E19))),'Data Summary'!BW25="Yes"),OFFSET('Water Data'!$E$6,0,10*ROW('Water Data'!E19)),NA())</f>
        <v>#N/A</v>
      </c>
      <c r="I25" s="529" t="e">
        <f ca="1">+IF(AND(ISNUMBER(OFFSET('Water Data'!$E$9,0,10*ROW('Water Data'!E19))),'Data Summary'!BX25="Yes"),OFFSET('Water Data'!$E$9,0,10*ROW('Water Data'!E19)),NA())</f>
        <v>#N/A</v>
      </c>
      <c r="J25" s="529" t="e">
        <f ca="1">+IF(AND(ISNUMBER(OFFSET('Water Data'!$F$4,0,10*ROW('Water Data'!F19))),'Data Summary'!BY25="Yes"),100-OFFSET('Water Data'!$F$4,0,10*ROW('Water Data'!F19)),NA())</f>
        <v>#N/A</v>
      </c>
      <c r="K25" s="529" t="e">
        <f ca="1">+IF(AND(ISNUMBER(OFFSET('Water Data'!$F$6,0,10*ROW('Water Data'!F19))),'Data Summary'!BZ25="Yes"),OFFSET('Water Data'!$F$6,0,10*ROW('Water Data'!F19)),NA())</f>
        <v>#N/A</v>
      </c>
      <c r="L25" s="529" t="e">
        <f ca="1">+IF(AND(ISNUMBER(OFFSET('Water Data'!$F$9,0,10*ROW('Water Data'!F19))),'Data Summary'!CA25="Yes"),OFFSET('Water Data'!$F$9,0,10*ROW('Water Data'!F19)),NA())</f>
        <v>#N/A</v>
      </c>
      <c r="M25" s="529" t="e">
        <f ca="1">+IF(AND(ISNUMBER(OFFSET('Water Data'!$G$4,0,10*ROW('Water Data'!G19))),'Data Summary'!CB25="Yes"),100-OFFSET('Water Data'!$G$4,0,10*ROW('Water Data'!G19)),NA())</f>
        <v>#N/A</v>
      </c>
      <c r="N25" s="529" t="e">
        <f ca="1">+IF(AND(ISNUMBER(OFFSET('Water Data'!$G$6,0,10*ROW('Water Data'!G19))),'Data Summary'!CC25="Yes"),OFFSET('Water Data'!$G$6,0,10*ROW('Water Data'!G19)),NA())</f>
        <v>#N/A</v>
      </c>
      <c r="O25" s="529" t="e">
        <f ca="1">+IF(AND(ISNUMBER(OFFSET('Water Data'!$G$9,0,10*ROW('Water Data'!G19))),'Data Summary'!CD25="Yes"),OFFSET('Water Data'!$G$9,0,10*ROW('Water Data'!G19)),NA())</f>
        <v>#N/A</v>
      </c>
      <c r="P25" s="529" t="e">
        <f ca="1">+IF(AND(ISNUMBER(OFFSET('Water Data'!$H$4,0,10*ROW('Water Data'!H19))),'Data Summary'!CE25="Yes"),100-OFFSET('Water Data'!$H$4,0,10*ROW('Water Data'!H19)),NA())</f>
        <v>#N/A</v>
      </c>
      <c r="Q25" s="529" t="e">
        <f ca="1">+IF(AND(ISNUMBER(OFFSET('Water Data'!$H$6,0,10*ROW('Water Data'!H19))),'Data Summary'!CF25="Yes"),OFFSET('Water Data'!$H$6,0,10*ROW('Water Data'!H19)),NA())</f>
        <v>#N/A</v>
      </c>
      <c r="R25" s="529" t="e">
        <f ca="1">+IF(AND(ISNUMBER(OFFSET('Water Data'!$H$9,0,10*ROW('Water Data'!H19))),'Data Summary'!CG25="Yes"),OFFSET('Water Data'!$H$9,0,10*ROW('Water Data'!H19)),NA())</f>
        <v>#N/A</v>
      </c>
      <c r="S25" s="529" t="e">
        <f ca="1">+IF(AND(ISNUMBER(OFFSET('Water Data'!$I$4,0,10*ROW('Water Data'!I19))),'Data Summary'!CH25="Yes"),100-OFFSET('Water Data'!$I$4,0,10*ROW('Water Data'!I19)),NA())</f>
        <v>#N/A</v>
      </c>
      <c r="T25" s="529" t="e">
        <f ca="1">+IF(AND(ISNUMBER(OFFSET('Water Data'!$I$6,0,10*ROW('Water Data'!I19))),'Data Summary'!CI25="Yes"),OFFSET('Water Data'!$I$6,0,10*ROW('Water Data'!I19)),NA())</f>
        <v>#N/A</v>
      </c>
      <c r="U25" s="529" t="e">
        <f ca="1">+IF(AND(ISNUMBER(OFFSET('Water Data'!$I$9,0,10*ROW('Water Data'!I19))),'Data Summary'!CJ25="Yes"),OFFSET('Water Data'!$I$9,0,10*ROW('Water Data'!I19)),NA())</f>
        <v>#N/A</v>
      </c>
      <c r="V25" s="530" t="e">
        <f ca="1">+IF(AND(ISNUMBER(OFFSET('Sanitation Data'!$D$4,0,10*ROW('Sanitation Data'!D19))),'Data Summary'!CK25="Yes"),100-OFFSET('Sanitation Data'!$D$4,0,10*ROW('Sanitation Data'!D19)),NA())</f>
        <v>#N/A</v>
      </c>
      <c r="W25" s="530" t="e">
        <f ca="1">+IF(AND(ISNUMBER(OFFSET('Sanitation Data'!$D$6,0,10*ROW('Sanitation Data'!D19))),'Data Summary'!CL25="Yes"),OFFSET('Sanitation Data'!$D$6,0,10*ROW('Sanitation Data'!D19)),NA())</f>
        <v>#N/A</v>
      </c>
      <c r="X25" s="530" t="e">
        <f ca="1">+IF(AND(ISNUMBER(OFFSET('Sanitation Data'!$D$10,0,10*ROW('Sanitation Data'!D19))),'Data Summary'!CM25="Yes"),OFFSET('Sanitation Data'!$D$10,0,10*ROW('Sanitation Data'!D19)),NA())</f>
        <v>#N/A</v>
      </c>
      <c r="Y25" s="530" t="e">
        <f ca="1">+IF(AND(ISNUMBER(OFFSET('Sanitation Data'!$D$11,0,10*ROW('Sanitation Data'!D19))),'Data Summary'!CN25="Yes"),OFFSET('Sanitation Data'!$D$11,0,10*ROW('Sanitation Data'!D19)),NA())</f>
        <v>#N/A</v>
      </c>
      <c r="Z25" s="530" t="e">
        <f ca="1">+IF(AND(ISNUMBER(OFFSET('Sanitation Data'!$D$12,0,10*ROW('Sanitation Data'!D19))),'Data Summary'!CO25="Yes"),OFFSET('Sanitation Data'!$D$12,0,10*ROW('Sanitation Data'!D19)),NA())</f>
        <v>#N/A</v>
      </c>
      <c r="AA25" s="530" t="e">
        <f ca="1">+IF(AND(ISNUMBER(OFFSET('Sanitation Data'!$E$4,0,10*ROW('Sanitation Data'!E19))),'Data Summary'!CP25="Yes"),100-OFFSET('Sanitation Data'!$E$4,0,10*ROW('Sanitation Data'!E19)),NA())</f>
        <v>#N/A</v>
      </c>
      <c r="AB25" s="530" t="e">
        <f ca="1">+IF(AND(ISNUMBER(OFFSET('Sanitation Data'!$E$6,0,10*ROW('Sanitation Data'!E19))),'Data Summary'!CQ25="Yes"),OFFSET('Sanitation Data'!$E$6,0,10*ROW('Sanitation Data'!E19)),NA())</f>
        <v>#N/A</v>
      </c>
      <c r="AC25" s="530" t="e">
        <f ca="1">+IF(AND(ISNUMBER(OFFSET('Sanitation Data'!$E$10,0,10*ROW('Sanitation Data'!E19))),'Data Summary'!CR25="Yes"),OFFSET('Sanitation Data'!$E$10,0,10*ROW('Sanitation Data'!E19)),NA())</f>
        <v>#N/A</v>
      </c>
      <c r="AD25" s="530" t="e">
        <f ca="1">+IF(AND(ISNUMBER(OFFSET('Sanitation Data'!$E$11,0,10*ROW('Sanitation Data'!E19))),'Data Summary'!CS25="Yes"),OFFSET('Sanitation Data'!$E$11,0,10*ROW('Sanitation Data'!E19)),NA())</f>
        <v>#N/A</v>
      </c>
      <c r="AE25" s="530" t="e">
        <f ca="1">+IF(AND(ISNUMBER(OFFSET('Sanitation Data'!$E$12,0,10*ROW('Sanitation Data'!E19))),'Data Summary'!CT25="Yes"),OFFSET('Sanitation Data'!$E$12,0,10*ROW('Sanitation Data'!E19)),NA())</f>
        <v>#N/A</v>
      </c>
      <c r="AF25" s="530" t="e">
        <f ca="1">+IF(AND(ISNUMBER(OFFSET('Sanitation Data'!$F$4,0,10*ROW('Sanitation Data'!F19))),'Data Summary'!CU25="Yes"),100-OFFSET('Sanitation Data'!$F$4,0,10*ROW('Sanitation Data'!F19)),NA())</f>
        <v>#N/A</v>
      </c>
      <c r="AG25" s="530" t="e">
        <f ca="1">+IF(AND(ISNUMBER(OFFSET('Sanitation Data'!$F$6,0,10*ROW('Sanitation Data'!F19))),'Data Summary'!CV25="Yes"),OFFSET('Sanitation Data'!$F$6,0,10*ROW('Sanitation Data'!F19)),NA())</f>
        <v>#N/A</v>
      </c>
      <c r="AH25" s="530" t="e">
        <f ca="1">+IF(AND(ISNUMBER(OFFSET('Sanitation Data'!$F$10,0,10*ROW('Sanitation Data'!F19))),'Data Summary'!CW25="Yes"),OFFSET('Sanitation Data'!$F$10,0,10*ROW('Sanitation Data'!F19)),NA())</f>
        <v>#N/A</v>
      </c>
      <c r="AI25" s="530" t="e">
        <f ca="1">+IF(AND(ISNUMBER(OFFSET('Sanitation Data'!$F$11,0,10*ROW('Sanitation Data'!F19))),'Data Summary'!CX25="Yes"),OFFSET('Sanitation Data'!$F$11,0,10*ROW('Sanitation Data'!F19)),NA())</f>
        <v>#N/A</v>
      </c>
      <c r="AJ25" s="530" t="e">
        <f ca="1">+IF(AND(ISNUMBER(OFFSET('Sanitation Data'!$F$12,0,10*ROW('Sanitation Data'!F19))),'Data Summary'!CY25="Yes"),OFFSET('Sanitation Data'!$F$12,0,10*ROW('Sanitation Data'!F19)),NA())</f>
        <v>#N/A</v>
      </c>
      <c r="AK25" s="530" t="e">
        <f ca="1">+IF(AND(ISNUMBER(OFFSET('Sanitation Data'!$G$4,0,10*ROW('Sanitation Data'!G19))),'Data Summary'!CZ25="Yes"),100-OFFSET('Sanitation Data'!$G$4,0,10*ROW('Sanitation Data'!G19)),NA())</f>
        <v>#N/A</v>
      </c>
      <c r="AL25" s="530" t="e">
        <f ca="1">+IF(AND(ISNUMBER(OFFSET('Sanitation Data'!$G$6,0,10*ROW('Sanitation Data'!G19))),'Data Summary'!DA25="Yes"),OFFSET('Sanitation Data'!$G$6,0,10*ROW('Sanitation Data'!G19)),NA())</f>
        <v>#N/A</v>
      </c>
      <c r="AM25" s="530" t="e">
        <f ca="1">+IF(AND(ISNUMBER(OFFSET('Sanitation Data'!$G$10,0,10*ROW('Sanitation Data'!G19))),'Data Summary'!DB25="Yes"),OFFSET('Sanitation Data'!$G$10,0,10*ROW('Sanitation Data'!G19)),NA())</f>
        <v>#N/A</v>
      </c>
      <c r="AN25" s="530" t="e">
        <f ca="1">+IF(AND(ISNUMBER(OFFSET('Sanitation Data'!$G$11,0,10*ROW('Sanitation Data'!G19))),'Data Summary'!DC25="Yes"),OFFSET('Sanitation Data'!$G$11,0,10*ROW('Sanitation Data'!G19)),NA())</f>
        <v>#N/A</v>
      </c>
      <c r="AO25" s="530" t="e">
        <f ca="1">+IF(AND(ISNUMBER(OFFSET('Sanitation Data'!$G$12,0,10*ROW('Sanitation Data'!G19))),'Data Summary'!DD25="Yes"),OFFSET('Sanitation Data'!$G$12,0,10*ROW('Sanitation Data'!G19)),NA())</f>
        <v>#N/A</v>
      </c>
      <c r="AP25" s="530" t="e">
        <f ca="1">+IF(AND(ISNUMBER(OFFSET('Sanitation Data'!$H$4,0,10*ROW('Sanitation Data'!H19))),'Data Summary'!DE25="Yes"),100-OFFSET('Sanitation Data'!$H$4,0,10*ROW('Sanitation Data'!H19)),NA())</f>
        <v>#N/A</v>
      </c>
      <c r="AQ25" s="530" t="e">
        <f ca="1">+IF(AND(ISNUMBER(OFFSET('Sanitation Data'!$H$6,0,10*ROW('Sanitation Data'!H19))),'Data Summary'!DF25="Yes"),OFFSET('Sanitation Data'!$H$6,0,10*ROW('Sanitation Data'!H19)),NA())</f>
        <v>#N/A</v>
      </c>
      <c r="AR25" s="530" t="e">
        <f ca="1">+IF(AND(ISNUMBER(OFFSET('Sanitation Data'!$H$10,0,10*ROW('Sanitation Data'!H19))),'Data Summary'!DG25="Yes"),OFFSET('Sanitation Data'!$H$10,0,10*ROW('Sanitation Data'!H19)),NA())</f>
        <v>#N/A</v>
      </c>
      <c r="AS25" s="530" t="e">
        <f ca="1">+IF(AND(ISNUMBER(OFFSET('Sanitation Data'!$H$11,0,10*ROW('Sanitation Data'!H19))),'Data Summary'!DH25="Yes"),OFFSET('Sanitation Data'!$H$11,0,10*ROW('Sanitation Data'!H19)),NA())</f>
        <v>#N/A</v>
      </c>
      <c r="AT25" s="530" t="e">
        <f ca="1">+IF(AND(ISNUMBER(OFFSET('Sanitation Data'!$H$12,0,10*ROW('Sanitation Data'!H19))),'Data Summary'!DI25="Yes"),OFFSET('Sanitation Data'!$H$12,0,10*ROW('Sanitation Data'!H19)),NA())</f>
        <v>#N/A</v>
      </c>
      <c r="AU25" s="530" t="e">
        <f ca="1">+IF(AND(ISNUMBER(OFFSET('Sanitation Data'!$I$4,0,10*ROW('Sanitation Data'!I19))),'Data Summary'!DJ25="Yes"),100-OFFSET('Sanitation Data'!$I$4,0,10*ROW('Sanitation Data'!I19)),NA())</f>
        <v>#N/A</v>
      </c>
      <c r="AV25" s="530" t="e">
        <f ca="1">+IF(AND(ISNUMBER(OFFSET('Sanitation Data'!$I$6,0,10*ROW('Sanitation Data'!I19))),'Data Summary'!DK25="Yes"),OFFSET('Sanitation Data'!$I$6,0,10*ROW('Sanitation Data'!I19)),NA())</f>
        <v>#N/A</v>
      </c>
      <c r="AW25" s="530" t="e">
        <f ca="1">+IF(AND(ISNUMBER(OFFSET('Sanitation Data'!$I$10,0,10*ROW('Sanitation Data'!I19))),'Data Summary'!DL25="Yes"),OFFSET('Sanitation Data'!$I$10,0,10*ROW('Sanitation Data'!I19)),NA())</f>
        <v>#N/A</v>
      </c>
      <c r="AX25" s="530" t="e">
        <f ca="1">+IF(AND(ISNUMBER(OFFSET('Sanitation Data'!$I$11,0,10*ROW('Sanitation Data'!I19))),'Data Summary'!DM25="Yes"),OFFSET('Sanitation Data'!$I$11,0,10*ROW('Sanitation Data'!I19)),NA())</f>
        <v>#N/A</v>
      </c>
      <c r="AY25" s="530" t="e">
        <f ca="1">+IF(AND(ISNUMBER(OFFSET('Sanitation Data'!$I$12,0,10*ROW('Sanitation Data'!I19))),'Data Summary'!DN25="Yes"),OFFSET('Sanitation Data'!$I$12,0,10*ROW('Sanitation Data'!I19)),NA())</f>
        <v>#N/A</v>
      </c>
      <c r="AZ25" s="531" t="e">
        <f ca="1">+IF(AND(ISNUMBER(OFFSET('Hygiene Data'!$D$5,0,10*ROW('Hygiene Data'!D19))),'Data Summary'!DO25="Yes"),OFFSET('Hygiene Data'!$D$5,0,10*ROW('Hygiene Data'!D19)),NA())</f>
        <v>#N/A</v>
      </c>
      <c r="BA25" s="531" t="e">
        <f ca="1">+IF(AND(ISNUMBER(OFFSET('Hygiene Data'!$D$7,0,10*ROW('Hygiene Data'!D19))),'Data Summary'!DP25="Yes"),OFFSET('Hygiene Data'!$D$7,0,10*ROW('Hygiene Data'!D19)),NA())</f>
        <v>#N/A</v>
      </c>
      <c r="BB25" s="531" t="e">
        <f ca="1">+IF(AND(ISNUMBER(OFFSET('Hygiene Data'!$D$9,0,10*ROW('Hygiene Data'!D19))),'Data Summary'!DQ25="Yes"),OFFSET('Hygiene Data'!$D$9,0,10*ROW('Hygiene Data'!D19)),NA())</f>
        <v>#N/A</v>
      </c>
      <c r="BC25" s="531" t="e">
        <f ca="1">+IF(AND(ISNUMBER(OFFSET('Hygiene Data'!$E$5,0,10*ROW('Hygiene Data'!E19))),'Data Summary'!DR25="Yes"),OFFSET('Hygiene Data'!$E$5,0,10*ROW('Hygiene Data'!E19)),NA())</f>
        <v>#N/A</v>
      </c>
      <c r="BD25" s="531" t="e">
        <f ca="1">+IF(AND(ISNUMBER(OFFSET('Hygiene Data'!$E$7,0,10*ROW('Hygiene Data'!E19))),'Data Summary'!DS25="Yes"),OFFSET('Hygiene Data'!$E$7,0,10*ROW('Hygiene Data'!E19)),NA())</f>
        <v>#N/A</v>
      </c>
      <c r="BE25" s="531" t="e">
        <f ca="1">+IF(AND(ISNUMBER(OFFSET('Hygiene Data'!$E$9,0,10*ROW('Hygiene Data'!E19))),'Data Summary'!DT25="Yes"),OFFSET('Hygiene Data'!$E$9,0,10*ROW('Hygiene Data'!E19)),NA())</f>
        <v>#N/A</v>
      </c>
      <c r="BF25" s="531" t="e">
        <f ca="1">+IF(AND(ISNUMBER(OFFSET('Hygiene Data'!$F$5,0,10*ROW('Hygiene Data'!F19))),'Data Summary'!DU25="Yes"),OFFSET('Hygiene Data'!$F$5,0,10*ROW('Hygiene Data'!F19)),NA())</f>
        <v>#N/A</v>
      </c>
      <c r="BG25" s="531" t="e">
        <f ca="1">+IF(AND(ISNUMBER(OFFSET('Hygiene Data'!$F$7,0,10*ROW('Hygiene Data'!F19))),'Data Summary'!DV25="Yes"),OFFSET('Hygiene Data'!$F$7,0,10*ROW('Hygiene Data'!F19)),NA())</f>
        <v>#N/A</v>
      </c>
      <c r="BH25" s="531" t="e">
        <f ca="1">+IF(AND(ISNUMBER(OFFSET('Hygiene Data'!$F$9,0,10*ROW('Hygiene Data'!F19))),'Data Summary'!DW25="Yes"),OFFSET('Hygiene Data'!$F$9,0,10*ROW('Hygiene Data'!F19)),NA())</f>
        <v>#N/A</v>
      </c>
      <c r="BI25" s="531" t="e">
        <f ca="1">+IF(AND(ISNUMBER(OFFSET('Hygiene Data'!$G$5,0,10*ROW('Hygiene Data'!G19))),'Data Summary'!DX25="Yes"),OFFSET('Hygiene Data'!$G$5,0,10*ROW('Hygiene Data'!G19)),NA())</f>
        <v>#N/A</v>
      </c>
      <c r="BJ25" s="531" t="e">
        <f ca="1">+IF(AND(ISNUMBER(OFFSET('Hygiene Data'!$G$7,0,10*ROW('Hygiene Data'!G19))),'Data Summary'!DY25="Yes"),OFFSET('Hygiene Data'!$G$7,0,10*ROW('Hygiene Data'!G19)),NA())</f>
        <v>#N/A</v>
      </c>
      <c r="BK25" s="531" t="e">
        <f ca="1">+IF(AND(ISNUMBER(OFFSET('Hygiene Data'!$G$9,0,10*ROW('Hygiene Data'!G19))),'Data Summary'!DZ25="Yes"),OFFSET('Hygiene Data'!$G$9,0,10*ROW('Hygiene Data'!G19)),NA())</f>
        <v>#N/A</v>
      </c>
      <c r="BL25" s="531" t="e">
        <f ca="1">+IF(AND(ISNUMBER(OFFSET('Hygiene Data'!$H$5,0,10*ROW('Hygiene Data'!H19))),'Data Summary'!EA25="Yes"),OFFSET('Hygiene Data'!$H$5,0,10*ROW('Hygiene Data'!H19)),NA())</f>
        <v>#N/A</v>
      </c>
      <c r="BM25" s="531" t="e">
        <f ca="1">+IF(AND(ISNUMBER(OFFSET('Hygiene Data'!$H$7,0,10*ROW('Hygiene Data'!H19))),'Data Summary'!EB25="Yes"),OFFSET('Hygiene Data'!$H$7,0,10*ROW('Hygiene Data'!H19)),NA())</f>
        <v>#N/A</v>
      </c>
      <c r="BN25" s="531" t="e">
        <f ca="1">+IF(AND(ISNUMBER(OFFSET('Hygiene Data'!$H$9,0,10*ROW('Hygiene Data'!H19))),'Data Summary'!EC25="Yes"),OFFSET('Hygiene Data'!$H$9,0,10*ROW('Hygiene Data'!H19)),NA())</f>
        <v>#N/A</v>
      </c>
      <c r="BO25" s="531" t="e">
        <f ca="1">+IF(AND(ISNUMBER(OFFSET('Hygiene Data'!$I$5,0,10*ROW('Hygiene Data'!I19))),'Data Summary'!ED25="Yes"),OFFSET('Hygiene Data'!$I$5,0,10*ROW('Hygiene Data'!I19)),NA())</f>
        <v>#N/A</v>
      </c>
      <c r="BP25" s="531" t="e">
        <f ca="1">+IF(AND(ISNUMBER(OFFSET('Hygiene Data'!$I$7,0,10*ROW('Hygiene Data'!I19))),'Data Summary'!EE25="Yes"),OFFSET('Hygiene Data'!$I$7,0,10*ROW('Hygiene Data'!I19)),NA())</f>
        <v>#N/A</v>
      </c>
      <c r="BQ25" s="531" t="e">
        <f ca="1">+IF(AND(ISNUMBER(OFFSET('Hygiene Data'!$I$9,0,10*ROW('Hygiene Data'!I19))),'Data Summary'!EF25="Yes"),OFFSET('Hygiene Data'!$I$9,0,10*ROW('Hygiene Data'!I19)),NA())</f>
        <v>#N/A</v>
      </c>
    </row>
    <row r="26" spans="1:69" x14ac:dyDescent="0.25">
      <c r="A26" s="527" t="e">
        <f ca="1">+RIGHT('Data Summary'!A26,LEN('Data Summary'!A26)-9)</f>
        <v>#VALUE!</v>
      </c>
      <c r="B26" s="501" t="str">
        <f ca="1">+IF(ISTEXT('Data Summary'!B26),'Data Summary'!B26,"")</f>
        <v/>
      </c>
      <c r="C26" s="528" t="e">
        <f ca="1">+VALUE('Data Summary'!C26)</f>
        <v>#VALUE!</v>
      </c>
      <c r="D26" s="529" t="e">
        <f ca="1">+IF(AND(ISNUMBER(OFFSET('Water Data'!$D$4,0,10*ROW('Water Data'!D20))),'Data Summary'!BS26="Yes"),100-OFFSET('Water Data'!$D$4,0,10*ROW('Water Data'!D20)),NA())</f>
        <v>#N/A</v>
      </c>
      <c r="E26" s="529" t="e">
        <f ca="1">+IF(AND(ISNUMBER(OFFSET('Water Data'!$D$6,0,10*ROW('Water Data'!D20))),'Data Summary'!BT26="Yes"),OFFSET('Water Data'!$D$6,0,10*ROW('Water Data'!D20)),NA())</f>
        <v>#N/A</v>
      </c>
      <c r="F26" s="529" t="e">
        <f ca="1">+IF(AND(ISNUMBER(OFFSET('Water Data'!$D$9,0,10*ROW('Water Data'!D20))),'Data Summary'!BU26="Yes"),OFFSET('Water Data'!$D$9,0,10*ROW('Water Data'!D20)),NA())</f>
        <v>#N/A</v>
      </c>
      <c r="G26" s="529" t="e">
        <f ca="1">+IF(AND(ISNUMBER(OFFSET('Water Data'!$E$4,0,10*ROW('Water Data'!E20))),'Data Summary'!BV26="Yes"),100-OFFSET('Water Data'!$E$4,0,10*ROW('Water Data'!E20)),NA())</f>
        <v>#N/A</v>
      </c>
      <c r="H26" s="529" t="e">
        <f ca="1">+IF(AND(ISNUMBER(OFFSET('Water Data'!$E$6,0,10*ROW('Water Data'!E20))),'Data Summary'!BW26="Yes"),OFFSET('Water Data'!$E$6,0,10*ROW('Water Data'!E20)),NA())</f>
        <v>#N/A</v>
      </c>
      <c r="I26" s="529" t="e">
        <f ca="1">+IF(AND(ISNUMBER(OFFSET('Water Data'!$E$9,0,10*ROW('Water Data'!E20))),'Data Summary'!BX26="Yes"),OFFSET('Water Data'!$E$9,0,10*ROW('Water Data'!E20)),NA())</f>
        <v>#N/A</v>
      </c>
      <c r="J26" s="529" t="e">
        <f ca="1">+IF(AND(ISNUMBER(OFFSET('Water Data'!$F$4,0,10*ROW('Water Data'!F20))),'Data Summary'!BY26="Yes"),100-OFFSET('Water Data'!$F$4,0,10*ROW('Water Data'!F20)),NA())</f>
        <v>#N/A</v>
      </c>
      <c r="K26" s="529" t="e">
        <f ca="1">+IF(AND(ISNUMBER(OFFSET('Water Data'!$F$6,0,10*ROW('Water Data'!F20))),'Data Summary'!BZ26="Yes"),OFFSET('Water Data'!$F$6,0,10*ROW('Water Data'!F20)),NA())</f>
        <v>#N/A</v>
      </c>
      <c r="L26" s="529" t="e">
        <f ca="1">+IF(AND(ISNUMBER(OFFSET('Water Data'!$F$9,0,10*ROW('Water Data'!F20))),'Data Summary'!CA26="Yes"),OFFSET('Water Data'!$F$9,0,10*ROW('Water Data'!F20)),NA())</f>
        <v>#N/A</v>
      </c>
      <c r="M26" s="529" t="e">
        <f ca="1">+IF(AND(ISNUMBER(OFFSET('Water Data'!$G$4,0,10*ROW('Water Data'!G20))),'Data Summary'!CB26="Yes"),100-OFFSET('Water Data'!$G$4,0,10*ROW('Water Data'!G20)),NA())</f>
        <v>#N/A</v>
      </c>
      <c r="N26" s="529" t="e">
        <f ca="1">+IF(AND(ISNUMBER(OFFSET('Water Data'!$G$6,0,10*ROW('Water Data'!G20))),'Data Summary'!CC26="Yes"),OFFSET('Water Data'!$G$6,0,10*ROW('Water Data'!G20)),NA())</f>
        <v>#N/A</v>
      </c>
      <c r="O26" s="529" t="e">
        <f ca="1">+IF(AND(ISNUMBER(OFFSET('Water Data'!$G$9,0,10*ROW('Water Data'!G20))),'Data Summary'!CD26="Yes"),OFFSET('Water Data'!$G$9,0,10*ROW('Water Data'!G20)),NA())</f>
        <v>#N/A</v>
      </c>
      <c r="P26" s="529" t="e">
        <f ca="1">+IF(AND(ISNUMBER(OFFSET('Water Data'!$H$4,0,10*ROW('Water Data'!H20))),'Data Summary'!CE26="Yes"),100-OFFSET('Water Data'!$H$4,0,10*ROW('Water Data'!H20)),NA())</f>
        <v>#N/A</v>
      </c>
      <c r="Q26" s="529" t="e">
        <f ca="1">+IF(AND(ISNUMBER(OFFSET('Water Data'!$H$6,0,10*ROW('Water Data'!H20))),'Data Summary'!CF26="Yes"),OFFSET('Water Data'!$H$6,0,10*ROW('Water Data'!H20)),NA())</f>
        <v>#N/A</v>
      </c>
      <c r="R26" s="529" t="e">
        <f ca="1">+IF(AND(ISNUMBER(OFFSET('Water Data'!$H$9,0,10*ROW('Water Data'!H20))),'Data Summary'!CG26="Yes"),OFFSET('Water Data'!$H$9,0,10*ROW('Water Data'!H20)),NA())</f>
        <v>#N/A</v>
      </c>
      <c r="S26" s="529" t="e">
        <f ca="1">+IF(AND(ISNUMBER(OFFSET('Water Data'!$I$4,0,10*ROW('Water Data'!I20))),'Data Summary'!CH26="Yes"),100-OFFSET('Water Data'!$I$4,0,10*ROW('Water Data'!I20)),NA())</f>
        <v>#N/A</v>
      </c>
      <c r="T26" s="529" t="e">
        <f ca="1">+IF(AND(ISNUMBER(OFFSET('Water Data'!$I$6,0,10*ROW('Water Data'!I20))),'Data Summary'!CI26="Yes"),OFFSET('Water Data'!$I$6,0,10*ROW('Water Data'!I20)),NA())</f>
        <v>#N/A</v>
      </c>
      <c r="U26" s="529" t="e">
        <f ca="1">+IF(AND(ISNUMBER(OFFSET('Water Data'!$I$9,0,10*ROW('Water Data'!I20))),'Data Summary'!CJ26="Yes"),OFFSET('Water Data'!$I$9,0,10*ROW('Water Data'!I20)),NA())</f>
        <v>#N/A</v>
      </c>
      <c r="V26" s="530" t="e">
        <f ca="1">+IF(AND(ISNUMBER(OFFSET('Sanitation Data'!$D$4,0,10*ROW('Sanitation Data'!D20))),'Data Summary'!CK26="Yes"),100-OFFSET('Sanitation Data'!$D$4,0,10*ROW('Sanitation Data'!D20)),NA())</f>
        <v>#N/A</v>
      </c>
      <c r="W26" s="530" t="e">
        <f ca="1">+IF(AND(ISNUMBER(OFFSET('Sanitation Data'!$D$6,0,10*ROW('Sanitation Data'!D20))),'Data Summary'!CL26="Yes"),OFFSET('Sanitation Data'!$D$6,0,10*ROW('Sanitation Data'!D20)),NA())</f>
        <v>#N/A</v>
      </c>
      <c r="X26" s="530" t="e">
        <f ca="1">+IF(AND(ISNUMBER(OFFSET('Sanitation Data'!$D$10,0,10*ROW('Sanitation Data'!D20))),'Data Summary'!CM26="Yes"),OFFSET('Sanitation Data'!$D$10,0,10*ROW('Sanitation Data'!D20)),NA())</f>
        <v>#N/A</v>
      </c>
      <c r="Y26" s="530" t="e">
        <f ca="1">+IF(AND(ISNUMBER(OFFSET('Sanitation Data'!$D$11,0,10*ROW('Sanitation Data'!D20))),'Data Summary'!CN26="Yes"),OFFSET('Sanitation Data'!$D$11,0,10*ROW('Sanitation Data'!D20)),NA())</f>
        <v>#N/A</v>
      </c>
      <c r="Z26" s="530" t="e">
        <f ca="1">+IF(AND(ISNUMBER(OFFSET('Sanitation Data'!$D$12,0,10*ROW('Sanitation Data'!D20))),'Data Summary'!CO26="Yes"),OFFSET('Sanitation Data'!$D$12,0,10*ROW('Sanitation Data'!D20)),NA())</f>
        <v>#N/A</v>
      </c>
      <c r="AA26" s="530" t="e">
        <f ca="1">+IF(AND(ISNUMBER(OFFSET('Sanitation Data'!$E$4,0,10*ROW('Sanitation Data'!E20))),'Data Summary'!CP26="Yes"),100-OFFSET('Sanitation Data'!$E$4,0,10*ROW('Sanitation Data'!E20)),NA())</f>
        <v>#N/A</v>
      </c>
      <c r="AB26" s="530" t="e">
        <f ca="1">+IF(AND(ISNUMBER(OFFSET('Sanitation Data'!$E$6,0,10*ROW('Sanitation Data'!E20))),'Data Summary'!CQ26="Yes"),OFFSET('Sanitation Data'!$E$6,0,10*ROW('Sanitation Data'!E20)),NA())</f>
        <v>#N/A</v>
      </c>
      <c r="AC26" s="530" t="e">
        <f ca="1">+IF(AND(ISNUMBER(OFFSET('Sanitation Data'!$E$10,0,10*ROW('Sanitation Data'!E20))),'Data Summary'!CR26="Yes"),OFFSET('Sanitation Data'!$E$10,0,10*ROW('Sanitation Data'!E20)),NA())</f>
        <v>#N/A</v>
      </c>
      <c r="AD26" s="530" t="e">
        <f ca="1">+IF(AND(ISNUMBER(OFFSET('Sanitation Data'!$E$11,0,10*ROW('Sanitation Data'!E20))),'Data Summary'!CS26="Yes"),OFFSET('Sanitation Data'!$E$11,0,10*ROW('Sanitation Data'!E20)),NA())</f>
        <v>#N/A</v>
      </c>
      <c r="AE26" s="530" t="e">
        <f ca="1">+IF(AND(ISNUMBER(OFFSET('Sanitation Data'!$E$12,0,10*ROW('Sanitation Data'!E20))),'Data Summary'!CT26="Yes"),OFFSET('Sanitation Data'!$E$12,0,10*ROW('Sanitation Data'!E20)),NA())</f>
        <v>#N/A</v>
      </c>
      <c r="AF26" s="530" t="e">
        <f ca="1">+IF(AND(ISNUMBER(OFFSET('Sanitation Data'!$F$4,0,10*ROW('Sanitation Data'!F20))),'Data Summary'!CU26="Yes"),100-OFFSET('Sanitation Data'!$F$4,0,10*ROW('Sanitation Data'!F20)),NA())</f>
        <v>#N/A</v>
      </c>
      <c r="AG26" s="530" t="e">
        <f ca="1">+IF(AND(ISNUMBER(OFFSET('Sanitation Data'!$F$6,0,10*ROW('Sanitation Data'!F20))),'Data Summary'!CV26="Yes"),OFFSET('Sanitation Data'!$F$6,0,10*ROW('Sanitation Data'!F20)),NA())</f>
        <v>#N/A</v>
      </c>
      <c r="AH26" s="530" t="e">
        <f ca="1">+IF(AND(ISNUMBER(OFFSET('Sanitation Data'!$F$10,0,10*ROW('Sanitation Data'!F20))),'Data Summary'!CW26="Yes"),OFFSET('Sanitation Data'!$F$10,0,10*ROW('Sanitation Data'!F20)),NA())</f>
        <v>#N/A</v>
      </c>
      <c r="AI26" s="530" t="e">
        <f ca="1">+IF(AND(ISNUMBER(OFFSET('Sanitation Data'!$F$11,0,10*ROW('Sanitation Data'!F20))),'Data Summary'!CX26="Yes"),OFFSET('Sanitation Data'!$F$11,0,10*ROW('Sanitation Data'!F20)),NA())</f>
        <v>#N/A</v>
      </c>
      <c r="AJ26" s="530" t="e">
        <f ca="1">+IF(AND(ISNUMBER(OFFSET('Sanitation Data'!$F$12,0,10*ROW('Sanitation Data'!F20))),'Data Summary'!CY26="Yes"),OFFSET('Sanitation Data'!$F$12,0,10*ROW('Sanitation Data'!F20)),NA())</f>
        <v>#N/A</v>
      </c>
      <c r="AK26" s="530" t="e">
        <f ca="1">+IF(AND(ISNUMBER(OFFSET('Sanitation Data'!$G$4,0,10*ROW('Sanitation Data'!G20))),'Data Summary'!CZ26="Yes"),100-OFFSET('Sanitation Data'!$G$4,0,10*ROW('Sanitation Data'!G20)),NA())</f>
        <v>#N/A</v>
      </c>
      <c r="AL26" s="530" t="e">
        <f ca="1">+IF(AND(ISNUMBER(OFFSET('Sanitation Data'!$G$6,0,10*ROW('Sanitation Data'!G20))),'Data Summary'!DA26="Yes"),OFFSET('Sanitation Data'!$G$6,0,10*ROW('Sanitation Data'!G20)),NA())</f>
        <v>#N/A</v>
      </c>
      <c r="AM26" s="530" t="e">
        <f ca="1">+IF(AND(ISNUMBER(OFFSET('Sanitation Data'!$G$10,0,10*ROW('Sanitation Data'!G20))),'Data Summary'!DB26="Yes"),OFFSET('Sanitation Data'!$G$10,0,10*ROW('Sanitation Data'!G20)),NA())</f>
        <v>#N/A</v>
      </c>
      <c r="AN26" s="530" t="e">
        <f ca="1">+IF(AND(ISNUMBER(OFFSET('Sanitation Data'!$G$11,0,10*ROW('Sanitation Data'!G20))),'Data Summary'!DC26="Yes"),OFFSET('Sanitation Data'!$G$11,0,10*ROW('Sanitation Data'!G20)),NA())</f>
        <v>#N/A</v>
      </c>
      <c r="AO26" s="530" t="e">
        <f ca="1">+IF(AND(ISNUMBER(OFFSET('Sanitation Data'!$G$12,0,10*ROW('Sanitation Data'!G20))),'Data Summary'!DD26="Yes"),OFFSET('Sanitation Data'!$G$12,0,10*ROW('Sanitation Data'!G20)),NA())</f>
        <v>#N/A</v>
      </c>
      <c r="AP26" s="530" t="e">
        <f ca="1">+IF(AND(ISNUMBER(OFFSET('Sanitation Data'!$H$4,0,10*ROW('Sanitation Data'!H20))),'Data Summary'!DE26="Yes"),100-OFFSET('Sanitation Data'!$H$4,0,10*ROW('Sanitation Data'!H20)),NA())</f>
        <v>#N/A</v>
      </c>
      <c r="AQ26" s="530" t="e">
        <f ca="1">+IF(AND(ISNUMBER(OFFSET('Sanitation Data'!$H$6,0,10*ROW('Sanitation Data'!H20))),'Data Summary'!DF26="Yes"),OFFSET('Sanitation Data'!$H$6,0,10*ROW('Sanitation Data'!H20)),NA())</f>
        <v>#N/A</v>
      </c>
      <c r="AR26" s="530" t="e">
        <f ca="1">+IF(AND(ISNUMBER(OFFSET('Sanitation Data'!$H$10,0,10*ROW('Sanitation Data'!H20))),'Data Summary'!DG26="Yes"),OFFSET('Sanitation Data'!$H$10,0,10*ROW('Sanitation Data'!H20)),NA())</f>
        <v>#N/A</v>
      </c>
      <c r="AS26" s="530" t="e">
        <f ca="1">+IF(AND(ISNUMBER(OFFSET('Sanitation Data'!$H$11,0,10*ROW('Sanitation Data'!H20))),'Data Summary'!DH26="Yes"),OFFSET('Sanitation Data'!$H$11,0,10*ROW('Sanitation Data'!H20)),NA())</f>
        <v>#N/A</v>
      </c>
      <c r="AT26" s="530" t="e">
        <f ca="1">+IF(AND(ISNUMBER(OFFSET('Sanitation Data'!$H$12,0,10*ROW('Sanitation Data'!H20))),'Data Summary'!DI26="Yes"),OFFSET('Sanitation Data'!$H$12,0,10*ROW('Sanitation Data'!H20)),NA())</f>
        <v>#N/A</v>
      </c>
      <c r="AU26" s="530" t="e">
        <f ca="1">+IF(AND(ISNUMBER(OFFSET('Sanitation Data'!$I$4,0,10*ROW('Sanitation Data'!I20))),'Data Summary'!DJ26="Yes"),100-OFFSET('Sanitation Data'!$I$4,0,10*ROW('Sanitation Data'!I20)),NA())</f>
        <v>#N/A</v>
      </c>
      <c r="AV26" s="530" t="e">
        <f ca="1">+IF(AND(ISNUMBER(OFFSET('Sanitation Data'!$I$6,0,10*ROW('Sanitation Data'!I20))),'Data Summary'!DK26="Yes"),OFFSET('Sanitation Data'!$I$6,0,10*ROW('Sanitation Data'!I20)),NA())</f>
        <v>#N/A</v>
      </c>
      <c r="AW26" s="530" t="e">
        <f ca="1">+IF(AND(ISNUMBER(OFFSET('Sanitation Data'!$I$10,0,10*ROW('Sanitation Data'!I20))),'Data Summary'!DL26="Yes"),OFFSET('Sanitation Data'!$I$10,0,10*ROW('Sanitation Data'!I20)),NA())</f>
        <v>#N/A</v>
      </c>
      <c r="AX26" s="530" t="e">
        <f ca="1">+IF(AND(ISNUMBER(OFFSET('Sanitation Data'!$I$11,0,10*ROW('Sanitation Data'!I20))),'Data Summary'!DM26="Yes"),OFFSET('Sanitation Data'!$I$11,0,10*ROW('Sanitation Data'!I20)),NA())</f>
        <v>#N/A</v>
      </c>
      <c r="AY26" s="530" t="e">
        <f ca="1">+IF(AND(ISNUMBER(OFFSET('Sanitation Data'!$I$12,0,10*ROW('Sanitation Data'!I20))),'Data Summary'!DN26="Yes"),OFFSET('Sanitation Data'!$I$12,0,10*ROW('Sanitation Data'!I20)),NA())</f>
        <v>#N/A</v>
      </c>
      <c r="AZ26" s="531" t="e">
        <f ca="1">+IF(AND(ISNUMBER(OFFSET('Hygiene Data'!$D$5,0,10*ROW('Hygiene Data'!D20))),'Data Summary'!DO26="Yes"),OFFSET('Hygiene Data'!$D$5,0,10*ROW('Hygiene Data'!D20)),NA())</f>
        <v>#N/A</v>
      </c>
      <c r="BA26" s="531" t="e">
        <f ca="1">+IF(AND(ISNUMBER(OFFSET('Hygiene Data'!$D$7,0,10*ROW('Hygiene Data'!D20))),'Data Summary'!DP26="Yes"),OFFSET('Hygiene Data'!$D$7,0,10*ROW('Hygiene Data'!D20)),NA())</f>
        <v>#N/A</v>
      </c>
      <c r="BB26" s="531" t="e">
        <f ca="1">+IF(AND(ISNUMBER(OFFSET('Hygiene Data'!$D$9,0,10*ROW('Hygiene Data'!D20))),'Data Summary'!DQ26="Yes"),OFFSET('Hygiene Data'!$D$9,0,10*ROW('Hygiene Data'!D20)),NA())</f>
        <v>#N/A</v>
      </c>
      <c r="BC26" s="531" t="e">
        <f ca="1">+IF(AND(ISNUMBER(OFFSET('Hygiene Data'!$E$5,0,10*ROW('Hygiene Data'!E20))),'Data Summary'!DR26="Yes"),OFFSET('Hygiene Data'!$E$5,0,10*ROW('Hygiene Data'!E20)),NA())</f>
        <v>#N/A</v>
      </c>
      <c r="BD26" s="531" t="e">
        <f ca="1">+IF(AND(ISNUMBER(OFFSET('Hygiene Data'!$E$7,0,10*ROW('Hygiene Data'!E20))),'Data Summary'!DS26="Yes"),OFFSET('Hygiene Data'!$E$7,0,10*ROW('Hygiene Data'!E20)),NA())</f>
        <v>#N/A</v>
      </c>
      <c r="BE26" s="531" t="e">
        <f ca="1">+IF(AND(ISNUMBER(OFFSET('Hygiene Data'!$E$9,0,10*ROW('Hygiene Data'!E20))),'Data Summary'!DT26="Yes"),OFFSET('Hygiene Data'!$E$9,0,10*ROW('Hygiene Data'!E20)),NA())</f>
        <v>#N/A</v>
      </c>
      <c r="BF26" s="531" t="e">
        <f ca="1">+IF(AND(ISNUMBER(OFFSET('Hygiene Data'!$F$5,0,10*ROW('Hygiene Data'!F20))),'Data Summary'!DU26="Yes"),OFFSET('Hygiene Data'!$F$5,0,10*ROW('Hygiene Data'!F20)),NA())</f>
        <v>#N/A</v>
      </c>
      <c r="BG26" s="531" t="e">
        <f ca="1">+IF(AND(ISNUMBER(OFFSET('Hygiene Data'!$F$7,0,10*ROW('Hygiene Data'!F20))),'Data Summary'!DV26="Yes"),OFFSET('Hygiene Data'!$F$7,0,10*ROW('Hygiene Data'!F20)),NA())</f>
        <v>#N/A</v>
      </c>
      <c r="BH26" s="531" t="e">
        <f ca="1">+IF(AND(ISNUMBER(OFFSET('Hygiene Data'!$F$9,0,10*ROW('Hygiene Data'!F20))),'Data Summary'!DW26="Yes"),OFFSET('Hygiene Data'!$F$9,0,10*ROW('Hygiene Data'!F20)),NA())</f>
        <v>#N/A</v>
      </c>
      <c r="BI26" s="531" t="e">
        <f ca="1">+IF(AND(ISNUMBER(OFFSET('Hygiene Data'!$G$5,0,10*ROW('Hygiene Data'!G20))),'Data Summary'!DX26="Yes"),OFFSET('Hygiene Data'!$G$5,0,10*ROW('Hygiene Data'!G20)),NA())</f>
        <v>#N/A</v>
      </c>
      <c r="BJ26" s="531" t="e">
        <f ca="1">+IF(AND(ISNUMBER(OFFSET('Hygiene Data'!$G$7,0,10*ROW('Hygiene Data'!G20))),'Data Summary'!DY26="Yes"),OFFSET('Hygiene Data'!$G$7,0,10*ROW('Hygiene Data'!G20)),NA())</f>
        <v>#N/A</v>
      </c>
      <c r="BK26" s="531" t="e">
        <f ca="1">+IF(AND(ISNUMBER(OFFSET('Hygiene Data'!$G$9,0,10*ROW('Hygiene Data'!G20))),'Data Summary'!DZ26="Yes"),OFFSET('Hygiene Data'!$G$9,0,10*ROW('Hygiene Data'!G20)),NA())</f>
        <v>#N/A</v>
      </c>
      <c r="BL26" s="531" t="e">
        <f ca="1">+IF(AND(ISNUMBER(OFFSET('Hygiene Data'!$H$5,0,10*ROW('Hygiene Data'!H20))),'Data Summary'!EA26="Yes"),OFFSET('Hygiene Data'!$H$5,0,10*ROW('Hygiene Data'!H20)),NA())</f>
        <v>#N/A</v>
      </c>
      <c r="BM26" s="531" t="e">
        <f ca="1">+IF(AND(ISNUMBER(OFFSET('Hygiene Data'!$H$7,0,10*ROW('Hygiene Data'!H20))),'Data Summary'!EB26="Yes"),OFFSET('Hygiene Data'!$H$7,0,10*ROW('Hygiene Data'!H20)),NA())</f>
        <v>#N/A</v>
      </c>
      <c r="BN26" s="531" t="e">
        <f ca="1">+IF(AND(ISNUMBER(OFFSET('Hygiene Data'!$H$9,0,10*ROW('Hygiene Data'!H20))),'Data Summary'!EC26="Yes"),OFFSET('Hygiene Data'!$H$9,0,10*ROW('Hygiene Data'!H20)),NA())</f>
        <v>#N/A</v>
      </c>
      <c r="BO26" s="531" t="e">
        <f ca="1">+IF(AND(ISNUMBER(OFFSET('Hygiene Data'!$I$5,0,10*ROW('Hygiene Data'!I20))),'Data Summary'!ED26="Yes"),OFFSET('Hygiene Data'!$I$5,0,10*ROW('Hygiene Data'!I20)),NA())</f>
        <v>#N/A</v>
      </c>
      <c r="BP26" s="531" t="e">
        <f ca="1">+IF(AND(ISNUMBER(OFFSET('Hygiene Data'!$I$7,0,10*ROW('Hygiene Data'!I20))),'Data Summary'!EE26="Yes"),OFFSET('Hygiene Data'!$I$7,0,10*ROW('Hygiene Data'!I20)),NA())</f>
        <v>#N/A</v>
      </c>
      <c r="BQ26" s="531" t="e">
        <f ca="1">+IF(AND(ISNUMBER(OFFSET('Hygiene Data'!$I$9,0,10*ROW('Hygiene Data'!I20))),'Data Summary'!EF26="Yes"),OFFSET('Hygiene Data'!$I$9,0,10*ROW('Hygiene Data'!I20)),NA())</f>
        <v>#N/A</v>
      </c>
    </row>
    <row r="27" spans="1:69" x14ac:dyDescent="0.25">
      <c r="A27" s="527" t="e">
        <f ca="1">+RIGHT('Data Summary'!A27,LEN('Data Summary'!A27)-9)</f>
        <v>#VALUE!</v>
      </c>
      <c r="B27" s="501" t="str">
        <f ca="1">+IF(ISTEXT('Data Summary'!B27),'Data Summary'!B27,"")</f>
        <v/>
      </c>
      <c r="C27" s="528" t="e">
        <f ca="1">+VALUE('Data Summary'!C27)</f>
        <v>#VALUE!</v>
      </c>
      <c r="D27" s="529" t="e">
        <f ca="1">+IF(AND(ISNUMBER(OFFSET('Water Data'!$D$4,0,10*ROW('Water Data'!D21))),'Data Summary'!BS27="Yes"),100-OFFSET('Water Data'!$D$4,0,10*ROW('Water Data'!D21)),NA())</f>
        <v>#N/A</v>
      </c>
      <c r="E27" s="529" t="e">
        <f ca="1">+IF(AND(ISNUMBER(OFFSET('Water Data'!$D$6,0,10*ROW('Water Data'!D21))),'Data Summary'!BT27="Yes"),OFFSET('Water Data'!$D$6,0,10*ROW('Water Data'!D21)),NA())</f>
        <v>#N/A</v>
      </c>
      <c r="F27" s="529" t="e">
        <f ca="1">+IF(AND(ISNUMBER(OFFSET('Water Data'!$D$9,0,10*ROW('Water Data'!D21))),'Data Summary'!BU27="Yes"),OFFSET('Water Data'!$D$9,0,10*ROW('Water Data'!D21)),NA())</f>
        <v>#N/A</v>
      </c>
      <c r="G27" s="529" t="e">
        <f ca="1">+IF(AND(ISNUMBER(OFFSET('Water Data'!$E$4,0,10*ROW('Water Data'!E21))),'Data Summary'!BV27="Yes"),100-OFFSET('Water Data'!$E$4,0,10*ROW('Water Data'!E21)),NA())</f>
        <v>#N/A</v>
      </c>
      <c r="H27" s="529" t="e">
        <f ca="1">+IF(AND(ISNUMBER(OFFSET('Water Data'!$E$6,0,10*ROW('Water Data'!E21))),'Data Summary'!BW27="Yes"),OFFSET('Water Data'!$E$6,0,10*ROW('Water Data'!E21)),NA())</f>
        <v>#N/A</v>
      </c>
      <c r="I27" s="529" t="e">
        <f ca="1">+IF(AND(ISNUMBER(OFFSET('Water Data'!$E$9,0,10*ROW('Water Data'!E21))),'Data Summary'!BX27="Yes"),OFFSET('Water Data'!$E$9,0,10*ROW('Water Data'!E21)),NA())</f>
        <v>#N/A</v>
      </c>
      <c r="J27" s="529" t="e">
        <f ca="1">+IF(AND(ISNUMBER(OFFSET('Water Data'!$F$4,0,10*ROW('Water Data'!F21))),'Data Summary'!BY27="Yes"),100-OFFSET('Water Data'!$F$4,0,10*ROW('Water Data'!F21)),NA())</f>
        <v>#N/A</v>
      </c>
      <c r="K27" s="529" t="e">
        <f ca="1">+IF(AND(ISNUMBER(OFFSET('Water Data'!$F$6,0,10*ROW('Water Data'!F21))),'Data Summary'!BZ27="Yes"),OFFSET('Water Data'!$F$6,0,10*ROW('Water Data'!F21)),NA())</f>
        <v>#N/A</v>
      </c>
      <c r="L27" s="529" t="e">
        <f ca="1">+IF(AND(ISNUMBER(OFFSET('Water Data'!$F$9,0,10*ROW('Water Data'!F21))),'Data Summary'!CA27="Yes"),OFFSET('Water Data'!$F$9,0,10*ROW('Water Data'!F21)),NA())</f>
        <v>#N/A</v>
      </c>
      <c r="M27" s="529" t="e">
        <f ca="1">+IF(AND(ISNUMBER(OFFSET('Water Data'!$G$4,0,10*ROW('Water Data'!G21))),'Data Summary'!CB27="Yes"),100-OFFSET('Water Data'!$G$4,0,10*ROW('Water Data'!G21)),NA())</f>
        <v>#N/A</v>
      </c>
      <c r="N27" s="529" t="e">
        <f ca="1">+IF(AND(ISNUMBER(OFFSET('Water Data'!$G$6,0,10*ROW('Water Data'!G21))),'Data Summary'!CC27="Yes"),OFFSET('Water Data'!$G$6,0,10*ROW('Water Data'!G21)),NA())</f>
        <v>#N/A</v>
      </c>
      <c r="O27" s="529" t="e">
        <f ca="1">+IF(AND(ISNUMBER(OFFSET('Water Data'!$G$9,0,10*ROW('Water Data'!G21))),'Data Summary'!CD27="Yes"),OFFSET('Water Data'!$G$9,0,10*ROW('Water Data'!G21)),NA())</f>
        <v>#N/A</v>
      </c>
      <c r="P27" s="529" t="e">
        <f ca="1">+IF(AND(ISNUMBER(OFFSET('Water Data'!$H$4,0,10*ROW('Water Data'!H21))),'Data Summary'!CE27="Yes"),100-OFFSET('Water Data'!$H$4,0,10*ROW('Water Data'!H21)),NA())</f>
        <v>#N/A</v>
      </c>
      <c r="Q27" s="529" t="e">
        <f ca="1">+IF(AND(ISNUMBER(OFFSET('Water Data'!$H$6,0,10*ROW('Water Data'!H21))),'Data Summary'!CF27="Yes"),OFFSET('Water Data'!$H$6,0,10*ROW('Water Data'!H21)),NA())</f>
        <v>#N/A</v>
      </c>
      <c r="R27" s="529" t="e">
        <f ca="1">+IF(AND(ISNUMBER(OFFSET('Water Data'!$H$9,0,10*ROW('Water Data'!H21))),'Data Summary'!CG27="Yes"),OFFSET('Water Data'!$H$9,0,10*ROW('Water Data'!H21)),NA())</f>
        <v>#N/A</v>
      </c>
      <c r="S27" s="529" t="e">
        <f ca="1">+IF(AND(ISNUMBER(OFFSET('Water Data'!$I$4,0,10*ROW('Water Data'!I21))),'Data Summary'!CH27="Yes"),100-OFFSET('Water Data'!$I$4,0,10*ROW('Water Data'!I21)),NA())</f>
        <v>#N/A</v>
      </c>
      <c r="T27" s="529" t="e">
        <f ca="1">+IF(AND(ISNUMBER(OFFSET('Water Data'!$I$6,0,10*ROW('Water Data'!I21))),'Data Summary'!CI27="Yes"),OFFSET('Water Data'!$I$6,0,10*ROW('Water Data'!I21)),NA())</f>
        <v>#N/A</v>
      </c>
      <c r="U27" s="529" t="e">
        <f ca="1">+IF(AND(ISNUMBER(OFFSET('Water Data'!$I$9,0,10*ROW('Water Data'!I21))),'Data Summary'!CJ27="Yes"),OFFSET('Water Data'!$I$9,0,10*ROW('Water Data'!I21)),NA())</f>
        <v>#N/A</v>
      </c>
      <c r="V27" s="530" t="e">
        <f ca="1">+IF(AND(ISNUMBER(OFFSET('Sanitation Data'!$D$4,0,10*ROW('Sanitation Data'!D21))),'Data Summary'!CK27="Yes"),100-OFFSET('Sanitation Data'!$D$4,0,10*ROW('Sanitation Data'!D21)),NA())</f>
        <v>#N/A</v>
      </c>
      <c r="W27" s="530" t="e">
        <f ca="1">+IF(AND(ISNUMBER(OFFSET('Sanitation Data'!$D$6,0,10*ROW('Sanitation Data'!D21))),'Data Summary'!CL27="Yes"),OFFSET('Sanitation Data'!$D$6,0,10*ROW('Sanitation Data'!D21)),NA())</f>
        <v>#N/A</v>
      </c>
      <c r="X27" s="530" t="e">
        <f ca="1">+IF(AND(ISNUMBER(OFFSET('Sanitation Data'!$D$10,0,10*ROW('Sanitation Data'!D21))),'Data Summary'!CM27="Yes"),OFFSET('Sanitation Data'!$D$10,0,10*ROW('Sanitation Data'!D21)),NA())</f>
        <v>#N/A</v>
      </c>
      <c r="Y27" s="530" t="e">
        <f ca="1">+IF(AND(ISNUMBER(OFFSET('Sanitation Data'!$D$11,0,10*ROW('Sanitation Data'!D21))),'Data Summary'!CN27="Yes"),OFFSET('Sanitation Data'!$D$11,0,10*ROW('Sanitation Data'!D21)),NA())</f>
        <v>#N/A</v>
      </c>
      <c r="Z27" s="530" t="e">
        <f ca="1">+IF(AND(ISNUMBER(OFFSET('Sanitation Data'!$D$12,0,10*ROW('Sanitation Data'!D21))),'Data Summary'!CO27="Yes"),OFFSET('Sanitation Data'!$D$12,0,10*ROW('Sanitation Data'!D21)),NA())</f>
        <v>#N/A</v>
      </c>
      <c r="AA27" s="530" t="e">
        <f ca="1">+IF(AND(ISNUMBER(OFFSET('Sanitation Data'!$E$4,0,10*ROW('Sanitation Data'!E21))),'Data Summary'!CP27="Yes"),100-OFFSET('Sanitation Data'!$E$4,0,10*ROW('Sanitation Data'!E21)),NA())</f>
        <v>#N/A</v>
      </c>
      <c r="AB27" s="530" t="e">
        <f ca="1">+IF(AND(ISNUMBER(OFFSET('Sanitation Data'!$E$6,0,10*ROW('Sanitation Data'!E21))),'Data Summary'!CQ27="Yes"),OFFSET('Sanitation Data'!$E$6,0,10*ROW('Sanitation Data'!E21)),NA())</f>
        <v>#N/A</v>
      </c>
      <c r="AC27" s="530" t="e">
        <f ca="1">+IF(AND(ISNUMBER(OFFSET('Sanitation Data'!$E$10,0,10*ROW('Sanitation Data'!E21))),'Data Summary'!CR27="Yes"),OFFSET('Sanitation Data'!$E$10,0,10*ROW('Sanitation Data'!E21)),NA())</f>
        <v>#N/A</v>
      </c>
      <c r="AD27" s="530" t="e">
        <f ca="1">+IF(AND(ISNUMBER(OFFSET('Sanitation Data'!$E$11,0,10*ROW('Sanitation Data'!E21))),'Data Summary'!CS27="Yes"),OFFSET('Sanitation Data'!$E$11,0,10*ROW('Sanitation Data'!E21)),NA())</f>
        <v>#N/A</v>
      </c>
      <c r="AE27" s="530" t="e">
        <f ca="1">+IF(AND(ISNUMBER(OFFSET('Sanitation Data'!$E$12,0,10*ROW('Sanitation Data'!E21))),'Data Summary'!CT27="Yes"),OFFSET('Sanitation Data'!$E$12,0,10*ROW('Sanitation Data'!E21)),NA())</f>
        <v>#N/A</v>
      </c>
      <c r="AF27" s="530" t="e">
        <f ca="1">+IF(AND(ISNUMBER(OFFSET('Sanitation Data'!$F$4,0,10*ROW('Sanitation Data'!F21))),'Data Summary'!CU27="Yes"),100-OFFSET('Sanitation Data'!$F$4,0,10*ROW('Sanitation Data'!F21)),NA())</f>
        <v>#N/A</v>
      </c>
      <c r="AG27" s="530" t="e">
        <f ca="1">+IF(AND(ISNUMBER(OFFSET('Sanitation Data'!$F$6,0,10*ROW('Sanitation Data'!F21))),'Data Summary'!CV27="Yes"),OFFSET('Sanitation Data'!$F$6,0,10*ROW('Sanitation Data'!F21)),NA())</f>
        <v>#N/A</v>
      </c>
      <c r="AH27" s="530" t="e">
        <f ca="1">+IF(AND(ISNUMBER(OFFSET('Sanitation Data'!$F$10,0,10*ROW('Sanitation Data'!F21))),'Data Summary'!CW27="Yes"),OFFSET('Sanitation Data'!$F$10,0,10*ROW('Sanitation Data'!F21)),NA())</f>
        <v>#N/A</v>
      </c>
      <c r="AI27" s="530" t="e">
        <f ca="1">+IF(AND(ISNUMBER(OFFSET('Sanitation Data'!$F$11,0,10*ROW('Sanitation Data'!F21))),'Data Summary'!CX27="Yes"),OFFSET('Sanitation Data'!$F$11,0,10*ROW('Sanitation Data'!F21)),NA())</f>
        <v>#N/A</v>
      </c>
      <c r="AJ27" s="530" t="e">
        <f ca="1">+IF(AND(ISNUMBER(OFFSET('Sanitation Data'!$F$12,0,10*ROW('Sanitation Data'!F21))),'Data Summary'!CY27="Yes"),OFFSET('Sanitation Data'!$F$12,0,10*ROW('Sanitation Data'!F21)),NA())</f>
        <v>#N/A</v>
      </c>
      <c r="AK27" s="530" t="e">
        <f ca="1">+IF(AND(ISNUMBER(OFFSET('Sanitation Data'!$G$4,0,10*ROW('Sanitation Data'!G21))),'Data Summary'!CZ27="Yes"),100-OFFSET('Sanitation Data'!$G$4,0,10*ROW('Sanitation Data'!G21)),NA())</f>
        <v>#N/A</v>
      </c>
      <c r="AL27" s="530" t="e">
        <f ca="1">+IF(AND(ISNUMBER(OFFSET('Sanitation Data'!$G$6,0,10*ROW('Sanitation Data'!G21))),'Data Summary'!DA27="Yes"),OFFSET('Sanitation Data'!$G$6,0,10*ROW('Sanitation Data'!G21)),NA())</f>
        <v>#N/A</v>
      </c>
      <c r="AM27" s="530" t="e">
        <f ca="1">+IF(AND(ISNUMBER(OFFSET('Sanitation Data'!$G$10,0,10*ROW('Sanitation Data'!G21))),'Data Summary'!DB27="Yes"),OFFSET('Sanitation Data'!$G$10,0,10*ROW('Sanitation Data'!G21)),NA())</f>
        <v>#N/A</v>
      </c>
      <c r="AN27" s="530" t="e">
        <f ca="1">+IF(AND(ISNUMBER(OFFSET('Sanitation Data'!$G$11,0,10*ROW('Sanitation Data'!G21))),'Data Summary'!DC27="Yes"),OFFSET('Sanitation Data'!$G$11,0,10*ROW('Sanitation Data'!G21)),NA())</f>
        <v>#N/A</v>
      </c>
      <c r="AO27" s="530" t="e">
        <f ca="1">+IF(AND(ISNUMBER(OFFSET('Sanitation Data'!$G$12,0,10*ROW('Sanitation Data'!G21))),'Data Summary'!DD27="Yes"),OFFSET('Sanitation Data'!$G$12,0,10*ROW('Sanitation Data'!G21)),NA())</f>
        <v>#N/A</v>
      </c>
      <c r="AP27" s="530" t="e">
        <f ca="1">+IF(AND(ISNUMBER(OFFSET('Sanitation Data'!$H$4,0,10*ROW('Sanitation Data'!H21))),'Data Summary'!DE27="Yes"),100-OFFSET('Sanitation Data'!$H$4,0,10*ROW('Sanitation Data'!H21)),NA())</f>
        <v>#N/A</v>
      </c>
      <c r="AQ27" s="530" t="e">
        <f ca="1">+IF(AND(ISNUMBER(OFFSET('Sanitation Data'!$H$6,0,10*ROW('Sanitation Data'!H21))),'Data Summary'!DF27="Yes"),OFFSET('Sanitation Data'!$H$6,0,10*ROW('Sanitation Data'!H21)),NA())</f>
        <v>#N/A</v>
      </c>
      <c r="AR27" s="530" t="e">
        <f ca="1">+IF(AND(ISNUMBER(OFFSET('Sanitation Data'!$H$10,0,10*ROW('Sanitation Data'!H21))),'Data Summary'!DG27="Yes"),OFFSET('Sanitation Data'!$H$10,0,10*ROW('Sanitation Data'!H21)),NA())</f>
        <v>#N/A</v>
      </c>
      <c r="AS27" s="530" t="e">
        <f ca="1">+IF(AND(ISNUMBER(OFFSET('Sanitation Data'!$H$11,0,10*ROW('Sanitation Data'!H21))),'Data Summary'!DH27="Yes"),OFFSET('Sanitation Data'!$H$11,0,10*ROW('Sanitation Data'!H21)),NA())</f>
        <v>#N/A</v>
      </c>
      <c r="AT27" s="530" t="e">
        <f ca="1">+IF(AND(ISNUMBER(OFFSET('Sanitation Data'!$H$12,0,10*ROW('Sanitation Data'!H21))),'Data Summary'!DI27="Yes"),OFFSET('Sanitation Data'!$H$12,0,10*ROW('Sanitation Data'!H21)),NA())</f>
        <v>#N/A</v>
      </c>
      <c r="AU27" s="530" t="e">
        <f ca="1">+IF(AND(ISNUMBER(OFFSET('Sanitation Data'!$I$4,0,10*ROW('Sanitation Data'!I21))),'Data Summary'!DJ27="Yes"),100-OFFSET('Sanitation Data'!$I$4,0,10*ROW('Sanitation Data'!I21)),NA())</f>
        <v>#N/A</v>
      </c>
      <c r="AV27" s="530" t="e">
        <f ca="1">+IF(AND(ISNUMBER(OFFSET('Sanitation Data'!$I$6,0,10*ROW('Sanitation Data'!I21))),'Data Summary'!DK27="Yes"),OFFSET('Sanitation Data'!$I$6,0,10*ROW('Sanitation Data'!I21)),NA())</f>
        <v>#N/A</v>
      </c>
      <c r="AW27" s="530" t="e">
        <f ca="1">+IF(AND(ISNUMBER(OFFSET('Sanitation Data'!$I$10,0,10*ROW('Sanitation Data'!I21))),'Data Summary'!DL27="Yes"),OFFSET('Sanitation Data'!$I$10,0,10*ROW('Sanitation Data'!I21)),NA())</f>
        <v>#N/A</v>
      </c>
      <c r="AX27" s="530" t="e">
        <f ca="1">+IF(AND(ISNUMBER(OFFSET('Sanitation Data'!$I$11,0,10*ROW('Sanitation Data'!I21))),'Data Summary'!DM27="Yes"),OFFSET('Sanitation Data'!$I$11,0,10*ROW('Sanitation Data'!I21)),NA())</f>
        <v>#N/A</v>
      </c>
      <c r="AY27" s="530" t="e">
        <f ca="1">+IF(AND(ISNUMBER(OFFSET('Sanitation Data'!$I$12,0,10*ROW('Sanitation Data'!I21))),'Data Summary'!DN27="Yes"),OFFSET('Sanitation Data'!$I$12,0,10*ROW('Sanitation Data'!I21)),NA())</f>
        <v>#N/A</v>
      </c>
      <c r="AZ27" s="531" t="e">
        <f ca="1">+IF(AND(ISNUMBER(OFFSET('Hygiene Data'!$D$5,0,10*ROW('Hygiene Data'!D21))),'Data Summary'!DO27="Yes"),OFFSET('Hygiene Data'!$D$5,0,10*ROW('Hygiene Data'!D21)),NA())</f>
        <v>#N/A</v>
      </c>
      <c r="BA27" s="531" t="e">
        <f ca="1">+IF(AND(ISNUMBER(OFFSET('Hygiene Data'!$D$7,0,10*ROW('Hygiene Data'!D21))),'Data Summary'!DP27="Yes"),OFFSET('Hygiene Data'!$D$7,0,10*ROW('Hygiene Data'!D21)),NA())</f>
        <v>#N/A</v>
      </c>
      <c r="BB27" s="531" t="e">
        <f ca="1">+IF(AND(ISNUMBER(OFFSET('Hygiene Data'!$D$9,0,10*ROW('Hygiene Data'!D21))),'Data Summary'!DQ27="Yes"),OFFSET('Hygiene Data'!$D$9,0,10*ROW('Hygiene Data'!D21)),NA())</f>
        <v>#N/A</v>
      </c>
      <c r="BC27" s="531" t="e">
        <f ca="1">+IF(AND(ISNUMBER(OFFSET('Hygiene Data'!$E$5,0,10*ROW('Hygiene Data'!E21))),'Data Summary'!DR27="Yes"),OFFSET('Hygiene Data'!$E$5,0,10*ROW('Hygiene Data'!E21)),NA())</f>
        <v>#N/A</v>
      </c>
      <c r="BD27" s="531" t="e">
        <f ca="1">+IF(AND(ISNUMBER(OFFSET('Hygiene Data'!$E$7,0,10*ROW('Hygiene Data'!E21))),'Data Summary'!DS27="Yes"),OFFSET('Hygiene Data'!$E$7,0,10*ROW('Hygiene Data'!E21)),NA())</f>
        <v>#N/A</v>
      </c>
      <c r="BE27" s="531" t="e">
        <f ca="1">+IF(AND(ISNUMBER(OFFSET('Hygiene Data'!$E$9,0,10*ROW('Hygiene Data'!E21))),'Data Summary'!DT27="Yes"),OFFSET('Hygiene Data'!$E$9,0,10*ROW('Hygiene Data'!E21)),NA())</f>
        <v>#N/A</v>
      </c>
      <c r="BF27" s="531" t="e">
        <f ca="1">+IF(AND(ISNUMBER(OFFSET('Hygiene Data'!$F$5,0,10*ROW('Hygiene Data'!F21))),'Data Summary'!DU27="Yes"),OFFSET('Hygiene Data'!$F$5,0,10*ROW('Hygiene Data'!F21)),NA())</f>
        <v>#N/A</v>
      </c>
      <c r="BG27" s="531" t="e">
        <f ca="1">+IF(AND(ISNUMBER(OFFSET('Hygiene Data'!$F$7,0,10*ROW('Hygiene Data'!F21))),'Data Summary'!DV27="Yes"),OFFSET('Hygiene Data'!$F$7,0,10*ROW('Hygiene Data'!F21)),NA())</f>
        <v>#N/A</v>
      </c>
      <c r="BH27" s="531" t="e">
        <f ca="1">+IF(AND(ISNUMBER(OFFSET('Hygiene Data'!$F$9,0,10*ROW('Hygiene Data'!F21))),'Data Summary'!DW27="Yes"),OFFSET('Hygiene Data'!$F$9,0,10*ROW('Hygiene Data'!F21)),NA())</f>
        <v>#N/A</v>
      </c>
      <c r="BI27" s="531" t="e">
        <f ca="1">+IF(AND(ISNUMBER(OFFSET('Hygiene Data'!$G$5,0,10*ROW('Hygiene Data'!G21))),'Data Summary'!DX27="Yes"),OFFSET('Hygiene Data'!$G$5,0,10*ROW('Hygiene Data'!G21)),NA())</f>
        <v>#N/A</v>
      </c>
      <c r="BJ27" s="531" t="e">
        <f ca="1">+IF(AND(ISNUMBER(OFFSET('Hygiene Data'!$G$7,0,10*ROW('Hygiene Data'!G21))),'Data Summary'!DY27="Yes"),OFFSET('Hygiene Data'!$G$7,0,10*ROW('Hygiene Data'!G21)),NA())</f>
        <v>#N/A</v>
      </c>
      <c r="BK27" s="531" t="e">
        <f ca="1">+IF(AND(ISNUMBER(OFFSET('Hygiene Data'!$G$9,0,10*ROW('Hygiene Data'!G21))),'Data Summary'!DZ27="Yes"),OFFSET('Hygiene Data'!$G$9,0,10*ROW('Hygiene Data'!G21)),NA())</f>
        <v>#N/A</v>
      </c>
      <c r="BL27" s="531" t="e">
        <f ca="1">+IF(AND(ISNUMBER(OFFSET('Hygiene Data'!$H$5,0,10*ROW('Hygiene Data'!H21))),'Data Summary'!EA27="Yes"),OFFSET('Hygiene Data'!$H$5,0,10*ROW('Hygiene Data'!H21)),NA())</f>
        <v>#N/A</v>
      </c>
      <c r="BM27" s="531" t="e">
        <f ca="1">+IF(AND(ISNUMBER(OFFSET('Hygiene Data'!$H$7,0,10*ROW('Hygiene Data'!H21))),'Data Summary'!EB27="Yes"),OFFSET('Hygiene Data'!$H$7,0,10*ROW('Hygiene Data'!H21)),NA())</f>
        <v>#N/A</v>
      </c>
      <c r="BN27" s="531" t="e">
        <f ca="1">+IF(AND(ISNUMBER(OFFSET('Hygiene Data'!$H$9,0,10*ROW('Hygiene Data'!H21))),'Data Summary'!EC27="Yes"),OFFSET('Hygiene Data'!$H$9,0,10*ROW('Hygiene Data'!H21)),NA())</f>
        <v>#N/A</v>
      </c>
      <c r="BO27" s="531" t="e">
        <f ca="1">+IF(AND(ISNUMBER(OFFSET('Hygiene Data'!$I$5,0,10*ROW('Hygiene Data'!I21))),'Data Summary'!ED27="Yes"),OFFSET('Hygiene Data'!$I$5,0,10*ROW('Hygiene Data'!I21)),NA())</f>
        <v>#N/A</v>
      </c>
      <c r="BP27" s="531" t="e">
        <f ca="1">+IF(AND(ISNUMBER(OFFSET('Hygiene Data'!$I$7,0,10*ROW('Hygiene Data'!I21))),'Data Summary'!EE27="Yes"),OFFSET('Hygiene Data'!$I$7,0,10*ROW('Hygiene Data'!I21)),NA())</f>
        <v>#N/A</v>
      </c>
      <c r="BQ27" s="531" t="e">
        <f ca="1">+IF(AND(ISNUMBER(OFFSET('Hygiene Data'!$I$9,0,10*ROW('Hygiene Data'!I21))),'Data Summary'!EF27="Yes"),OFFSET('Hygiene Data'!$I$9,0,10*ROW('Hygiene Data'!I21)),NA())</f>
        <v>#N/A</v>
      </c>
    </row>
    <row r="28" spans="1:69" x14ac:dyDescent="0.25">
      <c r="A28" s="527" t="e">
        <f ca="1">+RIGHT('Data Summary'!A28,LEN('Data Summary'!A28)-9)</f>
        <v>#VALUE!</v>
      </c>
      <c r="B28" s="501" t="str">
        <f ca="1">+IF(ISTEXT('Data Summary'!B28),'Data Summary'!B28,"")</f>
        <v/>
      </c>
      <c r="C28" s="528" t="e">
        <f ca="1">+VALUE('Data Summary'!C28)</f>
        <v>#VALUE!</v>
      </c>
      <c r="D28" s="529" t="e">
        <f ca="1">+IF(AND(ISNUMBER(OFFSET('Water Data'!$D$4,0,10*ROW('Water Data'!D22))),'Data Summary'!BS28="Yes"),100-OFFSET('Water Data'!$D$4,0,10*ROW('Water Data'!D22)),NA())</f>
        <v>#N/A</v>
      </c>
      <c r="E28" s="529" t="e">
        <f ca="1">+IF(AND(ISNUMBER(OFFSET('Water Data'!$D$6,0,10*ROW('Water Data'!D22))),'Data Summary'!BT28="Yes"),OFFSET('Water Data'!$D$6,0,10*ROW('Water Data'!D22)),NA())</f>
        <v>#N/A</v>
      </c>
      <c r="F28" s="529" t="e">
        <f ca="1">+IF(AND(ISNUMBER(OFFSET('Water Data'!$D$9,0,10*ROW('Water Data'!D22))),'Data Summary'!BU28="Yes"),OFFSET('Water Data'!$D$9,0,10*ROW('Water Data'!D22)),NA())</f>
        <v>#N/A</v>
      </c>
      <c r="G28" s="529" t="e">
        <f ca="1">+IF(AND(ISNUMBER(OFFSET('Water Data'!$E$4,0,10*ROW('Water Data'!E22))),'Data Summary'!BV28="Yes"),100-OFFSET('Water Data'!$E$4,0,10*ROW('Water Data'!E22)),NA())</f>
        <v>#N/A</v>
      </c>
      <c r="H28" s="529" t="e">
        <f ca="1">+IF(AND(ISNUMBER(OFFSET('Water Data'!$E$6,0,10*ROW('Water Data'!E22))),'Data Summary'!BW28="Yes"),OFFSET('Water Data'!$E$6,0,10*ROW('Water Data'!E22)),NA())</f>
        <v>#N/A</v>
      </c>
      <c r="I28" s="529" t="e">
        <f ca="1">+IF(AND(ISNUMBER(OFFSET('Water Data'!$E$9,0,10*ROW('Water Data'!E22))),'Data Summary'!BX28="Yes"),OFFSET('Water Data'!$E$9,0,10*ROW('Water Data'!E22)),NA())</f>
        <v>#N/A</v>
      </c>
      <c r="J28" s="529" t="e">
        <f ca="1">+IF(AND(ISNUMBER(OFFSET('Water Data'!$F$4,0,10*ROW('Water Data'!F22))),'Data Summary'!BY28="Yes"),100-OFFSET('Water Data'!$F$4,0,10*ROW('Water Data'!F22)),NA())</f>
        <v>#N/A</v>
      </c>
      <c r="K28" s="529" t="e">
        <f ca="1">+IF(AND(ISNUMBER(OFFSET('Water Data'!$F$6,0,10*ROW('Water Data'!F22))),'Data Summary'!BZ28="Yes"),OFFSET('Water Data'!$F$6,0,10*ROW('Water Data'!F22)),NA())</f>
        <v>#N/A</v>
      </c>
      <c r="L28" s="529" t="e">
        <f ca="1">+IF(AND(ISNUMBER(OFFSET('Water Data'!$F$9,0,10*ROW('Water Data'!F22))),'Data Summary'!CA28="Yes"),OFFSET('Water Data'!$F$9,0,10*ROW('Water Data'!F22)),NA())</f>
        <v>#N/A</v>
      </c>
      <c r="M28" s="529" t="e">
        <f ca="1">+IF(AND(ISNUMBER(OFFSET('Water Data'!$G$4,0,10*ROW('Water Data'!G22))),'Data Summary'!CB28="Yes"),100-OFFSET('Water Data'!$G$4,0,10*ROW('Water Data'!G22)),NA())</f>
        <v>#N/A</v>
      </c>
      <c r="N28" s="529" t="e">
        <f ca="1">+IF(AND(ISNUMBER(OFFSET('Water Data'!$G$6,0,10*ROW('Water Data'!G22))),'Data Summary'!CC28="Yes"),OFFSET('Water Data'!$G$6,0,10*ROW('Water Data'!G22)),NA())</f>
        <v>#N/A</v>
      </c>
      <c r="O28" s="529" t="e">
        <f ca="1">+IF(AND(ISNUMBER(OFFSET('Water Data'!$G$9,0,10*ROW('Water Data'!G22))),'Data Summary'!CD28="Yes"),OFFSET('Water Data'!$G$9,0,10*ROW('Water Data'!G22)),NA())</f>
        <v>#N/A</v>
      </c>
      <c r="P28" s="529" t="e">
        <f ca="1">+IF(AND(ISNUMBER(OFFSET('Water Data'!$H$4,0,10*ROW('Water Data'!H22))),'Data Summary'!CE28="Yes"),100-OFFSET('Water Data'!$H$4,0,10*ROW('Water Data'!H22)),NA())</f>
        <v>#N/A</v>
      </c>
      <c r="Q28" s="529" t="e">
        <f ca="1">+IF(AND(ISNUMBER(OFFSET('Water Data'!$H$6,0,10*ROW('Water Data'!H22))),'Data Summary'!CF28="Yes"),OFFSET('Water Data'!$H$6,0,10*ROW('Water Data'!H22)),NA())</f>
        <v>#N/A</v>
      </c>
      <c r="R28" s="529" t="e">
        <f ca="1">+IF(AND(ISNUMBER(OFFSET('Water Data'!$H$9,0,10*ROW('Water Data'!H22))),'Data Summary'!CG28="Yes"),OFFSET('Water Data'!$H$9,0,10*ROW('Water Data'!H22)),NA())</f>
        <v>#N/A</v>
      </c>
      <c r="S28" s="529" t="e">
        <f ca="1">+IF(AND(ISNUMBER(OFFSET('Water Data'!$I$4,0,10*ROW('Water Data'!I22))),'Data Summary'!CH28="Yes"),100-OFFSET('Water Data'!$I$4,0,10*ROW('Water Data'!I22)),NA())</f>
        <v>#N/A</v>
      </c>
      <c r="T28" s="529" t="e">
        <f ca="1">+IF(AND(ISNUMBER(OFFSET('Water Data'!$I$6,0,10*ROW('Water Data'!I22))),'Data Summary'!CI28="Yes"),OFFSET('Water Data'!$I$6,0,10*ROW('Water Data'!I22)),NA())</f>
        <v>#N/A</v>
      </c>
      <c r="U28" s="529" t="e">
        <f ca="1">+IF(AND(ISNUMBER(OFFSET('Water Data'!$I$9,0,10*ROW('Water Data'!I22))),'Data Summary'!CJ28="Yes"),OFFSET('Water Data'!$I$9,0,10*ROW('Water Data'!I22)),NA())</f>
        <v>#N/A</v>
      </c>
      <c r="V28" s="530" t="e">
        <f ca="1">+IF(AND(ISNUMBER(OFFSET('Sanitation Data'!$D$4,0,10*ROW('Sanitation Data'!D22))),'Data Summary'!CK28="Yes"),100-OFFSET('Sanitation Data'!$D$4,0,10*ROW('Sanitation Data'!D22)),NA())</f>
        <v>#N/A</v>
      </c>
      <c r="W28" s="530" t="e">
        <f ca="1">+IF(AND(ISNUMBER(OFFSET('Sanitation Data'!$D$6,0,10*ROW('Sanitation Data'!D22))),'Data Summary'!CL28="Yes"),OFFSET('Sanitation Data'!$D$6,0,10*ROW('Sanitation Data'!D22)),NA())</f>
        <v>#N/A</v>
      </c>
      <c r="X28" s="530" t="e">
        <f ca="1">+IF(AND(ISNUMBER(OFFSET('Sanitation Data'!$D$10,0,10*ROW('Sanitation Data'!D22))),'Data Summary'!CM28="Yes"),OFFSET('Sanitation Data'!$D$10,0,10*ROW('Sanitation Data'!D22)),NA())</f>
        <v>#N/A</v>
      </c>
      <c r="Y28" s="530" t="e">
        <f ca="1">+IF(AND(ISNUMBER(OFFSET('Sanitation Data'!$D$11,0,10*ROW('Sanitation Data'!D22))),'Data Summary'!CN28="Yes"),OFFSET('Sanitation Data'!$D$11,0,10*ROW('Sanitation Data'!D22)),NA())</f>
        <v>#N/A</v>
      </c>
      <c r="Z28" s="530" t="e">
        <f ca="1">+IF(AND(ISNUMBER(OFFSET('Sanitation Data'!$D$12,0,10*ROW('Sanitation Data'!D22))),'Data Summary'!CO28="Yes"),OFFSET('Sanitation Data'!$D$12,0,10*ROW('Sanitation Data'!D22)),NA())</f>
        <v>#N/A</v>
      </c>
      <c r="AA28" s="530" t="e">
        <f ca="1">+IF(AND(ISNUMBER(OFFSET('Sanitation Data'!$E$4,0,10*ROW('Sanitation Data'!E22))),'Data Summary'!CP28="Yes"),100-OFFSET('Sanitation Data'!$E$4,0,10*ROW('Sanitation Data'!E22)),NA())</f>
        <v>#N/A</v>
      </c>
      <c r="AB28" s="530" t="e">
        <f ca="1">+IF(AND(ISNUMBER(OFFSET('Sanitation Data'!$E$6,0,10*ROW('Sanitation Data'!E22))),'Data Summary'!CQ28="Yes"),OFFSET('Sanitation Data'!$E$6,0,10*ROW('Sanitation Data'!E22)),NA())</f>
        <v>#N/A</v>
      </c>
      <c r="AC28" s="530" t="e">
        <f ca="1">+IF(AND(ISNUMBER(OFFSET('Sanitation Data'!$E$10,0,10*ROW('Sanitation Data'!E22))),'Data Summary'!CR28="Yes"),OFFSET('Sanitation Data'!$E$10,0,10*ROW('Sanitation Data'!E22)),NA())</f>
        <v>#N/A</v>
      </c>
      <c r="AD28" s="530" t="e">
        <f ca="1">+IF(AND(ISNUMBER(OFFSET('Sanitation Data'!$E$11,0,10*ROW('Sanitation Data'!E22))),'Data Summary'!CS28="Yes"),OFFSET('Sanitation Data'!$E$11,0,10*ROW('Sanitation Data'!E22)),NA())</f>
        <v>#N/A</v>
      </c>
      <c r="AE28" s="530" t="e">
        <f ca="1">+IF(AND(ISNUMBER(OFFSET('Sanitation Data'!$E$12,0,10*ROW('Sanitation Data'!E22))),'Data Summary'!CT28="Yes"),OFFSET('Sanitation Data'!$E$12,0,10*ROW('Sanitation Data'!E22)),NA())</f>
        <v>#N/A</v>
      </c>
      <c r="AF28" s="530" t="e">
        <f ca="1">+IF(AND(ISNUMBER(OFFSET('Sanitation Data'!$F$4,0,10*ROW('Sanitation Data'!F22))),'Data Summary'!CU28="Yes"),100-OFFSET('Sanitation Data'!$F$4,0,10*ROW('Sanitation Data'!F22)),NA())</f>
        <v>#N/A</v>
      </c>
      <c r="AG28" s="530" t="e">
        <f ca="1">+IF(AND(ISNUMBER(OFFSET('Sanitation Data'!$F$6,0,10*ROW('Sanitation Data'!F22))),'Data Summary'!CV28="Yes"),OFFSET('Sanitation Data'!$F$6,0,10*ROW('Sanitation Data'!F22)),NA())</f>
        <v>#N/A</v>
      </c>
      <c r="AH28" s="530" t="e">
        <f ca="1">+IF(AND(ISNUMBER(OFFSET('Sanitation Data'!$F$10,0,10*ROW('Sanitation Data'!F22))),'Data Summary'!CW28="Yes"),OFFSET('Sanitation Data'!$F$10,0,10*ROW('Sanitation Data'!F22)),NA())</f>
        <v>#N/A</v>
      </c>
      <c r="AI28" s="530" t="e">
        <f ca="1">+IF(AND(ISNUMBER(OFFSET('Sanitation Data'!$F$11,0,10*ROW('Sanitation Data'!F22))),'Data Summary'!CX28="Yes"),OFFSET('Sanitation Data'!$F$11,0,10*ROW('Sanitation Data'!F22)),NA())</f>
        <v>#N/A</v>
      </c>
      <c r="AJ28" s="530" t="e">
        <f ca="1">+IF(AND(ISNUMBER(OFFSET('Sanitation Data'!$F$12,0,10*ROW('Sanitation Data'!F22))),'Data Summary'!CY28="Yes"),OFFSET('Sanitation Data'!$F$12,0,10*ROW('Sanitation Data'!F22)),NA())</f>
        <v>#N/A</v>
      </c>
      <c r="AK28" s="530" t="e">
        <f ca="1">+IF(AND(ISNUMBER(OFFSET('Sanitation Data'!$G$4,0,10*ROW('Sanitation Data'!G22))),'Data Summary'!CZ28="Yes"),100-OFFSET('Sanitation Data'!$G$4,0,10*ROW('Sanitation Data'!G22)),NA())</f>
        <v>#N/A</v>
      </c>
      <c r="AL28" s="530" t="e">
        <f ca="1">+IF(AND(ISNUMBER(OFFSET('Sanitation Data'!$G$6,0,10*ROW('Sanitation Data'!G22))),'Data Summary'!DA28="Yes"),OFFSET('Sanitation Data'!$G$6,0,10*ROW('Sanitation Data'!G22)),NA())</f>
        <v>#N/A</v>
      </c>
      <c r="AM28" s="530" t="e">
        <f ca="1">+IF(AND(ISNUMBER(OFFSET('Sanitation Data'!$G$10,0,10*ROW('Sanitation Data'!G22))),'Data Summary'!DB28="Yes"),OFFSET('Sanitation Data'!$G$10,0,10*ROW('Sanitation Data'!G22)),NA())</f>
        <v>#N/A</v>
      </c>
      <c r="AN28" s="530" t="e">
        <f ca="1">+IF(AND(ISNUMBER(OFFSET('Sanitation Data'!$G$11,0,10*ROW('Sanitation Data'!G22))),'Data Summary'!DC28="Yes"),OFFSET('Sanitation Data'!$G$11,0,10*ROW('Sanitation Data'!G22)),NA())</f>
        <v>#N/A</v>
      </c>
      <c r="AO28" s="530" t="e">
        <f ca="1">+IF(AND(ISNUMBER(OFFSET('Sanitation Data'!$G$12,0,10*ROW('Sanitation Data'!G22))),'Data Summary'!DD28="Yes"),OFFSET('Sanitation Data'!$G$12,0,10*ROW('Sanitation Data'!G22)),NA())</f>
        <v>#N/A</v>
      </c>
      <c r="AP28" s="530" t="e">
        <f ca="1">+IF(AND(ISNUMBER(OFFSET('Sanitation Data'!$H$4,0,10*ROW('Sanitation Data'!H22))),'Data Summary'!DE28="Yes"),100-OFFSET('Sanitation Data'!$H$4,0,10*ROW('Sanitation Data'!H22)),NA())</f>
        <v>#N/A</v>
      </c>
      <c r="AQ28" s="530" t="e">
        <f ca="1">+IF(AND(ISNUMBER(OFFSET('Sanitation Data'!$H$6,0,10*ROW('Sanitation Data'!H22))),'Data Summary'!DF28="Yes"),OFFSET('Sanitation Data'!$H$6,0,10*ROW('Sanitation Data'!H22)),NA())</f>
        <v>#N/A</v>
      </c>
      <c r="AR28" s="530" t="e">
        <f ca="1">+IF(AND(ISNUMBER(OFFSET('Sanitation Data'!$H$10,0,10*ROW('Sanitation Data'!H22))),'Data Summary'!DG28="Yes"),OFFSET('Sanitation Data'!$H$10,0,10*ROW('Sanitation Data'!H22)),NA())</f>
        <v>#N/A</v>
      </c>
      <c r="AS28" s="530" t="e">
        <f ca="1">+IF(AND(ISNUMBER(OFFSET('Sanitation Data'!$H$11,0,10*ROW('Sanitation Data'!H22))),'Data Summary'!DH28="Yes"),OFFSET('Sanitation Data'!$H$11,0,10*ROW('Sanitation Data'!H22)),NA())</f>
        <v>#N/A</v>
      </c>
      <c r="AT28" s="530" t="e">
        <f ca="1">+IF(AND(ISNUMBER(OFFSET('Sanitation Data'!$H$12,0,10*ROW('Sanitation Data'!H22))),'Data Summary'!DI28="Yes"),OFFSET('Sanitation Data'!$H$12,0,10*ROW('Sanitation Data'!H22)),NA())</f>
        <v>#N/A</v>
      </c>
      <c r="AU28" s="530" t="e">
        <f ca="1">+IF(AND(ISNUMBER(OFFSET('Sanitation Data'!$I$4,0,10*ROW('Sanitation Data'!I22))),'Data Summary'!DJ28="Yes"),100-OFFSET('Sanitation Data'!$I$4,0,10*ROW('Sanitation Data'!I22)),NA())</f>
        <v>#N/A</v>
      </c>
      <c r="AV28" s="530" t="e">
        <f ca="1">+IF(AND(ISNUMBER(OFFSET('Sanitation Data'!$I$6,0,10*ROW('Sanitation Data'!I22))),'Data Summary'!DK28="Yes"),OFFSET('Sanitation Data'!$I$6,0,10*ROW('Sanitation Data'!I22)),NA())</f>
        <v>#N/A</v>
      </c>
      <c r="AW28" s="530" t="e">
        <f ca="1">+IF(AND(ISNUMBER(OFFSET('Sanitation Data'!$I$10,0,10*ROW('Sanitation Data'!I22))),'Data Summary'!DL28="Yes"),OFFSET('Sanitation Data'!$I$10,0,10*ROW('Sanitation Data'!I22)),NA())</f>
        <v>#N/A</v>
      </c>
      <c r="AX28" s="530" t="e">
        <f ca="1">+IF(AND(ISNUMBER(OFFSET('Sanitation Data'!$I$11,0,10*ROW('Sanitation Data'!I22))),'Data Summary'!DM28="Yes"),OFFSET('Sanitation Data'!$I$11,0,10*ROW('Sanitation Data'!I22)),NA())</f>
        <v>#N/A</v>
      </c>
      <c r="AY28" s="530" t="e">
        <f ca="1">+IF(AND(ISNUMBER(OFFSET('Sanitation Data'!$I$12,0,10*ROW('Sanitation Data'!I22))),'Data Summary'!DN28="Yes"),OFFSET('Sanitation Data'!$I$12,0,10*ROW('Sanitation Data'!I22)),NA())</f>
        <v>#N/A</v>
      </c>
      <c r="AZ28" s="531" t="e">
        <f ca="1">+IF(AND(ISNUMBER(OFFSET('Hygiene Data'!$D$5,0,10*ROW('Hygiene Data'!D22))),'Data Summary'!DO28="Yes"),OFFSET('Hygiene Data'!$D$5,0,10*ROW('Hygiene Data'!D22)),NA())</f>
        <v>#N/A</v>
      </c>
      <c r="BA28" s="531" t="e">
        <f ca="1">+IF(AND(ISNUMBER(OFFSET('Hygiene Data'!$D$7,0,10*ROW('Hygiene Data'!D22))),'Data Summary'!DP28="Yes"),OFFSET('Hygiene Data'!$D$7,0,10*ROW('Hygiene Data'!D22)),NA())</f>
        <v>#N/A</v>
      </c>
      <c r="BB28" s="531" t="e">
        <f ca="1">+IF(AND(ISNUMBER(OFFSET('Hygiene Data'!$D$9,0,10*ROW('Hygiene Data'!D22))),'Data Summary'!DQ28="Yes"),OFFSET('Hygiene Data'!$D$9,0,10*ROW('Hygiene Data'!D22)),NA())</f>
        <v>#N/A</v>
      </c>
      <c r="BC28" s="531" t="e">
        <f ca="1">+IF(AND(ISNUMBER(OFFSET('Hygiene Data'!$E$5,0,10*ROW('Hygiene Data'!E22))),'Data Summary'!DR28="Yes"),OFFSET('Hygiene Data'!$E$5,0,10*ROW('Hygiene Data'!E22)),NA())</f>
        <v>#N/A</v>
      </c>
      <c r="BD28" s="531" t="e">
        <f ca="1">+IF(AND(ISNUMBER(OFFSET('Hygiene Data'!$E$7,0,10*ROW('Hygiene Data'!E22))),'Data Summary'!DS28="Yes"),OFFSET('Hygiene Data'!$E$7,0,10*ROW('Hygiene Data'!E22)),NA())</f>
        <v>#N/A</v>
      </c>
      <c r="BE28" s="531" t="e">
        <f ca="1">+IF(AND(ISNUMBER(OFFSET('Hygiene Data'!$E$9,0,10*ROW('Hygiene Data'!E22))),'Data Summary'!DT28="Yes"),OFFSET('Hygiene Data'!$E$9,0,10*ROW('Hygiene Data'!E22)),NA())</f>
        <v>#N/A</v>
      </c>
      <c r="BF28" s="531" t="e">
        <f ca="1">+IF(AND(ISNUMBER(OFFSET('Hygiene Data'!$F$5,0,10*ROW('Hygiene Data'!F22))),'Data Summary'!DU28="Yes"),OFFSET('Hygiene Data'!$F$5,0,10*ROW('Hygiene Data'!F22)),NA())</f>
        <v>#N/A</v>
      </c>
      <c r="BG28" s="531" t="e">
        <f ca="1">+IF(AND(ISNUMBER(OFFSET('Hygiene Data'!$F$7,0,10*ROW('Hygiene Data'!F22))),'Data Summary'!DV28="Yes"),OFFSET('Hygiene Data'!$F$7,0,10*ROW('Hygiene Data'!F22)),NA())</f>
        <v>#N/A</v>
      </c>
      <c r="BH28" s="531" t="e">
        <f ca="1">+IF(AND(ISNUMBER(OFFSET('Hygiene Data'!$F$9,0,10*ROW('Hygiene Data'!F22))),'Data Summary'!DW28="Yes"),OFFSET('Hygiene Data'!$F$9,0,10*ROW('Hygiene Data'!F22)),NA())</f>
        <v>#N/A</v>
      </c>
      <c r="BI28" s="531" t="e">
        <f ca="1">+IF(AND(ISNUMBER(OFFSET('Hygiene Data'!$G$5,0,10*ROW('Hygiene Data'!G22))),'Data Summary'!DX28="Yes"),OFFSET('Hygiene Data'!$G$5,0,10*ROW('Hygiene Data'!G22)),NA())</f>
        <v>#N/A</v>
      </c>
      <c r="BJ28" s="531" t="e">
        <f ca="1">+IF(AND(ISNUMBER(OFFSET('Hygiene Data'!$G$7,0,10*ROW('Hygiene Data'!G22))),'Data Summary'!DY28="Yes"),OFFSET('Hygiene Data'!$G$7,0,10*ROW('Hygiene Data'!G22)),NA())</f>
        <v>#N/A</v>
      </c>
      <c r="BK28" s="531" t="e">
        <f ca="1">+IF(AND(ISNUMBER(OFFSET('Hygiene Data'!$G$9,0,10*ROW('Hygiene Data'!G22))),'Data Summary'!DZ28="Yes"),OFFSET('Hygiene Data'!$G$9,0,10*ROW('Hygiene Data'!G22)),NA())</f>
        <v>#N/A</v>
      </c>
      <c r="BL28" s="531" t="e">
        <f ca="1">+IF(AND(ISNUMBER(OFFSET('Hygiene Data'!$H$5,0,10*ROW('Hygiene Data'!H22))),'Data Summary'!EA28="Yes"),OFFSET('Hygiene Data'!$H$5,0,10*ROW('Hygiene Data'!H22)),NA())</f>
        <v>#N/A</v>
      </c>
      <c r="BM28" s="531" t="e">
        <f ca="1">+IF(AND(ISNUMBER(OFFSET('Hygiene Data'!$H$7,0,10*ROW('Hygiene Data'!H22))),'Data Summary'!EB28="Yes"),OFFSET('Hygiene Data'!$H$7,0,10*ROW('Hygiene Data'!H22)),NA())</f>
        <v>#N/A</v>
      </c>
      <c r="BN28" s="531" t="e">
        <f ca="1">+IF(AND(ISNUMBER(OFFSET('Hygiene Data'!$H$9,0,10*ROW('Hygiene Data'!H22))),'Data Summary'!EC28="Yes"),OFFSET('Hygiene Data'!$H$9,0,10*ROW('Hygiene Data'!H22)),NA())</f>
        <v>#N/A</v>
      </c>
      <c r="BO28" s="531" t="e">
        <f ca="1">+IF(AND(ISNUMBER(OFFSET('Hygiene Data'!$I$5,0,10*ROW('Hygiene Data'!I22))),'Data Summary'!ED28="Yes"),OFFSET('Hygiene Data'!$I$5,0,10*ROW('Hygiene Data'!I22)),NA())</f>
        <v>#N/A</v>
      </c>
      <c r="BP28" s="531" t="e">
        <f ca="1">+IF(AND(ISNUMBER(OFFSET('Hygiene Data'!$I$7,0,10*ROW('Hygiene Data'!I22))),'Data Summary'!EE28="Yes"),OFFSET('Hygiene Data'!$I$7,0,10*ROW('Hygiene Data'!I22)),NA())</f>
        <v>#N/A</v>
      </c>
      <c r="BQ28" s="531" t="e">
        <f ca="1">+IF(AND(ISNUMBER(OFFSET('Hygiene Data'!$I$9,0,10*ROW('Hygiene Data'!I22))),'Data Summary'!EF28="Yes"),OFFSET('Hygiene Data'!$I$9,0,10*ROW('Hygiene Data'!I22)),NA())</f>
        <v>#N/A</v>
      </c>
    </row>
    <row r="29" spans="1:69" x14ac:dyDescent="0.25">
      <c r="A29" s="527" t="e">
        <f ca="1">+RIGHT('Data Summary'!A29,LEN('Data Summary'!A29)-9)</f>
        <v>#VALUE!</v>
      </c>
      <c r="B29" s="501" t="str">
        <f ca="1">+IF(ISTEXT('Data Summary'!B29),'Data Summary'!B29,"")</f>
        <v/>
      </c>
      <c r="C29" s="528" t="e">
        <f ca="1">+VALUE('Data Summary'!C29)</f>
        <v>#VALUE!</v>
      </c>
      <c r="D29" s="529" t="e">
        <f ca="1">+IF(AND(ISNUMBER(OFFSET('Water Data'!$D$4,0,10*ROW('Water Data'!D23))),'Data Summary'!BS29="Yes"),100-OFFSET('Water Data'!$D$4,0,10*ROW('Water Data'!D23)),NA())</f>
        <v>#N/A</v>
      </c>
      <c r="E29" s="529" t="e">
        <f ca="1">+IF(AND(ISNUMBER(OFFSET('Water Data'!$D$6,0,10*ROW('Water Data'!D23))),'Data Summary'!BT29="Yes"),OFFSET('Water Data'!$D$6,0,10*ROW('Water Data'!D23)),NA())</f>
        <v>#N/A</v>
      </c>
      <c r="F29" s="529" t="e">
        <f ca="1">+IF(AND(ISNUMBER(OFFSET('Water Data'!$D$9,0,10*ROW('Water Data'!D23))),'Data Summary'!BU29="Yes"),OFFSET('Water Data'!$D$9,0,10*ROW('Water Data'!D23)),NA())</f>
        <v>#N/A</v>
      </c>
      <c r="G29" s="529" t="e">
        <f ca="1">+IF(AND(ISNUMBER(OFFSET('Water Data'!$E$4,0,10*ROW('Water Data'!E23))),'Data Summary'!BV29="Yes"),100-OFFSET('Water Data'!$E$4,0,10*ROW('Water Data'!E23)),NA())</f>
        <v>#N/A</v>
      </c>
      <c r="H29" s="529" t="e">
        <f ca="1">+IF(AND(ISNUMBER(OFFSET('Water Data'!$E$6,0,10*ROW('Water Data'!E23))),'Data Summary'!BW29="Yes"),OFFSET('Water Data'!$E$6,0,10*ROW('Water Data'!E23)),NA())</f>
        <v>#N/A</v>
      </c>
      <c r="I29" s="529" t="e">
        <f ca="1">+IF(AND(ISNUMBER(OFFSET('Water Data'!$E$9,0,10*ROW('Water Data'!E23))),'Data Summary'!BX29="Yes"),OFFSET('Water Data'!$E$9,0,10*ROW('Water Data'!E23)),NA())</f>
        <v>#N/A</v>
      </c>
      <c r="J29" s="529" t="e">
        <f ca="1">+IF(AND(ISNUMBER(OFFSET('Water Data'!$F$4,0,10*ROW('Water Data'!F23))),'Data Summary'!BY29="Yes"),100-OFFSET('Water Data'!$F$4,0,10*ROW('Water Data'!F23)),NA())</f>
        <v>#N/A</v>
      </c>
      <c r="K29" s="529" t="e">
        <f ca="1">+IF(AND(ISNUMBER(OFFSET('Water Data'!$F$6,0,10*ROW('Water Data'!F23))),'Data Summary'!BZ29="Yes"),OFFSET('Water Data'!$F$6,0,10*ROW('Water Data'!F23)),NA())</f>
        <v>#N/A</v>
      </c>
      <c r="L29" s="529" t="e">
        <f ca="1">+IF(AND(ISNUMBER(OFFSET('Water Data'!$F$9,0,10*ROW('Water Data'!F23))),'Data Summary'!CA29="Yes"),OFFSET('Water Data'!$F$9,0,10*ROW('Water Data'!F23)),NA())</f>
        <v>#N/A</v>
      </c>
      <c r="M29" s="529" t="e">
        <f ca="1">+IF(AND(ISNUMBER(OFFSET('Water Data'!$G$4,0,10*ROW('Water Data'!G23))),'Data Summary'!CB29="Yes"),100-OFFSET('Water Data'!$G$4,0,10*ROW('Water Data'!G23)),NA())</f>
        <v>#N/A</v>
      </c>
      <c r="N29" s="529" t="e">
        <f ca="1">+IF(AND(ISNUMBER(OFFSET('Water Data'!$G$6,0,10*ROW('Water Data'!G23))),'Data Summary'!CC29="Yes"),OFFSET('Water Data'!$G$6,0,10*ROW('Water Data'!G23)),NA())</f>
        <v>#N/A</v>
      </c>
      <c r="O29" s="529" t="e">
        <f ca="1">+IF(AND(ISNUMBER(OFFSET('Water Data'!$G$9,0,10*ROW('Water Data'!G23))),'Data Summary'!CD29="Yes"),OFFSET('Water Data'!$G$9,0,10*ROW('Water Data'!G23)),NA())</f>
        <v>#N/A</v>
      </c>
      <c r="P29" s="529" t="e">
        <f ca="1">+IF(AND(ISNUMBER(OFFSET('Water Data'!$H$4,0,10*ROW('Water Data'!H23))),'Data Summary'!CE29="Yes"),100-OFFSET('Water Data'!$H$4,0,10*ROW('Water Data'!H23)),NA())</f>
        <v>#N/A</v>
      </c>
      <c r="Q29" s="529" t="e">
        <f ca="1">+IF(AND(ISNUMBER(OFFSET('Water Data'!$H$6,0,10*ROW('Water Data'!H23))),'Data Summary'!CF29="Yes"),OFFSET('Water Data'!$H$6,0,10*ROW('Water Data'!H23)),NA())</f>
        <v>#N/A</v>
      </c>
      <c r="R29" s="529" t="e">
        <f ca="1">+IF(AND(ISNUMBER(OFFSET('Water Data'!$H$9,0,10*ROW('Water Data'!H23))),'Data Summary'!CG29="Yes"),OFFSET('Water Data'!$H$9,0,10*ROW('Water Data'!H23)),NA())</f>
        <v>#N/A</v>
      </c>
      <c r="S29" s="529" t="e">
        <f ca="1">+IF(AND(ISNUMBER(OFFSET('Water Data'!$I$4,0,10*ROW('Water Data'!I23))),'Data Summary'!CH29="Yes"),100-OFFSET('Water Data'!$I$4,0,10*ROW('Water Data'!I23)),NA())</f>
        <v>#N/A</v>
      </c>
      <c r="T29" s="529" t="e">
        <f ca="1">+IF(AND(ISNUMBER(OFFSET('Water Data'!$I$6,0,10*ROW('Water Data'!I23))),'Data Summary'!CI29="Yes"),OFFSET('Water Data'!$I$6,0,10*ROW('Water Data'!I23)),NA())</f>
        <v>#N/A</v>
      </c>
      <c r="U29" s="529" t="e">
        <f ca="1">+IF(AND(ISNUMBER(OFFSET('Water Data'!$I$9,0,10*ROW('Water Data'!I23))),'Data Summary'!CJ29="Yes"),OFFSET('Water Data'!$I$9,0,10*ROW('Water Data'!I23)),NA())</f>
        <v>#N/A</v>
      </c>
      <c r="V29" s="530" t="e">
        <f ca="1">+IF(AND(ISNUMBER(OFFSET('Sanitation Data'!$D$4,0,10*ROW('Sanitation Data'!D23))),'Data Summary'!CK29="Yes"),100-OFFSET('Sanitation Data'!$D$4,0,10*ROW('Sanitation Data'!D23)),NA())</f>
        <v>#N/A</v>
      </c>
      <c r="W29" s="530" t="e">
        <f ca="1">+IF(AND(ISNUMBER(OFFSET('Sanitation Data'!$D$6,0,10*ROW('Sanitation Data'!D23))),'Data Summary'!CL29="Yes"),OFFSET('Sanitation Data'!$D$6,0,10*ROW('Sanitation Data'!D23)),NA())</f>
        <v>#N/A</v>
      </c>
      <c r="X29" s="530" t="e">
        <f ca="1">+IF(AND(ISNUMBER(OFFSET('Sanitation Data'!$D$10,0,10*ROW('Sanitation Data'!D23))),'Data Summary'!CM29="Yes"),OFFSET('Sanitation Data'!$D$10,0,10*ROW('Sanitation Data'!D23)),NA())</f>
        <v>#N/A</v>
      </c>
      <c r="Y29" s="530" t="e">
        <f ca="1">+IF(AND(ISNUMBER(OFFSET('Sanitation Data'!$D$11,0,10*ROW('Sanitation Data'!D23))),'Data Summary'!CN29="Yes"),OFFSET('Sanitation Data'!$D$11,0,10*ROW('Sanitation Data'!D23)),NA())</f>
        <v>#N/A</v>
      </c>
      <c r="Z29" s="530" t="e">
        <f ca="1">+IF(AND(ISNUMBER(OFFSET('Sanitation Data'!$D$12,0,10*ROW('Sanitation Data'!D23))),'Data Summary'!CO29="Yes"),OFFSET('Sanitation Data'!$D$12,0,10*ROW('Sanitation Data'!D23)),NA())</f>
        <v>#N/A</v>
      </c>
      <c r="AA29" s="530" t="e">
        <f ca="1">+IF(AND(ISNUMBER(OFFSET('Sanitation Data'!$E$4,0,10*ROW('Sanitation Data'!E23))),'Data Summary'!CP29="Yes"),100-OFFSET('Sanitation Data'!$E$4,0,10*ROW('Sanitation Data'!E23)),NA())</f>
        <v>#N/A</v>
      </c>
      <c r="AB29" s="530" t="e">
        <f ca="1">+IF(AND(ISNUMBER(OFFSET('Sanitation Data'!$E$6,0,10*ROW('Sanitation Data'!E23))),'Data Summary'!CQ29="Yes"),OFFSET('Sanitation Data'!$E$6,0,10*ROW('Sanitation Data'!E23)),NA())</f>
        <v>#N/A</v>
      </c>
      <c r="AC29" s="530" t="e">
        <f ca="1">+IF(AND(ISNUMBER(OFFSET('Sanitation Data'!$E$10,0,10*ROW('Sanitation Data'!E23))),'Data Summary'!CR29="Yes"),OFFSET('Sanitation Data'!$E$10,0,10*ROW('Sanitation Data'!E23)),NA())</f>
        <v>#N/A</v>
      </c>
      <c r="AD29" s="530" t="e">
        <f ca="1">+IF(AND(ISNUMBER(OFFSET('Sanitation Data'!$E$11,0,10*ROW('Sanitation Data'!E23))),'Data Summary'!CS29="Yes"),OFFSET('Sanitation Data'!$E$11,0,10*ROW('Sanitation Data'!E23)),NA())</f>
        <v>#N/A</v>
      </c>
      <c r="AE29" s="530" t="e">
        <f ca="1">+IF(AND(ISNUMBER(OFFSET('Sanitation Data'!$E$12,0,10*ROW('Sanitation Data'!E23))),'Data Summary'!CT29="Yes"),OFFSET('Sanitation Data'!$E$12,0,10*ROW('Sanitation Data'!E23)),NA())</f>
        <v>#N/A</v>
      </c>
      <c r="AF29" s="530" t="e">
        <f ca="1">+IF(AND(ISNUMBER(OFFSET('Sanitation Data'!$F$4,0,10*ROW('Sanitation Data'!F23))),'Data Summary'!CU29="Yes"),100-OFFSET('Sanitation Data'!$F$4,0,10*ROW('Sanitation Data'!F23)),NA())</f>
        <v>#N/A</v>
      </c>
      <c r="AG29" s="530" t="e">
        <f ca="1">+IF(AND(ISNUMBER(OFFSET('Sanitation Data'!$F$6,0,10*ROW('Sanitation Data'!F23))),'Data Summary'!CV29="Yes"),OFFSET('Sanitation Data'!$F$6,0,10*ROW('Sanitation Data'!F23)),NA())</f>
        <v>#N/A</v>
      </c>
      <c r="AH29" s="530" t="e">
        <f ca="1">+IF(AND(ISNUMBER(OFFSET('Sanitation Data'!$F$10,0,10*ROW('Sanitation Data'!F23))),'Data Summary'!CW29="Yes"),OFFSET('Sanitation Data'!$F$10,0,10*ROW('Sanitation Data'!F23)),NA())</f>
        <v>#N/A</v>
      </c>
      <c r="AI29" s="530" t="e">
        <f ca="1">+IF(AND(ISNUMBER(OFFSET('Sanitation Data'!$F$11,0,10*ROW('Sanitation Data'!F23))),'Data Summary'!CX29="Yes"),OFFSET('Sanitation Data'!$F$11,0,10*ROW('Sanitation Data'!F23)),NA())</f>
        <v>#N/A</v>
      </c>
      <c r="AJ29" s="530" t="e">
        <f ca="1">+IF(AND(ISNUMBER(OFFSET('Sanitation Data'!$F$12,0,10*ROW('Sanitation Data'!F23))),'Data Summary'!CY29="Yes"),OFFSET('Sanitation Data'!$F$12,0,10*ROW('Sanitation Data'!F23)),NA())</f>
        <v>#N/A</v>
      </c>
      <c r="AK29" s="530" t="e">
        <f ca="1">+IF(AND(ISNUMBER(OFFSET('Sanitation Data'!$G$4,0,10*ROW('Sanitation Data'!G23))),'Data Summary'!CZ29="Yes"),100-OFFSET('Sanitation Data'!$G$4,0,10*ROW('Sanitation Data'!G23)),NA())</f>
        <v>#N/A</v>
      </c>
      <c r="AL29" s="530" t="e">
        <f ca="1">+IF(AND(ISNUMBER(OFFSET('Sanitation Data'!$G$6,0,10*ROW('Sanitation Data'!G23))),'Data Summary'!DA29="Yes"),OFFSET('Sanitation Data'!$G$6,0,10*ROW('Sanitation Data'!G23)),NA())</f>
        <v>#N/A</v>
      </c>
      <c r="AM29" s="530" t="e">
        <f ca="1">+IF(AND(ISNUMBER(OFFSET('Sanitation Data'!$G$10,0,10*ROW('Sanitation Data'!G23))),'Data Summary'!DB29="Yes"),OFFSET('Sanitation Data'!$G$10,0,10*ROW('Sanitation Data'!G23)),NA())</f>
        <v>#N/A</v>
      </c>
      <c r="AN29" s="530" t="e">
        <f ca="1">+IF(AND(ISNUMBER(OFFSET('Sanitation Data'!$G$11,0,10*ROW('Sanitation Data'!G23))),'Data Summary'!DC29="Yes"),OFFSET('Sanitation Data'!$G$11,0,10*ROW('Sanitation Data'!G23)),NA())</f>
        <v>#N/A</v>
      </c>
      <c r="AO29" s="530" t="e">
        <f ca="1">+IF(AND(ISNUMBER(OFFSET('Sanitation Data'!$G$12,0,10*ROW('Sanitation Data'!G23))),'Data Summary'!DD29="Yes"),OFFSET('Sanitation Data'!$G$12,0,10*ROW('Sanitation Data'!G23)),NA())</f>
        <v>#N/A</v>
      </c>
      <c r="AP29" s="530" t="e">
        <f ca="1">+IF(AND(ISNUMBER(OFFSET('Sanitation Data'!$H$4,0,10*ROW('Sanitation Data'!H23))),'Data Summary'!DE29="Yes"),100-OFFSET('Sanitation Data'!$H$4,0,10*ROW('Sanitation Data'!H23)),NA())</f>
        <v>#N/A</v>
      </c>
      <c r="AQ29" s="530" t="e">
        <f ca="1">+IF(AND(ISNUMBER(OFFSET('Sanitation Data'!$H$6,0,10*ROW('Sanitation Data'!H23))),'Data Summary'!DF29="Yes"),OFFSET('Sanitation Data'!$H$6,0,10*ROW('Sanitation Data'!H23)),NA())</f>
        <v>#N/A</v>
      </c>
      <c r="AR29" s="530" t="e">
        <f ca="1">+IF(AND(ISNUMBER(OFFSET('Sanitation Data'!$H$10,0,10*ROW('Sanitation Data'!H23))),'Data Summary'!DG29="Yes"),OFFSET('Sanitation Data'!$H$10,0,10*ROW('Sanitation Data'!H23)),NA())</f>
        <v>#N/A</v>
      </c>
      <c r="AS29" s="530" t="e">
        <f ca="1">+IF(AND(ISNUMBER(OFFSET('Sanitation Data'!$H$11,0,10*ROW('Sanitation Data'!H23))),'Data Summary'!DH29="Yes"),OFFSET('Sanitation Data'!$H$11,0,10*ROW('Sanitation Data'!H23)),NA())</f>
        <v>#N/A</v>
      </c>
      <c r="AT29" s="530" t="e">
        <f ca="1">+IF(AND(ISNUMBER(OFFSET('Sanitation Data'!$H$12,0,10*ROW('Sanitation Data'!H23))),'Data Summary'!DI29="Yes"),OFFSET('Sanitation Data'!$H$12,0,10*ROW('Sanitation Data'!H23)),NA())</f>
        <v>#N/A</v>
      </c>
      <c r="AU29" s="530" t="e">
        <f ca="1">+IF(AND(ISNUMBER(OFFSET('Sanitation Data'!$I$4,0,10*ROW('Sanitation Data'!I23))),'Data Summary'!DJ29="Yes"),100-OFFSET('Sanitation Data'!$I$4,0,10*ROW('Sanitation Data'!I23)),NA())</f>
        <v>#N/A</v>
      </c>
      <c r="AV29" s="530" t="e">
        <f ca="1">+IF(AND(ISNUMBER(OFFSET('Sanitation Data'!$I$6,0,10*ROW('Sanitation Data'!I23))),'Data Summary'!DK29="Yes"),OFFSET('Sanitation Data'!$I$6,0,10*ROW('Sanitation Data'!I23)),NA())</f>
        <v>#N/A</v>
      </c>
      <c r="AW29" s="530" t="e">
        <f ca="1">+IF(AND(ISNUMBER(OFFSET('Sanitation Data'!$I$10,0,10*ROW('Sanitation Data'!I23))),'Data Summary'!DL29="Yes"),OFFSET('Sanitation Data'!$I$10,0,10*ROW('Sanitation Data'!I23)),NA())</f>
        <v>#N/A</v>
      </c>
      <c r="AX29" s="530" t="e">
        <f ca="1">+IF(AND(ISNUMBER(OFFSET('Sanitation Data'!$I$11,0,10*ROW('Sanitation Data'!I23))),'Data Summary'!DM29="Yes"),OFFSET('Sanitation Data'!$I$11,0,10*ROW('Sanitation Data'!I23)),NA())</f>
        <v>#N/A</v>
      </c>
      <c r="AY29" s="530" t="e">
        <f ca="1">+IF(AND(ISNUMBER(OFFSET('Sanitation Data'!$I$12,0,10*ROW('Sanitation Data'!I23))),'Data Summary'!DN29="Yes"),OFFSET('Sanitation Data'!$I$12,0,10*ROW('Sanitation Data'!I23)),NA())</f>
        <v>#N/A</v>
      </c>
      <c r="AZ29" s="531" t="e">
        <f ca="1">+IF(AND(ISNUMBER(OFFSET('Hygiene Data'!$D$5,0,10*ROW('Hygiene Data'!D23))),'Data Summary'!DO29="Yes"),OFFSET('Hygiene Data'!$D$5,0,10*ROW('Hygiene Data'!D23)),NA())</f>
        <v>#N/A</v>
      </c>
      <c r="BA29" s="531" t="e">
        <f ca="1">+IF(AND(ISNUMBER(OFFSET('Hygiene Data'!$D$7,0,10*ROW('Hygiene Data'!D23))),'Data Summary'!DP29="Yes"),OFFSET('Hygiene Data'!$D$7,0,10*ROW('Hygiene Data'!D23)),NA())</f>
        <v>#N/A</v>
      </c>
      <c r="BB29" s="531" t="e">
        <f ca="1">+IF(AND(ISNUMBER(OFFSET('Hygiene Data'!$D$9,0,10*ROW('Hygiene Data'!D23))),'Data Summary'!DQ29="Yes"),OFFSET('Hygiene Data'!$D$9,0,10*ROW('Hygiene Data'!D23)),NA())</f>
        <v>#N/A</v>
      </c>
      <c r="BC29" s="531" t="e">
        <f ca="1">+IF(AND(ISNUMBER(OFFSET('Hygiene Data'!$E$5,0,10*ROW('Hygiene Data'!E23))),'Data Summary'!DR29="Yes"),OFFSET('Hygiene Data'!$E$5,0,10*ROW('Hygiene Data'!E23)),NA())</f>
        <v>#N/A</v>
      </c>
      <c r="BD29" s="531" t="e">
        <f ca="1">+IF(AND(ISNUMBER(OFFSET('Hygiene Data'!$E$7,0,10*ROW('Hygiene Data'!E23))),'Data Summary'!DS29="Yes"),OFFSET('Hygiene Data'!$E$7,0,10*ROW('Hygiene Data'!E23)),NA())</f>
        <v>#N/A</v>
      </c>
      <c r="BE29" s="531" t="e">
        <f ca="1">+IF(AND(ISNUMBER(OFFSET('Hygiene Data'!$E$9,0,10*ROW('Hygiene Data'!E23))),'Data Summary'!DT29="Yes"),OFFSET('Hygiene Data'!$E$9,0,10*ROW('Hygiene Data'!E23)),NA())</f>
        <v>#N/A</v>
      </c>
      <c r="BF29" s="531" t="e">
        <f ca="1">+IF(AND(ISNUMBER(OFFSET('Hygiene Data'!$F$5,0,10*ROW('Hygiene Data'!F23))),'Data Summary'!DU29="Yes"),OFFSET('Hygiene Data'!$F$5,0,10*ROW('Hygiene Data'!F23)),NA())</f>
        <v>#N/A</v>
      </c>
      <c r="BG29" s="531" t="e">
        <f ca="1">+IF(AND(ISNUMBER(OFFSET('Hygiene Data'!$F$7,0,10*ROW('Hygiene Data'!F23))),'Data Summary'!DV29="Yes"),OFFSET('Hygiene Data'!$F$7,0,10*ROW('Hygiene Data'!F23)),NA())</f>
        <v>#N/A</v>
      </c>
      <c r="BH29" s="531" t="e">
        <f ca="1">+IF(AND(ISNUMBER(OFFSET('Hygiene Data'!$F$9,0,10*ROW('Hygiene Data'!F23))),'Data Summary'!DW29="Yes"),OFFSET('Hygiene Data'!$F$9,0,10*ROW('Hygiene Data'!F23)),NA())</f>
        <v>#N/A</v>
      </c>
      <c r="BI29" s="531" t="e">
        <f ca="1">+IF(AND(ISNUMBER(OFFSET('Hygiene Data'!$G$5,0,10*ROW('Hygiene Data'!G23))),'Data Summary'!DX29="Yes"),OFFSET('Hygiene Data'!$G$5,0,10*ROW('Hygiene Data'!G23)),NA())</f>
        <v>#N/A</v>
      </c>
      <c r="BJ29" s="531" t="e">
        <f ca="1">+IF(AND(ISNUMBER(OFFSET('Hygiene Data'!$G$7,0,10*ROW('Hygiene Data'!G23))),'Data Summary'!DY29="Yes"),OFFSET('Hygiene Data'!$G$7,0,10*ROW('Hygiene Data'!G23)),NA())</f>
        <v>#N/A</v>
      </c>
      <c r="BK29" s="531" t="e">
        <f ca="1">+IF(AND(ISNUMBER(OFFSET('Hygiene Data'!$G$9,0,10*ROW('Hygiene Data'!G23))),'Data Summary'!DZ29="Yes"),OFFSET('Hygiene Data'!$G$9,0,10*ROW('Hygiene Data'!G23)),NA())</f>
        <v>#N/A</v>
      </c>
      <c r="BL29" s="531" t="e">
        <f ca="1">+IF(AND(ISNUMBER(OFFSET('Hygiene Data'!$H$5,0,10*ROW('Hygiene Data'!H23))),'Data Summary'!EA29="Yes"),OFFSET('Hygiene Data'!$H$5,0,10*ROW('Hygiene Data'!H23)),NA())</f>
        <v>#N/A</v>
      </c>
      <c r="BM29" s="531" t="e">
        <f ca="1">+IF(AND(ISNUMBER(OFFSET('Hygiene Data'!$H$7,0,10*ROW('Hygiene Data'!H23))),'Data Summary'!EB29="Yes"),OFFSET('Hygiene Data'!$H$7,0,10*ROW('Hygiene Data'!H23)),NA())</f>
        <v>#N/A</v>
      </c>
      <c r="BN29" s="531" t="e">
        <f ca="1">+IF(AND(ISNUMBER(OFFSET('Hygiene Data'!$H$9,0,10*ROW('Hygiene Data'!H23))),'Data Summary'!EC29="Yes"),OFFSET('Hygiene Data'!$H$9,0,10*ROW('Hygiene Data'!H23)),NA())</f>
        <v>#N/A</v>
      </c>
      <c r="BO29" s="531" t="e">
        <f ca="1">+IF(AND(ISNUMBER(OFFSET('Hygiene Data'!$I$5,0,10*ROW('Hygiene Data'!I23))),'Data Summary'!ED29="Yes"),OFFSET('Hygiene Data'!$I$5,0,10*ROW('Hygiene Data'!I23)),NA())</f>
        <v>#N/A</v>
      </c>
      <c r="BP29" s="531" t="e">
        <f ca="1">+IF(AND(ISNUMBER(OFFSET('Hygiene Data'!$I$7,0,10*ROW('Hygiene Data'!I23))),'Data Summary'!EE29="Yes"),OFFSET('Hygiene Data'!$I$7,0,10*ROW('Hygiene Data'!I23)),NA())</f>
        <v>#N/A</v>
      </c>
      <c r="BQ29" s="531" t="e">
        <f ca="1">+IF(AND(ISNUMBER(OFFSET('Hygiene Data'!$I$9,0,10*ROW('Hygiene Data'!I23))),'Data Summary'!EF29="Yes"),OFFSET('Hygiene Data'!$I$9,0,10*ROW('Hygiene Data'!I23)),NA())</f>
        <v>#N/A</v>
      </c>
    </row>
    <row r="30" spans="1:69" x14ac:dyDescent="0.25">
      <c r="A30" s="527" t="e">
        <f ca="1">+RIGHT('Data Summary'!A30,LEN('Data Summary'!A30)-9)</f>
        <v>#VALUE!</v>
      </c>
      <c r="B30" s="501" t="str">
        <f ca="1">+IF(ISTEXT('Data Summary'!B30),'Data Summary'!B30,"")</f>
        <v/>
      </c>
      <c r="C30" s="528" t="e">
        <f ca="1">+VALUE('Data Summary'!C30)</f>
        <v>#VALUE!</v>
      </c>
      <c r="D30" s="529" t="e">
        <f ca="1">+IF(AND(ISNUMBER(OFFSET('Water Data'!$D$4,0,10*ROW('Water Data'!D24))),'Data Summary'!BS30="Yes"),100-OFFSET('Water Data'!$D$4,0,10*ROW('Water Data'!D24)),NA())</f>
        <v>#N/A</v>
      </c>
      <c r="E30" s="529" t="e">
        <f ca="1">+IF(AND(ISNUMBER(OFFSET('Water Data'!$D$6,0,10*ROW('Water Data'!D24))),'Data Summary'!BT30="Yes"),OFFSET('Water Data'!$D$6,0,10*ROW('Water Data'!D24)),NA())</f>
        <v>#N/A</v>
      </c>
      <c r="F30" s="529" t="e">
        <f ca="1">+IF(AND(ISNUMBER(OFFSET('Water Data'!$D$9,0,10*ROW('Water Data'!D24))),'Data Summary'!BU30="Yes"),OFFSET('Water Data'!$D$9,0,10*ROW('Water Data'!D24)),NA())</f>
        <v>#N/A</v>
      </c>
      <c r="G30" s="529" t="e">
        <f ca="1">+IF(AND(ISNUMBER(OFFSET('Water Data'!$E$4,0,10*ROW('Water Data'!E24))),'Data Summary'!BV30="Yes"),100-OFFSET('Water Data'!$E$4,0,10*ROW('Water Data'!E24)),NA())</f>
        <v>#N/A</v>
      </c>
      <c r="H30" s="529" t="e">
        <f ca="1">+IF(AND(ISNUMBER(OFFSET('Water Data'!$E$6,0,10*ROW('Water Data'!E24))),'Data Summary'!BW30="Yes"),OFFSET('Water Data'!$E$6,0,10*ROW('Water Data'!E24)),NA())</f>
        <v>#N/A</v>
      </c>
      <c r="I30" s="529" t="e">
        <f ca="1">+IF(AND(ISNUMBER(OFFSET('Water Data'!$E$9,0,10*ROW('Water Data'!E24))),'Data Summary'!BX30="Yes"),OFFSET('Water Data'!$E$9,0,10*ROW('Water Data'!E24)),NA())</f>
        <v>#N/A</v>
      </c>
      <c r="J30" s="529" t="e">
        <f ca="1">+IF(AND(ISNUMBER(OFFSET('Water Data'!$F$4,0,10*ROW('Water Data'!F24))),'Data Summary'!BY30="Yes"),100-OFFSET('Water Data'!$F$4,0,10*ROW('Water Data'!F24)),NA())</f>
        <v>#N/A</v>
      </c>
      <c r="K30" s="529" t="e">
        <f ca="1">+IF(AND(ISNUMBER(OFFSET('Water Data'!$F$6,0,10*ROW('Water Data'!F24))),'Data Summary'!BZ30="Yes"),OFFSET('Water Data'!$F$6,0,10*ROW('Water Data'!F24)),NA())</f>
        <v>#N/A</v>
      </c>
      <c r="L30" s="529" t="e">
        <f ca="1">+IF(AND(ISNUMBER(OFFSET('Water Data'!$F$9,0,10*ROW('Water Data'!F24))),'Data Summary'!CA30="Yes"),OFFSET('Water Data'!$F$9,0,10*ROW('Water Data'!F24)),NA())</f>
        <v>#N/A</v>
      </c>
      <c r="M30" s="529" t="e">
        <f ca="1">+IF(AND(ISNUMBER(OFFSET('Water Data'!$G$4,0,10*ROW('Water Data'!G24))),'Data Summary'!CB30="Yes"),100-OFFSET('Water Data'!$G$4,0,10*ROW('Water Data'!G24)),NA())</f>
        <v>#N/A</v>
      </c>
      <c r="N30" s="529" t="e">
        <f ca="1">+IF(AND(ISNUMBER(OFFSET('Water Data'!$G$6,0,10*ROW('Water Data'!G24))),'Data Summary'!CC30="Yes"),OFFSET('Water Data'!$G$6,0,10*ROW('Water Data'!G24)),NA())</f>
        <v>#N/A</v>
      </c>
      <c r="O30" s="529" t="e">
        <f ca="1">+IF(AND(ISNUMBER(OFFSET('Water Data'!$G$9,0,10*ROW('Water Data'!G24))),'Data Summary'!CD30="Yes"),OFFSET('Water Data'!$G$9,0,10*ROW('Water Data'!G24)),NA())</f>
        <v>#N/A</v>
      </c>
      <c r="P30" s="529" t="e">
        <f ca="1">+IF(AND(ISNUMBER(OFFSET('Water Data'!$H$4,0,10*ROW('Water Data'!H24))),'Data Summary'!CE30="Yes"),100-OFFSET('Water Data'!$H$4,0,10*ROW('Water Data'!H24)),NA())</f>
        <v>#N/A</v>
      </c>
      <c r="Q30" s="529" t="e">
        <f ca="1">+IF(AND(ISNUMBER(OFFSET('Water Data'!$H$6,0,10*ROW('Water Data'!H24))),'Data Summary'!CF30="Yes"),OFFSET('Water Data'!$H$6,0,10*ROW('Water Data'!H24)),NA())</f>
        <v>#N/A</v>
      </c>
      <c r="R30" s="529" t="e">
        <f ca="1">+IF(AND(ISNUMBER(OFFSET('Water Data'!$H$9,0,10*ROW('Water Data'!H24))),'Data Summary'!CG30="Yes"),OFFSET('Water Data'!$H$9,0,10*ROW('Water Data'!H24)),NA())</f>
        <v>#N/A</v>
      </c>
      <c r="S30" s="529" t="e">
        <f ca="1">+IF(AND(ISNUMBER(OFFSET('Water Data'!$I$4,0,10*ROW('Water Data'!I24))),'Data Summary'!CH30="Yes"),100-OFFSET('Water Data'!$I$4,0,10*ROW('Water Data'!I24)),NA())</f>
        <v>#N/A</v>
      </c>
      <c r="T30" s="529" t="e">
        <f ca="1">+IF(AND(ISNUMBER(OFFSET('Water Data'!$I$6,0,10*ROW('Water Data'!I24))),'Data Summary'!CI30="Yes"),OFFSET('Water Data'!$I$6,0,10*ROW('Water Data'!I24)),NA())</f>
        <v>#N/A</v>
      </c>
      <c r="U30" s="529" t="e">
        <f ca="1">+IF(AND(ISNUMBER(OFFSET('Water Data'!$I$9,0,10*ROW('Water Data'!I24))),'Data Summary'!CJ30="Yes"),OFFSET('Water Data'!$I$9,0,10*ROW('Water Data'!I24)),NA())</f>
        <v>#N/A</v>
      </c>
      <c r="V30" s="530" t="e">
        <f ca="1">+IF(AND(ISNUMBER(OFFSET('Sanitation Data'!$D$4,0,10*ROW('Sanitation Data'!D24))),'Data Summary'!CK30="Yes"),100-OFFSET('Sanitation Data'!$D$4,0,10*ROW('Sanitation Data'!D24)),NA())</f>
        <v>#N/A</v>
      </c>
      <c r="W30" s="530" t="e">
        <f ca="1">+IF(AND(ISNUMBER(OFFSET('Sanitation Data'!$D$6,0,10*ROW('Sanitation Data'!D24))),'Data Summary'!CL30="Yes"),OFFSET('Sanitation Data'!$D$6,0,10*ROW('Sanitation Data'!D24)),NA())</f>
        <v>#N/A</v>
      </c>
      <c r="X30" s="530" t="e">
        <f ca="1">+IF(AND(ISNUMBER(OFFSET('Sanitation Data'!$D$10,0,10*ROW('Sanitation Data'!D24))),'Data Summary'!CM30="Yes"),OFFSET('Sanitation Data'!$D$10,0,10*ROW('Sanitation Data'!D24)),NA())</f>
        <v>#N/A</v>
      </c>
      <c r="Y30" s="530" t="e">
        <f ca="1">+IF(AND(ISNUMBER(OFFSET('Sanitation Data'!$D$11,0,10*ROW('Sanitation Data'!D24))),'Data Summary'!CN30="Yes"),OFFSET('Sanitation Data'!$D$11,0,10*ROW('Sanitation Data'!D24)),NA())</f>
        <v>#N/A</v>
      </c>
      <c r="Z30" s="530" t="e">
        <f ca="1">+IF(AND(ISNUMBER(OFFSET('Sanitation Data'!$D$12,0,10*ROW('Sanitation Data'!D24))),'Data Summary'!CO30="Yes"),OFFSET('Sanitation Data'!$D$12,0,10*ROW('Sanitation Data'!D24)),NA())</f>
        <v>#N/A</v>
      </c>
      <c r="AA30" s="530" t="e">
        <f ca="1">+IF(AND(ISNUMBER(OFFSET('Sanitation Data'!$E$4,0,10*ROW('Sanitation Data'!E24))),'Data Summary'!CP30="Yes"),100-OFFSET('Sanitation Data'!$E$4,0,10*ROW('Sanitation Data'!E24)),NA())</f>
        <v>#N/A</v>
      </c>
      <c r="AB30" s="530" t="e">
        <f ca="1">+IF(AND(ISNUMBER(OFFSET('Sanitation Data'!$E$6,0,10*ROW('Sanitation Data'!E24))),'Data Summary'!CQ30="Yes"),OFFSET('Sanitation Data'!$E$6,0,10*ROW('Sanitation Data'!E24)),NA())</f>
        <v>#N/A</v>
      </c>
      <c r="AC30" s="530" t="e">
        <f ca="1">+IF(AND(ISNUMBER(OFFSET('Sanitation Data'!$E$10,0,10*ROW('Sanitation Data'!E24))),'Data Summary'!CR30="Yes"),OFFSET('Sanitation Data'!$E$10,0,10*ROW('Sanitation Data'!E24)),NA())</f>
        <v>#N/A</v>
      </c>
      <c r="AD30" s="530" t="e">
        <f ca="1">+IF(AND(ISNUMBER(OFFSET('Sanitation Data'!$E$11,0,10*ROW('Sanitation Data'!E24))),'Data Summary'!CS30="Yes"),OFFSET('Sanitation Data'!$E$11,0,10*ROW('Sanitation Data'!E24)),NA())</f>
        <v>#N/A</v>
      </c>
      <c r="AE30" s="530" t="e">
        <f ca="1">+IF(AND(ISNUMBER(OFFSET('Sanitation Data'!$E$12,0,10*ROW('Sanitation Data'!E24))),'Data Summary'!CT30="Yes"),OFFSET('Sanitation Data'!$E$12,0,10*ROW('Sanitation Data'!E24)),NA())</f>
        <v>#N/A</v>
      </c>
      <c r="AF30" s="530" t="e">
        <f ca="1">+IF(AND(ISNUMBER(OFFSET('Sanitation Data'!$F$4,0,10*ROW('Sanitation Data'!F24))),'Data Summary'!CU30="Yes"),100-OFFSET('Sanitation Data'!$F$4,0,10*ROW('Sanitation Data'!F24)),NA())</f>
        <v>#N/A</v>
      </c>
      <c r="AG30" s="530" t="e">
        <f ca="1">+IF(AND(ISNUMBER(OFFSET('Sanitation Data'!$F$6,0,10*ROW('Sanitation Data'!F24))),'Data Summary'!CV30="Yes"),OFFSET('Sanitation Data'!$F$6,0,10*ROW('Sanitation Data'!F24)),NA())</f>
        <v>#N/A</v>
      </c>
      <c r="AH30" s="530" t="e">
        <f ca="1">+IF(AND(ISNUMBER(OFFSET('Sanitation Data'!$F$10,0,10*ROW('Sanitation Data'!F24))),'Data Summary'!CW30="Yes"),OFFSET('Sanitation Data'!$F$10,0,10*ROW('Sanitation Data'!F24)),NA())</f>
        <v>#N/A</v>
      </c>
      <c r="AI30" s="530" t="e">
        <f ca="1">+IF(AND(ISNUMBER(OFFSET('Sanitation Data'!$F$11,0,10*ROW('Sanitation Data'!F24))),'Data Summary'!CX30="Yes"),OFFSET('Sanitation Data'!$F$11,0,10*ROW('Sanitation Data'!F24)),NA())</f>
        <v>#N/A</v>
      </c>
      <c r="AJ30" s="530" t="e">
        <f ca="1">+IF(AND(ISNUMBER(OFFSET('Sanitation Data'!$F$12,0,10*ROW('Sanitation Data'!F24))),'Data Summary'!CY30="Yes"),OFFSET('Sanitation Data'!$F$12,0,10*ROW('Sanitation Data'!F24)),NA())</f>
        <v>#N/A</v>
      </c>
      <c r="AK30" s="530" t="e">
        <f ca="1">+IF(AND(ISNUMBER(OFFSET('Sanitation Data'!$G$4,0,10*ROW('Sanitation Data'!G24))),'Data Summary'!CZ30="Yes"),100-OFFSET('Sanitation Data'!$G$4,0,10*ROW('Sanitation Data'!G24)),NA())</f>
        <v>#N/A</v>
      </c>
      <c r="AL30" s="530" t="e">
        <f ca="1">+IF(AND(ISNUMBER(OFFSET('Sanitation Data'!$G$6,0,10*ROW('Sanitation Data'!G24))),'Data Summary'!DA30="Yes"),OFFSET('Sanitation Data'!$G$6,0,10*ROW('Sanitation Data'!G24)),NA())</f>
        <v>#N/A</v>
      </c>
      <c r="AM30" s="530" t="e">
        <f ca="1">+IF(AND(ISNUMBER(OFFSET('Sanitation Data'!$G$10,0,10*ROW('Sanitation Data'!G24))),'Data Summary'!DB30="Yes"),OFFSET('Sanitation Data'!$G$10,0,10*ROW('Sanitation Data'!G24)),NA())</f>
        <v>#N/A</v>
      </c>
      <c r="AN30" s="530" t="e">
        <f ca="1">+IF(AND(ISNUMBER(OFFSET('Sanitation Data'!$G$11,0,10*ROW('Sanitation Data'!G24))),'Data Summary'!DC30="Yes"),OFFSET('Sanitation Data'!$G$11,0,10*ROW('Sanitation Data'!G24)),NA())</f>
        <v>#N/A</v>
      </c>
      <c r="AO30" s="530" t="e">
        <f ca="1">+IF(AND(ISNUMBER(OFFSET('Sanitation Data'!$G$12,0,10*ROW('Sanitation Data'!G24))),'Data Summary'!DD30="Yes"),OFFSET('Sanitation Data'!$G$12,0,10*ROW('Sanitation Data'!G24)),NA())</f>
        <v>#N/A</v>
      </c>
      <c r="AP30" s="530" t="e">
        <f ca="1">+IF(AND(ISNUMBER(OFFSET('Sanitation Data'!$H$4,0,10*ROW('Sanitation Data'!H24))),'Data Summary'!DE30="Yes"),100-OFFSET('Sanitation Data'!$H$4,0,10*ROW('Sanitation Data'!H24)),NA())</f>
        <v>#N/A</v>
      </c>
      <c r="AQ30" s="530" t="e">
        <f ca="1">+IF(AND(ISNUMBER(OFFSET('Sanitation Data'!$H$6,0,10*ROW('Sanitation Data'!H24))),'Data Summary'!DF30="Yes"),OFFSET('Sanitation Data'!$H$6,0,10*ROW('Sanitation Data'!H24)),NA())</f>
        <v>#N/A</v>
      </c>
      <c r="AR30" s="530" t="e">
        <f ca="1">+IF(AND(ISNUMBER(OFFSET('Sanitation Data'!$H$10,0,10*ROW('Sanitation Data'!H24))),'Data Summary'!DG30="Yes"),OFFSET('Sanitation Data'!$H$10,0,10*ROW('Sanitation Data'!H24)),NA())</f>
        <v>#N/A</v>
      </c>
      <c r="AS30" s="530" t="e">
        <f ca="1">+IF(AND(ISNUMBER(OFFSET('Sanitation Data'!$H$11,0,10*ROW('Sanitation Data'!H24))),'Data Summary'!DH30="Yes"),OFFSET('Sanitation Data'!$H$11,0,10*ROW('Sanitation Data'!H24)),NA())</f>
        <v>#N/A</v>
      </c>
      <c r="AT30" s="530" t="e">
        <f ca="1">+IF(AND(ISNUMBER(OFFSET('Sanitation Data'!$H$12,0,10*ROW('Sanitation Data'!H24))),'Data Summary'!DI30="Yes"),OFFSET('Sanitation Data'!$H$12,0,10*ROW('Sanitation Data'!H24)),NA())</f>
        <v>#N/A</v>
      </c>
      <c r="AU30" s="530" t="e">
        <f ca="1">+IF(AND(ISNUMBER(OFFSET('Sanitation Data'!$I$4,0,10*ROW('Sanitation Data'!I24))),'Data Summary'!DJ30="Yes"),100-OFFSET('Sanitation Data'!$I$4,0,10*ROW('Sanitation Data'!I24)),NA())</f>
        <v>#N/A</v>
      </c>
      <c r="AV30" s="530" t="e">
        <f ca="1">+IF(AND(ISNUMBER(OFFSET('Sanitation Data'!$I$6,0,10*ROW('Sanitation Data'!I24))),'Data Summary'!DK30="Yes"),OFFSET('Sanitation Data'!$I$6,0,10*ROW('Sanitation Data'!I24)),NA())</f>
        <v>#N/A</v>
      </c>
      <c r="AW30" s="530" t="e">
        <f ca="1">+IF(AND(ISNUMBER(OFFSET('Sanitation Data'!$I$10,0,10*ROW('Sanitation Data'!I24))),'Data Summary'!DL30="Yes"),OFFSET('Sanitation Data'!$I$10,0,10*ROW('Sanitation Data'!I24)),NA())</f>
        <v>#N/A</v>
      </c>
      <c r="AX30" s="530" t="e">
        <f ca="1">+IF(AND(ISNUMBER(OFFSET('Sanitation Data'!$I$11,0,10*ROW('Sanitation Data'!I24))),'Data Summary'!DM30="Yes"),OFFSET('Sanitation Data'!$I$11,0,10*ROW('Sanitation Data'!I24)),NA())</f>
        <v>#N/A</v>
      </c>
      <c r="AY30" s="530" t="e">
        <f ca="1">+IF(AND(ISNUMBER(OFFSET('Sanitation Data'!$I$12,0,10*ROW('Sanitation Data'!I24))),'Data Summary'!DN30="Yes"),OFFSET('Sanitation Data'!$I$12,0,10*ROW('Sanitation Data'!I24)),NA())</f>
        <v>#N/A</v>
      </c>
      <c r="AZ30" s="531" t="e">
        <f ca="1">+IF(AND(ISNUMBER(OFFSET('Hygiene Data'!$D$5,0,10*ROW('Hygiene Data'!D24))),'Data Summary'!DO30="Yes"),OFFSET('Hygiene Data'!$D$5,0,10*ROW('Hygiene Data'!D24)),NA())</f>
        <v>#N/A</v>
      </c>
      <c r="BA30" s="531" t="e">
        <f ca="1">+IF(AND(ISNUMBER(OFFSET('Hygiene Data'!$D$7,0,10*ROW('Hygiene Data'!D24))),'Data Summary'!DP30="Yes"),OFFSET('Hygiene Data'!$D$7,0,10*ROW('Hygiene Data'!D24)),NA())</f>
        <v>#N/A</v>
      </c>
      <c r="BB30" s="531" t="e">
        <f ca="1">+IF(AND(ISNUMBER(OFFSET('Hygiene Data'!$D$9,0,10*ROW('Hygiene Data'!D24))),'Data Summary'!DQ30="Yes"),OFFSET('Hygiene Data'!$D$9,0,10*ROW('Hygiene Data'!D24)),NA())</f>
        <v>#N/A</v>
      </c>
      <c r="BC30" s="531" t="e">
        <f ca="1">+IF(AND(ISNUMBER(OFFSET('Hygiene Data'!$E$5,0,10*ROW('Hygiene Data'!E24))),'Data Summary'!DR30="Yes"),OFFSET('Hygiene Data'!$E$5,0,10*ROW('Hygiene Data'!E24)),NA())</f>
        <v>#N/A</v>
      </c>
      <c r="BD30" s="531" t="e">
        <f ca="1">+IF(AND(ISNUMBER(OFFSET('Hygiene Data'!$E$7,0,10*ROW('Hygiene Data'!E24))),'Data Summary'!DS30="Yes"),OFFSET('Hygiene Data'!$E$7,0,10*ROW('Hygiene Data'!E24)),NA())</f>
        <v>#N/A</v>
      </c>
      <c r="BE30" s="531" t="e">
        <f ca="1">+IF(AND(ISNUMBER(OFFSET('Hygiene Data'!$E$9,0,10*ROW('Hygiene Data'!E24))),'Data Summary'!DT30="Yes"),OFFSET('Hygiene Data'!$E$9,0,10*ROW('Hygiene Data'!E24)),NA())</f>
        <v>#N/A</v>
      </c>
      <c r="BF30" s="531" t="e">
        <f ca="1">+IF(AND(ISNUMBER(OFFSET('Hygiene Data'!$F$5,0,10*ROW('Hygiene Data'!F24))),'Data Summary'!DU30="Yes"),OFFSET('Hygiene Data'!$F$5,0,10*ROW('Hygiene Data'!F24)),NA())</f>
        <v>#N/A</v>
      </c>
      <c r="BG30" s="531" t="e">
        <f ca="1">+IF(AND(ISNUMBER(OFFSET('Hygiene Data'!$F$7,0,10*ROW('Hygiene Data'!F24))),'Data Summary'!DV30="Yes"),OFFSET('Hygiene Data'!$F$7,0,10*ROW('Hygiene Data'!F24)),NA())</f>
        <v>#N/A</v>
      </c>
      <c r="BH30" s="531" t="e">
        <f ca="1">+IF(AND(ISNUMBER(OFFSET('Hygiene Data'!$F$9,0,10*ROW('Hygiene Data'!F24))),'Data Summary'!DW30="Yes"),OFFSET('Hygiene Data'!$F$9,0,10*ROW('Hygiene Data'!F24)),NA())</f>
        <v>#N/A</v>
      </c>
      <c r="BI30" s="531" t="e">
        <f ca="1">+IF(AND(ISNUMBER(OFFSET('Hygiene Data'!$G$5,0,10*ROW('Hygiene Data'!G24))),'Data Summary'!DX30="Yes"),OFFSET('Hygiene Data'!$G$5,0,10*ROW('Hygiene Data'!G24)),NA())</f>
        <v>#N/A</v>
      </c>
      <c r="BJ30" s="531" t="e">
        <f ca="1">+IF(AND(ISNUMBER(OFFSET('Hygiene Data'!$G$7,0,10*ROW('Hygiene Data'!G24))),'Data Summary'!DY30="Yes"),OFFSET('Hygiene Data'!$G$7,0,10*ROW('Hygiene Data'!G24)),NA())</f>
        <v>#N/A</v>
      </c>
      <c r="BK30" s="531" t="e">
        <f ca="1">+IF(AND(ISNUMBER(OFFSET('Hygiene Data'!$G$9,0,10*ROW('Hygiene Data'!G24))),'Data Summary'!DZ30="Yes"),OFFSET('Hygiene Data'!$G$9,0,10*ROW('Hygiene Data'!G24)),NA())</f>
        <v>#N/A</v>
      </c>
      <c r="BL30" s="531" t="e">
        <f ca="1">+IF(AND(ISNUMBER(OFFSET('Hygiene Data'!$H$5,0,10*ROW('Hygiene Data'!H24))),'Data Summary'!EA30="Yes"),OFFSET('Hygiene Data'!$H$5,0,10*ROW('Hygiene Data'!H24)),NA())</f>
        <v>#N/A</v>
      </c>
      <c r="BM30" s="531" t="e">
        <f ca="1">+IF(AND(ISNUMBER(OFFSET('Hygiene Data'!$H$7,0,10*ROW('Hygiene Data'!H24))),'Data Summary'!EB30="Yes"),OFFSET('Hygiene Data'!$H$7,0,10*ROW('Hygiene Data'!H24)),NA())</f>
        <v>#N/A</v>
      </c>
      <c r="BN30" s="531" t="e">
        <f ca="1">+IF(AND(ISNUMBER(OFFSET('Hygiene Data'!$H$9,0,10*ROW('Hygiene Data'!H24))),'Data Summary'!EC30="Yes"),OFFSET('Hygiene Data'!$H$9,0,10*ROW('Hygiene Data'!H24)),NA())</f>
        <v>#N/A</v>
      </c>
      <c r="BO30" s="531" t="e">
        <f ca="1">+IF(AND(ISNUMBER(OFFSET('Hygiene Data'!$I$5,0,10*ROW('Hygiene Data'!I24))),'Data Summary'!ED30="Yes"),OFFSET('Hygiene Data'!$I$5,0,10*ROW('Hygiene Data'!I24)),NA())</f>
        <v>#N/A</v>
      </c>
      <c r="BP30" s="531" t="e">
        <f ca="1">+IF(AND(ISNUMBER(OFFSET('Hygiene Data'!$I$7,0,10*ROW('Hygiene Data'!I24))),'Data Summary'!EE30="Yes"),OFFSET('Hygiene Data'!$I$7,0,10*ROW('Hygiene Data'!I24)),NA())</f>
        <v>#N/A</v>
      </c>
      <c r="BQ30" s="531" t="e">
        <f ca="1">+IF(AND(ISNUMBER(OFFSET('Hygiene Data'!$I$9,0,10*ROW('Hygiene Data'!I24))),'Data Summary'!EF30="Yes"),OFFSET('Hygiene Data'!$I$9,0,10*ROW('Hygiene Data'!I24)),NA())</f>
        <v>#N/A</v>
      </c>
    </row>
    <row r="31" spans="1:69" x14ac:dyDescent="0.25">
      <c r="A31" s="527" t="e">
        <f ca="1">+RIGHT('Data Summary'!A31,LEN('Data Summary'!A31)-9)</f>
        <v>#VALUE!</v>
      </c>
      <c r="B31" s="501" t="str">
        <f ca="1">+IF(ISTEXT('Data Summary'!B31),'Data Summary'!B31,"")</f>
        <v/>
      </c>
      <c r="C31" s="528" t="e">
        <f ca="1">+VALUE('Data Summary'!C31)</f>
        <v>#VALUE!</v>
      </c>
      <c r="D31" s="529" t="e">
        <f ca="1">+IF(AND(ISNUMBER(OFFSET('Water Data'!$D$4,0,10*ROW('Water Data'!D25))),'Data Summary'!BS31="Yes"),100-OFFSET('Water Data'!$D$4,0,10*ROW('Water Data'!D25)),NA())</f>
        <v>#N/A</v>
      </c>
      <c r="E31" s="529" t="e">
        <f ca="1">+IF(AND(ISNUMBER(OFFSET('Water Data'!$D$6,0,10*ROW('Water Data'!D25))),'Data Summary'!BT31="Yes"),OFFSET('Water Data'!$D$6,0,10*ROW('Water Data'!D25)),NA())</f>
        <v>#N/A</v>
      </c>
      <c r="F31" s="529" t="e">
        <f ca="1">+IF(AND(ISNUMBER(OFFSET('Water Data'!$D$9,0,10*ROW('Water Data'!D25))),'Data Summary'!BU31="Yes"),OFFSET('Water Data'!$D$9,0,10*ROW('Water Data'!D25)),NA())</f>
        <v>#N/A</v>
      </c>
      <c r="G31" s="529" t="e">
        <f ca="1">+IF(AND(ISNUMBER(OFFSET('Water Data'!$E$4,0,10*ROW('Water Data'!E25))),'Data Summary'!BV31="Yes"),100-OFFSET('Water Data'!$E$4,0,10*ROW('Water Data'!E25)),NA())</f>
        <v>#N/A</v>
      </c>
      <c r="H31" s="529" t="e">
        <f ca="1">+IF(AND(ISNUMBER(OFFSET('Water Data'!$E$6,0,10*ROW('Water Data'!E25))),'Data Summary'!BW31="Yes"),OFFSET('Water Data'!$E$6,0,10*ROW('Water Data'!E25)),NA())</f>
        <v>#N/A</v>
      </c>
      <c r="I31" s="529" t="e">
        <f ca="1">+IF(AND(ISNUMBER(OFFSET('Water Data'!$E$9,0,10*ROW('Water Data'!E25))),'Data Summary'!BX31="Yes"),OFFSET('Water Data'!$E$9,0,10*ROW('Water Data'!E25)),NA())</f>
        <v>#N/A</v>
      </c>
      <c r="J31" s="529" t="e">
        <f ca="1">+IF(AND(ISNUMBER(OFFSET('Water Data'!$F$4,0,10*ROW('Water Data'!F25))),'Data Summary'!BY31="Yes"),100-OFFSET('Water Data'!$F$4,0,10*ROW('Water Data'!F25)),NA())</f>
        <v>#N/A</v>
      </c>
      <c r="K31" s="529" t="e">
        <f ca="1">+IF(AND(ISNUMBER(OFFSET('Water Data'!$F$6,0,10*ROW('Water Data'!F25))),'Data Summary'!BZ31="Yes"),OFFSET('Water Data'!$F$6,0,10*ROW('Water Data'!F25)),NA())</f>
        <v>#N/A</v>
      </c>
      <c r="L31" s="529" t="e">
        <f ca="1">+IF(AND(ISNUMBER(OFFSET('Water Data'!$F$9,0,10*ROW('Water Data'!F25))),'Data Summary'!CA31="Yes"),OFFSET('Water Data'!$F$9,0,10*ROW('Water Data'!F25)),NA())</f>
        <v>#N/A</v>
      </c>
      <c r="M31" s="529" t="e">
        <f ca="1">+IF(AND(ISNUMBER(OFFSET('Water Data'!$G$4,0,10*ROW('Water Data'!G25))),'Data Summary'!CB31="Yes"),100-OFFSET('Water Data'!$G$4,0,10*ROW('Water Data'!G25)),NA())</f>
        <v>#N/A</v>
      </c>
      <c r="N31" s="529" t="e">
        <f ca="1">+IF(AND(ISNUMBER(OFFSET('Water Data'!$G$6,0,10*ROW('Water Data'!G25))),'Data Summary'!CC31="Yes"),OFFSET('Water Data'!$G$6,0,10*ROW('Water Data'!G25)),NA())</f>
        <v>#N/A</v>
      </c>
      <c r="O31" s="529" t="e">
        <f ca="1">+IF(AND(ISNUMBER(OFFSET('Water Data'!$G$9,0,10*ROW('Water Data'!G25))),'Data Summary'!CD31="Yes"),OFFSET('Water Data'!$G$9,0,10*ROW('Water Data'!G25)),NA())</f>
        <v>#N/A</v>
      </c>
      <c r="P31" s="529" t="e">
        <f ca="1">+IF(AND(ISNUMBER(OFFSET('Water Data'!$H$4,0,10*ROW('Water Data'!H25))),'Data Summary'!CE31="Yes"),100-OFFSET('Water Data'!$H$4,0,10*ROW('Water Data'!H25)),NA())</f>
        <v>#N/A</v>
      </c>
      <c r="Q31" s="529" t="e">
        <f ca="1">+IF(AND(ISNUMBER(OFFSET('Water Data'!$H$6,0,10*ROW('Water Data'!H25))),'Data Summary'!CF31="Yes"),OFFSET('Water Data'!$H$6,0,10*ROW('Water Data'!H25)),NA())</f>
        <v>#N/A</v>
      </c>
      <c r="R31" s="529" t="e">
        <f ca="1">+IF(AND(ISNUMBER(OFFSET('Water Data'!$H$9,0,10*ROW('Water Data'!H25))),'Data Summary'!CG31="Yes"),OFFSET('Water Data'!$H$9,0,10*ROW('Water Data'!H25)),NA())</f>
        <v>#N/A</v>
      </c>
      <c r="S31" s="529" t="e">
        <f ca="1">+IF(AND(ISNUMBER(OFFSET('Water Data'!$I$4,0,10*ROW('Water Data'!I25))),'Data Summary'!CH31="Yes"),100-OFFSET('Water Data'!$I$4,0,10*ROW('Water Data'!I25)),NA())</f>
        <v>#N/A</v>
      </c>
      <c r="T31" s="529" t="e">
        <f ca="1">+IF(AND(ISNUMBER(OFFSET('Water Data'!$I$6,0,10*ROW('Water Data'!I25))),'Data Summary'!CI31="Yes"),OFFSET('Water Data'!$I$6,0,10*ROW('Water Data'!I25)),NA())</f>
        <v>#N/A</v>
      </c>
      <c r="U31" s="529" t="e">
        <f ca="1">+IF(AND(ISNUMBER(OFFSET('Water Data'!$I$9,0,10*ROW('Water Data'!I25))),'Data Summary'!CJ31="Yes"),OFFSET('Water Data'!$I$9,0,10*ROW('Water Data'!I25)),NA())</f>
        <v>#N/A</v>
      </c>
      <c r="V31" s="530" t="e">
        <f ca="1">+IF(AND(ISNUMBER(OFFSET('Sanitation Data'!$D$4,0,10*ROW('Sanitation Data'!D25))),'Data Summary'!CK31="Yes"),100-OFFSET('Sanitation Data'!$D$4,0,10*ROW('Sanitation Data'!D25)),NA())</f>
        <v>#N/A</v>
      </c>
      <c r="W31" s="530" t="e">
        <f ca="1">+IF(AND(ISNUMBER(OFFSET('Sanitation Data'!$D$6,0,10*ROW('Sanitation Data'!D25))),'Data Summary'!CL31="Yes"),OFFSET('Sanitation Data'!$D$6,0,10*ROW('Sanitation Data'!D25)),NA())</f>
        <v>#N/A</v>
      </c>
      <c r="X31" s="530" t="e">
        <f ca="1">+IF(AND(ISNUMBER(OFFSET('Sanitation Data'!$D$10,0,10*ROW('Sanitation Data'!D25))),'Data Summary'!CM31="Yes"),OFFSET('Sanitation Data'!$D$10,0,10*ROW('Sanitation Data'!D25)),NA())</f>
        <v>#N/A</v>
      </c>
      <c r="Y31" s="530" t="e">
        <f ca="1">+IF(AND(ISNUMBER(OFFSET('Sanitation Data'!$D$11,0,10*ROW('Sanitation Data'!D25))),'Data Summary'!CN31="Yes"),OFFSET('Sanitation Data'!$D$11,0,10*ROW('Sanitation Data'!D25)),NA())</f>
        <v>#N/A</v>
      </c>
      <c r="Z31" s="530" t="e">
        <f ca="1">+IF(AND(ISNUMBER(OFFSET('Sanitation Data'!$D$12,0,10*ROW('Sanitation Data'!D25))),'Data Summary'!CO31="Yes"),OFFSET('Sanitation Data'!$D$12,0,10*ROW('Sanitation Data'!D25)),NA())</f>
        <v>#N/A</v>
      </c>
      <c r="AA31" s="530" t="e">
        <f ca="1">+IF(AND(ISNUMBER(OFFSET('Sanitation Data'!$E$4,0,10*ROW('Sanitation Data'!E25))),'Data Summary'!CP31="Yes"),100-OFFSET('Sanitation Data'!$E$4,0,10*ROW('Sanitation Data'!E25)),NA())</f>
        <v>#N/A</v>
      </c>
      <c r="AB31" s="530" t="e">
        <f ca="1">+IF(AND(ISNUMBER(OFFSET('Sanitation Data'!$E$6,0,10*ROW('Sanitation Data'!E25))),'Data Summary'!CQ31="Yes"),OFFSET('Sanitation Data'!$E$6,0,10*ROW('Sanitation Data'!E25)),NA())</f>
        <v>#N/A</v>
      </c>
      <c r="AC31" s="530" t="e">
        <f ca="1">+IF(AND(ISNUMBER(OFFSET('Sanitation Data'!$E$10,0,10*ROW('Sanitation Data'!E25))),'Data Summary'!CR31="Yes"),OFFSET('Sanitation Data'!$E$10,0,10*ROW('Sanitation Data'!E25)),NA())</f>
        <v>#N/A</v>
      </c>
      <c r="AD31" s="530" t="e">
        <f ca="1">+IF(AND(ISNUMBER(OFFSET('Sanitation Data'!$E$11,0,10*ROW('Sanitation Data'!E25))),'Data Summary'!CS31="Yes"),OFFSET('Sanitation Data'!$E$11,0,10*ROW('Sanitation Data'!E25)),NA())</f>
        <v>#N/A</v>
      </c>
      <c r="AE31" s="530" t="e">
        <f ca="1">+IF(AND(ISNUMBER(OFFSET('Sanitation Data'!$E$12,0,10*ROW('Sanitation Data'!E25))),'Data Summary'!CT31="Yes"),OFFSET('Sanitation Data'!$E$12,0,10*ROW('Sanitation Data'!E25)),NA())</f>
        <v>#N/A</v>
      </c>
      <c r="AF31" s="530" t="e">
        <f ca="1">+IF(AND(ISNUMBER(OFFSET('Sanitation Data'!$F$4,0,10*ROW('Sanitation Data'!F25))),'Data Summary'!CU31="Yes"),100-OFFSET('Sanitation Data'!$F$4,0,10*ROW('Sanitation Data'!F25)),NA())</f>
        <v>#N/A</v>
      </c>
      <c r="AG31" s="530" t="e">
        <f ca="1">+IF(AND(ISNUMBER(OFFSET('Sanitation Data'!$F$6,0,10*ROW('Sanitation Data'!F25))),'Data Summary'!CV31="Yes"),OFFSET('Sanitation Data'!$F$6,0,10*ROW('Sanitation Data'!F25)),NA())</f>
        <v>#N/A</v>
      </c>
      <c r="AH31" s="530" t="e">
        <f ca="1">+IF(AND(ISNUMBER(OFFSET('Sanitation Data'!$F$10,0,10*ROW('Sanitation Data'!F25))),'Data Summary'!CW31="Yes"),OFFSET('Sanitation Data'!$F$10,0,10*ROW('Sanitation Data'!F25)),NA())</f>
        <v>#N/A</v>
      </c>
      <c r="AI31" s="530" t="e">
        <f ca="1">+IF(AND(ISNUMBER(OFFSET('Sanitation Data'!$F$11,0,10*ROW('Sanitation Data'!F25))),'Data Summary'!CX31="Yes"),OFFSET('Sanitation Data'!$F$11,0,10*ROW('Sanitation Data'!F25)),NA())</f>
        <v>#N/A</v>
      </c>
      <c r="AJ31" s="530" t="e">
        <f ca="1">+IF(AND(ISNUMBER(OFFSET('Sanitation Data'!$F$12,0,10*ROW('Sanitation Data'!F25))),'Data Summary'!CY31="Yes"),OFFSET('Sanitation Data'!$F$12,0,10*ROW('Sanitation Data'!F25)),NA())</f>
        <v>#N/A</v>
      </c>
      <c r="AK31" s="530" t="e">
        <f ca="1">+IF(AND(ISNUMBER(OFFSET('Sanitation Data'!$G$4,0,10*ROW('Sanitation Data'!G25))),'Data Summary'!CZ31="Yes"),100-OFFSET('Sanitation Data'!$G$4,0,10*ROW('Sanitation Data'!G25)),NA())</f>
        <v>#N/A</v>
      </c>
      <c r="AL31" s="530" t="e">
        <f ca="1">+IF(AND(ISNUMBER(OFFSET('Sanitation Data'!$G$6,0,10*ROW('Sanitation Data'!G25))),'Data Summary'!DA31="Yes"),OFFSET('Sanitation Data'!$G$6,0,10*ROW('Sanitation Data'!G25)),NA())</f>
        <v>#N/A</v>
      </c>
      <c r="AM31" s="530" t="e">
        <f ca="1">+IF(AND(ISNUMBER(OFFSET('Sanitation Data'!$G$10,0,10*ROW('Sanitation Data'!G25))),'Data Summary'!DB31="Yes"),OFFSET('Sanitation Data'!$G$10,0,10*ROW('Sanitation Data'!G25)),NA())</f>
        <v>#N/A</v>
      </c>
      <c r="AN31" s="530" t="e">
        <f ca="1">+IF(AND(ISNUMBER(OFFSET('Sanitation Data'!$G$11,0,10*ROW('Sanitation Data'!G25))),'Data Summary'!DC31="Yes"),OFFSET('Sanitation Data'!$G$11,0,10*ROW('Sanitation Data'!G25)),NA())</f>
        <v>#N/A</v>
      </c>
      <c r="AO31" s="530" t="e">
        <f ca="1">+IF(AND(ISNUMBER(OFFSET('Sanitation Data'!$G$12,0,10*ROW('Sanitation Data'!G25))),'Data Summary'!DD31="Yes"),OFFSET('Sanitation Data'!$G$12,0,10*ROW('Sanitation Data'!G25)),NA())</f>
        <v>#N/A</v>
      </c>
      <c r="AP31" s="530" t="e">
        <f ca="1">+IF(AND(ISNUMBER(OFFSET('Sanitation Data'!$H$4,0,10*ROW('Sanitation Data'!H25))),'Data Summary'!DE31="Yes"),100-OFFSET('Sanitation Data'!$H$4,0,10*ROW('Sanitation Data'!H25)),NA())</f>
        <v>#N/A</v>
      </c>
      <c r="AQ31" s="530" t="e">
        <f ca="1">+IF(AND(ISNUMBER(OFFSET('Sanitation Data'!$H$6,0,10*ROW('Sanitation Data'!H25))),'Data Summary'!DF31="Yes"),OFFSET('Sanitation Data'!$H$6,0,10*ROW('Sanitation Data'!H25)),NA())</f>
        <v>#N/A</v>
      </c>
      <c r="AR31" s="530" t="e">
        <f ca="1">+IF(AND(ISNUMBER(OFFSET('Sanitation Data'!$H$10,0,10*ROW('Sanitation Data'!H25))),'Data Summary'!DG31="Yes"),OFFSET('Sanitation Data'!$H$10,0,10*ROW('Sanitation Data'!H25)),NA())</f>
        <v>#N/A</v>
      </c>
      <c r="AS31" s="530" t="e">
        <f ca="1">+IF(AND(ISNUMBER(OFFSET('Sanitation Data'!$H$11,0,10*ROW('Sanitation Data'!H25))),'Data Summary'!DH31="Yes"),OFFSET('Sanitation Data'!$H$11,0,10*ROW('Sanitation Data'!H25)),NA())</f>
        <v>#N/A</v>
      </c>
      <c r="AT31" s="530" t="e">
        <f ca="1">+IF(AND(ISNUMBER(OFFSET('Sanitation Data'!$H$12,0,10*ROW('Sanitation Data'!H25))),'Data Summary'!DI31="Yes"),OFFSET('Sanitation Data'!$H$12,0,10*ROW('Sanitation Data'!H25)),NA())</f>
        <v>#N/A</v>
      </c>
      <c r="AU31" s="530" t="e">
        <f ca="1">+IF(AND(ISNUMBER(OFFSET('Sanitation Data'!$I$4,0,10*ROW('Sanitation Data'!I25))),'Data Summary'!DJ31="Yes"),100-OFFSET('Sanitation Data'!$I$4,0,10*ROW('Sanitation Data'!I25)),NA())</f>
        <v>#N/A</v>
      </c>
      <c r="AV31" s="530" t="e">
        <f ca="1">+IF(AND(ISNUMBER(OFFSET('Sanitation Data'!$I$6,0,10*ROW('Sanitation Data'!I25))),'Data Summary'!DK31="Yes"),OFFSET('Sanitation Data'!$I$6,0,10*ROW('Sanitation Data'!I25)),NA())</f>
        <v>#N/A</v>
      </c>
      <c r="AW31" s="530" t="e">
        <f ca="1">+IF(AND(ISNUMBER(OFFSET('Sanitation Data'!$I$10,0,10*ROW('Sanitation Data'!I25))),'Data Summary'!DL31="Yes"),OFFSET('Sanitation Data'!$I$10,0,10*ROW('Sanitation Data'!I25)),NA())</f>
        <v>#N/A</v>
      </c>
      <c r="AX31" s="530" t="e">
        <f ca="1">+IF(AND(ISNUMBER(OFFSET('Sanitation Data'!$I$11,0,10*ROW('Sanitation Data'!I25))),'Data Summary'!DM31="Yes"),OFFSET('Sanitation Data'!$I$11,0,10*ROW('Sanitation Data'!I25)),NA())</f>
        <v>#N/A</v>
      </c>
      <c r="AY31" s="530" t="e">
        <f ca="1">+IF(AND(ISNUMBER(OFFSET('Sanitation Data'!$I$12,0,10*ROW('Sanitation Data'!I25))),'Data Summary'!DN31="Yes"),OFFSET('Sanitation Data'!$I$12,0,10*ROW('Sanitation Data'!I25)),NA())</f>
        <v>#N/A</v>
      </c>
      <c r="AZ31" s="531" t="e">
        <f ca="1">+IF(AND(ISNUMBER(OFFSET('Hygiene Data'!$D$5,0,10*ROW('Hygiene Data'!D25))),'Data Summary'!DO31="Yes"),OFFSET('Hygiene Data'!$D$5,0,10*ROW('Hygiene Data'!D25)),NA())</f>
        <v>#N/A</v>
      </c>
      <c r="BA31" s="531" t="e">
        <f ca="1">+IF(AND(ISNUMBER(OFFSET('Hygiene Data'!$D$7,0,10*ROW('Hygiene Data'!D25))),'Data Summary'!DP31="Yes"),OFFSET('Hygiene Data'!$D$7,0,10*ROW('Hygiene Data'!D25)),NA())</f>
        <v>#N/A</v>
      </c>
      <c r="BB31" s="531" t="e">
        <f ca="1">+IF(AND(ISNUMBER(OFFSET('Hygiene Data'!$D$9,0,10*ROW('Hygiene Data'!D25))),'Data Summary'!DQ31="Yes"),OFFSET('Hygiene Data'!$D$9,0,10*ROW('Hygiene Data'!D25)),NA())</f>
        <v>#N/A</v>
      </c>
      <c r="BC31" s="531" t="e">
        <f ca="1">+IF(AND(ISNUMBER(OFFSET('Hygiene Data'!$E$5,0,10*ROW('Hygiene Data'!E25))),'Data Summary'!DR31="Yes"),OFFSET('Hygiene Data'!$E$5,0,10*ROW('Hygiene Data'!E25)),NA())</f>
        <v>#N/A</v>
      </c>
      <c r="BD31" s="531" t="e">
        <f ca="1">+IF(AND(ISNUMBER(OFFSET('Hygiene Data'!$E$7,0,10*ROW('Hygiene Data'!E25))),'Data Summary'!DS31="Yes"),OFFSET('Hygiene Data'!$E$7,0,10*ROW('Hygiene Data'!E25)),NA())</f>
        <v>#N/A</v>
      </c>
      <c r="BE31" s="531" t="e">
        <f ca="1">+IF(AND(ISNUMBER(OFFSET('Hygiene Data'!$E$9,0,10*ROW('Hygiene Data'!E25))),'Data Summary'!DT31="Yes"),OFFSET('Hygiene Data'!$E$9,0,10*ROW('Hygiene Data'!E25)),NA())</f>
        <v>#N/A</v>
      </c>
      <c r="BF31" s="531" t="e">
        <f ca="1">+IF(AND(ISNUMBER(OFFSET('Hygiene Data'!$F$5,0,10*ROW('Hygiene Data'!F25))),'Data Summary'!DU31="Yes"),OFFSET('Hygiene Data'!$F$5,0,10*ROW('Hygiene Data'!F25)),NA())</f>
        <v>#N/A</v>
      </c>
      <c r="BG31" s="531" t="e">
        <f ca="1">+IF(AND(ISNUMBER(OFFSET('Hygiene Data'!$F$7,0,10*ROW('Hygiene Data'!F25))),'Data Summary'!DV31="Yes"),OFFSET('Hygiene Data'!$F$7,0,10*ROW('Hygiene Data'!F25)),NA())</f>
        <v>#N/A</v>
      </c>
      <c r="BH31" s="531" t="e">
        <f ca="1">+IF(AND(ISNUMBER(OFFSET('Hygiene Data'!$F$9,0,10*ROW('Hygiene Data'!F25))),'Data Summary'!DW31="Yes"),OFFSET('Hygiene Data'!$F$9,0,10*ROW('Hygiene Data'!F25)),NA())</f>
        <v>#N/A</v>
      </c>
      <c r="BI31" s="531" t="e">
        <f ca="1">+IF(AND(ISNUMBER(OFFSET('Hygiene Data'!$G$5,0,10*ROW('Hygiene Data'!G25))),'Data Summary'!DX31="Yes"),OFFSET('Hygiene Data'!$G$5,0,10*ROW('Hygiene Data'!G25)),NA())</f>
        <v>#N/A</v>
      </c>
      <c r="BJ31" s="531" t="e">
        <f ca="1">+IF(AND(ISNUMBER(OFFSET('Hygiene Data'!$G$7,0,10*ROW('Hygiene Data'!G25))),'Data Summary'!DY31="Yes"),OFFSET('Hygiene Data'!$G$7,0,10*ROW('Hygiene Data'!G25)),NA())</f>
        <v>#N/A</v>
      </c>
      <c r="BK31" s="531" t="e">
        <f ca="1">+IF(AND(ISNUMBER(OFFSET('Hygiene Data'!$G$9,0,10*ROW('Hygiene Data'!G25))),'Data Summary'!DZ31="Yes"),OFFSET('Hygiene Data'!$G$9,0,10*ROW('Hygiene Data'!G25)),NA())</f>
        <v>#N/A</v>
      </c>
      <c r="BL31" s="531" t="e">
        <f ca="1">+IF(AND(ISNUMBER(OFFSET('Hygiene Data'!$H$5,0,10*ROW('Hygiene Data'!H25))),'Data Summary'!EA31="Yes"),OFFSET('Hygiene Data'!$H$5,0,10*ROW('Hygiene Data'!H25)),NA())</f>
        <v>#N/A</v>
      </c>
      <c r="BM31" s="531" t="e">
        <f ca="1">+IF(AND(ISNUMBER(OFFSET('Hygiene Data'!$H$7,0,10*ROW('Hygiene Data'!H25))),'Data Summary'!EB31="Yes"),OFFSET('Hygiene Data'!$H$7,0,10*ROW('Hygiene Data'!H25)),NA())</f>
        <v>#N/A</v>
      </c>
      <c r="BN31" s="531" t="e">
        <f ca="1">+IF(AND(ISNUMBER(OFFSET('Hygiene Data'!$H$9,0,10*ROW('Hygiene Data'!H25))),'Data Summary'!EC31="Yes"),OFFSET('Hygiene Data'!$H$9,0,10*ROW('Hygiene Data'!H25)),NA())</f>
        <v>#N/A</v>
      </c>
      <c r="BO31" s="531" t="e">
        <f ca="1">+IF(AND(ISNUMBER(OFFSET('Hygiene Data'!$I$5,0,10*ROW('Hygiene Data'!I25))),'Data Summary'!ED31="Yes"),OFFSET('Hygiene Data'!$I$5,0,10*ROW('Hygiene Data'!I25)),NA())</f>
        <v>#N/A</v>
      </c>
      <c r="BP31" s="531" t="e">
        <f ca="1">+IF(AND(ISNUMBER(OFFSET('Hygiene Data'!$I$7,0,10*ROW('Hygiene Data'!I25))),'Data Summary'!EE31="Yes"),OFFSET('Hygiene Data'!$I$7,0,10*ROW('Hygiene Data'!I25)),NA())</f>
        <v>#N/A</v>
      </c>
      <c r="BQ31" s="531" t="e">
        <f ca="1">+IF(AND(ISNUMBER(OFFSET('Hygiene Data'!$I$9,0,10*ROW('Hygiene Data'!I25))),'Data Summary'!EF31="Yes"),OFFSET('Hygiene Data'!$I$9,0,10*ROW('Hygiene Data'!I25)),NA())</f>
        <v>#N/A</v>
      </c>
    </row>
    <row r="32" spans="1:69" x14ac:dyDescent="0.25">
      <c r="A32" s="527" t="e">
        <f ca="1">+RIGHT('Data Summary'!A32,LEN('Data Summary'!A32)-9)</f>
        <v>#VALUE!</v>
      </c>
      <c r="B32" s="501" t="str">
        <f ca="1">+IF(ISTEXT('Data Summary'!B32),'Data Summary'!B32,"")</f>
        <v/>
      </c>
      <c r="C32" s="528" t="e">
        <f ca="1">+VALUE('Data Summary'!C32)</f>
        <v>#VALUE!</v>
      </c>
      <c r="D32" s="529" t="e">
        <f ca="1">+IF(AND(ISNUMBER(OFFSET('Water Data'!$D$4,0,10*ROW('Water Data'!D26))),'Data Summary'!BS32="Yes"),100-OFFSET('Water Data'!$D$4,0,10*ROW('Water Data'!D26)),NA())</f>
        <v>#N/A</v>
      </c>
      <c r="E32" s="529" t="e">
        <f ca="1">+IF(AND(ISNUMBER(OFFSET('Water Data'!$D$6,0,10*ROW('Water Data'!D26))),'Data Summary'!BT32="Yes"),OFFSET('Water Data'!$D$6,0,10*ROW('Water Data'!D26)),NA())</f>
        <v>#N/A</v>
      </c>
      <c r="F32" s="529" t="e">
        <f ca="1">+IF(AND(ISNUMBER(OFFSET('Water Data'!$D$9,0,10*ROW('Water Data'!D26))),'Data Summary'!BU32="Yes"),OFFSET('Water Data'!$D$9,0,10*ROW('Water Data'!D26)),NA())</f>
        <v>#N/A</v>
      </c>
      <c r="G32" s="529" t="e">
        <f ca="1">+IF(AND(ISNUMBER(OFFSET('Water Data'!$E$4,0,10*ROW('Water Data'!E26))),'Data Summary'!BV32="Yes"),100-OFFSET('Water Data'!$E$4,0,10*ROW('Water Data'!E26)),NA())</f>
        <v>#N/A</v>
      </c>
      <c r="H32" s="529" t="e">
        <f ca="1">+IF(AND(ISNUMBER(OFFSET('Water Data'!$E$6,0,10*ROW('Water Data'!E26))),'Data Summary'!BW32="Yes"),OFFSET('Water Data'!$E$6,0,10*ROW('Water Data'!E26)),NA())</f>
        <v>#N/A</v>
      </c>
      <c r="I32" s="529" t="e">
        <f ca="1">+IF(AND(ISNUMBER(OFFSET('Water Data'!$E$9,0,10*ROW('Water Data'!E26))),'Data Summary'!BX32="Yes"),OFFSET('Water Data'!$E$9,0,10*ROW('Water Data'!E26)),NA())</f>
        <v>#N/A</v>
      </c>
      <c r="J32" s="529" t="e">
        <f ca="1">+IF(AND(ISNUMBER(OFFSET('Water Data'!$F$4,0,10*ROW('Water Data'!F26))),'Data Summary'!BY32="Yes"),100-OFFSET('Water Data'!$F$4,0,10*ROW('Water Data'!F26)),NA())</f>
        <v>#N/A</v>
      </c>
      <c r="K32" s="529" t="e">
        <f ca="1">+IF(AND(ISNUMBER(OFFSET('Water Data'!$F$6,0,10*ROW('Water Data'!F26))),'Data Summary'!BZ32="Yes"),OFFSET('Water Data'!$F$6,0,10*ROW('Water Data'!F26)),NA())</f>
        <v>#N/A</v>
      </c>
      <c r="L32" s="529" t="e">
        <f ca="1">+IF(AND(ISNUMBER(OFFSET('Water Data'!$F$9,0,10*ROW('Water Data'!F26))),'Data Summary'!CA32="Yes"),OFFSET('Water Data'!$F$9,0,10*ROW('Water Data'!F26)),NA())</f>
        <v>#N/A</v>
      </c>
      <c r="M32" s="529" t="e">
        <f ca="1">+IF(AND(ISNUMBER(OFFSET('Water Data'!$G$4,0,10*ROW('Water Data'!G26))),'Data Summary'!CB32="Yes"),100-OFFSET('Water Data'!$G$4,0,10*ROW('Water Data'!G26)),NA())</f>
        <v>#N/A</v>
      </c>
      <c r="N32" s="529" t="e">
        <f ca="1">+IF(AND(ISNUMBER(OFFSET('Water Data'!$G$6,0,10*ROW('Water Data'!G26))),'Data Summary'!CC32="Yes"),OFFSET('Water Data'!$G$6,0,10*ROW('Water Data'!G26)),NA())</f>
        <v>#N/A</v>
      </c>
      <c r="O32" s="529" t="e">
        <f ca="1">+IF(AND(ISNUMBER(OFFSET('Water Data'!$G$9,0,10*ROW('Water Data'!G26))),'Data Summary'!CD32="Yes"),OFFSET('Water Data'!$G$9,0,10*ROW('Water Data'!G26)),NA())</f>
        <v>#N/A</v>
      </c>
      <c r="P32" s="529" t="e">
        <f ca="1">+IF(AND(ISNUMBER(OFFSET('Water Data'!$H$4,0,10*ROW('Water Data'!H26))),'Data Summary'!CE32="Yes"),100-OFFSET('Water Data'!$H$4,0,10*ROW('Water Data'!H26)),NA())</f>
        <v>#N/A</v>
      </c>
      <c r="Q32" s="529" t="e">
        <f ca="1">+IF(AND(ISNUMBER(OFFSET('Water Data'!$H$6,0,10*ROW('Water Data'!H26))),'Data Summary'!CF32="Yes"),OFFSET('Water Data'!$H$6,0,10*ROW('Water Data'!H26)),NA())</f>
        <v>#N/A</v>
      </c>
      <c r="R32" s="529" t="e">
        <f ca="1">+IF(AND(ISNUMBER(OFFSET('Water Data'!$H$9,0,10*ROW('Water Data'!H26))),'Data Summary'!CG32="Yes"),OFFSET('Water Data'!$H$9,0,10*ROW('Water Data'!H26)),NA())</f>
        <v>#N/A</v>
      </c>
      <c r="S32" s="529" t="e">
        <f ca="1">+IF(AND(ISNUMBER(OFFSET('Water Data'!$I$4,0,10*ROW('Water Data'!I26))),'Data Summary'!CH32="Yes"),100-OFFSET('Water Data'!$I$4,0,10*ROW('Water Data'!I26)),NA())</f>
        <v>#N/A</v>
      </c>
      <c r="T32" s="529" t="e">
        <f ca="1">+IF(AND(ISNUMBER(OFFSET('Water Data'!$I$6,0,10*ROW('Water Data'!I26))),'Data Summary'!CI32="Yes"),OFFSET('Water Data'!$I$6,0,10*ROW('Water Data'!I26)),NA())</f>
        <v>#N/A</v>
      </c>
      <c r="U32" s="529" t="e">
        <f ca="1">+IF(AND(ISNUMBER(OFFSET('Water Data'!$I$9,0,10*ROW('Water Data'!I26))),'Data Summary'!CJ32="Yes"),OFFSET('Water Data'!$I$9,0,10*ROW('Water Data'!I26)),NA())</f>
        <v>#N/A</v>
      </c>
      <c r="V32" s="530" t="e">
        <f ca="1">+IF(AND(ISNUMBER(OFFSET('Sanitation Data'!$D$4,0,10*ROW('Sanitation Data'!D26))),'Data Summary'!CK32="Yes"),100-OFFSET('Sanitation Data'!$D$4,0,10*ROW('Sanitation Data'!D26)),NA())</f>
        <v>#N/A</v>
      </c>
      <c r="W32" s="530" t="e">
        <f ca="1">+IF(AND(ISNUMBER(OFFSET('Sanitation Data'!$D$6,0,10*ROW('Sanitation Data'!D26))),'Data Summary'!CL32="Yes"),OFFSET('Sanitation Data'!$D$6,0,10*ROW('Sanitation Data'!D26)),NA())</f>
        <v>#N/A</v>
      </c>
      <c r="X32" s="530" t="e">
        <f ca="1">+IF(AND(ISNUMBER(OFFSET('Sanitation Data'!$D$10,0,10*ROW('Sanitation Data'!D26))),'Data Summary'!CM32="Yes"),OFFSET('Sanitation Data'!$D$10,0,10*ROW('Sanitation Data'!D26)),NA())</f>
        <v>#N/A</v>
      </c>
      <c r="Y32" s="530" t="e">
        <f ca="1">+IF(AND(ISNUMBER(OFFSET('Sanitation Data'!$D$11,0,10*ROW('Sanitation Data'!D26))),'Data Summary'!CN32="Yes"),OFFSET('Sanitation Data'!$D$11,0,10*ROW('Sanitation Data'!D26)),NA())</f>
        <v>#N/A</v>
      </c>
      <c r="Z32" s="530" t="e">
        <f ca="1">+IF(AND(ISNUMBER(OFFSET('Sanitation Data'!$D$12,0,10*ROW('Sanitation Data'!D26))),'Data Summary'!CO32="Yes"),OFFSET('Sanitation Data'!$D$12,0,10*ROW('Sanitation Data'!D26)),NA())</f>
        <v>#N/A</v>
      </c>
      <c r="AA32" s="530" t="e">
        <f ca="1">+IF(AND(ISNUMBER(OFFSET('Sanitation Data'!$E$4,0,10*ROW('Sanitation Data'!E26))),'Data Summary'!CP32="Yes"),100-OFFSET('Sanitation Data'!$E$4,0,10*ROW('Sanitation Data'!E26)),NA())</f>
        <v>#N/A</v>
      </c>
      <c r="AB32" s="530" t="e">
        <f ca="1">+IF(AND(ISNUMBER(OFFSET('Sanitation Data'!$E$6,0,10*ROW('Sanitation Data'!E26))),'Data Summary'!CQ32="Yes"),OFFSET('Sanitation Data'!$E$6,0,10*ROW('Sanitation Data'!E26)),NA())</f>
        <v>#N/A</v>
      </c>
      <c r="AC32" s="530" t="e">
        <f ca="1">+IF(AND(ISNUMBER(OFFSET('Sanitation Data'!$E$10,0,10*ROW('Sanitation Data'!E26))),'Data Summary'!CR32="Yes"),OFFSET('Sanitation Data'!$E$10,0,10*ROW('Sanitation Data'!E26)),NA())</f>
        <v>#N/A</v>
      </c>
      <c r="AD32" s="530" t="e">
        <f ca="1">+IF(AND(ISNUMBER(OFFSET('Sanitation Data'!$E$11,0,10*ROW('Sanitation Data'!E26))),'Data Summary'!CS32="Yes"),OFFSET('Sanitation Data'!$E$11,0,10*ROW('Sanitation Data'!E26)),NA())</f>
        <v>#N/A</v>
      </c>
      <c r="AE32" s="530" t="e">
        <f ca="1">+IF(AND(ISNUMBER(OFFSET('Sanitation Data'!$E$12,0,10*ROW('Sanitation Data'!E26))),'Data Summary'!CT32="Yes"),OFFSET('Sanitation Data'!$E$12,0,10*ROW('Sanitation Data'!E26)),NA())</f>
        <v>#N/A</v>
      </c>
      <c r="AF32" s="530" t="e">
        <f ca="1">+IF(AND(ISNUMBER(OFFSET('Sanitation Data'!$F$4,0,10*ROW('Sanitation Data'!F26))),'Data Summary'!CU32="Yes"),100-OFFSET('Sanitation Data'!$F$4,0,10*ROW('Sanitation Data'!F26)),NA())</f>
        <v>#N/A</v>
      </c>
      <c r="AG32" s="530" t="e">
        <f ca="1">+IF(AND(ISNUMBER(OFFSET('Sanitation Data'!$F$6,0,10*ROW('Sanitation Data'!F26))),'Data Summary'!CV32="Yes"),OFFSET('Sanitation Data'!$F$6,0,10*ROW('Sanitation Data'!F26)),NA())</f>
        <v>#N/A</v>
      </c>
      <c r="AH32" s="530" t="e">
        <f ca="1">+IF(AND(ISNUMBER(OFFSET('Sanitation Data'!$F$10,0,10*ROW('Sanitation Data'!F26))),'Data Summary'!CW32="Yes"),OFFSET('Sanitation Data'!$F$10,0,10*ROW('Sanitation Data'!F26)),NA())</f>
        <v>#N/A</v>
      </c>
      <c r="AI32" s="530" t="e">
        <f ca="1">+IF(AND(ISNUMBER(OFFSET('Sanitation Data'!$F$11,0,10*ROW('Sanitation Data'!F26))),'Data Summary'!CX32="Yes"),OFFSET('Sanitation Data'!$F$11,0,10*ROW('Sanitation Data'!F26)),NA())</f>
        <v>#N/A</v>
      </c>
      <c r="AJ32" s="530" t="e">
        <f ca="1">+IF(AND(ISNUMBER(OFFSET('Sanitation Data'!$F$12,0,10*ROW('Sanitation Data'!F26))),'Data Summary'!CY32="Yes"),OFFSET('Sanitation Data'!$F$12,0,10*ROW('Sanitation Data'!F26)),NA())</f>
        <v>#N/A</v>
      </c>
      <c r="AK32" s="530" t="e">
        <f ca="1">+IF(AND(ISNUMBER(OFFSET('Sanitation Data'!$G$4,0,10*ROW('Sanitation Data'!G26))),'Data Summary'!CZ32="Yes"),100-OFFSET('Sanitation Data'!$G$4,0,10*ROW('Sanitation Data'!G26)),NA())</f>
        <v>#N/A</v>
      </c>
      <c r="AL32" s="530" t="e">
        <f ca="1">+IF(AND(ISNUMBER(OFFSET('Sanitation Data'!$G$6,0,10*ROW('Sanitation Data'!G26))),'Data Summary'!DA32="Yes"),OFFSET('Sanitation Data'!$G$6,0,10*ROW('Sanitation Data'!G26)),NA())</f>
        <v>#N/A</v>
      </c>
      <c r="AM32" s="530" t="e">
        <f ca="1">+IF(AND(ISNUMBER(OFFSET('Sanitation Data'!$G$10,0,10*ROW('Sanitation Data'!G26))),'Data Summary'!DB32="Yes"),OFFSET('Sanitation Data'!$G$10,0,10*ROW('Sanitation Data'!G26)),NA())</f>
        <v>#N/A</v>
      </c>
      <c r="AN32" s="530" t="e">
        <f ca="1">+IF(AND(ISNUMBER(OFFSET('Sanitation Data'!$G$11,0,10*ROW('Sanitation Data'!G26))),'Data Summary'!DC32="Yes"),OFFSET('Sanitation Data'!$G$11,0,10*ROW('Sanitation Data'!G26)),NA())</f>
        <v>#N/A</v>
      </c>
      <c r="AO32" s="530" t="e">
        <f ca="1">+IF(AND(ISNUMBER(OFFSET('Sanitation Data'!$G$12,0,10*ROW('Sanitation Data'!G26))),'Data Summary'!DD32="Yes"),OFFSET('Sanitation Data'!$G$12,0,10*ROW('Sanitation Data'!G26)),NA())</f>
        <v>#N/A</v>
      </c>
      <c r="AP32" s="530" t="e">
        <f ca="1">+IF(AND(ISNUMBER(OFFSET('Sanitation Data'!$H$4,0,10*ROW('Sanitation Data'!H26))),'Data Summary'!DE32="Yes"),100-OFFSET('Sanitation Data'!$H$4,0,10*ROW('Sanitation Data'!H26)),NA())</f>
        <v>#N/A</v>
      </c>
      <c r="AQ32" s="530" t="e">
        <f ca="1">+IF(AND(ISNUMBER(OFFSET('Sanitation Data'!$H$6,0,10*ROW('Sanitation Data'!H26))),'Data Summary'!DF32="Yes"),OFFSET('Sanitation Data'!$H$6,0,10*ROW('Sanitation Data'!H26)),NA())</f>
        <v>#N/A</v>
      </c>
      <c r="AR32" s="530" t="e">
        <f ca="1">+IF(AND(ISNUMBER(OFFSET('Sanitation Data'!$H$10,0,10*ROW('Sanitation Data'!H26))),'Data Summary'!DG32="Yes"),OFFSET('Sanitation Data'!$H$10,0,10*ROW('Sanitation Data'!H26)),NA())</f>
        <v>#N/A</v>
      </c>
      <c r="AS32" s="530" t="e">
        <f ca="1">+IF(AND(ISNUMBER(OFFSET('Sanitation Data'!$H$11,0,10*ROW('Sanitation Data'!H26))),'Data Summary'!DH32="Yes"),OFFSET('Sanitation Data'!$H$11,0,10*ROW('Sanitation Data'!H26)),NA())</f>
        <v>#N/A</v>
      </c>
      <c r="AT32" s="530" t="e">
        <f ca="1">+IF(AND(ISNUMBER(OFFSET('Sanitation Data'!$H$12,0,10*ROW('Sanitation Data'!H26))),'Data Summary'!DI32="Yes"),OFFSET('Sanitation Data'!$H$12,0,10*ROW('Sanitation Data'!H26)),NA())</f>
        <v>#N/A</v>
      </c>
      <c r="AU32" s="530" t="e">
        <f ca="1">+IF(AND(ISNUMBER(OFFSET('Sanitation Data'!$I$4,0,10*ROW('Sanitation Data'!I26))),'Data Summary'!DJ32="Yes"),100-OFFSET('Sanitation Data'!$I$4,0,10*ROW('Sanitation Data'!I26)),NA())</f>
        <v>#N/A</v>
      </c>
      <c r="AV32" s="530" t="e">
        <f ca="1">+IF(AND(ISNUMBER(OFFSET('Sanitation Data'!$I$6,0,10*ROW('Sanitation Data'!I26))),'Data Summary'!DK32="Yes"),OFFSET('Sanitation Data'!$I$6,0,10*ROW('Sanitation Data'!I26)),NA())</f>
        <v>#N/A</v>
      </c>
      <c r="AW32" s="530" t="e">
        <f ca="1">+IF(AND(ISNUMBER(OFFSET('Sanitation Data'!$I$10,0,10*ROW('Sanitation Data'!I26))),'Data Summary'!DL32="Yes"),OFFSET('Sanitation Data'!$I$10,0,10*ROW('Sanitation Data'!I26)),NA())</f>
        <v>#N/A</v>
      </c>
      <c r="AX32" s="530" t="e">
        <f ca="1">+IF(AND(ISNUMBER(OFFSET('Sanitation Data'!$I$11,0,10*ROW('Sanitation Data'!I26))),'Data Summary'!DM32="Yes"),OFFSET('Sanitation Data'!$I$11,0,10*ROW('Sanitation Data'!I26)),NA())</f>
        <v>#N/A</v>
      </c>
      <c r="AY32" s="530" t="e">
        <f ca="1">+IF(AND(ISNUMBER(OFFSET('Sanitation Data'!$I$12,0,10*ROW('Sanitation Data'!I26))),'Data Summary'!DN32="Yes"),OFFSET('Sanitation Data'!$I$12,0,10*ROW('Sanitation Data'!I26)),NA())</f>
        <v>#N/A</v>
      </c>
      <c r="AZ32" s="531" t="e">
        <f ca="1">+IF(AND(ISNUMBER(OFFSET('Hygiene Data'!$D$5,0,10*ROW('Hygiene Data'!D26))),'Data Summary'!DO32="Yes"),OFFSET('Hygiene Data'!$D$5,0,10*ROW('Hygiene Data'!D26)),NA())</f>
        <v>#N/A</v>
      </c>
      <c r="BA32" s="531" t="e">
        <f ca="1">+IF(AND(ISNUMBER(OFFSET('Hygiene Data'!$D$7,0,10*ROW('Hygiene Data'!D26))),'Data Summary'!DP32="Yes"),OFFSET('Hygiene Data'!$D$7,0,10*ROW('Hygiene Data'!D26)),NA())</f>
        <v>#N/A</v>
      </c>
      <c r="BB32" s="531" t="e">
        <f ca="1">+IF(AND(ISNUMBER(OFFSET('Hygiene Data'!$D$9,0,10*ROW('Hygiene Data'!D26))),'Data Summary'!DQ32="Yes"),OFFSET('Hygiene Data'!$D$9,0,10*ROW('Hygiene Data'!D26)),NA())</f>
        <v>#N/A</v>
      </c>
      <c r="BC32" s="531" t="e">
        <f ca="1">+IF(AND(ISNUMBER(OFFSET('Hygiene Data'!$E$5,0,10*ROW('Hygiene Data'!E26))),'Data Summary'!DR32="Yes"),OFFSET('Hygiene Data'!$E$5,0,10*ROW('Hygiene Data'!E26)),NA())</f>
        <v>#N/A</v>
      </c>
      <c r="BD32" s="531" t="e">
        <f ca="1">+IF(AND(ISNUMBER(OFFSET('Hygiene Data'!$E$7,0,10*ROW('Hygiene Data'!E26))),'Data Summary'!DS32="Yes"),OFFSET('Hygiene Data'!$E$7,0,10*ROW('Hygiene Data'!E26)),NA())</f>
        <v>#N/A</v>
      </c>
      <c r="BE32" s="531" t="e">
        <f ca="1">+IF(AND(ISNUMBER(OFFSET('Hygiene Data'!$E$9,0,10*ROW('Hygiene Data'!E26))),'Data Summary'!DT32="Yes"),OFFSET('Hygiene Data'!$E$9,0,10*ROW('Hygiene Data'!E26)),NA())</f>
        <v>#N/A</v>
      </c>
      <c r="BF32" s="531" t="e">
        <f ca="1">+IF(AND(ISNUMBER(OFFSET('Hygiene Data'!$F$5,0,10*ROW('Hygiene Data'!F26))),'Data Summary'!DU32="Yes"),OFFSET('Hygiene Data'!$F$5,0,10*ROW('Hygiene Data'!F26)),NA())</f>
        <v>#N/A</v>
      </c>
      <c r="BG32" s="531" t="e">
        <f ca="1">+IF(AND(ISNUMBER(OFFSET('Hygiene Data'!$F$7,0,10*ROW('Hygiene Data'!F26))),'Data Summary'!DV32="Yes"),OFFSET('Hygiene Data'!$F$7,0,10*ROW('Hygiene Data'!F26)),NA())</f>
        <v>#N/A</v>
      </c>
      <c r="BH32" s="531" t="e">
        <f ca="1">+IF(AND(ISNUMBER(OFFSET('Hygiene Data'!$F$9,0,10*ROW('Hygiene Data'!F26))),'Data Summary'!DW32="Yes"),OFFSET('Hygiene Data'!$F$9,0,10*ROW('Hygiene Data'!F26)),NA())</f>
        <v>#N/A</v>
      </c>
      <c r="BI32" s="531" t="e">
        <f ca="1">+IF(AND(ISNUMBER(OFFSET('Hygiene Data'!$G$5,0,10*ROW('Hygiene Data'!G26))),'Data Summary'!DX32="Yes"),OFFSET('Hygiene Data'!$G$5,0,10*ROW('Hygiene Data'!G26)),NA())</f>
        <v>#N/A</v>
      </c>
      <c r="BJ32" s="531" t="e">
        <f ca="1">+IF(AND(ISNUMBER(OFFSET('Hygiene Data'!$G$7,0,10*ROW('Hygiene Data'!G26))),'Data Summary'!DY32="Yes"),OFFSET('Hygiene Data'!$G$7,0,10*ROW('Hygiene Data'!G26)),NA())</f>
        <v>#N/A</v>
      </c>
      <c r="BK32" s="531" t="e">
        <f ca="1">+IF(AND(ISNUMBER(OFFSET('Hygiene Data'!$G$9,0,10*ROW('Hygiene Data'!G26))),'Data Summary'!DZ32="Yes"),OFFSET('Hygiene Data'!$G$9,0,10*ROW('Hygiene Data'!G26)),NA())</f>
        <v>#N/A</v>
      </c>
      <c r="BL32" s="531" t="e">
        <f ca="1">+IF(AND(ISNUMBER(OFFSET('Hygiene Data'!$H$5,0,10*ROW('Hygiene Data'!H26))),'Data Summary'!EA32="Yes"),OFFSET('Hygiene Data'!$H$5,0,10*ROW('Hygiene Data'!H26)),NA())</f>
        <v>#N/A</v>
      </c>
      <c r="BM32" s="531" t="e">
        <f ca="1">+IF(AND(ISNUMBER(OFFSET('Hygiene Data'!$H$7,0,10*ROW('Hygiene Data'!H26))),'Data Summary'!EB32="Yes"),OFFSET('Hygiene Data'!$H$7,0,10*ROW('Hygiene Data'!H26)),NA())</f>
        <v>#N/A</v>
      </c>
      <c r="BN32" s="531" t="e">
        <f ca="1">+IF(AND(ISNUMBER(OFFSET('Hygiene Data'!$H$9,0,10*ROW('Hygiene Data'!H26))),'Data Summary'!EC32="Yes"),OFFSET('Hygiene Data'!$H$9,0,10*ROW('Hygiene Data'!H26)),NA())</f>
        <v>#N/A</v>
      </c>
      <c r="BO32" s="531" t="e">
        <f ca="1">+IF(AND(ISNUMBER(OFFSET('Hygiene Data'!$I$5,0,10*ROW('Hygiene Data'!I26))),'Data Summary'!ED32="Yes"),OFFSET('Hygiene Data'!$I$5,0,10*ROW('Hygiene Data'!I26)),NA())</f>
        <v>#N/A</v>
      </c>
      <c r="BP32" s="531" t="e">
        <f ca="1">+IF(AND(ISNUMBER(OFFSET('Hygiene Data'!$I$7,0,10*ROW('Hygiene Data'!I26))),'Data Summary'!EE32="Yes"),OFFSET('Hygiene Data'!$I$7,0,10*ROW('Hygiene Data'!I26)),NA())</f>
        <v>#N/A</v>
      </c>
      <c r="BQ32" s="531" t="e">
        <f ca="1">+IF(AND(ISNUMBER(OFFSET('Hygiene Data'!$I$9,0,10*ROW('Hygiene Data'!I26))),'Data Summary'!EF32="Yes"),OFFSET('Hygiene Data'!$I$9,0,10*ROW('Hygiene Data'!I26)),NA())</f>
        <v>#N/A</v>
      </c>
    </row>
    <row r="33" spans="1:69" x14ac:dyDescent="0.25">
      <c r="A33" s="527" t="e">
        <f ca="1">+RIGHT('Data Summary'!A33,LEN('Data Summary'!A33)-9)</f>
        <v>#VALUE!</v>
      </c>
      <c r="B33" s="501" t="str">
        <f ca="1">+IF(ISTEXT('Data Summary'!B33),'Data Summary'!B33,"")</f>
        <v/>
      </c>
      <c r="C33" s="528" t="e">
        <f ca="1">+VALUE('Data Summary'!C33)</f>
        <v>#VALUE!</v>
      </c>
      <c r="D33" s="529" t="e">
        <f ca="1">+IF(AND(ISNUMBER(OFFSET('Water Data'!$D$4,0,10*ROW('Water Data'!D27))),'Data Summary'!BS33="Yes"),100-OFFSET('Water Data'!$D$4,0,10*ROW('Water Data'!D27)),NA())</f>
        <v>#N/A</v>
      </c>
      <c r="E33" s="529" t="e">
        <f ca="1">+IF(AND(ISNUMBER(OFFSET('Water Data'!$D$6,0,10*ROW('Water Data'!D27))),'Data Summary'!BT33="Yes"),OFFSET('Water Data'!$D$6,0,10*ROW('Water Data'!D27)),NA())</f>
        <v>#N/A</v>
      </c>
      <c r="F33" s="529" t="e">
        <f ca="1">+IF(AND(ISNUMBER(OFFSET('Water Data'!$D$9,0,10*ROW('Water Data'!D27))),'Data Summary'!BU33="Yes"),OFFSET('Water Data'!$D$9,0,10*ROW('Water Data'!D27)),NA())</f>
        <v>#N/A</v>
      </c>
      <c r="G33" s="529" t="e">
        <f ca="1">+IF(AND(ISNUMBER(OFFSET('Water Data'!$E$4,0,10*ROW('Water Data'!E27))),'Data Summary'!BV33="Yes"),100-OFFSET('Water Data'!$E$4,0,10*ROW('Water Data'!E27)),NA())</f>
        <v>#N/A</v>
      </c>
      <c r="H33" s="529" t="e">
        <f ca="1">+IF(AND(ISNUMBER(OFFSET('Water Data'!$E$6,0,10*ROW('Water Data'!E27))),'Data Summary'!BW33="Yes"),OFFSET('Water Data'!$E$6,0,10*ROW('Water Data'!E27)),NA())</f>
        <v>#N/A</v>
      </c>
      <c r="I33" s="529" t="e">
        <f ca="1">+IF(AND(ISNUMBER(OFFSET('Water Data'!$E$9,0,10*ROW('Water Data'!E27))),'Data Summary'!BX33="Yes"),OFFSET('Water Data'!$E$9,0,10*ROW('Water Data'!E27)),NA())</f>
        <v>#N/A</v>
      </c>
      <c r="J33" s="529" t="e">
        <f ca="1">+IF(AND(ISNUMBER(OFFSET('Water Data'!$F$4,0,10*ROW('Water Data'!F27))),'Data Summary'!BY33="Yes"),100-OFFSET('Water Data'!$F$4,0,10*ROW('Water Data'!F27)),NA())</f>
        <v>#N/A</v>
      </c>
      <c r="K33" s="529" t="e">
        <f ca="1">+IF(AND(ISNUMBER(OFFSET('Water Data'!$F$6,0,10*ROW('Water Data'!F27))),'Data Summary'!BZ33="Yes"),OFFSET('Water Data'!$F$6,0,10*ROW('Water Data'!F27)),NA())</f>
        <v>#N/A</v>
      </c>
      <c r="L33" s="529" t="e">
        <f ca="1">+IF(AND(ISNUMBER(OFFSET('Water Data'!$F$9,0,10*ROW('Water Data'!F27))),'Data Summary'!CA33="Yes"),OFFSET('Water Data'!$F$9,0,10*ROW('Water Data'!F27)),NA())</f>
        <v>#N/A</v>
      </c>
      <c r="M33" s="529" t="e">
        <f ca="1">+IF(AND(ISNUMBER(OFFSET('Water Data'!$G$4,0,10*ROW('Water Data'!G27))),'Data Summary'!CB33="Yes"),100-OFFSET('Water Data'!$G$4,0,10*ROW('Water Data'!G27)),NA())</f>
        <v>#N/A</v>
      </c>
      <c r="N33" s="529" t="e">
        <f ca="1">+IF(AND(ISNUMBER(OFFSET('Water Data'!$G$6,0,10*ROW('Water Data'!G27))),'Data Summary'!CC33="Yes"),OFFSET('Water Data'!$G$6,0,10*ROW('Water Data'!G27)),NA())</f>
        <v>#N/A</v>
      </c>
      <c r="O33" s="529" t="e">
        <f ca="1">+IF(AND(ISNUMBER(OFFSET('Water Data'!$G$9,0,10*ROW('Water Data'!G27))),'Data Summary'!CD33="Yes"),OFFSET('Water Data'!$G$9,0,10*ROW('Water Data'!G27)),NA())</f>
        <v>#N/A</v>
      </c>
      <c r="P33" s="529" t="e">
        <f ca="1">+IF(AND(ISNUMBER(OFFSET('Water Data'!$H$4,0,10*ROW('Water Data'!H27))),'Data Summary'!CE33="Yes"),100-OFFSET('Water Data'!$H$4,0,10*ROW('Water Data'!H27)),NA())</f>
        <v>#N/A</v>
      </c>
      <c r="Q33" s="529" t="e">
        <f ca="1">+IF(AND(ISNUMBER(OFFSET('Water Data'!$H$6,0,10*ROW('Water Data'!H27))),'Data Summary'!CF33="Yes"),OFFSET('Water Data'!$H$6,0,10*ROW('Water Data'!H27)),NA())</f>
        <v>#N/A</v>
      </c>
      <c r="R33" s="529" t="e">
        <f ca="1">+IF(AND(ISNUMBER(OFFSET('Water Data'!$H$9,0,10*ROW('Water Data'!H27))),'Data Summary'!CG33="Yes"),OFFSET('Water Data'!$H$9,0,10*ROW('Water Data'!H27)),NA())</f>
        <v>#N/A</v>
      </c>
      <c r="S33" s="529" t="e">
        <f ca="1">+IF(AND(ISNUMBER(OFFSET('Water Data'!$I$4,0,10*ROW('Water Data'!I27))),'Data Summary'!CH33="Yes"),100-OFFSET('Water Data'!$I$4,0,10*ROW('Water Data'!I27)),NA())</f>
        <v>#N/A</v>
      </c>
      <c r="T33" s="529" t="e">
        <f ca="1">+IF(AND(ISNUMBER(OFFSET('Water Data'!$I$6,0,10*ROW('Water Data'!I27))),'Data Summary'!CI33="Yes"),OFFSET('Water Data'!$I$6,0,10*ROW('Water Data'!I27)),NA())</f>
        <v>#N/A</v>
      </c>
      <c r="U33" s="529" t="e">
        <f ca="1">+IF(AND(ISNUMBER(OFFSET('Water Data'!$I$9,0,10*ROW('Water Data'!I27))),'Data Summary'!CJ33="Yes"),OFFSET('Water Data'!$I$9,0,10*ROW('Water Data'!I27)),NA())</f>
        <v>#N/A</v>
      </c>
      <c r="V33" s="530" t="e">
        <f ca="1">+IF(AND(ISNUMBER(OFFSET('Sanitation Data'!$D$4,0,10*ROW('Sanitation Data'!D27))),'Data Summary'!CK33="Yes"),100-OFFSET('Sanitation Data'!$D$4,0,10*ROW('Sanitation Data'!D27)),NA())</f>
        <v>#N/A</v>
      </c>
      <c r="W33" s="530" t="e">
        <f ca="1">+IF(AND(ISNUMBER(OFFSET('Sanitation Data'!$D$6,0,10*ROW('Sanitation Data'!D27))),'Data Summary'!CL33="Yes"),OFFSET('Sanitation Data'!$D$6,0,10*ROW('Sanitation Data'!D27)),NA())</f>
        <v>#N/A</v>
      </c>
      <c r="X33" s="530" t="e">
        <f ca="1">+IF(AND(ISNUMBER(OFFSET('Sanitation Data'!$D$10,0,10*ROW('Sanitation Data'!D27))),'Data Summary'!CM33="Yes"),OFFSET('Sanitation Data'!$D$10,0,10*ROW('Sanitation Data'!D27)),NA())</f>
        <v>#N/A</v>
      </c>
      <c r="Y33" s="530" t="e">
        <f ca="1">+IF(AND(ISNUMBER(OFFSET('Sanitation Data'!$D$11,0,10*ROW('Sanitation Data'!D27))),'Data Summary'!CN33="Yes"),OFFSET('Sanitation Data'!$D$11,0,10*ROW('Sanitation Data'!D27)),NA())</f>
        <v>#N/A</v>
      </c>
      <c r="Z33" s="530" t="e">
        <f ca="1">+IF(AND(ISNUMBER(OFFSET('Sanitation Data'!$D$12,0,10*ROW('Sanitation Data'!D27))),'Data Summary'!CO33="Yes"),OFFSET('Sanitation Data'!$D$12,0,10*ROW('Sanitation Data'!D27)),NA())</f>
        <v>#N/A</v>
      </c>
      <c r="AA33" s="530" t="e">
        <f ca="1">+IF(AND(ISNUMBER(OFFSET('Sanitation Data'!$E$4,0,10*ROW('Sanitation Data'!E27))),'Data Summary'!CP33="Yes"),100-OFFSET('Sanitation Data'!$E$4,0,10*ROW('Sanitation Data'!E27)),NA())</f>
        <v>#N/A</v>
      </c>
      <c r="AB33" s="530" t="e">
        <f ca="1">+IF(AND(ISNUMBER(OFFSET('Sanitation Data'!$E$6,0,10*ROW('Sanitation Data'!E27))),'Data Summary'!CQ33="Yes"),OFFSET('Sanitation Data'!$E$6,0,10*ROW('Sanitation Data'!E27)),NA())</f>
        <v>#N/A</v>
      </c>
      <c r="AC33" s="530" t="e">
        <f ca="1">+IF(AND(ISNUMBER(OFFSET('Sanitation Data'!$E$10,0,10*ROW('Sanitation Data'!E27))),'Data Summary'!CR33="Yes"),OFFSET('Sanitation Data'!$E$10,0,10*ROW('Sanitation Data'!E27)),NA())</f>
        <v>#N/A</v>
      </c>
      <c r="AD33" s="530" t="e">
        <f ca="1">+IF(AND(ISNUMBER(OFFSET('Sanitation Data'!$E$11,0,10*ROW('Sanitation Data'!E27))),'Data Summary'!CS33="Yes"),OFFSET('Sanitation Data'!$E$11,0,10*ROW('Sanitation Data'!E27)),NA())</f>
        <v>#N/A</v>
      </c>
      <c r="AE33" s="530" t="e">
        <f ca="1">+IF(AND(ISNUMBER(OFFSET('Sanitation Data'!$E$12,0,10*ROW('Sanitation Data'!E27))),'Data Summary'!CT33="Yes"),OFFSET('Sanitation Data'!$E$12,0,10*ROW('Sanitation Data'!E27)),NA())</f>
        <v>#N/A</v>
      </c>
      <c r="AF33" s="530" t="e">
        <f ca="1">+IF(AND(ISNUMBER(OFFSET('Sanitation Data'!$F$4,0,10*ROW('Sanitation Data'!F27))),'Data Summary'!CU33="Yes"),100-OFFSET('Sanitation Data'!$F$4,0,10*ROW('Sanitation Data'!F27)),NA())</f>
        <v>#N/A</v>
      </c>
      <c r="AG33" s="530" t="e">
        <f ca="1">+IF(AND(ISNUMBER(OFFSET('Sanitation Data'!$F$6,0,10*ROW('Sanitation Data'!F27))),'Data Summary'!CV33="Yes"),OFFSET('Sanitation Data'!$F$6,0,10*ROW('Sanitation Data'!F27)),NA())</f>
        <v>#N/A</v>
      </c>
      <c r="AH33" s="530" t="e">
        <f ca="1">+IF(AND(ISNUMBER(OFFSET('Sanitation Data'!$F$10,0,10*ROW('Sanitation Data'!F27))),'Data Summary'!CW33="Yes"),OFFSET('Sanitation Data'!$F$10,0,10*ROW('Sanitation Data'!F27)),NA())</f>
        <v>#N/A</v>
      </c>
      <c r="AI33" s="530" t="e">
        <f ca="1">+IF(AND(ISNUMBER(OFFSET('Sanitation Data'!$F$11,0,10*ROW('Sanitation Data'!F27))),'Data Summary'!CX33="Yes"),OFFSET('Sanitation Data'!$F$11,0,10*ROW('Sanitation Data'!F27)),NA())</f>
        <v>#N/A</v>
      </c>
      <c r="AJ33" s="530" t="e">
        <f ca="1">+IF(AND(ISNUMBER(OFFSET('Sanitation Data'!$F$12,0,10*ROW('Sanitation Data'!F27))),'Data Summary'!CY33="Yes"),OFFSET('Sanitation Data'!$F$12,0,10*ROW('Sanitation Data'!F27)),NA())</f>
        <v>#N/A</v>
      </c>
      <c r="AK33" s="530" t="e">
        <f ca="1">+IF(AND(ISNUMBER(OFFSET('Sanitation Data'!$G$4,0,10*ROW('Sanitation Data'!G27))),'Data Summary'!CZ33="Yes"),100-OFFSET('Sanitation Data'!$G$4,0,10*ROW('Sanitation Data'!G27)),NA())</f>
        <v>#N/A</v>
      </c>
      <c r="AL33" s="530" t="e">
        <f ca="1">+IF(AND(ISNUMBER(OFFSET('Sanitation Data'!$G$6,0,10*ROW('Sanitation Data'!G27))),'Data Summary'!DA33="Yes"),OFFSET('Sanitation Data'!$G$6,0,10*ROW('Sanitation Data'!G27)),NA())</f>
        <v>#N/A</v>
      </c>
      <c r="AM33" s="530" t="e">
        <f ca="1">+IF(AND(ISNUMBER(OFFSET('Sanitation Data'!$G$10,0,10*ROW('Sanitation Data'!G27))),'Data Summary'!DB33="Yes"),OFFSET('Sanitation Data'!$G$10,0,10*ROW('Sanitation Data'!G27)),NA())</f>
        <v>#N/A</v>
      </c>
      <c r="AN33" s="530" t="e">
        <f ca="1">+IF(AND(ISNUMBER(OFFSET('Sanitation Data'!$G$11,0,10*ROW('Sanitation Data'!G27))),'Data Summary'!DC33="Yes"),OFFSET('Sanitation Data'!$G$11,0,10*ROW('Sanitation Data'!G27)),NA())</f>
        <v>#N/A</v>
      </c>
      <c r="AO33" s="530" t="e">
        <f ca="1">+IF(AND(ISNUMBER(OFFSET('Sanitation Data'!$G$12,0,10*ROW('Sanitation Data'!G27))),'Data Summary'!DD33="Yes"),OFFSET('Sanitation Data'!$G$12,0,10*ROW('Sanitation Data'!G27)),NA())</f>
        <v>#N/A</v>
      </c>
      <c r="AP33" s="530" t="e">
        <f ca="1">+IF(AND(ISNUMBER(OFFSET('Sanitation Data'!$H$4,0,10*ROW('Sanitation Data'!H27))),'Data Summary'!DE33="Yes"),100-OFFSET('Sanitation Data'!$H$4,0,10*ROW('Sanitation Data'!H27)),NA())</f>
        <v>#N/A</v>
      </c>
      <c r="AQ33" s="530" t="e">
        <f ca="1">+IF(AND(ISNUMBER(OFFSET('Sanitation Data'!$H$6,0,10*ROW('Sanitation Data'!H27))),'Data Summary'!DF33="Yes"),OFFSET('Sanitation Data'!$H$6,0,10*ROW('Sanitation Data'!H27)),NA())</f>
        <v>#N/A</v>
      </c>
      <c r="AR33" s="530" t="e">
        <f ca="1">+IF(AND(ISNUMBER(OFFSET('Sanitation Data'!$H$10,0,10*ROW('Sanitation Data'!H27))),'Data Summary'!DG33="Yes"),OFFSET('Sanitation Data'!$H$10,0,10*ROW('Sanitation Data'!H27)),NA())</f>
        <v>#N/A</v>
      </c>
      <c r="AS33" s="530" t="e">
        <f ca="1">+IF(AND(ISNUMBER(OFFSET('Sanitation Data'!$H$11,0,10*ROW('Sanitation Data'!H27))),'Data Summary'!DH33="Yes"),OFFSET('Sanitation Data'!$H$11,0,10*ROW('Sanitation Data'!H27)),NA())</f>
        <v>#N/A</v>
      </c>
      <c r="AT33" s="530" t="e">
        <f ca="1">+IF(AND(ISNUMBER(OFFSET('Sanitation Data'!$H$12,0,10*ROW('Sanitation Data'!H27))),'Data Summary'!DI33="Yes"),OFFSET('Sanitation Data'!$H$12,0,10*ROW('Sanitation Data'!H27)),NA())</f>
        <v>#N/A</v>
      </c>
      <c r="AU33" s="530" t="e">
        <f ca="1">+IF(AND(ISNUMBER(OFFSET('Sanitation Data'!$I$4,0,10*ROW('Sanitation Data'!I27))),'Data Summary'!DJ33="Yes"),100-OFFSET('Sanitation Data'!$I$4,0,10*ROW('Sanitation Data'!I27)),NA())</f>
        <v>#N/A</v>
      </c>
      <c r="AV33" s="530" t="e">
        <f ca="1">+IF(AND(ISNUMBER(OFFSET('Sanitation Data'!$I$6,0,10*ROW('Sanitation Data'!I27))),'Data Summary'!DK33="Yes"),OFFSET('Sanitation Data'!$I$6,0,10*ROW('Sanitation Data'!I27)),NA())</f>
        <v>#N/A</v>
      </c>
      <c r="AW33" s="530" t="e">
        <f ca="1">+IF(AND(ISNUMBER(OFFSET('Sanitation Data'!$I$10,0,10*ROW('Sanitation Data'!I27))),'Data Summary'!DL33="Yes"),OFFSET('Sanitation Data'!$I$10,0,10*ROW('Sanitation Data'!I27)),NA())</f>
        <v>#N/A</v>
      </c>
      <c r="AX33" s="530" t="e">
        <f ca="1">+IF(AND(ISNUMBER(OFFSET('Sanitation Data'!$I$11,0,10*ROW('Sanitation Data'!I27))),'Data Summary'!DM33="Yes"),OFFSET('Sanitation Data'!$I$11,0,10*ROW('Sanitation Data'!I27)),NA())</f>
        <v>#N/A</v>
      </c>
      <c r="AY33" s="530" t="e">
        <f ca="1">+IF(AND(ISNUMBER(OFFSET('Sanitation Data'!$I$12,0,10*ROW('Sanitation Data'!I27))),'Data Summary'!DN33="Yes"),OFFSET('Sanitation Data'!$I$12,0,10*ROW('Sanitation Data'!I27)),NA())</f>
        <v>#N/A</v>
      </c>
      <c r="AZ33" s="531" t="e">
        <f ca="1">+IF(AND(ISNUMBER(OFFSET('Hygiene Data'!$D$5,0,10*ROW('Hygiene Data'!D27))),'Data Summary'!DO33="Yes"),OFFSET('Hygiene Data'!$D$5,0,10*ROW('Hygiene Data'!D27)),NA())</f>
        <v>#N/A</v>
      </c>
      <c r="BA33" s="531" t="e">
        <f ca="1">+IF(AND(ISNUMBER(OFFSET('Hygiene Data'!$D$7,0,10*ROW('Hygiene Data'!D27))),'Data Summary'!DP33="Yes"),OFFSET('Hygiene Data'!$D$7,0,10*ROW('Hygiene Data'!D27)),NA())</f>
        <v>#N/A</v>
      </c>
      <c r="BB33" s="531" t="e">
        <f ca="1">+IF(AND(ISNUMBER(OFFSET('Hygiene Data'!$D$9,0,10*ROW('Hygiene Data'!D27))),'Data Summary'!DQ33="Yes"),OFFSET('Hygiene Data'!$D$9,0,10*ROW('Hygiene Data'!D27)),NA())</f>
        <v>#N/A</v>
      </c>
      <c r="BC33" s="531" t="e">
        <f ca="1">+IF(AND(ISNUMBER(OFFSET('Hygiene Data'!$E$5,0,10*ROW('Hygiene Data'!E27))),'Data Summary'!DR33="Yes"),OFFSET('Hygiene Data'!$E$5,0,10*ROW('Hygiene Data'!E27)),NA())</f>
        <v>#N/A</v>
      </c>
      <c r="BD33" s="531" t="e">
        <f ca="1">+IF(AND(ISNUMBER(OFFSET('Hygiene Data'!$E$7,0,10*ROW('Hygiene Data'!E27))),'Data Summary'!DS33="Yes"),OFFSET('Hygiene Data'!$E$7,0,10*ROW('Hygiene Data'!E27)),NA())</f>
        <v>#N/A</v>
      </c>
      <c r="BE33" s="531" t="e">
        <f ca="1">+IF(AND(ISNUMBER(OFFSET('Hygiene Data'!$E$9,0,10*ROW('Hygiene Data'!E27))),'Data Summary'!DT33="Yes"),OFFSET('Hygiene Data'!$E$9,0,10*ROW('Hygiene Data'!E27)),NA())</f>
        <v>#N/A</v>
      </c>
      <c r="BF33" s="531" t="e">
        <f ca="1">+IF(AND(ISNUMBER(OFFSET('Hygiene Data'!$F$5,0,10*ROW('Hygiene Data'!F27))),'Data Summary'!DU33="Yes"),OFFSET('Hygiene Data'!$F$5,0,10*ROW('Hygiene Data'!F27)),NA())</f>
        <v>#N/A</v>
      </c>
      <c r="BG33" s="531" t="e">
        <f ca="1">+IF(AND(ISNUMBER(OFFSET('Hygiene Data'!$F$7,0,10*ROW('Hygiene Data'!F27))),'Data Summary'!DV33="Yes"),OFFSET('Hygiene Data'!$F$7,0,10*ROW('Hygiene Data'!F27)),NA())</f>
        <v>#N/A</v>
      </c>
      <c r="BH33" s="531" t="e">
        <f ca="1">+IF(AND(ISNUMBER(OFFSET('Hygiene Data'!$F$9,0,10*ROW('Hygiene Data'!F27))),'Data Summary'!DW33="Yes"),OFFSET('Hygiene Data'!$F$9,0,10*ROW('Hygiene Data'!F27)),NA())</f>
        <v>#N/A</v>
      </c>
      <c r="BI33" s="531" t="e">
        <f ca="1">+IF(AND(ISNUMBER(OFFSET('Hygiene Data'!$G$5,0,10*ROW('Hygiene Data'!G27))),'Data Summary'!DX33="Yes"),OFFSET('Hygiene Data'!$G$5,0,10*ROW('Hygiene Data'!G27)),NA())</f>
        <v>#N/A</v>
      </c>
      <c r="BJ33" s="531" t="e">
        <f ca="1">+IF(AND(ISNUMBER(OFFSET('Hygiene Data'!$G$7,0,10*ROW('Hygiene Data'!G27))),'Data Summary'!DY33="Yes"),OFFSET('Hygiene Data'!$G$7,0,10*ROW('Hygiene Data'!G27)),NA())</f>
        <v>#N/A</v>
      </c>
      <c r="BK33" s="531" t="e">
        <f ca="1">+IF(AND(ISNUMBER(OFFSET('Hygiene Data'!$G$9,0,10*ROW('Hygiene Data'!G27))),'Data Summary'!DZ33="Yes"),OFFSET('Hygiene Data'!$G$9,0,10*ROW('Hygiene Data'!G27)),NA())</f>
        <v>#N/A</v>
      </c>
      <c r="BL33" s="531" t="e">
        <f ca="1">+IF(AND(ISNUMBER(OFFSET('Hygiene Data'!$H$5,0,10*ROW('Hygiene Data'!H27))),'Data Summary'!EA33="Yes"),OFFSET('Hygiene Data'!$H$5,0,10*ROW('Hygiene Data'!H27)),NA())</f>
        <v>#N/A</v>
      </c>
      <c r="BM33" s="531" t="e">
        <f ca="1">+IF(AND(ISNUMBER(OFFSET('Hygiene Data'!$H$7,0,10*ROW('Hygiene Data'!H27))),'Data Summary'!EB33="Yes"),OFFSET('Hygiene Data'!$H$7,0,10*ROW('Hygiene Data'!H27)),NA())</f>
        <v>#N/A</v>
      </c>
      <c r="BN33" s="531" t="e">
        <f ca="1">+IF(AND(ISNUMBER(OFFSET('Hygiene Data'!$H$9,0,10*ROW('Hygiene Data'!H27))),'Data Summary'!EC33="Yes"),OFFSET('Hygiene Data'!$H$9,0,10*ROW('Hygiene Data'!H27)),NA())</f>
        <v>#N/A</v>
      </c>
      <c r="BO33" s="531" t="e">
        <f ca="1">+IF(AND(ISNUMBER(OFFSET('Hygiene Data'!$I$5,0,10*ROW('Hygiene Data'!I27))),'Data Summary'!ED33="Yes"),OFFSET('Hygiene Data'!$I$5,0,10*ROW('Hygiene Data'!I27)),NA())</f>
        <v>#N/A</v>
      </c>
      <c r="BP33" s="531" t="e">
        <f ca="1">+IF(AND(ISNUMBER(OFFSET('Hygiene Data'!$I$7,0,10*ROW('Hygiene Data'!I27))),'Data Summary'!EE33="Yes"),OFFSET('Hygiene Data'!$I$7,0,10*ROW('Hygiene Data'!I27)),NA())</f>
        <v>#N/A</v>
      </c>
      <c r="BQ33" s="531" t="e">
        <f ca="1">+IF(AND(ISNUMBER(OFFSET('Hygiene Data'!$I$9,0,10*ROW('Hygiene Data'!I27))),'Data Summary'!EF33="Yes"),OFFSET('Hygiene Data'!$I$9,0,10*ROW('Hygiene Data'!I27)),NA())</f>
        <v>#N/A</v>
      </c>
    </row>
    <row r="34" spans="1:69" x14ac:dyDescent="0.25">
      <c r="A34" s="527" t="e">
        <f ca="1">+RIGHT('Data Summary'!A34,LEN('Data Summary'!A34)-9)</f>
        <v>#VALUE!</v>
      </c>
      <c r="B34" s="501" t="str">
        <f ca="1">+IF(ISTEXT('Data Summary'!B34),'Data Summary'!B34,"")</f>
        <v/>
      </c>
      <c r="C34" s="528" t="e">
        <f ca="1">+VALUE('Data Summary'!C34)</f>
        <v>#VALUE!</v>
      </c>
      <c r="D34" s="529" t="e">
        <f ca="1">+IF(AND(ISNUMBER(OFFSET('Water Data'!$D$4,0,10*ROW('Water Data'!D28))),'Data Summary'!BS34="Yes"),100-OFFSET('Water Data'!$D$4,0,10*ROW('Water Data'!D28)),NA())</f>
        <v>#N/A</v>
      </c>
      <c r="E34" s="529" t="e">
        <f ca="1">+IF(AND(ISNUMBER(OFFSET('Water Data'!$D$6,0,10*ROW('Water Data'!D28))),'Data Summary'!BT34="Yes"),OFFSET('Water Data'!$D$6,0,10*ROW('Water Data'!D28)),NA())</f>
        <v>#N/A</v>
      </c>
      <c r="F34" s="529" t="e">
        <f ca="1">+IF(AND(ISNUMBER(OFFSET('Water Data'!$D$9,0,10*ROW('Water Data'!D28))),'Data Summary'!BU34="Yes"),OFFSET('Water Data'!$D$9,0,10*ROW('Water Data'!D28)),NA())</f>
        <v>#N/A</v>
      </c>
      <c r="G34" s="529" t="e">
        <f ca="1">+IF(AND(ISNUMBER(OFFSET('Water Data'!$E$4,0,10*ROW('Water Data'!E28))),'Data Summary'!BV34="Yes"),100-OFFSET('Water Data'!$E$4,0,10*ROW('Water Data'!E28)),NA())</f>
        <v>#N/A</v>
      </c>
      <c r="H34" s="529" t="e">
        <f ca="1">+IF(AND(ISNUMBER(OFFSET('Water Data'!$E$6,0,10*ROW('Water Data'!E28))),'Data Summary'!BW34="Yes"),OFFSET('Water Data'!$E$6,0,10*ROW('Water Data'!E28)),NA())</f>
        <v>#N/A</v>
      </c>
      <c r="I34" s="529" t="e">
        <f ca="1">+IF(AND(ISNUMBER(OFFSET('Water Data'!$E$9,0,10*ROW('Water Data'!E28))),'Data Summary'!BX34="Yes"),OFFSET('Water Data'!$E$9,0,10*ROW('Water Data'!E28)),NA())</f>
        <v>#N/A</v>
      </c>
      <c r="J34" s="529" t="e">
        <f ca="1">+IF(AND(ISNUMBER(OFFSET('Water Data'!$F$4,0,10*ROW('Water Data'!F28))),'Data Summary'!BY34="Yes"),100-OFFSET('Water Data'!$F$4,0,10*ROW('Water Data'!F28)),NA())</f>
        <v>#N/A</v>
      </c>
      <c r="K34" s="529" t="e">
        <f ca="1">+IF(AND(ISNUMBER(OFFSET('Water Data'!$F$6,0,10*ROW('Water Data'!F28))),'Data Summary'!BZ34="Yes"),OFFSET('Water Data'!$F$6,0,10*ROW('Water Data'!F28)),NA())</f>
        <v>#N/A</v>
      </c>
      <c r="L34" s="529" t="e">
        <f ca="1">+IF(AND(ISNUMBER(OFFSET('Water Data'!$F$9,0,10*ROW('Water Data'!F28))),'Data Summary'!CA34="Yes"),OFFSET('Water Data'!$F$9,0,10*ROW('Water Data'!F28)),NA())</f>
        <v>#N/A</v>
      </c>
      <c r="M34" s="529" t="e">
        <f ca="1">+IF(AND(ISNUMBER(OFFSET('Water Data'!$G$4,0,10*ROW('Water Data'!G28))),'Data Summary'!CB34="Yes"),100-OFFSET('Water Data'!$G$4,0,10*ROW('Water Data'!G28)),NA())</f>
        <v>#N/A</v>
      </c>
      <c r="N34" s="529" t="e">
        <f ca="1">+IF(AND(ISNUMBER(OFFSET('Water Data'!$G$6,0,10*ROW('Water Data'!G28))),'Data Summary'!CC34="Yes"),OFFSET('Water Data'!$G$6,0,10*ROW('Water Data'!G28)),NA())</f>
        <v>#N/A</v>
      </c>
      <c r="O34" s="529" t="e">
        <f ca="1">+IF(AND(ISNUMBER(OFFSET('Water Data'!$G$9,0,10*ROW('Water Data'!G28))),'Data Summary'!CD34="Yes"),OFFSET('Water Data'!$G$9,0,10*ROW('Water Data'!G28)),NA())</f>
        <v>#N/A</v>
      </c>
      <c r="P34" s="529" t="e">
        <f ca="1">+IF(AND(ISNUMBER(OFFSET('Water Data'!$H$4,0,10*ROW('Water Data'!H28))),'Data Summary'!CE34="Yes"),100-OFFSET('Water Data'!$H$4,0,10*ROW('Water Data'!H28)),NA())</f>
        <v>#N/A</v>
      </c>
      <c r="Q34" s="529" t="e">
        <f ca="1">+IF(AND(ISNUMBER(OFFSET('Water Data'!$H$6,0,10*ROW('Water Data'!H28))),'Data Summary'!CF34="Yes"),OFFSET('Water Data'!$H$6,0,10*ROW('Water Data'!H28)),NA())</f>
        <v>#N/A</v>
      </c>
      <c r="R34" s="529" t="e">
        <f ca="1">+IF(AND(ISNUMBER(OFFSET('Water Data'!$H$9,0,10*ROW('Water Data'!H28))),'Data Summary'!CG34="Yes"),OFFSET('Water Data'!$H$9,0,10*ROW('Water Data'!H28)),NA())</f>
        <v>#N/A</v>
      </c>
      <c r="S34" s="529" t="e">
        <f ca="1">+IF(AND(ISNUMBER(OFFSET('Water Data'!$I$4,0,10*ROW('Water Data'!I28))),'Data Summary'!CH34="Yes"),100-OFFSET('Water Data'!$I$4,0,10*ROW('Water Data'!I28)),NA())</f>
        <v>#N/A</v>
      </c>
      <c r="T34" s="529" t="e">
        <f ca="1">+IF(AND(ISNUMBER(OFFSET('Water Data'!$I$6,0,10*ROW('Water Data'!I28))),'Data Summary'!CI34="Yes"),OFFSET('Water Data'!$I$6,0,10*ROW('Water Data'!I28)),NA())</f>
        <v>#N/A</v>
      </c>
      <c r="U34" s="529" t="e">
        <f ca="1">+IF(AND(ISNUMBER(OFFSET('Water Data'!$I$9,0,10*ROW('Water Data'!I28))),'Data Summary'!CJ34="Yes"),OFFSET('Water Data'!$I$9,0,10*ROW('Water Data'!I28)),NA())</f>
        <v>#N/A</v>
      </c>
      <c r="V34" s="530" t="e">
        <f ca="1">+IF(AND(ISNUMBER(OFFSET('Sanitation Data'!$D$4,0,10*ROW('Sanitation Data'!D28))),'Data Summary'!CK34="Yes"),100-OFFSET('Sanitation Data'!$D$4,0,10*ROW('Sanitation Data'!D28)),NA())</f>
        <v>#N/A</v>
      </c>
      <c r="W34" s="530" t="e">
        <f ca="1">+IF(AND(ISNUMBER(OFFSET('Sanitation Data'!$D$6,0,10*ROW('Sanitation Data'!D28))),'Data Summary'!CL34="Yes"),OFFSET('Sanitation Data'!$D$6,0,10*ROW('Sanitation Data'!D28)),NA())</f>
        <v>#N/A</v>
      </c>
      <c r="X34" s="530" t="e">
        <f ca="1">+IF(AND(ISNUMBER(OFFSET('Sanitation Data'!$D$10,0,10*ROW('Sanitation Data'!D28))),'Data Summary'!CM34="Yes"),OFFSET('Sanitation Data'!$D$10,0,10*ROW('Sanitation Data'!D28)),NA())</f>
        <v>#N/A</v>
      </c>
      <c r="Y34" s="530" t="e">
        <f ca="1">+IF(AND(ISNUMBER(OFFSET('Sanitation Data'!$D$11,0,10*ROW('Sanitation Data'!D28))),'Data Summary'!CN34="Yes"),OFFSET('Sanitation Data'!$D$11,0,10*ROW('Sanitation Data'!D28)),NA())</f>
        <v>#N/A</v>
      </c>
      <c r="Z34" s="530" t="e">
        <f ca="1">+IF(AND(ISNUMBER(OFFSET('Sanitation Data'!$D$12,0,10*ROW('Sanitation Data'!D28))),'Data Summary'!CO34="Yes"),OFFSET('Sanitation Data'!$D$12,0,10*ROW('Sanitation Data'!D28)),NA())</f>
        <v>#N/A</v>
      </c>
      <c r="AA34" s="530" t="e">
        <f ca="1">+IF(AND(ISNUMBER(OFFSET('Sanitation Data'!$E$4,0,10*ROW('Sanitation Data'!E28))),'Data Summary'!CP34="Yes"),100-OFFSET('Sanitation Data'!$E$4,0,10*ROW('Sanitation Data'!E28)),NA())</f>
        <v>#N/A</v>
      </c>
      <c r="AB34" s="530" t="e">
        <f ca="1">+IF(AND(ISNUMBER(OFFSET('Sanitation Data'!$E$6,0,10*ROW('Sanitation Data'!E28))),'Data Summary'!CQ34="Yes"),OFFSET('Sanitation Data'!$E$6,0,10*ROW('Sanitation Data'!E28)),NA())</f>
        <v>#N/A</v>
      </c>
      <c r="AC34" s="530" t="e">
        <f ca="1">+IF(AND(ISNUMBER(OFFSET('Sanitation Data'!$E$10,0,10*ROW('Sanitation Data'!E28))),'Data Summary'!CR34="Yes"),OFFSET('Sanitation Data'!$E$10,0,10*ROW('Sanitation Data'!E28)),NA())</f>
        <v>#N/A</v>
      </c>
      <c r="AD34" s="530" t="e">
        <f ca="1">+IF(AND(ISNUMBER(OFFSET('Sanitation Data'!$E$11,0,10*ROW('Sanitation Data'!E28))),'Data Summary'!CS34="Yes"),OFFSET('Sanitation Data'!$E$11,0,10*ROW('Sanitation Data'!E28)),NA())</f>
        <v>#N/A</v>
      </c>
      <c r="AE34" s="530" t="e">
        <f ca="1">+IF(AND(ISNUMBER(OFFSET('Sanitation Data'!$E$12,0,10*ROW('Sanitation Data'!E28))),'Data Summary'!CT34="Yes"),OFFSET('Sanitation Data'!$E$12,0,10*ROW('Sanitation Data'!E28)),NA())</f>
        <v>#N/A</v>
      </c>
      <c r="AF34" s="530" t="e">
        <f ca="1">+IF(AND(ISNUMBER(OFFSET('Sanitation Data'!$F$4,0,10*ROW('Sanitation Data'!F28))),'Data Summary'!CU34="Yes"),100-OFFSET('Sanitation Data'!$F$4,0,10*ROW('Sanitation Data'!F28)),NA())</f>
        <v>#N/A</v>
      </c>
      <c r="AG34" s="530" t="e">
        <f ca="1">+IF(AND(ISNUMBER(OFFSET('Sanitation Data'!$F$6,0,10*ROW('Sanitation Data'!F28))),'Data Summary'!CV34="Yes"),OFFSET('Sanitation Data'!$F$6,0,10*ROW('Sanitation Data'!F28)),NA())</f>
        <v>#N/A</v>
      </c>
      <c r="AH34" s="530" t="e">
        <f ca="1">+IF(AND(ISNUMBER(OFFSET('Sanitation Data'!$F$10,0,10*ROW('Sanitation Data'!F28))),'Data Summary'!CW34="Yes"),OFFSET('Sanitation Data'!$F$10,0,10*ROW('Sanitation Data'!F28)),NA())</f>
        <v>#N/A</v>
      </c>
      <c r="AI34" s="530" t="e">
        <f ca="1">+IF(AND(ISNUMBER(OFFSET('Sanitation Data'!$F$11,0,10*ROW('Sanitation Data'!F28))),'Data Summary'!CX34="Yes"),OFFSET('Sanitation Data'!$F$11,0,10*ROW('Sanitation Data'!F28)),NA())</f>
        <v>#N/A</v>
      </c>
      <c r="AJ34" s="530" t="e">
        <f ca="1">+IF(AND(ISNUMBER(OFFSET('Sanitation Data'!$F$12,0,10*ROW('Sanitation Data'!F28))),'Data Summary'!CY34="Yes"),OFFSET('Sanitation Data'!$F$12,0,10*ROW('Sanitation Data'!F28)),NA())</f>
        <v>#N/A</v>
      </c>
      <c r="AK34" s="530" t="e">
        <f ca="1">+IF(AND(ISNUMBER(OFFSET('Sanitation Data'!$G$4,0,10*ROW('Sanitation Data'!G28))),'Data Summary'!CZ34="Yes"),100-OFFSET('Sanitation Data'!$G$4,0,10*ROW('Sanitation Data'!G28)),NA())</f>
        <v>#N/A</v>
      </c>
      <c r="AL34" s="530" t="e">
        <f ca="1">+IF(AND(ISNUMBER(OFFSET('Sanitation Data'!$G$6,0,10*ROW('Sanitation Data'!G28))),'Data Summary'!DA34="Yes"),OFFSET('Sanitation Data'!$G$6,0,10*ROW('Sanitation Data'!G28)),NA())</f>
        <v>#N/A</v>
      </c>
      <c r="AM34" s="530" t="e">
        <f ca="1">+IF(AND(ISNUMBER(OFFSET('Sanitation Data'!$G$10,0,10*ROW('Sanitation Data'!G28))),'Data Summary'!DB34="Yes"),OFFSET('Sanitation Data'!$G$10,0,10*ROW('Sanitation Data'!G28)),NA())</f>
        <v>#N/A</v>
      </c>
      <c r="AN34" s="530" t="e">
        <f ca="1">+IF(AND(ISNUMBER(OFFSET('Sanitation Data'!$G$11,0,10*ROW('Sanitation Data'!G28))),'Data Summary'!DC34="Yes"),OFFSET('Sanitation Data'!$G$11,0,10*ROW('Sanitation Data'!G28)),NA())</f>
        <v>#N/A</v>
      </c>
      <c r="AO34" s="530" t="e">
        <f ca="1">+IF(AND(ISNUMBER(OFFSET('Sanitation Data'!$G$12,0,10*ROW('Sanitation Data'!G28))),'Data Summary'!DD34="Yes"),OFFSET('Sanitation Data'!$G$12,0,10*ROW('Sanitation Data'!G28)),NA())</f>
        <v>#N/A</v>
      </c>
      <c r="AP34" s="530" t="e">
        <f ca="1">+IF(AND(ISNUMBER(OFFSET('Sanitation Data'!$H$4,0,10*ROW('Sanitation Data'!H28))),'Data Summary'!DE34="Yes"),100-OFFSET('Sanitation Data'!$H$4,0,10*ROW('Sanitation Data'!H28)),NA())</f>
        <v>#N/A</v>
      </c>
      <c r="AQ34" s="530" t="e">
        <f ca="1">+IF(AND(ISNUMBER(OFFSET('Sanitation Data'!$H$6,0,10*ROW('Sanitation Data'!H28))),'Data Summary'!DF34="Yes"),OFFSET('Sanitation Data'!$H$6,0,10*ROW('Sanitation Data'!H28)),NA())</f>
        <v>#N/A</v>
      </c>
      <c r="AR34" s="530" t="e">
        <f ca="1">+IF(AND(ISNUMBER(OFFSET('Sanitation Data'!$H$10,0,10*ROW('Sanitation Data'!H28))),'Data Summary'!DG34="Yes"),OFFSET('Sanitation Data'!$H$10,0,10*ROW('Sanitation Data'!H28)),NA())</f>
        <v>#N/A</v>
      </c>
      <c r="AS34" s="530" t="e">
        <f ca="1">+IF(AND(ISNUMBER(OFFSET('Sanitation Data'!$H$11,0,10*ROW('Sanitation Data'!H28))),'Data Summary'!DH34="Yes"),OFFSET('Sanitation Data'!$H$11,0,10*ROW('Sanitation Data'!H28)),NA())</f>
        <v>#N/A</v>
      </c>
      <c r="AT34" s="530" t="e">
        <f ca="1">+IF(AND(ISNUMBER(OFFSET('Sanitation Data'!$H$12,0,10*ROW('Sanitation Data'!H28))),'Data Summary'!DI34="Yes"),OFFSET('Sanitation Data'!$H$12,0,10*ROW('Sanitation Data'!H28)),NA())</f>
        <v>#N/A</v>
      </c>
      <c r="AU34" s="530" t="e">
        <f ca="1">+IF(AND(ISNUMBER(OFFSET('Sanitation Data'!$I$4,0,10*ROW('Sanitation Data'!I28))),'Data Summary'!DJ34="Yes"),100-OFFSET('Sanitation Data'!$I$4,0,10*ROW('Sanitation Data'!I28)),NA())</f>
        <v>#N/A</v>
      </c>
      <c r="AV34" s="530" t="e">
        <f ca="1">+IF(AND(ISNUMBER(OFFSET('Sanitation Data'!$I$6,0,10*ROW('Sanitation Data'!I28))),'Data Summary'!DK34="Yes"),OFFSET('Sanitation Data'!$I$6,0,10*ROW('Sanitation Data'!I28)),NA())</f>
        <v>#N/A</v>
      </c>
      <c r="AW34" s="530" t="e">
        <f ca="1">+IF(AND(ISNUMBER(OFFSET('Sanitation Data'!$I$10,0,10*ROW('Sanitation Data'!I28))),'Data Summary'!DL34="Yes"),OFFSET('Sanitation Data'!$I$10,0,10*ROW('Sanitation Data'!I28)),NA())</f>
        <v>#N/A</v>
      </c>
      <c r="AX34" s="530" t="e">
        <f ca="1">+IF(AND(ISNUMBER(OFFSET('Sanitation Data'!$I$11,0,10*ROW('Sanitation Data'!I28))),'Data Summary'!DM34="Yes"),OFFSET('Sanitation Data'!$I$11,0,10*ROW('Sanitation Data'!I28)),NA())</f>
        <v>#N/A</v>
      </c>
      <c r="AY34" s="530" t="e">
        <f ca="1">+IF(AND(ISNUMBER(OFFSET('Sanitation Data'!$I$12,0,10*ROW('Sanitation Data'!I28))),'Data Summary'!DN34="Yes"),OFFSET('Sanitation Data'!$I$12,0,10*ROW('Sanitation Data'!I28)),NA())</f>
        <v>#N/A</v>
      </c>
      <c r="AZ34" s="531" t="e">
        <f ca="1">+IF(AND(ISNUMBER(OFFSET('Hygiene Data'!$D$5,0,10*ROW('Hygiene Data'!D28))),'Data Summary'!DO34="Yes"),OFFSET('Hygiene Data'!$D$5,0,10*ROW('Hygiene Data'!D28)),NA())</f>
        <v>#N/A</v>
      </c>
      <c r="BA34" s="531" t="e">
        <f ca="1">+IF(AND(ISNUMBER(OFFSET('Hygiene Data'!$D$7,0,10*ROW('Hygiene Data'!D28))),'Data Summary'!DP34="Yes"),OFFSET('Hygiene Data'!$D$7,0,10*ROW('Hygiene Data'!D28)),NA())</f>
        <v>#N/A</v>
      </c>
      <c r="BB34" s="531" t="e">
        <f ca="1">+IF(AND(ISNUMBER(OFFSET('Hygiene Data'!$D$9,0,10*ROW('Hygiene Data'!D28))),'Data Summary'!DQ34="Yes"),OFFSET('Hygiene Data'!$D$9,0,10*ROW('Hygiene Data'!D28)),NA())</f>
        <v>#N/A</v>
      </c>
      <c r="BC34" s="531" t="e">
        <f ca="1">+IF(AND(ISNUMBER(OFFSET('Hygiene Data'!$E$5,0,10*ROW('Hygiene Data'!E28))),'Data Summary'!DR34="Yes"),OFFSET('Hygiene Data'!$E$5,0,10*ROW('Hygiene Data'!E28)),NA())</f>
        <v>#N/A</v>
      </c>
      <c r="BD34" s="531" t="e">
        <f ca="1">+IF(AND(ISNUMBER(OFFSET('Hygiene Data'!$E$7,0,10*ROW('Hygiene Data'!E28))),'Data Summary'!DS34="Yes"),OFFSET('Hygiene Data'!$E$7,0,10*ROW('Hygiene Data'!E28)),NA())</f>
        <v>#N/A</v>
      </c>
      <c r="BE34" s="531" t="e">
        <f ca="1">+IF(AND(ISNUMBER(OFFSET('Hygiene Data'!$E$9,0,10*ROW('Hygiene Data'!E28))),'Data Summary'!DT34="Yes"),OFFSET('Hygiene Data'!$E$9,0,10*ROW('Hygiene Data'!E28)),NA())</f>
        <v>#N/A</v>
      </c>
      <c r="BF34" s="531" t="e">
        <f ca="1">+IF(AND(ISNUMBER(OFFSET('Hygiene Data'!$F$5,0,10*ROW('Hygiene Data'!F28))),'Data Summary'!DU34="Yes"),OFFSET('Hygiene Data'!$F$5,0,10*ROW('Hygiene Data'!F28)),NA())</f>
        <v>#N/A</v>
      </c>
      <c r="BG34" s="531" t="e">
        <f ca="1">+IF(AND(ISNUMBER(OFFSET('Hygiene Data'!$F$7,0,10*ROW('Hygiene Data'!F28))),'Data Summary'!DV34="Yes"),OFFSET('Hygiene Data'!$F$7,0,10*ROW('Hygiene Data'!F28)),NA())</f>
        <v>#N/A</v>
      </c>
      <c r="BH34" s="531" t="e">
        <f ca="1">+IF(AND(ISNUMBER(OFFSET('Hygiene Data'!$F$9,0,10*ROW('Hygiene Data'!F28))),'Data Summary'!DW34="Yes"),OFFSET('Hygiene Data'!$F$9,0,10*ROW('Hygiene Data'!F28)),NA())</f>
        <v>#N/A</v>
      </c>
      <c r="BI34" s="531" t="e">
        <f ca="1">+IF(AND(ISNUMBER(OFFSET('Hygiene Data'!$G$5,0,10*ROW('Hygiene Data'!G28))),'Data Summary'!DX34="Yes"),OFFSET('Hygiene Data'!$G$5,0,10*ROW('Hygiene Data'!G28)),NA())</f>
        <v>#N/A</v>
      </c>
      <c r="BJ34" s="531" t="e">
        <f ca="1">+IF(AND(ISNUMBER(OFFSET('Hygiene Data'!$G$7,0,10*ROW('Hygiene Data'!G28))),'Data Summary'!DY34="Yes"),OFFSET('Hygiene Data'!$G$7,0,10*ROW('Hygiene Data'!G28)),NA())</f>
        <v>#N/A</v>
      </c>
      <c r="BK34" s="531" t="e">
        <f ca="1">+IF(AND(ISNUMBER(OFFSET('Hygiene Data'!$G$9,0,10*ROW('Hygiene Data'!G28))),'Data Summary'!DZ34="Yes"),OFFSET('Hygiene Data'!$G$9,0,10*ROW('Hygiene Data'!G28)),NA())</f>
        <v>#N/A</v>
      </c>
      <c r="BL34" s="531" t="e">
        <f ca="1">+IF(AND(ISNUMBER(OFFSET('Hygiene Data'!$H$5,0,10*ROW('Hygiene Data'!H28))),'Data Summary'!EA34="Yes"),OFFSET('Hygiene Data'!$H$5,0,10*ROW('Hygiene Data'!H28)),NA())</f>
        <v>#N/A</v>
      </c>
      <c r="BM34" s="531" t="e">
        <f ca="1">+IF(AND(ISNUMBER(OFFSET('Hygiene Data'!$H$7,0,10*ROW('Hygiene Data'!H28))),'Data Summary'!EB34="Yes"),OFFSET('Hygiene Data'!$H$7,0,10*ROW('Hygiene Data'!H28)),NA())</f>
        <v>#N/A</v>
      </c>
      <c r="BN34" s="531" t="e">
        <f ca="1">+IF(AND(ISNUMBER(OFFSET('Hygiene Data'!$H$9,0,10*ROW('Hygiene Data'!H28))),'Data Summary'!EC34="Yes"),OFFSET('Hygiene Data'!$H$9,0,10*ROW('Hygiene Data'!H28)),NA())</f>
        <v>#N/A</v>
      </c>
      <c r="BO34" s="531" t="e">
        <f ca="1">+IF(AND(ISNUMBER(OFFSET('Hygiene Data'!$I$5,0,10*ROW('Hygiene Data'!I28))),'Data Summary'!ED34="Yes"),OFFSET('Hygiene Data'!$I$5,0,10*ROW('Hygiene Data'!I28)),NA())</f>
        <v>#N/A</v>
      </c>
      <c r="BP34" s="531" t="e">
        <f ca="1">+IF(AND(ISNUMBER(OFFSET('Hygiene Data'!$I$7,0,10*ROW('Hygiene Data'!I28))),'Data Summary'!EE34="Yes"),OFFSET('Hygiene Data'!$I$7,0,10*ROW('Hygiene Data'!I28)),NA())</f>
        <v>#N/A</v>
      </c>
      <c r="BQ34" s="531" t="e">
        <f ca="1">+IF(AND(ISNUMBER(OFFSET('Hygiene Data'!$I$9,0,10*ROW('Hygiene Data'!I28))),'Data Summary'!EF34="Yes"),OFFSET('Hygiene Data'!$I$9,0,10*ROW('Hygiene Data'!I28)),NA())</f>
        <v>#N/A</v>
      </c>
    </row>
    <row r="35" spans="1:69" x14ac:dyDescent="0.25">
      <c r="A35" s="527" t="e">
        <f ca="1">+RIGHT('Data Summary'!A35,LEN('Data Summary'!A35)-9)</f>
        <v>#VALUE!</v>
      </c>
      <c r="B35" s="501" t="str">
        <f ca="1">+IF(ISTEXT('Data Summary'!B35),'Data Summary'!B35,"")</f>
        <v/>
      </c>
      <c r="C35" s="528" t="e">
        <f ca="1">+VALUE('Data Summary'!C35)</f>
        <v>#VALUE!</v>
      </c>
      <c r="D35" s="529" t="e">
        <f ca="1">+IF(AND(ISNUMBER(OFFSET('Water Data'!$D$4,0,10*ROW('Water Data'!D29))),'Data Summary'!BS35="Yes"),100-OFFSET('Water Data'!$D$4,0,10*ROW('Water Data'!D29)),NA())</f>
        <v>#N/A</v>
      </c>
      <c r="E35" s="529" t="e">
        <f ca="1">+IF(AND(ISNUMBER(OFFSET('Water Data'!$D$6,0,10*ROW('Water Data'!D29))),'Data Summary'!BT35="Yes"),OFFSET('Water Data'!$D$6,0,10*ROW('Water Data'!D29)),NA())</f>
        <v>#N/A</v>
      </c>
      <c r="F35" s="529" t="e">
        <f ca="1">+IF(AND(ISNUMBER(OFFSET('Water Data'!$D$9,0,10*ROW('Water Data'!D29))),'Data Summary'!BU35="Yes"),OFFSET('Water Data'!$D$9,0,10*ROW('Water Data'!D29)),NA())</f>
        <v>#N/A</v>
      </c>
      <c r="G35" s="529" t="e">
        <f ca="1">+IF(AND(ISNUMBER(OFFSET('Water Data'!$E$4,0,10*ROW('Water Data'!E29))),'Data Summary'!BV35="Yes"),100-OFFSET('Water Data'!$E$4,0,10*ROW('Water Data'!E29)),NA())</f>
        <v>#N/A</v>
      </c>
      <c r="H35" s="529" t="e">
        <f ca="1">+IF(AND(ISNUMBER(OFFSET('Water Data'!$E$6,0,10*ROW('Water Data'!E29))),'Data Summary'!BW35="Yes"),OFFSET('Water Data'!$E$6,0,10*ROW('Water Data'!E29)),NA())</f>
        <v>#N/A</v>
      </c>
      <c r="I35" s="529" t="e">
        <f ca="1">+IF(AND(ISNUMBER(OFFSET('Water Data'!$E$9,0,10*ROW('Water Data'!E29))),'Data Summary'!BX35="Yes"),OFFSET('Water Data'!$E$9,0,10*ROW('Water Data'!E29)),NA())</f>
        <v>#N/A</v>
      </c>
      <c r="J35" s="529" t="e">
        <f ca="1">+IF(AND(ISNUMBER(OFFSET('Water Data'!$F$4,0,10*ROW('Water Data'!F29))),'Data Summary'!BY35="Yes"),100-OFFSET('Water Data'!$F$4,0,10*ROW('Water Data'!F29)),NA())</f>
        <v>#N/A</v>
      </c>
      <c r="K35" s="529" t="e">
        <f ca="1">+IF(AND(ISNUMBER(OFFSET('Water Data'!$F$6,0,10*ROW('Water Data'!F29))),'Data Summary'!BZ35="Yes"),OFFSET('Water Data'!$F$6,0,10*ROW('Water Data'!F29)),NA())</f>
        <v>#N/A</v>
      </c>
      <c r="L35" s="529" t="e">
        <f ca="1">+IF(AND(ISNUMBER(OFFSET('Water Data'!$F$9,0,10*ROW('Water Data'!F29))),'Data Summary'!CA35="Yes"),OFFSET('Water Data'!$F$9,0,10*ROW('Water Data'!F29)),NA())</f>
        <v>#N/A</v>
      </c>
      <c r="M35" s="529" t="e">
        <f ca="1">+IF(AND(ISNUMBER(OFFSET('Water Data'!$G$4,0,10*ROW('Water Data'!G29))),'Data Summary'!CB35="Yes"),100-OFFSET('Water Data'!$G$4,0,10*ROW('Water Data'!G29)),NA())</f>
        <v>#N/A</v>
      </c>
      <c r="N35" s="529" t="e">
        <f ca="1">+IF(AND(ISNUMBER(OFFSET('Water Data'!$G$6,0,10*ROW('Water Data'!G29))),'Data Summary'!CC35="Yes"),OFFSET('Water Data'!$G$6,0,10*ROW('Water Data'!G29)),NA())</f>
        <v>#N/A</v>
      </c>
      <c r="O35" s="529" t="e">
        <f ca="1">+IF(AND(ISNUMBER(OFFSET('Water Data'!$G$9,0,10*ROW('Water Data'!G29))),'Data Summary'!CD35="Yes"),OFFSET('Water Data'!$G$9,0,10*ROW('Water Data'!G29)),NA())</f>
        <v>#N/A</v>
      </c>
      <c r="P35" s="529" t="e">
        <f ca="1">+IF(AND(ISNUMBER(OFFSET('Water Data'!$H$4,0,10*ROW('Water Data'!H29))),'Data Summary'!CE35="Yes"),100-OFFSET('Water Data'!$H$4,0,10*ROW('Water Data'!H29)),NA())</f>
        <v>#N/A</v>
      </c>
      <c r="Q35" s="529" t="e">
        <f ca="1">+IF(AND(ISNUMBER(OFFSET('Water Data'!$H$6,0,10*ROW('Water Data'!H29))),'Data Summary'!CF35="Yes"),OFFSET('Water Data'!$H$6,0,10*ROW('Water Data'!H29)),NA())</f>
        <v>#N/A</v>
      </c>
      <c r="R35" s="529" t="e">
        <f ca="1">+IF(AND(ISNUMBER(OFFSET('Water Data'!$H$9,0,10*ROW('Water Data'!H29))),'Data Summary'!CG35="Yes"),OFFSET('Water Data'!$H$9,0,10*ROW('Water Data'!H29)),NA())</f>
        <v>#N/A</v>
      </c>
      <c r="S35" s="529" t="e">
        <f ca="1">+IF(AND(ISNUMBER(OFFSET('Water Data'!$I$4,0,10*ROW('Water Data'!I29))),'Data Summary'!CH35="Yes"),100-OFFSET('Water Data'!$I$4,0,10*ROW('Water Data'!I29)),NA())</f>
        <v>#N/A</v>
      </c>
      <c r="T35" s="529" t="e">
        <f ca="1">+IF(AND(ISNUMBER(OFFSET('Water Data'!$I$6,0,10*ROW('Water Data'!I29))),'Data Summary'!CI35="Yes"),OFFSET('Water Data'!$I$6,0,10*ROW('Water Data'!I29)),NA())</f>
        <v>#N/A</v>
      </c>
      <c r="U35" s="529" t="e">
        <f ca="1">+IF(AND(ISNUMBER(OFFSET('Water Data'!$I$9,0,10*ROW('Water Data'!I29))),'Data Summary'!CJ35="Yes"),OFFSET('Water Data'!$I$9,0,10*ROW('Water Data'!I29)),NA())</f>
        <v>#N/A</v>
      </c>
      <c r="V35" s="530" t="e">
        <f ca="1">+IF(AND(ISNUMBER(OFFSET('Sanitation Data'!$D$4,0,10*ROW('Sanitation Data'!D29))),'Data Summary'!CK35="Yes"),100-OFFSET('Sanitation Data'!$D$4,0,10*ROW('Sanitation Data'!D29)),NA())</f>
        <v>#N/A</v>
      </c>
      <c r="W35" s="530" t="e">
        <f ca="1">+IF(AND(ISNUMBER(OFFSET('Sanitation Data'!$D$6,0,10*ROW('Sanitation Data'!D29))),'Data Summary'!CL35="Yes"),OFFSET('Sanitation Data'!$D$6,0,10*ROW('Sanitation Data'!D29)),NA())</f>
        <v>#N/A</v>
      </c>
      <c r="X35" s="530" t="e">
        <f ca="1">+IF(AND(ISNUMBER(OFFSET('Sanitation Data'!$D$10,0,10*ROW('Sanitation Data'!D29))),'Data Summary'!CM35="Yes"),OFFSET('Sanitation Data'!$D$10,0,10*ROW('Sanitation Data'!D29)),NA())</f>
        <v>#N/A</v>
      </c>
      <c r="Y35" s="530" t="e">
        <f ca="1">+IF(AND(ISNUMBER(OFFSET('Sanitation Data'!$D$11,0,10*ROW('Sanitation Data'!D29))),'Data Summary'!CN35="Yes"),OFFSET('Sanitation Data'!$D$11,0,10*ROW('Sanitation Data'!D29)),NA())</f>
        <v>#N/A</v>
      </c>
      <c r="Z35" s="530" t="e">
        <f ca="1">+IF(AND(ISNUMBER(OFFSET('Sanitation Data'!$D$12,0,10*ROW('Sanitation Data'!D29))),'Data Summary'!CO35="Yes"),OFFSET('Sanitation Data'!$D$12,0,10*ROW('Sanitation Data'!D29)),NA())</f>
        <v>#N/A</v>
      </c>
      <c r="AA35" s="530" t="e">
        <f ca="1">+IF(AND(ISNUMBER(OFFSET('Sanitation Data'!$E$4,0,10*ROW('Sanitation Data'!E29))),'Data Summary'!CP35="Yes"),100-OFFSET('Sanitation Data'!$E$4,0,10*ROW('Sanitation Data'!E29)),NA())</f>
        <v>#N/A</v>
      </c>
      <c r="AB35" s="530" t="e">
        <f ca="1">+IF(AND(ISNUMBER(OFFSET('Sanitation Data'!$E$6,0,10*ROW('Sanitation Data'!E29))),'Data Summary'!CQ35="Yes"),OFFSET('Sanitation Data'!$E$6,0,10*ROW('Sanitation Data'!E29)),NA())</f>
        <v>#N/A</v>
      </c>
      <c r="AC35" s="530" t="e">
        <f ca="1">+IF(AND(ISNUMBER(OFFSET('Sanitation Data'!$E$10,0,10*ROW('Sanitation Data'!E29))),'Data Summary'!CR35="Yes"),OFFSET('Sanitation Data'!$E$10,0,10*ROW('Sanitation Data'!E29)),NA())</f>
        <v>#N/A</v>
      </c>
      <c r="AD35" s="530" t="e">
        <f ca="1">+IF(AND(ISNUMBER(OFFSET('Sanitation Data'!$E$11,0,10*ROW('Sanitation Data'!E29))),'Data Summary'!CS35="Yes"),OFFSET('Sanitation Data'!$E$11,0,10*ROW('Sanitation Data'!E29)),NA())</f>
        <v>#N/A</v>
      </c>
      <c r="AE35" s="530" t="e">
        <f ca="1">+IF(AND(ISNUMBER(OFFSET('Sanitation Data'!$E$12,0,10*ROW('Sanitation Data'!E29))),'Data Summary'!CT35="Yes"),OFFSET('Sanitation Data'!$E$12,0,10*ROW('Sanitation Data'!E29)),NA())</f>
        <v>#N/A</v>
      </c>
      <c r="AF35" s="530" t="e">
        <f ca="1">+IF(AND(ISNUMBER(OFFSET('Sanitation Data'!$F$4,0,10*ROW('Sanitation Data'!F29))),'Data Summary'!CU35="Yes"),100-OFFSET('Sanitation Data'!$F$4,0,10*ROW('Sanitation Data'!F29)),NA())</f>
        <v>#N/A</v>
      </c>
      <c r="AG35" s="530" t="e">
        <f ca="1">+IF(AND(ISNUMBER(OFFSET('Sanitation Data'!$F$6,0,10*ROW('Sanitation Data'!F29))),'Data Summary'!CV35="Yes"),OFFSET('Sanitation Data'!$F$6,0,10*ROW('Sanitation Data'!F29)),NA())</f>
        <v>#N/A</v>
      </c>
      <c r="AH35" s="530" t="e">
        <f ca="1">+IF(AND(ISNUMBER(OFFSET('Sanitation Data'!$F$10,0,10*ROW('Sanitation Data'!F29))),'Data Summary'!CW35="Yes"),OFFSET('Sanitation Data'!$F$10,0,10*ROW('Sanitation Data'!F29)),NA())</f>
        <v>#N/A</v>
      </c>
      <c r="AI35" s="530" t="e">
        <f ca="1">+IF(AND(ISNUMBER(OFFSET('Sanitation Data'!$F$11,0,10*ROW('Sanitation Data'!F29))),'Data Summary'!CX35="Yes"),OFFSET('Sanitation Data'!$F$11,0,10*ROW('Sanitation Data'!F29)),NA())</f>
        <v>#N/A</v>
      </c>
      <c r="AJ35" s="530" t="e">
        <f ca="1">+IF(AND(ISNUMBER(OFFSET('Sanitation Data'!$F$12,0,10*ROW('Sanitation Data'!F29))),'Data Summary'!CY35="Yes"),OFFSET('Sanitation Data'!$F$12,0,10*ROW('Sanitation Data'!F29)),NA())</f>
        <v>#N/A</v>
      </c>
      <c r="AK35" s="530" t="e">
        <f ca="1">+IF(AND(ISNUMBER(OFFSET('Sanitation Data'!$G$4,0,10*ROW('Sanitation Data'!G29))),'Data Summary'!CZ35="Yes"),100-OFFSET('Sanitation Data'!$G$4,0,10*ROW('Sanitation Data'!G29)),NA())</f>
        <v>#N/A</v>
      </c>
      <c r="AL35" s="530" t="e">
        <f ca="1">+IF(AND(ISNUMBER(OFFSET('Sanitation Data'!$G$6,0,10*ROW('Sanitation Data'!G29))),'Data Summary'!DA35="Yes"),OFFSET('Sanitation Data'!$G$6,0,10*ROW('Sanitation Data'!G29)),NA())</f>
        <v>#N/A</v>
      </c>
      <c r="AM35" s="530" t="e">
        <f ca="1">+IF(AND(ISNUMBER(OFFSET('Sanitation Data'!$G$10,0,10*ROW('Sanitation Data'!G29))),'Data Summary'!DB35="Yes"),OFFSET('Sanitation Data'!$G$10,0,10*ROW('Sanitation Data'!G29)),NA())</f>
        <v>#N/A</v>
      </c>
      <c r="AN35" s="530" t="e">
        <f ca="1">+IF(AND(ISNUMBER(OFFSET('Sanitation Data'!$G$11,0,10*ROW('Sanitation Data'!G29))),'Data Summary'!DC35="Yes"),OFFSET('Sanitation Data'!$G$11,0,10*ROW('Sanitation Data'!G29)),NA())</f>
        <v>#N/A</v>
      </c>
      <c r="AO35" s="530" t="e">
        <f ca="1">+IF(AND(ISNUMBER(OFFSET('Sanitation Data'!$G$12,0,10*ROW('Sanitation Data'!G29))),'Data Summary'!DD35="Yes"),OFFSET('Sanitation Data'!$G$12,0,10*ROW('Sanitation Data'!G29)),NA())</f>
        <v>#N/A</v>
      </c>
      <c r="AP35" s="530" t="e">
        <f ca="1">+IF(AND(ISNUMBER(OFFSET('Sanitation Data'!$H$4,0,10*ROW('Sanitation Data'!H29))),'Data Summary'!DE35="Yes"),100-OFFSET('Sanitation Data'!$H$4,0,10*ROW('Sanitation Data'!H29)),NA())</f>
        <v>#N/A</v>
      </c>
      <c r="AQ35" s="530" t="e">
        <f ca="1">+IF(AND(ISNUMBER(OFFSET('Sanitation Data'!$H$6,0,10*ROW('Sanitation Data'!H29))),'Data Summary'!DF35="Yes"),OFFSET('Sanitation Data'!$H$6,0,10*ROW('Sanitation Data'!H29)),NA())</f>
        <v>#N/A</v>
      </c>
      <c r="AR35" s="530" t="e">
        <f ca="1">+IF(AND(ISNUMBER(OFFSET('Sanitation Data'!$H$10,0,10*ROW('Sanitation Data'!H29))),'Data Summary'!DG35="Yes"),OFFSET('Sanitation Data'!$H$10,0,10*ROW('Sanitation Data'!H29)),NA())</f>
        <v>#N/A</v>
      </c>
      <c r="AS35" s="530" t="e">
        <f ca="1">+IF(AND(ISNUMBER(OFFSET('Sanitation Data'!$H$11,0,10*ROW('Sanitation Data'!H29))),'Data Summary'!DH35="Yes"),OFFSET('Sanitation Data'!$H$11,0,10*ROW('Sanitation Data'!H29)),NA())</f>
        <v>#N/A</v>
      </c>
      <c r="AT35" s="530" t="e">
        <f ca="1">+IF(AND(ISNUMBER(OFFSET('Sanitation Data'!$H$12,0,10*ROW('Sanitation Data'!H29))),'Data Summary'!DI35="Yes"),OFFSET('Sanitation Data'!$H$12,0,10*ROW('Sanitation Data'!H29)),NA())</f>
        <v>#N/A</v>
      </c>
      <c r="AU35" s="530" t="e">
        <f ca="1">+IF(AND(ISNUMBER(OFFSET('Sanitation Data'!$I$4,0,10*ROW('Sanitation Data'!I29))),'Data Summary'!DJ35="Yes"),100-OFFSET('Sanitation Data'!$I$4,0,10*ROW('Sanitation Data'!I29)),NA())</f>
        <v>#N/A</v>
      </c>
      <c r="AV35" s="530" t="e">
        <f ca="1">+IF(AND(ISNUMBER(OFFSET('Sanitation Data'!$I$6,0,10*ROW('Sanitation Data'!I29))),'Data Summary'!DK35="Yes"),OFFSET('Sanitation Data'!$I$6,0,10*ROW('Sanitation Data'!I29)),NA())</f>
        <v>#N/A</v>
      </c>
      <c r="AW35" s="530" t="e">
        <f ca="1">+IF(AND(ISNUMBER(OFFSET('Sanitation Data'!$I$10,0,10*ROW('Sanitation Data'!I29))),'Data Summary'!DL35="Yes"),OFFSET('Sanitation Data'!$I$10,0,10*ROW('Sanitation Data'!I29)),NA())</f>
        <v>#N/A</v>
      </c>
      <c r="AX35" s="530" t="e">
        <f ca="1">+IF(AND(ISNUMBER(OFFSET('Sanitation Data'!$I$11,0,10*ROW('Sanitation Data'!I29))),'Data Summary'!DM35="Yes"),OFFSET('Sanitation Data'!$I$11,0,10*ROW('Sanitation Data'!I29)),NA())</f>
        <v>#N/A</v>
      </c>
      <c r="AY35" s="530" t="e">
        <f ca="1">+IF(AND(ISNUMBER(OFFSET('Sanitation Data'!$I$12,0,10*ROW('Sanitation Data'!I29))),'Data Summary'!DN35="Yes"),OFFSET('Sanitation Data'!$I$12,0,10*ROW('Sanitation Data'!I29)),NA())</f>
        <v>#N/A</v>
      </c>
      <c r="AZ35" s="531" t="e">
        <f ca="1">+IF(AND(ISNUMBER(OFFSET('Hygiene Data'!$D$5,0,10*ROW('Hygiene Data'!D29))),'Data Summary'!DO35="Yes"),OFFSET('Hygiene Data'!$D$5,0,10*ROW('Hygiene Data'!D29)),NA())</f>
        <v>#N/A</v>
      </c>
      <c r="BA35" s="531" t="e">
        <f ca="1">+IF(AND(ISNUMBER(OFFSET('Hygiene Data'!$D$7,0,10*ROW('Hygiene Data'!D29))),'Data Summary'!DP35="Yes"),OFFSET('Hygiene Data'!$D$7,0,10*ROW('Hygiene Data'!D29)),NA())</f>
        <v>#N/A</v>
      </c>
      <c r="BB35" s="531" t="e">
        <f ca="1">+IF(AND(ISNUMBER(OFFSET('Hygiene Data'!$D$9,0,10*ROW('Hygiene Data'!D29))),'Data Summary'!DQ35="Yes"),OFFSET('Hygiene Data'!$D$9,0,10*ROW('Hygiene Data'!D29)),NA())</f>
        <v>#N/A</v>
      </c>
      <c r="BC35" s="531" t="e">
        <f ca="1">+IF(AND(ISNUMBER(OFFSET('Hygiene Data'!$E$5,0,10*ROW('Hygiene Data'!E29))),'Data Summary'!DR35="Yes"),OFFSET('Hygiene Data'!$E$5,0,10*ROW('Hygiene Data'!E29)),NA())</f>
        <v>#N/A</v>
      </c>
      <c r="BD35" s="531" t="e">
        <f ca="1">+IF(AND(ISNUMBER(OFFSET('Hygiene Data'!$E$7,0,10*ROW('Hygiene Data'!E29))),'Data Summary'!DS35="Yes"),OFFSET('Hygiene Data'!$E$7,0,10*ROW('Hygiene Data'!E29)),NA())</f>
        <v>#N/A</v>
      </c>
      <c r="BE35" s="531" t="e">
        <f ca="1">+IF(AND(ISNUMBER(OFFSET('Hygiene Data'!$E$9,0,10*ROW('Hygiene Data'!E29))),'Data Summary'!DT35="Yes"),OFFSET('Hygiene Data'!$E$9,0,10*ROW('Hygiene Data'!E29)),NA())</f>
        <v>#N/A</v>
      </c>
      <c r="BF35" s="531" t="e">
        <f ca="1">+IF(AND(ISNUMBER(OFFSET('Hygiene Data'!$F$5,0,10*ROW('Hygiene Data'!F29))),'Data Summary'!DU35="Yes"),OFFSET('Hygiene Data'!$F$5,0,10*ROW('Hygiene Data'!F29)),NA())</f>
        <v>#N/A</v>
      </c>
      <c r="BG35" s="531" t="e">
        <f ca="1">+IF(AND(ISNUMBER(OFFSET('Hygiene Data'!$F$7,0,10*ROW('Hygiene Data'!F29))),'Data Summary'!DV35="Yes"),OFFSET('Hygiene Data'!$F$7,0,10*ROW('Hygiene Data'!F29)),NA())</f>
        <v>#N/A</v>
      </c>
      <c r="BH35" s="531" t="e">
        <f ca="1">+IF(AND(ISNUMBER(OFFSET('Hygiene Data'!$F$9,0,10*ROW('Hygiene Data'!F29))),'Data Summary'!DW35="Yes"),OFFSET('Hygiene Data'!$F$9,0,10*ROW('Hygiene Data'!F29)),NA())</f>
        <v>#N/A</v>
      </c>
      <c r="BI35" s="531" t="e">
        <f ca="1">+IF(AND(ISNUMBER(OFFSET('Hygiene Data'!$G$5,0,10*ROW('Hygiene Data'!G29))),'Data Summary'!DX35="Yes"),OFFSET('Hygiene Data'!$G$5,0,10*ROW('Hygiene Data'!G29)),NA())</f>
        <v>#N/A</v>
      </c>
      <c r="BJ35" s="531" t="e">
        <f ca="1">+IF(AND(ISNUMBER(OFFSET('Hygiene Data'!$G$7,0,10*ROW('Hygiene Data'!G29))),'Data Summary'!DY35="Yes"),OFFSET('Hygiene Data'!$G$7,0,10*ROW('Hygiene Data'!G29)),NA())</f>
        <v>#N/A</v>
      </c>
      <c r="BK35" s="531" t="e">
        <f ca="1">+IF(AND(ISNUMBER(OFFSET('Hygiene Data'!$G$9,0,10*ROW('Hygiene Data'!G29))),'Data Summary'!DZ35="Yes"),OFFSET('Hygiene Data'!$G$9,0,10*ROW('Hygiene Data'!G29)),NA())</f>
        <v>#N/A</v>
      </c>
      <c r="BL35" s="531" t="e">
        <f ca="1">+IF(AND(ISNUMBER(OFFSET('Hygiene Data'!$H$5,0,10*ROW('Hygiene Data'!H29))),'Data Summary'!EA35="Yes"),OFFSET('Hygiene Data'!$H$5,0,10*ROW('Hygiene Data'!H29)),NA())</f>
        <v>#N/A</v>
      </c>
      <c r="BM35" s="531" t="e">
        <f ca="1">+IF(AND(ISNUMBER(OFFSET('Hygiene Data'!$H$7,0,10*ROW('Hygiene Data'!H29))),'Data Summary'!EB35="Yes"),OFFSET('Hygiene Data'!$H$7,0,10*ROW('Hygiene Data'!H29)),NA())</f>
        <v>#N/A</v>
      </c>
      <c r="BN35" s="531" t="e">
        <f ca="1">+IF(AND(ISNUMBER(OFFSET('Hygiene Data'!$H$9,0,10*ROW('Hygiene Data'!H29))),'Data Summary'!EC35="Yes"),OFFSET('Hygiene Data'!$H$9,0,10*ROW('Hygiene Data'!H29)),NA())</f>
        <v>#N/A</v>
      </c>
      <c r="BO35" s="531" t="e">
        <f ca="1">+IF(AND(ISNUMBER(OFFSET('Hygiene Data'!$I$5,0,10*ROW('Hygiene Data'!I29))),'Data Summary'!ED35="Yes"),OFFSET('Hygiene Data'!$I$5,0,10*ROW('Hygiene Data'!I29)),NA())</f>
        <v>#N/A</v>
      </c>
      <c r="BP35" s="531" t="e">
        <f ca="1">+IF(AND(ISNUMBER(OFFSET('Hygiene Data'!$I$7,0,10*ROW('Hygiene Data'!I29))),'Data Summary'!EE35="Yes"),OFFSET('Hygiene Data'!$I$7,0,10*ROW('Hygiene Data'!I29)),NA())</f>
        <v>#N/A</v>
      </c>
      <c r="BQ35" s="531" t="e">
        <f ca="1">+IF(AND(ISNUMBER(OFFSET('Hygiene Data'!$I$9,0,10*ROW('Hygiene Data'!I29))),'Data Summary'!EF35="Yes"),OFFSET('Hygiene Data'!$I$9,0,10*ROW('Hygiene Data'!I29)),NA())</f>
        <v>#N/A</v>
      </c>
    </row>
    <row r="36" spans="1:69" x14ac:dyDescent="0.25">
      <c r="A36" s="527" t="e">
        <f ca="1">+RIGHT('Data Summary'!A36,LEN('Data Summary'!A36)-9)</f>
        <v>#VALUE!</v>
      </c>
      <c r="B36" s="501" t="str">
        <f ca="1">+IF(ISTEXT('Data Summary'!B36),'Data Summary'!B36,"")</f>
        <v/>
      </c>
      <c r="C36" s="528" t="e">
        <f ca="1">+VALUE('Data Summary'!C36)</f>
        <v>#VALUE!</v>
      </c>
      <c r="D36" s="529" t="e">
        <f ca="1">+IF(AND(ISNUMBER(OFFSET('Water Data'!$D$4,0,10*ROW('Water Data'!D30))),'Data Summary'!BS36="Yes"),100-OFFSET('Water Data'!$D$4,0,10*ROW('Water Data'!D30)),NA())</f>
        <v>#N/A</v>
      </c>
      <c r="E36" s="529" t="e">
        <f ca="1">+IF(AND(ISNUMBER(OFFSET('Water Data'!$D$6,0,10*ROW('Water Data'!D30))),'Data Summary'!BT36="Yes"),OFFSET('Water Data'!$D$6,0,10*ROW('Water Data'!D30)),NA())</f>
        <v>#N/A</v>
      </c>
      <c r="F36" s="529" t="e">
        <f ca="1">+IF(AND(ISNUMBER(OFFSET('Water Data'!$D$9,0,10*ROW('Water Data'!D30))),'Data Summary'!BU36="Yes"),OFFSET('Water Data'!$D$9,0,10*ROW('Water Data'!D30)),NA())</f>
        <v>#N/A</v>
      </c>
      <c r="G36" s="529" t="e">
        <f ca="1">+IF(AND(ISNUMBER(OFFSET('Water Data'!$E$4,0,10*ROW('Water Data'!E30))),'Data Summary'!BV36="Yes"),100-OFFSET('Water Data'!$E$4,0,10*ROW('Water Data'!E30)),NA())</f>
        <v>#N/A</v>
      </c>
      <c r="H36" s="529" t="e">
        <f ca="1">+IF(AND(ISNUMBER(OFFSET('Water Data'!$E$6,0,10*ROW('Water Data'!E30))),'Data Summary'!BW36="Yes"),OFFSET('Water Data'!$E$6,0,10*ROW('Water Data'!E30)),NA())</f>
        <v>#N/A</v>
      </c>
      <c r="I36" s="529" t="e">
        <f ca="1">+IF(AND(ISNUMBER(OFFSET('Water Data'!$E$9,0,10*ROW('Water Data'!E30))),'Data Summary'!BX36="Yes"),OFFSET('Water Data'!$E$9,0,10*ROW('Water Data'!E30)),NA())</f>
        <v>#N/A</v>
      </c>
      <c r="J36" s="529" t="e">
        <f ca="1">+IF(AND(ISNUMBER(OFFSET('Water Data'!$F$4,0,10*ROW('Water Data'!F30))),'Data Summary'!BY36="Yes"),100-OFFSET('Water Data'!$F$4,0,10*ROW('Water Data'!F30)),NA())</f>
        <v>#N/A</v>
      </c>
      <c r="K36" s="529" t="e">
        <f ca="1">+IF(AND(ISNUMBER(OFFSET('Water Data'!$F$6,0,10*ROW('Water Data'!F30))),'Data Summary'!BZ36="Yes"),OFFSET('Water Data'!$F$6,0,10*ROW('Water Data'!F30)),NA())</f>
        <v>#N/A</v>
      </c>
      <c r="L36" s="529" t="e">
        <f ca="1">+IF(AND(ISNUMBER(OFFSET('Water Data'!$F$9,0,10*ROW('Water Data'!F30))),'Data Summary'!CA36="Yes"),OFFSET('Water Data'!$F$9,0,10*ROW('Water Data'!F30)),NA())</f>
        <v>#N/A</v>
      </c>
      <c r="M36" s="529" t="e">
        <f ca="1">+IF(AND(ISNUMBER(OFFSET('Water Data'!$G$4,0,10*ROW('Water Data'!G30))),'Data Summary'!CB36="Yes"),100-OFFSET('Water Data'!$G$4,0,10*ROW('Water Data'!G30)),NA())</f>
        <v>#N/A</v>
      </c>
      <c r="N36" s="529" t="e">
        <f ca="1">+IF(AND(ISNUMBER(OFFSET('Water Data'!$G$6,0,10*ROW('Water Data'!G30))),'Data Summary'!CC36="Yes"),OFFSET('Water Data'!$G$6,0,10*ROW('Water Data'!G30)),NA())</f>
        <v>#N/A</v>
      </c>
      <c r="O36" s="529" t="e">
        <f ca="1">+IF(AND(ISNUMBER(OFFSET('Water Data'!$G$9,0,10*ROW('Water Data'!G30))),'Data Summary'!CD36="Yes"),OFFSET('Water Data'!$G$9,0,10*ROW('Water Data'!G30)),NA())</f>
        <v>#N/A</v>
      </c>
      <c r="P36" s="529" t="e">
        <f ca="1">+IF(AND(ISNUMBER(OFFSET('Water Data'!$H$4,0,10*ROW('Water Data'!H30))),'Data Summary'!CE36="Yes"),100-OFFSET('Water Data'!$H$4,0,10*ROW('Water Data'!H30)),NA())</f>
        <v>#N/A</v>
      </c>
      <c r="Q36" s="529" t="e">
        <f ca="1">+IF(AND(ISNUMBER(OFFSET('Water Data'!$H$6,0,10*ROW('Water Data'!H30))),'Data Summary'!CF36="Yes"),OFFSET('Water Data'!$H$6,0,10*ROW('Water Data'!H30)),NA())</f>
        <v>#N/A</v>
      </c>
      <c r="R36" s="529" t="e">
        <f ca="1">+IF(AND(ISNUMBER(OFFSET('Water Data'!$H$9,0,10*ROW('Water Data'!H30))),'Data Summary'!CG36="Yes"),OFFSET('Water Data'!$H$9,0,10*ROW('Water Data'!H30)),NA())</f>
        <v>#N/A</v>
      </c>
      <c r="S36" s="529" t="e">
        <f ca="1">+IF(AND(ISNUMBER(OFFSET('Water Data'!$I$4,0,10*ROW('Water Data'!I30))),'Data Summary'!CH36="Yes"),100-OFFSET('Water Data'!$I$4,0,10*ROW('Water Data'!I30)),NA())</f>
        <v>#N/A</v>
      </c>
      <c r="T36" s="529" t="e">
        <f ca="1">+IF(AND(ISNUMBER(OFFSET('Water Data'!$I$6,0,10*ROW('Water Data'!I30))),'Data Summary'!CI36="Yes"),OFFSET('Water Data'!$I$6,0,10*ROW('Water Data'!I30)),NA())</f>
        <v>#N/A</v>
      </c>
      <c r="U36" s="529" t="e">
        <f ca="1">+IF(AND(ISNUMBER(OFFSET('Water Data'!$I$9,0,10*ROW('Water Data'!I30))),'Data Summary'!CJ36="Yes"),OFFSET('Water Data'!$I$9,0,10*ROW('Water Data'!I30)),NA())</f>
        <v>#N/A</v>
      </c>
      <c r="V36" s="530" t="e">
        <f ca="1">+IF(AND(ISNUMBER(OFFSET('Sanitation Data'!$D$4,0,10*ROW('Sanitation Data'!D30))),'Data Summary'!CK36="Yes"),100-OFFSET('Sanitation Data'!$D$4,0,10*ROW('Sanitation Data'!D30)),NA())</f>
        <v>#N/A</v>
      </c>
      <c r="W36" s="530" t="e">
        <f ca="1">+IF(AND(ISNUMBER(OFFSET('Sanitation Data'!$D$6,0,10*ROW('Sanitation Data'!D30))),'Data Summary'!CL36="Yes"),OFFSET('Sanitation Data'!$D$6,0,10*ROW('Sanitation Data'!D30)),NA())</f>
        <v>#N/A</v>
      </c>
      <c r="X36" s="530" t="e">
        <f ca="1">+IF(AND(ISNUMBER(OFFSET('Sanitation Data'!$D$10,0,10*ROW('Sanitation Data'!D30))),'Data Summary'!CM36="Yes"),OFFSET('Sanitation Data'!$D$10,0,10*ROW('Sanitation Data'!D30)),NA())</f>
        <v>#N/A</v>
      </c>
      <c r="Y36" s="530" t="e">
        <f ca="1">+IF(AND(ISNUMBER(OFFSET('Sanitation Data'!$D$11,0,10*ROW('Sanitation Data'!D30))),'Data Summary'!CN36="Yes"),OFFSET('Sanitation Data'!$D$11,0,10*ROW('Sanitation Data'!D30)),NA())</f>
        <v>#N/A</v>
      </c>
      <c r="Z36" s="530" t="e">
        <f ca="1">+IF(AND(ISNUMBER(OFFSET('Sanitation Data'!$D$12,0,10*ROW('Sanitation Data'!D30))),'Data Summary'!CO36="Yes"),OFFSET('Sanitation Data'!$D$12,0,10*ROW('Sanitation Data'!D30)),NA())</f>
        <v>#N/A</v>
      </c>
      <c r="AA36" s="530" t="e">
        <f ca="1">+IF(AND(ISNUMBER(OFFSET('Sanitation Data'!$E$4,0,10*ROW('Sanitation Data'!E30))),'Data Summary'!CP36="Yes"),100-OFFSET('Sanitation Data'!$E$4,0,10*ROW('Sanitation Data'!E30)),NA())</f>
        <v>#N/A</v>
      </c>
      <c r="AB36" s="530" t="e">
        <f ca="1">+IF(AND(ISNUMBER(OFFSET('Sanitation Data'!$E$6,0,10*ROW('Sanitation Data'!E30))),'Data Summary'!CQ36="Yes"),OFFSET('Sanitation Data'!$E$6,0,10*ROW('Sanitation Data'!E30)),NA())</f>
        <v>#N/A</v>
      </c>
      <c r="AC36" s="530" t="e">
        <f ca="1">+IF(AND(ISNUMBER(OFFSET('Sanitation Data'!$E$10,0,10*ROW('Sanitation Data'!E30))),'Data Summary'!CR36="Yes"),OFFSET('Sanitation Data'!$E$10,0,10*ROW('Sanitation Data'!E30)),NA())</f>
        <v>#N/A</v>
      </c>
      <c r="AD36" s="530" t="e">
        <f ca="1">+IF(AND(ISNUMBER(OFFSET('Sanitation Data'!$E$11,0,10*ROW('Sanitation Data'!E30))),'Data Summary'!CS36="Yes"),OFFSET('Sanitation Data'!$E$11,0,10*ROW('Sanitation Data'!E30)),NA())</f>
        <v>#N/A</v>
      </c>
      <c r="AE36" s="530" t="e">
        <f ca="1">+IF(AND(ISNUMBER(OFFSET('Sanitation Data'!$E$12,0,10*ROW('Sanitation Data'!E30))),'Data Summary'!CT36="Yes"),OFFSET('Sanitation Data'!$E$12,0,10*ROW('Sanitation Data'!E30)),NA())</f>
        <v>#N/A</v>
      </c>
      <c r="AF36" s="530" t="e">
        <f ca="1">+IF(AND(ISNUMBER(OFFSET('Sanitation Data'!$F$4,0,10*ROW('Sanitation Data'!F30))),'Data Summary'!CU36="Yes"),100-OFFSET('Sanitation Data'!$F$4,0,10*ROW('Sanitation Data'!F30)),NA())</f>
        <v>#N/A</v>
      </c>
      <c r="AG36" s="530" t="e">
        <f ca="1">+IF(AND(ISNUMBER(OFFSET('Sanitation Data'!$F$6,0,10*ROW('Sanitation Data'!F30))),'Data Summary'!CV36="Yes"),OFFSET('Sanitation Data'!$F$6,0,10*ROW('Sanitation Data'!F30)),NA())</f>
        <v>#N/A</v>
      </c>
      <c r="AH36" s="530" t="e">
        <f ca="1">+IF(AND(ISNUMBER(OFFSET('Sanitation Data'!$F$10,0,10*ROW('Sanitation Data'!F30))),'Data Summary'!CW36="Yes"),OFFSET('Sanitation Data'!$F$10,0,10*ROW('Sanitation Data'!F30)),NA())</f>
        <v>#N/A</v>
      </c>
      <c r="AI36" s="530" t="e">
        <f ca="1">+IF(AND(ISNUMBER(OFFSET('Sanitation Data'!$F$11,0,10*ROW('Sanitation Data'!F30))),'Data Summary'!CX36="Yes"),OFFSET('Sanitation Data'!$F$11,0,10*ROW('Sanitation Data'!F30)),NA())</f>
        <v>#N/A</v>
      </c>
      <c r="AJ36" s="530" t="e">
        <f ca="1">+IF(AND(ISNUMBER(OFFSET('Sanitation Data'!$F$12,0,10*ROW('Sanitation Data'!F30))),'Data Summary'!CY36="Yes"),OFFSET('Sanitation Data'!$F$12,0,10*ROW('Sanitation Data'!F30)),NA())</f>
        <v>#N/A</v>
      </c>
      <c r="AK36" s="530" t="e">
        <f ca="1">+IF(AND(ISNUMBER(OFFSET('Sanitation Data'!$G$4,0,10*ROW('Sanitation Data'!G30))),'Data Summary'!CZ36="Yes"),100-OFFSET('Sanitation Data'!$G$4,0,10*ROW('Sanitation Data'!G30)),NA())</f>
        <v>#N/A</v>
      </c>
      <c r="AL36" s="530" t="e">
        <f ca="1">+IF(AND(ISNUMBER(OFFSET('Sanitation Data'!$G$6,0,10*ROW('Sanitation Data'!G30))),'Data Summary'!DA36="Yes"),OFFSET('Sanitation Data'!$G$6,0,10*ROW('Sanitation Data'!G30)),NA())</f>
        <v>#N/A</v>
      </c>
      <c r="AM36" s="530" t="e">
        <f ca="1">+IF(AND(ISNUMBER(OFFSET('Sanitation Data'!$G$10,0,10*ROW('Sanitation Data'!G30))),'Data Summary'!DB36="Yes"),OFFSET('Sanitation Data'!$G$10,0,10*ROW('Sanitation Data'!G30)),NA())</f>
        <v>#N/A</v>
      </c>
      <c r="AN36" s="530" t="e">
        <f ca="1">+IF(AND(ISNUMBER(OFFSET('Sanitation Data'!$G$11,0,10*ROW('Sanitation Data'!G30))),'Data Summary'!DC36="Yes"),OFFSET('Sanitation Data'!$G$11,0,10*ROW('Sanitation Data'!G30)),NA())</f>
        <v>#N/A</v>
      </c>
      <c r="AO36" s="530" t="e">
        <f ca="1">+IF(AND(ISNUMBER(OFFSET('Sanitation Data'!$G$12,0,10*ROW('Sanitation Data'!G30))),'Data Summary'!DD36="Yes"),OFFSET('Sanitation Data'!$G$12,0,10*ROW('Sanitation Data'!G30)),NA())</f>
        <v>#N/A</v>
      </c>
      <c r="AP36" s="530" t="e">
        <f ca="1">+IF(AND(ISNUMBER(OFFSET('Sanitation Data'!$H$4,0,10*ROW('Sanitation Data'!H30))),'Data Summary'!DE36="Yes"),100-OFFSET('Sanitation Data'!$H$4,0,10*ROW('Sanitation Data'!H30)),NA())</f>
        <v>#N/A</v>
      </c>
      <c r="AQ36" s="530" t="e">
        <f ca="1">+IF(AND(ISNUMBER(OFFSET('Sanitation Data'!$H$6,0,10*ROW('Sanitation Data'!H30))),'Data Summary'!DF36="Yes"),OFFSET('Sanitation Data'!$H$6,0,10*ROW('Sanitation Data'!H30)),NA())</f>
        <v>#N/A</v>
      </c>
      <c r="AR36" s="530" t="e">
        <f ca="1">+IF(AND(ISNUMBER(OFFSET('Sanitation Data'!$H$10,0,10*ROW('Sanitation Data'!H30))),'Data Summary'!DG36="Yes"),OFFSET('Sanitation Data'!$H$10,0,10*ROW('Sanitation Data'!H30)),NA())</f>
        <v>#N/A</v>
      </c>
      <c r="AS36" s="530" t="e">
        <f ca="1">+IF(AND(ISNUMBER(OFFSET('Sanitation Data'!$H$11,0,10*ROW('Sanitation Data'!H30))),'Data Summary'!DH36="Yes"),OFFSET('Sanitation Data'!$H$11,0,10*ROW('Sanitation Data'!H30)),NA())</f>
        <v>#N/A</v>
      </c>
      <c r="AT36" s="530" t="e">
        <f ca="1">+IF(AND(ISNUMBER(OFFSET('Sanitation Data'!$H$12,0,10*ROW('Sanitation Data'!H30))),'Data Summary'!DI36="Yes"),OFFSET('Sanitation Data'!$H$12,0,10*ROW('Sanitation Data'!H30)),NA())</f>
        <v>#N/A</v>
      </c>
      <c r="AU36" s="530" t="e">
        <f ca="1">+IF(AND(ISNUMBER(OFFSET('Sanitation Data'!$I$4,0,10*ROW('Sanitation Data'!I30))),'Data Summary'!DJ36="Yes"),100-OFFSET('Sanitation Data'!$I$4,0,10*ROW('Sanitation Data'!I30)),NA())</f>
        <v>#N/A</v>
      </c>
      <c r="AV36" s="530" t="e">
        <f ca="1">+IF(AND(ISNUMBER(OFFSET('Sanitation Data'!$I$6,0,10*ROW('Sanitation Data'!I30))),'Data Summary'!DK36="Yes"),OFFSET('Sanitation Data'!$I$6,0,10*ROW('Sanitation Data'!I30)),NA())</f>
        <v>#N/A</v>
      </c>
      <c r="AW36" s="530" t="e">
        <f ca="1">+IF(AND(ISNUMBER(OFFSET('Sanitation Data'!$I$10,0,10*ROW('Sanitation Data'!I30))),'Data Summary'!DL36="Yes"),OFFSET('Sanitation Data'!$I$10,0,10*ROW('Sanitation Data'!I30)),NA())</f>
        <v>#N/A</v>
      </c>
      <c r="AX36" s="530" t="e">
        <f ca="1">+IF(AND(ISNUMBER(OFFSET('Sanitation Data'!$I$11,0,10*ROW('Sanitation Data'!I30))),'Data Summary'!DM36="Yes"),OFFSET('Sanitation Data'!$I$11,0,10*ROW('Sanitation Data'!I30)),NA())</f>
        <v>#N/A</v>
      </c>
      <c r="AY36" s="530" t="e">
        <f ca="1">+IF(AND(ISNUMBER(OFFSET('Sanitation Data'!$I$12,0,10*ROW('Sanitation Data'!I30))),'Data Summary'!DN36="Yes"),OFFSET('Sanitation Data'!$I$12,0,10*ROW('Sanitation Data'!I30)),NA())</f>
        <v>#N/A</v>
      </c>
      <c r="AZ36" s="531" t="e">
        <f ca="1">+IF(AND(ISNUMBER(OFFSET('Hygiene Data'!$D$5,0,10*ROW('Hygiene Data'!D30))),'Data Summary'!DO36="Yes"),OFFSET('Hygiene Data'!$D$5,0,10*ROW('Hygiene Data'!D30)),NA())</f>
        <v>#N/A</v>
      </c>
      <c r="BA36" s="531" t="e">
        <f ca="1">+IF(AND(ISNUMBER(OFFSET('Hygiene Data'!$D$7,0,10*ROW('Hygiene Data'!D30))),'Data Summary'!DP36="Yes"),OFFSET('Hygiene Data'!$D$7,0,10*ROW('Hygiene Data'!D30)),NA())</f>
        <v>#N/A</v>
      </c>
      <c r="BB36" s="531" t="e">
        <f ca="1">+IF(AND(ISNUMBER(OFFSET('Hygiene Data'!$D$9,0,10*ROW('Hygiene Data'!D30))),'Data Summary'!DQ36="Yes"),OFFSET('Hygiene Data'!$D$9,0,10*ROW('Hygiene Data'!D30)),NA())</f>
        <v>#N/A</v>
      </c>
      <c r="BC36" s="531" t="e">
        <f ca="1">+IF(AND(ISNUMBER(OFFSET('Hygiene Data'!$E$5,0,10*ROW('Hygiene Data'!E30))),'Data Summary'!DR36="Yes"),OFFSET('Hygiene Data'!$E$5,0,10*ROW('Hygiene Data'!E30)),NA())</f>
        <v>#N/A</v>
      </c>
      <c r="BD36" s="531" t="e">
        <f ca="1">+IF(AND(ISNUMBER(OFFSET('Hygiene Data'!$E$7,0,10*ROW('Hygiene Data'!E30))),'Data Summary'!DS36="Yes"),OFFSET('Hygiene Data'!$E$7,0,10*ROW('Hygiene Data'!E30)),NA())</f>
        <v>#N/A</v>
      </c>
      <c r="BE36" s="531" t="e">
        <f ca="1">+IF(AND(ISNUMBER(OFFSET('Hygiene Data'!$E$9,0,10*ROW('Hygiene Data'!E30))),'Data Summary'!DT36="Yes"),OFFSET('Hygiene Data'!$E$9,0,10*ROW('Hygiene Data'!E30)),NA())</f>
        <v>#N/A</v>
      </c>
      <c r="BF36" s="531" t="e">
        <f ca="1">+IF(AND(ISNUMBER(OFFSET('Hygiene Data'!$F$5,0,10*ROW('Hygiene Data'!F30))),'Data Summary'!DU36="Yes"),OFFSET('Hygiene Data'!$F$5,0,10*ROW('Hygiene Data'!F30)),NA())</f>
        <v>#N/A</v>
      </c>
      <c r="BG36" s="531" t="e">
        <f ca="1">+IF(AND(ISNUMBER(OFFSET('Hygiene Data'!$F$7,0,10*ROW('Hygiene Data'!F30))),'Data Summary'!DV36="Yes"),OFFSET('Hygiene Data'!$F$7,0,10*ROW('Hygiene Data'!F30)),NA())</f>
        <v>#N/A</v>
      </c>
      <c r="BH36" s="531" t="e">
        <f ca="1">+IF(AND(ISNUMBER(OFFSET('Hygiene Data'!$F$9,0,10*ROW('Hygiene Data'!F30))),'Data Summary'!DW36="Yes"),OFFSET('Hygiene Data'!$F$9,0,10*ROW('Hygiene Data'!F30)),NA())</f>
        <v>#N/A</v>
      </c>
      <c r="BI36" s="531" t="e">
        <f ca="1">+IF(AND(ISNUMBER(OFFSET('Hygiene Data'!$G$5,0,10*ROW('Hygiene Data'!G30))),'Data Summary'!DX36="Yes"),OFFSET('Hygiene Data'!$G$5,0,10*ROW('Hygiene Data'!G30)),NA())</f>
        <v>#N/A</v>
      </c>
      <c r="BJ36" s="531" t="e">
        <f ca="1">+IF(AND(ISNUMBER(OFFSET('Hygiene Data'!$G$7,0,10*ROW('Hygiene Data'!G30))),'Data Summary'!DY36="Yes"),OFFSET('Hygiene Data'!$G$7,0,10*ROW('Hygiene Data'!G30)),NA())</f>
        <v>#N/A</v>
      </c>
      <c r="BK36" s="531" t="e">
        <f ca="1">+IF(AND(ISNUMBER(OFFSET('Hygiene Data'!$G$9,0,10*ROW('Hygiene Data'!G30))),'Data Summary'!DZ36="Yes"),OFFSET('Hygiene Data'!$G$9,0,10*ROW('Hygiene Data'!G30)),NA())</f>
        <v>#N/A</v>
      </c>
      <c r="BL36" s="531" t="e">
        <f ca="1">+IF(AND(ISNUMBER(OFFSET('Hygiene Data'!$H$5,0,10*ROW('Hygiene Data'!H30))),'Data Summary'!EA36="Yes"),OFFSET('Hygiene Data'!$H$5,0,10*ROW('Hygiene Data'!H30)),NA())</f>
        <v>#N/A</v>
      </c>
      <c r="BM36" s="531" t="e">
        <f ca="1">+IF(AND(ISNUMBER(OFFSET('Hygiene Data'!$H$7,0,10*ROW('Hygiene Data'!H30))),'Data Summary'!EB36="Yes"),OFFSET('Hygiene Data'!$H$7,0,10*ROW('Hygiene Data'!H30)),NA())</f>
        <v>#N/A</v>
      </c>
      <c r="BN36" s="531" t="e">
        <f ca="1">+IF(AND(ISNUMBER(OFFSET('Hygiene Data'!$H$9,0,10*ROW('Hygiene Data'!H30))),'Data Summary'!EC36="Yes"),OFFSET('Hygiene Data'!$H$9,0,10*ROW('Hygiene Data'!H30)),NA())</f>
        <v>#N/A</v>
      </c>
      <c r="BO36" s="531" t="e">
        <f ca="1">+IF(AND(ISNUMBER(OFFSET('Hygiene Data'!$I$5,0,10*ROW('Hygiene Data'!I30))),'Data Summary'!ED36="Yes"),OFFSET('Hygiene Data'!$I$5,0,10*ROW('Hygiene Data'!I30)),NA())</f>
        <v>#N/A</v>
      </c>
      <c r="BP36" s="531" t="e">
        <f ca="1">+IF(AND(ISNUMBER(OFFSET('Hygiene Data'!$I$7,0,10*ROW('Hygiene Data'!I30))),'Data Summary'!EE36="Yes"),OFFSET('Hygiene Data'!$I$7,0,10*ROW('Hygiene Data'!I30)),NA())</f>
        <v>#N/A</v>
      </c>
      <c r="BQ36" s="531" t="e">
        <f ca="1">+IF(AND(ISNUMBER(OFFSET('Hygiene Data'!$I$9,0,10*ROW('Hygiene Data'!I30))),'Data Summary'!EF36="Yes"),OFFSET('Hygiene Data'!$I$9,0,10*ROW('Hygiene Data'!I30)),NA())</f>
        <v>#N/A</v>
      </c>
    </row>
    <row r="37" spans="1:69" x14ac:dyDescent="0.25">
      <c r="A37" s="527" t="e">
        <f ca="1">+RIGHT('Data Summary'!A37,LEN('Data Summary'!A37)-9)</f>
        <v>#VALUE!</v>
      </c>
      <c r="B37" s="501" t="str">
        <f ca="1">+IF(ISTEXT('Data Summary'!B37),'Data Summary'!B37,"")</f>
        <v/>
      </c>
      <c r="C37" s="528" t="e">
        <f ca="1">+VALUE('Data Summary'!C37)</f>
        <v>#VALUE!</v>
      </c>
      <c r="D37" s="529" t="e">
        <f ca="1">+IF(AND(ISNUMBER(OFFSET('Water Data'!$D$4,0,10*ROW('Water Data'!D31))),'Data Summary'!BS37="Yes"),100-OFFSET('Water Data'!$D$4,0,10*ROW('Water Data'!D31)),NA())</f>
        <v>#N/A</v>
      </c>
      <c r="E37" s="529" t="e">
        <f ca="1">+IF(AND(ISNUMBER(OFFSET('Water Data'!$D$6,0,10*ROW('Water Data'!D31))),'Data Summary'!BT37="Yes"),OFFSET('Water Data'!$D$6,0,10*ROW('Water Data'!D31)),NA())</f>
        <v>#N/A</v>
      </c>
      <c r="F37" s="529" t="e">
        <f ca="1">+IF(AND(ISNUMBER(OFFSET('Water Data'!$D$9,0,10*ROW('Water Data'!D31))),'Data Summary'!BU37="Yes"),OFFSET('Water Data'!$D$9,0,10*ROW('Water Data'!D31)),NA())</f>
        <v>#N/A</v>
      </c>
      <c r="G37" s="529" t="e">
        <f ca="1">+IF(AND(ISNUMBER(OFFSET('Water Data'!$E$4,0,10*ROW('Water Data'!E31))),'Data Summary'!BV37="Yes"),100-OFFSET('Water Data'!$E$4,0,10*ROW('Water Data'!E31)),NA())</f>
        <v>#N/A</v>
      </c>
      <c r="H37" s="529" t="e">
        <f ca="1">+IF(AND(ISNUMBER(OFFSET('Water Data'!$E$6,0,10*ROW('Water Data'!E31))),'Data Summary'!BW37="Yes"),OFFSET('Water Data'!$E$6,0,10*ROW('Water Data'!E31)),NA())</f>
        <v>#N/A</v>
      </c>
      <c r="I37" s="529" t="e">
        <f ca="1">+IF(AND(ISNUMBER(OFFSET('Water Data'!$E$9,0,10*ROW('Water Data'!E31))),'Data Summary'!BX37="Yes"),OFFSET('Water Data'!$E$9,0,10*ROW('Water Data'!E31)),NA())</f>
        <v>#N/A</v>
      </c>
      <c r="J37" s="529" t="e">
        <f ca="1">+IF(AND(ISNUMBER(OFFSET('Water Data'!$F$4,0,10*ROW('Water Data'!F31))),'Data Summary'!BY37="Yes"),100-OFFSET('Water Data'!$F$4,0,10*ROW('Water Data'!F31)),NA())</f>
        <v>#N/A</v>
      </c>
      <c r="K37" s="529" t="e">
        <f ca="1">+IF(AND(ISNUMBER(OFFSET('Water Data'!$F$6,0,10*ROW('Water Data'!F31))),'Data Summary'!BZ37="Yes"),OFFSET('Water Data'!$F$6,0,10*ROW('Water Data'!F31)),NA())</f>
        <v>#N/A</v>
      </c>
      <c r="L37" s="529" t="e">
        <f ca="1">+IF(AND(ISNUMBER(OFFSET('Water Data'!$F$9,0,10*ROW('Water Data'!F31))),'Data Summary'!CA37="Yes"),OFFSET('Water Data'!$F$9,0,10*ROW('Water Data'!F31)),NA())</f>
        <v>#N/A</v>
      </c>
      <c r="M37" s="529" t="e">
        <f ca="1">+IF(AND(ISNUMBER(OFFSET('Water Data'!$G$4,0,10*ROW('Water Data'!G31))),'Data Summary'!CB37="Yes"),100-OFFSET('Water Data'!$G$4,0,10*ROW('Water Data'!G31)),NA())</f>
        <v>#N/A</v>
      </c>
      <c r="N37" s="529" t="e">
        <f ca="1">+IF(AND(ISNUMBER(OFFSET('Water Data'!$G$6,0,10*ROW('Water Data'!G31))),'Data Summary'!CC37="Yes"),OFFSET('Water Data'!$G$6,0,10*ROW('Water Data'!G31)),NA())</f>
        <v>#N/A</v>
      </c>
      <c r="O37" s="529" t="e">
        <f ca="1">+IF(AND(ISNUMBER(OFFSET('Water Data'!$G$9,0,10*ROW('Water Data'!G31))),'Data Summary'!CD37="Yes"),OFFSET('Water Data'!$G$9,0,10*ROW('Water Data'!G31)),NA())</f>
        <v>#N/A</v>
      </c>
      <c r="P37" s="529" t="e">
        <f ca="1">+IF(AND(ISNUMBER(OFFSET('Water Data'!$H$4,0,10*ROW('Water Data'!H31))),'Data Summary'!CE37="Yes"),100-OFFSET('Water Data'!$H$4,0,10*ROW('Water Data'!H31)),NA())</f>
        <v>#N/A</v>
      </c>
      <c r="Q37" s="529" t="e">
        <f ca="1">+IF(AND(ISNUMBER(OFFSET('Water Data'!$H$6,0,10*ROW('Water Data'!H31))),'Data Summary'!CF37="Yes"),OFFSET('Water Data'!$H$6,0,10*ROW('Water Data'!H31)),NA())</f>
        <v>#N/A</v>
      </c>
      <c r="R37" s="529" t="e">
        <f ca="1">+IF(AND(ISNUMBER(OFFSET('Water Data'!$H$9,0,10*ROW('Water Data'!H31))),'Data Summary'!CG37="Yes"),OFFSET('Water Data'!$H$9,0,10*ROW('Water Data'!H31)),NA())</f>
        <v>#N/A</v>
      </c>
      <c r="S37" s="529" t="e">
        <f ca="1">+IF(AND(ISNUMBER(OFFSET('Water Data'!$I$4,0,10*ROW('Water Data'!I31))),'Data Summary'!CH37="Yes"),100-OFFSET('Water Data'!$I$4,0,10*ROW('Water Data'!I31)),NA())</f>
        <v>#N/A</v>
      </c>
      <c r="T37" s="529" t="e">
        <f ca="1">+IF(AND(ISNUMBER(OFFSET('Water Data'!$I$6,0,10*ROW('Water Data'!I31))),'Data Summary'!CI37="Yes"),OFFSET('Water Data'!$I$6,0,10*ROW('Water Data'!I31)),NA())</f>
        <v>#N/A</v>
      </c>
      <c r="U37" s="529" t="e">
        <f ca="1">+IF(AND(ISNUMBER(OFFSET('Water Data'!$I$9,0,10*ROW('Water Data'!I31))),'Data Summary'!CJ37="Yes"),OFFSET('Water Data'!$I$9,0,10*ROW('Water Data'!I31)),NA())</f>
        <v>#N/A</v>
      </c>
      <c r="V37" s="530" t="e">
        <f ca="1">+IF(AND(ISNUMBER(OFFSET('Sanitation Data'!$D$4,0,10*ROW('Sanitation Data'!D31))),'Data Summary'!CK37="Yes"),100-OFFSET('Sanitation Data'!$D$4,0,10*ROW('Sanitation Data'!D31)),NA())</f>
        <v>#N/A</v>
      </c>
      <c r="W37" s="530" t="e">
        <f ca="1">+IF(AND(ISNUMBER(OFFSET('Sanitation Data'!$D$6,0,10*ROW('Sanitation Data'!D31))),'Data Summary'!CL37="Yes"),OFFSET('Sanitation Data'!$D$6,0,10*ROW('Sanitation Data'!D31)),NA())</f>
        <v>#N/A</v>
      </c>
      <c r="X37" s="530" t="e">
        <f ca="1">+IF(AND(ISNUMBER(OFFSET('Sanitation Data'!$D$10,0,10*ROW('Sanitation Data'!D31))),'Data Summary'!CM37="Yes"),OFFSET('Sanitation Data'!$D$10,0,10*ROW('Sanitation Data'!D31)),NA())</f>
        <v>#N/A</v>
      </c>
      <c r="Y37" s="530" t="e">
        <f ca="1">+IF(AND(ISNUMBER(OFFSET('Sanitation Data'!$D$11,0,10*ROW('Sanitation Data'!D31))),'Data Summary'!CN37="Yes"),OFFSET('Sanitation Data'!$D$11,0,10*ROW('Sanitation Data'!D31)),NA())</f>
        <v>#N/A</v>
      </c>
      <c r="Z37" s="530" t="e">
        <f ca="1">+IF(AND(ISNUMBER(OFFSET('Sanitation Data'!$D$12,0,10*ROW('Sanitation Data'!D31))),'Data Summary'!CO37="Yes"),OFFSET('Sanitation Data'!$D$12,0,10*ROW('Sanitation Data'!D31)),NA())</f>
        <v>#N/A</v>
      </c>
      <c r="AA37" s="530" t="e">
        <f ca="1">+IF(AND(ISNUMBER(OFFSET('Sanitation Data'!$E$4,0,10*ROW('Sanitation Data'!E31))),'Data Summary'!CP37="Yes"),100-OFFSET('Sanitation Data'!$E$4,0,10*ROW('Sanitation Data'!E31)),NA())</f>
        <v>#N/A</v>
      </c>
      <c r="AB37" s="530" t="e">
        <f ca="1">+IF(AND(ISNUMBER(OFFSET('Sanitation Data'!$E$6,0,10*ROW('Sanitation Data'!E31))),'Data Summary'!CQ37="Yes"),OFFSET('Sanitation Data'!$E$6,0,10*ROW('Sanitation Data'!E31)),NA())</f>
        <v>#N/A</v>
      </c>
      <c r="AC37" s="530" t="e">
        <f ca="1">+IF(AND(ISNUMBER(OFFSET('Sanitation Data'!$E$10,0,10*ROW('Sanitation Data'!E31))),'Data Summary'!CR37="Yes"),OFFSET('Sanitation Data'!$E$10,0,10*ROW('Sanitation Data'!E31)),NA())</f>
        <v>#N/A</v>
      </c>
      <c r="AD37" s="530" t="e">
        <f ca="1">+IF(AND(ISNUMBER(OFFSET('Sanitation Data'!$E$11,0,10*ROW('Sanitation Data'!E31))),'Data Summary'!CS37="Yes"),OFFSET('Sanitation Data'!$E$11,0,10*ROW('Sanitation Data'!E31)),NA())</f>
        <v>#N/A</v>
      </c>
      <c r="AE37" s="530" t="e">
        <f ca="1">+IF(AND(ISNUMBER(OFFSET('Sanitation Data'!$E$12,0,10*ROW('Sanitation Data'!E31))),'Data Summary'!CT37="Yes"),OFFSET('Sanitation Data'!$E$12,0,10*ROW('Sanitation Data'!E31)),NA())</f>
        <v>#N/A</v>
      </c>
      <c r="AF37" s="530" t="e">
        <f ca="1">+IF(AND(ISNUMBER(OFFSET('Sanitation Data'!$F$4,0,10*ROW('Sanitation Data'!F31))),'Data Summary'!CU37="Yes"),100-OFFSET('Sanitation Data'!$F$4,0,10*ROW('Sanitation Data'!F31)),NA())</f>
        <v>#N/A</v>
      </c>
      <c r="AG37" s="530" t="e">
        <f ca="1">+IF(AND(ISNUMBER(OFFSET('Sanitation Data'!$F$6,0,10*ROW('Sanitation Data'!F31))),'Data Summary'!CV37="Yes"),OFFSET('Sanitation Data'!$F$6,0,10*ROW('Sanitation Data'!F31)),NA())</f>
        <v>#N/A</v>
      </c>
      <c r="AH37" s="530" t="e">
        <f ca="1">+IF(AND(ISNUMBER(OFFSET('Sanitation Data'!$F$10,0,10*ROW('Sanitation Data'!F31))),'Data Summary'!CW37="Yes"),OFFSET('Sanitation Data'!$F$10,0,10*ROW('Sanitation Data'!F31)),NA())</f>
        <v>#N/A</v>
      </c>
      <c r="AI37" s="530" t="e">
        <f ca="1">+IF(AND(ISNUMBER(OFFSET('Sanitation Data'!$F$11,0,10*ROW('Sanitation Data'!F31))),'Data Summary'!CX37="Yes"),OFFSET('Sanitation Data'!$F$11,0,10*ROW('Sanitation Data'!F31)),NA())</f>
        <v>#N/A</v>
      </c>
      <c r="AJ37" s="530" t="e">
        <f ca="1">+IF(AND(ISNUMBER(OFFSET('Sanitation Data'!$F$12,0,10*ROW('Sanitation Data'!F31))),'Data Summary'!CY37="Yes"),OFFSET('Sanitation Data'!$F$12,0,10*ROW('Sanitation Data'!F31)),NA())</f>
        <v>#N/A</v>
      </c>
      <c r="AK37" s="530" t="e">
        <f ca="1">+IF(AND(ISNUMBER(OFFSET('Sanitation Data'!$G$4,0,10*ROW('Sanitation Data'!G31))),'Data Summary'!CZ37="Yes"),100-OFFSET('Sanitation Data'!$G$4,0,10*ROW('Sanitation Data'!G31)),NA())</f>
        <v>#N/A</v>
      </c>
      <c r="AL37" s="530" t="e">
        <f ca="1">+IF(AND(ISNUMBER(OFFSET('Sanitation Data'!$G$6,0,10*ROW('Sanitation Data'!G31))),'Data Summary'!DA37="Yes"),OFFSET('Sanitation Data'!$G$6,0,10*ROW('Sanitation Data'!G31)),NA())</f>
        <v>#N/A</v>
      </c>
      <c r="AM37" s="530" t="e">
        <f ca="1">+IF(AND(ISNUMBER(OFFSET('Sanitation Data'!$G$10,0,10*ROW('Sanitation Data'!G31))),'Data Summary'!DB37="Yes"),OFFSET('Sanitation Data'!$G$10,0,10*ROW('Sanitation Data'!G31)),NA())</f>
        <v>#N/A</v>
      </c>
      <c r="AN37" s="530" t="e">
        <f ca="1">+IF(AND(ISNUMBER(OFFSET('Sanitation Data'!$G$11,0,10*ROW('Sanitation Data'!G31))),'Data Summary'!DC37="Yes"),OFFSET('Sanitation Data'!$G$11,0,10*ROW('Sanitation Data'!G31)),NA())</f>
        <v>#N/A</v>
      </c>
      <c r="AO37" s="530" t="e">
        <f ca="1">+IF(AND(ISNUMBER(OFFSET('Sanitation Data'!$G$12,0,10*ROW('Sanitation Data'!G31))),'Data Summary'!DD37="Yes"),OFFSET('Sanitation Data'!$G$12,0,10*ROW('Sanitation Data'!G31)),NA())</f>
        <v>#N/A</v>
      </c>
      <c r="AP37" s="530" t="e">
        <f ca="1">+IF(AND(ISNUMBER(OFFSET('Sanitation Data'!$H$4,0,10*ROW('Sanitation Data'!H31))),'Data Summary'!DE37="Yes"),100-OFFSET('Sanitation Data'!$H$4,0,10*ROW('Sanitation Data'!H31)),NA())</f>
        <v>#N/A</v>
      </c>
      <c r="AQ37" s="530" t="e">
        <f ca="1">+IF(AND(ISNUMBER(OFFSET('Sanitation Data'!$H$6,0,10*ROW('Sanitation Data'!H31))),'Data Summary'!DF37="Yes"),OFFSET('Sanitation Data'!$H$6,0,10*ROW('Sanitation Data'!H31)),NA())</f>
        <v>#N/A</v>
      </c>
      <c r="AR37" s="530" t="e">
        <f ca="1">+IF(AND(ISNUMBER(OFFSET('Sanitation Data'!$H$10,0,10*ROW('Sanitation Data'!H31))),'Data Summary'!DG37="Yes"),OFFSET('Sanitation Data'!$H$10,0,10*ROW('Sanitation Data'!H31)),NA())</f>
        <v>#N/A</v>
      </c>
      <c r="AS37" s="530" t="e">
        <f ca="1">+IF(AND(ISNUMBER(OFFSET('Sanitation Data'!$H$11,0,10*ROW('Sanitation Data'!H31))),'Data Summary'!DH37="Yes"),OFFSET('Sanitation Data'!$H$11,0,10*ROW('Sanitation Data'!H31)),NA())</f>
        <v>#N/A</v>
      </c>
      <c r="AT37" s="530" t="e">
        <f ca="1">+IF(AND(ISNUMBER(OFFSET('Sanitation Data'!$H$12,0,10*ROW('Sanitation Data'!H31))),'Data Summary'!DI37="Yes"),OFFSET('Sanitation Data'!$H$12,0,10*ROW('Sanitation Data'!H31)),NA())</f>
        <v>#N/A</v>
      </c>
      <c r="AU37" s="530" t="e">
        <f ca="1">+IF(AND(ISNUMBER(OFFSET('Sanitation Data'!$I$4,0,10*ROW('Sanitation Data'!I31))),'Data Summary'!DJ37="Yes"),100-OFFSET('Sanitation Data'!$I$4,0,10*ROW('Sanitation Data'!I31)),NA())</f>
        <v>#N/A</v>
      </c>
      <c r="AV37" s="530" t="e">
        <f ca="1">+IF(AND(ISNUMBER(OFFSET('Sanitation Data'!$I$6,0,10*ROW('Sanitation Data'!I31))),'Data Summary'!DK37="Yes"),OFFSET('Sanitation Data'!$I$6,0,10*ROW('Sanitation Data'!I31)),NA())</f>
        <v>#N/A</v>
      </c>
      <c r="AW37" s="530" t="e">
        <f ca="1">+IF(AND(ISNUMBER(OFFSET('Sanitation Data'!$I$10,0,10*ROW('Sanitation Data'!I31))),'Data Summary'!DL37="Yes"),OFFSET('Sanitation Data'!$I$10,0,10*ROW('Sanitation Data'!I31)),NA())</f>
        <v>#N/A</v>
      </c>
      <c r="AX37" s="530" t="e">
        <f ca="1">+IF(AND(ISNUMBER(OFFSET('Sanitation Data'!$I$11,0,10*ROW('Sanitation Data'!I31))),'Data Summary'!DM37="Yes"),OFFSET('Sanitation Data'!$I$11,0,10*ROW('Sanitation Data'!I31)),NA())</f>
        <v>#N/A</v>
      </c>
      <c r="AY37" s="530" t="e">
        <f ca="1">+IF(AND(ISNUMBER(OFFSET('Sanitation Data'!$I$12,0,10*ROW('Sanitation Data'!I31))),'Data Summary'!DN37="Yes"),OFFSET('Sanitation Data'!$I$12,0,10*ROW('Sanitation Data'!I31)),NA())</f>
        <v>#N/A</v>
      </c>
      <c r="AZ37" s="531" t="e">
        <f ca="1">+IF(AND(ISNUMBER(OFFSET('Hygiene Data'!$D$5,0,10*ROW('Hygiene Data'!D31))),'Data Summary'!DO37="Yes"),OFFSET('Hygiene Data'!$D$5,0,10*ROW('Hygiene Data'!D31)),NA())</f>
        <v>#N/A</v>
      </c>
      <c r="BA37" s="531" t="e">
        <f ca="1">+IF(AND(ISNUMBER(OFFSET('Hygiene Data'!$D$7,0,10*ROW('Hygiene Data'!D31))),'Data Summary'!DP37="Yes"),OFFSET('Hygiene Data'!$D$7,0,10*ROW('Hygiene Data'!D31)),NA())</f>
        <v>#N/A</v>
      </c>
      <c r="BB37" s="531" t="e">
        <f ca="1">+IF(AND(ISNUMBER(OFFSET('Hygiene Data'!$D$9,0,10*ROW('Hygiene Data'!D31))),'Data Summary'!DQ37="Yes"),OFFSET('Hygiene Data'!$D$9,0,10*ROW('Hygiene Data'!D31)),NA())</f>
        <v>#N/A</v>
      </c>
      <c r="BC37" s="531" t="e">
        <f ca="1">+IF(AND(ISNUMBER(OFFSET('Hygiene Data'!$E$5,0,10*ROW('Hygiene Data'!E31))),'Data Summary'!DR37="Yes"),OFFSET('Hygiene Data'!$E$5,0,10*ROW('Hygiene Data'!E31)),NA())</f>
        <v>#N/A</v>
      </c>
      <c r="BD37" s="531" t="e">
        <f ca="1">+IF(AND(ISNUMBER(OFFSET('Hygiene Data'!$E$7,0,10*ROW('Hygiene Data'!E31))),'Data Summary'!DS37="Yes"),OFFSET('Hygiene Data'!$E$7,0,10*ROW('Hygiene Data'!E31)),NA())</f>
        <v>#N/A</v>
      </c>
      <c r="BE37" s="531" t="e">
        <f ca="1">+IF(AND(ISNUMBER(OFFSET('Hygiene Data'!$E$9,0,10*ROW('Hygiene Data'!E31))),'Data Summary'!DT37="Yes"),OFFSET('Hygiene Data'!$E$9,0,10*ROW('Hygiene Data'!E31)),NA())</f>
        <v>#N/A</v>
      </c>
      <c r="BF37" s="531" t="e">
        <f ca="1">+IF(AND(ISNUMBER(OFFSET('Hygiene Data'!$F$5,0,10*ROW('Hygiene Data'!F31))),'Data Summary'!DU37="Yes"),OFFSET('Hygiene Data'!$F$5,0,10*ROW('Hygiene Data'!F31)),NA())</f>
        <v>#N/A</v>
      </c>
      <c r="BG37" s="531" t="e">
        <f ca="1">+IF(AND(ISNUMBER(OFFSET('Hygiene Data'!$F$7,0,10*ROW('Hygiene Data'!F31))),'Data Summary'!DV37="Yes"),OFFSET('Hygiene Data'!$F$7,0,10*ROW('Hygiene Data'!F31)),NA())</f>
        <v>#N/A</v>
      </c>
      <c r="BH37" s="531" t="e">
        <f ca="1">+IF(AND(ISNUMBER(OFFSET('Hygiene Data'!$F$9,0,10*ROW('Hygiene Data'!F31))),'Data Summary'!DW37="Yes"),OFFSET('Hygiene Data'!$F$9,0,10*ROW('Hygiene Data'!F31)),NA())</f>
        <v>#N/A</v>
      </c>
      <c r="BI37" s="531" t="e">
        <f ca="1">+IF(AND(ISNUMBER(OFFSET('Hygiene Data'!$G$5,0,10*ROW('Hygiene Data'!G31))),'Data Summary'!DX37="Yes"),OFFSET('Hygiene Data'!$G$5,0,10*ROW('Hygiene Data'!G31)),NA())</f>
        <v>#N/A</v>
      </c>
      <c r="BJ37" s="531" t="e">
        <f ca="1">+IF(AND(ISNUMBER(OFFSET('Hygiene Data'!$G$7,0,10*ROW('Hygiene Data'!G31))),'Data Summary'!DY37="Yes"),OFFSET('Hygiene Data'!$G$7,0,10*ROW('Hygiene Data'!G31)),NA())</f>
        <v>#N/A</v>
      </c>
      <c r="BK37" s="531" t="e">
        <f ca="1">+IF(AND(ISNUMBER(OFFSET('Hygiene Data'!$G$9,0,10*ROW('Hygiene Data'!G31))),'Data Summary'!DZ37="Yes"),OFFSET('Hygiene Data'!$G$9,0,10*ROW('Hygiene Data'!G31)),NA())</f>
        <v>#N/A</v>
      </c>
      <c r="BL37" s="531" t="e">
        <f ca="1">+IF(AND(ISNUMBER(OFFSET('Hygiene Data'!$H$5,0,10*ROW('Hygiene Data'!H31))),'Data Summary'!EA37="Yes"),OFFSET('Hygiene Data'!$H$5,0,10*ROW('Hygiene Data'!H31)),NA())</f>
        <v>#N/A</v>
      </c>
      <c r="BM37" s="531" t="e">
        <f ca="1">+IF(AND(ISNUMBER(OFFSET('Hygiene Data'!$H$7,0,10*ROW('Hygiene Data'!H31))),'Data Summary'!EB37="Yes"),OFFSET('Hygiene Data'!$H$7,0,10*ROW('Hygiene Data'!H31)),NA())</f>
        <v>#N/A</v>
      </c>
      <c r="BN37" s="531" t="e">
        <f ca="1">+IF(AND(ISNUMBER(OFFSET('Hygiene Data'!$H$9,0,10*ROW('Hygiene Data'!H31))),'Data Summary'!EC37="Yes"),OFFSET('Hygiene Data'!$H$9,0,10*ROW('Hygiene Data'!H31)),NA())</f>
        <v>#N/A</v>
      </c>
      <c r="BO37" s="531" t="e">
        <f ca="1">+IF(AND(ISNUMBER(OFFSET('Hygiene Data'!$I$5,0,10*ROW('Hygiene Data'!I31))),'Data Summary'!ED37="Yes"),OFFSET('Hygiene Data'!$I$5,0,10*ROW('Hygiene Data'!I31)),NA())</f>
        <v>#N/A</v>
      </c>
      <c r="BP37" s="531" t="e">
        <f ca="1">+IF(AND(ISNUMBER(OFFSET('Hygiene Data'!$I$7,0,10*ROW('Hygiene Data'!I31))),'Data Summary'!EE37="Yes"),OFFSET('Hygiene Data'!$I$7,0,10*ROW('Hygiene Data'!I31)),NA())</f>
        <v>#N/A</v>
      </c>
      <c r="BQ37" s="531" t="e">
        <f ca="1">+IF(AND(ISNUMBER(OFFSET('Hygiene Data'!$I$9,0,10*ROW('Hygiene Data'!I31))),'Data Summary'!EF37="Yes"),OFFSET('Hygiene Data'!$I$9,0,10*ROW('Hygiene Data'!I31)),NA())</f>
        <v>#N/A</v>
      </c>
    </row>
    <row r="38" spans="1:69" x14ac:dyDescent="0.25">
      <c r="A38" s="527" t="e">
        <f ca="1">+RIGHT('Data Summary'!A38,LEN('Data Summary'!A38)-9)</f>
        <v>#VALUE!</v>
      </c>
      <c r="B38" s="501" t="str">
        <f ca="1">+IF(ISTEXT('Data Summary'!B38),'Data Summary'!B38,"")</f>
        <v/>
      </c>
      <c r="C38" s="528" t="e">
        <f ca="1">+VALUE('Data Summary'!C38)</f>
        <v>#VALUE!</v>
      </c>
      <c r="D38" s="529" t="e">
        <f ca="1">+IF(AND(ISNUMBER(OFFSET('Water Data'!$D$4,0,10*ROW('Water Data'!D32))),'Data Summary'!BS38="Yes"),100-OFFSET('Water Data'!$D$4,0,10*ROW('Water Data'!D32)),NA())</f>
        <v>#N/A</v>
      </c>
      <c r="E38" s="529" t="e">
        <f ca="1">+IF(AND(ISNUMBER(OFFSET('Water Data'!$D$6,0,10*ROW('Water Data'!D32))),'Data Summary'!BT38="Yes"),OFFSET('Water Data'!$D$6,0,10*ROW('Water Data'!D32)),NA())</f>
        <v>#N/A</v>
      </c>
      <c r="F38" s="529" t="e">
        <f ca="1">+IF(AND(ISNUMBER(OFFSET('Water Data'!$D$9,0,10*ROW('Water Data'!D32))),'Data Summary'!BU38="Yes"),OFFSET('Water Data'!$D$9,0,10*ROW('Water Data'!D32)),NA())</f>
        <v>#N/A</v>
      </c>
      <c r="G38" s="529" t="e">
        <f ca="1">+IF(AND(ISNUMBER(OFFSET('Water Data'!$E$4,0,10*ROW('Water Data'!E32))),'Data Summary'!BV38="Yes"),100-OFFSET('Water Data'!$E$4,0,10*ROW('Water Data'!E32)),NA())</f>
        <v>#N/A</v>
      </c>
      <c r="H38" s="529" t="e">
        <f ca="1">+IF(AND(ISNUMBER(OFFSET('Water Data'!$E$6,0,10*ROW('Water Data'!E32))),'Data Summary'!BW38="Yes"),OFFSET('Water Data'!$E$6,0,10*ROW('Water Data'!E32)),NA())</f>
        <v>#N/A</v>
      </c>
      <c r="I38" s="529" t="e">
        <f ca="1">+IF(AND(ISNUMBER(OFFSET('Water Data'!$E$9,0,10*ROW('Water Data'!E32))),'Data Summary'!BX38="Yes"),OFFSET('Water Data'!$E$9,0,10*ROW('Water Data'!E32)),NA())</f>
        <v>#N/A</v>
      </c>
      <c r="J38" s="529" t="e">
        <f ca="1">+IF(AND(ISNUMBER(OFFSET('Water Data'!$F$4,0,10*ROW('Water Data'!F32))),'Data Summary'!BY38="Yes"),100-OFFSET('Water Data'!$F$4,0,10*ROW('Water Data'!F32)),NA())</f>
        <v>#N/A</v>
      </c>
      <c r="K38" s="529" t="e">
        <f ca="1">+IF(AND(ISNUMBER(OFFSET('Water Data'!$F$6,0,10*ROW('Water Data'!F32))),'Data Summary'!BZ38="Yes"),OFFSET('Water Data'!$F$6,0,10*ROW('Water Data'!F32)),NA())</f>
        <v>#N/A</v>
      </c>
      <c r="L38" s="529" t="e">
        <f ca="1">+IF(AND(ISNUMBER(OFFSET('Water Data'!$F$9,0,10*ROW('Water Data'!F32))),'Data Summary'!CA38="Yes"),OFFSET('Water Data'!$F$9,0,10*ROW('Water Data'!F32)),NA())</f>
        <v>#N/A</v>
      </c>
      <c r="M38" s="529" t="e">
        <f ca="1">+IF(AND(ISNUMBER(OFFSET('Water Data'!$G$4,0,10*ROW('Water Data'!G32))),'Data Summary'!CB38="Yes"),100-OFFSET('Water Data'!$G$4,0,10*ROW('Water Data'!G32)),NA())</f>
        <v>#N/A</v>
      </c>
      <c r="N38" s="529" t="e">
        <f ca="1">+IF(AND(ISNUMBER(OFFSET('Water Data'!$G$6,0,10*ROW('Water Data'!G32))),'Data Summary'!CC38="Yes"),OFFSET('Water Data'!$G$6,0,10*ROW('Water Data'!G32)),NA())</f>
        <v>#N/A</v>
      </c>
      <c r="O38" s="529" t="e">
        <f ca="1">+IF(AND(ISNUMBER(OFFSET('Water Data'!$G$9,0,10*ROW('Water Data'!G32))),'Data Summary'!CD38="Yes"),OFFSET('Water Data'!$G$9,0,10*ROW('Water Data'!G32)),NA())</f>
        <v>#N/A</v>
      </c>
      <c r="P38" s="529" t="e">
        <f ca="1">+IF(AND(ISNUMBER(OFFSET('Water Data'!$H$4,0,10*ROW('Water Data'!H32))),'Data Summary'!CE38="Yes"),100-OFFSET('Water Data'!$H$4,0,10*ROW('Water Data'!H32)),NA())</f>
        <v>#N/A</v>
      </c>
      <c r="Q38" s="529" t="e">
        <f ca="1">+IF(AND(ISNUMBER(OFFSET('Water Data'!$H$6,0,10*ROW('Water Data'!H32))),'Data Summary'!CF38="Yes"),OFFSET('Water Data'!$H$6,0,10*ROW('Water Data'!H32)),NA())</f>
        <v>#N/A</v>
      </c>
      <c r="R38" s="529" t="e">
        <f ca="1">+IF(AND(ISNUMBER(OFFSET('Water Data'!$H$9,0,10*ROW('Water Data'!H32))),'Data Summary'!CG38="Yes"),OFFSET('Water Data'!$H$9,0,10*ROW('Water Data'!H32)),NA())</f>
        <v>#N/A</v>
      </c>
      <c r="S38" s="529" t="e">
        <f ca="1">+IF(AND(ISNUMBER(OFFSET('Water Data'!$I$4,0,10*ROW('Water Data'!I32))),'Data Summary'!CH38="Yes"),100-OFFSET('Water Data'!$I$4,0,10*ROW('Water Data'!I32)),NA())</f>
        <v>#N/A</v>
      </c>
      <c r="T38" s="529" t="e">
        <f ca="1">+IF(AND(ISNUMBER(OFFSET('Water Data'!$I$6,0,10*ROW('Water Data'!I32))),'Data Summary'!CI38="Yes"),OFFSET('Water Data'!$I$6,0,10*ROW('Water Data'!I32)),NA())</f>
        <v>#N/A</v>
      </c>
      <c r="U38" s="529" t="e">
        <f ca="1">+IF(AND(ISNUMBER(OFFSET('Water Data'!$I$9,0,10*ROW('Water Data'!I32))),'Data Summary'!CJ38="Yes"),OFFSET('Water Data'!$I$9,0,10*ROW('Water Data'!I32)),NA())</f>
        <v>#N/A</v>
      </c>
      <c r="V38" s="530" t="e">
        <f ca="1">+IF(AND(ISNUMBER(OFFSET('Sanitation Data'!$D$4,0,10*ROW('Sanitation Data'!D32))),'Data Summary'!CK38="Yes"),100-OFFSET('Sanitation Data'!$D$4,0,10*ROW('Sanitation Data'!D32)),NA())</f>
        <v>#N/A</v>
      </c>
      <c r="W38" s="530" t="e">
        <f ca="1">+IF(AND(ISNUMBER(OFFSET('Sanitation Data'!$D$6,0,10*ROW('Sanitation Data'!D32))),'Data Summary'!CL38="Yes"),OFFSET('Sanitation Data'!$D$6,0,10*ROW('Sanitation Data'!D32)),NA())</f>
        <v>#N/A</v>
      </c>
      <c r="X38" s="530" t="e">
        <f ca="1">+IF(AND(ISNUMBER(OFFSET('Sanitation Data'!$D$10,0,10*ROW('Sanitation Data'!D32))),'Data Summary'!CM38="Yes"),OFFSET('Sanitation Data'!$D$10,0,10*ROW('Sanitation Data'!D32)),NA())</f>
        <v>#N/A</v>
      </c>
      <c r="Y38" s="530" t="e">
        <f ca="1">+IF(AND(ISNUMBER(OFFSET('Sanitation Data'!$D$11,0,10*ROW('Sanitation Data'!D32))),'Data Summary'!CN38="Yes"),OFFSET('Sanitation Data'!$D$11,0,10*ROW('Sanitation Data'!D32)),NA())</f>
        <v>#N/A</v>
      </c>
      <c r="Z38" s="530" t="e">
        <f ca="1">+IF(AND(ISNUMBER(OFFSET('Sanitation Data'!$D$12,0,10*ROW('Sanitation Data'!D32))),'Data Summary'!CO38="Yes"),OFFSET('Sanitation Data'!$D$12,0,10*ROW('Sanitation Data'!D32)),NA())</f>
        <v>#N/A</v>
      </c>
      <c r="AA38" s="530" t="e">
        <f ca="1">+IF(AND(ISNUMBER(OFFSET('Sanitation Data'!$E$4,0,10*ROW('Sanitation Data'!E32))),'Data Summary'!CP38="Yes"),100-OFFSET('Sanitation Data'!$E$4,0,10*ROW('Sanitation Data'!E32)),NA())</f>
        <v>#N/A</v>
      </c>
      <c r="AB38" s="530" t="e">
        <f ca="1">+IF(AND(ISNUMBER(OFFSET('Sanitation Data'!$E$6,0,10*ROW('Sanitation Data'!E32))),'Data Summary'!CQ38="Yes"),OFFSET('Sanitation Data'!$E$6,0,10*ROW('Sanitation Data'!E32)),NA())</f>
        <v>#N/A</v>
      </c>
      <c r="AC38" s="530" t="e">
        <f ca="1">+IF(AND(ISNUMBER(OFFSET('Sanitation Data'!$E$10,0,10*ROW('Sanitation Data'!E32))),'Data Summary'!CR38="Yes"),OFFSET('Sanitation Data'!$E$10,0,10*ROW('Sanitation Data'!E32)),NA())</f>
        <v>#N/A</v>
      </c>
      <c r="AD38" s="530" t="e">
        <f ca="1">+IF(AND(ISNUMBER(OFFSET('Sanitation Data'!$E$11,0,10*ROW('Sanitation Data'!E32))),'Data Summary'!CS38="Yes"),OFFSET('Sanitation Data'!$E$11,0,10*ROW('Sanitation Data'!E32)),NA())</f>
        <v>#N/A</v>
      </c>
      <c r="AE38" s="530" t="e">
        <f ca="1">+IF(AND(ISNUMBER(OFFSET('Sanitation Data'!$E$12,0,10*ROW('Sanitation Data'!E32))),'Data Summary'!CT38="Yes"),OFFSET('Sanitation Data'!$E$12,0,10*ROW('Sanitation Data'!E32)),NA())</f>
        <v>#N/A</v>
      </c>
      <c r="AF38" s="530" t="e">
        <f ca="1">+IF(AND(ISNUMBER(OFFSET('Sanitation Data'!$F$4,0,10*ROW('Sanitation Data'!F32))),'Data Summary'!CU38="Yes"),100-OFFSET('Sanitation Data'!$F$4,0,10*ROW('Sanitation Data'!F32)),NA())</f>
        <v>#N/A</v>
      </c>
      <c r="AG38" s="530" t="e">
        <f ca="1">+IF(AND(ISNUMBER(OFFSET('Sanitation Data'!$F$6,0,10*ROW('Sanitation Data'!F32))),'Data Summary'!CV38="Yes"),OFFSET('Sanitation Data'!$F$6,0,10*ROW('Sanitation Data'!F32)),NA())</f>
        <v>#N/A</v>
      </c>
      <c r="AH38" s="530" t="e">
        <f ca="1">+IF(AND(ISNUMBER(OFFSET('Sanitation Data'!$F$10,0,10*ROW('Sanitation Data'!F32))),'Data Summary'!CW38="Yes"),OFFSET('Sanitation Data'!$F$10,0,10*ROW('Sanitation Data'!F32)),NA())</f>
        <v>#N/A</v>
      </c>
      <c r="AI38" s="530" t="e">
        <f ca="1">+IF(AND(ISNUMBER(OFFSET('Sanitation Data'!$F$11,0,10*ROW('Sanitation Data'!F32))),'Data Summary'!CX38="Yes"),OFFSET('Sanitation Data'!$F$11,0,10*ROW('Sanitation Data'!F32)),NA())</f>
        <v>#N/A</v>
      </c>
      <c r="AJ38" s="530" t="e">
        <f ca="1">+IF(AND(ISNUMBER(OFFSET('Sanitation Data'!$F$12,0,10*ROW('Sanitation Data'!F32))),'Data Summary'!CY38="Yes"),OFFSET('Sanitation Data'!$F$12,0,10*ROW('Sanitation Data'!F32)),NA())</f>
        <v>#N/A</v>
      </c>
      <c r="AK38" s="530" t="e">
        <f ca="1">+IF(AND(ISNUMBER(OFFSET('Sanitation Data'!$G$4,0,10*ROW('Sanitation Data'!G32))),'Data Summary'!CZ38="Yes"),100-OFFSET('Sanitation Data'!$G$4,0,10*ROW('Sanitation Data'!G32)),NA())</f>
        <v>#N/A</v>
      </c>
      <c r="AL38" s="530" t="e">
        <f ca="1">+IF(AND(ISNUMBER(OFFSET('Sanitation Data'!$G$6,0,10*ROW('Sanitation Data'!G32))),'Data Summary'!DA38="Yes"),OFFSET('Sanitation Data'!$G$6,0,10*ROW('Sanitation Data'!G32)),NA())</f>
        <v>#N/A</v>
      </c>
      <c r="AM38" s="530" t="e">
        <f ca="1">+IF(AND(ISNUMBER(OFFSET('Sanitation Data'!$G$10,0,10*ROW('Sanitation Data'!G32))),'Data Summary'!DB38="Yes"),OFFSET('Sanitation Data'!$G$10,0,10*ROW('Sanitation Data'!G32)),NA())</f>
        <v>#N/A</v>
      </c>
      <c r="AN38" s="530" t="e">
        <f ca="1">+IF(AND(ISNUMBER(OFFSET('Sanitation Data'!$G$11,0,10*ROW('Sanitation Data'!G32))),'Data Summary'!DC38="Yes"),OFFSET('Sanitation Data'!$G$11,0,10*ROW('Sanitation Data'!G32)),NA())</f>
        <v>#N/A</v>
      </c>
      <c r="AO38" s="530" t="e">
        <f ca="1">+IF(AND(ISNUMBER(OFFSET('Sanitation Data'!$G$12,0,10*ROW('Sanitation Data'!G32))),'Data Summary'!DD38="Yes"),OFFSET('Sanitation Data'!$G$12,0,10*ROW('Sanitation Data'!G32)),NA())</f>
        <v>#N/A</v>
      </c>
      <c r="AP38" s="530" t="e">
        <f ca="1">+IF(AND(ISNUMBER(OFFSET('Sanitation Data'!$H$4,0,10*ROW('Sanitation Data'!H32))),'Data Summary'!DE38="Yes"),100-OFFSET('Sanitation Data'!$H$4,0,10*ROW('Sanitation Data'!H32)),NA())</f>
        <v>#N/A</v>
      </c>
      <c r="AQ38" s="530" t="e">
        <f ca="1">+IF(AND(ISNUMBER(OFFSET('Sanitation Data'!$H$6,0,10*ROW('Sanitation Data'!H32))),'Data Summary'!DF38="Yes"),OFFSET('Sanitation Data'!$H$6,0,10*ROW('Sanitation Data'!H32)),NA())</f>
        <v>#N/A</v>
      </c>
      <c r="AR38" s="530" t="e">
        <f ca="1">+IF(AND(ISNUMBER(OFFSET('Sanitation Data'!$H$10,0,10*ROW('Sanitation Data'!H32))),'Data Summary'!DG38="Yes"),OFFSET('Sanitation Data'!$H$10,0,10*ROW('Sanitation Data'!H32)),NA())</f>
        <v>#N/A</v>
      </c>
      <c r="AS38" s="530" t="e">
        <f ca="1">+IF(AND(ISNUMBER(OFFSET('Sanitation Data'!$H$11,0,10*ROW('Sanitation Data'!H32))),'Data Summary'!DH38="Yes"),OFFSET('Sanitation Data'!$H$11,0,10*ROW('Sanitation Data'!H32)),NA())</f>
        <v>#N/A</v>
      </c>
      <c r="AT38" s="530" t="e">
        <f ca="1">+IF(AND(ISNUMBER(OFFSET('Sanitation Data'!$H$12,0,10*ROW('Sanitation Data'!H32))),'Data Summary'!DI38="Yes"),OFFSET('Sanitation Data'!$H$12,0,10*ROW('Sanitation Data'!H32)),NA())</f>
        <v>#N/A</v>
      </c>
      <c r="AU38" s="530" t="e">
        <f ca="1">+IF(AND(ISNUMBER(OFFSET('Sanitation Data'!$I$4,0,10*ROW('Sanitation Data'!I32))),'Data Summary'!DJ38="Yes"),100-OFFSET('Sanitation Data'!$I$4,0,10*ROW('Sanitation Data'!I32)),NA())</f>
        <v>#N/A</v>
      </c>
      <c r="AV38" s="530" t="e">
        <f ca="1">+IF(AND(ISNUMBER(OFFSET('Sanitation Data'!$I$6,0,10*ROW('Sanitation Data'!I32))),'Data Summary'!DK38="Yes"),OFFSET('Sanitation Data'!$I$6,0,10*ROW('Sanitation Data'!I32)),NA())</f>
        <v>#N/A</v>
      </c>
      <c r="AW38" s="530" t="e">
        <f ca="1">+IF(AND(ISNUMBER(OFFSET('Sanitation Data'!$I$10,0,10*ROW('Sanitation Data'!I32))),'Data Summary'!DL38="Yes"),OFFSET('Sanitation Data'!$I$10,0,10*ROW('Sanitation Data'!I32)),NA())</f>
        <v>#N/A</v>
      </c>
      <c r="AX38" s="530" t="e">
        <f ca="1">+IF(AND(ISNUMBER(OFFSET('Sanitation Data'!$I$11,0,10*ROW('Sanitation Data'!I32))),'Data Summary'!DM38="Yes"),OFFSET('Sanitation Data'!$I$11,0,10*ROW('Sanitation Data'!I32)),NA())</f>
        <v>#N/A</v>
      </c>
      <c r="AY38" s="530" t="e">
        <f ca="1">+IF(AND(ISNUMBER(OFFSET('Sanitation Data'!$I$12,0,10*ROW('Sanitation Data'!I32))),'Data Summary'!DN38="Yes"),OFFSET('Sanitation Data'!$I$12,0,10*ROW('Sanitation Data'!I32)),NA())</f>
        <v>#N/A</v>
      </c>
      <c r="AZ38" s="531" t="e">
        <f ca="1">+IF(AND(ISNUMBER(OFFSET('Hygiene Data'!$D$5,0,10*ROW('Hygiene Data'!D32))),'Data Summary'!DO38="Yes"),OFFSET('Hygiene Data'!$D$5,0,10*ROW('Hygiene Data'!D32)),NA())</f>
        <v>#N/A</v>
      </c>
      <c r="BA38" s="531" t="e">
        <f ca="1">+IF(AND(ISNUMBER(OFFSET('Hygiene Data'!$D$7,0,10*ROW('Hygiene Data'!D32))),'Data Summary'!DP38="Yes"),OFFSET('Hygiene Data'!$D$7,0,10*ROW('Hygiene Data'!D32)),NA())</f>
        <v>#N/A</v>
      </c>
      <c r="BB38" s="531" t="e">
        <f ca="1">+IF(AND(ISNUMBER(OFFSET('Hygiene Data'!$D$9,0,10*ROW('Hygiene Data'!D32))),'Data Summary'!DQ38="Yes"),OFFSET('Hygiene Data'!$D$9,0,10*ROW('Hygiene Data'!D32)),NA())</f>
        <v>#N/A</v>
      </c>
      <c r="BC38" s="531" t="e">
        <f ca="1">+IF(AND(ISNUMBER(OFFSET('Hygiene Data'!$E$5,0,10*ROW('Hygiene Data'!E32))),'Data Summary'!DR38="Yes"),OFFSET('Hygiene Data'!$E$5,0,10*ROW('Hygiene Data'!E32)),NA())</f>
        <v>#N/A</v>
      </c>
      <c r="BD38" s="531" t="e">
        <f ca="1">+IF(AND(ISNUMBER(OFFSET('Hygiene Data'!$E$7,0,10*ROW('Hygiene Data'!E32))),'Data Summary'!DS38="Yes"),OFFSET('Hygiene Data'!$E$7,0,10*ROW('Hygiene Data'!E32)),NA())</f>
        <v>#N/A</v>
      </c>
      <c r="BE38" s="531" t="e">
        <f ca="1">+IF(AND(ISNUMBER(OFFSET('Hygiene Data'!$E$9,0,10*ROW('Hygiene Data'!E32))),'Data Summary'!DT38="Yes"),OFFSET('Hygiene Data'!$E$9,0,10*ROW('Hygiene Data'!E32)),NA())</f>
        <v>#N/A</v>
      </c>
      <c r="BF38" s="531" t="e">
        <f ca="1">+IF(AND(ISNUMBER(OFFSET('Hygiene Data'!$F$5,0,10*ROW('Hygiene Data'!F32))),'Data Summary'!DU38="Yes"),OFFSET('Hygiene Data'!$F$5,0,10*ROW('Hygiene Data'!F32)),NA())</f>
        <v>#N/A</v>
      </c>
      <c r="BG38" s="531" t="e">
        <f ca="1">+IF(AND(ISNUMBER(OFFSET('Hygiene Data'!$F$7,0,10*ROW('Hygiene Data'!F32))),'Data Summary'!DV38="Yes"),OFFSET('Hygiene Data'!$F$7,0,10*ROW('Hygiene Data'!F32)),NA())</f>
        <v>#N/A</v>
      </c>
      <c r="BH38" s="531" t="e">
        <f ca="1">+IF(AND(ISNUMBER(OFFSET('Hygiene Data'!$F$9,0,10*ROW('Hygiene Data'!F32))),'Data Summary'!DW38="Yes"),OFFSET('Hygiene Data'!$F$9,0,10*ROW('Hygiene Data'!F32)),NA())</f>
        <v>#N/A</v>
      </c>
      <c r="BI38" s="531" t="e">
        <f ca="1">+IF(AND(ISNUMBER(OFFSET('Hygiene Data'!$G$5,0,10*ROW('Hygiene Data'!G32))),'Data Summary'!DX38="Yes"),OFFSET('Hygiene Data'!$G$5,0,10*ROW('Hygiene Data'!G32)),NA())</f>
        <v>#N/A</v>
      </c>
      <c r="BJ38" s="531" t="e">
        <f ca="1">+IF(AND(ISNUMBER(OFFSET('Hygiene Data'!$G$7,0,10*ROW('Hygiene Data'!G32))),'Data Summary'!DY38="Yes"),OFFSET('Hygiene Data'!$G$7,0,10*ROW('Hygiene Data'!G32)),NA())</f>
        <v>#N/A</v>
      </c>
      <c r="BK38" s="531" t="e">
        <f ca="1">+IF(AND(ISNUMBER(OFFSET('Hygiene Data'!$G$9,0,10*ROW('Hygiene Data'!G32))),'Data Summary'!DZ38="Yes"),OFFSET('Hygiene Data'!$G$9,0,10*ROW('Hygiene Data'!G32)),NA())</f>
        <v>#N/A</v>
      </c>
      <c r="BL38" s="531" t="e">
        <f ca="1">+IF(AND(ISNUMBER(OFFSET('Hygiene Data'!$H$5,0,10*ROW('Hygiene Data'!H32))),'Data Summary'!EA38="Yes"),OFFSET('Hygiene Data'!$H$5,0,10*ROW('Hygiene Data'!H32)),NA())</f>
        <v>#N/A</v>
      </c>
      <c r="BM38" s="531" t="e">
        <f ca="1">+IF(AND(ISNUMBER(OFFSET('Hygiene Data'!$H$7,0,10*ROW('Hygiene Data'!H32))),'Data Summary'!EB38="Yes"),OFFSET('Hygiene Data'!$H$7,0,10*ROW('Hygiene Data'!H32)),NA())</f>
        <v>#N/A</v>
      </c>
      <c r="BN38" s="531" t="e">
        <f ca="1">+IF(AND(ISNUMBER(OFFSET('Hygiene Data'!$H$9,0,10*ROW('Hygiene Data'!H32))),'Data Summary'!EC38="Yes"),OFFSET('Hygiene Data'!$H$9,0,10*ROW('Hygiene Data'!H32)),NA())</f>
        <v>#N/A</v>
      </c>
      <c r="BO38" s="531" t="e">
        <f ca="1">+IF(AND(ISNUMBER(OFFSET('Hygiene Data'!$I$5,0,10*ROW('Hygiene Data'!I32))),'Data Summary'!ED38="Yes"),OFFSET('Hygiene Data'!$I$5,0,10*ROW('Hygiene Data'!I32)),NA())</f>
        <v>#N/A</v>
      </c>
      <c r="BP38" s="531" t="e">
        <f ca="1">+IF(AND(ISNUMBER(OFFSET('Hygiene Data'!$I$7,0,10*ROW('Hygiene Data'!I32))),'Data Summary'!EE38="Yes"),OFFSET('Hygiene Data'!$I$7,0,10*ROW('Hygiene Data'!I32)),NA())</f>
        <v>#N/A</v>
      </c>
      <c r="BQ38" s="531" t="e">
        <f ca="1">+IF(AND(ISNUMBER(OFFSET('Hygiene Data'!$I$9,0,10*ROW('Hygiene Data'!I32))),'Data Summary'!EF38="Yes"),OFFSET('Hygiene Data'!$I$9,0,10*ROW('Hygiene Data'!I32)),NA())</f>
        <v>#N/A</v>
      </c>
    </row>
    <row r="39" spans="1:69" x14ac:dyDescent="0.25">
      <c r="A39" s="527" t="e">
        <f ca="1">+RIGHT('Data Summary'!A39,LEN('Data Summary'!A39)-9)</f>
        <v>#VALUE!</v>
      </c>
      <c r="B39" s="501" t="str">
        <f ca="1">+IF(ISTEXT('Data Summary'!B39),'Data Summary'!B39,"")</f>
        <v/>
      </c>
      <c r="C39" s="528" t="e">
        <f ca="1">+VALUE('Data Summary'!C39)</f>
        <v>#VALUE!</v>
      </c>
      <c r="D39" s="529" t="e">
        <f ca="1">+IF(AND(ISNUMBER(OFFSET('Water Data'!$D$4,0,10*ROW('Water Data'!D33))),'Data Summary'!BS39="Yes"),100-OFFSET('Water Data'!$D$4,0,10*ROW('Water Data'!D33)),NA())</f>
        <v>#N/A</v>
      </c>
      <c r="E39" s="529" t="e">
        <f ca="1">+IF(AND(ISNUMBER(OFFSET('Water Data'!$D$6,0,10*ROW('Water Data'!D33))),'Data Summary'!BT39="Yes"),OFFSET('Water Data'!$D$6,0,10*ROW('Water Data'!D33)),NA())</f>
        <v>#N/A</v>
      </c>
      <c r="F39" s="529" t="e">
        <f ca="1">+IF(AND(ISNUMBER(OFFSET('Water Data'!$D$9,0,10*ROW('Water Data'!D33))),'Data Summary'!BU39="Yes"),OFFSET('Water Data'!$D$9,0,10*ROW('Water Data'!D33)),NA())</f>
        <v>#N/A</v>
      </c>
      <c r="G39" s="529" t="e">
        <f ca="1">+IF(AND(ISNUMBER(OFFSET('Water Data'!$E$4,0,10*ROW('Water Data'!E33))),'Data Summary'!BV39="Yes"),100-OFFSET('Water Data'!$E$4,0,10*ROW('Water Data'!E33)),NA())</f>
        <v>#N/A</v>
      </c>
      <c r="H39" s="529" t="e">
        <f ca="1">+IF(AND(ISNUMBER(OFFSET('Water Data'!$E$6,0,10*ROW('Water Data'!E33))),'Data Summary'!BW39="Yes"),OFFSET('Water Data'!$E$6,0,10*ROW('Water Data'!E33)),NA())</f>
        <v>#N/A</v>
      </c>
      <c r="I39" s="529" t="e">
        <f ca="1">+IF(AND(ISNUMBER(OFFSET('Water Data'!$E$9,0,10*ROW('Water Data'!E33))),'Data Summary'!BX39="Yes"),OFFSET('Water Data'!$E$9,0,10*ROW('Water Data'!E33)),NA())</f>
        <v>#N/A</v>
      </c>
      <c r="J39" s="529" t="e">
        <f ca="1">+IF(AND(ISNUMBER(OFFSET('Water Data'!$F$4,0,10*ROW('Water Data'!F33))),'Data Summary'!BY39="Yes"),100-OFFSET('Water Data'!$F$4,0,10*ROW('Water Data'!F33)),NA())</f>
        <v>#N/A</v>
      </c>
      <c r="K39" s="529" t="e">
        <f ca="1">+IF(AND(ISNUMBER(OFFSET('Water Data'!$F$6,0,10*ROW('Water Data'!F33))),'Data Summary'!BZ39="Yes"),OFFSET('Water Data'!$F$6,0,10*ROW('Water Data'!F33)),NA())</f>
        <v>#N/A</v>
      </c>
      <c r="L39" s="529" t="e">
        <f ca="1">+IF(AND(ISNUMBER(OFFSET('Water Data'!$F$9,0,10*ROW('Water Data'!F33))),'Data Summary'!CA39="Yes"),OFFSET('Water Data'!$F$9,0,10*ROW('Water Data'!F33)),NA())</f>
        <v>#N/A</v>
      </c>
      <c r="M39" s="529" t="e">
        <f ca="1">+IF(AND(ISNUMBER(OFFSET('Water Data'!$G$4,0,10*ROW('Water Data'!G33))),'Data Summary'!CB39="Yes"),100-OFFSET('Water Data'!$G$4,0,10*ROW('Water Data'!G33)),NA())</f>
        <v>#N/A</v>
      </c>
      <c r="N39" s="529" t="e">
        <f ca="1">+IF(AND(ISNUMBER(OFFSET('Water Data'!$G$6,0,10*ROW('Water Data'!G33))),'Data Summary'!CC39="Yes"),OFFSET('Water Data'!$G$6,0,10*ROW('Water Data'!G33)),NA())</f>
        <v>#N/A</v>
      </c>
      <c r="O39" s="529" t="e">
        <f ca="1">+IF(AND(ISNUMBER(OFFSET('Water Data'!$G$9,0,10*ROW('Water Data'!G33))),'Data Summary'!CD39="Yes"),OFFSET('Water Data'!$G$9,0,10*ROW('Water Data'!G33)),NA())</f>
        <v>#N/A</v>
      </c>
      <c r="P39" s="529" t="e">
        <f ca="1">+IF(AND(ISNUMBER(OFFSET('Water Data'!$H$4,0,10*ROW('Water Data'!H33))),'Data Summary'!CE39="Yes"),100-OFFSET('Water Data'!$H$4,0,10*ROW('Water Data'!H33)),NA())</f>
        <v>#N/A</v>
      </c>
      <c r="Q39" s="529" t="e">
        <f ca="1">+IF(AND(ISNUMBER(OFFSET('Water Data'!$H$6,0,10*ROW('Water Data'!H33))),'Data Summary'!CF39="Yes"),OFFSET('Water Data'!$H$6,0,10*ROW('Water Data'!H33)),NA())</f>
        <v>#N/A</v>
      </c>
      <c r="R39" s="529" t="e">
        <f ca="1">+IF(AND(ISNUMBER(OFFSET('Water Data'!$H$9,0,10*ROW('Water Data'!H33))),'Data Summary'!CG39="Yes"),OFFSET('Water Data'!$H$9,0,10*ROW('Water Data'!H33)),NA())</f>
        <v>#N/A</v>
      </c>
      <c r="S39" s="529" t="e">
        <f ca="1">+IF(AND(ISNUMBER(OFFSET('Water Data'!$I$4,0,10*ROW('Water Data'!I33))),'Data Summary'!CH39="Yes"),100-OFFSET('Water Data'!$I$4,0,10*ROW('Water Data'!I33)),NA())</f>
        <v>#N/A</v>
      </c>
      <c r="T39" s="529" t="e">
        <f ca="1">+IF(AND(ISNUMBER(OFFSET('Water Data'!$I$6,0,10*ROW('Water Data'!I33))),'Data Summary'!CI39="Yes"),OFFSET('Water Data'!$I$6,0,10*ROW('Water Data'!I33)),NA())</f>
        <v>#N/A</v>
      </c>
      <c r="U39" s="529" t="e">
        <f ca="1">+IF(AND(ISNUMBER(OFFSET('Water Data'!$I$9,0,10*ROW('Water Data'!I33))),'Data Summary'!CJ39="Yes"),OFFSET('Water Data'!$I$9,0,10*ROW('Water Data'!I33)),NA())</f>
        <v>#N/A</v>
      </c>
      <c r="V39" s="530" t="e">
        <f ca="1">+IF(AND(ISNUMBER(OFFSET('Sanitation Data'!$D$4,0,10*ROW('Sanitation Data'!D33))),'Data Summary'!CK39="Yes"),100-OFFSET('Sanitation Data'!$D$4,0,10*ROW('Sanitation Data'!D33)),NA())</f>
        <v>#N/A</v>
      </c>
      <c r="W39" s="530" t="e">
        <f ca="1">+IF(AND(ISNUMBER(OFFSET('Sanitation Data'!$D$6,0,10*ROW('Sanitation Data'!D33))),'Data Summary'!CL39="Yes"),OFFSET('Sanitation Data'!$D$6,0,10*ROW('Sanitation Data'!D33)),NA())</f>
        <v>#N/A</v>
      </c>
      <c r="X39" s="530" t="e">
        <f ca="1">+IF(AND(ISNUMBER(OFFSET('Sanitation Data'!$D$10,0,10*ROW('Sanitation Data'!D33))),'Data Summary'!CM39="Yes"),OFFSET('Sanitation Data'!$D$10,0,10*ROW('Sanitation Data'!D33)),NA())</f>
        <v>#N/A</v>
      </c>
      <c r="Y39" s="530" t="e">
        <f ca="1">+IF(AND(ISNUMBER(OFFSET('Sanitation Data'!$D$11,0,10*ROW('Sanitation Data'!D33))),'Data Summary'!CN39="Yes"),OFFSET('Sanitation Data'!$D$11,0,10*ROW('Sanitation Data'!D33)),NA())</f>
        <v>#N/A</v>
      </c>
      <c r="Z39" s="530" t="e">
        <f ca="1">+IF(AND(ISNUMBER(OFFSET('Sanitation Data'!$D$12,0,10*ROW('Sanitation Data'!D33))),'Data Summary'!CO39="Yes"),OFFSET('Sanitation Data'!$D$12,0,10*ROW('Sanitation Data'!D33)),NA())</f>
        <v>#N/A</v>
      </c>
      <c r="AA39" s="530" t="e">
        <f ca="1">+IF(AND(ISNUMBER(OFFSET('Sanitation Data'!$E$4,0,10*ROW('Sanitation Data'!E33))),'Data Summary'!CP39="Yes"),100-OFFSET('Sanitation Data'!$E$4,0,10*ROW('Sanitation Data'!E33)),NA())</f>
        <v>#N/A</v>
      </c>
      <c r="AB39" s="530" t="e">
        <f ca="1">+IF(AND(ISNUMBER(OFFSET('Sanitation Data'!$E$6,0,10*ROW('Sanitation Data'!E33))),'Data Summary'!CQ39="Yes"),OFFSET('Sanitation Data'!$E$6,0,10*ROW('Sanitation Data'!E33)),NA())</f>
        <v>#N/A</v>
      </c>
      <c r="AC39" s="530" t="e">
        <f ca="1">+IF(AND(ISNUMBER(OFFSET('Sanitation Data'!$E$10,0,10*ROW('Sanitation Data'!E33))),'Data Summary'!CR39="Yes"),OFFSET('Sanitation Data'!$E$10,0,10*ROW('Sanitation Data'!E33)),NA())</f>
        <v>#N/A</v>
      </c>
      <c r="AD39" s="530" t="e">
        <f ca="1">+IF(AND(ISNUMBER(OFFSET('Sanitation Data'!$E$11,0,10*ROW('Sanitation Data'!E33))),'Data Summary'!CS39="Yes"),OFFSET('Sanitation Data'!$E$11,0,10*ROW('Sanitation Data'!E33)),NA())</f>
        <v>#N/A</v>
      </c>
      <c r="AE39" s="530" t="e">
        <f ca="1">+IF(AND(ISNUMBER(OFFSET('Sanitation Data'!$E$12,0,10*ROW('Sanitation Data'!E33))),'Data Summary'!CT39="Yes"),OFFSET('Sanitation Data'!$E$12,0,10*ROW('Sanitation Data'!E33)),NA())</f>
        <v>#N/A</v>
      </c>
      <c r="AF39" s="530" t="e">
        <f ca="1">+IF(AND(ISNUMBER(OFFSET('Sanitation Data'!$F$4,0,10*ROW('Sanitation Data'!F33))),'Data Summary'!CU39="Yes"),100-OFFSET('Sanitation Data'!$F$4,0,10*ROW('Sanitation Data'!F33)),NA())</f>
        <v>#N/A</v>
      </c>
      <c r="AG39" s="530" t="e">
        <f ca="1">+IF(AND(ISNUMBER(OFFSET('Sanitation Data'!$F$6,0,10*ROW('Sanitation Data'!F33))),'Data Summary'!CV39="Yes"),OFFSET('Sanitation Data'!$F$6,0,10*ROW('Sanitation Data'!F33)),NA())</f>
        <v>#N/A</v>
      </c>
      <c r="AH39" s="530" t="e">
        <f ca="1">+IF(AND(ISNUMBER(OFFSET('Sanitation Data'!$F$10,0,10*ROW('Sanitation Data'!F33))),'Data Summary'!CW39="Yes"),OFFSET('Sanitation Data'!$F$10,0,10*ROW('Sanitation Data'!F33)),NA())</f>
        <v>#N/A</v>
      </c>
      <c r="AI39" s="530" t="e">
        <f ca="1">+IF(AND(ISNUMBER(OFFSET('Sanitation Data'!$F$11,0,10*ROW('Sanitation Data'!F33))),'Data Summary'!CX39="Yes"),OFFSET('Sanitation Data'!$F$11,0,10*ROW('Sanitation Data'!F33)),NA())</f>
        <v>#N/A</v>
      </c>
      <c r="AJ39" s="530" t="e">
        <f ca="1">+IF(AND(ISNUMBER(OFFSET('Sanitation Data'!$F$12,0,10*ROW('Sanitation Data'!F33))),'Data Summary'!CY39="Yes"),OFFSET('Sanitation Data'!$F$12,0,10*ROW('Sanitation Data'!F33)),NA())</f>
        <v>#N/A</v>
      </c>
      <c r="AK39" s="530" t="e">
        <f ca="1">+IF(AND(ISNUMBER(OFFSET('Sanitation Data'!$G$4,0,10*ROW('Sanitation Data'!G33))),'Data Summary'!CZ39="Yes"),100-OFFSET('Sanitation Data'!$G$4,0,10*ROW('Sanitation Data'!G33)),NA())</f>
        <v>#N/A</v>
      </c>
      <c r="AL39" s="530" t="e">
        <f ca="1">+IF(AND(ISNUMBER(OFFSET('Sanitation Data'!$G$6,0,10*ROW('Sanitation Data'!G33))),'Data Summary'!DA39="Yes"),OFFSET('Sanitation Data'!$G$6,0,10*ROW('Sanitation Data'!G33)),NA())</f>
        <v>#N/A</v>
      </c>
      <c r="AM39" s="530" t="e">
        <f ca="1">+IF(AND(ISNUMBER(OFFSET('Sanitation Data'!$G$10,0,10*ROW('Sanitation Data'!G33))),'Data Summary'!DB39="Yes"),OFFSET('Sanitation Data'!$G$10,0,10*ROW('Sanitation Data'!G33)),NA())</f>
        <v>#N/A</v>
      </c>
      <c r="AN39" s="530" t="e">
        <f ca="1">+IF(AND(ISNUMBER(OFFSET('Sanitation Data'!$G$11,0,10*ROW('Sanitation Data'!G33))),'Data Summary'!DC39="Yes"),OFFSET('Sanitation Data'!$G$11,0,10*ROW('Sanitation Data'!G33)),NA())</f>
        <v>#N/A</v>
      </c>
      <c r="AO39" s="530" t="e">
        <f ca="1">+IF(AND(ISNUMBER(OFFSET('Sanitation Data'!$G$12,0,10*ROW('Sanitation Data'!G33))),'Data Summary'!DD39="Yes"),OFFSET('Sanitation Data'!$G$12,0,10*ROW('Sanitation Data'!G33)),NA())</f>
        <v>#N/A</v>
      </c>
      <c r="AP39" s="530" t="e">
        <f ca="1">+IF(AND(ISNUMBER(OFFSET('Sanitation Data'!$H$4,0,10*ROW('Sanitation Data'!H33))),'Data Summary'!DE39="Yes"),100-OFFSET('Sanitation Data'!$H$4,0,10*ROW('Sanitation Data'!H33)),NA())</f>
        <v>#N/A</v>
      </c>
      <c r="AQ39" s="530" t="e">
        <f ca="1">+IF(AND(ISNUMBER(OFFSET('Sanitation Data'!$H$6,0,10*ROW('Sanitation Data'!H33))),'Data Summary'!DF39="Yes"),OFFSET('Sanitation Data'!$H$6,0,10*ROW('Sanitation Data'!H33)),NA())</f>
        <v>#N/A</v>
      </c>
      <c r="AR39" s="530" t="e">
        <f ca="1">+IF(AND(ISNUMBER(OFFSET('Sanitation Data'!$H$10,0,10*ROW('Sanitation Data'!H33))),'Data Summary'!DG39="Yes"),OFFSET('Sanitation Data'!$H$10,0,10*ROW('Sanitation Data'!H33)),NA())</f>
        <v>#N/A</v>
      </c>
      <c r="AS39" s="530" t="e">
        <f ca="1">+IF(AND(ISNUMBER(OFFSET('Sanitation Data'!$H$11,0,10*ROW('Sanitation Data'!H33))),'Data Summary'!DH39="Yes"),OFFSET('Sanitation Data'!$H$11,0,10*ROW('Sanitation Data'!H33)),NA())</f>
        <v>#N/A</v>
      </c>
      <c r="AT39" s="530" t="e">
        <f ca="1">+IF(AND(ISNUMBER(OFFSET('Sanitation Data'!$H$12,0,10*ROW('Sanitation Data'!H33))),'Data Summary'!DI39="Yes"),OFFSET('Sanitation Data'!$H$12,0,10*ROW('Sanitation Data'!H33)),NA())</f>
        <v>#N/A</v>
      </c>
      <c r="AU39" s="530" t="e">
        <f ca="1">+IF(AND(ISNUMBER(OFFSET('Sanitation Data'!$I$4,0,10*ROW('Sanitation Data'!I33))),'Data Summary'!DJ39="Yes"),100-OFFSET('Sanitation Data'!$I$4,0,10*ROW('Sanitation Data'!I33)),NA())</f>
        <v>#N/A</v>
      </c>
      <c r="AV39" s="530" t="e">
        <f ca="1">+IF(AND(ISNUMBER(OFFSET('Sanitation Data'!$I$6,0,10*ROW('Sanitation Data'!I33))),'Data Summary'!DK39="Yes"),OFFSET('Sanitation Data'!$I$6,0,10*ROW('Sanitation Data'!I33)),NA())</f>
        <v>#N/A</v>
      </c>
      <c r="AW39" s="530" t="e">
        <f ca="1">+IF(AND(ISNUMBER(OFFSET('Sanitation Data'!$I$10,0,10*ROW('Sanitation Data'!I33))),'Data Summary'!DL39="Yes"),OFFSET('Sanitation Data'!$I$10,0,10*ROW('Sanitation Data'!I33)),NA())</f>
        <v>#N/A</v>
      </c>
      <c r="AX39" s="530" t="e">
        <f ca="1">+IF(AND(ISNUMBER(OFFSET('Sanitation Data'!$I$11,0,10*ROW('Sanitation Data'!I33))),'Data Summary'!DM39="Yes"),OFFSET('Sanitation Data'!$I$11,0,10*ROW('Sanitation Data'!I33)),NA())</f>
        <v>#N/A</v>
      </c>
      <c r="AY39" s="530" t="e">
        <f ca="1">+IF(AND(ISNUMBER(OFFSET('Sanitation Data'!$I$12,0,10*ROW('Sanitation Data'!I33))),'Data Summary'!DN39="Yes"),OFFSET('Sanitation Data'!$I$12,0,10*ROW('Sanitation Data'!I33)),NA())</f>
        <v>#N/A</v>
      </c>
      <c r="AZ39" s="531" t="e">
        <f ca="1">+IF(AND(ISNUMBER(OFFSET('Hygiene Data'!$D$5,0,10*ROW('Hygiene Data'!D33))),'Data Summary'!DO39="Yes"),OFFSET('Hygiene Data'!$D$5,0,10*ROW('Hygiene Data'!D33)),NA())</f>
        <v>#N/A</v>
      </c>
      <c r="BA39" s="531" t="e">
        <f ca="1">+IF(AND(ISNUMBER(OFFSET('Hygiene Data'!$D$7,0,10*ROW('Hygiene Data'!D33))),'Data Summary'!DP39="Yes"),OFFSET('Hygiene Data'!$D$7,0,10*ROW('Hygiene Data'!D33)),NA())</f>
        <v>#N/A</v>
      </c>
      <c r="BB39" s="531" t="e">
        <f ca="1">+IF(AND(ISNUMBER(OFFSET('Hygiene Data'!$D$9,0,10*ROW('Hygiene Data'!D33))),'Data Summary'!DQ39="Yes"),OFFSET('Hygiene Data'!$D$9,0,10*ROW('Hygiene Data'!D33)),NA())</f>
        <v>#N/A</v>
      </c>
      <c r="BC39" s="531" t="e">
        <f ca="1">+IF(AND(ISNUMBER(OFFSET('Hygiene Data'!$E$5,0,10*ROW('Hygiene Data'!E33))),'Data Summary'!DR39="Yes"),OFFSET('Hygiene Data'!$E$5,0,10*ROW('Hygiene Data'!E33)),NA())</f>
        <v>#N/A</v>
      </c>
      <c r="BD39" s="531" t="e">
        <f ca="1">+IF(AND(ISNUMBER(OFFSET('Hygiene Data'!$E$7,0,10*ROW('Hygiene Data'!E33))),'Data Summary'!DS39="Yes"),OFFSET('Hygiene Data'!$E$7,0,10*ROW('Hygiene Data'!E33)),NA())</f>
        <v>#N/A</v>
      </c>
      <c r="BE39" s="531" t="e">
        <f ca="1">+IF(AND(ISNUMBER(OFFSET('Hygiene Data'!$E$9,0,10*ROW('Hygiene Data'!E33))),'Data Summary'!DT39="Yes"),OFFSET('Hygiene Data'!$E$9,0,10*ROW('Hygiene Data'!E33)),NA())</f>
        <v>#N/A</v>
      </c>
      <c r="BF39" s="531" t="e">
        <f ca="1">+IF(AND(ISNUMBER(OFFSET('Hygiene Data'!$F$5,0,10*ROW('Hygiene Data'!F33))),'Data Summary'!DU39="Yes"),OFFSET('Hygiene Data'!$F$5,0,10*ROW('Hygiene Data'!F33)),NA())</f>
        <v>#N/A</v>
      </c>
      <c r="BG39" s="531" t="e">
        <f ca="1">+IF(AND(ISNUMBER(OFFSET('Hygiene Data'!$F$7,0,10*ROW('Hygiene Data'!F33))),'Data Summary'!DV39="Yes"),OFFSET('Hygiene Data'!$F$7,0,10*ROW('Hygiene Data'!F33)),NA())</f>
        <v>#N/A</v>
      </c>
      <c r="BH39" s="531" t="e">
        <f ca="1">+IF(AND(ISNUMBER(OFFSET('Hygiene Data'!$F$9,0,10*ROW('Hygiene Data'!F33))),'Data Summary'!DW39="Yes"),OFFSET('Hygiene Data'!$F$9,0,10*ROW('Hygiene Data'!F33)),NA())</f>
        <v>#N/A</v>
      </c>
      <c r="BI39" s="531" t="e">
        <f ca="1">+IF(AND(ISNUMBER(OFFSET('Hygiene Data'!$G$5,0,10*ROW('Hygiene Data'!G33))),'Data Summary'!DX39="Yes"),OFFSET('Hygiene Data'!$G$5,0,10*ROW('Hygiene Data'!G33)),NA())</f>
        <v>#N/A</v>
      </c>
      <c r="BJ39" s="531" t="e">
        <f ca="1">+IF(AND(ISNUMBER(OFFSET('Hygiene Data'!$G$7,0,10*ROW('Hygiene Data'!G33))),'Data Summary'!DY39="Yes"),OFFSET('Hygiene Data'!$G$7,0,10*ROW('Hygiene Data'!G33)),NA())</f>
        <v>#N/A</v>
      </c>
      <c r="BK39" s="531" t="e">
        <f ca="1">+IF(AND(ISNUMBER(OFFSET('Hygiene Data'!$G$9,0,10*ROW('Hygiene Data'!G33))),'Data Summary'!DZ39="Yes"),OFFSET('Hygiene Data'!$G$9,0,10*ROW('Hygiene Data'!G33)),NA())</f>
        <v>#N/A</v>
      </c>
      <c r="BL39" s="531" t="e">
        <f ca="1">+IF(AND(ISNUMBER(OFFSET('Hygiene Data'!$H$5,0,10*ROW('Hygiene Data'!H33))),'Data Summary'!EA39="Yes"),OFFSET('Hygiene Data'!$H$5,0,10*ROW('Hygiene Data'!H33)),NA())</f>
        <v>#N/A</v>
      </c>
      <c r="BM39" s="531" t="e">
        <f ca="1">+IF(AND(ISNUMBER(OFFSET('Hygiene Data'!$H$7,0,10*ROW('Hygiene Data'!H33))),'Data Summary'!EB39="Yes"),OFFSET('Hygiene Data'!$H$7,0,10*ROW('Hygiene Data'!H33)),NA())</f>
        <v>#N/A</v>
      </c>
      <c r="BN39" s="531" t="e">
        <f ca="1">+IF(AND(ISNUMBER(OFFSET('Hygiene Data'!$H$9,0,10*ROW('Hygiene Data'!H33))),'Data Summary'!EC39="Yes"),OFFSET('Hygiene Data'!$H$9,0,10*ROW('Hygiene Data'!H33)),NA())</f>
        <v>#N/A</v>
      </c>
      <c r="BO39" s="531" t="e">
        <f ca="1">+IF(AND(ISNUMBER(OFFSET('Hygiene Data'!$I$5,0,10*ROW('Hygiene Data'!I33))),'Data Summary'!ED39="Yes"),OFFSET('Hygiene Data'!$I$5,0,10*ROW('Hygiene Data'!I33)),NA())</f>
        <v>#N/A</v>
      </c>
      <c r="BP39" s="531" t="e">
        <f ca="1">+IF(AND(ISNUMBER(OFFSET('Hygiene Data'!$I$7,0,10*ROW('Hygiene Data'!I33))),'Data Summary'!EE39="Yes"),OFFSET('Hygiene Data'!$I$7,0,10*ROW('Hygiene Data'!I33)),NA())</f>
        <v>#N/A</v>
      </c>
      <c r="BQ39" s="531" t="e">
        <f ca="1">+IF(AND(ISNUMBER(OFFSET('Hygiene Data'!$I$9,0,10*ROW('Hygiene Data'!I33))),'Data Summary'!EF39="Yes"),OFFSET('Hygiene Data'!$I$9,0,10*ROW('Hygiene Data'!I33)),NA())</f>
        <v>#N/A</v>
      </c>
    </row>
    <row r="40" spans="1:69" x14ac:dyDescent="0.25">
      <c r="A40" s="527" t="e">
        <f ca="1">+RIGHT('Data Summary'!A40,LEN('Data Summary'!A40)-9)</f>
        <v>#VALUE!</v>
      </c>
      <c r="B40" s="501" t="str">
        <f ca="1">+IF(ISTEXT('Data Summary'!B40),'Data Summary'!B40,"")</f>
        <v/>
      </c>
      <c r="C40" s="528" t="e">
        <f ca="1">+VALUE('Data Summary'!C40)</f>
        <v>#VALUE!</v>
      </c>
      <c r="D40" s="529" t="e">
        <f ca="1">+IF(AND(ISNUMBER(OFFSET('Water Data'!$D$4,0,10*ROW('Water Data'!D34))),'Data Summary'!BS40="Yes"),100-OFFSET('Water Data'!$D$4,0,10*ROW('Water Data'!D34)),NA())</f>
        <v>#N/A</v>
      </c>
      <c r="E40" s="529" t="e">
        <f ca="1">+IF(AND(ISNUMBER(OFFSET('Water Data'!$D$6,0,10*ROW('Water Data'!D34))),'Data Summary'!BT40="Yes"),OFFSET('Water Data'!$D$6,0,10*ROW('Water Data'!D34)),NA())</f>
        <v>#N/A</v>
      </c>
      <c r="F40" s="529" t="e">
        <f ca="1">+IF(AND(ISNUMBER(OFFSET('Water Data'!$D$9,0,10*ROW('Water Data'!D34))),'Data Summary'!BU40="Yes"),OFFSET('Water Data'!$D$9,0,10*ROW('Water Data'!D34)),NA())</f>
        <v>#N/A</v>
      </c>
      <c r="G40" s="529" t="e">
        <f ca="1">+IF(AND(ISNUMBER(OFFSET('Water Data'!$E$4,0,10*ROW('Water Data'!E34))),'Data Summary'!BV40="Yes"),100-OFFSET('Water Data'!$E$4,0,10*ROW('Water Data'!E34)),NA())</f>
        <v>#N/A</v>
      </c>
      <c r="H40" s="529" t="e">
        <f ca="1">+IF(AND(ISNUMBER(OFFSET('Water Data'!$E$6,0,10*ROW('Water Data'!E34))),'Data Summary'!BW40="Yes"),OFFSET('Water Data'!$E$6,0,10*ROW('Water Data'!E34)),NA())</f>
        <v>#N/A</v>
      </c>
      <c r="I40" s="529" t="e">
        <f ca="1">+IF(AND(ISNUMBER(OFFSET('Water Data'!$E$9,0,10*ROW('Water Data'!E34))),'Data Summary'!BX40="Yes"),OFFSET('Water Data'!$E$9,0,10*ROW('Water Data'!E34)),NA())</f>
        <v>#N/A</v>
      </c>
      <c r="J40" s="529" t="e">
        <f ca="1">+IF(AND(ISNUMBER(OFFSET('Water Data'!$F$4,0,10*ROW('Water Data'!F34))),'Data Summary'!BY40="Yes"),100-OFFSET('Water Data'!$F$4,0,10*ROW('Water Data'!F34)),NA())</f>
        <v>#N/A</v>
      </c>
      <c r="K40" s="529" t="e">
        <f ca="1">+IF(AND(ISNUMBER(OFFSET('Water Data'!$F$6,0,10*ROW('Water Data'!F34))),'Data Summary'!BZ40="Yes"),OFFSET('Water Data'!$F$6,0,10*ROW('Water Data'!F34)),NA())</f>
        <v>#N/A</v>
      </c>
      <c r="L40" s="529" t="e">
        <f ca="1">+IF(AND(ISNUMBER(OFFSET('Water Data'!$F$9,0,10*ROW('Water Data'!F34))),'Data Summary'!CA40="Yes"),OFFSET('Water Data'!$F$9,0,10*ROW('Water Data'!F34)),NA())</f>
        <v>#N/A</v>
      </c>
      <c r="M40" s="529" t="e">
        <f ca="1">+IF(AND(ISNUMBER(OFFSET('Water Data'!$G$4,0,10*ROW('Water Data'!G34))),'Data Summary'!CB40="Yes"),100-OFFSET('Water Data'!$G$4,0,10*ROW('Water Data'!G34)),NA())</f>
        <v>#N/A</v>
      </c>
      <c r="N40" s="529" t="e">
        <f ca="1">+IF(AND(ISNUMBER(OFFSET('Water Data'!$G$6,0,10*ROW('Water Data'!G34))),'Data Summary'!CC40="Yes"),OFFSET('Water Data'!$G$6,0,10*ROW('Water Data'!G34)),NA())</f>
        <v>#N/A</v>
      </c>
      <c r="O40" s="529" t="e">
        <f ca="1">+IF(AND(ISNUMBER(OFFSET('Water Data'!$G$9,0,10*ROW('Water Data'!G34))),'Data Summary'!CD40="Yes"),OFFSET('Water Data'!$G$9,0,10*ROW('Water Data'!G34)),NA())</f>
        <v>#N/A</v>
      </c>
      <c r="P40" s="529" t="e">
        <f ca="1">+IF(AND(ISNUMBER(OFFSET('Water Data'!$H$4,0,10*ROW('Water Data'!H34))),'Data Summary'!CE40="Yes"),100-OFFSET('Water Data'!$H$4,0,10*ROW('Water Data'!H34)),NA())</f>
        <v>#N/A</v>
      </c>
      <c r="Q40" s="529" t="e">
        <f ca="1">+IF(AND(ISNUMBER(OFFSET('Water Data'!$H$6,0,10*ROW('Water Data'!H34))),'Data Summary'!CF40="Yes"),OFFSET('Water Data'!$H$6,0,10*ROW('Water Data'!H34)),NA())</f>
        <v>#N/A</v>
      </c>
      <c r="R40" s="529" t="e">
        <f ca="1">+IF(AND(ISNUMBER(OFFSET('Water Data'!$H$9,0,10*ROW('Water Data'!H34))),'Data Summary'!CG40="Yes"),OFFSET('Water Data'!$H$9,0,10*ROW('Water Data'!H34)),NA())</f>
        <v>#N/A</v>
      </c>
      <c r="S40" s="529" t="e">
        <f ca="1">+IF(AND(ISNUMBER(OFFSET('Water Data'!$I$4,0,10*ROW('Water Data'!I34))),'Data Summary'!CH40="Yes"),100-OFFSET('Water Data'!$I$4,0,10*ROW('Water Data'!I34)),NA())</f>
        <v>#N/A</v>
      </c>
      <c r="T40" s="529" t="e">
        <f ca="1">+IF(AND(ISNUMBER(OFFSET('Water Data'!$I$6,0,10*ROW('Water Data'!I34))),'Data Summary'!CI40="Yes"),OFFSET('Water Data'!$I$6,0,10*ROW('Water Data'!I34)),NA())</f>
        <v>#N/A</v>
      </c>
      <c r="U40" s="529" t="e">
        <f ca="1">+IF(AND(ISNUMBER(OFFSET('Water Data'!$I$9,0,10*ROW('Water Data'!I34))),'Data Summary'!CJ40="Yes"),OFFSET('Water Data'!$I$9,0,10*ROW('Water Data'!I34)),NA())</f>
        <v>#N/A</v>
      </c>
      <c r="V40" s="530" t="e">
        <f ca="1">+IF(AND(ISNUMBER(OFFSET('Sanitation Data'!$D$4,0,10*ROW('Sanitation Data'!D34))),'Data Summary'!CK40="Yes"),100-OFFSET('Sanitation Data'!$D$4,0,10*ROW('Sanitation Data'!D34)),NA())</f>
        <v>#N/A</v>
      </c>
      <c r="W40" s="530" t="e">
        <f ca="1">+IF(AND(ISNUMBER(OFFSET('Sanitation Data'!$D$6,0,10*ROW('Sanitation Data'!D34))),'Data Summary'!CL40="Yes"),OFFSET('Sanitation Data'!$D$6,0,10*ROW('Sanitation Data'!D34)),NA())</f>
        <v>#N/A</v>
      </c>
      <c r="X40" s="530" t="e">
        <f ca="1">+IF(AND(ISNUMBER(OFFSET('Sanitation Data'!$D$10,0,10*ROW('Sanitation Data'!D34))),'Data Summary'!CM40="Yes"),OFFSET('Sanitation Data'!$D$10,0,10*ROW('Sanitation Data'!D34)),NA())</f>
        <v>#N/A</v>
      </c>
      <c r="Y40" s="530" t="e">
        <f ca="1">+IF(AND(ISNUMBER(OFFSET('Sanitation Data'!$D$11,0,10*ROW('Sanitation Data'!D34))),'Data Summary'!CN40="Yes"),OFFSET('Sanitation Data'!$D$11,0,10*ROW('Sanitation Data'!D34)),NA())</f>
        <v>#N/A</v>
      </c>
      <c r="Z40" s="530" t="e">
        <f ca="1">+IF(AND(ISNUMBER(OFFSET('Sanitation Data'!$D$12,0,10*ROW('Sanitation Data'!D34))),'Data Summary'!CO40="Yes"),OFFSET('Sanitation Data'!$D$12,0,10*ROW('Sanitation Data'!D34)),NA())</f>
        <v>#N/A</v>
      </c>
      <c r="AA40" s="530" t="e">
        <f ca="1">+IF(AND(ISNUMBER(OFFSET('Sanitation Data'!$E$4,0,10*ROW('Sanitation Data'!E34))),'Data Summary'!CP40="Yes"),100-OFFSET('Sanitation Data'!$E$4,0,10*ROW('Sanitation Data'!E34)),NA())</f>
        <v>#N/A</v>
      </c>
      <c r="AB40" s="530" t="e">
        <f ca="1">+IF(AND(ISNUMBER(OFFSET('Sanitation Data'!$E$6,0,10*ROW('Sanitation Data'!E34))),'Data Summary'!CQ40="Yes"),OFFSET('Sanitation Data'!$E$6,0,10*ROW('Sanitation Data'!E34)),NA())</f>
        <v>#N/A</v>
      </c>
      <c r="AC40" s="530" t="e">
        <f ca="1">+IF(AND(ISNUMBER(OFFSET('Sanitation Data'!$E$10,0,10*ROW('Sanitation Data'!E34))),'Data Summary'!CR40="Yes"),OFFSET('Sanitation Data'!$E$10,0,10*ROW('Sanitation Data'!E34)),NA())</f>
        <v>#N/A</v>
      </c>
      <c r="AD40" s="530" t="e">
        <f ca="1">+IF(AND(ISNUMBER(OFFSET('Sanitation Data'!$E$11,0,10*ROW('Sanitation Data'!E34))),'Data Summary'!CS40="Yes"),OFFSET('Sanitation Data'!$E$11,0,10*ROW('Sanitation Data'!E34)),NA())</f>
        <v>#N/A</v>
      </c>
      <c r="AE40" s="530" t="e">
        <f ca="1">+IF(AND(ISNUMBER(OFFSET('Sanitation Data'!$E$12,0,10*ROW('Sanitation Data'!E34))),'Data Summary'!CT40="Yes"),OFFSET('Sanitation Data'!$E$12,0,10*ROW('Sanitation Data'!E34)),NA())</f>
        <v>#N/A</v>
      </c>
      <c r="AF40" s="530" t="e">
        <f ca="1">+IF(AND(ISNUMBER(OFFSET('Sanitation Data'!$F$4,0,10*ROW('Sanitation Data'!F34))),'Data Summary'!CU40="Yes"),100-OFFSET('Sanitation Data'!$F$4,0,10*ROW('Sanitation Data'!F34)),NA())</f>
        <v>#N/A</v>
      </c>
      <c r="AG40" s="530" t="e">
        <f ca="1">+IF(AND(ISNUMBER(OFFSET('Sanitation Data'!$F$6,0,10*ROW('Sanitation Data'!F34))),'Data Summary'!CV40="Yes"),OFFSET('Sanitation Data'!$F$6,0,10*ROW('Sanitation Data'!F34)),NA())</f>
        <v>#N/A</v>
      </c>
      <c r="AH40" s="530" t="e">
        <f ca="1">+IF(AND(ISNUMBER(OFFSET('Sanitation Data'!$F$10,0,10*ROW('Sanitation Data'!F34))),'Data Summary'!CW40="Yes"),OFFSET('Sanitation Data'!$F$10,0,10*ROW('Sanitation Data'!F34)),NA())</f>
        <v>#N/A</v>
      </c>
      <c r="AI40" s="530" t="e">
        <f ca="1">+IF(AND(ISNUMBER(OFFSET('Sanitation Data'!$F$11,0,10*ROW('Sanitation Data'!F34))),'Data Summary'!CX40="Yes"),OFFSET('Sanitation Data'!$F$11,0,10*ROW('Sanitation Data'!F34)),NA())</f>
        <v>#N/A</v>
      </c>
      <c r="AJ40" s="530" t="e">
        <f ca="1">+IF(AND(ISNUMBER(OFFSET('Sanitation Data'!$F$12,0,10*ROW('Sanitation Data'!F34))),'Data Summary'!CY40="Yes"),OFFSET('Sanitation Data'!$F$12,0,10*ROW('Sanitation Data'!F34)),NA())</f>
        <v>#N/A</v>
      </c>
      <c r="AK40" s="530" t="e">
        <f ca="1">+IF(AND(ISNUMBER(OFFSET('Sanitation Data'!$G$4,0,10*ROW('Sanitation Data'!G34))),'Data Summary'!CZ40="Yes"),100-OFFSET('Sanitation Data'!$G$4,0,10*ROW('Sanitation Data'!G34)),NA())</f>
        <v>#N/A</v>
      </c>
      <c r="AL40" s="530" t="e">
        <f ca="1">+IF(AND(ISNUMBER(OFFSET('Sanitation Data'!$G$6,0,10*ROW('Sanitation Data'!G34))),'Data Summary'!DA40="Yes"),OFFSET('Sanitation Data'!$G$6,0,10*ROW('Sanitation Data'!G34)),NA())</f>
        <v>#N/A</v>
      </c>
      <c r="AM40" s="530" t="e">
        <f ca="1">+IF(AND(ISNUMBER(OFFSET('Sanitation Data'!$G$10,0,10*ROW('Sanitation Data'!G34))),'Data Summary'!DB40="Yes"),OFFSET('Sanitation Data'!$G$10,0,10*ROW('Sanitation Data'!G34)),NA())</f>
        <v>#N/A</v>
      </c>
      <c r="AN40" s="530" t="e">
        <f ca="1">+IF(AND(ISNUMBER(OFFSET('Sanitation Data'!$G$11,0,10*ROW('Sanitation Data'!G34))),'Data Summary'!DC40="Yes"),OFFSET('Sanitation Data'!$G$11,0,10*ROW('Sanitation Data'!G34)),NA())</f>
        <v>#N/A</v>
      </c>
      <c r="AO40" s="530" t="e">
        <f ca="1">+IF(AND(ISNUMBER(OFFSET('Sanitation Data'!$G$12,0,10*ROW('Sanitation Data'!G34))),'Data Summary'!DD40="Yes"),OFFSET('Sanitation Data'!$G$12,0,10*ROW('Sanitation Data'!G34)),NA())</f>
        <v>#N/A</v>
      </c>
      <c r="AP40" s="530" t="e">
        <f ca="1">+IF(AND(ISNUMBER(OFFSET('Sanitation Data'!$H$4,0,10*ROW('Sanitation Data'!H34))),'Data Summary'!DE40="Yes"),100-OFFSET('Sanitation Data'!$H$4,0,10*ROW('Sanitation Data'!H34)),NA())</f>
        <v>#N/A</v>
      </c>
      <c r="AQ40" s="530" t="e">
        <f ca="1">+IF(AND(ISNUMBER(OFFSET('Sanitation Data'!$H$6,0,10*ROW('Sanitation Data'!H34))),'Data Summary'!DF40="Yes"),OFFSET('Sanitation Data'!$H$6,0,10*ROW('Sanitation Data'!H34)),NA())</f>
        <v>#N/A</v>
      </c>
      <c r="AR40" s="530" t="e">
        <f ca="1">+IF(AND(ISNUMBER(OFFSET('Sanitation Data'!$H$10,0,10*ROW('Sanitation Data'!H34))),'Data Summary'!DG40="Yes"),OFFSET('Sanitation Data'!$H$10,0,10*ROW('Sanitation Data'!H34)),NA())</f>
        <v>#N/A</v>
      </c>
      <c r="AS40" s="530" t="e">
        <f ca="1">+IF(AND(ISNUMBER(OFFSET('Sanitation Data'!$H$11,0,10*ROW('Sanitation Data'!H34))),'Data Summary'!DH40="Yes"),OFFSET('Sanitation Data'!$H$11,0,10*ROW('Sanitation Data'!H34)),NA())</f>
        <v>#N/A</v>
      </c>
      <c r="AT40" s="530" t="e">
        <f ca="1">+IF(AND(ISNUMBER(OFFSET('Sanitation Data'!$H$12,0,10*ROW('Sanitation Data'!H34))),'Data Summary'!DI40="Yes"),OFFSET('Sanitation Data'!$H$12,0,10*ROW('Sanitation Data'!H34)),NA())</f>
        <v>#N/A</v>
      </c>
      <c r="AU40" s="530" t="e">
        <f ca="1">+IF(AND(ISNUMBER(OFFSET('Sanitation Data'!$I$4,0,10*ROW('Sanitation Data'!I34))),'Data Summary'!DJ40="Yes"),100-OFFSET('Sanitation Data'!$I$4,0,10*ROW('Sanitation Data'!I34)),NA())</f>
        <v>#N/A</v>
      </c>
      <c r="AV40" s="530" t="e">
        <f ca="1">+IF(AND(ISNUMBER(OFFSET('Sanitation Data'!$I$6,0,10*ROW('Sanitation Data'!I34))),'Data Summary'!DK40="Yes"),OFFSET('Sanitation Data'!$I$6,0,10*ROW('Sanitation Data'!I34)),NA())</f>
        <v>#N/A</v>
      </c>
      <c r="AW40" s="530" t="e">
        <f ca="1">+IF(AND(ISNUMBER(OFFSET('Sanitation Data'!$I$10,0,10*ROW('Sanitation Data'!I34))),'Data Summary'!DL40="Yes"),OFFSET('Sanitation Data'!$I$10,0,10*ROW('Sanitation Data'!I34)),NA())</f>
        <v>#N/A</v>
      </c>
      <c r="AX40" s="530" t="e">
        <f ca="1">+IF(AND(ISNUMBER(OFFSET('Sanitation Data'!$I$11,0,10*ROW('Sanitation Data'!I34))),'Data Summary'!DM40="Yes"),OFFSET('Sanitation Data'!$I$11,0,10*ROW('Sanitation Data'!I34)),NA())</f>
        <v>#N/A</v>
      </c>
      <c r="AY40" s="530" t="e">
        <f ca="1">+IF(AND(ISNUMBER(OFFSET('Sanitation Data'!$I$12,0,10*ROW('Sanitation Data'!I34))),'Data Summary'!DN40="Yes"),OFFSET('Sanitation Data'!$I$12,0,10*ROW('Sanitation Data'!I34)),NA())</f>
        <v>#N/A</v>
      </c>
      <c r="AZ40" s="531" t="e">
        <f ca="1">+IF(AND(ISNUMBER(OFFSET('Hygiene Data'!$D$5,0,10*ROW('Hygiene Data'!D34))),'Data Summary'!DO40="Yes"),OFFSET('Hygiene Data'!$D$5,0,10*ROW('Hygiene Data'!D34)),NA())</f>
        <v>#N/A</v>
      </c>
      <c r="BA40" s="531" t="e">
        <f ca="1">+IF(AND(ISNUMBER(OFFSET('Hygiene Data'!$D$7,0,10*ROW('Hygiene Data'!D34))),'Data Summary'!DP40="Yes"),OFFSET('Hygiene Data'!$D$7,0,10*ROW('Hygiene Data'!D34)),NA())</f>
        <v>#N/A</v>
      </c>
      <c r="BB40" s="531" t="e">
        <f ca="1">+IF(AND(ISNUMBER(OFFSET('Hygiene Data'!$D$9,0,10*ROW('Hygiene Data'!D34))),'Data Summary'!DQ40="Yes"),OFFSET('Hygiene Data'!$D$9,0,10*ROW('Hygiene Data'!D34)),NA())</f>
        <v>#N/A</v>
      </c>
      <c r="BC40" s="531" t="e">
        <f ca="1">+IF(AND(ISNUMBER(OFFSET('Hygiene Data'!$E$5,0,10*ROW('Hygiene Data'!E34))),'Data Summary'!DR40="Yes"),OFFSET('Hygiene Data'!$E$5,0,10*ROW('Hygiene Data'!E34)),NA())</f>
        <v>#N/A</v>
      </c>
      <c r="BD40" s="531" t="e">
        <f ca="1">+IF(AND(ISNUMBER(OFFSET('Hygiene Data'!$E$7,0,10*ROW('Hygiene Data'!E34))),'Data Summary'!DS40="Yes"),OFFSET('Hygiene Data'!$E$7,0,10*ROW('Hygiene Data'!E34)),NA())</f>
        <v>#N/A</v>
      </c>
      <c r="BE40" s="531" t="e">
        <f ca="1">+IF(AND(ISNUMBER(OFFSET('Hygiene Data'!$E$9,0,10*ROW('Hygiene Data'!E34))),'Data Summary'!DT40="Yes"),OFFSET('Hygiene Data'!$E$9,0,10*ROW('Hygiene Data'!E34)),NA())</f>
        <v>#N/A</v>
      </c>
      <c r="BF40" s="531" t="e">
        <f ca="1">+IF(AND(ISNUMBER(OFFSET('Hygiene Data'!$F$5,0,10*ROW('Hygiene Data'!F34))),'Data Summary'!DU40="Yes"),OFFSET('Hygiene Data'!$F$5,0,10*ROW('Hygiene Data'!F34)),NA())</f>
        <v>#N/A</v>
      </c>
      <c r="BG40" s="531" t="e">
        <f ca="1">+IF(AND(ISNUMBER(OFFSET('Hygiene Data'!$F$7,0,10*ROW('Hygiene Data'!F34))),'Data Summary'!DV40="Yes"),OFFSET('Hygiene Data'!$F$7,0,10*ROW('Hygiene Data'!F34)),NA())</f>
        <v>#N/A</v>
      </c>
      <c r="BH40" s="531" t="e">
        <f ca="1">+IF(AND(ISNUMBER(OFFSET('Hygiene Data'!$F$9,0,10*ROW('Hygiene Data'!F34))),'Data Summary'!DW40="Yes"),OFFSET('Hygiene Data'!$F$9,0,10*ROW('Hygiene Data'!F34)),NA())</f>
        <v>#N/A</v>
      </c>
      <c r="BI40" s="531" t="e">
        <f ca="1">+IF(AND(ISNUMBER(OFFSET('Hygiene Data'!$G$5,0,10*ROW('Hygiene Data'!G34))),'Data Summary'!DX40="Yes"),OFFSET('Hygiene Data'!$G$5,0,10*ROW('Hygiene Data'!G34)),NA())</f>
        <v>#N/A</v>
      </c>
      <c r="BJ40" s="531" t="e">
        <f ca="1">+IF(AND(ISNUMBER(OFFSET('Hygiene Data'!$G$7,0,10*ROW('Hygiene Data'!G34))),'Data Summary'!DY40="Yes"),OFFSET('Hygiene Data'!$G$7,0,10*ROW('Hygiene Data'!G34)),NA())</f>
        <v>#N/A</v>
      </c>
      <c r="BK40" s="531" t="e">
        <f ca="1">+IF(AND(ISNUMBER(OFFSET('Hygiene Data'!$G$9,0,10*ROW('Hygiene Data'!G34))),'Data Summary'!DZ40="Yes"),OFFSET('Hygiene Data'!$G$9,0,10*ROW('Hygiene Data'!G34)),NA())</f>
        <v>#N/A</v>
      </c>
      <c r="BL40" s="531" t="e">
        <f ca="1">+IF(AND(ISNUMBER(OFFSET('Hygiene Data'!$H$5,0,10*ROW('Hygiene Data'!H34))),'Data Summary'!EA40="Yes"),OFFSET('Hygiene Data'!$H$5,0,10*ROW('Hygiene Data'!H34)),NA())</f>
        <v>#N/A</v>
      </c>
      <c r="BM40" s="531" t="e">
        <f ca="1">+IF(AND(ISNUMBER(OFFSET('Hygiene Data'!$H$7,0,10*ROW('Hygiene Data'!H34))),'Data Summary'!EB40="Yes"),OFFSET('Hygiene Data'!$H$7,0,10*ROW('Hygiene Data'!H34)),NA())</f>
        <v>#N/A</v>
      </c>
      <c r="BN40" s="531" t="e">
        <f ca="1">+IF(AND(ISNUMBER(OFFSET('Hygiene Data'!$H$9,0,10*ROW('Hygiene Data'!H34))),'Data Summary'!EC40="Yes"),OFFSET('Hygiene Data'!$H$9,0,10*ROW('Hygiene Data'!H34)),NA())</f>
        <v>#N/A</v>
      </c>
      <c r="BO40" s="531" t="e">
        <f ca="1">+IF(AND(ISNUMBER(OFFSET('Hygiene Data'!$I$5,0,10*ROW('Hygiene Data'!I34))),'Data Summary'!ED40="Yes"),OFFSET('Hygiene Data'!$I$5,0,10*ROW('Hygiene Data'!I34)),NA())</f>
        <v>#N/A</v>
      </c>
      <c r="BP40" s="531" t="e">
        <f ca="1">+IF(AND(ISNUMBER(OFFSET('Hygiene Data'!$I$7,0,10*ROW('Hygiene Data'!I34))),'Data Summary'!EE40="Yes"),OFFSET('Hygiene Data'!$I$7,0,10*ROW('Hygiene Data'!I34)),NA())</f>
        <v>#N/A</v>
      </c>
      <c r="BQ40" s="531" t="e">
        <f ca="1">+IF(AND(ISNUMBER(OFFSET('Hygiene Data'!$I$9,0,10*ROW('Hygiene Data'!I34))),'Data Summary'!EF40="Yes"),OFFSET('Hygiene Data'!$I$9,0,10*ROW('Hygiene Data'!I34)),NA())</f>
        <v>#N/A</v>
      </c>
    </row>
    <row r="41" spans="1:69" x14ac:dyDescent="0.25">
      <c r="A41" s="527" t="e">
        <f ca="1">+RIGHT('Data Summary'!A41,LEN('Data Summary'!A41)-9)</f>
        <v>#VALUE!</v>
      </c>
      <c r="B41" s="501" t="str">
        <f ca="1">+IF(ISTEXT('Data Summary'!B41),'Data Summary'!B41,"")</f>
        <v/>
      </c>
      <c r="C41" s="528" t="e">
        <f ca="1">+VALUE('Data Summary'!C41)</f>
        <v>#VALUE!</v>
      </c>
      <c r="D41" s="529" t="e">
        <f ca="1">+IF(AND(ISNUMBER(OFFSET('Water Data'!$D$4,0,10*ROW('Water Data'!D35))),'Data Summary'!BS41="Yes"),100-OFFSET('Water Data'!$D$4,0,10*ROW('Water Data'!D35)),NA())</f>
        <v>#N/A</v>
      </c>
      <c r="E41" s="529" t="e">
        <f ca="1">+IF(AND(ISNUMBER(OFFSET('Water Data'!$D$6,0,10*ROW('Water Data'!D35))),'Data Summary'!BT41="Yes"),OFFSET('Water Data'!$D$6,0,10*ROW('Water Data'!D35)),NA())</f>
        <v>#N/A</v>
      </c>
      <c r="F41" s="529" t="e">
        <f ca="1">+IF(AND(ISNUMBER(OFFSET('Water Data'!$D$9,0,10*ROW('Water Data'!D35))),'Data Summary'!BU41="Yes"),OFFSET('Water Data'!$D$9,0,10*ROW('Water Data'!D35)),NA())</f>
        <v>#N/A</v>
      </c>
      <c r="G41" s="529" t="e">
        <f ca="1">+IF(AND(ISNUMBER(OFFSET('Water Data'!$E$4,0,10*ROW('Water Data'!E35))),'Data Summary'!BV41="Yes"),100-OFFSET('Water Data'!$E$4,0,10*ROW('Water Data'!E35)),NA())</f>
        <v>#N/A</v>
      </c>
      <c r="H41" s="529" t="e">
        <f ca="1">+IF(AND(ISNUMBER(OFFSET('Water Data'!$E$6,0,10*ROW('Water Data'!E35))),'Data Summary'!BW41="Yes"),OFFSET('Water Data'!$E$6,0,10*ROW('Water Data'!E35)),NA())</f>
        <v>#N/A</v>
      </c>
      <c r="I41" s="529" t="e">
        <f ca="1">+IF(AND(ISNUMBER(OFFSET('Water Data'!$E$9,0,10*ROW('Water Data'!E35))),'Data Summary'!BX41="Yes"),OFFSET('Water Data'!$E$9,0,10*ROW('Water Data'!E35)),NA())</f>
        <v>#N/A</v>
      </c>
      <c r="J41" s="529" t="e">
        <f ca="1">+IF(AND(ISNUMBER(OFFSET('Water Data'!$F$4,0,10*ROW('Water Data'!F35))),'Data Summary'!BY41="Yes"),100-OFFSET('Water Data'!$F$4,0,10*ROW('Water Data'!F35)),NA())</f>
        <v>#N/A</v>
      </c>
      <c r="K41" s="529" t="e">
        <f ca="1">+IF(AND(ISNUMBER(OFFSET('Water Data'!$F$6,0,10*ROW('Water Data'!F35))),'Data Summary'!BZ41="Yes"),OFFSET('Water Data'!$F$6,0,10*ROW('Water Data'!F35)),NA())</f>
        <v>#N/A</v>
      </c>
      <c r="L41" s="529" t="e">
        <f ca="1">+IF(AND(ISNUMBER(OFFSET('Water Data'!$F$9,0,10*ROW('Water Data'!F35))),'Data Summary'!CA41="Yes"),OFFSET('Water Data'!$F$9,0,10*ROW('Water Data'!F35)),NA())</f>
        <v>#N/A</v>
      </c>
      <c r="M41" s="529" t="e">
        <f ca="1">+IF(AND(ISNUMBER(OFFSET('Water Data'!$G$4,0,10*ROW('Water Data'!G35))),'Data Summary'!CB41="Yes"),100-OFFSET('Water Data'!$G$4,0,10*ROW('Water Data'!G35)),NA())</f>
        <v>#N/A</v>
      </c>
      <c r="N41" s="529" t="e">
        <f ca="1">+IF(AND(ISNUMBER(OFFSET('Water Data'!$G$6,0,10*ROW('Water Data'!G35))),'Data Summary'!CC41="Yes"),OFFSET('Water Data'!$G$6,0,10*ROW('Water Data'!G35)),NA())</f>
        <v>#N/A</v>
      </c>
      <c r="O41" s="529" t="e">
        <f ca="1">+IF(AND(ISNUMBER(OFFSET('Water Data'!$G$9,0,10*ROW('Water Data'!G35))),'Data Summary'!CD41="Yes"),OFFSET('Water Data'!$G$9,0,10*ROW('Water Data'!G35)),NA())</f>
        <v>#N/A</v>
      </c>
      <c r="P41" s="529" t="e">
        <f ca="1">+IF(AND(ISNUMBER(OFFSET('Water Data'!$H$4,0,10*ROW('Water Data'!H35))),'Data Summary'!CE41="Yes"),100-OFFSET('Water Data'!$H$4,0,10*ROW('Water Data'!H35)),NA())</f>
        <v>#N/A</v>
      </c>
      <c r="Q41" s="529" t="e">
        <f ca="1">+IF(AND(ISNUMBER(OFFSET('Water Data'!$H$6,0,10*ROW('Water Data'!H35))),'Data Summary'!CF41="Yes"),OFFSET('Water Data'!$H$6,0,10*ROW('Water Data'!H35)),NA())</f>
        <v>#N/A</v>
      </c>
      <c r="R41" s="529" t="e">
        <f ca="1">+IF(AND(ISNUMBER(OFFSET('Water Data'!$H$9,0,10*ROW('Water Data'!H35))),'Data Summary'!CG41="Yes"),OFFSET('Water Data'!$H$9,0,10*ROW('Water Data'!H35)),NA())</f>
        <v>#N/A</v>
      </c>
      <c r="S41" s="529" t="e">
        <f ca="1">+IF(AND(ISNUMBER(OFFSET('Water Data'!$I$4,0,10*ROW('Water Data'!I35))),'Data Summary'!CH41="Yes"),100-OFFSET('Water Data'!$I$4,0,10*ROW('Water Data'!I35)),NA())</f>
        <v>#N/A</v>
      </c>
      <c r="T41" s="529" t="e">
        <f ca="1">+IF(AND(ISNUMBER(OFFSET('Water Data'!$I$6,0,10*ROW('Water Data'!I35))),'Data Summary'!CI41="Yes"),OFFSET('Water Data'!$I$6,0,10*ROW('Water Data'!I35)),NA())</f>
        <v>#N/A</v>
      </c>
      <c r="U41" s="529" t="e">
        <f ca="1">+IF(AND(ISNUMBER(OFFSET('Water Data'!$I$9,0,10*ROW('Water Data'!I35))),'Data Summary'!CJ41="Yes"),OFFSET('Water Data'!$I$9,0,10*ROW('Water Data'!I35)),NA())</f>
        <v>#N/A</v>
      </c>
      <c r="V41" s="530" t="e">
        <f ca="1">+IF(AND(ISNUMBER(OFFSET('Sanitation Data'!$D$4,0,10*ROW('Sanitation Data'!D35))),'Data Summary'!CK41="Yes"),100-OFFSET('Sanitation Data'!$D$4,0,10*ROW('Sanitation Data'!D35)),NA())</f>
        <v>#N/A</v>
      </c>
      <c r="W41" s="530" t="e">
        <f ca="1">+IF(AND(ISNUMBER(OFFSET('Sanitation Data'!$D$6,0,10*ROW('Sanitation Data'!D35))),'Data Summary'!CL41="Yes"),OFFSET('Sanitation Data'!$D$6,0,10*ROW('Sanitation Data'!D35)),NA())</f>
        <v>#N/A</v>
      </c>
      <c r="X41" s="530" t="e">
        <f ca="1">+IF(AND(ISNUMBER(OFFSET('Sanitation Data'!$D$10,0,10*ROW('Sanitation Data'!D35))),'Data Summary'!CM41="Yes"),OFFSET('Sanitation Data'!$D$10,0,10*ROW('Sanitation Data'!D35)),NA())</f>
        <v>#N/A</v>
      </c>
      <c r="Y41" s="530" t="e">
        <f ca="1">+IF(AND(ISNUMBER(OFFSET('Sanitation Data'!$D$11,0,10*ROW('Sanitation Data'!D35))),'Data Summary'!CN41="Yes"),OFFSET('Sanitation Data'!$D$11,0,10*ROW('Sanitation Data'!D35)),NA())</f>
        <v>#N/A</v>
      </c>
      <c r="Z41" s="530" t="e">
        <f ca="1">+IF(AND(ISNUMBER(OFFSET('Sanitation Data'!$D$12,0,10*ROW('Sanitation Data'!D35))),'Data Summary'!CO41="Yes"),OFFSET('Sanitation Data'!$D$12,0,10*ROW('Sanitation Data'!D35)),NA())</f>
        <v>#N/A</v>
      </c>
      <c r="AA41" s="530" t="e">
        <f ca="1">+IF(AND(ISNUMBER(OFFSET('Sanitation Data'!$E$4,0,10*ROW('Sanitation Data'!E35))),'Data Summary'!CP41="Yes"),100-OFFSET('Sanitation Data'!$E$4,0,10*ROW('Sanitation Data'!E35)),NA())</f>
        <v>#N/A</v>
      </c>
      <c r="AB41" s="530" t="e">
        <f ca="1">+IF(AND(ISNUMBER(OFFSET('Sanitation Data'!$E$6,0,10*ROW('Sanitation Data'!E35))),'Data Summary'!CQ41="Yes"),OFFSET('Sanitation Data'!$E$6,0,10*ROW('Sanitation Data'!E35)),NA())</f>
        <v>#N/A</v>
      </c>
      <c r="AC41" s="530" t="e">
        <f ca="1">+IF(AND(ISNUMBER(OFFSET('Sanitation Data'!$E$10,0,10*ROW('Sanitation Data'!E35))),'Data Summary'!CR41="Yes"),OFFSET('Sanitation Data'!$E$10,0,10*ROW('Sanitation Data'!E35)),NA())</f>
        <v>#N/A</v>
      </c>
      <c r="AD41" s="530" t="e">
        <f ca="1">+IF(AND(ISNUMBER(OFFSET('Sanitation Data'!$E$11,0,10*ROW('Sanitation Data'!E35))),'Data Summary'!CS41="Yes"),OFFSET('Sanitation Data'!$E$11,0,10*ROW('Sanitation Data'!E35)),NA())</f>
        <v>#N/A</v>
      </c>
      <c r="AE41" s="530" t="e">
        <f ca="1">+IF(AND(ISNUMBER(OFFSET('Sanitation Data'!$E$12,0,10*ROW('Sanitation Data'!E35))),'Data Summary'!CT41="Yes"),OFFSET('Sanitation Data'!$E$12,0,10*ROW('Sanitation Data'!E35)),NA())</f>
        <v>#N/A</v>
      </c>
      <c r="AF41" s="530" t="e">
        <f ca="1">+IF(AND(ISNUMBER(OFFSET('Sanitation Data'!$F$4,0,10*ROW('Sanitation Data'!F35))),'Data Summary'!CU41="Yes"),100-OFFSET('Sanitation Data'!$F$4,0,10*ROW('Sanitation Data'!F35)),NA())</f>
        <v>#N/A</v>
      </c>
      <c r="AG41" s="530" t="e">
        <f ca="1">+IF(AND(ISNUMBER(OFFSET('Sanitation Data'!$F$6,0,10*ROW('Sanitation Data'!F35))),'Data Summary'!CV41="Yes"),OFFSET('Sanitation Data'!$F$6,0,10*ROW('Sanitation Data'!F35)),NA())</f>
        <v>#N/A</v>
      </c>
      <c r="AH41" s="530" t="e">
        <f ca="1">+IF(AND(ISNUMBER(OFFSET('Sanitation Data'!$F$10,0,10*ROW('Sanitation Data'!F35))),'Data Summary'!CW41="Yes"),OFFSET('Sanitation Data'!$F$10,0,10*ROW('Sanitation Data'!F35)),NA())</f>
        <v>#N/A</v>
      </c>
      <c r="AI41" s="530" t="e">
        <f ca="1">+IF(AND(ISNUMBER(OFFSET('Sanitation Data'!$F$11,0,10*ROW('Sanitation Data'!F35))),'Data Summary'!CX41="Yes"),OFFSET('Sanitation Data'!$F$11,0,10*ROW('Sanitation Data'!F35)),NA())</f>
        <v>#N/A</v>
      </c>
      <c r="AJ41" s="530" t="e">
        <f ca="1">+IF(AND(ISNUMBER(OFFSET('Sanitation Data'!$F$12,0,10*ROW('Sanitation Data'!F35))),'Data Summary'!CY41="Yes"),OFFSET('Sanitation Data'!$F$12,0,10*ROW('Sanitation Data'!F35)),NA())</f>
        <v>#N/A</v>
      </c>
      <c r="AK41" s="530" t="e">
        <f ca="1">+IF(AND(ISNUMBER(OFFSET('Sanitation Data'!$G$4,0,10*ROW('Sanitation Data'!G35))),'Data Summary'!CZ41="Yes"),100-OFFSET('Sanitation Data'!$G$4,0,10*ROW('Sanitation Data'!G35)),NA())</f>
        <v>#N/A</v>
      </c>
      <c r="AL41" s="530" t="e">
        <f ca="1">+IF(AND(ISNUMBER(OFFSET('Sanitation Data'!$G$6,0,10*ROW('Sanitation Data'!G35))),'Data Summary'!DA41="Yes"),OFFSET('Sanitation Data'!$G$6,0,10*ROW('Sanitation Data'!G35)),NA())</f>
        <v>#N/A</v>
      </c>
      <c r="AM41" s="530" t="e">
        <f ca="1">+IF(AND(ISNUMBER(OFFSET('Sanitation Data'!$G$10,0,10*ROW('Sanitation Data'!G35))),'Data Summary'!DB41="Yes"),OFFSET('Sanitation Data'!$G$10,0,10*ROW('Sanitation Data'!G35)),NA())</f>
        <v>#N/A</v>
      </c>
      <c r="AN41" s="530" t="e">
        <f ca="1">+IF(AND(ISNUMBER(OFFSET('Sanitation Data'!$G$11,0,10*ROW('Sanitation Data'!G35))),'Data Summary'!DC41="Yes"),OFFSET('Sanitation Data'!$G$11,0,10*ROW('Sanitation Data'!G35)),NA())</f>
        <v>#N/A</v>
      </c>
      <c r="AO41" s="530" t="e">
        <f ca="1">+IF(AND(ISNUMBER(OFFSET('Sanitation Data'!$G$12,0,10*ROW('Sanitation Data'!G35))),'Data Summary'!DD41="Yes"),OFFSET('Sanitation Data'!$G$12,0,10*ROW('Sanitation Data'!G35)),NA())</f>
        <v>#N/A</v>
      </c>
      <c r="AP41" s="530" t="e">
        <f ca="1">+IF(AND(ISNUMBER(OFFSET('Sanitation Data'!$H$4,0,10*ROW('Sanitation Data'!H35))),'Data Summary'!DE41="Yes"),100-OFFSET('Sanitation Data'!$H$4,0,10*ROW('Sanitation Data'!H35)),NA())</f>
        <v>#N/A</v>
      </c>
      <c r="AQ41" s="530" t="e">
        <f ca="1">+IF(AND(ISNUMBER(OFFSET('Sanitation Data'!$H$6,0,10*ROW('Sanitation Data'!H35))),'Data Summary'!DF41="Yes"),OFFSET('Sanitation Data'!$H$6,0,10*ROW('Sanitation Data'!H35)),NA())</f>
        <v>#N/A</v>
      </c>
      <c r="AR41" s="530" t="e">
        <f ca="1">+IF(AND(ISNUMBER(OFFSET('Sanitation Data'!$H$10,0,10*ROW('Sanitation Data'!H35))),'Data Summary'!DG41="Yes"),OFFSET('Sanitation Data'!$H$10,0,10*ROW('Sanitation Data'!H35)),NA())</f>
        <v>#N/A</v>
      </c>
      <c r="AS41" s="530" t="e">
        <f ca="1">+IF(AND(ISNUMBER(OFFSET('Sanitation Data'!$H$11,0,10*ROW('Sanitation Data'!H35))),'Data Summary'!DH41="Yes"),OFFSET('Sanitation Data'!$H$11,0,10*ROW('Sanitation Data'!H35)),NA())</f>
        <v>#N/A</v>
      </c>
      <c r="AT41" s="530" t="e">
        <f ca="1">+IF(AND(ISNUMBER(OFFSET('Sanitation Data'!$H$12,0,10*ROW('Sanitation Data'!H35))),'Data Summary'!DI41="Yes"),OFFSET('Sanitation Data'!$H$12,0,10*ROW('Sanitation Data'!H35)),NA())</f>
        <v>#N/A</v>
      </c>
      <c r="AU41" s="530" t="e">
        <f ca="1">+IF(AND(ISNUMBER(OFFSET('Sanitation Data'!$I$4,0,10*ROW('Sanitation Data'!I35))),'Data Summary'!DJ41="Yes"),100-OFFSET('Sanitation Data'!$I$4,0,10*ROW('Sanitation Data'!I35)),NA())</f>
        <v>#N/A</v>
      </c>
      <c r="AV41" s="530" t="e">
        <f ca="1">+IF(AND(ISNUMBER(OFFSET('Sanitation Data'!$I$6,0,10*ROW('Sanitation Data'!I35))),'Data Summary'!DK41="Yes"),OFFSET('Sanitation Data'!$I$6,0,10*ROW('Sanitation Data'!I35)),NA())</f>
        <v>#N/A</v>
      </c>
      <c r="AW41" s="530" t="e">
        <f ca="1">+IF(AND(ISNUMBER(OFFSET('Sanitation Data'!$I$10,0,10*ROW('Sanitation Data'!I35))),'Data Summary'!DL41="Yes"),OFFSET('Sanitation Data'!$I$10,0,10*ROW('Sanitation Data'!I35)),NA())</f>
        <v>#N/A</v>
      </c>
      <c r="AX41" s="530" t="e">
        <f ca="1">+IF(AND(ISNUMBER(OFFSET('Sanitation Data'!$I$11,0,10*ROW('Sanitation Data'!I35))),'Data Summary'!DM41="Yes"),OFFSET('Sanitation Data'!$I$11,0,10*ROW('Sanitation Data'!I35)),NA())</f>
        <v>#N/A</v>
      </c>
      <c r="AY41" s="530" t="e">
        <f ca="1">+IF(AND(ISNUMBER(OFFSET('Sanitation Data'!$I$12,0,10*ROW('Sanitation Data'!I35))),'Data Summary'!DN41="Yes"),OFFSET('Sanitation Data'!$I$12,0,10*ROW('Sanitation Data'!I35)),NA())</f>
        <v>#N/A</v>
      </c>
      <c r="AZ41" s="531" t="e">
        <f ca="1">+IF(AND(ISNUMBER(OFFSET('Hygiene Data'!$D$5,0,10*ROW('Hygiene Data'!D35))),'Data Summary'!DO41="Yes"),OFFSET('Hygiene Data'!$D$5,0,10*ROW('Hygiene Data'!D35)),NA())</f>
        <v>#N/A</v>
      </c>
      <c r="BA41" s="531" t="e">
        <f ca="1">+IF(AND(ISNUMBER(OFFSET('Hygiene Data'!$D$7,0,10*ROW('Hygiene Data'!D35))),'Data Summary'!DP41="Yes"),OFFSET('Hygiene Data'!$D$7,0,10*ROW('Hygiene Data'!D35)),NA())</f>
        <v>#N/A</v>
      </c>
      <c r="BB41" s="531" t="e">
        <f ca="1">+IF(AND(ISNUMBER(OFFSET('Hygiene Data'!$D$9,0,10*ROW('Hygiene Data'!D35))),'Data Summary'!DQ41="Yes"),OFFSET('Hygiene Data'!$D$9,0,10*ROW('Hygiene Data'!D35)),NA())</f>
        <v>#N/A</v>
      </c>
      <c r="BC41" s="531" t="e">
        <f ca="1">+IF(AND(ISNUMBER(OFFSET('Hygiene Data'!$E$5,0,10*ROW('Hygiene Data'!E35))),'Data Summary'!DR41="Yes"),OFFSET('Hygiene Data'!$E$5,0,10*ROW('Hygiene Data'!E35)),NA())</f>
        <v>#N/A</v>
      </c>
      <c r="BD41" s="531" t="e">
        <f ca="1">+IF(AND(ISNUMBER(OFFSET('Hygiene Data'!$E$7,0,10*ROW('Hygiene Data'!E35))),'Data Summary'!DS41="Yes"),OFFSET('Hygiene Data'!$E$7,0,10*ROW('Hygiene Data'!E35)),NA())</f>
        <v>#N/A</v>
      </c>
      <c r="BE41" s="531" t="e">
        <f ca="1">+IF(AND(ISNUMBER(OFFSET('Hygiene Data'!$E$9,0,10*ROW('Hygiene Data'!E35))),'Data Summary'!DT41="Yes"),OFFSET('Hygiene Data'!$E$9,0,10*ROW('Hygiene Data'!E35)),NA())</f>
        <v>#N/A</v>
      </c>
      <c r="BF41" s="531" t="e">
        <f ca="1">+IF(AND(ISNUMBER(OFFSET('Hygiene Data'!$F$5,0,10*ROW('Hygiene Data'!F35))),'Data Summary'!DU41="Yes"),OFFSET('Hygiene Data'!$F$5,0,10*ROW('Hygiene Data'!F35)),NA())</f>
        <v>#N/A</v>
      </c>
      <c r="BG41" s="531" t="e">
        <f ca="1">+IF(AND(ISNUMBER(OFFSET('Hygiene Data'!$F$7,0,10*ROW('Hygiene Data'!F35))),'Data Summary'!DV41="Yes"),OFFSET('Hygiene Data'!$F$7,0,10*ROW('Hygiene Data'!F35)),NA())</f>
        <v>#N/A</v>
      </c>
      <c r="BH41" s="531" t="e">
        <f ca="1">+IF(AND(ISNUMBER(OFFSET('Hygiene Data'!$F$9,0,10*ROW('Hygiene Data'!F35))),'Data Summary'!DW41="Yes"),OFFSET('Hygiene Data'!$F$9,0,10*ROW('Hygiene Data'!F35)),NA())</f>
        <v>#N/A</v>
      </c>
      <c r="BI41" s="531" t="e">
        <f ca="1">+IF(AND(ISNUMBER(OFFSET('Hygiene Data'!$G$5,0,10*ROW('Hygiene Data'!G35))),'Data Summary'!DX41="Yes"),OFFSET('Hygiene Data'!$G$5,0,10*ROW('Hygiene Data'!G35)),NA())</f>
        <v>#N/A</v>
      </c>
      <c r="BJ41" s="531" t="e">
        <f ca="1">+IF(AND(ISNUMBER(OFFSET('Hygiene Data'!$G$7,0,10*ROW('Hygiene Data'!G35))),'Data Summary'!DY41="Yes"),OFFSET('Hygiene Data'!$G$7,0,10*ROW('Hygiene Data'!G35)),NA())</f>
        <v>#N/A</v>
      </c>
      <c r="BK41" s="531" t="e">
        <f ca="1">+IF(AND(ISNUMBER(OFFSET('Hygiene Data'!$G$9,0,10*ROW('Hygiene Data'!G35))),'Data Summary'!DZ41="Yes"),OFFSET('Hygiene Data'!$G$9,0,10*ROW('Hygiene Data'!G35)),NA())</f>
        <v>#N/A</v>
      </c>
      <c r="BL41" s="531" t="e">
        <f ca="1">+IF(AND(ISNUMBER(OFFSET('Hygiene Data'!$H$5,0,10*ROW('Hygiene Data'!H35))),'Data Summary'!EA41="Yes"),OFFSET('Hygiene Data'!$H$5,0,10*ROW('Hygiene Data'!H35)),NA())</f>
        <v>#N/A</v>
      </c>
      <c r="BM41" s="531" t="e">
        <f ca="1">+IF(AND(ISNUMBER(OFFSET('Hygiene Data'!$H$7,0,10*ROW('Hygiene Data'!H35))),'Data Summary'!EB41="Yes"),OFFSET('Hygiene Data'!$H$7,0,10*ROW('Hygiene Data'!H35)),NA())</f>
        <v>#N/A</v>
      </c>
      <c r="BN41" s="531" t="e">
        <f ca="1">+IF(AND(ISNUMBER(OFFSET('Hygiene Data'!$H$9,0,10*ROW('Hygiene Data'!H35))),'Data Summary'!EC41="Yes"),OFFSET('Hygiene Data'!$H$9,0,10*ROW('Hygiene Data'!H35)),NA())</f>
        <v>#N/A</v>
      </c>
      <c r="BO41" s="531" t="e">
        <f ca="1">+IF(AND(ISNUMBER(OFFSET('Hygiene Data'!$I$5,0,10*ROW('Hygiene Data'!I35))),'Data Summary'!ED41="Yes"),OFFSET('Hygiene Data'!$I$5,0,10*ROW('Hygiene Data'!I35)),NA())</f>
        <v>#N/A</v>
      </c>
      <c r="BP41" s="531" t="e">
        <f ca="1">+IF(AND(ISNUMBER(OFFSET('Hygiene Data'!$I$7,0,10*ROW('Hygiene Data'!I35))),'Data Summary'!EE41="Yes"),OFFSET('Hygiene Data'!$I$7,0,10*ROW('Hygiene Data'!I35)),NA())</f>
        <v>#N/A</v>
      </c>
      <c r="BQ41" s="531" t="e">
        <f ca="1">+IF(AND(ISNUMBER(OFFSET('Hygiene Data'!$I$9,0,10*ROW('Hygiene Data'!I35))),'Data Summary'!EF41="Yes"),OFFSET('Hygiene Data'!$I$9,0,10*ROW('Hygiene Data'!I35)),NA())</f>
        <v>#N/A</v>
      </c>
    </row>
    <row r="42" spans="1:69" x14ac:dyDescent="0.25">
      <c r="A42" s="527" t="e">
        <f ca="1">+RIGHT('Data Summary'!A42,LEN('Data Summary'!A42)-9)</f>
        <v>#VALUE!</v>
      </c>
      <c r="B42" s="501" t="str">
        <f ca="1">+IF(ISTEXT('Data Summary'!B42),'Data Summary'!B42,"")</f>
        <v/>
      </c>
      <c r="C42" s="528" t="e">
        <f ca="1">+VALUE('Data Summary'!C42)</f>
        <v>#VALUE!</v>
      </c>
      <c r="D42" s="529" t="e">
        <f ca="1">+IF(AND(ISNUMBER(OFFSET('Water Data'!$D$4,0,10*ROW('Water Data'!D36))),'Data Summary'!BS42="Yes"),100-OFFSET('Water Data'!$D$4,0,10*ROW('Water Data'!D36)),NA())</f>
        <v>#N/A</v>
      </c>
      <c r="E42" s="529" t="e">
        <f ca="1">+IF(AND(ISNUMBER(OFFSET('Water Data'!$D$6,0,10*ROW('Water Data'!D36))),'Data Summary'!BT42="Yes"),OFFSET('Water Data'!$D$6,0,10*ROW('Water Data'!D36)),NA())</f>
        <v>#N/A</v>
      </c>
      <c r="F42" s="529" t="e">
        <f ca="1">+IF(AND(ISNUMBER(OFFSET('Water Data'!$D$9,0,10*ROW('Water Data'!D36))),'Data Summary'!BU42="Yes"),OFFSET('Water Data'!$D$9,0,10*ROW('Water Data'!D36)),NA())</f>
        <v>#N/A</v>
      </c>
      <c r="G42" s="529" t="e">
        <f ca="1">+IF(AND(ISNUMBER(OFFSET('Water Data'!$E$4,0,10*ROW('Water Data'!E36))),'Data Summary'!BV42="Yes"),100-OFFSET('Water Data'!$E$4,0,10*ROW('Water Data'!E36)),NA())</f>
        <v>#N/A</v>
      </c>
      <c r="H42" s="529" t="e">
        <f ca="1">+IF(AND(ISNUMBER(OFFSET('Water Data'!$E$6,0,10*ROW('Water Data'!E36))),'Data Summary'!BW42="Yes"),OFFSET('Water Data'!$E$6,0,10*ROW('Water Data'!E36)),NA())</f>
        <v>#N/A</v>
      </c>
      <c r="I42" s="529" t="e">
        <f ca="1">+IF(AND(ISNUMBER(OFFSET('Water Data'!$E$9,0,10*ROW('Water Data'!E36))),'Data Summary'!BX42="Yes"),OFFSET('Water Data'!$E$9,0,10*ROW('Water Data'!E36)),NA())</f>
        <v>#N/A</v>
      </c>
      <c r="J42" s="529" t="e">
        <f ca="1">+IF(AND(ISNUMBER(OFFSET('Water Data'!$F$4,0,10*ROW('Water Data'!F36))),'Data Summary'!BY42="Yes"),100-OFFSET('Water Data'!$F$4,0,10*ROW('Water Data'!F36)),NA())</f>
        <v>#N/A</v>
      </c>
      <c r="K42" s="529" t="e">
        <f ca="1">+IF(AND(ISNUMBER(OFFSET('Water Data'!$F$6,0,10*ROW('Water Data'!F36))),'Data Summary'!BZ42="Yes"),OFFSET('Water Data'!$F$6,0,10*ROW('Water Data'!F36)),NA())</f>
        <v>#N/A</v>
      </c>
      <c r="L42" s="529" t="e">
        <f ca="1">+IF(AND(ISNUMBER(OFFSET('Water Data'!$F$9,0,10*ROW('Water Data'!F36))),'Data Summary'!CA42="Yes"),OFFSET('Water Data'!$F$9,0,10*ROW('Water Data'!F36)),NA())</f>
        <v>#N/A</v>
      </c>
      <c r="M42" s="529" t="e">
        <f ca="1">+IF(AND(ISNUMBER(OFFSET('Water Data'!$G$4,0,10*ROW('Water Data'!G36))),'Data Summary'!CB42="Yes"),100-OFFSET('Water Data'!$G$4,0,10*ROW('Water Data'!G36)),NA())</f>
        <v>#N/A</v>
      </c>
      <c r="N42" s="529" t="e">
        <f ca="1">+IF(AND(ISNUMBER(OFFSET('Water Data'!$G$6,0,10*ROW('Water Data'!G36))),'Data Summary'!CC42="Yes"),OFFSET('Water Data'!$G$6,0,10*ROW('Water Data'!G36)),NA())</f>
        <v>#N/A</v>
      </c>
      <c r="O42" s="529" t="e">
        <f ca="1">+IF(AND(ISNUMBER(OFFSET('Water Data'!$G$9,0,10*ROW('Water Data'!G36))),'Data Summary'!CD42="Yes"),OFFSET('Water Data'!$G$9,0,10*ROW('Water Data'!G36)),NA())</f>
        <v>#N/A</v>
      </c>
      <c r="P42" s="529" t="e">
        <f ca="1">+IF(AND(ISNUMBER(OFFSET('Water Data'!$H$4,0,10*ROW('Water Data'!H36))),'Data Summary'!CE42="Yes"),100-OFFSET('Water Data'!$H$4,0,10*ROW('Water Data'!H36)),NA())</f>
        <v>#N/A</v>
      </c>
      <c r="Q42" s="529" t="e">
        <f ca="1">+IF(AND(ISNUMBER(OFFSET('Water Data'!$H$6,0,10*ROW('Water Data'!H36))),'Data Summary'!CF42="Yes"),OFFSET('Water Data'!$H$6,0,10*ROW('Water Data'!H36)),NA())</f>
        <v>#N/A</v>
      </c>
      <c r="R42" s="529" t="e">
        <f ca="1">+IF(AND(ISNUMBER(OFFSET('Water Data'!$H$9,0,10*ROW('Water Data'!H36))),'Data Summary'!CG42="Yes"),OFFSET('Water Data'!$H$9,0,10*ROW('Water Data'!H36)),NA())</f>
        <v>#N/A</v>
      </c>
      <c r="S42" s="529" t="e">
        <f ca="1">+IF(AND(ISNUMBER(OFFSET('Water Data'!$I$4,0,10*ROW('Water Data'!I36))),'Data Summary'!CH42="Yes"),100-OFFSET('Water Data'!$I$4,0,10*ROW('Water Data'!I36)),NA())</f>
        <v>#N/A</v>
      </c>
      <c r="T42" s="529" t="e">
        <f ca="1">+IF(AND(ISNUMBER(OFFSET('Water Data'!$I$6,0,10*ROW('Water Data'!I36))),'Data Summary'!CI42="Yes"),OFFSET('Water Data'!$I$6,0,10*ROW('Water Data'!I36)),NA())</f>
        <v>#N/A</v>
      </c>
      <c r="U42" s="529" t="e">
        <f ca="1">+IF(AND(ISNUMBER(OFFSET('Water Data'!$I$9,0,10*ROW('Water Data'!I36))),'Data Summary'!CJ42="Yes"),OFFSET('Water Data'!$I$9,0,10*ROW('Water Data'!I36)),NA())</f>
        <v>#N/A</v>
      </c>
      <c r="V42" s="530" t="e">
        <f ca="1">+IF(AND(ISNUMBER(OFFSET('Sanitation Data'!$D$4,0,10*ROW('Sanitation Data'!D36))),'Data Summary'!CK42="Yes"),100-OFFSET('Sanitation Data'!$D$4,0,10*ROW('Sanitation Data'!D36)),NA())</f>
        <v>#N/A</v>
      </c>
      <c r="W42" s="530" t="e">
        <f ca="1">+IF(AND(ISNUMBER(OFFSET('Sanitation Data'!$D$6,0,10*ROW('Sanitation Data'!D36))),'Data Summary'!CL42="Yes"),OFFSET('Sanitation Data'!$D$6,0,10*ROW('Sanitation Data'!D36)),NA())</f>
        <v>#N/A</v>
      </c>
      <c r="X42" s="530" t="e">
        <f ca="1">+IF(AND(ISNUMBER(OFFSET('Sanitation Data'!$D$10,0,10*ROW('Sanitation Data'!D36))),'Data Summary'!CM42="Yes"),OFFSET('Sanitation Data'!$D$10,0,10*ROW('Sanitation Data'!D36)),NA())</f>
        <v>#N/A</v>
      </c>
      <c r="Y42" s="530" t="e">
        <f ca="1">+IF(AND(ISNUMBER(OFFSET('Sanitation Data'!$D$11,0,10*ROW('Sanitation Data'!D36))),'Data Summary'!CN42="Yes"),OFFSET('Sanitation Data'!$D$11,0,10*ROW('Sanitation Data'!D36)),NA())</f>
        <v>#N/A</v>
      </c>
      <c r="Z42" s="530" t="e">
        <f ca="1">+IF(AND(ISNUMBER(OFFSET('Sanitation Data'!$D$12,0,10*ROW('Sanitation Data'!D36))),'Data Summary'!CO42="Yes"),OFFSET('Sanitation Data'!$D$12,0,10*ROW('Sanitation Data'!D36)),NA())</f>
        <v>#N/A</v>
      </c>
      <c r="AA42" s="530" t="e">
        <f ca="1">+IF(AND(ISNUMBER(OFFSET('Sanitation Data'!$E$4,0,10*ROW('Sanitation Data'!E36))),'Data Summary'!CP42="Yes"),100-OFFSET('Sanitation Data'!$E$4,0,10*ROW('Sanitation Data'!E36)),NA())</f>
        <v>#N/A</v>
      </c>
      <c r="AB42" s="530" t="e">
        <f ca="1">+IF(AND(ISNUMBER(OFFSET('Sanitation Data'!$E$6,0,10*ROW('Sanitation Data'!E36))),'Data Summary'!CQ42="Yes"),OFFSET('Sanitation Data'!$E$6,0,10*ROW('Sanitation Data'!E36)),NA())</f>
        <v>#N/A</v>
      </c>
      <c r="AC42" s="530" t="e">
        <f ca="1">+IF(AND(ISNUMBER(OFFSET('Sanitation Data'!$E$10,0,10*ROW('Sanitation Data'!E36))),'Data Summary'!CR42="Yes"),OFFSET('Sanitation Data'!$E$10,0,10*ROW('Sanitation Data'!E36)),NA())</f>
        <v>#N/A</v>
      </c>
      <c r="AD42" s="530" t="e">
        <f ca="1">+IF(AND(ISNUMBER(OFFSET('Sanitation Data'!$E$11,0,10*ROW('Sanitation Data'!E36))),'Data Summary'!CS42="Yes"),OFFSET('Sanitation Data'!$E$11,0,10*ROW('Sanitation Data'!E36)),NA())</f>
        <v>#N/A</v>
      </c>
      <c r="AE42" s="530" t="e">
        <f ca="1">+IF(AND(ISNUMBER(OFFSET('Sanitation Data'!$E$12,0,10*ROW('Sanitation Data'!E36))),'Data Summary'!CT42="Yes"),OFFSET('Sanitation Data'!$E$12,0,10*ROW('Sanitation Data'!E36)),NA())</f>
        <v>#N/A</v>
      </c>
      <c r="AF42" s="530" t="e">
        <f ca="1">+IF(AND(ISNUMBER(OFFSET('Sanitation Data'!$F$4,0,10*ROW('Sanitation Data'!F36))),'Data Summary'!CU42="Yes"),100-OFFSET('Sanitation Data'!$F$4,0,10*ROW('Sanitation Data'!F36)),NA())</f>
        <v>#N/A</v>
      </c>
      <c r="AG42" s="530" t="e">
        <f ca="1">+IF(AND(ISNUMBER(OFFSET('Sanitation Data'!$F$6,0,10*ROW('Sanitation Data'!F36))),'Data Summary'!CV42="Yes"),OFFSET('Sanitation Data'!$F$6,0,10*ROW('Sanitation Data'!F36)),NA())</f>
        <v>#N/A</v>
      </c>
      <c r="AH42" s="530" t="e">
        <f ca="1">+IF(AND(ISNUMBER(OFFSET('Sanitation Data'!$F$10,0,10*ROW('Sanitation Data'!F36))),'Data Summary'!CW42="Yes"),OFFSET('Sanitation Data'!$F$10,0,10*ROW('Sanitation Data'!F36)),NA())</f>
        <v>#N/A</v>
      </c>
      <c r="AI42" s="530" t="e">
        <f ca="1">+IF(AND(ISNUMBER(OFFSET('Sanitation Data'!$F$11,0,10*ROW('Sanitation Data'!F36))),'Data Summary'!CX42="Yes"),OFFSET('Sanitation Data'!$F$11,0,10*ROW('Sanitation Data'!F36)),NA())</f>
        <v>#N/A</v>
      </c>
      <c r="AJ42" s="530" t="e">
        <f ca="1">+IF(AND(ISNUMBER(OFFSET('Sanitation Data'!$F$12,0,10*ROW('Sanitation Data'!F36))),'Data Summary'!CY42="Yes"),OFFSET('Sanitation Data'!$F$12,0,10*ROW('Sanitation Data'!F36)),NA())</f>
        <v>#N/A</v>
      </c>
      <c r="AK42" s="530" t="e">
        <f ca="1">+IF(AND(ISNUMBER(OFFSET('Sanitation Data'!$G$4,0,10*ROW('Sanitation Data'!G36))),'Data Summary'!CZ42="Yes"),100-OFFSET('Sanitation Data'!$G$4,0,10*ROW('Sanitation Data'!G36)),NA())</f>
        <v>#N/A</v>
      </c>
      <c r="AL42" s="530" t="e">
        <f ca="1">+IF(AND(ISNUMBER(OFFSET('Sanitation Data'!$G$6,0,10*ROW('Sanitation Data'!G36))),'Data Summary'!DA42="Yes"),OFFSET('Sanitation Data'!$G$6,0,10*ROW('Sanitation Data'!G36)),NA())</f>
        <v>#N/A</v>
      </c>
      <c r="AM42" s="530" t="e">
        <f ca="1">+IF(AND(ISNUMBER(OFFSET('Sanitation Data'!$G$10,0,10*ROW('Sanitation Data'!G36))),'Data Summary'!DB42="Yes"),OFFSET('Sanitation Data'!$G$10,0,10*ROW('Sanitation Data'!G36)),NA())</f>
        <v>#N/A</v>
      </c>
      <c r="AN42" s="530" t="e">
        <f ca="1">+IF(AND(ISNUMBER(OFFSET('Sanitation Data'!$G$11,0,10*ROW('Sanitation Data'!G36))),'Data Summary'!DC42="Yes"),OFFSET('Sanitation Data'!$G$11,0,10*ROW('Sanitation Data'!G36)),NA())</f>
        <v>#N/A</v>
      </c>
      <c r="AO42" s="530" t="e">
        <f ca="1">+IF(AND(ISNUMBER(OFFSET('Sanitation Data'!$G$12,0,10*ROW('Sanitation Data'!G36))),'Data Summary'!DD42="Yes"),OFFSET('Sanitation Data'!$G$12,0,10*ROW('Sanitation Data'!G36)),NA())</f>
        <v>#N/A</v>
      </c>
      <c r="AP42" s="530" t="e">
        <f ca="1">+IF(AND(ISNUMBER(OFFSET('Sanitation Data'!$H$4,0,10*ROW('Sanitation Data'!H36))),'Data Summary'!DE42="Yes"),100-OFFSET('Sanitation Data'!$H$4,0,10*ROW('Sanitation Data'!H36)),NA())</f>
        <v>#N/A</v>
      </c>
      <c r="AQ42" s="530" t="e">
        <f ca="1">+IF(AND(ISNUMBER(OFFSET('Sanitation Data'!$H$6,0,10*ROW('Sanitation Data'!H36))),'Data Summary'!DF42="Yes"),OFFSET('Sanitation Data'!$H$6,0,10*ROW('Sanitation Data'!H36)),NA())</f>
        <v>#N/A</v>
      </c>
      <c r="AR42" s="530" t="e">
        <f ca="1">+IF(AND(ISNUMBER(OFFSET('Sanitation Data'!$H$10,0,10*ROW('Sanitation Data'!H36))),'Data Summary'!DG42="Yes"),OFFSET('Sanitation Data'!$H$10,0,10*ROW('Sanitation Data'!H36)),NA())</f>
        <v>#N/A</v>
      </c>
      <c r="AS42" s="530" t="e">
        <f ca="1">+IF(AND(ISNUMBER(OFFSET('Sanitation Data'!$H$11,0,10*ROW('Sanitation Data'!H36))),'Data Summary'!DH42="Yes"),OFFSET('Sanitation Data'!$H$11,0,10*ROW('Sanitation Data'!H36)),NA())</f>
        <v>#N/A</v>
      </c>
      <c r="AT42" s="530" t="e">
        <f ca="1">+IF(AND(ISNUMBER(OFFSET('Sanitation Data'!$H$12,0,10*ROW('Sanitation Data'!H36))),'Data Summary'!DI42="Yes"),OFFSET('Sanitation Data'!$H$12,0,10*ROW('Sanitation Data'!H36)),NA())</f>
        <v>#N/A</v>
      </c>
      <c r="AU42" s="530" t="e">
        <f ca="1">+IF(AND(ISNUMBER(OFFSET('Sanitation Data'!$I$4,0,10*ROW('Sanitation Data'!I36))),'Data Summary'!DJ42="Yes"),100-OFFSET('Sanitation Data'!$I$4,0,10*ROW('Sanitation Data'!I36)),NA())</f>
        <v>#N/A</v>
      </c>
      <c r="AV42" s="530" t="e">
        <f ca="1">+IF(AND(ISNUMBER(OFFSET('Sanitation Data'!$I$6,0,10*ROW('Sanitation Data'!I36))),'Data Summary'!DK42="Yes"),OFFSET('Sanitation Data'!$I$6,0,10*ROW('Sanitation Data'!I36)),NA())</f>
        <v>#N/A</v>
      </c>
      <c r="AW42" s="530" t="e">
        <f ca="1">+IF(AND(ISNUMBER(OFFSET('Sanitation Data'!$I$10,0,10*ROW('Sanitation Data'!I36))),'Data Summary'!DL42="Yes"),OFFSET('Sanitation Data'!$I$10,0,10*ROW('Sanitation Data'!I36)),NA())</f>
        <v>#N/A</v>
      </c>
      <c r="AX42" s="530" t="e">
        <f ca="1">+IF(AND(ISNUMBER(OFFSET('Sanitation Data'!$I$11,0,10*ROW('Sanitation Data'!I36))),'Data Summary'!DM42="Yes"),OFFSET('Sanitation Data'!$I$11,0,10*ROW('Sanitation Data'!I36)),NA())</f>
        <v>#N/A</v>
      </c>
      <c r="AY42" s="530" t="e">
        <f ca="1">+IF(AND(ISNUMBER(OFFSET('Sanitation Data'!$I$12,0,10*ROW('Sanitation Data'!I36))),'Data Summary'!DN42="Yes"),OFFSET('Sanitation Data'!$I$12,0,10*ROW('Sanitation Data'!I36)),NA())</f>
        <v>#N/A</v>
      </c>
      <c r="AZ42" s="531" t="e">
        <f ca="1">+IF(AND(ISNUMBER(OFFSET('Hygiene Data'!$D$5,0,10*ROW('Hygiene Data'!D36))),'Data Summary'!DO42="Yes"),OFFSET('Hygiene Data'!$D$5,0,10*ROW('Hygiene Data'!D36)),NA())</f>
        <v>#N/A</v>
      </c>
      <c r="BA42" s="531" t="e">
        <f ca="1">+IF(AND(ISNUMBER(OFFSET('Hygiene Data'!$D$7,0,10*ROW('Hygiene Data'!D36))),'Data Summary'!DP42="Yes"),OFFSET('Hygiene Data'!$D$7,0,10*ROW('Hygiene Data'!D36)),NA())</f>
        <v>#N/A</v>
      </c>
      <c r="BB42" s="531" t="e">
        <f ca="1">+IF(AND(ISNUMBER(OFFSET('Hygiene Data'!$D$9,0,10*ROW('Hygiene Data'!D36))),'Data Summary'!DQ42="Yes"),OFFSET('Hygiene Data'!$D$9,0,10*ROW('Hygiene Data'!D36)),NA())</f>
        <v>#N/A</v>
      </c>
      <c r="BC42" s="531" t="e">
        <f ca="1">+IF(AND(ISNUMBER(OFFSET('Hygiene Data'!$E$5,0,10*ROW('Hygiene Data'!E36))),'Data Summary'!DR42="Yes"),OFFSET('Hygiene Data'!$E$5,0,10*ROW('Hygiene Data'!E36)),NA())</f>
        <v>#N/A</v>
      </c>
      <c r="BD42" s="531" t="e">
        <f ca="1">+IF(AND(ISNUMBER(OFFSET('Hygiene Data'!$E$7,0,10*ROW('Hygiene Data'!E36))),'Data Summary'!DS42="Yes"),OFFSET('Hygiene Data'!$E$7,0,10*ROW('Hygiene Data'!E36)),NA())</f>
        <v>#N/A</v>
      </c>
      <c r="BE42" s="531" t="e">
        <f ca="1">+IF(AND(ISNUMBER(OFFSET('Hygiene Data'!$E$9,0,10*ROW('Hygiene Data'!E36))),'Data Summary'!DT42="Yes"),OFFSET('Hygiene Data'!$E$9,0,10*ROW('Hygiene Data'!E36)),NA())</f>
        <v>#N/A</v>
      </c>
      <c r="BF42" s="531" t="e">
        <f ca="1">+IF(AND(ISNUMBER(OFFSET('Hygiene Data'!$F$5,0,10*ROW('Hygiene Data'!F36))),'Data Summary'!DU42="Yes"),OFFSET('Hygiene Data'!$F$5,0,10*ROW('Hygiene Data'!F36)),NA())</f>
        <v>#N/A</v>
      </c>
      <c r="BG42" s="531" t="e">
        <f ca="1">+IF(AND(ISNUMBER(OFFSET('Hygiene Data'!$F$7,0,10*ROW('Hygiene Data'!F36))),'Data Summary'!DV42="Yes"),OFFSET('Hygiene Data'!$F$7,0,10*ROW('Hygiene Data'!F36)),NA())</f>
        <v>#N/A</v>
      </c>
      <c r="BH42" s="531" t="e">
        <f ca="1">+IF(AND(ISNUMBER(OFFSET('Hygiene Data'!$F$9,0,10*ROW('Hygiene Data'!F36))),'Data Summary'!DW42="Yes"),OFFSET('Hygiene Data'!$F$9,0,10*ROW('Hygiene Data'!F36)),NA())</f>
        <v>#N/A</v>
      </c>
      <c r="BI42" s="531" t="e">
        <f ca="1">+IF(AND(ISNUMBER(OFFSET('Hygiene Data'!$G$5,0,10*ROW('Hygiene Data'!G36))),'Data Summary'!DX42="Yes"),OFFSET('Hygiene Data'!$G$5,0,10*ROW('Hygiene Data'!G36)),NA())</f>
        <v>#N/A</v>
      </c>
      <c r="BJ42" s="531" t="e">
        <f ca="1">+IF(AND(ISNUMBER(OFFSET('Hygiene Data'!$G$7,0,10*ROW('Hygiene Data'!G36))),'Data Summary'!DY42="Yes"),OFFSET('Hygiene Data'!$G$7,0,10*ROW('Hygiene Data'!G36)),NA())</f>
        <v>#N/A</v>
      </c>
      <c r="BK42" s="531" t="e">
        <f ca="1">+IF(AND(ISNUMBER(OFFSET('Hygiene Data'!$G$9,0,10*ROW('Hygiene Data'!G36))),'Data Summary'!DZ42="Yes"),OFFSET('Hygiene Data'!$G$9,0,10*ROW('Hygiene Data'!G36)),NA())</f>
        <v>#N/A</v>
      </c>
      <c r="BL42" s="531" t="e">
        <f ca="1">+IF(AND(ISNUMBER(OFFSET('Hygiene Data'!$H$5,0,10*ROW('Hygiene Data'!H36))),'Data Summary'!EA42="Yes"),OFFSET('Hygiene Data'!$H$5,0,10*ROW('Hygiene Data'!H36)),NA())</f>
        <v>#N/A</v>
      </c>
      <c r="BM42" s="531" t="e">
        <f ca="1">+IF(AND(ISNUMBER(OFFSET('Hygiene Data'!$H$7,0,10*ROW('Hygiene Data'!H36))),'Data Summary'!EB42="Yes"),OFFSET('Hygiene Data'!$H$7,0,10*ROW('Hygiene Data'!H36)),NA())</f>
        <v>#N/A</v>
      </c>
      <c r="BN42" s="531" t="e">
        <f ca="1">+IF(AND(ISNUMBER(OFFSET('Hygiene Data'!$H$9,0,10*ROW('Hygiene Data'!H36))),'Data Summary'!EC42="Yes"),OFFSET('Hygiene Data'!$H$9,0,10*ROW('Hygiene Data'!H36)),NA())</f>
        <v>#N/A</v>
      </c>
      <c r="BO42" s="531" t="e">
        <f ca="1">+IF(AND(ISNUMBER(OFFSET('Hygiene Data'!$I$5,0,10*ROW('Hygiene Data'!I36))),'Data Summary'!ED42="Yes"),OFFSET('Hygiene Data'!$I$5,0,10*ROW('Hygiene Data'!I36)),NA())</f>
        <v>#N/A</v>
      </c>
      <c r="BP42" s="531" t="e">
        <f ca="1">+IF(AND(ISNUMBER(OFFSET('Hygiene Data'!$I$7,0,10*ROW('Hygiene Data'!I36))),'Data Summary'!EE42="Yes"),OFFSET('Hygiene Data'!$I$7,0,10*ROW('Hygiene Data'!I36)),NA())</f>
        <v>#N/A</v>
      </c>
      <c r="BQ42" s="531" t="e">
        <f ca="1">+IF(AND(ISNUMBER(OFFSET('Hygiene Data'!$I$9,0,10*ROW('Hygiene Data'!I36))),'Data Summary'!EF42="Yes"),OFFSET('Hygiene Data'!$I$9,0,10*ROW('Hygiene Data'!I36)),NA())</f>
        <v>#N/A</v>
      </c>
    </row>
    <row r="43" spans="1:69" x14ac:dyDescent="0.25">
      <c r="A43" s="527" t="e">
        <f ca="1">+RIGHT('Data Summary'!A43,LEN('Data Summary'!A43)-9)</f>
        <v>#VALUE!</v>
      </c>
      <c r="B43" s="501" t="str">
        <f ca="1">+IF(ISTEXT('Data Summary'!B43),'Data Summary'!B43,"")</f>
        <v/>
      </c>
      <c r="C43" s="528" t="e">
        <f ca="1">+VALUE('Data Summary'!C43)</f>
        <v>#VALUE!</v>
      </c>
      <c r="D43" s="529" t="e">
        <f ca="1">+IF(AND(ISNUMBER(OFFSET('Water Data'!$D$4,0,10*ROW('Water Data'!D37))),'Data Summary'!BS43="Yes"),100-OFFSET('Water Data'!$D$4,0,10*ROW('Water Data'!D37)),NA())</f>
        <v>#N/A</v>
      </c>
      <c r="E43" s="529" t="e">
        <f ca="1">+IF(AND(ISNUMBER(OFFSET('Water Data'!$D$6,0,10*ROW('Water Data'!D37))),'Data Summary'!BT43="Yes"),OFFSET('Water Data'!$D$6,0,10*ROW('Water Data'!D37)),NA())</f>
        <v>#N/A</v>
      </c>
      <c r="F43" s="529" t="e">
        <f ca="1">+IF(AND(ISNUMBER(OFFSET('Water Data'!$D$9,0,10*ROW('Water Data'!D37))),'Data Summary'!BU43="Yes"),OFFSET('Water Data'!$D$9,0,10*ROW('Water Data'!D37)),NA())</f>
        <v>#N/A</v>
      </c>
      <c r="G43" s="529" t="e">
        <f ca="1">+IF(AND(ISNUMBER(OFFSET('Water Data'!$E$4,0,10*ROW('Water Data'!E37))),'Data Summary'!BV43="Yes"),100-OFFSET('Water Data'!$E$4,0,10*ROW('Water Data'!E37)),NA())</f>
        <v>#N/A</v>
      </c>
      <c r="H43" s="529" t="e">
        <f ca="1">+IF(AND(ISNUMBER(OFFSET('Water Data'!$E$6,0,10*ROW('Water Data'!E37))),'Data Summary'!BW43="Yes"),OFFSET('Water Data'!$E$6,0,10*ROW('Water Data'!E37)),NA())</f>
        <v>#N/A</v>
      </c>
      <c r="I43" s="529" t="e">
        <f ca="1">+IF(AND(ISNUMBER(OFFSET('Water Data'!$E$9,0,10*ROW('Water Data'!E37))),'Data Summary'!BX43="Yes"),OFFSET('Water Data'!$E$9,0,10*ROW('Water Data'!E37)),NA())</f>
        <v>#N/A</v>
      </c>
      <c r="J43" s="529" t="e">
        <f ca="1">+IF(AND(ISNUMBER(OFFSET('Water Data'!$F$4,0,10*ROW('Water Data'!F37))),'Data Summary'!BY43="Yes"),100-OFFSET('Water Data'!$F$4,0,10*ROW('Water Data'!F37)),NA())</f>
        <v>#N/A</v>
      </c>
      <c r="K43" s="529" t="e">
        <f ca="1">+IF(AND(ISNUMBER(OFFSET('Water Data'!$F$6,0,10*ROW('Water Data'!F37))),'Data Summary'!BZ43="Yes"),OFFSET('Water Data'!$F$6,0,10*ROW('Water Data'!F37)),NA())</f>
        <v>#N/A</v>
      </c>
      <c r="L43" s="529" t="e">
        <f ca="1">+IF(AND(ISNUMBER(OFFSET('Water Data'!$F$9,0,10*ROW('Water Data'!F37))),'Data Summary'!CA43="Yes"),OFFSET('Water Data'!$F$9,0,10*ROW('Water Data'!F37)),NA())</f>
        <v>#N/A</v>
      </c>
      <c r="M43" s="529" t="e">
        <f ca="1">+IF(AND(ISNUMBER(OFFSET('Water Data'!$G$4,0,10*ROW('Water Data'!G37))),'Data Summary'!CB43="Yes"),100-OFFSET('Water Data'!$G$4,0,10*ROW('Water Data'!G37)),NA())</f>
        <v>#N/A</v>
      </c>
      <c r="N43" s="529" t="e">
        <f ca="1">+IF(AND(ISNUMBER(OFFSET('Water Data'!$G$6,0,10*ROW('Water Data'!G37))),'Data Summary'!CC43="Yes"),OFFSET('Water Data'!$G$6,0,10*ROW('Water Data'!G37)),NA())</f>
        <v>#N/A</v>
      </c>
      <c r="O43" s="529" t="e">
        <f ca="1">+IF(AND(ISNUMBER(OFFSET('Water Data'!$G$9,0,10*ROW('Water Data'!G37))),'Data Summary'!CD43="Yes"),OFFSET('Water Data'!$G$9,0,10*ROW('Water Data'!G37)),NA())</f>
        <v>#N/A</v>
      </c>
      <c r="P43" s="529" t="e">
        <f ca="1">+IF(AND(ISNUMBER(OFFSET('Water Data'!$H$4,0,10*ROW('Water Data'!H37))),'Data Summary'!CE43="Yes"),100-OFFSET('Water Data'!$H$4,0,10*ROW('Water Data'!H37)),NA())</f>
        <v>#N/A</v>
      </c>
      <c r="Q43" s="529" t="e">
        <f ca="1">+IF(AND(ISNUMBER(OFFSET('Water Data'!$H$6,0,10*ROW('Water Data'!H37))),'Data Summary'!CF43="Yes"),OFFSET('Water Data'!$H$6,0,10*ROW('Water Data'!H37)),NA())</f>
        <v>#N/A</v>
      </c>
      <c r="R43" s="529" t="e">
        <f ca="1">+IF(AND(ISNUMBER(OFFSET('Water Data'!$H$9,0,10*ROW('Water Data'!H37))),'Data Summary'!CG43="Yes"),OFFSET('Water Data'!$H$9,0,10*ROW('Water Data'!H37)),NA())</f>
        <v>#N/A</v>
      </c>
      <c r="S43" s="529" t="e">
        <f ca="1">+IF(AND(ISNUMBER(OFFSET('Water Data'!$I$4,0,10*ROW('Water Data'!I37))),'Data Summary'!CH43="Yes"),100-OFFSET('Water Data'!$I$4,0,10*ROW('Water Data'!I37)),NA())</f>
        <v>#N/A</v>
      </c>
      <c r="T43" s="529" t="e">
        <f ca="1">+IF(AND(ISNUMBER(OFFSET('Water Data'!$I$6,0,10*ROW('Water Data'!I37))),'Data Summary'!CI43="Yes"),OFFSET('Water Data'!$I$6,0,10*ROW('Water Data'!I37)),NA())</f>
        <v>#N/A</v>
      </c>
      <c r="U43" s="529" t="e">
        <f ca="1">+IF(AND(ISNUMBER(OFFSET('Water Data'!$I$9,0,10*ROW('Water Data'!I37))),'Data Summary'!CJ43="Yes"),OFFSET('Water Data'!$I$9,0,10*ROW('Water Data'!I37)),NA())</f>
        <v>#N/A</v>
      </c>
      <c r="V43" s="530" t="e">
        <f ca="1">+IF(AND(ISNUMBER(OFFSET('Sanitation Data'!$D$4,0,10*ROW('Sanitation Data'!D37))),'Data Summary'!CK43="Yes"),100-OFFSET('Sanitation Data'!$D$4,0,10*ROW('Sanitation Data'!D37)),NA())</f>
        <v>#N/A</v>
      </c>
      <c r="W43" s="530" t="e">
        <f ca="1">+IF(AND(ISNUMBER(OFFSET('Sanitation Data'!$D$6,0,10*ROW('Sanitation Data'!D37))),'Data Summary'!CL43="Yes"),OFFSET('Sanitation Data'!$D$6,0,10*ROW('Sanitation Data'!D37)),NA())</f>
        <v>#N/A</v>
      </c>
      <c r="X43" s="530" t="e">
        <f ca="1">+IF(AND(ISNUMBER(OFFSET('Sanitation Data'!$D$10,0,10*ROW('Sanitation Data'!D37))),'Data Summary'!CM43="Yes"),OFFSET('Sanitation Data'!$D$10,0,10*ROW('Sanitation Data'!D37)),NA())</f>
        <v>#N/A</v>
      </c>
      <c r="Y43" s="530" t="e">
        <f ca="1">+IF(AND(ISNUMBER(OFFSET('Sanitation Data'!$D$11,0,10*ROW('Sanitation Data'!D37))),'Data Summary'!CN43="Yes"),OFFSET('Sanitation Data'!$D$11,0,10*ROW('Sanitation Data'!D37)),NA())</f>
        <v>#N/A</v>
      </c>
      <c r="Z43" s="530" t="e">
        <f ca="1">+IF(AND(ISNUMBER(OFFSET('Sanitation Data'!$D$12,0,10*ROW('Sanitation Data'!D37))),'Data Summary'!CO43="Yes"),OFFSET('Sanitation Data'!$D$12,0,10*ROW('Sanitation Data'!D37)),NA())</f>
        <v>#N/A</v>
      </c>
      <c r="AA43" s="530" t="e">
        <f ca="1">+IF(AND(ISNUMBER(OFFSET('Sanitation Data'!$E$4,0,10*ROW('Sanitation Data'!E37))),'Data Summary'!CP43="Yes"),100-OFFSET('Sanitation Data'!$E$4,0,10*ROW('Sanitation Data'!E37)),NA())</f>
        <v>#N/A</v>
      </c>
      <c r="AB43" s="530" t="e">
        <f ca="1">+IF(AND(ISNUMBER(OFFSET('Sanitation Data'!$E$6,0,10*ROW('Sanitation Data'!E37))),'Data Summary'!CQ43="Yes"),OFFSET('Sanitation Data'!$E$6,0,10*ROW('Sanitation Data'!E37)),NA())</f>
        <v>#N/A</v>
      </c>
      <c r="AC43" s="530" t="e">
        <f ca="1">+IF(AND(ISNUMBER(OFFSET('Sanitation Data'!$E$10,0,10*ROW('Sanitation Data'!E37))),'Data Summary'!CR43="Yes"),OFFSET('Sanitation Data'!$E$10,0,10*ROW('Sanitation Data'!E37)),NA())</f>
        <v>#N/A</v>
      </c>
      <c r="AD43" s="530" t="e">
        <f ca="1">+IF(AND(ISNUMBER(OFFSET('Sanitation Data'!$E$11,0,10*ROW('Sanitation Data'!E37))),'Data Summary'!CS43="Yes"),OFFSET('Sanitation Data'!$E$11,0,10*ROW('Sanitation Data'!E37)),NA())</f>
        <v>#N/A</v>
      </c>
      <c r="AE43" s="530" t="e">
        <f ca="1">+IF(AND(ISNUMBER(OFFSET('Sanitation Data'!$E$12,0,10*ROW('Sanitation Data'!E37))),'Data Summary'!CT43="Yes"),OFFSET('Sanitation Data'!$E$12,0,10*ROW('Sanitation Data'!E37)),NA())</f>
        <v>#N/A</v>
      </c>
      <c r="AF43" s="530" t="e">
        <f ca="1">+IF(AND(ISNUMBER(OFFSET('Sanitation Data'!$F$4,0,10*ROW('Sanitation Data'!F37))),'Data Summary'!CU43="Yes"),100-OFFSET('Sanitation Data'!$F$4,0,10*ROW('Sanitation Data'!F37)),NA())</f>
        <v>#N/A</v>
      </c>
      <c r="AG43" s="530" t="e">
        <f ca="1">+IF(AND(ISNUMBER(OFFSET('Sanitation Data'!$F$6,0,10*ROW('Sanitation Data'!F37))),'Data Summary'!CV43="Yes"),OFFSET('Sanitation Data'!$F$6,0,10*ROW('Sanitation Data'!F37)),NA())</f>
        <v>#N/A</v>
      </c>
      <c r="AH43" s="530" t="e">
        <f ca="1">+IF(AND(ISNUMBER(OFFSET('Sanitation Data'!$F$10,0,10*ROW('Sanitation Data'!F37))),'Data Summary'!CW43="Yes"),OFFSET('Sanitation Data'!$F$10,0,10*ROW('Sanitation Data'!F37)),NA())</f>
        <v>#N/A</v>
      </c>
      <c r="AI43" s="530" t="e">
        <f ca="1">+IF(AND(ISNUMBER(OFFSET('Sanitation Data'!$F$11,0,10*ROW('Sanitation Data'!F37))),'Data Summary'!CX43="Yes"),OFFSET('Sanitation Data'!$F$11,0,10*ROW('Sanitation Data'!F37)),NA())</f>
        <v>#N/A</v>
      </c>
      <c r="AJ43" s="530" t="e">
        <f ca="1">+IF(AND(ISNUMBER(OFFSET('Sanitation Data'!$F$12,0,10*ROW('Sanitation Data'!F37))),'Data Summary'!CY43="Yes"),OFFSET('Sanitation Data'!$F$12,0,10*ROW('Sanitation Data'!F37)),NA())</f>
        <v>#N/A</v>
      </c>
      <c r="AK43" s="530" t="e">
        <f ca="1">+IF(AND(ISNUMBER(OFFSET('Sanitation Data'!$G$4,0,10*ROW('Sanitation Data'!G37))),'Data Summary'!CZ43="Yes"),100-OFFSET('Sanitation Data'!$G$4,0,10*ROW('Sanitation Data'!G37)),NA())</f>
        <v>#N/A</v>
      </c>
      <c r="AL43" s="530" t="e">
        <f ca="1">+IF(AND(ISNUMBER(OFFSET('Sanitation Data'!$G$6,0,10*ROW('Sanitation Data'!G37))),'Data Summary'!DA43="Yes"),OFFSET('Sanitation Data'!$G$6,0,10*ROW('Sanitation Data'!G37)),NA())</f>
        <v>#N/A</v>
      </c>
      <c r="AM43" s="530" t="e">
        <f ca="1">+IF(AND(ISNUMBER(OFFSET('Sanitation Data'!$G$10,0,10*ROW('Sanitation Data'!G37))),'Data Summary'!DB43="Yes"),OFFSET('Sanitation Data'!$G$10,0,10*ROW('Sanitation Data'!G37)),NA())</f>
        <v>#N/A</v>
      </c>
      <c r="AN43" s="530" t="e">
        <f ca="1">+IF(AND(ISNUMBER(OFFSET('Sanitation Data'!$G$11,0,10*ROW('Sanitation Data'!G37))),'Data Summary'!DC43="Yes"),OFFSET('Sanitation Data'!$G$11,0,10*ROW('Sanitation Data'!G37)),NA())</f>
        <v>#N/A</v>
      </c>
      <c r="AO43" s="530" t="e">
        <f ca="1">+IF(AND(ISNUMBER(OFFSET('Sanitation Data'!$G$12,0,10*ROW('Sanitation Data'!G37))),'Data Summary'!DD43="Yes"),OFFSET('Sanitation Data'!$G$12,0,10*ROW('Sanitation Data'!G37)),NA())</f>
        <v>#N/A</v>
      </c>
      <c r="AP43" s="530" t="e">
        <f ca="1">+IF(AND(ISNUMBER(OFFSET('Sanitation Data'!$H$4,0,10*ROW('Sanitation Data'!H37))),'Data Summary'!DE43="Yes"),100-OFFSET('Sanitation Data'!$H$4,0,10*ROW('Sanitation Data'!H37)),NA())</f>
        <v>#N/A</v>
      </c>
      <c r="AQ43" s="530" t="e">
        <f ca="1">+IF(AND(ISNUMBER(OFFSET('Sanitation Data'!$H$6,0,10*ROW('Sanitation Data'!H37))),'Data Summary'!DF43="Yes"),OFFSET('Sanitation Data'!$H$6,0,10*ROW('Sanitation Data'!H37)),NA())</f>
        <v>#N/A</v>
      </c>
      <c r="AR43" s="530" t="e">
        <f ca="1">+IF(AND(ISNUMBER(OFFSET('Sanitation Data'!$H$10,0,10*ROW('Sanitation Data'!H37))),'Data Summary'!DG43="Yes"),OFFSET('Sanitation Data'!$H$10,0,10*ROW('Sanitation Data'!H37)),NA())</f>
        <v>#N/A</v>
      </c>
      <c r="AS43" s="530" t="e">
        <f ca="1">+IF(AND(ISNUMBER(OFFSET('Sanitation Data'!$H$11,0,10*ROW('Sanitation Data'!H37))),'Data Summary'!DH43="Yes"),OFFSET('Sanitation Data'!$H$11,0,10*ROW('Sanitation Data'!H37)),NA())</f>
        <v>#N/A</v>
      </c>
      <c r="AT43" s="530" t="e">
        <f ca="1">+IF(AND(ISNUMBER(OFFSET('Sanitation Data'!$H$12,0,10*ROW('Sanitation Data'!H37))),'Data Summary'!DI43="Yes"),OFFSET('Sanitation Data'!$H$12,0,10*ROW('Sanitation Data'!H37)),NA())</f>
        <v>#N/A</v>
      </c>
      <c r="AU43" s="530" t="e">
        <f ca="1">+IF(AND(ISNUMBER(OFFSET('Sanitation Data'!$I$4,0,10*ROW('Sanitation Data'!I37))),'Data Summary'!DJ43="Yes"),100-OFFSET('Sanitation Data'!$I$4,0,10*ROW('Sanitation Data'!I37)),NA())</f>
        <v>#N/A</v>
      </c>
      <c r="AV43" s="530" t="e">
        <f ca="1">+IF(AND(ISNUMBER(OFFSET('Sanitation Data'!$I$6,0,10*ROW('Sanitation Data'!I37))),'Data Summary'!DK43="Yes"),OFFSET('Sanitation Data'!$I$6,0,10*ROW('Sanitation Data'!I37)),NA())</f>
        <v>#N/A</v>
      </c>
      <c r="AW43" s="530" t="e">
        <f ca="1">+IF(AND(ISNUMBER(OFFSET('Sanitation Data'!$I$10,0,10*ROW('Sanitation Data'!I37))),'Data Summary'!DL43="Yes"),OFFSET('Sanitation Data'!$I$10,0,10*ROW('Sanitation Data'!I37)),NA())</f>
        <v>#N/A</v>
      </c>
      <c r="AX43" s="530" t="e">
        <f ca="1">+IF(AND(ISNUMBER(OFFSET('Sanitation Data'!$I$11,0,10*ROW('Sanitation Data'!I37))),'Data Summary'!DM43="Yes"),OFFSET('Sanitation Data'!$I$11,0,10*ROW('Sanitation Data'!I37)),NA())</f>
        <v>#N/A</v>
      </c>
      <c r="AY43" s="530" t="e">
        <f ca="1">+IF(AND(ISNUMBER(OFFSET('Sanitation Data'!$I$12,0,10*ROW('Sanitation Data'!I37))),'Data Summary'!DN43="Yes"),OFFSET('Sanitation Data'!$I$12,0,10*ROW('Sanitation Data'!I37)),NA())</f>
        <v>#N/A</v>
      </c>
      <c r="AZ43" s="531" t="e">
        <f ca="1">+IF(AND(ISNUMBER(OFFSET('Hygiene Data'!$D$5,0,10*ROW('Hygiene Data'!D37))),'Data Summary'!DO43="Yes"),OFFSET('Hygiene Data'!$D$5,0,10*ROW('Hygiene Data'!D37)),NA())</f>
        <v>#N/A</v>
      </c>
      <c r="BA43" s="531" t="e">
        <f ca="1">+IF(AND(ISNUMBER(OFFSET('Hygiene Data'!$D$7,0,10*ROW('Hygiene Data'!D37))),'Data Summary'!DP43="Yes"),OFFSET('Hygiene Data'!$D$7,0,10*ROW('Hygiene Data'!D37)),NA())</f>
        <v>#N/A</v>
      </c>
      <c r="BB43" s="531" t="e">
        <f ca="1">+IF(AND(ISNUMBER(OFFSET('Hygiene Data'!$D$9,0,10*ROW('Hygiene Data'!D37))),'Data Summary'!DQ43="Yes"),OFFSET('Hygiene Data'!$D$9,0,10*ROW('Hygiene Data'!D37)),NA())</f>
        <v>#N/A</v>
      </c>
      <c r="BC43" s="531" t="e">
        <f ca="1">+IF(AND(ISNUMBER(OFFSET('Hygiene Data'!$E$5,0,10*ROW('Hygiene Data'!E37))),'Data Summary'!DR43="Yes"),OFFSET('Hygiene Data'!$E$5,0,10*ROW('Hygiene Data'!E37)),NA())</f>
        <v>#N/A</v>
      </c>
      <c r="BD43" s="531" t="e">
        <f ca="1">+IF(AND(ISNUMBER(OFFSET('Hygiene Data'!$E$7,0,10*ROW('Hygiene Data'!E37))),'Data Summary'!DS43="Yes"),OFFSET('Hygiene Data'!$E$7,0,10*ROW('Hygiene Data'!E37)),NA())</f>
        <v>#N/A</v>
      </c>
      <c r="BE43" s="531" t="e">
        <f ca="1">+IF(AND(ISNUMBER(OFFSET('Hygiene Data'!$E$9,0,10*ROW('Hygiene Data'!E37))),'Data Summary'!DT43="Yes"),OFFSET('Hygiene Data'!$E$9,0,10*ROW('Hygiene Data'!E37)),NA())</f>
        <v>#N/A</v>
      </c>
      <c r="BF43" s="531" t="e">
        <f ca="1">+IF(AND(ISNUMBER(OFFSET('Hygiene Data'!$F$5,0,10*ROW('Hygiene Data'!F37))),'Data Summary'!DU43="Yes"),OFFSET('Hygiene Data'!$F$5,0,10*ROW('Hygiene Data'!F37)),NA())</f>
        <v>#N/A</v>
      </c>
      <c r="BG43" s="531" t="e">
        <f ca="1">+IF(AND(ISNUMBER(OFFSET('Hygiene Data'!$F$7,0,10*ROW('Hygiene Data'!F37))),'Data Summary'!DV43="Yes"),OFFSET('Hygiene Data'!$F$7,0,10*ROW('Hygiene Data'!F37)),NA())</f>
        <v>#N/A</v>
      </c>
      <c r="BH43" s="531" t="e">
        <f ca="1">+IF(AND(ISNUMBER(OFFSET('Hygiene Data'!$F$9,0,10*ROW('Hygiene Data'!F37))),'Data Summary'!DW43="Yes"),OFFSET('Hygiene Data'!$F$9,0,10*ROW('Hygiene Data'!F37)),NA())</f>
        <v>#N/A</v>
      </c>
      <c r="BI43" s="531" t="e">
        <f ca="1">+IF(AND(ISNUMBER(OFFSET('Hygiene Data'!$G$5,0,10*ROW('Hygiene Data'!G37))),'Data Summary'!DX43="Yes"),OFFSET('Hygiene Data'!$G$5,0,10*ROW('Hygiene Data'!G37)),NA())</f>
        <v>#N/A</v>
      </c>
      <c r="BJ43" s="531" t="e">
        <f ca="1">+IF(AND(ISNUMBER(OFFSET('Hygiene Data'!$G$7,0,10*ROW('Hygiene Data'!G37))),'Data Summary'!DY43="Yes"),OFFSET('Hygiene Data'!$G$7,0,10*ROW('Hygiene Data'!G37)),NA())</f>
        <v>#N/A</v>
      </c>
      <c r="BK43" s="531" t="e">
        <f ca="1">+IF(AND(ISNUMBER(OFFSET('Hygiene Data'!$G$9,0,10*ROW('Hygiene Data'!G37))),'Data Summary'!DZ43="Yes"),OFFSET('Hygiene Data'!$G$9,0,10*ROW('Hygiene Data'!G37)),NA())</f>
        <v>#N/A</v>
      </c>
      <c r="BL43" s="531" t="e">
        <f ca="1">+IF(AND(ISNUMBER(OFFSET('Hygiene Data'!$H$5,0,10*ROW('Hygiene Data'!H37))),'Data Summary'!EA43="Yes"),OFFSET('Hygiene Data'!$H$5,0,10*ROW('Hygiene Data'!H37)),NA())</f>
        <v>#N/A</v>
      </c>
      <c r="BM43" s="531" t="e">
        <f ca="1">+IF(AND(ISNUMBER(OFFSET('Hygiene Data'!$H$7,0,10*ROW('Hygiene Data'!H37))),'Data Summary'!EB43="Yes"),OFFSET('Hygiene Data'!$H$7,0,10*ROW('Hygiene Data'!H37)),NA())</f>
        <v>#N/A</v>
      </c>
      <c r="BN43" s="531" t="e">
        <f ca="1">+IF(AND(ISNUMBER(OFFSET('Hygiene Data'!$H$9,0,10*ROW('Hygiene Data'!H37))),'Data Summary'!EC43="Yes"),OFFSET('Hygiene Data'!$H$9,0,10*ROW('Hygiene Data'!H37)),NA())</f>
        <v>#N/A</v>
      </c>
      <c r="BO43" s="531" t="e">
        <f ca="1">+IF(AND(ISNUMBER(OFFSET('Hygiene Data'!$I$5,0,10*ROW('Hygiene Data'!I37))),'Data Summary'!ED43="Yes"),OFFSET('Hygiene Data'!$I$5,0,10*ROW('Hygiene Data'!I37)),NA())</f>
        <v>#N/A</v>
      </c>
      <c r="BP43" s="531" t="e">
        <f ca="1">+IF(AND(ISNUMBER(OFFSET('Hygiene Data'!$I$7,0,10*ROW('Hygiene Data'!I37))),'Data Summary'!EE43="Yes"),OFFSET('Hygiene Data'!$I$7,0,10*ROW('Hygiene Data'!I37)),NA())</f>
        <v>#N/A</v>
      </c>
      <c r="BQ43" s="531" t="e">
        <f ca="1">+IF(AND(ISNUMBER(OFFSET('Hygiene Data'!$I$9,0,10*ROW('Hygiene Data'!I37))),'Data Summary'!EF43="Yes"),OFFSET('Hygiene Data'!$I$9,0,10*ROW('Hygiene Data'!I37)),NA())</f>
        <v>#N/A</v>
      </c>
    </row>
    <row r="44" spans="1:69" x14ac:dyDescent="0.25">
      <c r="A44" s="527" t="e">
        <f ca="1">+RIGHT('Data Summary'!A44,LEN('Data Summary'!A44)-9)</f>
        <v>#VALUE!</v>
      </c>
      <c r="B44" s="501" t="str">
        <f ca="1">+IF(ISTEXT('Data Summary'!B44),'Data Summary'!B44,"")</f>
        <v/>
      </c>
      <c r="C44" s="528" t="e">
        <f ca="1">+VALUE('Data Summary'!C44)</f>
        <v>#VALUE!</v>
      </c>
      <c r="D44" s="529" t="e">
        <f ca="1">+IF(AND(ISNUMBER(OFFSET('Water Data'!$D$4,0,10*ROW('Water Data'!D38))),'Data Summary'!BS44="Yes"),100-OFFSET('Water Data'!$D$4,0,10*ROW('Water Data'!D38)),NA())</f>
        <v>#N/A</v>
      </c>
      <c r="E44" s="529" t="e">
        <f ca="1">+IF(AND(ISNUMBER(OFFSET('Water Data'!$D$6,0,10*ROW('Water Data'!D38))),'Data Summary'!BT44="Yes"),OFFSET('Water Data'!$D$6,0,10*ROW('Water Data'!D38)),NA())</f>
        <v>#N/A</v>
      </c>
      <c r="F44" s="529" t="e">
        <f ca="1">+IF(AND(ISNUMBER(OFFSET('Water Data'!$D$9,0,10*ROW('Water Data'!D38))),'Data Summary'!BU44="Yes"),OFFSET('Water Data'!$D$9,0,10*ROW('Water Data'!D38)),NA())</f>
        <v>#N/A</v>
      </c>
      <c r="G44" s="529" t="e">
        <f ca="1">+IF(AND(ISNUMBER(OFFSET('Water Data'!$E$4,0,10*ROW('Water Data'!E38))),'Data Summary'!BV44="Yes"),100-OFFSET('Water Data'!$E$4,0,10*ROW('Water Data'!E38)),NA())</f>
        <v>#N/A</v>
      </c>
      <c r="H44" s="529" t="e">
        <f ca="1">+IF(AND(ISNUMBER(OFFSET('Water Data'!$E$6,0,10*ROW('Water Data'!E38))),'Data Summary'!BW44="Yes"),OFFSET('Water Data'!$E$6,0,10*ROW('Water Data'!E38)),NA())</f>
        <v>#N/A</v>
      </c>
      <c r="I44" s="529" t="e">
        <f ca="1">+IF(AND(ISNUMBER(OFFSET('Water Data'!$E$9,0,10*ROW('Water Data'!E38))),'Data Summary'!BX44="Yes"),OFFSET('Water Data'!$E$9,0,10*ROW('Water Data'!E38)),NA())</f>
        <v>#N/A</v>
      </c>
      <c r="J44" s="529" t="e">
        <f ca="1">+IF(AND(ISNUMBER(OFFSET('Water Data'!$F$4,0,10*ROW('Water Data'!F38))),'Data Summary'!BY44="Yes"),100-OFFSET('Water Data'!$F$4,0,10*ROW('Water Data'!F38)),NA())</f>
        <v>#N/A</v>
      </c>
      <c r="K44" s="529" t="e">
        <f ca="1">+IF(AND(ISNUMBER(OFFSET('Water Data'!$F$6,0,10*ROW('Water Data'!F38))),'Data Summary'!BZ44="Yes"),OFFSET('Water Data'!$F$6,0,10*ROW('Water Data'!F38)),NA())</f>
        <v>#N/A</v>
      </c>
      <c r="L44" s="529" t="e">
        <f ca="1">+IF(AND(ISNUMBER(OFFSET('Water Data'!$F$9,0,10*ROW('Water Data'!F38))),'Data Summary'!CA44="Yes"),OFFSET('Water Data'!$F$9,0,10*ROW('Water Data'!F38)),NA())</f>
        <v>#N/A</v>
      </c>
      <c r="M44" s="529" t="e">
        <f ca="1">+IF(AND(ISNUMBER(OFFSET('Water Data'!$G$4,0,10*ROW('Water Data'!G38))),'Data Summary'!CB44="Yes"),100-OFFSET('Water Data'!$G$4,0,10*ROW('Water Data'!G38)),NA())</f>
        <v>#N/A</v>
      </c>
      <c r="N44" s="529" t="e">
        <f ca="1">+IF(AND(ISNUMBER(OFFSET('Water Data'!$G$6,0,10*ROW('Water Data'!G38))),'Data Summary'!CC44="Yes"),OFFSET('Water Data'!$G$6,0,10*ROW('Water Data'!G38)),NA())</f>
        <v>#N/A</v>
      </c>
      <c r="O44" s="529" t="e">
        <f ca="1">+IF(AND(ISNUMBER(OFFSET('Water Data'!$G$9,0,10*ROW('Water Data'!G38))),'Data Summary'!CD44="Yes"),OFFSET('Water Data'!$G$9,0,10*ROW('Water Data'!G38)),NA())</f>
        <v>#N/A</v>
      </c>
      <c r="P44" s="529" t="e">
        <f ca="1">+IF(AND(ISNUMBER(OFFSET('Water Data'!$H$4,0,10*ROW('Water Data'!H38))),'Data Summary'!CE44="Yes"),100-OFFSET('Water Data'!$H$4,0,10*ROW('Water Data'!H38)),NA())</f>
        <v>#N/A</v>
      </c>
      <c r="Q44" s="529" t="e">
        <f ca="1">+IF(AND(ISNUMBER(OFFSET('Water Data'!$H$6,0,10*ROW('Water Data'!H38))),'Data Summary'!CF44="Yes"),OFFSET('Water Data'!$H$6,0,10*ROW('Water Data'!H38)),NA())</f>
        <v>#N/A</v>
      </c>
      <c r="R44" s="529" t="e">
        <f ca="1">+IF(AND(ISNUMBER(OFFSET('Water Data'!$H$9,0,10*ROW('Water Data'!H38))),'Data Summary'!CG44="Yes"),OFFSET('Water Data'!$H$9,0,10*ROW('Water Data'!H38)),NA())</f>
        <v>#N/A</v>
      </c>
      <c r="S44" s="529" t="e">
        <f ca="1">+IF(AND(ISNUMBER(OFFSET('Water Data'!$I$4,0,10*ROW('Water Data'!I38))),'Data Summary'!CH44="Yes"),100-OFFSET('Water Data'!$I$4,0,10*ROW('Water Data'!I38)),NA())</f>
        <v>#N/A</v>
      </c>
      <c r="T44" s="529" t="e">
        <f ca="1">+IF(AND(ISNUMBER(OFFSET('Water Data'!$I$6,0,10*ROW('Water Data'!I38))),'Data Summary'!CI44="Yes"),OFFSET('Water Data'!$I$6,0,10*ROW('Water Data'!I38)),NA())</f>
        <v>#N/A</v>
      </c>
      <c r="U44" s="529" t="e">
        <f ca="1">+IF(AND(ISNUMBER(OFFSET('Water Data'!$I$9,0,10*ROW('Water Data'!I38))),'Data Summary'!CJ44="Yes"),OFFSET('Water Data'!$I$9,0,10*ROW('Water Data'!I38)),NA())</f>
        <v>#N/A</v>
      </c>
      <c r="V44" s="530" t="e">
        <f ca="1">+IF(AND(ISNUMBER(OFFSET('Sanitation Data'!$D$4,0,10*ROW('Sanitation Data'!D38))),'Data Summary'!CK44="Yes"),100-OFFSET('Sanitation Data'!$D$4,0,10*ROW('Sanitation Data'!D38)),NA())</f>
        <v>#N/A</v>
      </c>
      <c r="W44" s="530" t="e">
        <f ca="1">+IF(AND(ISNUMBER(OFFSET('Sanitation Data'!$D$6,0,10*ROW('Sanitation Data'!D38))),'Data Summary'!CL44="Yes"),OFFSET('Sanitation Data'!$D$6,0,10*ROW('Sanitation Data'!D38)),NA())</f>
        <v>#N/A</v>
      </c>
      <c r="X44" s="530" t="e">
        <f ca="1">+IF(AND(ISNUMBER(OFFSET('Sanitation Data'!$D$10,0,10*ROW('Sanitation Data'!D38))),'Data Summary'!CM44="Yes"),OFFSET('Sanitation Data'!$D$10,0,10*ROW('Sanitation Data'!D38)),NA())</f>
        <v>#N/A</v>
      </c>
      <c r="Y44" s="530" t="e">
        <f ca="1">+IF(AND(ISNUMBER(OFFSET('Sanitation Data'!$D$11,0,10*ROW('Sanitation Data'!D38))),'Data Summary'!CN44="Yes"),OFFSET('Sanitation Data'!$D$11,0,10*ROW('Sanitation Data'!D38)),NA())</f>
        <v>#N/A</v>
      </c>
      <c r="Z44" s="530" t="e">
        <f ca="1">+IF(AND(ISNUMBER(OFFSET('Sanitation Data'!$D$12,0,10*ROW('Sanitation Data'!D38))),'Data Summary'!CO44="Yes"),OFFSET('Sanitation Data'!$D$12,0,10*ROW('Sanitation Data'!D38)),NA())</f>
        <v>#N/A</v>
      </c>
      <c r="AA44" s="530" t="e">
        <f ca="1">+IF(AND(ISNUMBER(OFFSET('Sanitation Data'!$E$4,0,10*ROW('Sanitation Data'!E38))),'Data Summary'!CP44="Yes"),100-OFFSET('Sanitation Data'!$E$4,0,10*ROW('Sanitation Data'!E38)),NA())</f>
        <v>#N/A</v>
      </c>
      <c r="AB44" s="530" t="e">
        <f ca="1">+IF(AND(ISNUMBER(OFFSET('Sanitation Data'!$E$6,0,10*ROW('Sanitation Data'!E38))),'Data Summary'!CQ44="Yes"),OFFSET('Sanitation Data'!$E$6,0,10*ROW('Sanitation Data'!E38)),NA())</f>
        <v>#N/A</v>
      </c>
      <c r="AC44" s="530" t="e">
        <f ca="1">+IF(AND(ISNUMBER(OFFSET('Sanitation Data'!$E$10,0,10*ROW('Sanitation Data'!E38))),'Data Summary'!CR44="Yes"),OFFSET('Sanitation Data'!$E$10,0,10*ROW('Sanitation Data'!E38)),NA())</f>
        <v>#N/A</v>
      </c>
      <c r="AD44" s="530" t="e">
        <f ca="1">+IF(AND(ISNUMBER(OFFSET('Sanitation Data'!$E$11,0,10*ROW('Sanitation Data'!E38))),'Data Summary'!CS44="Yes"),OFFSET('Sanitation Data'!$E$11,0,10*ROW('Sanitation Data'!E38)),NA())</f>
        <v>#N/A</v>
      </c>
      <c r="AE44" s="530" t="e">
        <f ca="1">+IF(AND(ISNUMBER(OFFSET('Sanitation Data'!$E$12,0,10*ROW('Sanitation Data'!E38))),'Data Summary'!CT44="Yes"),OFFSET('Sanitation Data'!$E$12,0,10*ROW('Sanitation Data'!E38)),NA())</f>
        <v>#N/A</v>
      </c>
      <c r="AF44" s="530" t="e">
        <f ca="1">+IF(AND(ISNUMBER(OFFSET('Sanitation Data'!$F$4,0,10*ROW('Sanitation Data'!F38))),'Data Summary'!CU44="Yes"),100-OFFSET('Sanitation Data'!$F$4,0,10*ROW('Sanitation Data'!F38)),NA())</f>
        <v>#N/A</v>
      </c>
      <c r="AG44" s="530" t="e">
        <f ca="1">+IF(AND(ISNUMBER(OFFSET('Sanitation Data'!$F$6,0,10*ROW('Sanitation Data'!F38))),'Data Summary'!CV44="Yes"),OFFSET('Sanitation Data'!$F$6,0,10*ROW('Sanitation Data'!F38)),NA())</f>
        <v>#N/A</v>
      </c>
      <c r="AH44" s="530" t="e">
        <f ca="1">+IF(AND(ISNUMBER(OFFSET('Sanitation Data'!$F$10,0,10*ROW('Sanitation Data'!F38))),'Data Summary'!CW44="Yes"),OFFSET('Sanitation Data'!$F$10,0,10*ROW('Sanitation Data'!F38)),NA())</f>
        <v>#N/A</v>
      </c>
      <c r="AI44" s="530" t="e">
        <f ca="1">+IF(AND(ISNUMBER(OFFSET('Sanitation Data'!$F$11,0,10*ROW('Sanitation Data'!F38))),'Data Summary'!CX44="Yes"),OFFSET('Sanitation Data'!$F$11,0,10*ROW('Sanitation Data'!F38)),NA())</f>
        <v>#N/A</v>
      </c>
      <c r="AJ44" s="530" t="e">
        <f ca="1">+IF(AND(ISNUMBER(OFFSET('Sanitation Data'!$F$12,0,10*ROW('Sanitation Data'!F38))),'Data Summary'!CY44="Yes"),OFFSET('Sanitation Data'!$F$12,0,10*ROW('Sanitation Data'!F38)),NA())</f>
        <v>#N/A</v>
      </c>
      <c r="AK44" s="530" t="e">
        <f ca="1">+IF(AND(ISNUMBER(OFFSET('Sanitation Data'!$G$4,0,10*ROW('Sanitation Data'!G38))),'Data Summary'!CZ44="Yes"),100-OFFSET('Sanitation Data'!$G$4,0,10*ROW('Sanitation Data'!G38)),NA())</f>
        <v>#N/A</v>
      </c>
      <c r="AL44" s="530" t="e">
        <f ca="1">+IF(AND(ISNUMBER(OFFSET('Sanitation Data'!$G$6,0,10*ROW('Sanitation Data'!G38))),'Data Summary'!DA44="Yes"),OFFSET('Sanitation Data'!$G$6,0,10*ROW('Sanitation Data'!G38)),NA())</f>
        <v>#N/A</v>
      </c>
      <c r="AM44" s="530" t="e">
        <f ca="1">+IF(AND(ISNUMBER(OFFSET('Sanitation Data'!$G$10,0,10*ROW('Sanitation Data'!G38))),'Data Summary'!DB44="Yes"),OFFSET('Sanitation Data'!$G$10,0,10*ROW('Sanitation Data'!G38)),NA())</f>
        <v>#N/A</v>
      </c>
      <c r="AN44" s="530" t="e">
        <f ca="1">+IF(AND(ISNUMBER(OFFSET('Sanitation Data'!$G$11,0,10*ROW('Sanitation Data'!G38))),'Data Summary'!DC44="Yes"),OFFSET('Sanitation Data'!$G$11,0,10*ROW('Sanitation Data'!G38)),NA())</f>
        <v>#N/A</v>
      </c>
      <c r="AO44" s="530" t="e">
        <f ca="1">+IF(AND(ISNUMBER(OFFSET('Sanitation Data'!$G$12,0,10*ROW('Sanitation Data'!G38))),'Data Summary'!DD44="Yes"),OFFSET('Sanitation Data'!$G$12,0,10*ROW('Sanitation Data'!G38)),NA())</f>
        <v>#N/A</v>
      </c>
      <c r="AP44" s="530" t="e">
        <f ca="1">+IF(AND(ISNUMBER(OFFSET('Sanitation Data'!$H$4,0,10*ROW('Sanitation Data'!H38))),'Data Summary'!DE44="Yes"),100-OFFSET('Sanitation Data'!$H$4,0,10*ROW('Sanitation Data'!H38)),NA())</f>
        <v>#N/A</v>
      </c>
      <c r="AQ44" s="530" t="e">
        <f ca="1">+IF(AND(ISNUMBER(OFFSET('Sanitation Data'!$H$6,0,10*ROW('Sanitation Data'!H38))),'Data Summary'!DF44="Yes"),OFFSET('Sanitation Data'!$H$6,0,10*ROW('Sanitation Data'!H38)),NA())</f>
        <v>#N/A</v>
      </c>
      <c r="AR44" s="530" t="e">
        <f ca="1">+IF(AND(ISNUMBER(OFFSET('Sanitation Data'!$H$10,0,10*ROW('Sanitation Data'!H38))),'Data Summary'!DG44="Yes"),OFFSET('Sanitation Data'!$H$10,0,10*ROW('Sanitation Data'!H38)),NA())</f>
        <v>#N/A</v>
      </c>
      <c r="AS44" s="530" t="e">
        <f ca="1">+IF(AND(ISNUMBER(OFFSET('Sanitation Data'!$H$11,0,10*ROW('Sanitation Data'!H38))),'Data Summary'!DH44="Yes"),OFFSET('Sanitation Data'!$H$11,0,10*ROW('Sanitation Data'!H38)),NA())</f>
        <v>#N/A</v>
      </c>
      <c r="AT44" s="530" t="e">
        <f ca="1">+IF(AND(ISNUMBER(OFFSET('Sanitation Data'!$H$12,0,10*ROW('Sanitation Data'!H38))),'Data Summary'!DI44="Yes"),OFFSET('Sanitation Data'!$H$12,0,10*ROW('Sanitation Data'!H38)),NA())</f>
        <v>#N/A</v>
      </c>
      <c r="AU44" s="530" t="e">
        <f ca="1">+IF(AND(ISNUMBER(OFFSET('Sanitation Data'!$I$4,0,10*ROW('Sanitation Data'!I38))),'Data Summary'!DJ44="Yes"),100-OFFSET('Sanitation Data'!$I$4,0,10*ROW('Sanitation Data'!I38)),NA())</f>
        <v>#N/A</v>
      </c>
      <c r="AV44" s="530" t="e">
        <f ca="1">+IF(AND(ISNUMBER(OFFSET('Sanitation Data'!$I$6,0,10*ROW('Sanitation Data'!I38))),'Data Summary'!DK44="Yes"),OFFSET('Sanitation Data'!$I$6,0,10*ROW('Sanitation Data'!I38)),NA())</f>
        <v>#N/A</v>
      </c>
      <c r="AW44" s="530" t="e">
        <f ca="1">+IF(AND(ISNUMBER(OFFSET('Sanitation Data'!$I$10,0,10*ROW('Sanitation Data'!I38))),'Data Summary'!DL44="Yes"),OFFSET('Sanitation Data'!$I$10,0,10*ROW('Sanitation Data'!I38)),NA())</f>
        <v>#N/A</v>
      </c>
      <c r="AX44" s="530" t="e">
        <f ca="1">+IF(AND(ISNUMBER(OFFSET('Sanitation Data'!$I$11,0,10*ROW('Sanitation Data'!I38))),'Data Summary'!DM44="Yes"),OFFSET('Sanitation Data'!$I$11,0,10*ROW('Sanitation Data'!I38)),NA())</f>
        <v>#N/A</v>
      </c>
      <c r="AY44" s="530" t="e">
        <f ca="1">+IF(AND(ISNUMBER(OFFSET('Sanitation Data'!$I$12,0,10*ROW('Sanitation Data'!I38))),'Data Summary'!DN44="Yes"),OFFSET('Sanitation Data'!$I$12,0,10*ROW('Sanitation Data'!I38)),NA())</f>
        <v>#N/A</v>
      </c>
      <c r="AZ44" s="531" t="e">
        <f ca="1">+IF(AND(ISNUMBER(OFFSET('Hygiene Data'!$D$5,0,10*ROW('Hygiene Data'!D38))),'Data Summary'!DO44="Yes"),OFFSET('Hygiene Data'!$D$5,0,10*ROW('Hygiene Data'!D38)),NA())</f>
        <v>#N/A</v>
      </c>
      <c r="BA44" s="531" t="e">
        <f ca="1">+IF(AND(ISNUMBER(OFFSET('Hygiene Data'!$D$7,0,10*ROW('Hygiene Data'!D38))),'Data Summary'!DP44="Yes"),OFFSET('Hygiene Data'!$D$7,0,10*ROW('Hygiene Data'!D38)),NA())</f>
        <v>#N/A</v>
      </c>
      <c r="BB44" s="531" t="e">
        <f ca="1">+IF(AND(ISNUMBER(OFFSET('Hygiene Data'!$D$9,0,10*ROW('Hygiene Data'!D38))),'Data Summary'!DQ44="Yes"),OFFSET('Hygiene Data'!$D$9,0,10*ROW('Hygiene Data'!D38)),NA())</f>
        <v>#N/A</v>
      </c>
      <c r="BC44" s="531" t="e">
        <f ca="1">+IF(AND(ISNUMBER(OFFSET('Hygiene Data'!$E$5,0,10*ROW('Hygiene Data'!E38))),'Data Summary'!DR44="Yes"),OFFSET('Hygiene Data'!$E$5,0,10*ROW('Hygiene Data'!E38)),NA())</f>
        <v>#N/A</v>
      </c>
      <c r="BD44" s="531" t="e">
        <f ca="1">+IF(AND(ISNUMBER(OFFSET('Hygiene Data'!$E$7,0,10*ROW('Hygiene Data'!E38))),'Data Summary'!DS44="Yes"),OFFSET('Hygiene Data'!$E$7,0,10*ROW('Hygiene Data'!E38)),NA())</f>
        <v>#N/A</v>
      </c>
      <c r="BE44" s="531" t="e">
        <f ca="1">+IF(AND(ISNUMBER(OFFSET('Hygiene Data'!$E$9,0,10*ROW('Hygiene Data'!E38))),'Data Summary'!DT44="Yes"),OFFSET('Hygiene Data'!$E$9,0,10*ROW('Hygiene Data'!E38)),NA())</f>
        <v>#N/A</v>
      </c>
      <c r="BF44" s="531" t="e">
        <f ca="1">+IF(AND(ISNUMBER(OFFSET('Hygiene Data'!$F$5,0,10*ROW('Hygiene Data'!F38))),'Data Summary'!DU44="Yes"),OFFSET('Hygiene Data'!$F$5,0,10*ROW('Hygiene Data'!F38)),NA())</f>
        <v>#N/A</v>
      </c>
      <c r="BG44" s="531" t="e">
        <f ca="1">+IF(AND(ISNUMBER(OFFSET('Hygiene Data'!$F$7,0,10*ROW('Hygiene Data'!F38))),'Data Summary'!DV44="Yes"),OFFSET('Hygiene Data'!$F$7,0,10*ROW('Hygiene Data'!F38)),NA())</f>
        <v>#N/A</v>
      </c>
      <c r="BH44" s="531" t="e">
        <f ca="1">+IF(AND(ISNUMBER(OFFSET('Hygiene Data'!$F$9,0,10*ROW('Hygiene Data'!F38))),'Data Summary'!DW44="Yes"),OFFSET('Hygiene Data'!$F$9,0,10*ROW('Hygiene Data'!F38)),NA())</f>
        <v>#N/A</v>
      </c>
      <c r="BI44" s="531" t="e">
        <f ca="1">+IF(AND(ISNUMBER(OFFSET('Hygiene Data'!$G$5,0,10*ROW('Hygiene Data'!G38))),'Data Summary'!DX44="Yes"),OFFSET('Hygiene Data'!$G$5,0,10*ROW('Hygiene Data'!G38)),NA())</f>
        <v>#N/A</v>
      </c>
      <c r="BJ44" s="531" t="e">
        <f ca="1">+IF(AND(ISNUMBER(OFFSET('Hygiene Data'!$G$7,0,10*ROW('Hygiene Data'!G38))),'Data Summary'!DY44="Yes"),OFFSET('Hygiene Data'!$G$7,0,10*ROW('Hygiene Data'!G38)),NA())</f>
        <v>#N/A</v>
      </c>
      <c r="BK44" s="531" t="e">
        <f ca="1">+IF(AND(ISNUMBER(OFFSET('Hygiene Data'!$G$9,0,10*ROW('Hygiene Data'!G38))),'Data Summary'!DZ44="Yes"),OFFSET('Hygiene Data'!$G$9,0,10*ROW('Hygiene Data'!G38)),NA())</f>
        <v>#N/A</v>
      </c>
      <c r="BL44" s="531" t="e">
        <f ca="1">+IF(AND(ISNUMBER(OFFSET('Hygiene Data'!$H$5,0,10*ROW('Hygiene Data'!H38))),'Data Summary'!EA44="Yes"),OFFSET('Hygiene Data'!$H$5,0,10*ROW('Hygiene Data'!H38)),NA())</f>
        <v>#N/A</v>
      </c>
      <c r="BM44" s="531" t="e">
        <f ca="1">+IF(AND(ISNUMBER(OFFSET('Hygiene Data'!$H$7,0,10*ROW('Hygiene Data'!H38))),'Data Summary'!EB44="Yes"),OFFSET('Hygiene Data'!$H$7,0,10*ROW('Hygiene Data'!H38)),NA())</f>
        <v>#N/A</v>
      </c>
      <c r="BN44" s="531" t="e">
        <f ca="1">+IF(AND(ISNUMBER(OFFSET('Hygiene Data'!$H$9,0,10*ROW('Hygiene Data'!H38))),'Data Summary'!EC44="Yes"),OFFSET('Hygiene Data'!$H$9,0,10*ROW('Hygiene Data'!H38)),NA())</f>
        <v>#N/A</v>
      </c>
      <c r="BO44" s="531" t="e">
        <f ca="1">+IF(AND(ISNUMBER(OFFSET('Hygiene Data'!$I$5,0,10*ROW('Hygiene Data'!I38))),'Data Summary'!ED44="Yes"),OFFSET('Hygiene Data'!$I$5,0,10*ROW('Hygiene Data'!I38)),NA())</f>
        <v>#N/A</v>
      </c>
      <c r="BP44" s="531" t="e">
        <f ca="1">+IF(AND(ISNUMBER(OFFSET('Hygiene Data'!$I$7,0,10*ROW('Hygiene Data'!I38))),'Data Summary'!EE44="Yes"),OFFSET('Hygiene Data'!$I$7,0,10*ROW('Hygiene Data'!I38)),NA())</f>
        <v>#N/A</v>
      </c>
      <c r="BQ44" s="531" t="e">
        <f ca="1">+IF(AND(ISNUMBER(OFFSET('Hygiene Data'!$I$9,0,10*ROW('Hygiene Data'!I38))),'Data Summary'!EF44="Yes"),OFFSET('Hygiene Data'!$I$9,0,10*ROW('Hygiene Data'!I38)),NA())</f>
        <v>#N/A</v>
      </c>
    </row>
    <row r="45" spans="1:69" x14ac:dyDescent="0.25">
      <c r="A45" s="527" t="e">
        <f ca="1">+RIGHT('Data Summary'!A45,LEN('Data Summary'!A45)-9)</f>
        <v>#VALUE!</v>
      </c>
      <c r="B45" s="501" t="str">
        <f ca="1">+IF(ISTEXT('Data Summary'!B45),'Data Summary'!B45,"")</f>
        <v/>
      </c>
      <c r="C45" s="528" t="e">
        <f ca="1">+VALUE('Data Summary'!C45)</f>
        <v>#VALUE!</v>
      </c>
      <c r="D45" s="529" t="e">
        <f ca="1">+IF(AND(ISNUMBER(OFFSET('Water Data'!$D$4,0,10*ROW('Water Data'!D39))),'Data Summary'!BS45="Yes"),100-OFFSET('Water Data'!$D$4,0,10*ROW('Water Data'!D39)),NA())</f>
        <v>#N/A</v>
      </c>
      <c r="E45" s="529" t="e">
        <f ca="1">+IF(AND(ISNUMBER(OFFSET('Water Data'!$D$6,0,10*ROW('Water Data'!D39))),'Data Summary'!BT45="Yes"),OFFSET('Water Data'!$D$6,0,10*ROW('Water Data'!D39)),NA())</f>
        <v>#N/A</v>
      </c>
      <c r="F45" s="529" t="e">
        <f ca="1">+IF(AND(ISNUMBER(OFFSET('Water Data'!$D$9,0,10*ROW('Water Data'!D39))),'Data Summary'!BU45="Yes"),OFFSET('Water Data'!$D$9,0,10*ROW('Water Data'!D39)),NA())</f>
        <v>#N/A</v>
      </c>
      <c r="G45" s="529" t="e">
        <f ca="1">+IF(AND(ISNUMBER(OFFSET('Water Data'!$E$4,0,10*ROW('Water Data'!E39))),'Data Summary'!BV45="Yes"),100-OFFSET('Water Data'!$E$4,0,10*ROW('Water Data'!E39)),NA())</f>
        <v>#N/A</v>
      </c>
      <c r="H45" s="529" t="e">
        <f ca="1">+IF(AND(ISNUMBER(OFFSET('Water Data'!$E$6,0,10*ROW('Water Data'!E39))),'Data Summary'!BW45="Yes"),OFFSET('Water Data'!$E$6,0,10*ROW('Water Data'!E39)),NA())</f>
        <v>#N/A</v>
      </c>
      <c r="I45" s="529" t="e">
        <f ca="1">+IF(AND(ISNUMBER(OFFSET('Water Data'!$E$9,0,10*ROW('Water Data'!E39))),'Data Summary'!BX45="Yes"),OFFSET('Water Data'!$E$9,0,10*ROW('Water Data'!E39)),NA())</f>
        <v>#N/A</v>
      </c>
      <c r="J45" s="529" t="e">
        <f ca="1">+IF(AND(ISNUMBER(OFFSET('Water Data'!$F$4,0,10*ROW('Water Data'!F39))),'Data Summary'!BY45="Yes"),100-OFFSET('Water Data'!$F$4,0,10*ROW('Water Data'!F39)),NA())</f>
        <v>#N/A</v>
      </c>
      <c r="K45" s="529" t="e">
        <f ca="1">+IF(AND(ISNUMBER(OFFSET('Water Data'!$F$6,0,10*ROW('Water Data'!F39))),'Data Summary'!BZ45="Yes"),OFFSET('Water Data'!$F$6,0,10*ROW('Water Data'!F39)),NA())</f>
        <v>#N/A</v>
      </c>
      <c r="L45" s="529" t="e">
        <f ca="1">+IF(AND(ISNUMBER(OFFSET('Water Data'!$F$9,0,10*ROW('Water Data'!F39))),'Data Summary'!CA45="Yes"),OFFSET('Water Data'!$F$9,0,10*ROW('Water Data'!F39)),NA())</f>
        <v>#N/A</v>
      </c>
      <c r="M45" s="529" t="e">
        <f ca="1">+IF(AND(ISNUMBER(OFFSET('Water Data'!$G$4,0,10*ROW('Water Data'!G39))),'Data Summary'!CB45="Yes"),100-OFFSET('Water Data'!$G$4,0,10*ROW('Water Data'!G39)),NA())</f>
        <v>#N/A</v>
      </c>
      <c r="N45" s="529" t="e">
        <f ca="1">+IF(AND(ISNUMBER(OFFSET('Water Data'!$G$6,0,10*ROW('Water Data'!G39))),'Data Summary'!CC45="Yes"),OFFSET('Water Data'!$G$6,0,10*ROW('Water Data'!G39)),NA())</f>
        <v>#N/A</v>
      </c>
      <c r="O45" s="529" t="e">
        <f ca="1">+IF(AND(ISNUMBER(OFFSET('Water Data'!$G$9,0,10*ROW('Water Data'!G39))),'Data Summary'!CD45="Yes"),OFFSET('Water Data'!$G$9,0,10*ROW('Water Data'!G39)),NA())</f>
        <v>#N/A</v>
      </c>
      <c r="P45" s="529" t="e">
        <f ca="1">+IF(AND(ISNUMBER(OFFSET('Water Data'!$H$4,0,10*ROW('Water Data'!H39))),'Data Summary'!CE45="Yes"),100-OFFSET('Water Data'!$H$4,0,10*ROW('Water Data'!H39)),NA())</f>
        <v>#N/A</v>
      </c>
      <c r="Q45" s="529" t="e">
        <f ca="1">+IF(AND(ISNUMBER(OFFSET('Water Data'!$H$6,0,10*ROW('Water Data'!H39))),'Data Summary'!CF45="Yes"),OFFSET('Water Data'!$H$6,0,10*ROW('Water Data'!H39)),NA())</f>
        <v>#N/A</v>
      </c>
      <c r="R45" s="529" t="e">
        <f ca="1">+IF(AND(ISNUMBER(OFFSET('Water Data'!$H$9,0,10*ROW('Water Data'!H39))),'Data Summary'!CG45="Yes"),OFFSET('Water Data'!$H$9,0,10*ROW('Water Data'!H39)),NA())</f>
        <v>#N/A</v>
      </c>
      <c r="S45" s="529" t="e">
        <f ca="1">+IF(AND(ISNUMBER(OFFSET('Water Data'!$I$4,0,10*ROW('Water Data'!I39))),'Data Summary'!CH45="Yes"),100-OFFSET('Water Data'!$I$4,0,10*ROW('Water Data'!I39)),NA())</f>
        <v>#N/A</v>
      </c>
      <c r="T45" s="529" t="e">
        <f ca="1">+IF(AND(ISNUMBER(OFFSET('Water Data'!$I$6,0,10*ROW('Water Data'!I39))),'Data Summary'!CI45="Yes"),OFFSET('Water Data'!$I$6,0,10*ROW('Water Data'!I39)),NA())</f>
        <v>#N/A</v>
      </c>
      <c r="U45" s="529" t="e">
        <f ca="1">+IF(AND(ISNUMBER(OFFSET('Water Data'!$I$9,0,10*ROW('Water Data'!I39))),'Data Summary'!CJ45="Yes"),OFFSET('Water Data'!$I$9,0,10*ROW('Water Data'!I39)),NA())</f>
        <v>#N/A</v>
      </c>
      <c r="V45" s="530" t="e">
        <f ca="1">+IF(AND(ISNUMBER(OFFSET('Sanitation Data'!$D$4,0,10*ROW('Sanitation Data'!D39))),'Data Summary'!CK45="Yes"),100-OFFSET('Sanitation Data'!$D$4,0,10*ROW('Sanitation Data'!D39)),NA())</f>
        <v>#N/A</v>
      </c>
      <c r="W45" s="530" t="e">
        <f ca="1">+IF(AND(ISNUMBER(OFFSET('Sanitation Data'!$D$6,0,10*ROW('Sanitation Data'!D39))),'Data Summary'!CL45="Yes"),OFFSET('Sanitation Data'!$D$6,0,10*ROW('Sanitation Data'!D39)),NA())</f>
        <v>#N/A</v>
      </c>
      <c r="X45" s="530" t="e">
        <f ca="1">+IF(AND(ISNUMBER(OFFSET('Sanitation Data'!$D$10,0,10*ROW('Sanitation Data'!D39))),'Data Summary'!CM45="Yes"),OFFSET('Sanitation Data'!$D$10,0,10*ROW('Sanitation Data'!D39)),NA())</f>
        <v>#N/A</v>
      </c>
      <c r="Y45" s="530" t="e">
        <f ca="1">+IF(AND(ISNUMBER(OFFSET('Sanitation Data'!$D$11,0,10*ROW('Sanitation Data'!D39))),'Data Summary'!CN45="Yes"),OFFSET('Sanitation Data'!$D$11,0,10*ROW('Sanitation Data'!D39)),NA())</f>
        <v>#N/A</v>
      </c>
      <c r="Z45" s="530" t="e">
        <f ca="1">+IF(AND(ISNUMBER(OFFSET('Sanitation Data'!$D$12,0,10*ROW('Sanitation Data'!D39))),'Data Summary'!CO45="Yes"),OFFSET('Sanitation Data'!$D$12,0,10*ROW('Sanitation Data'!D39)),NA())</f>
        <v>#N/A</v>
      </c>
      <c r="AA45" s="530" t="e">
        <f ca="1">+IF(AND(ISNUMBER(OFFSET('Sanitation Data'!$E$4,0,10*ROW('Sanitation Data'!E39))),'Data Summary'!CP45="Yes"),100-OFFSET('Sanitation Data'!$E$4,0,10*ROW('Sanitation Data'!E39)),NA())</f>
        <v>#N/A</v>
      </c>
      <c r="AB45" s="530" t="e">
        <f ca="1">+IF(AND(ISNUMBER(OFFSET('Sanitation Data'!$E$6,0,10*ROW('Sanitation Data'!E39))),'Data Summary'!CQ45="Yes"),OFFSET('Sanitation Data'!$E$6,0,10*ROW('Sanitation Data'!E39)),NA())</f>
        <v>#N/A</v>
      </c>
      <c r="AC45" s="530" t="e">
        <f ca="1">+IF(AND(ISNUMBER(OFFSET('Sanitation Data'!$E$10,0,10*ROW('Sanitation Data'!E39))),'Data Summary'!CR45="Yes"),OFFSET('Sanitation Data'!$E$10,0,10*ROW('Sanitation Data'!E39)),NA())</f>
        <v>#N/A</v>
      </c>
      <c r="AD45" s="530" t="e">
        <f ca="1">+IF(AND(ISNUMBER(OFFSET('Sanitation Data'!$E$11,0,10*ROW('Sanitation Data'!E39))),'Data Summary'!CS45="Yes"),OFFSET('Sanitation Data'!$E$11,0,10*ROW('Sanitation Data'!E39)),NA())</f>
        <v>#N/A</v>
      </c>
      <c r="AE45" s="530" t="e">
        <f ca="1">+IF(AND(ISNUMBER(OFFSET('Sanitation Data'!$E$12,0,10*ROW('Sanitation Data'!E39))),'Data Summary'!CT45="Yes"),OFFSET('Sanitation Data'!$E$12,0,10*ROW('Sanitation Data'!E39)),NA())</f>
        <v>#N/A</v>
      </c>
      <c r="AF45" s="530" t="e">
        <f ca="1">+IF(AND(ISNUMBER(OFFSET('Sanitation Data'!$F$4,0,10*ROW('Sanitation Data'!F39))),'Data Summary'!CU45="Yes"),100-OFFSET('Sanitation Data'!$F$4,0,10*ROW('Sanitation Data'!F39)),NA())</f>
        <v>#N/A</v>
      </c>
      <c r="AG45" s="530" t="e">
        <f ca="1">+IF(AND(ISNUMBER(OFFSET('Sanitation Data'!$F$6,0,10*ROW('Sanitation Data'!F39))),'Data Summary'!CV45="Yes"),OFFSET('Sanitation Data'!$F$6,0,10*ROW('Sanitation Data'!F39)),NA())</f>
        <v>#N/A</v>
      </c>
      <c r="AH45" s="530" t="e">
        <f ca="1">+IF(AND(ISNUMBER(OFFSET('Sanitation Data'!$F$10,0,10*ROW('Sanitation Data'!F39))),'Data Summary'!CW45="Yes"),OFFSET('Sanitation Data'!$F$10,0,10*ROW('Sanitation Data'!F39)),NA())</f>
        <v>#N/A</v>
      </c>
      <c r="AI45" s="530" t="e">
        <f ca="1">+IF(AND(ISNUMBER(OFFSET('Sanitation Data'!$F$11,0,10*ROW('Sanitation Data'!F39))),'Data Summary'!CX45="Yes"),OFFSET('Sanitation Data'!$F$11,0,10*ROW('Sanitation Data'!F39)),NA())</f>
        <v>#N/A</v>
      </c>
      <c r="AJ45" s="530" t="e">
        <f ca="1">+IF(AND(ISNUMBER(OFFSET('Sanitation Data'!$F$12,0,10*ROW('Sanitation Data'!F39))),'Data Summary'!CY45="Yes"),OFFSET('Sanitation Data'!$F$12,0,10*ROW('Sanitation Data'!F39)),NA())</f>
        <v>#N/A</v>
      </c>
      <c r="AK45" s="530" t="e">
        <f ca="1">+IF(AND(ISNUMBER(OFFSET('Sanitation Data'!$G$4,0,10*ROW('Sanitation Data'!G39))),'Data Summary'!CZ45="Yes"),100-OFFSET('Sanitation Data'!$G$4,0,10*ROW('Sanitation Data'!G39)),NA())</f>
        <v>#N/A</v>
      </c>
      <c r="AL45" s="530" t="e">
        <f ca="1">+IF(AND(ISNUMBER(OFFSET('Sanitation Data'!$G$6,0,10*ROW('Sanitation Data'!G39))),'Data Summary'!DA45="Yes"),OFFSET('Sanitation Data'!$G$6,0,10*ROW('Sanitation Data'!G39)),NA())</f>
        <v>#N/A</v>
      </c>
      <c r="AM45" s="530" t="e">
        <f ca="1">+IF(AND(ISNUMBER(OFFSET('Sanitation Data'!$G$10,0,10*ROW('Sanitation Data'!G39))),'Data Summary'!DB45="Yes"),OFFSET('Sanitation Data'!$G$10,0,10*ROW('Sanitation Data'!G39)),NA())</f>
        <v>#N/A</v>
      </c>
      <c r="AN45" s="530" t="e">
        <f ca="1">+IF(AND(ISNUMBER(OFFSET('Sanitation Data'!$G$11,0,10*ROW('Sanitation Data'!G39))),'Data Summary'!DC45="Yes"),OFFSET('Sanitation Data'!$G$11,0,10*ROW('Sanitation Data'!G39)),NA())</f>
        <v>#N/A</v>
      </c>
      <c r="AO45" s="530" t="e">
        <f ca="1">+IF(AND(ISNUMBER(OFFSET('Sanitation Data'!$G$12,0,10*ROW('Sanitation Data'!G39))),'Data Summary'!DD45="Yes"),OFFSET('Sanitation Data'!$G$12,0,10*ROW('Sanitation Data'!G39)),NA())</f>
        <v>#N/A</v>
      </c>
      <c r="AP45" s="530" t="e">
        <f ca="1">+IF(AND(ISNUMBER(OFFSET('Sanitation Data'!$H$4,0,10*ROW('Sanitation Data'!H39))),'Data Summary'!DE45="Yes"),100-OFFSET('Sanitation Data'!$H$4,0,10*ROW('Sanitation Data'!H39)),NA())</f>
        <v>#N/A</v>
      </c>
      <c r="AQ45" s="530" t="e">
        <f ca="1">+IF(AND(ISNUMBER(OFFSET('Sanitation Data'!$H$6,0,10*ROW('Sanitation Data'!H39))),'Data Summary'!DF45="Yes"),OFFSET('Sanitation Data'!$H$6,0,10*ROW('Sanitation Data'!H39)),NA())</f>
        <v>#N/A</v>
      </c>
      <c r="AR45" s="530" t="e">
        <f ca="1">+IF(AND(ISNUMBER(OFFSET('Sanitation Data'!$H$10,0,10*ROW('Sanitation Data'!H39))),'Data Summary'!DG45="Yes"),OFFSET('Sanitation Data'!$H$10,0,10*ROW('Sanitation Data'!H39)),NA())</f>
        <v>#N/A</v>
      </c>
      <c r="AS45" s="530" t="e">
        <f ca="1">+IF(AND(ISNUMBER(OFFSET('Sanitation Data'!$H$11,0,10*ROW('Sanitation Data'!H39))),'Data Summary'!DH45="Yes"),OFFSET('Sanitation Data'!$H$11,0,10*ROW('Sanitation Data'!H39)),NA())</f>
        <v>#N/A</v>
      </c>
      <c r="AT45" s="530" t="e">
        <f ca="1">+IF(AND(ISNUMBER(OFFSET('Sanitation Data'!$H$12,0,10*ROW('Sanitation Data'!H39))),'Data Summary'!DI45="Yes"),OFFSET('Sanitation Data'!$H$12,0,10*ROW('Sanitation Data'!H39)),NA())</f>
        <v>#N/A</v>
      </c>
      <c r="AU45" s="530" t="e">
        <f ca="1">+IF(AND(ISNUMBER(OFFSET('Sanitation Data'!$I$4,0,10*ROW('Sanitation Data'!I39))),'Data Summary'!DJ45="Yes"),100-OFFSET('Sanitation Data'!$I$4,0,10*ROW('Sanitation Data'!I39)),NA())</f>
        <v>#N/A</v>
      </c>
      <c r="AV45" s="530" t="e">
        <f ca="1">+IF(AND(ISNUMBER(OFFSET('Sanitation Data'!$I$6,0,10*ROW('Sanitation Data'!I39))),'Data Summary'!DK45="Yes"),OFFSET('Sanitation Data'!$I$6,0,10*ROW('Sanitation Data'!I39)),NA())</f>
        <v>#N/A</v>
      </c>
      <c r="AW45" s="530" t="e">
        <f ca="1">+IF(AND(ISNUMBER(OFFSET('Sanitation Data'!$I$10,0,10*ROW('Sanitation Data'!I39))),'Data Summary'!DL45="Yes"),OFFSET('Sanitation Data'!$I$10,0,10*ROW('Sanitation Data'!I39)),NA())</f>
        <v>#N/A</v>
      </c>
      <c r="AX45" s="530" t="e">
        <f ca="1">+IF(AND(ISNUMBER(OFFSET('Sanitation Data'!$I$11,0,10*ROW('Sanitation Data'!I39))),'Data Summary'!DM45="Yes"),OFFSET('Sanitation Data'!$I$11,0,10*ROW('Sanitation Data'!I39)),NA())</f>
        <v>#N/A</v>
      </c>
      <c r="AY45" s="530" t="e">
        <f ca="1">+IF(AND(ISNUMBER(OFFSET('Sanitation Data'!$I$12,0,10*ROW('Sanitation Data'!I39))),'Data Summary'!DN45="Yes"),OFFSET('Sanitation Data'!$I$12,0,10*ROW('Sanitation Data'!I39)),NA())</f>
        <v>#N/A</v>
      </c>
      <c r="AZ45" s="531" t="e">
        <f ca="1">+IF(AND(ISNUMBER(OFFSET('Hygiene Data'!$D$5,0,10*ROW('Hygiene Data'!D39))),'Data Summary'!DO45="Yes"),OFFSET('Hygiene Data'!$D$5,0,10*ROW('Hygiene Data'!D39)),NA())</f>
        <v>#N/A</v>
      </c>
      <c r="BA45" s="531" t="e">
        <f ca="1">+IF(AND(ISNUMBER(OFFSET('Hygiene Data'!$D$7,0,10*ROW('Hygiene Data'!D39))),'Data Summary'!DP45="Yes"),OFFSET('Hygiene Data'!$D$7,0,10*ROW('Hygiene Data'!D39)),NA())</f>
        <v>#N/A</v>
      </c>
      <c r="BB45" s="531" t="e">
        <f ca="1">+IF(AND(ISNUMBER(OFFSET('Hygiene Data'!$D$9,0,10*ROW('Hygiene Data'!D39))),'Data Summary'!DQ45="Yes"),OFFSET('Hygiene Data'!$D$9,0,10*ROW('Hygiene Data'!D39)),NA())</f>
        <v>#N/A</v>
      </c>
      <c r="BC45" s="531" t="e">
        <f ca="1">+IF(AND(ISNUMBER(OFFSET('Hygiene Data'!$E$5,0,10*ROW('Hygiene Data'!E39))),'Data Summary'!DR45="Yes"),OFFSET('Hygiene Data'!$E$5,0,10*ROW('Hygiene Data'!E39)),NA())</f>
        <v>#N/A</v>
      </c>
      <c r="BD45" s="531" t="e">
        <f ca="1">+IF(AND(ISNUMBER(OFFSET('Hygiene Data'!$E$7,0,10*ROW('Hygiene Data'!E39))),'Data Summary'!DS45="Yes"),OFFSET('Hygiene Data'!$E$7,0,10*ROW('Hygiene Data'!E39)),NA())</f>
        <v>#N/A</v>
      </c>
      <c r="BE45" s="531" t="e">
        <f ca="1">+IF(AND(ISNUMBER(OFFSET('Hygiene Data'!$E$9,0,10*ROW('Hygiene Data'!E39))),'Data Summary'!DT45="Yes"),OFFSET('Hygiene Data'!$E$9,0,10*ROW('Hygiene Data'!E39)),NA())</f>
        <v>#N/A</v>
      </c>
      <c r="BF45" s="531" t="e">
        <f ca="1">+IF(AND(ISNUMBER(OFFSET('Hygiene Data'!$F$5,0,10*ROW('Hygiene Data'!F39))),'Data Summary'!DU45="Yes"),OFFSET('Hygiene Data'!$F$5,0,10*ROW('Hygiene Data'!F39)),NA())</f>
        <v>#N/A</v>
      </c>
      <c r="BG45" s="531" t="e">
        <f ca="1">+IF(AND(ISNUMBER(OFFSET('Hygiene Data'!$F$7,0,10*ROW('Hygiene Data'!F39))),'Data Summary'!DV45="Yes"),OFFSET('Hygiene Data'!$F$7,0,10*ROW('Hygiene Data'!F39)),NA())</f>
        <v>#N/A</v>
      </c>
      <c r="BH45" s="531" t="e">
        <f ca="1">+IF(AND(ISNUMBER(OFFSET('Hygiene Data'!$F$9,0,10*ROW('Hygiene Data'!F39))),'Data Summary'!DW45="Yes"),OFFSET('Hygiene Data'!$F$9,0,10*ROW('Hygiene Data'!F39)),NA())</f>
        <v>#N/A</v>
      </c>
      <c r="BI45" s="531" t="e">
        <f ca="1">+IF(AND(ISNUMBER(OFFSET('Hygiene Data'!$G$5,0,10*ROW('Hygiene Data'!G39))),'Data Summary'!DX45="Yes"),OFFSET('Hygiene Data'!$G$5,0,10*ROW('Hygiene Data'!G39)),NA())</f>
        <v>#N/A</v>
      </c>
      <c r="BJ45" s="531" t="e">
        <f ca="1">+IF(AND(ISNUMBER(OFFSET('Hygiene Data'!$G$7,0,10*ROW('Hygiene Data'!G39))),'Data Summary'!DY45="Yes"),OFFSET('Hygiene Data'!$G$7,0,10*ROW('Hygiene Data'!G39)),NA())</f>
        <v>#N/A</v>
      </c>
      <c r="BK45" s="531" t="e">
        <f ca="1">+IF(AND(ISNUMBER(OFFSET('Hygiene Data'!$G$9,0,10*ROW('Hygiene Data'!G39))),'Data Summary'!DZ45="Yes"),OFFSET('Hygiene Data'!$G$9,0,10*ROW('Hygiene Data'!G39)),NA())</f>
        <v>#N/A</v>
      </c>
      <c r="BL45" s="531" t="e">
        <f ca="1">+IF(AND(ISNUMBER(OFFSET('Hygiene Data'!$H$5,0,10*ROW('Hygiene Data'!H39))),'Data Summary'!EA45="Yes"),OFFSET('Hygiene Data'!$H$5,0,10*ROW('Hygiene Data'!H39)),NA())</f>
        <v>#N/A</v>
      </c>
      <c r="BM45" s="531" t="e">
        <f ca="1">+IF(AND(ISNUMBER(OFFSET('Hygiene Data'!$H$7,0,10*ROW('Hygiene Data'!H39))),'Data Summary'!EB45="Yes"),OFFSET('Hygiene Data'!$H$7,0,10*ROW('Hygiene Data'!H39)),NA())</f>
        <v>#N/A</v>
      </c>
      <c r="BN45" s="531" t="e">
        <f ca="1">+IF(AND(ISNUMBER(OFFSET('Hygiene Data'!$H$9,0,10*ROW('Hygiene Data'!H39))),'Data Summary'!EC45="Yes"),OFFSET('Hygiene Data'!$H$9,0,10*ROW('Hygiene Data'!H39)),NA())</f>
        <v>#N/A</v>
      </c>
      <c r="BO45" s="531" t="e">
        <f ca="1">+IF(AND(ISNUMBER(OFFSET('Hygiene Data'!$I$5,0,10*ROW('Hygiene Data'!I39))),'Data Summary'!ED45="Yes"),OFFSET('Hygiene Data'!$I$5,0,10*ROW('Hygiene Data'!I39)),NA())</f>
        <v>#N/A</v>
      </c>
      <c r="BP45" s="531" t="e">
        <f ca="1">+IF(AND(ISNUMBER(OFFSET('Hygiene Data'!$I$7,0,10*ROW('Hygiene Data'!I39))),'Data Summary'!EE45="Yes"),OFFSET('Hygiene Data'!$I$7,0,10*ROW('Hygiene Data'!I39)),NA())</f>
        <v>#N/A</v>
      </c>
      <c r="BQ45" s="531" t="e">
        <f ca="1">+IF(AND(ISNUMBER(OFFSET('Hygiene Data'!$I$9,0,10*ROW('Hygiene Data'!I39))),'Data Summary'!EF45="Yes"),OFFSET('Hygiene Data'!$I$9,0,10*ROW('Hygiene Data'!I39)),NA())</f>
        <v>#N/A</v>
      </c>
    </row>
    <row r="46" spans="1:69" x14ac:dyDescent="0.25">
      <c r="A46" s="527" t="e">
        <f ca="1">+RIGHT('Data Summary'!A46,LEN('Data Summary'!A46)-9)</f>
        <v>#VALUE!</v>
      </c>
      <c r="B46" s="501" t="str">
        <f ca="1">+IF(ISTEXT('Data Summary'!B46),'Data Summary'!B46,"")</f>
        <v/>
      </c>
      <c r="C46" s="528" t="e">
        <f ca="1">+VALUE('Data Summary'!C46)</f>
        <v>#VALUE!</v>
      </c>
      <c r="D46" s="529" t="e">
        <f ca="1">+IF(AND(ISNUMBER(OFFSET('Water Data'!$D$4,0,10*ROW('Water Data'!D40))),'Data Summary'!BS46="Yes"),100-OFFSET('Water Data'!$D$4,0,10*ROW('Water Data'!D40)),NA())</f>
        <v>#N/A</v>
      </c>
      <c r="E46" s="529" t="e">
        <f ca="1">+IF(AND(ISNUMBER(OFFSET('Water Data'!$D$6,0,10*ROW('Water Data'!D40))),'Data Summary'!BT46="Yes"),OFFSET('Water Data'!$D$6,0,10*ROW('Water Data'!D40)),NA())</f>
        <v>#N/A</v>
      </c>
      <c r="F46" s="529" t="e">
        <f ca="1">+IF(AND(ISNUMBER(OFFSET('Water Data'!$D$9,0,10*ROW('Water Data'!D40))),'Data Summary'!BU46="Yes"),OFFSET('Water Data'!$D$9,0,10*ROW('Water Data'!D40)),NA())</f>
        <v>#N/A</v>
      </c>
      <c r="G46" s="529" t="e">
        <f ca="1">+IF(AND(ISNUMBER(OFFSET('Water Data'!$E$4,0,10*ROW('Water Data'!E40))),'Data Summary'!BV46="Yes"),100-OFFSET('Water Data'!$E$4,0,10*ROW('Water Data'!E40)),NA())</f>
        <v>#N/A</v>
      </c>
      <c r="H46" s="529" t="e">
        <f ca="1">+IF(AND(ISNUMBER(OFFSET('Water Data'!$E$6,0,10*ROW('Water Data'!E40))),'Data Summary'!BW46="Yes"),OFFSET('Water Data'!$E$6,0,10*ROW('Water Data'!E40)),NA())</f>
        <v>#N/A</v>
      </c>
      <c r="I46" s="529" t="e">
        <f ca="1">+IF(AND(ISNUMBER(OFFSET('Water Data'!$E$9,0,10*ROW('Water Data'!E40))),'Data Summary'!BX46="Yes"),OFFSET('Water Data'!$E$9,0,10*ROW('Water Data'!E40)),NA())</f>
        <v>#N/A</v>
      </c>
      <c r="J46" s="529" t="e">
        <f ca="1">+IF(AND(ISNUMBER(OFFSET('Water Data'!$F$4,0,10*ROW('Water Data'!F40))),'Data Summary'!BY46="Yes"),100-OFFSET('Water Data'!$F$4,0,10*ROW('Water Data'!F40)),NA())</f>
        <v>#N/A</v>
      </c>
      <c r="K46" s="529" t="e">
        <f ca="1">+IF(AND(ISNUMBER(OFFSET('Water Data'!$F$6,0,10*ROW('Water Data'!F40))),'Data Summary'!BZ46="Yes"),OFFSET('Water Data'!$F$6,0,10*ROW('Water Data'!F40)),NA())</f>
        <v>#N/A</v>
      </c>
      <c r="L46" s="529" t="e">
        <f ca="1">+IF(AND(ISNUMBER(OFFSET('Water Data'!$F$9,0,10*ROW('Water Data'!F40))),'Data Summary'!CA46="Yes"),OFFSET('Water Data'!$F$9,0,10*ROW('Water Data'!F40)),NA())</f>
        <v>#N/A</v>
      </c>
      <c r="M46" s="529" t="e">
        <f ca="1">+IF(AND(ISNUMBER(OFFSET('Water Data'!$G$4,0,10*ROW('Water Data'!G40))),'Data Summary'!CB46="Yes"),100-OFFSET('Water Data'!$G$4,0,10*ROW('Water Data'!G40)),NA())</f>
        <v>#N/A</v>
      </c>
      <c r="N46" s="529" t="e">
        <f ca="1">+IF(AND(ISNUMBER(OFFSET('Water Data'!$G$6,0,10*ROW('Water Data'!G40))),'Data Summary'!CC46="Yes"),OFFSET('Water Data'!$G$6,0,10*ROW('Water Data'!G40)),NA())</f>
        <v>#N/A</v>
      </c>
      <c r="O46" s="529" t="e">
        <f ca="1">+IF(AND(ISNUMBER(OFFSET('Water Data'!$G$9,0,10*ROW('Water Data'!G40))),'Data Summary'!CD46="Yes"),OFFSET('Water Data'!$G$9,0,10*ROW('Water Data'!G40)),NA())</f>
        <v>#N/A</v>
      </c>
      <c r="P46" s="529" t="e">
        <f ca="1">+IF(AND(ISNUMBER(OFFSET('Water Data'!$H$4,0,10*ROW('Water Data'!H40))),'Data Summary'!CE46="Yes"),100-OFFSET('Water Data'!$H$4,0,10*ROW('Water Data'!H40)),NA())</f>
        <v>#N/A</v>
      </c>
      <c r="Q46" s="529" t="e">
        <f ca="1">+IF(AND(ISNUMBER(OFFSET('Water Data'!$H$6,0,10*ROW('Water Data'!H40))),'Data Summary'!CF46="Yes"),OFFSET('Water Data'!$H$6,0,10*ROW('Water Data'!H40)),NA())</f>
        <v>#N/A</v>
      </c>
      <c r="R46" s="529" t="e">
        <f ca="1">+IF(AND(ISNUMBER(OFFSET('Water Data'!$H$9,0,10*ROW('Water Data'!H40))),'Data Summary'!CG46="Yes"),OFFSET('Water Data'!$H$9,0,10*ROW('Water Data'!H40)),NA())</f>
        <v>#N/A</v>
      </c>
      <c r="S46" s="529" t="e">
        <f ca="1">+IF(AND(ISNUMBER(OFFSET('Water Data'!$I$4,0,10*ROW('Water Data'!I40))),'Data Summary'!CH46="Yes"),100-OFFSET('Water Data'!$I$4,0,10*ROW('Water Data'!I40)),NA())</f>
        <v>#N/A</v>
      </c>
      <c r="T46" s="529" t="e">
        <f ca="1">+IF(AND(ISNUMBER(OFFSET('Water Data'!$I$6,0,10*ROW('Water Data'!I40))),'Data Summary'!CI46="Yes"),OFFSET('Water Data'!$I$6,0,10*ROW('Water Data'!I40)),NA())</f>
        <v>#N/A</v>
      </c>
      <c r="U46" s="529" t="e">
        <f ca="1">+IF(AND(ISNUMBER(OFFSET('Water Data'!$I$9,0,10*ROW('Water Data'!I40))),'Data Summary'!CJ46="Yes"),OFFSET('Water Data'!$I$9,0,10*ROW('Water Data'!I40)),NA())</f>
        <v>#N/A</v>
      </c>
      <c r="V46" s="530" t="e">
        <f ca="1">+IF(AND(ISNUMBER(OFFSET('Sanitation Data'!$D$4,0,10*ROW('Sanitation Data'!D40))),'Data Summary'!CK46="Yes"),100-OFFSET('Sanitation Data'!$D$4,0,10*ROW('Sanitation Data'!D40)),NA())</f>
        <v>#N/A</v>
      </c>
      <c r="W46" s="530" t="e">
        <f ca="1">+IF(AND(ISNUMBER(OFFSET('Sanitation Data'!$D$6,0,10*ROW('Sanitation Data'!D40))),'Data Summary'!CL46="Yes"),OFFSET('Sanitation Data'!$D$6,0,10*ROW('Sanitation Data'!D40)),NA())</f>
        <v>#N/A</v>
      </c>
      <c r="X46" s="530" t="e">
        <f ca="1">+IF(AND(ISNUMBER(OFFSET('Sanitation Data'!$D$10,0,10*ROW('Sanitation Data'!D40))),'Data Summary'!CM46="Yes"),OFFSET('Sanitation Data'!$D$10,0,10*ROW('Sanitation Data'!D40)),NA())</f>
        <v>#N/A</v>
      </c>
      <c r="Y46" s="530" t="e">
        <f ca="1">+IF(AND(ISNUMBER(OFFSET('Sanitation Data'!$D$11,0,10*ROW('Sanitation Data'!D40))),'Data Summary'!CN46="Yes"),OFFSET('Sanitation Data'!$D$11,0,10*ROW('Sanitation Data'!D40)),NA())</f>
        <v>#N/A</v>
      </c>
      <c r="Z46" s="530" t="e">
        <f ca="1">+IF(AND(ISNUMBER(OFFSET('Sanitation Data'!$D$12,0,10*ROW('Sanitation Data'!D40))),'Data Summary'!CO46="Yes"),OFFSET('Sanitation Data'!$D$12,0,10*ROW('Sanitation Data'!D40)),NA())</f>
        <v>#N/A</v>
      </c>
      <c r="AA46" s="530" t="e">
        <f ca="1">+IF(AND(ISNUMBER(OFFSET('Sanitation Data'!$E$4,0,10*ROW('Sanitation Data'!E40))),'Data Summary'!CP46="Yes"),100-OFFSET('Sanitation Data'!$E$4,0,10*ROW('Sanitation Data'!E40)),NA())</f>
        <v>#N/A</v>
      </c>
      <c r="AB46" s="530" t="e">
        <f ca="1">+IF(AND(ISNUMBER(OFFSET('Sanitation Data'!$E$6,0,10*ROW('Sanitation Data'!E40))),'Data Summary'!CQ46="Yes"),OFFSET('Sanitation Data'!$E$6,0,10*ROW('Sanitation Data'!E40)),NA())</f>
        <v>#N/A</v>
      </c>
      <c r="AC46" s="530" t="e">
        <f ca="1">+IF(AND(ISNUMBER(OFFSET('Sanitation Data'!$E$10,0,10*ROW('Sanitation Data'!E40))),'Data Summary'!CR46="Yes"),OFFSET('Sanitation Data'!$E$10,0,10*ROW('Sanitation Data'!E40)),NA())</f>
        <v>#N/A</v>
      </c>
      <c r="AD46" s="530" t="e">
        <f ca="1">+IF(AND(ISNUMBER(OFFSET('Sanitation Data'!$E$11,0,10*ROW('Sanitation Data'!E40))),'Data Summary'!CS46="Yes"),OFFSET('Sanitation Data'!$E$11,0,10*ROW('Sanitation Data'!E40)),NA())</f>
        <v>#N/A</v>
      </c>
      <c r="AE46" s="530" t="e">
        <f ca="1">+IF(AND(ISNUMBER(OFFSET('Sanitation Data'!$E$12,0,10*ROW('Sanitation Data'!E40))),'Data Summary'!CT46="Yes"),OFFSET('Sanitation Data'!$E$12,0,10*ROW('Sanitation Data'!E40)),NA())</f>
        <v>#N/A</v>
      </c>
      <c r="AF46" s="530" t="e">
        <f ca="1">+IF(AND(ISNUMBER(OFFSET('Sanitation Data'!$F$4,0,10*ROW('Sanitation Data'!F40))),'Data Summary'!CU46="Yes"),100-OFFSET('Sanitation Data'!$F$4,0,10*ROW('Sanitation Data'!F40)),NA())</f>
        <v>#N/A</v>
      </c>
      <c r="AG46" s="530" t="e">
        <f ca="1">+IF(AND(ISNUMBER(OFFSET('Sanitation Data'!$F$6,0,10*ROW('Sanitation Data'!F40))),'Data Summary'!CV46="Yes"),OFFSET('Sanitation Data'!$F$6,0,10*ROW('Sanitation Data'!F40)),NA())</f>
        <v>#N/A</v>
      </c>
      <c r="AH46" s="530" t="e">
        <f ca="1">+IF(AND(ISNUMBER(OFFSET('Sanitation Data'!$F$10,0,10*ROW('Sanitation Data'!F40))),'Data Summary'!CW46="Yes"),OFFSET('Sanitation Data'!$F$10,0,10*ROW('Sanitation Data'!F40)),NA())</f>
        <v>#N/A</v>
      </c>
      <c r="AI46" s="530" t="e">
        <f ca="1">+IF(AND(ISNUMBER(OFFSET('Sanitation Data'!$F$11,0,10*ROW('Sanitation Data'!F40))),'Data Summary'!CX46="Yes"),OFFSET('Sanitation Data'!$F$11,0,10*ROW('Sanitation Data'!F40)),NA())</f>
        <v>#N/A</v>
      </c>
      <c r="AJ46" s="530" t="e">
        <f ca="1">+IF(AND(ISNUMBER(OFFSET('Sanitation Data'!$F$12,0,10*ROW('Sanitation Data'!F40))),'Data Summary'!CY46="Yes"),OFFSET('Sanitation Data'!$F$12,0,10*ROW('Sanitation Data'!F40)),NA())</f>
        <v>#N/A</v>
      </c>
      <c r="AK46" s="530" t="e">
        <f ca="1">+IF(AND(ISNUMBER(OFFSET('Sanitation Data'!$G$4,0,10*ROW('Sanitation Data'!G40))),'Data Summary'!CZ46="Yes"),100-OFFSET('Sanitation Data'!$G$4,0,10*ROW('Sanitation Data'!G40)),NA())</f>
        <v>#N/A</v>
      </c>
      <c r="AL46" s="530" t="e">
        <f ca="1">+IF(AND(ISNUMBER(OFFSET('Sanitation Data'!$G$6,0,10*ROW('Sanitation Data'!G40))),'Data Summary'!DA46="Yes"),OFFSET('Sanitation Data'!$G$6,0,10*ROW('Sanitation Data'!G40)),NA())</f>
        <v>#N/A</v>
      </c>
      <c r="AM46" s="530" t="e">
        <f ca="1">+IF(AND(ISNUMBER(OFFSET('Sanitation Data'!$G$10,0,10*ROW('Sanitation Data'!G40))),'Data Summary'!DB46="Yes"),OFFSET('Sanitation Data'!$G$10,0,10*ROW('Sanitation Data'!G40)),NA())</f>
        <v>#N/A</v>
      </c>
      <c r="AN46" s="530" t="e">
        <f ca="1">+IF(AND(ISNUMBER(OFFSET('Sanitation Data'!$G$11,0,10*ROW('Sanitation Data'!G40))),'Data Summary'!DC46="Yes"),OFFSET('Sanitation Data'!$G$11,0,10*ROW('Sanitation Data'!G40)),NA())</f>
        <v>#N/A</v>
      </c>
      <c r="AO46" s="530" t="e">
        <f ca="1">+IF(AND(ISNUMBER(OFFSET('Sanitation Data'!$G$12,0,10*ROW('Sanitation Data'!G40))),'Data Summary'!DD46="Yes"),OFFSET('Sanitation Data'!$G$12,0,10*ROW('Sanitation Data'!G40)),NA())</f>
        <v>#N/A</v>
      </c>
      <c r="AP46" s="530" t="e">
        <f ca="1">+IF(AND(ISNUMBER(OFFSET('Sanitation Data'!$H$4,0,10*ROW('Sanitation Data'!H40))),'Data Summary'!DE46="Yes"),100-OFFSET('Sanitation Data'!$H$4,0,10*ROW('Sanitation Data'!H40)),NA())</f>
        <v>#N/A</v>
      </c>
      <c r="AQ46" s="530" t="e">
        <f ca="1">+IF(AND(ISNUMBER(OFFSET('Sanitation Data'!$H$6,0,10*ROW('Sanitation Data'!H40))),'Data Summary'!DF46="Yes"),OFFSET('Sanitation Data'!$H$6,0,10*ROW('Sanitation Data'!H40)),NA())</f>
        <v>#N/A</v>
      </c>
      <c r="AR46" s="530" t="e">
        <f ca="1">+IF(AND(ISNUMBER(OFFSET('Sanitation Data'!$H$10,0,10*ROW('Sanitation Data'!H40))),'Data Summary'!DG46="Yes"),OFFSET('Sanitation Data'!$H$10,0,10*ROW('Sanitation Data'!H40)),NA())</f>
        <v>#N/A</v>
      </c>
      <c r="AS46" s="530" t="e">
        <f ca="1">+IF(AND(ISNUMBER(OFFSET('Sanitation Data'!$H$11,0,10*ROW('Sanitation Data'!H40))),'Data Summary'!DH46="Yes"),OFFSET('Sanitation Data'!$H$11,0,10*ROW('Sanitation Data'!H40)),NA())</f>
        <v>#N/A</v>
      </c>
      <c r="AT46" s="530" t="e">
        <f ca="1">+IF(AND(ISNUMBER(OFFSET('Sanitation Data'!$H$12,0,10*ROW('Sanitation Data'!H40))),'Data Summary'!DI46="Yes"),OFFSET('Sanitation Data'!$H$12,0,10*ROW('Sanitation Data'!H40)),NA())</f>
        <v>#N/A</v>
      </c>
      <c r="AU46" s="530" t="e">
        <f ca="1">+IF(AND(ISNUMBER(OFFSET('Sanitation Data'!$I$4,0,10*ROW('Sanitation Data'!I40))),'Data Summary'!DJ46="Yes"),100-OFFSET('Sanitation Data'!$I$4,0,10*ROW('Sanitation Data'!I40)),NA())</f>
        <v>#N/A</v>
      </c>
      <c r="AV46" s="530" t="e">
        <f ca="1">+IF(AND(ISNUMBER(OFFSET('Sanitation Data'!$I$6,0,10*ROW('Sanitation Data'!I40))),'Data Summary'!DK46="Yes"),OFFSET('Sanitation Data'!$I$6,0,10*ROW('Sanitation Data'!I40)),NA())</f>
        <v>#N/A</v>
      </c>
      <c r="AW46" s="530" t="e">
        <f ca="1">+IF(AND(ISNUMBER(OFFSET('Sanitation Data'!$I$10,0,10*ROW('Sanitation Data'!I40))),'Data Summary'!DL46="Yes"),OFFSET('Sanitation Data'!$I$10,0,10*ROW('Sanitation Data'!I40)),NA())</f>
        <v>#N/A</v>
      </c>
      <c r="AX46" s="530" t="e">
        <f ca="1">+IF(AND(ISNUMBER(OFFSET('Sanitation Data'!$I$11,0,10*ROW('Sanitation Data'!I40))),'Data Summary'!DM46="Yes"),OFFSET('Sanitation Data'!$I$11,0,10*ROW('Sanitation Data'!I40)),NA())</f>
        <v>#N/A</v>
      </c>
      <c r="AY46" s="530" t="e">
        <f ca="1">+IF(AND(ISNUMBER(OFFSET('Sanitation Data'!$I$12,0,10*ROW('Sanitation Data'!I40))),'Data Summary'!DN46="Yes"),OFFSET('Sanitation Data'!$I$12,0,10*ROW('Sanitation Data'!I40)),NA())</f>
        <v>#N/A</v>
      </c>
      <c r="AZ46" s="531" t="e">
        <f ca="1">+IF(AND(ISNUMBER(OFFSET('Hygiene Data'!$D$5,0,10*ROW('Hygiene Data'!D40))),'Data Summary'!DO46="Yes"),OFFSET('Hygiene Data'!$D$5,0,10*ROW('Hygiene Data'!D40)),NA())</f>
        <v>#N/A</v>
      </c>
      <c r="BA46" s="531" t="e">
        <f ca="1">+IF(AND(ISNUMBER(OFFSET('Hygiene Data'!$D$7,0,10*ROW('Hygiene Data'!D40))),'Data Summary'!DP46="Yes"),OFFSET('Hygiene Data'!$D$7,0,10*ROW('Hygiene Data'!D40)),NA())</f>
        <v>#N/A</v>
      </c>
      <c r="BB46" s="531" t="e">
        <f ca="1">+IF(AND(ISNUMBER(OFFSET('Hygiene Data'!$D$9,0,10*ROW('Hygiene Data'!D40))),'Data Summary'!DQ46="Yes"),OFFSET('Hygiene Data'!$D$9,0,10*ROW('Hygiene Data'!D40)),NA())</f>
        <v>#N/A</v>
      </c>
      <c r="BC46" s="531" t="e">
        <f ca="1">+IF(AND(ISNUMBER(OFFSET('Hygiene Data'!$E$5,0,10*ROW('Hygiene Data'!E40))),'Data Summary'!DR46="Yes"),OFFSET('Hygiene Data'!$E$5,0,10*ROW('Hygiene Data'!E40)),NA())</f>
        <v>#N/A</v>
      </c>
      <c r="BD46" s="531" t="e">
        <f ca="1">+IF(AND(ISNUMBER(OFFSET('Hygiene Data'!$E$7,0,10*ROW('Hygiene Data'!E40))),'Data Summary'!DS46="Yes"),OFFSET('Hygiene Data'!$E$7,0,10*ROW('Hygiene Data'!E40)),NA())</f>
        <v>#N/A</v>
      </c>
      <c r="BE46" s="531" t="e">
        <f ca="1">+IF(AND(ISNUMBER(OFFSET('Hygiene Data'!$E$9,0,10*ROW('Hygiene Data'!E40))),'Data Summary'!DT46="Yes"),OFFSET('Hygiene Data'!$E$9,0,10*ROW('Hygiene Data'!E40)),NA())</f>
        <v>#N/A</v>
      </c>
      <c r="BF46" s="531" t="e">
        <f ca="1">+IF(AND(ISNUMBER(OFFSET('Hygiene Data'!$F$5,0,10*ROW('Hygiene Data'!F40))),'Data Summary'!DU46="Yes"),OFFSET('Hygiene Data'!$F$5,0,10*ROW('Hygiene Data'!F40)),NA())</f>
        <v>#N/A</v>
      </c>
      <c r="BG46" s="531" t="e">
        <f ca="1">+IF(AND(ISNUMBER(OFFSET('Hygiene Data'!$F$7,0,10*ROW('Hygiene Data'!F40))),'Data Summary'!DV46="Yes"),OFFSET('Hygiene Data'!$F$7,0,10*ROW('Hygiene Data'!F40)),NA())</f>
        <v>#N/A</v>
      </c>
      <c r="BH46" s="531" t="e">
        <f ca="1">+IF(AND(ISNUMBER(OFFSET('Hygiene Data'!$F$9,0,10*ROW('Hygiene Data'!F40))),'Data Summary'!DW46="Yes"),OFFSET('Hygiene Data'!$F$9,0,10*ROW('Hygiene Data'!F40)),NA())</f>
        <v>#N/A</v>
      </c>
      <c r="BI46" s="531" t="e">
        <f ca="1">+IF(AND(ISNUMBER(OFFSET('Hygiene Data'!$G$5,0,10*ROW('Hygiene Data'!G40))),'Data Summary'!DX46="Yes"),OFFSET('Hygiene Data'!$G$5,0,10*ROW('Hygiene Data'!G40)),NA())</f>
        <v>#N/A</v>
      </c>
      <c r="BJ46" s="531" t="e">
        <f ca="1">+IF(AND(ISNUMBER(OFFSET('Hygiene Data'!$G$7,0,10*ROW('Hygiene Data'!G40))),'Data Summary'!DY46="Yes"),OFFSET('Hygiene Data'!$G$7,0,10*ROW('Hygiene Data'!G40)),NA())</f>
        <v>#N/A</v>
      </c>
      <c r="BK46" s="531" t="e">
        <f ca="1">+IF(AND(ISNUMBER(OFFSET('Hygiene Data'!$G$9,0,10*ROW('Hygiene Data'!G40))),'Data Summary'!DZ46="Yes"),OFFSET('Hygiene Data'!$G$9,0,10*ROW('Hygiene Data'!G40)),NA())</f>
        <v>#N/A</v>
      </c>
      <c r="BL46" s="531" t="e">
        <f ca="1">+IF(AND(ISNUMBER(OFFSET('Hygiene Data'!$H$5,0,10*ROW('Hygiene Data'!H40))),'Data Summary'!EA46="Yes"),OFFSET('Hygiene Data'!$H$5,0,10*ROW('Hygiene Data'!H40)),NA())</f>
        <v>#N/A</v>
      </c>
      <c r="BM46" s="531" t="e">
        <f ca="1">+IF(AND(ISNUMBER(OFFSET('Hygiene Data'!$H$7,0,10*ROW('Hygiene Data'!H40))),'Data Summary'!EB46="Yes"),OFFSET('Hygiene Data'!$H$7,0,10*ROW('Hygiene Data'!H40)),NA())</f>
        <v>#N/A</v>
      </c>
      <c r="BN46" s="531" t="e">
        <f ca="1">+IF(AND(ISNUMBER(OFFSET('Hygiene Data'!$H$9,0,10*ROW('Hygiene Data'!H40))),'Data Summary'!EC46="Yes"),OFFSET('Hygiene Data'!$H$9,0,10*ROW('Hygiene Data'!H40)),NA())</f>
        <v>#N/A</v>
      </c>
      <c r="BO46" s="531" t="e">
        <f ca="1">+IF(AND(ISNUMBER(OFFSET('Hygiene Data'!$I$5,0,10*ROW('Hygiene Data'!I40))),'Data Summary'!ED46="Yes"),OFFSET('Hygiene Data'!$I$5,0,10*ROW('Hygiene Data'!I40)),NA())</f>
        <v>#N/A</v>
      </c>
      <c r="BP46" s="531" t="e">
        <f ca="1">+IF(AND(ISNUMBER(OFFSET('Hygiene Data'!$I$7,0,10*ROW('Hygiene Data'!I40))),'Data Summary'!EE46="Yes"),OFFSET('Hygiene Data'!$I$7,0,10*ROW('Hygiene Data'!I40)),NA())</f>
        <v>#N/A</v>
      </c>
      <c r="BQ46" s="531" t="e">
        <f ca="1">+IF(AND(ISNUMBER(OFFSET('Hygiene Data'!$I$9,0,10*ROW('Hygiene Data'!I40))),'Data Summary'!EF46="Yes"),OFFSET('Hygiene Data'!$I$9,0,10*ROW('Hygiene Data'!I40)),NA())</f>
        <v>#N/A</v>
      </c>
    </row>
    <row r="47" spans="1:69" x14ac:dyDescent="0.25">
      <c r="A47" s="527" t="e">
        <f ca="1">+RIGHT('Data Summary'!A47,LEN('Data Summary'!A47)-9)</f>
        <v>#VALUE!</v>
      </c>
      <c r="B47" s="501" t="str">
        <f ca="1">+IF(ISTEXT('Data Summary'!B47),'Data Summary'!B47,"")</f>
        <v/>
      </c>
      <c r="C47" s="528" t="e">
        <f ca="1">+VALUE('Data Summary'!C47)</f>
        <v>#VALUE!</v>
      </c>
      <c r="D47" s="529" t="e">
        <f ca="1">+IF(AND(ISNUMBER(OFFSET('Water Data'!$D$4,0,10*ROW('Water Data'!D41))),'Data Summary'!BS47="Yes"),100-OFFSET('Water Data'!$D$4,0,10*ROW('Water Data'!D41)),NA())</f>
        <v>#N/A</v>
      </c>
      <c r="E47" s="529" t="e">
        <f ca="1">+IF(AND(ISNUMBER(OFFSET('Water Data'!$D$6,0,10*ROW('Water Data'!D41))),'Data Summary'!BT47="Yes"),OFFSET('Water Data'!$D$6,0,10*ROW('Water Data'!D41)),NA())</f>
        <v>#N/A</v>
      </c>
      <c r="F47" s="529" t="e">
        <f ca="1">+IF(AND(ISNUMBER(OFFSET('Water Data'!$D$9,0,10*ROW('Water Data'!D41))),'Data Summary'!BU47="Yes"),OFFSET('Water Data'!$D$9,0,10*ROW('Water Data'!D41)),NA())</f>
        <v>#N/A</v>
      </c>
      <c r="G47" s="529" t="e">
        <f ca="1">+IF(AND(ISNUMBER(OFFSET('Water Data'!$E$4,0,10*ROW('Water Data'!E41))),'Data Summary'!BV47="Yes"),100-OFFSET('Water Data'!$E$4,0,10*ROW('Water Data'!E41)),NA())</f>
        <v>#N/A</v>
      </c>
      <c r="H47" s="529" t="e">
        <f ca="1">+IF(AND(ISNUMBER(OFFSET('Water Data'!$E$6,0,10*ROW('Water Data'!E41))),'Data Summary'!BW47="Yes"),OFFSET('Water Data'!$E$6,0,10*ROW('Water Data'!E41)),NA())</f>
        <v>#N/A</v>
      </c>
      <c r="I47" s="529" t="e">
        <f ca="1">+IF(AND(ISNUMBER(OFFSET('Water Data'!$E$9,0,10*ROW('Water Data'!E41))),'Data Summary'!BX47="Yes"),OFFSET('Water Data'!$E$9,0,10*ROW('Water Data'!E41)),NA())</f>
        <v>#N/A</v>
      </c>
      <c r="J47" s="529" t="e">
        <f ca="1">+IF(AND(ISNUMBER(OFFSET('Water Data'!$F$4,0,10*ROW('Water Data'!F41))),'Data Summary'!BY47="Yes"),100-OFFSET('Water Data'!$F$4,0,10*ROW('Water Data'!F41)),NA())</f>
        <v>#N/A</v>
      </c>
      <c r="K47" s="529" t="e">
        <f ca="1">+IF(AND(ISNUMBER(OFFSET('Water Data'!$F$6,0,10*ROW('Water Data'!F41))),'Data Summary'!BZ47="Yes"),OFFSET('Water Data'!$F$6,0,10*ROW('Water Data'!F41)),NA())</f>
        <v>#N/A</v>
      </c>
      <c r="L47" s="529" t="e">
        <f ca="1">+IF(AND(ISNUMBER(OFFSET('Water Data'!$F$9,0,10*ROW('Water Data'!F41))),'Data Summary'!CA47="Yes"),OFFSET('Water Data'!$F$9,0,10*ROW('Water Data'!F41)),NA())</f>
        <v>#N/A</v>
      </c>
      <c r="M47" s="529" t="e">
        <f ca="1">+IF(AND(ISNUMBER(OFFSET('Water Data'!$G$4,0,10*ROW('Water Data'!G41))),'Data Summary'!CB47="Yes"),100-OFFSET('Water Data'!$G$4,0,10*ROW('Water Data'!G41)),NA())</f>
        <v>#N/A</v>
      </c>
      <c r="N47" s="529" t="e">
        <f ca="1">+IF(AND(ISNUMBER(OFFSET('Water Data'!$G$6,0,10*ROW('Water Data'!G41))),'Data Summary'!CC47="Yes"),OFFSET('Water Data'!$G$6,0,10*ROW('Water Data'!G41)),NA())</f>
        <v>#N/A</v>
      </c>
      <c r="O47" s="529" t="e">
        <f ca="1">+IF(AND(ISNUMBER(OFFSET('Water Data'!$G$9,0,10*ROW('Water Data'!G41))),'Data Summary'!CD47="Yes"),OFFSET('Water Data'!$G$9,0,10*ROW('Water Data'!G41)),NA())</f>
        <v>#N/A</v>
      </c>
      <c r="P47" s="529" t="e">
        <f ca="1">+IF(AND(ISNUMBER(OFFSET('Water Data'!$H$4,0,10*ROW('Water Data'!H41))),'Data Summary'!CE47="Yes"),100-OFFSET('Water Data'!$H$4,0,10*ROW('Water Data'!H41)),NA())</f>
        <v>#N/A</v>
      </c>
      <c r="Q47" s="529" t="e">
        <f ca="1">+IF(AND(ISNUMBER(OFFSET('Water Data'!$H$6,0,10*ROW('Water Data'!H41))),'Data Summary'!CF47="Yes"),OFFSET('Water Data'!$H$6,0,10*ROW('Water Data'!H41)),NA())</f>
        <v>#N/A</v>
      </c>
      <c r="R47" s="529" t="e">
        <f ca="1">+IF(AND(ISNUMBER(OFFSET('Water Data'!$H$9,0,10*ROW('Water Data'!H41))),'Data Summary'!CG47="Yes"),OFFSET('Water Data'!$H$9,0,10*ROW('Water Data'!H41)),NA())</f>
        <v>#N/A</v>
      </c>
      <c r="S47" s="529" t="e">
        <f ca="1">+IF(AND(ISNUMBER(OFFSET('Water Data'!$I$4,0,10*ROW('Water Data'!I41))),'Data Summary'!CH47="Yes"),100-OFFSET('Water Data'!$I$4,0,10*ROW('Water Data'!I41)),NA())</f>
        <v>#N/A</v>
      </c>
      <c r="T47" s="529" t="e">
        <f ca="1">+IF(AND(ISNUMBER(OFFSET('Water Data'!$I$6,0,10*ROW('Water Data'!I41))),'Data Summary'!CI47="Yes"),OFFSET('Water Data'!$I$6,0,10*ROW('Water Data'!I41)),NA())</f>
        <v>#N/A</v>
      </c>
      <c r="U47" s="529" t="e">
        <f ca="1">+IF(AND(ISNUMBER(OFFSET('Water Data'!$I$9,0,10*ROW('Water Data'!I41))),'Data Summary'!CJ47="Yes"),OFFSET('Water Data'!$I$9,0,10*ROW('Water Data'!I41)),NA())</f>
        <v>#N/A</v>
      </c>
      <c r="V47" s="530" t="e">
        <f ca="1">+IF(AND(ISNUMBER(OFFSET('Sanitation Data'!$D$4,0,10*ROW('Sanitation Data'!D41))),'Data Summary'!CK47="Yes"),100-OFFSET('Sanitation Data'!$D$4,0,10*ROW('Sanitation Data'!D41)),NA())</f>
        <v>#N/A</v>
      </c>
      <c r="W47" s="530" t="e">
        <f ca="1">+IF(AND(ISNUMBER(OFFSET('Sanitation Data'!$D$6,0,10*ROW('Sanitation Data'!D41))),'Data Summary'!CL47="Yes"),OFFSET('Sanitation Data'!$D$6,0,10*ROW('Sanitation Data'!D41)),NA())</f>
        <v>#N/A</v>
      </c>
      <c r="X47" s="530" t="e">
        <f ca="1">+IF(AND(ISNUMBER(OFFSET('Sanitation Data'!$D$10,0,10*ROW('Sanitation Data'!D41))),'Data Summary'!CM47="Yes"),OFFSET('Sanitation Data'!$D$10,0,10*ROW('Sanitation Data'!D41)),NA())</f>
        <v>#N/A</v>
      </c>
      <c r="Y47" s="530" t="e">
        <f ca="1">+IF(AND(ISNUMBER(OFFSET('Sanitation Data'!$D$11,0,10*ROW('Sanitation Data'!D41))),'Data Summary'!CN47="Yes"),OFFSET('Sanitation Data'!$D$11,0,10*ROW('Sanitation Data'!D41)),NA())</f>
        <v>#N/A</v>
      </c>
      <c r="Z47" s="530" t="e">
        <f ca="1">+IF(AND(ISNUMBER(OFFSET('Sanitation Data'!$D$12,0,10*ROW('Sanitation Data'!D41))),'Data Summary'!CO47="Yes"),OFFSET('Sanitation Data'!$D$12,0,10*ROW('Sanitation Data'!D41)),NA())</f>
        <v>#N/A</v>
      </c>
      <c r="AA47" s="530" t="e">
        <f ca="1">+IF(AND(ISNUMBER(OFFSET('Sanitation Data'!$E$4,0,10*ROW('Sanitation Data'!E41))),'Data Summary'!CP47="Yes"),100-OFFSET('Sanitation Data'!$E$4,0,10*ROW('Sanitation Data'!E41)),NA())</f>
        <v>#N/A</v>
      </c>
      <c r="AB47" s="530" t="e">
        <f ca="1">+IF(AND(ISNUMBER(OFFSET('Sanitation Data'!$E$6,0,10*ROW('Sanitation Data'!E41))),'Data Summary'!CQ47="Yes"),OFFSET('Sanitation Data'!$E$6,0,10*ROW('Sanitation Data'!E41)),NA())</f>
        <v>#N/A</v>
      </c>
      <c r="AC47" s="530" t="e">
        <f ca="1">+IF(AND(ISNUMBER(OFFSET('Sanitation Data'!$E$10,0,10*ROW('Sanitation Data'!E41))),'Data Summary'!CR47="Yes"),OFFSET('Sanitation Data'!$E$10,0,10*ROW('Sanitation Data'!E41)),NA())</f>
        <v>#N/A</v>
      </c>
      <c r="AD47" s="530" t="e">
        <f ca="1">+IF(AND(ISNUMBER(OFFSET('Sanitation Data'!$E$11,0,10*ROW('Sanitation Data'!E41))),'Data Summary'!CS47="Yes"),OFFSET('Sanitation Data'!$E$11,0,10*ROW('Sanitation Data'!E41)),NA())</f>
        <v>#N/A</v>
      </c>
      <c r="AE47" s="530" t="e">
        <f ca="1">+IF(AND(ISNUMBER(OFFSET('Sanitation Data'!$E$12,0,10*ROW('Sanitation Data'!E41))),'Data Summary'!CT47="Yes"),OFFSET('Sanitation Data'!$E$12,0,10*ROW('Sanitation Data'!E41)),NA())</f>
        <v>#N/A</v>
      </c>
      <c r="AF47" s="530" t="e">
        <f ca="1">+IF(AND(ISNUMBER(OFFSET('Sanitation Data'!$F$4,0,10*ROW('Sanitation Data'!F41))),'Data Summary'!CU47="Yes"),100-OFFSET('Sanitation Data'!$F$4,0,10*ROW('Sanitation Data'!F41)),NA())</f>
        <v>#N/A</v>
      </c>
      <c r="AG47" s="530" t="e">
        <f ca="1">+IF(AND(ISNUMBER(OFFSET('Sanitation Data'!$F$6,0,10*ROW('Sanitation Data'!F41))),'Data Summary'!CV47="Yes"),OFFSET('Sanitation Data'!$F$6,0,10*ROW('Sanitation Data'!F41)),NA())</f>
        <v>#N/A</v>
      </c>
      <c r="AH47" s="530" t="e">
        <f ca="1">+IF(AND(ISNUMBER(OFFSET('Sanitation Data'!$F$10,0,10*ROW('Sanitation Data'!F41))),'Data Summary'!CW47="Yes"),OFFSET('Sanitation Data'!$F$10,0,10*ROW('Sanitation Data'!F41)),NA())</f>
        <v>#N/A</v>
      </c>
      <c r="AI47" s="530" t="e">
        <f ca="1">+IF(AND(ISNUMBER(OFFSET('Sanitation Data'!$F$11,0,10*ROW('Sanitation Data'!F41))),'Data Summary'!CX47="Yes"),OFFSET('Sanitation Data'!$F$11,0,10*ROW('Sanitation Data'!F41)),NA())</f>
        <v>#N/A</v>
      </c>
      <c r="AJ47" s="530" t="e">
        <f ca="1">+IF(AND(ISNUMBER(OFFSET('Sanitation Data'!$F$12,0,10*ROW('Sanitation Data'!F41))),'Data Summary'!CY47="Yes"),OFFSET('Sanitation Data'!$F$12,0,10*ROW('Sanitation Data'!F41)),NA())</f>
        <v>#N/A</v>
      </c>
      <c r="AK47" s="530" t="e">
        <f ca="1">+IF(AND(ISNUMBER(OFFSET('Sanitation Data'!$G$4,0,10*ROW('Sanitation Data'!G41))),'Data Summary'!CZ47="Yes"),100-OFFSET('Sanitation Data'!$G$4,0,10*ROW('Sanitation Data'!G41)),NA())</f>
        <v>#N/A</v>
      </c>
      <c r="AL47" s="530" t="e">
        <f ca="1">+IF(AND(ISNUMBER(OFFSET('Sanitation Data'!$G$6,0,10*ROW('Sanitation Data'!G41))),'Data Summary'!DA47="Yes"),OFFSET('Sanitation Data'!$G$6,0,10*ROW('Sanitation Data'!G41)),NA())</f>
        <v>#N/A</v>
      </c>
      <c r="AM47" s="530" t="e">
        <f ca="1">+IF(AND(ISNUMBER(OFFSET('Sanitation Data'!$G$10,0,10*ROW('Sanitation Data'!G41))),'Data Summary'!DB47="Yes"),OFFSET('Sanitation Data'!$G$10,0,10*ROW('Sanitation Data'!G41)),NA())</f>
        <v>#N/A</v>
      </c>
      <c r="AN47" s="530" t="e">
        <f ca="1">+IF(AND(ISNUMBER(OFFSET('Sanitation Data'!$G$11,0,10*ROW('Sanitation Data'!G41))),'Data Summary'!DC47="Yes"),OFFSET('Sanitation Data'!$G$11,0,10*ROW('Sanitation Data'!G41)),NA())</f>
        <v>#N/A</v>
      </c>
      <c r="AO47" s="530" t="e">
        <f ca="1">+IF(AND(ISNUMBER(OFFSET('Sanitation Data'!$G$12,0,10*ROW('Sanitation Data'!G41))),'Data Summary'!DD47="Yes"),OFFSET('Sanitation Data'!$G$12,0,10*ROW('Sanitation Data'!G41)),NA())</f>
        <v>#N/A</v>
      </c>
      <c r="AP47" s="530" t="e">
        <f ca="1">+IF(AND(ISNUMBER(OFFSET('Sanitation Data'!$H$4,0,10*ROW('Sanitation Data'!H41))),'Data Summary'!DE47="Yes"),100-OFFSET('Sanitation Data'!$H$4,0,10*ROW('Sanitation Data'!H41)),NA())</f>
        <v>#N/A</v>
      </c>
      <c r="AQ47" s="530" t="e">
        <f ca="1">+IF(AND(ISNUMBER(OFFSET('Sanitation Data'!$H$6,0,10*ROW('Sanitation Data'!H41))),'Data Summary'!DF47="Yes"),OFFSET('Sanitation Data'!$H$6,0,10*ROW('Sanitation Data'!H41)),NA())</f>
        <v>#N/A</v>
      </c>
      <c r="AR47" s="530" t="e">
        <f ca="1">+IF(AND(ISNUMBER(OFFSET('Sanitation Data'!$H$10,0,10*ROW('Sanitation Data'!H41))),'Data Summary'!DG47="Yes"),OFFSET('Sanitation Data'!$H$10,0,10*ROW('Sanitation Data'!H41)),NA())</f>
        <v>#N/A</v>
      </c>
      <c r="AS47" s="530" t="e">
        <f ca="1">+IF(AND(ISNUMBER(OFFSET('Sanitation Data'!$H$11,0,10*ROW('Sanitation Data'!H41))),'Data Summary'!DH47="Yes"),OFFSET('Sanitation Data'!$H$11,0,10*ROW('Sanitation Data'!H41)),NA())</f>
        <v>#N/A</v>
      </c>
      <c r="AT47" s="530" t="e">
        <f ca="1">+IF(AND(ISNUMBER(OFFSET('Sanitation Data'!$H$12,0,10*ROW('Sanitation Data'!H41))),'Data Summary'!DI47="Yes"),OFFSET('Sanitation Data'!$H$12,0,10*ROW('Sanitation Data'!H41)),NA())</f>
        <v>#N/A</v>
      </c>
      <c r="AU47" s="530" t="e">
        <f ca="1">+IF(AND(ISNUMBER(OFFSET('Sanitation Data'!$I$4,0,10*ROW('Sanitation Data'!I41))),'Data Summary'!DJ47="Yes"),100-OFFSET('Sanitation Data'!$I$4,0,10*ROW('Sanitation Data'!I41)),NA())</f>
        <v>#N/A</v>
      </c>
      <c r="AV47" s="530" t="e">
        <f ca="1">+IF(AND(ISNUMBER(OFFSET('Sanitation Data'!$I$6,0,10*ROW('Sanitation Data'!I41))),'Data Summary'!DK47="Yes"),OFFSET('Sanitation Data'!$I$6,0,10*ROW('Sanitation Data'!I41)),NA())</f>
        <v>#N/A</v>
      </c>
      <c r="AW47" s="530" t="e">
        <f ca="1">+IF(AND(ISNUMBER(OFFSET('Sanitation Data'!$I$10,0,10*ROW('Sanitation Data'!I41))),'Data Summary'!DL47="Yes"),OFFSET('Sanitation Data'!$I$10,0,10*ROW('Sanitation Data'!I41)),NA())</f>
        <v>#N/A</v>
      </c>
      <c r="AX47" s="530" t="e">
        <f ca="1">+IF(AND(ISNUMBER(OFFSET('Sanitation Data'!$I$11,0,10*ROW('Sanitation Data'!I41))),'Data Summary'!DM47="Yes"),OFFSET('Sanitation Data'!$I$11,0,10*ROW('Sanitation Data'!I41)),NA())</f>
        <v>#N/A</v>
      </c>
      <c r="AY47" s="530" t="e">
        <f ca="1">+IF(AND(ISNUMBER(OFFSET('Sanitation Data'!$I$12,0,10*ROW('Sanitation Data'!I41))),'Data Summary'!DN47="Yes"),OFFSET('Sanitation Data'!$I$12,0,10*ROW('Sanitation Data'!I41)),NA())</f>
        <v>#N/A</v>
      </c>
      <c r="AZ47" s="531" t="e">
        <f ca="1">+IF(AND(ISNUMBER(OFFSET('Hygiene Data'!$D$5,0,10*ROW('Hygiene Data'!D41))),'Data Summary'!DO47="Yes"),OFFSET('Hygiene Data'!$D$5,0,10*ROW('Hygiene Data'!D41)),NA())</f>
        <v>#N/A</v>
      </c>
      <c r="BA47" s="531" t="e">
        <f ca="1">+IF(AND(ISNUMBER(OFFSET('Hygiene Data'!$D$7,0,10*ROW('Hygiene Data'!D41))),'Data Summary'!DP47="Yes"),OFFSET('Hygiene Data'!$D$7,0,10*ROW('Hygiene Data'!D41)),NA())</f>
        <v>#N/A</v>
      </c>
      <c r="BB47" s="531" t="e">
        <f ca="1">+IF(AND(ISNUMBER(OFFSET('Hygiene Data'!$D$9,0,10*ROW('Hygiene Data'!D41))),'Data Summary'!DQ47="Yes"),OFFSET('Hygiene Data'!$D$9,0,10*ROW('Hygiene Data'!D41)),NA())</f>
        <v>#N/A</v>
      </c>
      <c r="BC47" s="531" t="e">
        <f ca="1">+IF(AND(ISNUMBER(OFFSET('Hygiene Data'!$E$5,0,10*ROW('Hygiene Data'!E41))),'Data Summary'!DR47="Yes"),OFFSET('Hygiene Data'!$E$5,0,10*ROW('Hygiene Data'!E41)),NA())</f>
        <v>#N/A</v>
      </c>
      <c r="BD47" s="531" t="e">
        <f ca="1">+IF(AND(ISNUMBER(OFFSET('Hygiene Data'!$E$7,0,10*ROW('Hygiene Data'!E41))),'Data Summary'!DS47="Yes"),OFFSET('Hygiene Data'!$E$7,0,10*ROW('Hygiene Data'!E41)),NA())</f>
        <v>#N/A</v>
      </c>
      <c r="BE47" s="531" t="e">
        <f ca="1">+IF(AND(ISNUMBER(OFFSET('Hygiene Data'!$E$9,0,10*ROW('Hygiene Data'!E41))),'Data Summary'!DT47="Yes"),OFFSET('Hygiene Data'!$E$9,0,10*ROW('Hygiene Data'!E41)),NA())</f>
        <v>#N/A</v>
      </c>
      <c r="BF47" s="531" t="e">
        <f ca="1">+IF(AND(ISNUMBER(OFFSET('Hygiene Data'!$F$5,0,10*ROW('Hygiene Data'!F41))),'Data Summary'!DU47="Yes"),OFFSET('Hygiene Data'!$F$5,0,10*ROW('Hygiene Data'!F41)),NA())</f>
        <v>#N/A</v>
      </c>
      <c r="BG47" s="531" t="e">
        <f ca="1">+IF(AND(ISNUMBER(OFFSET('Hygiene Data'!$F$7,0,10*ROW('Hygiene Data'!F41))),'Data Summary'!DV47="Yes"),OFFSET('Hygiene Data'!$F$7,0,10*ROW('Hygiene Data'!F41)),NA())</f>
        <v>#N/A</v>
      </c>
      <c r="BH47" s="531" t="e">
        <f ca="1">+IF(AND(ISNUMBER(OFFSET('Hygiene Data'!$F$9,0,10*ROW('Hygiene Data'!F41))),'Data Summary'!DW47="Yes"),OFFSET('Hygiene Data'!$F$9,0,10*ROW('Hygiene Data'!F41)),NA())</f>
        <v>#N/A</v>
      </c>
      <c r="BI47" s="531" t="e">
        <f ca="1">+IF(AND(ISNUMBER(OFFSET('Hygiene Data'!$G$5,0,10*ROW('Hygiene Data'!G41))),'Data Summary'!DX47="Yes"),OFFSET('Hygiene Data'!$G$5,0,10*ROW('Hygiene Data'!G41)),NA())</f>
        <v>#N/A</v>
      </c>
      <c r="BJ47" s="531" t="e">
        <f ca="1">+IF(AND(ISNUMBER(OFFSET('Hygiene Data'!$G$7,0,10*ROW('Hygiene Data'!G41))),'Data Summary'!DY47="Yes"),OFFSET('Hygiene Data'!$G$7,0,10*ROW('Hygiene Data'!G41)),NA())</f>
        <v>#N/A</v>
      </c>
      <c r="BK47" s="531" t="e">
        <f ca="1">+IF(AND(ISNUMBER(OFFSET('Hygiene Data'!$G$9,0,10*ROW('Hygiene Data'!G41))),'Data Summary'!DZ47="Yes"),OFFSET('Hygiene Data'!$G$9,0,10*ROW('Hygiene Data'!G41)),NA())</f>
        <v>#N/A</v>
      </c>
      <c r="BL47" s="531" t="e">
        <f ca="1">+IF(AND(ISNUMBER(OFFSET('Hygiene Data'!$H$5,0,10*ROW('Hygiene Data'!H41))),'Data Summary'!EA47="Yes"),OFFSET('Hygiene Data'!$H$5,0,10*ROW('Hygiene Data'!H41)),NA())</f>
        <v>#N/A</v>
      </c>
      <c r="BM47" s="531" t="e">
        <f ca="1">+IF(AND(ISNUMBER(OFFSET('Hygiene Data'!$H$7,0,10*ROW('Hygiene Data'!H41))),'Data Summary'!EB47="Yes"),OFFSET('Hygiene Data'!$H$7,0,10*ROW('Hygiene Data'!H41)),NA())</f>
        <v>#N/A</v>
      </c>
      <c r="BN47" s="531" t="e">
        <f ca="1">+IF(AND(ISNUMBER(OFFSET('Hygiene Data'!$H$9,0,10*ROW('Hygiene Data'!H41))),'Data Summary'!EC47="Yes"),OFFSET('Hygiene Data'!$H$9,0,10*ROW('Hygiene Data'!H41)),NA())</f>
        <v>#N/A</v>
      </c>
      <c r="BO47" s="531" t="e">
        <f ca="1">+IF(AND(ISNUMBER(OFFSET('Hygiene Data'!$I$5,0,10*ROW('Hygiene Data'!I41))),'Data Summary'!ED47="Yes"),OFFSET('Hygiene Data'!$I$5,0,10*ROW('Hygiene Data'!I41)),NA())</f>
        <v>#N/A</v>
      </c>
      <c r="BP47" s="531" t="e">
        <f ca="1">+IF(AND(ISNUMBER(OFFSET('Hygiene Data'!$I$7,0,10*ROW('Hygiene Data'!I41))),'Data Summary'!EE47="Yes"),OFFSET('Hygiene Data'!$I$7,0,10*ROW('Hygiene Data'!I41)),NA())</f>
        <v>#N/A</v>
      </c>
      <c r="BQ47" s="531" t="e">
        <f ca="1">+IF(AND(ISNUMBER(OFFSET('Hygiene Data'!$I$9,0,10*ROW('Hygiene Data'!I41))),'Data Summary'!EF47="Yes"),OFFSET('Hygiene Data'!$I$9,0,10*ROW('Hygiene Data'!I41)),NA())</f>
        <v>#N/A</v>
      </c>
    </row>
    <row r="48" spans="1:69" x14ac:dyDescent="0.25">
      <c r="A48" s="527" t="e">
        <f ca="1">+RIGHT('Data Summary'!A48,LEN('Data Summary'!A48)-9)</f>
        <v>#VALUE!</v>
      </c>
      <c r="B48" s="501" t="str">
        <f ca="1">+IF(ISTEXT('Data Summary'!B48),'Data Summary'!B48,"")</f>
        <v/>
      </c>
      <c r="C48" s="528" t="e">
        <f ca="1">+VALUE('Data Summary'!C48)</f>
        <v>#VALUE!</v>
      </c>
      <c r="D48" s="529" t="e">
        <f ca="1">+IF(AND(ISNUMBER(OFFSET('Water Data'!$D$4,0,10*ROW('Water Data'!D42))),'Data Summary'!BS48="Yes"),100-OFFSET('Water Data'!$D$4,0,10*ROW('Water Data'!D42)),NA())</f>
        <v>#N/A</v>
      </c>
      <c r="E48" s="529" t="e">
        <f ca="1">+IF(AND(ISNUMBER(OFFSET('Water Data'!$D$6,0,10*ROW('Water Data'!D42))),'Data Summary'!BT48="Yes"),OFFSET('Water Data'!$D$6,0,10*ROW('Water Data'!D42)),NA())</f>
        <v>#N/A</v>
      </c>
      <c r="F48" s="529" t="e">
        <f ca="1">+IF(AND(ISNUMBER(OFFSET('Water Data'!$D$9,0,10*ROW('Water Data'!D42))),'Data Summary'!BU48="Yes"),OFFSET('Water Data'!$D$9,0,10*ROW('Water Data'!D42)),NA())</f>
        <v>#N/A</v>
      </c>
      <c r="G48" s="529" t="e">
        <f ca="1">+IF(AND(ISNUMBER(OFFSET('Water Data'!$E$4,0,10*ROW('Water Data'!E42))),'Data Summary'!BV48="Yes"),100-OFFSET('Water Data'!$E$4,0,10*ROW('Water Data'!E42)),NA())</f>
        <v>#N/A</v>
      </c>
      <c r="H48" s="529" t="e">
        <f ca="1">+IF(AND(ISNUMBER(OFFSET('Water Data'!$E$6,0,10*ROW('Water Data'!E42))),'Data Summary'!BW48="Yes"),OFFSET('Water Data'!$E$6,0,10*ROW('Water Data'!E42)),NA())</f>
        <v>#N/A</v>
      </c>
      <c r="I48" s="529" t="e">
        <f ca="1">+IF(AND(ISNUMBER(OFFSET('Water Data'!$E$9,0,10*ROW('Water Data'!E42))),'Data Summary'!BX48="Yes"),OFFSET('Water Data'!$E$9,0,10*ROW('Water Data'!E42)),NA())</f>
        <v>#N/A</v>
      </c>
      <c r="J48" s="529" t="e">
        <f ca="1">+IF(AND(ISNUMBER(OFFSET('Water Data'!$F$4,0,10*ROW('Water Data'!F42))),'Data Summary'!BY48="Yes"),100-OFFSET('Water Data'!$F$4,0,10*ROW('Water Data'!F42)),NA())</f>
        <v>#N/A</v>
      </c>
      <c r="K48" s="529" t="e">
        <f ca="1">+IF(AND(ISNUMBER(OFFSET('Water Data'!$F$6,0,10*ROW('Water Data'!F42))),'Data Summary'!BZ48="Yes"),OFFSET('Water Data'!$F$6,0,10*ROW('Water Data'!F42)),NA())</f>
        <v>#N/A</v>
      </c>
      <c r="L48" s="529" t="e">
        <f ca="1">+IF(AND(ISNUMBER(OFFSET('Water Data'!$F$9,0,10*ROW('Water Data'!F42))),'Data Summary'!CA48="Yes"),OFFSET('Water Data'!$F$9,0,10*ROW('Water Data'!F42)),NA())</f>
        <v>#N/A</v>
      </c>
      <c r="M48" s="529" t="e">
        <f ca="1">+IF(AND(ISNUMBER(OFFSET('Water Data'!$G$4,0,10*ROW('Water Data'!G42))),'Data Summary'!CB48="Yes"),100-OFFSET('Water Data'!$G$4,0,10*ROW('Water Data'!G42)),NA())</f>
        <v>#N/A</v>
      </c>
      <c r="N48" s="529" t="e">
        <f ca="1">+IF(AND(ISNUMBER(OFFSET('Water Data'!$G$6,0,10*ROW('Water Data'!G42))),'Data Summary'!CC48="Yes"),OFFSET('Water Data'!$G$6,0,10*ROW('Water Data'!G42)),NA())</f>
        <v>#N/A</v>
      </c>
      <c r="O48" s="529" t="e">
        <f ca="1">+IF(AND(ISNUMBER(OFFSET('Water Data'!$G$9,0,10*ROW('Water Data'!G42))),'Data Summary'!CD48="Yes"),OFFSET('Water Data'!$G$9,0,10*ROW('Water Data'!G42)),NA())</f>
        <v>#N/A</v>
      </c>
      <c r="P48" s="529" t="e">
        <f ca="1">+IF(AND(ISNUMBER(OFFSET('Water Data'!$H$4,0,10*ROW('Water Data'!H42))),'Data Summary'!CE48="Yes"),100-OFFSET('Water Data'!$H$4,0,10*ROW('Water Data'!H42)),NA())</f>
        <v>#N/A</v>
      </c>
      <c r="Q48" s="529" t="e">
        <f ca="1">+IF(AND(ISNUMBER(OFFSET('Water Data'!$H$6,0,10*ROW('Water Data'!H42))),'Data Summary'!CF48="Yes"),OFFSET('Water Data'!$H$6,0,10*ROW('Water Data'!H42)),NA())</f>
        <v>#N/A</v>
      </c>
      <c r="R48" s="529" t="e">
        <f ca="1">+IF(AND(ISNUMBER(OFFSET('Water Data'!$H$9,0,10*ROW('Water Data'!H42))),'Data Summary'!CG48="Yes"),OFFSET('Water Data'!$H$9,0,10*ROW('Water Data'!H42)),NA())</f>
        <v>#N/A</v>
      </c>
      <c r="S48" s="529" t="e">
        <f ca="1">+IF(AND(ISNUMBER(OFFSET('Water Data'!$I$4,0,10*ROW('Water Data'!I42))),'Data Summary'!CH48="Yes"),100-OFFSET('Water Data'!$I$4,0,10*ROW('Water Data'!I42)),NA())</f>
        <v>#N/A</v>
      </c>
      <c r="T48" s="529" t="e">
        <f ca="1">+IF(AND(ISNUMBER(OFFSET('Water Data'!$I$6,0,10*ROW('Water Data'!I42))),'Data Summary'!CI48="Yes"),OFFSET('Water Data'!$I$6,0,10*ROW('Water Data'!I42)),NA())</f>
        <v>#N/A</v>
      </c>
      <c r="U48" s="529" t="e">
        <f ca="1">+IF(AND(ISNUMBER(OFFSET('Water Data'!$I$9,0,10*ROW('Water Data'!I42))),'Data Summary'!CJ48="Yes"),OFFSET('Water Data'!$I$9,0,10*ROW('Water Data'!I42)),NA())</f>
        <v>#N/A</v>
      </c>
      <c r="V48" s="530" t="e">
        <f ca="1">+IF(AND(ISNUMBER(OFFSET('Sanitation Data'!$D$4,0,10*ROW('Sanitation Data'!D42))),'Data Summary'!CK48="Yes"),100-OFFSET('Sanitation Data'!$D$4,0,10*ROW('Sanitation Data'!D42)),NA())</f>
        <v>#N/A</v>
      </c>
      <c r="W48" s="530" t="e">
        <f ca="1">+IF(AND(ISNUMBER(OFFSET('Sanitation Data'!$D$6,0,10*ROW('Sanitation Data'!D42))),'Data Summary'!CL48="Yes"),OFFSET('Sanitation Data'!$D$6,0,10*ROW('Sanitation Data'!D42)),NA())</f>
        <v>#N/A</v>
      </c>
      <c r="X48" s="530" t="e">
        <f ca="1">+IF(AND(ISNUMBER(OFFSET('Sanitation Data'!$D$10,0,10*ROW('Sanitation Data'!D42))),'Data Summary'!CM48="Yes"),OFFSET('Sanitation Data'!$D$10,0,10*ROW('Sanitation Data'!D42)),NA())</f>
        <v>#N/A</v>
      </c>
      <c r="Y48" s="530" t="e">
        <f ca="1">+IF(AND(ISNUMBER(OFFSET('Sanitation Data'!$D$11,0,10*ROW('Sanitation Data'!D42))),'Data Summary'!CN48="Yes"),OFFSET('Sanitation Data'!$D$11,0,10*ROW('Sanitation Data'!D42)),NA())</f>
        <v>#N/A</v>
      </c>
      <c r="Z48" s="530" t="e">
        <f ca="1">+IF(AND(ISNUMBER(OFFSET('Sanitation Data'!$D$12,0,10*ROW('Sanitation Data'!D42))),'Data Summary'!CO48="Yes"),OFFSET('Sanitation Data'!$D$12,0,10*ROW('Sanitation Data'!D42)),NA())</f>
        <v>#N/A</v>
      </c>
      <c r="AA48" s="530" t="e">
        <f ca="1">+IF(AND(ISNUMBER(OFFSET('Sanitation Data'!$E$4,0,10*ROW('Sanitation Data'!E42))),'Data Summary'!CP48="Yes"),100-OFFSET('Sanitation Data'!$E$4,0,10*ROW('Sanitation Data'!E42)),NA())</f>
        <v>#N/A</v>
      </c>
      <c r="AB48" s="530" t="e">
        <f ca="1">+IF(AND(ISNUMBER(OFFSET('Sanitation Data'!$E$6,0,10*ROW('Sanitation Data'!E42))),'Data Summary'!CQ48="Yes"),OFFSET('Sanitation Data'!$E$6,0,10*ROW('Sanitation Data'!E42)),NA())</f>
        <v>#N/A</v>
      </c>
      <c r="AC48" s="530" t="e">
        <f ca="1">+IF(AND(ISNUMBER(OFFSET('Sanitation Data'!$E$10,0,10*ROW('Sanitation Data'!E42))),'Data Summary'!CR48="Yes"),OFFSET('Sanitation Data'!$E$10,0,10*ROW('Sanitation Data'!E42)),NA())</f>
        <v>#N/A</v>
      </c>
      <c r="AD48" s="530" t="e">
        <f ca="1">+IF(AND(ISNUMBER(OFFSET('Sanitation Data'!$E$11,0,10*ROW('Sanitation Data'!E42))),'Data Summary'!CS48="Yes"),OFFSET('Sanitation Data'!$E$11,0,10*ROW('Sanitation Data'!E42)),NA())</f>
        <v>#N/A</v>
      </c>
      <c r="AE48" s="530" t="e">
        <f ca="1">+IF(AND(ISNUMBER(OFFSET('Sanitation Data'!$E$12,0,10*ROW('Sanitation Data'!E42))),'Data Summary'!CT48="Yes"),OFFSET('Sanitation Data'!$E$12,0,10*ROW('Sanitation Data'!E42)),NA())</f>
        <v>#N/A</v>
      </c>
      <c r="AF48" s="530" t="e">
        <f ca="1">+IF(AND(ISNUMBER(OFFSET('Sanitation Data'!$F$4,0,10*ROW('Sanitation Data'!F42))),'Data Summary'!CU48="Yes"),100-OFFSET('Sanitation Data'!$F$4,0,10*ROW('Sanitation Data'!F42)),NA())</f>
        <v>#N/A</v>
      </c>
      <c r="AG48" s="530" t="e">
        <f ca="1">+IF(AND(ISNUMBER(OFFSET('Sanitation Data'!$F$6,0,10*ROW('Sanitation Data'!F42))),'Data Summary'!CV48="Yes"),OFFSET('Sanitation Data'!$F$6,0,10*ROW('Sanitation Data'!F42)),NA())</f>
        <v>#N/A</v>
      </c>
      <c r="AH48" s="530" t="e">
        <f ca="1">+IF(AND(ISNUMBER(OFFSET('Sanitation Data'!$F$10,0,10*ROW('Sanitation Data'!F42))),'Data Summary'!CW48="Yes"),OFFSET('Sanitation Data'!$F$10,0,10*ROW('Sanitation Data'!F42)),NA())</f>
        <v>#N/A</v>
      </c>
      <c r="AI48" s="530" t="e">
        <f ca="1">+IF(AND(ISNUMBER(OFFSET('Sanitation Data'!$F$11,0,10*ROW('Sanitation Data'!F42))),'Data Summary'!CX48="Yes"),OFFSET('Sanitation Data'!$F$11,0,10*ROW('Sanitation Data'!F42)),NA())</f>
        <v>#N/A</v>
      </c>
      <c r="AJ48" s="530" t="e">
        <f ca="1">+IF(AND(ISNUMBER(OFFSET('Sanitation Data'!$F$12,0,10*ROW('Sanitation Data'!F42))),'Data Summary'!CY48="Yes"),OFFSET('Sanitation Data'!$F$12,0,10*ROW('Sanitation Data'!F42)),NA())</f>
        <v>#N/A</v>
      </c>
      <c r="AK48" s="530" t="e">
        <f ca="1">+IF(AND(ISNUMBER(OFFSET('Sanitation Data'!$G$4,0,10*ROW('Sanitation Data'!G42))),'Data Summary'!CZ48="Yes"),100-OFFSET('Sanitation Data'!$G$4,0,10*ROW('Sanitation Data'!G42)),NA())</f>
        <v>#N/A</v>
      </c>
      <c r="AL48" s="530" t="e">
        <f ca="1">+IF(AND(ISNUMBER(OFFSET('Sanitation Data'!$G$6,0,10*ROW('Sanitation Data'!G42))),'Data Summary'!DA48="Yes"),OFFSET('Sanitation Data'!$G$6,0,10*ROW('Sanitation Data'!G42)),NA())</f>
        <v>#N/A</v>
      </c>
      <c r="AM48" s="530" t="e">
        <f ca="1">+IF(AND(ISNUMBER(OFFSET('Sanitation Data'!$G$10,0,10*ROW('Sanitation Data'!G42))),'Data Summary'!DB48="Yes"),OFFSET('Sanitation Data'!$G$10,0,10*ROW('Sanitation Data'!G42)),NA())</f>
        <v>#N/A</v>
      </c>
      <c r="AN48" s="530" t="e">
        <f ca="1">+IF(AND(ISNUMBER(OFFSET('Sanitation Data'!$G$11,0,10*ROW('Sanitation Data'!G42))),'Data Summary'!DC48="Yes"),OFFSET('Sanitation Data'!$G$11,0,10*ROW('Sanitation Data'!G42)),NA())</f>
        <v>#N/A</v>
      </c>
      <c r="AO48" s="530" t="e">
        <f ca="1">+IF(AND(ISNUMBER(OFFSET('Sanitation Data'!$G$12,0,10*ROW('Sanitation Data'!G42))),'Data Summary'!DD48="Yes"),OFFSET('Sanitation Data'!$G$12,0,10*ROW('Sanitation Data'!G42)),NA())</f>
        <v>#N/A</v>
      </c>
      <c r="AP48" s="530" t="e">
        <f ca="1">+IF(AND(ISNUMBER(OFFSET('Sanitation Data'!$H$4,0,10*ROW('Sanitation Data'!H42))),'Data Summary'!DE48="Yes"),100-OFFSET('Sanitation Data'!$H$4,0,10*ROW('Sanitation Data'!H42)),NA())</f>
        <v>#N/A</v>
      </c>
      <c r="AQ48" s="530" t="e">
        <f ca="1">+IF(AND(ISNUMBER(OFFSET('Sanitation Data'!$H$6,0,10*ROW('Sanitation Data'!H42))),'Data Summary'!DF48="Yes"),OFFSET('Sanitation Data'!$H$6,0,10*ROW('Sanitation Data'!H42)),NA())</f>
        <v>#N/A</v>
      </c>
      <c r="AR48" s="530" t="e">
        <f ca="1">+IF(AND(ISNUMBER(OFFSET('Sanitation Data'!$H$10,0,10*ROW('Sanitation Data'!H42))),'Data Summary'!DG48="Yes"),OFFSET('Sanitation Data'!$H$10,0,10*ROW('Sanitation Data'!H42)),NA())</f>
        <v>#N/A</v>
      </c>
      <c r="AS48" s="530" t="e">
        <f ca="1">+IF(AND(ISNUMBER(OFFSET('Sanitation Data'!$H$11,0,10*ROW('Sanitation Data'!H42))),'Data Summary'!DH48="Yes"),OFFSET('Sanitation Data'!$H$11,0,10*ROW('Sanitation Data'!H42)),NA())</f>
        <v>#N/A</v>
      </c>
      <c r="AT48" s="530" t="e">
        <f ca="1">+IF(AND(ISNUMBER(OFFSET('Sanitation Data'!$H$12,0,10*ROW('Sanitation Data'!H42))),'Data Summary'!DI48="Yes"),OFFSET('Sanitation Data'!$H$12,0,10*ROW('Sanitation Data'!H42)),NA())</f>
        <v>#N/A</v>
      </c>
      <c r="AU48" s="530" t="e">
        <f ca="1">+IF(AND(ISNUMBER(OFFSET('Sanitation Data'!$I$4,0,10*ROW('Sanitation Data'!I42))),'Data Summary'!DJ48="Yes"),100-OFFSET('Sanitation Data'!$I$4,0,10*ROW('Sanitation Data'!I42)),NA())</f>
        <v>#N/A</v>
      </c>
      <c r="AV48" s="530" t="e">
        <f ca="1">+IF(AND(ISNUMBER(OFFSET('Sanitation Data'!$I$6,0,10*ROW('Sanitation Data'!I42))),'Data Summary'!DK48="Yes"),OFFSET('Sanitation Data'!$I$6,0,10*ROW('Sanitation Data'!I42)),NA())</f>
        <v>#N/A</v>
      </c>
      <c r="AW48" s="530" t="e">
        <f ca="1">+IF(AND(ISNUMBER(OFFSET('Sanitation Data'!$I$10,0,10*ROW('Sanitation Data'!I42))),'Data Summary'!DL48="Yes"),OFFSET('Sanitation Data'!$I$10,0,10*ROW('Sanitation Data'!I42)),NA())</f>
        <v>#N/A</v>
      </c>
      <c r="AX48" s="530" t="e">
        <f ca="1">+IF(AND(ISNUMBER(OFFSET('Sanitation Data'!$I$11,0,10*ROW('Sanitation Data'!I42))),'Data Summary'!DM48="Yes"),OFFSET('Sanitation Data'!$I$11,0,10*ROW('Sanitation Data'!I42)),NA())</f>
        <v>#N/A</v>
      </c>
      <c r="AY48" s="530" t="e">
        <f ca="1">+IF(AND(ISNUMBER(OFFSET('Sanitation Data'!$I$12,0,10*ROW('Sanitation Data'!I42))),'Data Summary'!DN48="Yes"),OFFSET('Sanitation Data'!$I$12,0,10*ROW('Sanitation Data'!I42)),NA())</f>
        <v>#N/A</v>
      </c>
      <c r="AZ48" s="531" t="e">
        <f ca="1">+IF(AND(ISNUMBER(OFFSET('Hygiene Data'!$D$5,0,10*ROW('Hygiene Data'!D42))),'Data Summary'!DO48="Yes"),OFFSET('Hygiene Data'!$D$5,0,10*ROW('Hygiene Data'!D42)),NA())</f>
        <v>#N/A</v>
      </c>
      <c r="BA48" s="531" t="e">
        <f ca="1">+IF(AND(ISNUMBER(OFFSET('Hygiene Data'!$D$7,0,10*ROW('Hygiene Data'!D42))),'Data Summary'!DP48="Yes"),OFFSET('Hygiene Data'!$D$7,0,10*ROW('Hygiene Data'!D42)),NA())</f>
        <v>#N/A</v>
      </c>
      <c r="BB48" s="531" t="e">
        <f ca="1">+IF(AND(ISNUMBER(OFFSET('Hygiene Data'!$D$9,0,10*ROW('Hygiene Data'!D42))),'Data Summary'!DQ48="Yes"),OFFSET('Hygiene Data'!$D$9,0,10*ROW('Hygiene Data'!D42)),NA())</f>
        <v>#N/A</v>
      </c>
      <c r="BC48" s="531" t="e">
        <f ca="1">+IF(AND(ISNUMBER(OFFSET('Hygiene Data'!$E$5,0,10*ROW('Hygiene Data'!E42))),'Data Summary'!DR48="Yes"),OFFSET('Hygiene Data'!$E$5,0,10*ROW('Hygiene Data'!E42)),NA())</f>
        <v>#N/A</v>
      </c>
      <c r="BD48" s="531" t="e">
        <f ca="1">+IF(AND(ISNUMBER(OFFSET('Hygiene Data'!$E$7,0,10*ROW('Hygiene Data'!E42))),'Data Summary'!DS48="Yes"),OFFSET('Hygiene Data'!$E$7,0,10*ROW('Hygiene Data'!E42)),NA())</f>
        <v>#N/A</v>
      </c>
      <c r="BE48" s="531" t="e">
        <f ca="1">+IF(AND(ISNUMBER(OFFSET('Hygiene Data'!$E$9,0,10*ROW('Hygiene Data'!E42))),'Data Summary'!DT48="Yes"),OFFSET('Hygiene Data'!$E$9,0,10*ROW('Hygiene Data'!E42)),NA())</f>
        <v>#N/A</v>
      </c>
      <c r="BF48" s="531" t="e">
        <f ca="1">+IF(AND(ISNUMBER(OFFSET('Hygiene Data'!$F$5,0,10*ROW('Hygiene Data'!F42))),'Data Summary'!DU48="Yes"),OFFSET('Hygiene Data'!$F$5,0,10*ROW('Hygiene Data'!F42)),NA())</f>
        <v>#N/A</v>
      </c>
      <c r="BG48" s="531" t="e">
        <f ca="1">+IF(AND(ISNUMBER(OFFSET('Hygiene Data'!$F$7,0,10*ROW('Hygiene Data'!F42))),'Data Summary'!DV48="Yes"),OFFSET('Hygiene Data'!$F$7,0,10*ROW('Hygiene Data'!F42)),NA())</f>
        <v>#N/A</v>
      </c>
      <c r="BH48" s="531" t="e">
        <f ca="1">+IF(AND(ISNUMBER(OFFSET('Hygiene Data'!$F$9,0,10*ROW('Hygiene Data'!F42))),'Data Summary'!DW48="Yes"),OFFSET('Hygiene Data'!$F$9,0,10*ROW('Hygiene Data'!F42)),NA())</f>
        <v>#N/A</v>
      </c>
      <c r="BI48" s="531" t="e">
        <f ca="1">+IF(AND(ISNUMBER(OFFSET('Hygiene Data'!$G$5,0,10*ROW('Hygiene Data'!G42))),'Data Summary'!DX48="Yes"),OFFSET('Hygiene Data'!$G$5,0,10*ROW('Hygiene Data'!G42)),NA())</f>
        <v>#N/A</v>
      </c>
      <c r="BJ48" s="531" t="e">
        <f ca="1">+IF(AND(ISNUMBER(OFFSET('Hygiene Data'!$G$7,0,10*ROW('Hygiene Data'!G42))),'Data Summary'!DY48="Yes"),OFFSET('Hygiene Data'!$G$7,0,10*ROW('Hygiene Data'!G42)),NA())</f>
        <v>#N/A</v>
      </c>
      <c r="BK48" s="531" t="e">
        <f ca="1">+IF(AND(ISNUMBER(OFFSET('Hygiene Data'!$G$9,0,10*ROW('Hygiene Data'!G42))),'Data Summary'!DZ48="Yes"),OFFSET('Hygiene Data'!$G$9,0,10*ROW('Hygiene Data'!G42)),NA())</f>
        <v>#N/A</v>
      </c>
      <c r="BL48" s="531" t="e">
        <f ca="1">+IF(AND(ISNUMBER(OFFSET('Hygiene Data'!$H$5,0,10*ROW('Hygiene Data'!H42))),'Data Summary'!EA48="Yes"),OFFSET('Hygiene Data'!$H$5,0,10*ROW('Hygiene Data'!H42)),NA())</f>
        <v>#N/A</v>
      </c>
      <c r="BM48" s="531" t="e">
        <f ca="1">+IF(AND(ISNUMBER(OFFSET('Hygiene Data'!$H$7,0,10*ROW('Hygiene Data'!H42))),'Data Summary'!EB48="Yes"),OFFSET('Hygiene Data'!$H$7,0,10*ROW('Hygiene Data'!H42)),NA())</f>
        <v>#N/A</v>
      </c>
      <c r="BN48" s="531" t="e">
        <f ca="1">+IF(AND(ISNUMBER(OFFSET('Hygiene Data'!$H$9,0,10*ROW('Hygiene Data'!H42))),'Data Summary'!EC48="Yes"),OFFSET('Hygiene Data'!$H$9,0,10*ROW('Hygiene Data'!H42)),NA())</f>
        <v>#N/A</v>
      </c>
      <c r="BO48" s="531" t="e">
        <f ca="1">+IF(AND(ISNUMBER(OFFSET('Hygiene Data'!$I$5,0,10*ROW('Hygiene Data'!I42))),'Data Summary'!ED48="Yes"),OFFSET('Hygiene Data'!$I$5,0,10*ROW('Hygiene Data'!I42)),NA())</f>
        <v>#N/A</v>
      </c>
      <c r="BP48" s="531" t="e">
        <f ca="1">+IF(AND(ISNUMBER(OFFSET('Hygiene Data'!$I$7,0,10*ROW('Hygiene Data'!I42))),'Data Summary'!EE48="Yes"),OFFSET('Hygiene Data'!$I$7,0,10*ROW('Hygiene Data'!I42)),NA())</f>
        <v>#N/A</v>
      </c>
      <c r="BQ48" s="531" t="e">
        <f ca="1">+IF(AND(ISNUMBER(OFFSET('Hygiene Data'!$I$9,0,10*ROW('Hygiene Data'!I42))),'Data Summary'!EF48="Yes"),OFFSET('Hygiene Data'!$I$9,0,10*ROW('Hygiene Data'!I42)),NA())</f>
        <v>#N/A</v>
      </c>
    </row>
    <row r="49" spans="1:69" x14ac:dyDescent="0.25">
      <c r="A49" s="527" t="e">
        <f ca="1">+RIGHT('Data Summary'!A49,LEN('Data Summary'!A49)-9)</f>
        <v>#VALUE!</v>
      </c>
      <c r="B49" s="501" t="str">
        <f ca="1">+IF(ISTEXT('Data Summary'!B49),'Data Summary'!B49,"")</f>
        <v/>
      </c>
      <c r="C49" s="528" t="e">
        <f ca="1">+VALUE('Data Summary'!C49)</f>
        <v>#VALUE!</v>
      </c>
      <c r="D49" s="529" t="e">
        <f ca="1">+IF(AND(ISNUMBER(OFFSET('Water Data'!$D$4,0,10*ROW('Water Data'!D43))),'Data Summary'!BS49="Yes"),100-OFFSET('Water Data'!$D$4,0,10*ROW('Water Data'!D43)),NA())</f>
        <v>#N/A</v>
      </c>
      <c r="E49" s="529" t="e">
        <f ca="1">+IF(AND(ISNUMBER(OFFSET('Water Data'!$D$6,0,10*ROW('Water Data'!D43))),'Data Summary'!BT49="Yes"),OFFSET('Water Data'!$D$6,0,10*ROW('Water Data'!D43)),NA())</f>
        <v>#N/A</v>
      </c>
      <c r="F49" s="529" t="e">
        <f ca="1">+IF(AND(ISNUMBER(OFFSET('Water Data'!$D$9,0,10*ROW('Water Data'!D43))),'Data Summary'!BU49="Yes"),OFFSET('Water Data'!$D$9,0,10*ROW('Water Data'!D43)),NA())</f>
        <v>#N/A</v>
      </c>
      <c r="G49" s="529" t="e">
        <f ca="1">+IF(AND(ISNUMBER(OFFSET('Water Data'!$E$4,0,10*ROW('Water Data'!E43))),'Data Summary'!BV49="Yes"),100-OFFSET('Water Data'!$E$4,0,10*ROW('Water Data'!E43)),NA())</f>
        <v>#N/A</v>
      </c>
      <c r="H49" s="529" t="e">
        <f ca="1">+IF(AND(ISNUMBER(OFFSET('Water Data'!$E$6,0,10*ROW('Water Data'!E43))),'Data Summary'!BW49="Yes"),OFFSET('Water Data'!$E$6,0,10*ROW('Water Data'!E43)),NA())</f>
        <v>#N/A</v>
      </c>
      <c r="I49" s="529" t="e">
        <f ca="1">+IF(AND(ISNUMBER(OFFSET('Water Data'!$E$9,0,10*ROW('Water Data'!E43))),'Data Summary'!BX49="Yes"),OFFSET('Water Data'!$E$9,0,10*ROW('Water Data'!E43)),NA())</f>
        <v>#N/A</v>
      </c>
      <c r="J49" s="529" t="e">
        <f ca="1">+IF(AND(ISNUMBER(OFFSET('Water Data'!$F$4,0,10*ROW('Water Data'!F43))),'Data Summary'!BY49="Yes"),100-OFFSET('Water Data'!$F$4,0,10*ROW('Water Data'!F43)),NA())</f>
        <v>#N/A</v>
      </c>
      <c r="K49" s="529" t="e">
        <f ca="1">+IF(AND(ISNUMBER(OFFSET('Water Data'!$F$6,0,10*ROW('Water Data'!F43))),'Data Summary'!BZ49="Yes"),OFFSET('Water Data'!$F$6,0,10*ROW('Water Data'!F43)),NA())</f>
        <v>#N/A</v>
      </c>
      <c r="L49" s="529" t="e">
        <f ca="1">+IF(AND(ISNUMBER(OFFSET('Water Data'!$F$9,0,10*ROW('Water Data'!F43))),'Data Summary'!CA49="Yes"),OFFSET('Water Data'!$F$9,0,10*ROW('Water Data'!F43)),NA())</f>
        <v>#N/A</v>
      </c>
      <c r="M49" s="529" t="e">
        <f ca="1">+IF(AND(ISNUMBER(OFFSET('Water Data'!$G$4,0,10*ROW('Water Data'!G43))),'Data Summary'!CB49="Yes"),100-OFFSET('Water Data'!$G$4,0,10*ROW('Water Data'!G43)),NA())</f>
        <v>#N/A</v>
      </c>
      <c r="N49" s="529" t="e">
        <f ca="1">+IF(AND(ISNUMBER(OFFSET('Water Data'!$G$6,0,10*ROW('Water Data'!G43))),'Data Summary'!CC49="Yes"),OFFSET('Water Data'!$G$6,0,10*ROW('Water Data'!G43)),NA())</f>
        <v>#N/A</v>
      </c>
      <c r="O49" s="529" t="e">
        <f ca="1">+IF(AND(ISNUMBER(OFFSET('Water Data'!$G$9,0,10*ROW('Water Data'!G43))),'Data Summary'!CD49="Yes"),OFFSET('Water Data'!$G$9,0,10*ROW('Water Data'!G43)),NA())</f>
        <v>#N/A</v>
      </c>
      <c r="P49" s="529" t="e">
        <f ca="1">+IF(AND(ISNUMBER(OFFSET('Water Data'!$H$4,0,10*ROW('Water Data'!H43))),'Data Summary'!CE49="Yes"),100-OFFSET('Water Data'!$H$4,0,10*ROW('Water Data'!H43)),NA())</f>
        <v>#N/A</v>
      </c>
      <c r="Q49" s="529" t="e">
        <f ca="1">+IF(AND(ISNUMBER(OFFSET('Water Data'!$H$6,0,10*ROW('Water Data'!H43))),'Data Summary'!CF49="Yes"),OFFSET('Water Data'!$H$6,0,10*ROW('Water Data'!H43)),NA())</f>
        <v>#N/A</v>
      </c>
      <c r="R49" s="529" t="e">
        <f ca="1">+IF(AND(ISNUMBER(OFFSET('Water Data'!$H$9,0,10*ROW('Water Data'!H43))),'Data Summary'!CG49="Yes"),OFFSET('Water Data'!$H$9,0,10*ROW('Water Data'!H43)),NA())</f>
        <v>#N/A</v>
      </c>
      <c r="S49" s="529" t="e">
        <f ca="1">+IF(AND(ISNUMBER(OFFSET('Water Data'!$I$4,0,10*ROW('Water Data'!I43))),'Data Summary'!CH49="Yes"),100-OFFSET('Water Data'!$I$4,0,10*ROW('Water Data'!I43)),NA())</f>
        <v>#N/A</v>
      </c>
      <c r="T49" s="529" t="e">
        <f ca="1">+IF(AND(ISNUMBER(OFFSET('Water Data'!$I$6,0,10*ROW('Water Data'!I43))),'Data Summary'!CI49="Yes"),OFFSET('Water Data'!$I$6,0,10*ROW('Water Data'!I43)),NA())</f>
        <v>#N/A</v>
      </c>
      <c r="U49" s="529" t="e">
        <f ca="1">+IF(AND(ISNUMBER(OFFSET('Water Data'!$I$9,0,10*ROW('Water Data'!I43))),'Data Summary'!CJ49="Yes"),OFFSET('Water Data'!$I$9,0,10*ROW('Water Data'!I43)),NA())</f>
        <v>#N/A</v>
      </c>
      <c r="V49" s="530" t="e">
        <f ca="1">+IF(AND(ISNUMBER(OFFSET('Sanitation Data'!$D$4,0,10*ROW('Sanitation Data'!D43))),'Data Summary'!CK49="Yes"),100-OFFSET('Sanitation Data'!$D$4,0,10*ROW('Sanitation Data'!D43)),NA())</f>
        <v>#N/A</v>
      </c>
      <c r="W49" s="530" t="e">
        <f ca="1">+IF(AND(ISNUMBER(OFFSET('Sanitation Data'!$D$6,0,10*ROW('Sanitation Data'!D43))),'Data Summary'!CL49="Yes"),OFFSET('Sanitation Data'!$D$6,0,10*ROW('Sanitation Data'!D43)),NA())</f>
        <v>#N/A</v>
      </c>
      <c r="X49" s="530" t="e">
        <f ca="1">+IF(AND(ISNUMBER(OFFSET('Sanitation Data'!$D$10,0,10*ROW('Sanitation Data'!D43))),'Data Summary'!CM49="Yes"),OFFSET('Sanitation Data'!$D$10,0,10*ROW('Sanitation Data'!D43)),NA())</f>
        <v>#N/A</v>
      </c>
      <c r="Y49" s="530" t="e">
        <f ca="1">+IF(AND(ISNUMBER(OFFSET('Sanitation Data'!$D$11,0,10*ROW('Sanitation Data'!D43))),'Data Summary'!CN49="Yes"),OFFSET('Sanitation Data'!$D$11,0,10*ROW('Sanitation Data'!D43)),NA())</f>
        <v>#N/A</v>
      </c>
      <c r="Z49" s="530" t="e">
        <f ca="1">+IF(AND(ISNUMBER(OFFSET('Sanitation Data'!$D$12,0,10*ROW('Sanitation Data'!D43))),'Data Summary'!CO49="Yes"),OFFSET('Sanitation Data'!$D$12,0,10*ROW('Sanitation Data'!D43)),NA())</f>
        <v>#N/A</v>
      </c>
      <c r="AA49" s="530" t="e">
        <f ca="1">+IF(AND(ISNUMBER(OFFSET('Sanitation Data'!$E$4,0,10*ROW('Sanitation Data'!E43))),'Data Summary'!CP49="Yes"),100-OFFSET('Sanitation Data'!$E$4,0,10*ROW('Sanitation Data'!E43)),NA())</f>
        <v>#N/A</v>
      </c>
      <c r="AB49" s="530" t="e">
        <f ca="1">+IF(AND(ISNUMBER(OFFSET('Sanitation Data'!$E$6,0,10*ROW('Sanitation Data'!E43))),'Data Summary'!CQ49="Yes"),OFFSET('Sanitation Data'!$E$6,0,10*ROW('Sanitation Data'!E43)),NA())</f>
        <v>#N/A</v>
      </c>
      <c r="AC49" s="530" t="e">
        <f ca="1">+IF(AND(ISNUMBER(OFFSET('Sanitation Data'!$E$10,0,10*ROW('Sanitation Data'!E43))),'Data Summary'!CR49="Yes"),OFFSET('Sanitation Data'!$E$10,0,10*ROW('Sanitation Data'!E43)),NA())</f>
        <v>#N/A</v>
      </c>
      <c r="AD49" s="530" t="e">
        <f ca="1">+IF(AND(ISNUMBER(OFFSET('Sanitation Data'!$E$11,0,10*ROW('Sanitation Data'!E43))),'Data Summary'!CS49="Yes"),OFFSET('Sanitation Data'!$E$11,0,10*ROW('Sanitation Data'!E43)),NA())</f>
        <v>#N/A</v>
      </c>
      <c r="AE49" s="530" t="e">
        <f ca="1">+IF(AND(ISNUMBER(OFFSET('Sanitation Data'!$E$12,0,10*ROW('Sanitation Data'!E43))),'Data Summary'!CT49="Yes"),OFFSET('Sanitation Data'!$E$12,0,10*ROW('Sanitation Data'!E43)),NA())</f>
        <v>#N/A</v>
      </c>
      <c r="AF49" s="530" t="e">
        <f ca="1">+IF(AND(ISNUMBER(OFFSET('Sanitation Data'!$F$4,0,10*ROW('Sanitation Data'!F43))),'Data Summary'!CU49="Yes"),100-OFFSET('Sanitation Data'!$F$4,0,10*ROW('Sanitation Data'!F43)),NA())</f>
        <v>#N/A</v>
      </c>
      <c r="AG49" s="530" t="e">
        <f ca="1">+IF(AND(ISNUMBER(OFFSET('Sanitation Data'!$F$6,0,10*ROW('Sanitation Data'!F43))),'Data Summary'!CV49="Yes"),OFFSET('Sanitation Data'!$F$6,0,10*ROW('Sanitation Data'!F43)),NA())</f>
        <v>#N/A</v>
      </c>
      <c r="AH49" s="530" t="e">
        <f ca="1">+IF(AND(ISNUMBER(OFFSET('Sanitation Data'!$F$10,0,10*ROW('Sanitation Data'!F43))),'Data Summary'!CW49="Yes"),OFFSET('Sanitation Data'!$F$10,0,10*ROW('Sanitation Data'!F43)),NA())</f>
        <v>#N/A</v>
      </c>
      <c r="AI49" s="530" t="e">
        <f ca="1">+IF(AND(ISNUMBER(OFFSET('Sanitation Data'!$F$11,0,10*ROW('Sanitation Data'!F43))),'Data Summary'!CX49="Yes"),OFFSET('Sanitation Data'!$F$11,0,10*ROW('Sanitation Data'!F43)),NA())</f>
        <v>#N/A</v>
      </c>
      <c r="AJ49" s="530" t="e">
        <f ca="1">+IF(AND(ISNUMBER(OFFSET('Sanitation Data'!$F$12,0,10*ROW('Sanitation Data'!F43))),'Data Summary'!CY49="Yes"),OFFSET('Sanitation Data'!$F$12,0,10*ROW('Sanitation Data'!F43)),NA())</f>
        <v>#N/A</v>
      </c>
      <c r="AK49" s="530" t="e">
        <f ca="1">+IF(AND(ISNUMBER(OFFSET('Sanitation Data'!$G$4,0,10*ROW('Sanitation Data'!G43))),'Data Summary'!CZ49="Yes"),100-OFFSET('Sanitation Data'!$G$4,0,10*ROW('Sanitation Data'!G43)),NA())</f>
        <v>#N/A</v>
      </c>
      <c r="AL49" s="530" t="e">
        <f ca="1">+IF(AND(ISNUMBER(OFFSET('Sanitation Data'!$G$6,0,10*ROW('Sanitation Data'!G43))),'Data Summary'!DA49="Yes"),OFFSET('Sanitation Data'!$G$6,0,10*ROW('Sanitation Data'!G43)),NA())</f>
        <v>#N/A</v>
      </c>
      <c r="AM49" s="530" t="e">
        <f ca="1">+IF(AND(ISNUMBER(OFFSET('Sanitation Data'!$G$10,0,10*ROW('Sanitation Data'!G43))),'Data Summary'!DB49="Yes"),OFFSET('Sanitation Data'!$G$10,0,10*ROW('Sanitation Data'!G43)),NA())</f>
        <v>#N/A</v>
      </c>
      <c r="AN49" s="530" t="e">
        <f ca="1">+IF(AND(ISNUMBER(OFFSET('Sanitation Data'!$G$11,0,10*ROW('Sanitation Data'!G43))),'Data Summary'!DC49="Yes"),OFFSET('Sanitation Data'!$G$11,0,10*ROW('Sanitation Data'!G43)),NA())</f>
        <v>#N/A</v>
      </c>
      <c r="AO49" s="530" t="e">
        <f ca="1">+IF(AND(ISNUMBER(OFFSET('Sanitation Data'!$G$12,0,10*ROW('Sanitation Data'!G43))),'Data Summary'!DD49="Yes"),OFFSET('Sanitation Data'!$G$12,0,10*ROW('Sanitation Data'!G43)),NA())</f>
        <v>#N/A</v>
      </c>
      <c r="AP49" s="530" t="e">
        <f ca="1">+IF(AND(ISNUMBER(OFFSET('Sanitation Data'!$H$4,0,10*ROW('Sanitation Data'!H43))),'Data Summary'!DE49="Yes"),100-OFFSET('Sanitation Data'!$H$4,0,10*ROW('Sanitation Data'!H43)),NA())</f>
        <v>#N/A</v>
      </c>
      <c r="AQ49" s="530" t="e">
        <f ca="1">+IF(AND(ISNUMBER(OFFSET('Sanitation Data'!$H$6,0,10*ROW('Sanitation Data'!H43))),'Data Summary'!DF49="Yes"),OFFSET('Sanitation Data'!$H$6,0,10*ROW('Sanitation Data'!H43)),NA())</f>
        <v>#N/A</v>
      </c>
      <c r="AR49" s="530" t="e">
        <f ca="1">+IF(AND(ISNUMBER(OFFSET('Sanitation Data'!$H$10,0,10*ROW('Sanitation Data'!H43))),'Data Summary'!DG49="Yes"),OFFSET('Sanitation Data'!$H$10,0,10*ROW('Sanitation Data'!H43)),NA())</f>
        <v>#N/A</v>
      </c>
      <c r="AS49" s="530" t="e">
        <f ca="1">+IF(AND(ISNUMBER(OFFSET('Sanitation Data'!$H$11,0,10*ROW('Sanitation Data'!H43))),'Data Summary'!DH49="Yes"),OFFSET('Sanitation Data'!$H$11,0,10*ROW('Sanitation Data'!H43)),NA())</f>
        <v>#N/A</v>
      </c>
      <c r="AT49" s="530" t="e">
        <f ca="1">+IF(AND(ISNUMBER(OFFSET('Sanitation Data'!$H$12,0,10*ROW('Sanitation Data'!H43))),'Data Summary'!DI49="Yes"),OFFSET('Sanitation Data'!$H$12,0,10*ROW('Sanitation Data'!H43)),NA())</f>
        <v>#N/A</v>
      </c>
      <c r="AU49" s="530" t="e">
        <f ca="1">+IF(AND(ISNUMBER(OFFSET('Sanitation Data'!$I$4,0,10*ROW('Sanitation Data'!I43))),'Data Summary'!DJ49="Yes"),100-OFFSET('Sanitation Data'!$I$4,0,10*ROW('Sanitation Data'!I43)),NA())</f>
        <v>#N/A</v>
      </c>
      <c r="AV49" s="530" t="e">
        <f ca="1">+IF(AND(ISNUMBER(OFFSET('Sanitation Data'!$I$6,0,10*ROW('Sanitation Data'!I43))),'Data Summary'!DK49="Yes"),OFFSET('Sanitation Data'!$I$6,0,10*ROW('Sanitation Data'!I43)),NA())</f>
        <v>#N/A</v>
      </c>
      <c r="AW49" s="530" t="e">
        <f ca="1">+IF(AND(ISNUMBER(OFFSET('Sanitation Data'!$I$10,0,10*ROW('Sanitation Data'!I43))),'Data Summary'!DL49="Yes"),OFFSET('Sanitation Data'!$I$10,0,10*ROW('Sanitation Data'!I43)),NA())</f>
        <v>#N/A</v>
      </c>
      <c r="AX49" s="530" t="e">
        <f ca="1">+IF(AND(ISNUMBER(OFFSET('Sanitation Data'!$I$11,0,10*ROW('Sanitation Data'!I43))),'Data Summary'!DM49="Yes"),OFFSET('Sanitation Data'!$I$11,0,10*ROW('Sanitation Data'!I43)),NA())</f>
        <v>#N/A</v>
      </c>
      <c r="AY49" s="530" t="e">
        <f ca="1">+IF(AND(ISNUMBER(OFFSET('Sanitation Data'!$I$12,0,10*ROW('Sanitation Data'!I43))),'Data Summary'!DN49="Yes"),OFFSET('Sanitation Data'!$I$12,0,10*ROW('Sanitation Data'!I43)),NA())</f>
        <v>#N/A</v>
      </c>
      <c r="AZ49" s="531" t="e">
        <f ca="1">+IF(AND(ISNUMBER(OFFSET('Hygiene Data'!$D$5,0,10*ROW('Hygiene Data'!D43))),'Data Summary'!DO49="Yes"),OFFSET('Hygiene Data'!$D$5,0,10*ROW('Hygiene Data'!D43)),NA())</f>
        <v>#N/A</v>
      </c>
      <c r="BA49" s="531" t="e">
        <f ca="1">+IF(AND(ISNUMBER(OFFSET('Hygiene Data'!$D$7,0,10*ROW('Hygiene Data'!D43))),'Data Summary'!DP49="Yes"),OFFSET('Hygiene Data'!$D$7,0,10*ROW('Hygiene Data'!D43)),NA())</f>
        <v>#N/A</v>
      </c>
      <c r="BB49" s="531" t="e">
        <f ca="1">+IF(AND(ISNUMBER(OFFSET('Hygiene Data'!$D$9,0,10*ROW('Hygiene Data'!D43))),'Data Summary'!DQ49="Yes"),OFFSET('Hygiene Data'!$D$9,0,10*ROW('Hygiene Data'!D43)),NA())</f>
        <v>#N/A</v>
      </c>
      <c r="BC49" s="531" t="e">
        <f ca="1">+IF(AND(ISNUMBER(OFFSET('Hygiene Data'!$E$5,0,10*ROW('Hygiene Data'!E43))),'Data Summary'!DR49="Yes"),OFFSET('Hygiene Data'!$E$5,0,10*ROW('Hygiene Data'!E43)),NA())</f>
        <v>#N/A</v>
      </c>
      <c r="BD49" s="531" t="e">
        <f ca="1">+IF(AND(ISNUMBER(OFFSET('Hygiene Data'!$E$7,0,10*ROW('Hygiene Data'!E43))),'Data Summary'!DS49="Yes"),OFFSET('Hygiene Data'!$E$7,0,10*ROW('Hygiene Data'!E43)),NA())</f>
        <v>#N/A</v>
      </c>
      <c r="BE49" s="531" t="e">
        <f ca="1">+IF(AND(ISNUMBER(OFFSET('Hygiene Data'!$E$9,0,10*ROW('Hygiene Data'!E43))),'Data Summary'!DT49="Yes"),OFFSET('Hygiene Data'!$E$9,0,10*ROW('Hygiene Data'!E43)),NA())</f>
        <v>#N/A</v>
      </c>
      <c r="BF49" s="531" t="e">
        <f ca="1">+IF(AND(ISNUMBER(OFFSET('Hygiene Data'!$F$5,0,10*ROW('Hygiene Data'!F43))),'Data Summary'!DU49="Yes"),OFFSET('Hygiene Data'!$F$5,0,10*ROW('Hygiene Data'!F43)),NA())</f>
        <v>#N/A</v>
      </c>
      <c r="BG49" s="531" t="e">
        <f ca="1">+IF(AND(ISNUMBER(OFFSET('Hygiene Data'!$F$7,0,10*ROW('Hygiene Data'!F43))),'Data Summary'!DV49="Yes"),OFFSET('Hygiene Data'!$F$7,0,10*ROW('Hygiene Data'!F43)),NA())</f>
        <v>#N/A</v>
      </c>
      <c r="BH49" s="531" t="e">
        <f ca="1">+IF(AND(ISNUMBER(OFFSET('Hygiene Data'!$F$9,0,10*ROW('Hygiene Data'!F43))),'Data Summary'!DW49="Yes"),OFFSET('Hygiene Data'!$F$9,0,10*ROW('Hygiene Data'!F43)),NA())</f>
        <v>#N/A</v>
      </c>
      <c r="BI49" s="531" t="e">
        <f ca="1">+IF(AND(ISNUMBER(OFFSET('Hygiene Data'!$G$5,0,10*ROW('Hygiene Data'!G43))),'Data Summary'!DX49="Yes"),OFFSET('Hygiene Data'!$G$5,0,10*ROW('Hygiene Data'!G43)),NA())</f>
        <v>#N/A</v>
      </c>
      <c r="BJ49" s="531" t="e">
        <f ca="1">+IF(AND(ISNUMBER(OFFSET('Hygiene Data'!$G$7,0,10*ROW('Hygiene Data'!G43))),'Data Summary'!DY49="Yes"),OFFSET('Hygiene Data'!$G$7,0,10*ROW('Hygiene Data'!G43)),NA())</f>
        <v>#N/A</v>
      </c>
      <c r="BK49" s="531" t="e">
        <f ca="1">+IF(AND(ISNUMBER(OFFSET('Hygiene Data'!$G$9,0,10*ROW('Hygiene Data'!G43))),'Data Summary'!DZ49="Yes"),OFFSET('Hygiene Data'!$G$9,0,10*ROW('Hygiene Data'!G43)),NA())</f>
        <v>#N/A</v>
      </c>
      <c r="BL49" s="531" t="e">
        <f ca="1">+IF(AND(ISNUMBER(OFFSET('Hygiene Data'!$H$5,0,10*ROW('Hygiene Data'!H43))),'Data Summary'!EA49="Yes"),OFFSET('Hygiene Data'!$H$5,0,10*ROW('Hygiene Data'!H43)),NA())</f>
        <v>#N/A</v>
      </c>
      <c r="BM49" s="531" t="e">
        <f ca="1">+IF(AND(ISNUMBER(OFFSET('Hygiene Data'!$H$7,0,10*ROW('Hygiene Data'!H43))),'Data Summary'!EB49="Yes"),OFFSET('Hygiene Data'!$H$7,0,10*ROW('Hygiene Data'!H43)),NA())</f>
        <v>#N/A</v>
      </c>
      <c r="BN49" s="531" t="e">
        <f ca="1">+IF(AND(ISNUMBER(OFFSET('Hygiene Data'!$H$9,0,10*ROW('Hygiene Data'!H43))),'Data Summary'!EC49="Yes"),OFFSET('Hygiene Data'!$H$9,0,10*ROW('Hygiene Data'!H43)),NA())</f>
        <v>#N/A</v>
      </c>
      <c r="BO49" s="531" t="e">
        <f ca="1">+IF(AND(ISNUMBER(OFFSET('Hygiene Data'!$I$5,0,10*ROW('Hygiene Data'!I43))),'Data Summary'!ED49="Yes"),OFFSET('Hygiene Data'!$I$5,0,10*ROW('Hygiene Data'!I43)),NA())</f>
        <v>#N/A</v>
      </c>
      <c r="BP49" s="531" t="e">
        <f ca="1">+IF(AND(ISNUMBER(OFFSET('Hygiene Data'!$I$7,0,10*ROW('Hygiene Data'!I43))),'Data Summary'!EE49="Yes"),OFFSET('Hygiene Data'!$I$7,0,10*ROW('Hygiene Data'!I43)),NA())</f>
        <v>#N/A</v>
      </c>
      <c r="BQ49" s="531" t="e">
        <f ca="1">+IF(AND(ISNUMBER(OFFSET('Hygiene Data'!$I$9,0,10*ROW('Hygiene Data'!I43))),'Data Summary'!EF49="Yes"),OFFSET('Hygiene Data'!$I$9,0,10*ROW('Hygiene Data'!I43)),NA())</f>
        <v>#N/A</v>
      </c>
    </row>
    <row r="50" spans="1:69" x14ac:dyDescent="0.25">
      <c r="A50" s="527" t="e">
        <f ca="1">+RIGHT('Data Summary'!A50,LEN('Data Summary'!A50)-9)</f>
        <v>#VALUE!</v>
      </c>
      <c r="B50" s="501" t="str">
        <f ca="1">+IF(ISTEXT('Data Summary'!B50),'Data Summary'!B50,"")</f>
        <v/>
      </c>
      <c r="C50" s="528" t="e">
        <f ca="1">+VALUE('Data Summary'!C50)</f>
        <v>#VALUE!</v>
      </c>
      <c r="D50" s="529" t="e">
        <f ca="1">+IF(AND(ISNUMBER(OFFSET('Water Data'!$D$4,0,10*ROW('Water Data'!D44))),'Data Summary'!BS50="Yes"),100-OFFSET('Water Data'!$D$4,0,10*ROW('Water Data'!D44)),NA())</f>
        <v>#N/A</v>
      </c>
      <c r="E50" s="529" t="e">
        <f ca="1">+IF(AND(ISNUMBER(OFFSET('Water Data'!$D$6,0,10*ROW('Water Data'!D44))),'Data Summary'!BT50="Yes"),OFFSET('Water Data'!$D$6,0,10*ROW('Water Data'!D44)),NA())</f>
        <v>#N/A</v>
      </c>
      <c r="F50" s="529" t="e">
        <f ca="1">+IF(AND(ISNUMBER(OFFSET('Water Data'!$D$9,0,10*ROW('Water Data'!D44))),'Data Summary'!BU50="Yes"),OFFSET('Water Data'!$D$9,0,10*ROW('Water Data'!D44)),NA())</f>
        <v>#N/A</v>
      </c>
      <c r="G50" s="529" t="e">
        <f ca="1">+IF(AND(ISNUMBER(OFFSET('Water Data'!$E$4,0,10*ROW('Water Data'!E44))),'Data Summary'!BV50="Yes"),100-OFFSET('Water Data'!$E$4,0,10*ROW('Water Data'!E44)),NA())</f>
        <v>#N/A</v>
      </c>
      <c r="H50" s="529" t="e">
        <f ca="1">+IF(AND(ISNUMBER(OFFSET('Water Data'!$E$6,0,10*ROW('Water Data'!E44))),'Data Summary'!BW50="Yes"),OFFSET('Water Data'!$E$6,0,10*ROW('Water Data'!E44)),NA())</f>
        <v>#N/A</v>
      </c>
      <c r="I50" s="529" t="e">
        <f ca="1">+IF(AND(ISNUMBER(OFFSET('Water Data'!$E$9,0,10*ROW('Water Data'!E44))),'Data Summary'!BX50="Yes"),OFFSET('Water Data'!$E$9,0,10*ROW('Water Data'!E44)),NA())</f>
        <v>#N/A</v>
      </c>
      <c r="J50" s="529" t="e">
        <f ca="1">+IF(AND(ISNUMBER(OFFSET('Water Data'!$F$4,0,10*ROW('Water Data'!F44))),'Data Summary'!BY50="Yes"),100-OFFSET('Water Data'!$F$4,0,10*ROW('Water Data'!F44)),NA())</f>
        <v>#N/A</v>
      </c>
      <c r="K50" s="529" t="e">
        <f ca="1">+IF(AND(ISNUMBER(OFFSET('Water Data'!$F$6,0,10*ROW('Water Data'!F44))),'Data Summary'!BZ50="Yes"),OFFSET('Water Data'!$F$6,0,10*ROW('Water Data'!F44)),NA())</f>
        <v>#N/A</v>
      </c>
      <c r="L50" s="529" t="e">
        <f ca="1">+IF(AND(ISNUMBER(OFFSET('Water Data'!$F$9,0,10*ROW('Water Data'!F44))),'Data Summary'!CA50="Yes"),OFFSET('Water Data'!$F$9,0,10*ROW('Water Data'!F44)),NA())</f>
        <v>#N/A</v>
      </c>
      <c r="M50" s="529" t="e">
        <f ca="1">+IF(AND(ISNUMBER(OFFSET('Water Data'!$G$4,0,10*ROW('Water Data'!G44))),'Data Summary'!CB50="Yes"),100-OFFSET('Water Data'!$G$4,0,10*ROW('Water Data'!G44)),NA())</f>
        <v>#N/A</v>
      </c>
      <c r="N50" s="529" t="e">
        <f ca="1">+IF(AND(ISNUMBER(OFFSET('Water Data'!$G$6,0,10*ROW('Water Data'!G44))),'Data Summary'!CC50="Yes"),OFFSET('Water Data'!$G$6,0,10*ROW('Water Data'!G44)),NA())</f>
        <v>#N/A</v>
      </c>
      <c r="O50" s="529" t="e">
        <f ca="1">+IF(AND(ISNUMBER(OFFSET('Water Data'!$G$9,0,10*ROW('Water Data'!G44))),'Data Summary'!CD50="Yes"),OFFSET('Water Data'!$G$9,0,10*ROW('Water Data'!G44)),NA())</f>
        <v>#N/A</v>
      </c>
      <c r="P50" s="529" t="e">
        <f ca="1">+IF(AND(ISNUMBER(OFFSET('Water Data'!$H$4,0,10*ROW('Water Data'!H44))),'Data Summary'!CE50="Yes"),100-OFFSET('Water Data'!$H$4,0,10*ROW('Water Data'!H44)),NA())</f>
        <v>#N/A</v>
      </c>
      <c r="Q50" s="529" t="e">
        <f ca="1">+IF(AND(ISNUMBER(OFFSET('Water Data'!$H$6,0,10*ROW('Water Data'!H44))),'Data Summary'!CF50="Yes"),OFFSET('Water Data'!$H$6,0,10*ROW('Water Data'!H44)),NA())</f>
        <v>#N/A</v>
      </c>
      <c r="R50" s="529" t="e">
        <f ca="1">+IF(AND(ISNUMBER(OFFSET('Water Data'!$H$9,0,10*ROW('Water Data'!H44))),'Data Summary'!CG50="Yes"),OFFSET('Water Data'!$H$9,0,10*ROW('Water Data'!H44)),NA())</f>
        <v>#N/A</v>
      </c>
      <c r="S50" s="529" t="e">
        <f ca="1">+IF(AND(ISNUMBER(OFFSET('Water Data'!$I$4,0,10*ROW('Water Data'!I44))),'Data Summary'!CH50="Yes"),100-OFFSET('Water Data'!$I$4,0,10*ROW('Water Data'!I44)),NA())</f>
        <v>#N/A</v>
      </c>
      <c r="T50" s="529" t="e">
        <f ca="1">+IF(AND(ISNUMBER(OFFSET('Water Data'!$I$6,0,10*ROW('Water Data'!I44))),'Data Summary'!CI50="Yes"),OFFSET('Water Data'!$I$6,0,10*ROW('Water Data'!I44)),NA())</f>
        <v>#N/A</v>
      </c>
      <c r="U50" s="529" t="e">
        <f ca="1">+IF(AND(ISNUMBER(OFFSET('Water Data'!$I$9,0,10*ROW('Water Data'!I44))),'Data Summary'!CJ50="Yes"),OFFSET('Water Data'!$I$9,0,10*ROW('Water Data'!I44)),NA())</f>
        <v>#N/A</v>
      </c>
      <c r="V50" s="530" t="e">
        <f ca="1">+IF(AND(ISNUMBER(OFFSET('Sanitation Data'!$D$4,0,10*ROW('Sanitation Data'!D44))),'Data Summary'!CK50="Yes"),100-OFFSET('Sanitation Data'!$D$4,0,10*ROW('Sanitation Data'!D44)),NA())</f>
        <v>#N/A</v>
      </c>
      <c r="W50" s="530" t="e">
        <f ca="1">+IF(AND(ISNUMBER(OFFSET('Sanitation Data'!$D$6,0,10*ROW('Sanitation Data'!D44))),'Data Summary'!CL50="Yes"),OFFSET('Sanitation Data'!$D$6,0,10*ROW('Sanitation Data'!D44)),NA())</f>
        <v>#N/A</v>
      </c>
      <c r="X50" s="530" t="e">
        <f ca="1">+IF(AND(ISNUMBER(OFFSET('Sanitation Data'!$D$10,0,10*ROW('Sanitation Data'!D44))),'Data Summary'!CM50="Yes"),OFFSET('Sanitation Data'!$D$10,0,10*ROW('Sanitation Data'!D44)),NA())</f>
        <v>#N/A</v>
      </c>
      <c r="Y50" s="530" t="e">
        <f ca="1">+IF(AND(ISNUMBER(OFFSET('Sanitation Data'!$D$11,0,10*ROW('Sanitation Data'!D44))),'Data Summary'!CN50="Yes"),OFFSET('Sanitation Data'!$D$11,0,10*ROW('Sanitation Data'!D44)),NA())</f>
        <v>#N/A</v>
      </c>
      <c r="Z50" s="530" t="e">
        <f ca="1">+IF(AND(ISNUMBER(OFFSET('Sanitation Data'!$D$12,0,10*ROW('Sanitation Data'!D44))),'Data Summary'!CO50="Yes"),OFFSET('Sanitation Data'!$D$12,0,10*ROW('Sanitation Data'!D44)),NA())</f>
        <v>#N/A</v>
      </c>
      <c r="AA50" s="530" t="e">
        <f ca="1">+IF(AND(ISNUMBER(OFFSET('Sanitation Data'!$E$4,0,10*ROW('Sanitation Data'!E44))),'Data Summary'!CP50="Yes"),100-OFFSET('Sanitation Data'!$E$4,0,10*ROW('Sanitation Data'!E44)),NA())</f>
        <v>#N/A</v>
      </c>
      <c r="AB50" s="530" t="e">
        <f ca="1">+IF(AND(ISNUMBER(OFFSET('Sanitation Data'!$E$6,0,10*ROW('Sanitation Data'!E44))),'Data Summary'!CQ50="Yes"),OFFSET('Sanitation Data'!$E$6,0,10*ROW('Sanitation Data'!E44)),NA())</f>
        <v>#N/A</v>
      </c>
      <c r="AC50" s="530" t="e">
        <f ca="1">+IF(AND(ISNUMBER(OFFSET('Sanitation Data'!$E$10,0,10*ROW('Sanitation Data'!E44))),'Data Summary'!CR50="Yes"),OFFSET('Sanitation Data'!$E$10,0,10*ROW('Sanitation Data'!E44)),NA())</f>
        <v>#N/A</v>
      </c>
      <c r="AD50" s="530" t="e">
        <f ca="1">+IF(AND(ISNUMBER(OFFSET('Sanitation Data'!$E$11,0,10*ROW('Sanitation Data'!E44))),'Data Summary'!CS50="Yes"),OFFSET('Sanitation Data'!$E$11,0,10*ROW('Sanitation Data'!E44)),NA())</f>
        <v>#N/A</v>
      </c>
      <c r="AE50" s="530" t="e">
        <f ca="1">+IF(AND(ISNUMBER(OFFSET('Sanitation Data'!$E$12,0,10*ROW('Sanitation Data'!E44))),'Data Summary'!CT50="Yes"),OFFSET('Sanitation Data'!$E$12,0,10*ROW('Sanitation Data'!E44)),NA())</f>
        <v>#N/A</v>
      </c>
      <c r="AF50" s="530" t="e">
        <f ca="1">+IF(AND(ISNUMBER(OFFSET('Sanitation Data'!$F$4,0,10*ROW('Sanitation Data'!F44))),'Data Summary'!CU50="Yes"),100-OFFSET('Sanitation Data'!$F$4,0,10*ROW('Sanitation Data'!F44)),NA())</f>
        <v>#N/A</v>
      </c>
      <c r="AG50" s="530" t="e">
        <f ca="1">+IF(AND(ISNUMBER(OFFSET('Sanitation Data'!$F$6,0,10*ROW('Sanitation Data'!F44))),'Data Summary'!CV50="Yes"),OFFSET('Sanitation Data'!$F$6,0,10*ROW('Sanitation Data'!F44)),NA())</f>
        <v>#N/A</v>
      </c>
      <c r="AH50" s="530" t="e">
        <f ca="1">+IF(AND(ISNUMBER(OFFSET('Sanitation Data'!$F$10,0,10*ROW('Sanitation Data'!F44))),'Data Summary'!CW50="Yes"),OFFSET('Sanitation Data'!$F$10,0,10*ROW('Sanitation Data'!F44)),NA())</f>
        <v>#N/A</v>
      </c>
      <c r="AI50" s="530" t="e">
        <f ca="1">+IF(AND(ISNUMBER(OFFSET('Sanitation Data'!$F$11,0,10*ROW('Sanitation Data'!F44))),'Data Summary'!CX50="Yes"),OFFSET('Sanitation Data'!$F$11,0,10*ROW('Sanitation Data'!F44)),NA())</f>
        <v>#N/A</v>
      </c>
      <c r="AJ50" s="530" t="e">
        <f ca="1">+IF(AND(ISNUMBER(OFFSET('Sanitation Data'!$F$12,0,10*ROW('Sanitation Data'!F44))),'Data Summary'!CY50="Yes"),OFFSET('Sanitation Data'!$F$12,0,10*ROW('Sanitation Data'!F44)),NA())</f>
        <v>#N/A</v>
      </c>
      <c r="AK50" s="530" t="e">
        <f ca="1">+IF(AND(ISNUMBER(OFFSET('Sanitation Data'!$G$4,0,10*ROW('Sanitation Data'!G44))),'Data Summary'!CZ50="Yes"),100-OFFSET('Sanitation Data'!$G$4,0,10*ROW('Sanitation Data'!G44)),NA())</f>
        <v>#N/A</v>
      </c>
      <c r="AL50" s="530" t="e">
        <f ca="1">+IF(AND(ISNUMBER(OFFSET('Sanitation Data'!$G$6,0,10*ROW('Sanitation Data'!G44))),'Data Summary'!DA50="Yes"),OFFSET('Sanitation Data'!$G$6,0,10*ROW('Sanitation Data'!G44)),NA())</f>
        <v>#N/A</v>
      </c>
      <c r="AM50" s="530" t="e">
        <f ca="1">+IF(AND(ISNUMBER(OFFSET('Sanitation Data'!$G$10,0,10*ROW('Sanitation Data'!G44))),'Data Summary'!DB50="Yes"),OFFSET('Sanitation Data'!$G$10,0,10*ROW('Sanitation Data'!G44)),NA())</f>
        <v>#N/A</v>
      </c>
      <c r="AN50" s="530" t="e">
        <f ca="1">+IF(AND(ISNUMBER(OFFSET('Sanitation Data'!$G$11,0,10*ROW('Sanitation Data'!G44))),'Data Summary'!DC50="Yes"),OFFSET('Sanitation Data'!$G$11,0,10*ROW('Sanitation Data'!G44)),NA())</f>
        <v>#N/A</v>
      </c>
      <c r="AO50" s="530" t="e">
        <f ca="1">+IF(AND(ISNUMBER(OFFSET('Sanitation Data'!$G$12,0,10*ROW('Sanitation Data'!G44))),'Data Summary'!DD50="Yes"),OFFSET('Sanitation Data'!$G$12,0,10*ROW('Sanitation Data'!G44)),NA())</f>
        <v>#N/A</v>
      </c>
      <c r="AP50" s="530" t="e">
        <f ca="1">+IF(AND(ISNUMBER(OFFSET('Sanitation Data'!$H$4,0,10*ROW('Sanitation Data'!H44))),'Data Summary'!DE50="Yes"),100-OFFSET('Sanitation Data'!$H$4,0,10*ROW('Sanitation Data'!H44)),NA())</f>
        <v>#N/A</v>
      </c>
      <c r="AQ50" s="530" t="e">
        <f ca="1">+IF(AND(ISNUMBER(OFFSET('Sanitation Data'!$H$6,0,10*ROW('Sanitation Data'!H44))),'Data Summary'!DF50="Yes"),OFFSET('Sanitation Data'!$H$6,0,10*ROW('Sanitation Data'!H44)),NA())</f>
        <v>#N/A</v>
      </c>
      <c r="AR50" s="530" t="e">
        <f ca="1">+IF(AND(ISNUMBER(OFFSET('Sanitation Data'!$H$10,0,10*ROW('Sanitation Data'!H44))),'Data Summary'!DG50="Yes"),OFFSET('Sanitation Data'!$H$10,0,10*ROW('Sanitation Data'!H44)),NA())</f>
        <v>#N/A</v>
      </c>
      <c r="AS50" s="530" t="e">
        <f ca="1">+IF(AND(ISNUMBER(OFFSET('Sanitation Data'!$H$11,0,10*ROW('Sanitation Data'!H44))),'Data Summary'!DH50="Yes"),OFFSET('Sanitation Data'!$H$11,0,10*ROW('Sanitation Data'!H44)),NA())</f>
        <v>#N/A</v>
      </c>
      <c r="AT50" s="530" t="e">
        <f ca="1">+IF(AND(ISNUMBER(OFFSET('Sanitation Data'!$H$12,0,10*ROW('Sanitation Data'!H44))),'Data Summary'!DI50="Yes"),OFFSET('Sanitation Data'!$H$12,0,10*ROW('Sanitation Data'!H44)),NA())</f>
        <v>#N/A</v>
      </c>
      <c r="AU50" s="530" t="e">
        <f ca="1">+IF(AND(ISNUMBER(OFFSET('Sanitation Data'!$I$4,0,10*ROW('Sanitation Data'!I44))),'Data Summary'!DJ50="Yes"),100-OFFSET('Sanitation Data'!$I$4,0,10*ROW('Sanitation Data'!I44)),NA())</f>
        <v>#N/A</v>
      </c>
      <c r="AV50" s="530" t="e">
        <f ca="1">+IF(AND(ISNUMBER(OFFSET('Sanitation Data'!$I$6,0,10*ROW('Sanitation Data'!I44))),'Data Summary'!DK50="Yes"),OFFSET('Sanitation Data'!$I$6,0,10*ROW('Sanitation Data'!I44)),NA())</f>
        <v>#N/A</v>
      </c>
      <c r="AW50" s="530" t="e">
        <f ca="1">+IF(AND(ISNUMBER(OFFSET('Sanitation Data'!$I$10,0,10*ROW('Sanitation Data'!I44))),'Data Summary'!DL50="Yes"),OFFSET('Sanitation Data'!$I$10,0,10*ROW('Sanitation Data'!I44)),NA())</f>
        <v>#N/A</v>
      </c>
      <c r="AX50" s="530" t="e">
        <f ca="1">+IF(AND(ISNUMBER(OFFSET('Sanitation Data'!$I$11,0,10*ROW('Sanitation Data'!I44))),'Data Summary'!DM50="Yes"),OFFSET('Sanitation Data'!$I$11,0,10*ROW('Sanitation Data'!I44)),NA())</f>
        <v>#N/A</v>
      </c>
      <c r="AY50" s="530" t="e">
        <f ca="1">+IF(AND(ISNUMBER(OFFSET('Sanitation Data'!$I$12,0,10*ROW('Sanitation Data'!I44))),'Data Summary'!DN50="Yes"),OFFSET('Sanitation Data'!$I$12,0,10*ROW('Sanitation Data'!I44)),NA())</f>
        <v>#N/A</v>
      </c>
      <c r="AZ50" s="531" t="e">
        <f ca="1">+IF(AND(ISNUMBER(OFFSET('Hygiene Data'!$D$5,0,10*ROW('Hygiene Data'!D44))),'Data Summary'!DO50="Yes"),OFFSET('Hygiene Data'!$D$5,0,10*ROW('Hygiene Data'!D44)),NA())</f>
        <v>#N/A</v>
      </c>
      <c r="BA50" s="531" t="e">
        <f ca="1">+IF(AND(ISNUMBER(OFFSET('Hygiene Data'!$D$7,0,10*ROW('Hygiene Data'!D44))),'Data Summary'!DP50="Yes"),OFFSET('Hygiene Data'!$D$7,0,10*ROW('Hygiene Data'!D44)),NA())</f>
        <v>#N/A</v>
      </c>
      <c r="BB50" s="531" t="e">
        <f ca="1">+IF(AND(ISNUMBER(OFFSET('Hygiene Data'!$D$9,0,10*ROW('Hygiene Data'!D44))),'Data Summary'!DQ50="Yes"),OFFSET('Hygiene Data'!$D$9,0,10*ROW('Hygiene Data'!D44)),NA())</f>
        <v>#N/A</v>
      </c>
      <c r="BC50" s="531" t="e">
        <f ca="1">+IF(AND(ISNUMBER(OFFSET('Hygiene Data'!$E$5,0,10*ROW('Hygiene Data'!E44))),'Data Summary'!DR50="Yes"),OFFSET('Hygiene Data'!$E$5,0,10*ROW('Hygiene Data'!E44)),NA())</f>
        <v>#N/A</v>
      </c>
      <c r="BD50" s="531" t="e">
        <f ca="1">+IF(AND(ISNUMBER(OFFSET('Hygiene Data'!$E$7,0,10*ROW('Hygiene Data'!E44))),'Data Summary'!DS50="Yes"),OFFSET('Hygiene Data'!$E$7,0,10*ROW('Hygiene Data'!E44)),NA())</f>
        <v>#N/A</v>
      </c>
      <c r="BE50" s="531" t="e">
        <f ca="1">+IF(AND(ISNUMBER(OFFSET('Hygiene Data'!$E$9,0,10*ROW('Hygiene Data'!E44))),'Data Summary'!DT50="Yes"),OFFSET('Hygiene Data'!$E$9,0,10*ROW('Hygiene Data'!E44)),NA())</f>
        <v>#N/A</v>
      </c>
      <c r="BF50" s="531" t="e">
        <f ca="1">+IF(AND(ISNUMBER(OFFSET('Hygiene Data'!$F$5,0,10*ROW('Hygiene Data'!F44))),'Data Summary'!DU50="Yes"),OFFSET('Hygiene Data'!$F$5,0,10*ROW('Hygiene Data'!F44)),NA())</f>
        <v>#N/A</v>
      </c>
      <c r="BG50" s="531" t="e">
        <f ca="1">+IF(AND(ISNUMBER(OFFSET('Hygiene Data'!$F$7,0,10*ROW('Hygiene Data'!F44))),'Data Summary'!DV50="Yes"),OFFSET('Hygiene Data'!$F$7,0,10*ROW('Hygiene Data'!F44)),NA())</f>
        <v>#N/A</v>
      </c>
      <c r="BH50" s="531" t="e">
        <f ca="1">+IF(AND(ISNUMBER(OFFSET('Hygiene Data'!$F$9,0,10*ROW('Hygiene Data'!F44))),'Data Summary'!DW50="Yes"),OFFSET('Hygiene Data'!$F$9,0,10*ROW('Hygiene Data'!F44)),NA())</f>
        <v>#N/A</v>
      </c>
      <c r="BI50" s="531" t="e">
        <f ca="1">+IF(AND(ISNUMBER(OFFSET('Hygiene Data'!$G$5,0,10*ROW('Hygiene Data'!G44))),'Data Summary'!DX50="Yes"),OFFSET('Hygiene Data'!$G$5,0,10*ROW('Hygiene Data'!G44)),NA())</f>
        <v>#N/A</v>
      </c>
      <c r="BJ50" s="531" t="e">
        <f ca="1">+IF(AND(ISNUMBER(OFFSET('Hygiene Data'!$G$7,0,10*ROW('Hygiene Data'!G44))),'Data Summary'!DY50="Yes"),OFFSET('Hygiene Data'!$G$7,0,10*ROW('Hygiene Data'!G44)),NA())</f>
        <v>#N/A</v>
      </c>
      <c r="BK50" s="531" t="e">
        <f ca="1">+IF(AND(ISNUMBER(OFFSET('Hygiene Data'!$G$9,0,10*ROW('Hygiene Data'!G44))),'Data Summary'!DZ50="Yes"),OFFSET('Hygiene Data'!$G$9,0,10*ROW('Hygiene Data'!G44)),NA())</f>
        <v>#N/A</v>
      </c>
      <c r="BL50" s="531" t="e">
        <f ca="1">+IF(AND(ISNUMBER(OFFSET('Hygiene Data'!$H$5,0,10*ROW('Hygiene Data'!H44))),'Data Summary'!EA50="Yes"),OFFSET('Hygiene Data'!$H$5,0,10*ROW('Hygiene Data'!H44)),NA())</f>
        <v>#N/A</v>
      </c>
      <c r="BM50" s="531" t="e">
        <f ca="1">+IF(AND(ISNUMBER(OFFSET('Hygiene Data'!$H$7,0,10*ROW('Hygiene Data'!H44))),'Data Summary'!EB50="Yes"),OFFSET('Hygiene Data'!$H$7,0,10*ROW('Hygiene Data'!H44)),NA())</f>
        <v>#N/A</v>
      </c>
      <c r="BN50" s="531" t="e">
        <f ca="1">+IF(AND(ISNUMBER(OFFSET('Hygiene Data'!$H$9,0,10*ROW('Hygiene Data'!H44))),'Data Summary'!EC50="Yes"),OFFSET('Hygiene Data'!$H$9,0,10*ROW('Hygiene Data'!H44)),NA())</f>
        <v>#N/A</v>
      </c>
      <c r="BO50" s="531" t="e">
        <f ca="1">+IF(AND(ISNUMBER(OFFSET('Hygiene Data'!$I$5,0,10*ROW('Hygiene Data'!I44))),'Data Summary'!ED50="Yes"),OFFSET('Hygiene Data'!$I$5,0,10*ROW('Hygiene Data'!I44)),NA())</f>
        <v>#N/A</v>
      </c>
      <c r="BP50" s="531" t="e">
        <f ca="1">+IF(AND(ISNUMBER(OFFSET('Hygiene Data'!$I$7,0,10*ROW('Hygiene Data'!I44))),'Data Summary'!EE50="Yes"),OFFSET('Hygiene Data'!$I$7,0,10*ROW('Hygiene Data'!I44)),NA())</f>
        <v>#N/A</v>
      </c>
      <c r="BQ50" s="531" t="e">
        <f ca="1">+IF(AND(ISNUMBER(OFFSET('Hygiene Data'!$I$9,0,10*ROW('Hygiene Data'!I44))),'Data Summary'!EF50="Yes"),OFFSET('Hygiene Data'!$I$9,0,10*ROW('Hygiene Data'!I44)),NA())</f>
        <v>#N/A</v>
      </c>
    </row>
    <row r="51" spans="1:69" x14ac:dyDescent="0.25">
      <c r="A51" s="527" t="e">
        <f ca="1">+RIGHT('Data Summary'!A51,LEN('Data Summary'!A51)-9)</f>
        <v>#VALUE!</v>
      </c>
      <c r="B51" s="501" t="str">
        <f ca="1">+IF(ISTEXT('Data Summary'!B51),'Data Summary'!B51,"")</f>
        <v/>
      </c>
      <c r="C51" s="528" t="e">
        <f ca="1">+VALUE('Data Summary'!C51)</f>
        <v>#VALUE!</v>
      </c>
      <c r="D51" s="529" t="e">
        <f ca="1">+IF(AND(ISNUMBER(OFFSET('Water Data'!$D$4,0,10*ROW('Water Data'!D45))),'Data Summary'!BS51="Yes"),100-OFFSET('Water Data'!$D$4,0,10*ROW('Water Data'!D45)),NA())</f>
        <v>#N/A</v>
      </c>
      <c r="E51" s="529" t="e">
        <f ca="1">+IF(AND(ISNUMBER(OFFSET('Water Data'!$D$6,0,10*ROW('Water Data'!D45))),'Data Summary'!BT51="Yes"),OFFSET('Water Data'!$D$6,0,10*ROW('Water Data'!D45)),NA())</f>
        <v>#N/A</v>
      </c>
      <c r="F51" s="529" t="e">
        <f ca="1">+IF(AND(ISNUMBER(OFFSET('Water Data'!$D$9,0,10*ROW('Water Data'!D45))),'Data Summary'!BU51="Yes"),OFFSET('Water Data'!$D$9,0,10*ROW('Water Data'!D45)),NA())</f>
        <v>#N/A</v>
      </c>
      <c r="G51" s="529" t="e">
        <f ca="1">+IF(AND(ISNUMBER(OFFSET('Water Data'!$E$4,0,10*ROW('Water Data'!E45))),'Data Summary'!BV51="Yes"),100-OFFSET('Water Data'!$E$4,0,10*ROW('Water Data'!E45)),NA())</f>
        <v>#N/A</v>
      </c>
      <c r="H51" s="529" t="e">
        <f ca="1">+IF(AND(ISNUMBER(OFFSET('Water Data'!$E$6,0,10*ROW('Water Data'!E45))),'Data Summary'!BW51="Yes"),OFFSET('Water Data'!$E$6,0,10*ROW('Water Data'!E45)),NA())</f>
        <v>#N/A</v>
      </c>
      <c r="I51" s="529" t="e">
        <f ca="1">+IF(AND(ISNUMBER(OFFSET('Water Data'!$E$9,0,10*ROW('Water Data'!E45))),'Data Summary'!BX51="Yes"),OFFSET('Water Data'!$E$9,0,10*ROW('Water Data'!E45)),NA())</f>
        <v>#N/A</v>
      </c>
      <c r="J51" s="529" t="e">
        <f ca="1">+IF(AND(ISNUMBER(OFFSET('Water Data'!$F$4,0,10*ROW('Water Data'!F45))),'Data Summary'!BY51="Yes"),100-OFFSET('Water Data'!$F$4,0,10*ROW('Water Data'!F45)),NA())</f>
        <v>#N/A</v>
      </c>
      <c r="K51" s="529" t="e">
        <f ca="1">+IF(AND(ISNUMBER(OFFSET('Water Data'!$F$6,0,10*ROW('Water Data'!F45))),'Data Summary'!BZ51="Yes"),OFFSET('Water Data'!$F$6,0,10*ROW('Water Data'!F45)),NA())</f>
        <v>#N/A</v>
      </c>
      <c r="L51" s="529" t="e">
        <f ca="1">+IF(AND(ISNUMBER(OFFSET('Water Data'!$F$9,0,10*ROW('Water Data'!F45))),'Data Summary'!CA51="Yes"),OFFSET('Water Data'!$F$9,0,10*ROW('Water Data'!F45)),NA())</f>
        <v>#N/A</v>
      </c>
      <c r="M51" s="529" t="e">
        <f ca="1">+IF(AND(ISNUMBER(OFFSET('Water Data'!$G$4,0,10*ROW('Water Data'!G45))),'Data Summary'!CB51="Yes"),100-OFFSET('Water Data'!$G$4,0,10*ROW('Water Data'!G45)),NA())</f>
        <v>#N/A</v>
      </c>
      <c r="N51" s="529" t="e">
        <f ca="1">+IF(AND(ISNUMBER(OFFSET('Water Data'!$G$6,0,10*ROW('Water Data'!G45))),'Data Summary'!CC51="Yes"),OFFSET('Water Data'!$G$6,0,10*ROW('Water Data'!G45)),NA())</f>
        <v>#N/A</v>
      </c>
      <c r="O51" s="529" t="e">
        <f ca="1">+IF(AND(ISNUMBER(OFFSET('Water Data'!$G$9,0,10*ROW('Water Data'!G45))),'Data Summary'!CD51="Yes"),OFFSET('Water Data'!$G$9,0,10*ROW('Water Data'!G45)),NA())</f>
        <v>#N/A</v>
      </c>
      <c r="P51" s="529" t="e">
        <f ca="1">+IF(AND(ISNUMBER(OFFSET('Water Data'!$H$4,0,10*ROW('Water Data'!H45))),'Data Summary'!CE51="Yes"),100-OFFSET('Water Data'!$H$4,0,10*ROW('Water Data'!H45)),NA())</f>
        <v>#N/A</v>
      </c>
      <c r="Q51" s="529" t="e">
        <f ca="1">+IF(AND(ISNUMBER(OFFSET('Water Data'!$H$6,0,10*ROW('Water Data'!H45))),'Data Summary'!CF51="Yes"),OFFSET('Water Data'!$H$6,0,10*ROW('Water Data'!H45)),NA())</f>
        <v>#N/A</v>
      </c>
      <c r="R51" s="529" t="e">
        <f ca="1">+IF(AND(ISNUMBER(OFFSET('Water Data'!$H$9,0,10*ROW('Water Data'!H45))),'Data Summary'!CG51="Yes"),OFFSET('Water Data'!$H$9,0,10*ROW('Water Data'!H45)),NA())</f>
        <v>#N/A</v>
      </c>
      <c r="S51" s="529" t="e">
        <f ca="1">+IF(AND(ISNUMBER(OFFSET('Water Data'!$I$4,0,10*ROW('Water Data'!I45))),'Data Summary'!CH51="Yes"),100-OFFSET('Water Data'!$I$4,0,10*ROW('Water Data'!I45)),NA())</f>
        <v>#N/A</v>
      </c>
      <c r="T51" s="529" t="e">
        <f ca="1">+IF(AND(ISNUMBER(OFFSET('Water Data'!$I$6,0,10*ROW('Water Data'!I45))),'Data Summary'!CI51="Yes"),OFFSET('Water Data'!$I$6,0,10*ROW('Water Data'!I45)),NA())</f>
        <v>#N/A</v>
      </c>
      <c r="U51" s="529" t="e">
        <f ca="1">+IF(AND(ISNUMBER(OFFSET('Water Data'!$I$9,0,10*ROW('Water Data'!I45))),'Data Summary'!CJ51="Yes"),OFFSET('Water Data'!$I$9,0,10*ROW('Water Data'!I45)),NA())</f>
        <v>#N/A</v>
      </c>
      <c r="V51" s="530" t="e">
        <f ca="1">+IF(AND(ISNUMBER(OFFSET('Sanitation Data'!$D$4,0,10*ROW('Sanitation Data'!D45))),'Data Summary'!CK51="Yes"),100-OFFSET('Sanitation Data'!$D$4,0,10*ROW('Sanitation Data'!D45)),NA())</f>
        <v>#N/A</v>
      </c>
      <c r="W51" s="530" t="e">
        <f ca="1">+IF(AND(ISNUMBER(OFFSET('Sanitation Data'!$D$6,0,10*ROW('Sanitation Data'!D45))),'Data Summary'!CL51="Yes"),OFFSET('Sanitation Data'!$D$6,0,10*ROW('Sanitation Data'!D45)),NA())</f>
        <v>#N/A</v>
      </c>
      <c r="X51" s="530" t="e">
        <f ca="1">+IF(AND(ISNUMBER(OFFSET('Sanitation Data'!$D$10,0,10*ROW('Sanitation Data'!D45))),'Data Summary'!CM51="Yes"),OFFSET('Sanitation Data'!$D$10,0,10*ROW('Sanitation Data'!D45)),NA())</f>
        <v>#N/A</v>
      </c>
      <c r="Y51" s="530" t="e">
        <f ca="1">+IF(AND(ISNUMBER(OFFSET('Sanitation Data'!$D$11,0,10*ROW('Sanitation Data'!D45))),'Data Summary'!CN51="Yes"),OFFSET('Sanitation Data'!$D$11,0,10*ROW('Sanitation Data'!D45)),NA())</f>
        <v>#N/A</v>
      </c>
      <c r="Z51" s="530" t="e">
        <f ca="1">+IF(AND(ISNUMBER(OFFSET('Sanitation Data'!$D$12,0,10*ROW('Sanitation Data'!D45))),'Data Summary'!CO51="Yes"),OFFSET('Sanitation Data'!$D$12,0,10*ROW('Sanitation Data'!D45)),NA())</f>
        <v>#N/A</v>
      </c>
      <c r="AA51" s="530" t="e">
        <f ca="1">+IF(AND(ISNUMBER(OFFSET('Sanitation Data'!$E$4,0,10*ROW('Sanitation Data'!E45))),'Data Summary'!CP51="Yes"),100-OFFSET('Sanitation Data'!$E$4,0,10*ROW('Sanitation Data'!E45)),NA())</f>
        <v>#N/A</v>
      </c>
      <c r="AB51" s="530" t="e">
        <f ca="1">+IF(AND(ISNUMBER(OFFSET('Sanitation Data'!$E$6,0,10*ROW('Sanitation Data'!E45))),'Data Summary'!CQ51="Yes"),OFFSET('Sanitation Data'!$E$6,0,10*ROW('Sanitation Data'!E45)),NA())</f>
        <v>#N/A</v>
      </c>
      <c r="AC51" s="530" t="e">
        <f ca="1">+IF(AND(ISNUMBER(OFFSET('Sanitation Data'!$E$10,0,10*ROW('Sanitation Data'!E45))),'Data Summary'!CR51="Yes"),OFFSET('Sanitation Data'!$E$10,0,10*ROW('Sanitation Data'!E45)),NA())</f>
        <v>#N/A</v>
      </c>
      <c r="AD51" s="530" t="e">
        <f ca="1">+IF(AND(ISNUMBER(OFFSET('Sanitation Data'!$E$11,0,10*ROW('Sanitation Data'!E45))),'Data Summary'!CS51="Yes"),OFFSET('Sanitation Data'!$E$11,0,10*ROW('Sanitation Data'!E45)),NA())</f>
        <v>#N/A</v>
      </c>
      <c r="AE51" s="530" t="e">
        <f ca="1">+IF(AND(ISNUMBER(OFFSET('Sanitation Data'!$E$12,0,10*ROW('Sanitation Data'!E45))),'Data Summary'!CT51="Yes"),OFFSET('Sanitation Data'!$E$12,0,10*ROW('Sanitation Data'!E45)),NA())</f>
        <v>#N/A</v>
      </c>
      <c r="AF51" s="530" t="e">
        <f ca="1">+IF(AND(ISNUMBER(OFFSET('Sanitation Data'!$F$4,0,10*ROW('Sanitation Data'!F45))),'Data Summary'!CU51="Yes"),100-OFFSET('Sanitation Data'!$F$4,0,10*ROW('Sanitation Data'!F45)),NA())</f>
        <v>#N/A</v>
      </c>
      <c r="AG51" s="530" t="e">
        <f ca="1">+IF(AND(ISNUMBER(OFFSET('Sanitation Data'!$F$6,0,10*ROW('Sanitation Data'!F45))),'Data Summary'!CV51="Yes"),OFFSET('Sanitation Data'!$F$6,0,10*ROW('Sanitation Data'!F45)),NA())</f>
        <v>#N/A</v>
      </c>
      <c r="AH51" s="530" t="e">
        <f ca="1">+IF(AND(ISNUMBER(OFFSET('Sanitation Data'!$F$10,0,10*ROW('Sanitation Data'!F45))),'Data Summary'!CW51="Yes"),OFFSET('Sanitation Data'!$F$10,0,10*ROW('Sanitation Data'!F45)),NA())</f>
        <v>#N/A</v>
      </c>
      <c r="AI51" s="530" t="e">
        <f ca="1">+IF(AND(ISNUMBER(OFFSET('Sanitation Data'!$F$11,0,10*ROW('Sanitation Data'!F45))),'Data Summary'!CX51="Yes"),OFFSET('Sanitation Data'!$F$11,0,10*ROW('Sanitation Data'!F45)),NA())</f>
        <v>#N/A</v>
      </c>
      <c r="AJ51" s="530" t="e">
        <f ca="1">+IF(AND(ISNUMBER(OFFSET('Sanitation Data'!$F$12,0,10*ROW('Sanitation Data'!F45))),'Data Summary'!CY51="Yes"),OFFSET('Sanitation Data'!$F$12,0,10*ROW('Sanitation Data'!F45)),NA())</f>
        <v>#N/A</v>
      </c>
      <c r="AK51" s="530" t="e">
        <f ca="1">+IF(AND(ISNUMBER(OFFSET('Sanitation Data'!$G$4,0,10*ROW('Sanitation Data'!G45))),'Data Summary'!CZ51="Yes"),100-OFFSET('Sanitation Data'!$G$4,0,10*ROW('Sanitation Data'!G45)),NA())</f>
        <v>#N/A</v>
      </c>
      <c r="AL51" s="530" t="e">
        <f ca="1">+IF(AND(ISNUMBER(OFFSET('Sanitation Data'!$G$6,0,10*ROW('Sanitation Data'!G45))),'Data Summary'!DA51="Yes"),OFFSET('Sanitation Data'!$G$6,0,10*ROW('Sanitation Data'!G45)),NA())</f>
        <v>#N/A</v>
      </c>
      <c r="AM51" s="530" t="e">
        <f ca="1">+IF(AND(ISNUMBER(OFFSET('Sanitation Data'!$G$10,0,10*ROW('Sanitation Data'!G45))),'Data Summary'!DB51="Yes"),OFFSET('Sanitation Data'!$G$10,0,10*ROW('Sanitation Data'!G45)),NA())</f>
        <v>#N/A</v>
      </c>
      <c r="AN51" s="530" t="e">
        <f ca="1">+IF(AND(ISNUMBER(OFFSET('Sanitation Data'!$G$11,0,10*ROW('Sanitation Data'!G45))),'Data Summary'!DC51="Yes"),OFFSET('Sanitation Data'!$G$11,0,10*ROW('Sanitation Data'!G45)),NA())</f>
        <v>#N/A</v>
      </c>
      <c r="AO51" s="530" t="e">
        <f ca="1">+IF(AND(ISNUMBER(OFFSET('Sanitation Data'!$G$12,0,10*ROW('Sanitation Data'!G45))),'Data Summary'!DD51="Yes"),OFFSET('Sanitation Data'!$G$12,0,10*ROW('Sanitation Data'!G45)),NA())</f>
        <v>#N/A</v>
      </c>
      <c r="AP51" s="530" t="e">
        <f ca="1">+IF(AND(ISNUMBER(OFFSET('Sanitation Data'!$H$4,0,10*ROW('Sanitation Data'!H45))),'Data Summary'!DE51="Yes"),100-OFFSET('Sanitation Data'!$H$4,0,10*ROW('Sanitation Data'!H45)),NA())</f>
        <v>#N/A</v>
      </c>
      <c r="AQ51" s="530" t="e">
        <f ca="1">+IF(AND(ISNUMBER(OFFSET('Sanitation Data'!$H$6,0,10*ROW('Sanitation Data'!H45))),'Data Summary'!DF51="Yes"),OFFSET('Sanitation Data'!$H$6,0,10*ROW('Sanitation Data'!H45)),NA())</f>
        <v>#N/A</v>
      </c>
      <c r="AR51" s="530" t="e">
        <f ca="1">+IF(AND(ISNUMBER(OFFSET('Sanitation Data'!$H$10,0,10*ROW('Sanitation Data'!H45))),'Data Summary'!DG51="Yes"),OFFSET('Sanitation Data'!$H$10,0,10*ROW('Sanitation Data'!H45)),NA())</f>
        <v>#N/A</v>
      </c>
      <c r="AS51" s="530" t="e">
        <f ca="1">+IF(AND(ISNUMBER(OFFSET('Sanitation Data'!$H$11,0,10*ROW('Sanitation Data'!H45))),'Data Summary'!DH51="Yes"),OFFSET('Sanitation Data'!$H$11,0,10*ROW('Sanitation Data'!H45)),NA())</f>
        <v>#N/A</v>
      </c>
      <c r="AT51" s="530" t="e">
        <f ca="1">+IF(AND(ISNUMBER(OFFSET('Sanitation Data'!$H$12,0,10*ROW('Sanitation Data'!H45))),'Data Summary'!DI51="Yes"),OFFSET('Sanitation Data'!$H$12,0,10*ROW('Sanitation Data'!H45)),NA())</f>
        <v>#N/A</v>
      </c>
      <c r="AU51" s="530" t="e">
        <f ca="1">+IF(AND(ISNUMBER(OFFSET('Sanitation Data'!$I$4,0,10*ROW('Sanitation Data'!I45))),'Data Summary'!DJ51="Yes"),100-OFFSET('Sanitation Data'!$I$4,0,10*ROW('Sanitation Data'!I45)),NA())</f>
        <v>#N/A</v>
      </c>
      <c r="AV51" s="530" t="e">
        <f ca="1">+IF(AND(ISNUMBER(OFFSET('Sanitation Data'!$I$6,0,10*ROW('Sanitation Data'!I45))),'Data Summary'!DK51="Yes"),OFFSET('Sanitation Data'!$I$6,0,10*ROW('Sanitation Data'!I45)),NA())</f>
        <v>#N/A</v>
      </c>
      <c r="AW51" s="530" t="e">
        <f ca="1">+IF(AND(ISNUMBER(OFFSET('Sanitation Data'!$I$10,0,10*ROW('Sanitation Data'!I45))),'Data Summary'!DL51="Yes"),OFFSET('Sanitation Data'!$I$10,0,10*ROW('Sanitation Data'!I45)),NA())</f>
        <v>#N/A</v>
      </c>
      <c r="AX51" s="530" t="e">
        <f ca="1">+IF(AND(ISNUMBER(OFFSET('Sanitation Data'!$I$11,0,10*ROW('Sanitation Data'!I45))),'Data Summary'!DM51="Yes"),OFFSET('Sanitation Data'!$I$11,0,10*ROW('Sanitation Data'!I45)),NA())</f>
        <v>#N/A</v>
      </c>
      <c r="AY51" s="530" t="e">
        <f ca="1">+IF(AND(ISNUMBER(OFFSET('Sanitation Data'!$I$12,0,10*ROW('Sanitation Data'!I45))),'Data Summary'!DN51="Yes"),OFFSET('Sanitation Data'!$I$12,0,10*ROW('Sanitation Data'!I45)),NA())</f>
        <v>#N/A</v>
      </c>
      <c r="AZ51" s="531" t="e">
        <f ca="1">+IF(AND(ISNUMBER(OFFSET('Hygiene Data'!$D$5,0,10*ROW('Hygiene Data'!D45))),'Data Summary'!DO51="Yes"),OFFSET('Hygiene Data'!$D$5,0,10*ROW('Hygiene Data'!D45)),NA())</f>
        <v>#N/A</v>
      </c>
      <c r="BA51" s="531" t="e">
        <f ca="1">+IF(AND(ISNUMBER(OFFSET('Hygiene Data'!$D$7,0,10*ROW('Hygiene Data'!D45))),'Data Summary'!DP51="Yes"),OFFSET('Hygiene Data'!$D$7,0,10*ROW('Hygiene Data'!D45)),NA())</f>
        <v>#N/A</v>
      </c>
      <c r="BB51" s="531" t="e">
        <f ca="1">+IF(AND(ISNUMBER(OFFSET('Hygiene Data'!$D$9,0,10*ROW('Hygiene Data'!D45))),'Data Summary'!DQ51="Yes"),OFFSET('Hygiene Data'!$D$9,0,10*ROW('Hygiene Data'!D45)),NA())</f>
        <v>#N/A</v>
      </c>
      <c r="BC51" s="531" t="e">
        <f ca="1">+IF(AND(ISNUMBER(OFFSET('Hygiene Data'!$E$5,0,10*ROW('Hygiene Data'!E45))),'Data Summary'!DR51="Yes"),OFFSET('Hygiene Data'!$E$5,0,10*ROW('Hygiene Data'!E45)),NA())</f>
        <v>#N/A</v>
      </c>
      <c r="BD51" s="531" t="e">
        <f ca="1">+IF(AND(ISNUMBER(OFFSET('Hygiene Data'!$E$7,0,10*ROW('Hygiene Data'!E45))),'Data Summary'!DS51="Yes"),OFFSET('Hygiene Data'!$E$7,0,10*ROW('Hygiene Data'!E45)),NA())</f>
        <v>#N/A</v>
      </c>
      <c r="BE51" s="531" t="e">
        <f ca="1">+IF(AND(ISNUMBER(OFFSET('Hygiene Data'!$E$9,0,10*ROW('Hygiene Data'!E45))),'Data Summary'!DT51="Yes"),OFFSET('Hygiene Data'!$E$9,0,10*ROW('Hygiene Data'!E45)),NA())</f>
        <v>#N/A</v>
      </c>
      <c r="BF51" s="531" t="e">
        <f ca="1">+IF(AND(ISNUMBER(OFFSET('Hygiene Data'!$F$5,0,10*ROW('Hygiene Data'!F45))),'Data Summary'!DU51="Yes"),OFFSET('Hygiene Data'!$F$5,0,10*ROW('Hygiene Data'!F45)),NA())</f>
        <v>#N/A</v>
      </c>
      <c r="BG51" s="531" t="e">
        <f ca="1">+IF(AND(ISNUMBER(OFFSET('Hygiene Data'!$F$7,0,10*ROW('Hygiene Data'!F45))),'Data Summary'!DV51="Yes"),OFFSET('Hygiene Data'!$F$7,0,10*ROW('Hygiene Data'!F45)),NA())</f>
        <v>#N/A</v>
      </c>
      <c r="BH51" s="531" t="e">
        <f ca="1">+IF(AND(ISNUMBER(OFFSET('Hygiene Data'!$F$9,0,10*ROW('Hygiene Data'!F45))),'Data Summary'!DW51="Yes"),OFFSET('Hygiene Data'!$F$9,0,10*ROW('Hygiene Data'!F45)),NA())</f>
        <v>#N/A</v>
      </c>
      <c r="BI51" s="531" t="e">
        <f ca="1">+IF(AND(ISNUMBER(OFFSET('Hygiene Data'!$G$5,0,10*ROW('Hygiene Data'!G45))),'Data Summary'!DX51="Yes"),OFFSET('Hygiene Data'!$G$5,0,10*ROW('Hygiene Data'!G45)),NA())</f>
        <v>#N/A</v>
      </c>
      <c r="BJ51" s="531" t="e">
        <f ca="1">+IF(AND(ISNUMBER(OFFSET('Hygiene Data'!$G$7,0,10*ROW('Hygiene Data'!G45))),'Data Summary'!DY51="Yes"),OFFSET('Hygiene Data'!$G$7,0,10*ROW('Hygiene Data'!G45)),NA())</f>
        <v>#N/A</v>
      </c>
      <c r="BK51" s="531" t="e">
        <f ca="1">+IF(AND(ISNUMBER(OFFSET('Hygiene Data'!$G$9,0,10*ROW('Hygiene Data'!G45))),'Data Summary'!DZ51="Yes"),OFFSET('Hygiene Data'!$G$9,0,10*ROW('Hygiene Data'!G45)),NA())</f>
        <v>#N/A</v>
      </c>
      <c r="BL51" s="531" t="e">
        <f ca="1">+IF(AND(ISNUMBER(OFFSET('Hygiene Data'!$H$5,0,10*ROW('Hygiene Data'!H45))),'Data Summary'!EA51="Yes"),OFFSET('Hygiene Data'!$H$5,0,10*ROW('Hygiene Data'!H45)),NA())</f>
        <v>#N/A</v>
      </c>
      <c r="BM51" s="531" t="e">
        <f ca="1">+IF(AND(ISNUMBER(OFFSET('Hygiene Data'!$H$7,0,10*ROW('Hygiene Data'!H45))),'Data Summary'!EB51="Yes"),OFFSET('Hygiene Data'!$H$7,0,10*ROW('Hygiene Data'!H45)),NA())</f>
        <v>#N/A</v>
      </c>
      <c r="BN51" s="531" t="e">
        <f ca="1">+IF(AND(ISNUMBER(OFFSET('Hygiene Data'!$H$9,0,10*ROW('Hygiene Data'!H45))),'Data Summary'!EC51="Yes"),OFFSET('Hygiene Data'!$H$9,0,10*ROW('Hygiene Data'!H45)),NA())</f>
        <v>#N/A</v>
      </c>
      <c r="BO51" s="531" t="e">
        <f ca="1">+IF(AND(ISNUMBER(OFFSET('Hygiene Data'!$I$5,0,10*ROW('Hygiene Data'!I45))),'Data Summary'!ED51="Yes"),OFFSET('Hygiene Data'!$I$5,0,10*ROW('Hygiene Data'!I45)),NA())</f>
        <v>#N/A</v>
      </c>
      <c r="BP51" s="531" t="e">
        <f ca="1">+IF(AND(ISNUMBER(OFFSET('Hygiene Data'!$I$7,0,10*ROW('Hygiene Data'!I45))),'Data Summary'!EE51="Yes"),OFFSET('Hygiene Data'!$I$7,0,10*ROW('Hygiene Data'!I45)),NA())</f>
        <v>#N/A</v>
      </c>
      <c r="BQ51" s="531" t="e">
        <f ca="1">+IF(AND(ISNUMBER(OFFSET('Hygiene Data'!$I$9,0,10*ROW('Hygiene Data'!I45))),'Data Summary'!EF51="Yes"),OFFSET('Hygiene Data'!$I$9,0,10*ROW('Hygiene Data'!I45)),NA())</f>
        <v>#N/A</v>
      </c>
    </row>
    <row r="52" spans="1:69" x14ac:dyDescent="0.25">
      <c r="A52" s="527" t="e">
        <f ca="1">+RIGHT('Data Summary'!A52,LEN('Data Summary'!A52)-9)</f>
        <v>#VALUE!</v>
      </c>
      <c r="B52" s="501" t="str">
        <f ca="1">+IF(ISTEXT('Data Summary'!B52),'Data Summary'!B52,"")</f>
        <v/>
      </c>
      <c r="C52" s="528" t="e">
        <f ca="1">+VALUE('Data Summary'!C52)</f>
        <v>#VALUE!</v>
      </c>
      <c r="D52" s="529" t="e">
        <f ca="1">+IF(AND(ISNUMBER(OFFSET('Water Data'!$D$4,0,10*ROW('Water Data'!D46))),'Data Summary'!BS52="Yes"),100-OFFSET('Water Data'!$D$4,0,10*ROW('Water Data'!D46)),NA())</f>
        <v>#N/A</v>
      </c>
      <c r="E52" s="529" t="e">
        <f ca="1">+IF(AND(ISNUMBER(OFFSET('Water Data'!$D$6,0,10*ROW('Water Data'!D46))),'Data Summary'!BT52="Yes"),OFFSET('Water Data'!$D$6,0,10*ROW('Water Data'!D46)),NA())</f>
        <v>#N/A</v>
      </c>
      <c r="F52" s="529" t="e">
        <f ca="1">+IF(AND(ISNUMBER(OFFSET('Water Data'!$D$9,0,10*ROW('Water Data'!D46))),'Data Summary'!BU52="Yes"),OFFSET('Water Data'!$D$9,0,10*ROW('Water Data'!D46)),NA())</f>
        <v>#N/A</v>
      </c>
      <c r="G52" s="529" t="e">
        <f ca="1">+IF(AND(ISNUMBER(OFFSET('Water Data'!$E$4,0,10*ROW('Water Data'!E46))),'Data Summary'!BV52="Yes"),100-OFFSET('Water Data'!$E$4,0,10*ROW('Water Data'!E46)),NA())</f>
        <v>#N/A</v>
      </c>
      <c r="H52" s="529" t="e">
        <f ca="1">+IF(AND(ISNUMBER(OFFSET('Water Data'!$E$6,0,10*ROW('Water Data'!E46))),'Data Summary'!BW52="Yes"),OFFSET('Water Data'!$E$6,0,10*ROW('Water Data'!E46)),NA())</f>
        <v>#N/A</v>
      </c>
      <c r="I52" s="529" t="e">
        <f ca="1">+IF(AND(ISNUMBER(OFFSET('Water Data'!$E$9,0,10*ROW('Water Data'!E46))),'Data Summary'!BX52="Yes"),OFFSET('Water Data'!$E$9,0,10*ROW('Water Data'!E46)),NA())</f>
        <v>#N/A</v>
      </c>
      <c r="J52" s="529" t="e">
        <f ca="1">+IF(AND(ISNUMBER(OFFSET('Water Data'!$F$4,0,10*ROW('Water Data'!F46))),'Data Summary'!BY52="Yes"),100-OFFSET('Water Data'!$F$4,0,10*ROW('Water Data'!F46)),NA())</f>
        <v>#N/A</v>
      </c>
      <c r="K52" s="529" t="e">
        <f ca="1">+IF(AND(ISNUMBER(OFFSET('Water Data'!$F$6,0,10*ROW('Water Data'!F46))),'Data Summary'!BZ52="Yes"),OFFSET('Water Data'!$F$6,0,10*ROW('Water Data'!F46)),NA())</f>
        <v>#N/A</v>
      </c>
      <c r="L52" s="529" t="e">
        <f ca="1">+IF(AND(ISNUMBER(OFFSET('Water Data'!$F$9,0,10*ROW('Water Data'!F46))),'Data Summary'!CA52="Yes"),OFFSET('Water Data'!$F$9,0,10*ROW('Water Data'!F46)),NA())</f>
        <v>#N/A</v>
      </c>
      <c r="M52" s="529" t="e">
        <f ca="1">+IF(AND(ISNUMBER(OFFSET('Water Data'!$G$4,0,10*ROW('Water Data'!G46))),'Data Summary'!CB52="Yes"),100-OFFSET('Water Data'!$G$4,0,10*ROW('Water Data'!G46)),NA())</f>
        <v>#N/A</v>
      </c>
      <c r="N52" s="529" t="e">
        <f ca="1">+IF(AND(ISNUMBER(OFFSET('Water Data'!$G$6,0,10*ROW('Water Data'!G46))),'Data Summary'!CC52="Yes"),OFFSET('Water Data'!$G$6,0,10*ROW('Water Data'!G46)),NA())</f>
        <v>#N/A</v>
      </c>
      <c r="O52" s="529" t="e">
        <f ca="1">+IF(AND(ISNUMBER(OFFSET('Water Data'!$G$9,0,10*ROW('Water Data'!G46))),'Data Summary'!CD52="Yes"),OFFSET('Water Data'!$G$9,0,10*ROW('Water Data'!G46)),NA())</f>
        <v>#N/A</v>
      </c>
      <c r="P52" s="529" t="e">
        <f ca="1">+IF(AND(ISNUMBER(OFFSET('Water Data'!$H$4,0,10*ROW('Water Data'!H46))),'Data Summary'!CE52="Yes"),100-OFFSET('Water Data'!$H$4,0,10*ROW('Water Data'!H46)),NA())</f>
        <v>#N/A</v>
      </c>
      <c r="Q52" s="529" t="e">
        <f ca="1">+IF(AND(ISNUMBER(OFFSET('Water Data'!$H$6,0,10*ROW('Water Data'!H46))),'Data Summary'!CF52="Yes"),OFFSET('Water Data'!$H$6,0,10*ROW('Water Data'!H46)),NA())</f>
        <v>#N/A</v>
      </c>
      <c r="R52" s="529" t="e">
        <f ca="1">+IF(AND(ISNUMBER(OFFSET('Water Data'!$H$9,0,10*ROW('Water Data'!H46))),'Data Summary'!CG52="Yes"),OFFSET('Water Data'!$H$9,0,10*ROW('Water Data'!H46)),NA())</f>
        <v>#N/A</v>
      </c>
      <c r="S52" s="529" t="e">
        <f ca="1">+IF(AND(ISNUMBER(OFFSET('Water Data'!$I$4,0,10*ROW('Water Data'!I46))),'Data Summary'!CH52="Yes"),100-OFFSET('Water Data'!$I$4,0,10*ROW('Water Data'!I46)),NA())</f>
        <v>#N/A</v>
      </c>
      <c r="T52" s="529" t="e">
        <f ca="1">+IF(AND(ISNUMBER(OFFSET('Water Data'!$I$6,0,10*ROW('Water Data'!I46))),'Data Summary'!CI52="Yes"),OFFSET('Water Data'!$I$6,0,10*ROW('Water Data'!I46)),NA())</f>
        <v>#N/A</v>
      </c>
      <c r="U52" s="529" t="e">
        <f ca="1">+IF(AND(ISNUMBER(OFFSET('Water Data'!$I$9,0,10*ROW('Water Data'!I46))),'Data Summary'!CJ52="Yes"),OFFSET('Water Data'!$I$9,0,10*ROW('Water Data'!I46)),NA())</f>
        <v>#N/A</v>
      </c>
      <c r="V52" s="530" t="e">
        <f ca="1">+IF(AND(ISNUMBER(OFFSET('Sanitation Data'!$D$4,0,10*ROW('Sanitation Data'!D46))),'Data Summary'!CK52="Yes"),100-OFFSET('Sanitation Data'!$D$4,0,10*ROW('Sanitation Data'!D46)),NA())</f>
        <v>#N/A</v>
      </c>
      <c r="W52" s="530" t="e">
        <f ca="1">+IF(AND(ISNUMBER(OFFSET('Sanitation Data'!$D$6,0,10*ROW('Sanitation Data'!D46))),'Data Summary'!CL52="Yes"),OFFSET('Sanitation Data'!$D$6,0,10*ROW('Sanitation Data'!D46)),NA())</f>
        <v>#N/A</v>
      </c>
      <c r="X52" s="530" t="e">
        <f ca="1">+IF(AND(ISNUMBER(OFFSET('Sanitation Data'!$D$10,0,10*ROW('Sanitation Data'!D46))),'Data Summary'!CM52="Yes"),OFFSET('Sanitation Data'!$D$10,0,10*ROW('Sanitation Data'!D46)),NA())</f>
        <v>#N/A</v>
      </c>
      <c r="Y52" s="530" t="e">
        <f ca="1">+IF(AND(ISNUMBER(OFFSET('Sanitation Data'!$D$11,0,10*ROW('Sanitation Data'!D46))),'Data Summary'!CN52="Yes"),OFFSET('Sanitation Data'!$D$11,0,10*ROW('Sanitation Data'!D46)),NA())</f>
        <v>#N/A</v>
      </c>
      <c r="Z52" s="530" t="e">
        <f ca="1">+IF(AND(ISNUMBER(OFFSET('Sanitation Data'!$D$12,0,10*ROW('Sanitation Data'!D46))),'Data Summary'!CO52="Yes"),OFFSET('Sanitation Data'!$D$12,0,10*ROW('Sanitation Data'!D46)),NA())</f>
        <v>#N/A</v>
      </c>
      <c r="AA52" s="530" t="e">
        <f ca="1">+IF(AND(ISNUMBER(OFFSET('Sanitation Data'!$E$4,0,10*ROW('Sanitation Data'!E46))),'Data Summary'!CP52="Yes"),100-OFFSET('Sanitation Data'!$E$4,0,10*ROW('Sanitation Data'!E46)),NA())</f>
        <v>#N/A</v>
      </c>
      <c r="AB52" s="530" t="e">
        <f ca="1">+IF(AND(ISNUMBER(OFFSET('Sanitation Data'!$E$6,0,10*ROW('Sanitation Data'!E46))),'Data Summary'!CQ52="Yes"),OFFSET('Sanitation Data'!$E$6,0,10*ROW('Sanitation Data'!E46)),NA())</f>
        <v>#N/A</v>
      </c>
      <c r="AC52" s="530" t="e">
        <f ca="1">+IF(AND(ISNUMBER(OFFSET('Sanitation Data'!$E$10,0,10*ROW('Sanitation Data'!E46))),'Data Summary'!CR52="Yes"),OFFSET('Sanitation Data'!$E$10,0,10*ROW('Sanitation Data'!E46)),NA())</f>
        <v>#N/A</v>
      </c>
      <c r="AD52" s="530" t="e">
        <f ca="1">+IF(AND(ISNUMBER(OFFSET('Sanitation Data'!$E$11,0,10*ROW('Sanitation Data'!E46))),'Data Summary'!CS52="Yes"),OFFSET('Sanitation Data'!$E$11,0,10*ROW('Sanitation Data'!E46)),NA())</f>
        <v>#N/A</v>
      </c>
      <c r="AE52" s="530" t="e">
        <f ca="1">+IF(AND(ISNUMBER(OFFSET('Sanitation Data'!$E$12,0,10*ROW('Sanitation Data'!E46))),'Data Summary'!CT52="Yes"),OFFSET('Sanitation Data'!$E$12,0,10*ROW('Sanitation Data'!E46)),NA())</f>
        <v>#N/A</v>
      </c>
      <c r="AF52" s="530" t="e">
        <f ca="1">+IF(AND(ISNUMBER(OFFSET('Sanitation Data'!$F$4,0,10*ROW('Sanitation Data'!F46))),'Data Summary'!CU52="Yes"),100-OFFSET('Sanitation Data'!$F$4,0,10*ROW('Sanitation Data'!F46)),NA())</f>
        <v>#N/A</v>
      </c>
      <c r="AG52" s="530" t="e">
        <f ca="1">+IF(AND(ISNUMBER(OFFSET('Sanitation Data'!$F$6,0,10*ROW('Sanitation Data'!F46))),'Data Summary'!CV52="Yes"),OFFSET('Sanitation Data'!$F$6,0,10*ROW('Sanitation Data'!F46)),NA())</f>
        <v>#N/A</v>
      </c>
      <c r="AH52" s="530" t="e">
        <f ca="1">+IF(AND(ISNUMBER(OFFSET('Sanitation Data'!$F$10,0,10*ROW('Sanitation Data'!F46))),'Data Summary'!CW52="Yes"),OFFSET('Sanitation Data'!$F$10,0,10*ROW('Sanitation Data'!F46)),NA())</f>
        <v>#N/A</v>
      </c>
      <c r="AI52" s="530" t="e">
        <f ca="1">+IF(AND(ISNUMBER(OFFSET('Sanitation Data'!$F$11,0,10*ROW('Sanitation Data'!F46))),'Data Summary'!CX52="Yes"),OFFSET('Sanitation Data'!$F$11,0,10*ROW('Sanitation Data'!F46)),NA())</f>
        <v>#N/A</v>
      </c>
      <c r="AJ52" s="530" t="e">
        <f ca="1">+IF(AND(ISNUMBER(OFFSET('Sanitation Data'!$F$12,0,10*ROW('Sanitation Data'!F46))),'Data Summary'!CY52="Yes"),OFFSET('Sanitation Data'!$F$12,0,10*ROW('Sanitation Data'!F46)),NA())</f>
        <v>#N/A</v>
      </c>
      <c r="AK52" s="530" t="e">
        <f ca="1">+IF(AND(ISNUMBER(OFFSET('Sanitation Data'!$G$4,0,10*ROW('Sanitation Data'!G46))),'Data Summary'!CZ52="Yes"),100-OFFSET('Sanitation Data'!$G$4,0,10*ROW('Sanitation Data'!G46)),NA())</f>
        <v>#N/A</v>
      </c>
      <c r="AL52" s="530" t="e">
        <f ca="1">+IF(AND(ISNUMBER(OFFSET('Sanitation Data'!$G$6,0,10*ROW('Sanitation Data'!G46))),'Data Summary'!DA52="Yes"),OFFSET('Sanitation Data'!$G$6,0,10*ROW('Sanitation Data'!G46)),NA())</f>
        <v>#N/A</v>
      </c>
      <c r="AM52" s="530" t="e">
        <f ca="1">+IF(AND(ISNUMBER(OFFSET('Sanitation Data'!$G$10,0,10*ROW('Sanitation Data'!G46))),'Data Summary'!DB52="Yes"),OFFSET('Sanitation Data'!$G$10,0,10*ROW('Sanitation Data'!G46)),NA())</f>
        <v>#N/A</v>
      </c>
      <c r="AN52" s="530" t="e">
        <f ca="1">+IF(AND(ISNUMBER(OFFSET('Sanitation Data'!$G$11,0,10*ROW('Sanitation Data'!G46))),'Data Summary'!DC52="Yes"),OFFSET('Sanitation Data'!$G$11,0,10*ROW('Sanitation Data'!G46)),NA())</f>
        <v>#N/A</v>
      </c>
      <c r="AO52" s="530" t="e">
        <f ca="1">+IF(AND(ISNUMBER(OFFSET('Sanitation Data'!$G$12,0,10*ROW('Sanitation Data'!G46))),'Data Summary'!DD52="Yes"),OFFSET('Sanitation Data'!$G$12,0,10*ROW('Sanitation Data'!G46)),NA())</f>
        <v>#N/A</v>
      </c>
      <c r="AP52" s="530" t="e">
        <f ca="1">+IF(AND(ISNUMBER(OFFSET('Sanitation Data'!$H$4,0,10*ROW('Sanitation Data'!H46))),'Data Summary'!DE52="Yes"),100-OFFSET('Sanitation Data'!$H$4,0,10*ROW('Sanitation Data'!H46)),NA())</f>
        <v>#N/A</v>
      </c>
      <c r="AQ52" s="530" t="e">
        <f ca="1">+IF(AND(ISNUMBER(OFFSET('Sanitation Data'!$H$6,0,10*ROW('Sanitation Data'!H46))),'Data Summary'!DF52="Yes"),OFFSET('Sanitation Data'!$H$6,0,10*ROW('Sanitation Data'!H46)),NA())</f>
        <v>#N/A</v>
      </c>
      <c r="AR52" s="530" t="e">
        <f ca="1">+IF(AND(ISNUMBER(OFFSET('Sanitation Data'!$H$10,0,10*ROW('Sanitation Data'!H46))),'Data Summary'!DG52="Yes"),OFFSET('Sanitation Data'!$H$10,0,10*ROW('Sanitation Data'!H46)),NA())</f>
        <v>#N/A</v>
      </c>
      <c r="AS52" s="530" t="e">
        <f ca="1">+IF(AND(ISNUMBER(OFFSET('Sanitation Data'!$H$11,0,10*ROW('Sanitation Data'!H46))),'Data Summary'!DH52="Yes"),OFFSET('Sanitation Data'!$H$11,0,10*ROW('Sanitation Data'!H46)),NA())</f>
        <v>#N/A</v>
      </c>
      <c r="AT52" s="530" t="e">
        <f ca="1">+IF(AND(ISNUMBER(OFFSET('Sanitation Data'!$H$12,0,10*ROW('Sanitation Data'!H46))),'Data Summary'!DI52="Yes"),OFFSET('Sanitation Data'!$H$12,0,10*ROW('Sanitation Data'!H46)),NA())</f>
        <v>#N/A</v>
      </c>
      <c r="AU52" s="530" t="e">
        <f ca="1">+IF(AND(ISNUMBER(OFFSET('Sanitation Data'!$I$4,0,10*ROW('Sanitation Data'!I46))),'Data Summary'!DJ52="Yes"),100-OFFSET('Sanitation Data'!$I$4,0,10*ROW('Sanitation Data'!I46)),NA())</f>
        <v>#N/A</v>
      </c>
      <c r="AV52" s="530" t="e">
        <f ca="1">+IF(AND(ISNUMBER(OFFSET('Sanitation Data'!$I$6,0,10*ROW('Sanitation Data'!I46))),'Data Summary'!DK52="Yes"),OFFSET('Sanitation Data'!$I$6,0,10*ROW('Sanitation Data'!I46)),NA())</f>
        <v>#N/A</v>
      </c>
      <c r="AW52" s="530" t="e">
        <f ca="1">+IF(AND(ISNUMBER(OFFSET('Sanitation Data'!$I$10,0,10*ROW('Sanitation Data'!I46))),'Data Summary'!DL52="Yes"),OFFSET('Sanitation Data'!$I$10,0,10*ROW('Sanitation Data'!I46)),NA())</f>
        <v>#N/A</v>
      </c>
      <c r="AX52" s="530" t="e">
        <f ca="1">+IF(AND(ISNUMBER(OFFSET('Sanitation Data'!$I$11,0,10*ROW('Sanitation Data'!I46))),'Data Summary'!DM52="Yes"),OFFSET('Sanitation Data'!$I$11,0,10*ROW('Sanitation Data'!I46)),NA())</f>
        <v>#N/A</v>
      </c>
      <c r="AY52" s="530" t="e">
        <f ca="1">+IF(AND(ISNUMBER(OFFSET('Sanitation Data'!$I$12,0,10*ROW('Sanitation Data'!I46))),'Data Summary'!DN52="Yes"),OFFSET('Sanitation Data'!$I$12,0,10*ROW('Sanitation Data'!I46)),NA())</f>
        <v>#N/A</v>
      </c>
      <c r="AZ52" s="531" t="e">
        <f ca="1">+IF(AND(ISNUMBER(OFFSET('Hygiene Data'!$D$5,0,10*ROW('Hygiene Data'!D46))),'Data Summary'!DO52="Yes"),OFFSET('Hygiene Data'!$D$5,0,10*ROW('Hygiene Data'!D46)),NA())</f>
        <v>#N/A</v>
      </c>
      <c r="BA52" s="531" t="e">
        <f ca="1">+IF(AND(ISNUMBER(OFFSET('Hygiene Data'!$D$7,0,10*ROW('Hygiene Data'!D46))),'Data Summary'!DP52="Yes"),OFFSET('Hygiene Data'!$D$7,0,10*ROW('Hygiene Data'!D46)),NA())</f>
        <v>#N/A</v>
      </c>
      <c r="BB52" s="531" t="e">
        <f ca="1">+IF(AND(ISNUMBER(OFFSET('Hygiene Data'!$D$9,0,10*ROW('Hygiene Data'!D46))),'Data Summary'!DQ52="Yes"),OFFSET('Hygiene Data'!$D$9,0,10*ROW('Hygiene Data'!D46)),NA())</f>
        <v>#N/A</v>
      </c>
      <c r="BC52" s="531" t="e">
        <f ca="1">+IF(AND(ISNUMBER(OFFSET('Hygiene Data'!$E$5,0,10*ROW('Hygiene Data'!E46))),'Data Summary'!DR52="Yes"),OFFSET('Hygiene Data'!$E$5,0,10*ROW('Hygiene Data'!E46)),NA())</f>
        <v>#N/A</v>
      </c>
      <c r="BD52" s="531" t="e">
        <f ca="1">+IF(AND(ISNUMBER(OFFSET('Hygiene Data'!$E$7,0,10*ROW('Hygiene Data'!E46))),'Data Summary'!DS52="Yes"),OFFSET('Hygiene Data'!$E$7,0,10*ROW('Hygiene Data'!E46)),NA())</f>
        <v>#N/A</v>
      </c>
      <c r="BE52" s="531" t="e">
        <f ca="1">+IF(AND(ISNUMBER(OFFSET('Hygiene Data'!$E$9,0,10*ROW('Hygiene Data'!E46))),'Data Summary'!DT52="Yes"),OFFSET('Hygiene Data'!$E$9,0,10*ROW('Hygiene Data'!E46)),NA())</f>
        <v>#N/A</v>
      </c>
      <c r="BF52" s="531" t="e">
        <f ca="1">+IF(AND(ISNUMBER(OFFSET('Hygiene Data'!$F$5,0,10*ROW('Hygiene Data'!F46))),'Data Summary'!DU52="Yes"),OFFSET('Hygiene Data'!$F$5,0,10*ROW('Hygiene Data'!F46)),NA())</f>
        <v>#N/A</v>
      </c>
      <c r="BG52" s="531" t="e">
        <f ca="1">+IF(AND(ISNUMBER(OFFSET('Hygiene Data'!$F$7,0,10*ROW('Hygiene Data'!F46))),'Data Summary'!DV52="Yes"),OFFSET('Hygiene Data'!$F$7,0,10*ROW('Hygiene Data'!F46)),NA())</f>
        <v>#N/A</v>
      </c>
      <c r="BH52" s="531" t="e">
        <f ca="1">+IF(AND(ISNUMBER(OFFSET('Hygiene Data'!$F$9,0,10*ROW('Hygiene Data'!F46))),'Data Summary'!DW52="Yes"),OFFSET('Hygiene Data'!$F$9,0,10*ROW('Hygiene Data'!F46)),NA())</f>
        <v>#N/A</v>
      </c>
      <c r="BI52" s="531" t="e">
        <f ca="1">+IF(AND(ISNUMBER(OFFSET('Hygiene Data'!$G$5,0,10*ROW('Hygiene Data'!G46))),'Data Summary'!DX52="Yes"),OFFSET('Hygiene Data'!$G$5,0,10*ROW('Hygiene Data'!G46)),NA())</f>
        <v>#N/A</v>
      </c>
      <c r="BJ52" s="531" t="e">
        <f ca="1">+IF(AND(ISNUMBER(OFFSET('Hygiene Data'!$G$7,0,10*ROW('Hygiene Data'!G46))),'Data Summary'!DY52="Yes"),OFFSET('Hygiene Data'!$G$7,0,10*ROW('Hygiene Data'!G46)),NA())</f>
        <v>#N/A</v>
      </c>
      <c r="BK52" s="531" t="e">
        <f ca="1">+IF(AND(ISNUMBER(OFFSET('Hygiene Data'!$G$9,0,10*ROW('Hygiene Data'!G46))),'Data Summary'!DZ52="Yes"),OFFSET('Hygiene Data'!$G$9,0,10*ROW('Hygiene Data'!G46)),NA())</f>
        <v>#N/A</v>
      </c>
      <c r="BL52" s="531" t="e">
        <f ca="1">+IF(AND(ISNUMBER(OFFSET('Hygiene Data'!$H$5,0,10*ROW('Hygiene Data'!H46))),'Data Summary'!EA52="Yes"),OFFSET('Hygiene Data'!$H$5,0,10*ROW('Hygiene Data'!H46)),NA())</f>
        <v>#N/A</v>
      </c>
      <c r="BM52" s="531" t="e">
        <f ca="1">+IF(AND(ISNUMBER(OFFSET('Hygiene Data'!$H$7,0,10*ROW('Hygiene Data'!H46))),'Data Summary'!EB52="Yes"),OFFSET('Hygiene Data'!$H$7,0,10*ROW('Hygiene Data'!H46)),NA())</f>
        <v>#N/A</v>
      </c>
      <c r="BN52" s="531" t="e">
        <f ca="1">+IF(AND(ISNUMBER(OFFSET('Hygiene Data'!$H$9,0,10*ROW('Hygiene Data'!H46))),'Data Summary'!EC52="Yes"),OFFSET('Hygiene Data'!$H$9,0,10*ROW('Hygiene Data'!H46)),NA())</f>
        <v>#N/A</v>
      </c>
      <c r="BO52" s="531" t="e">
        <f ca="1">+IF(AND(ISNUMBER(OFFSET('Hygiene Data'!$I$5,0,10*ROW('Hygiene Data'!I46))),'Data Summary'!ED52="Yes"),OFFSET('Hygiene Data'!$I$5,0,10*ROW('Hygiene Data'!I46)),NA())</f>
        <v>#N/A</v>
      </c>
      <c r="BP52" s="531" t="e">
        <f ca="1">+IF(AND(ISNUMBER(OFFSET('Hygiene Data'!$I$7,0,10*ROW('Hygiene Data'!I46))),'Data Summary'!EE52="Yes"),OFFSET('Hygiene Data'!$I$7,0,10*ROW('Hygiene Data'!I46)),NA())</f>
        <v>#N/A</v>
      </c>
      <c r="BQ52" s="531" t="e">
        <f ca="1">+IF(AND(ISNUMBER(OFFSET('Hygiene Data'!$I$9,0,10*ROW('Hygiene Data'!I46))),'Data Summary'!EF52="Yes"),OFFSET('Hygiene Data'!$I$9,0,10*ROW('Hygiene Data'!I46)),NA())</f>
        <v>#N/A</v>
      </c>
    </row>
    <row r="53" spans="1:69" x14ac:dyDescent="0.25">
      <c r="A53" s="527" t="e">
        <f ca="1">+RIGHT('Data Summary'!A53,LEN('Data Summary'!A53)-9)</f>
        <v>#VALUE!</v>
      </c>
      <c r="B53" s="501" t="str">
        <f ca="1">+IF(ISTEXT('Data Summary'!B53),'Data Summary'!B53,"")</f>
        <v/>
      </c>
      <c r="C53" s="528" t="e">
        <f ca="1">+VALUE('Data Summary'!C53)</f>
        <v>#VALUE!</v>
      </c>
      <c r="D53" s="529" t="e">
        <f ca="1">+IF(AND(ISNUMBER(OFFSET('Water Data'!$D$4,0,10*ROW('Water Data'!D47))),'Data Summary'!BS53="Yes"),100-OFFSET('Water Data'!$D$4,0,10*ROW('Water Data'!D47)),NA())</f>
        <v>#N/A</v>
      </c>
      <c r="E53" s="529" t="e">
        <f ca="1">+IF(AND(ISNUMBER(OFFSET('Water Data'!$D$6,0,10*ROW('Water Data'!D47))),'Data Summary'!BT53="Yes"),OFFSET('Water Data'!$D$6,0,10*ROW('Water Data'!D47)),NA())</f>
        <v>#N/A</v>
      </c>
      <c r="F53" s="529" t="e">
        <f ca="1">+IF(AND(ISNUMBER(OFFSET('Water Data'!$D$9,0,10*ROW('Water Data'!D47))),'Data Summary'!BU53="Yes"),OFFSET('Water Data'!$D$9,0,10*ROW('Water Data'!D47)),NA())</f>
        <v>#N/A</v>
      </c>
      <c r="G53" s="529" t="e">
        <f ca="1">+IF(AND(ISNUMBER(OFFSET('Water Data'!$E$4,0,10*ROW('Water Data'!E47))),'Data Summary'!BV53="Yes"),100-OFFSET('Water Data'!$E$4,0,10*ROW('Water Data'!E47)),NA())</f>
        <v>#N/A</v>
      </c>
      <c r="H53" s="529" t="e">
        <f ca="1">+IF(AND(ISNUMBER(OFFSET('Water Data'!$E$6,0,10*ROW('Water Data'!E47))),'Data Summary'!BW53="Yes"),OFFSET('Water Data'!$E$6,0,10*ROW('Water Data'!E47)),NA())</f>
        <v>#N/A</v>
      </c>
      <c r="I53" s="529" t="e">
        <f ca="1">+IF(AND(ISNUMBER(OFFSET('Water Data'!$E$9,0,10*ROW('Water Data'!E47))),'Data Summary'!BX53="Yes"),OFFSET('Water Data'!$E$9,0,10*ROW('Water Data'!E47)),NA())</f>
        <v>#N/A</v>
      </c>
      <c r="J53" s="529" t="e">
        <f ca="1">+IF(AND(ISNUMBER(OFFSET('Water Data'!$F$4,0,10*ROW('Water Data'!F47))),'Data Summary'!BY53="Yes"),100-OFFSET('Water Data'!$F$4,0,10*ROW('Water Data'!F47)),NA())</f>
        <v>#N/A</v>
      </c>
      <c r="K53" s="529" t="e">
        <f ca="1">+IF(AND(ISNUMBER(OFFSET('Water Data'!$F$6,0,10*ROW('Water Data'!F47))),'Data Summary'!BZ53="Yes"),OFFSET('Water Data'!$F$6,0,10*ROW('Water Data'!F47)),NA())</f>
        <v>#N/A</v>
      </c>
      <c r="L53" s="529" t="e">
        <f ca="1">+IF(AND(ISNUMBER(OFFSET('Water Data'!$F$9,0,10*ROW('Water Data'!F47))),'Data Summary'!CA53="Yes"),OFFSET('Water Data'!$F$9,0,10*ROW('Water Data'!F47)),NA())</f>
        <v>#N/A</v>
      </c>
      <c r="M53" s="529" t="e">
        <f ca="1">+IF(AND(ISNUMBER(OFFSET('Water Data'!$G$4,0,10*ROW('Water Data'!G47))),'Data Summary'!CB53="Yes"),100-OFFSET('Water Data'!$G$4,0,10*ROW('Water Data'!G47)),NA())</f>
        <v>#N/A</v>
      </c>
      <c r="N53" s="529" t="e">
        <f ca="1">+IF(AND(ISNUMBER(OFFSET('Water Data'!$G$6,0,10*ROW('Water Data'!G47))),'Data Summary'!CC53="Yes"),OFFSET('Water Data'!$G$6,0,10*ROW('Water Data'!G47)),NA())</f>
        <v>#N/A</v>
      </c>
      <c r="O53" s="529" t="e">
        <f ca="1">+IF(AND(ISNUMBER(OFFSET('Water Data'!$G$9,0,10*ROW('Water Data'!G47))),'Data Summary'!CD53="Yes"),OFFSET('Water Data'!$G$9,0,10*ROW('Water Data'!G47)),NA())</f>
        <v>#N/A</v>
      </c>
      <c r="P53" s="529" t="e">
        <f ca="1">+IF(AND(ISNUMBER(OFFSET('Water Data'!$H$4,0,10*ROW('Water Data'!H47))),'Data Summary'!CE53="Yes"),100-OFFSET('Water Data'!$H$4,0,10*ROW('Water Data'!H47)),NA())</f>
        <v>#N/A</v>
      </c>
      <c r="Q53" s="529" t="e">
        <f ca="1">+IF(AND(ISNUMBER(OFFSET('Water Data'!$H$6,0,10*ROW('Water Data'!H47))),'Data Summary'!CF53="Yes"),OFFSET('Water Data'!$H$6,0,10*ROW('Water Data'!H47)),NA())</f>
        <v>#N/A</v>
      </c>
      <c r="R53" s="529" t="e">
        <f ca="1">+IF(AND(ISNUMBER(OFFSET('Water Data'!$H$9,0,10*ROW('Water Data'!H47))),'Data Summary'!CG53="Yes"),OFFSET('Water Data'!$H$9,0,10*ROW('Water Data'!H47)),NA())</f>
        <v>#N/A</v>
      </c>
      <c r="S53" s="529" t="e">
        <f ca="1">+IF(AND(ISNUMBER(OFFSET('Water Data'!$I$4,0,10*ROW('Water Data'!I47))),'Data Summary'!CH53="Yes"),100-OFFSET('Water Data'!$I$4,0,10*ROW('Water Data'!I47)),NA())</f>
        <v>#N/A</v>
      </c>
      <c r="T53" s="529" t="e">
        <f ca="1">+IF(AND(ISNUMBER(OFFSET('Water Data'!$I$6,0,10*ROW('Water Data'!I47))),'Data Summary'!CI53="Yes"),OFFSET('Water Data'!$I$6,0,10*ROW('Water Data'!I47)),NA())</f>
        <v>#N/A</v>
      </c>
      <c r="U53" s="529" t="e">
        <f ca="1">+IF(AND(ISNUMBER(OFFSET('Water Data'!$I$9,0,10*ROW('Water Data'!I47))),'Data Summary'!CJ53="Yes"),OFFSET('Water Data'!$I$9,0,10*ROW('Water Data'!I47)),NA())</f>
        <v>#N/A</v>
      </c>
      <c r="V53" s="530" t="e">
        <f ca="1">+IF(AND(ISNUMBER(OFFSET('Sanitation Data'!$D$4,0,10*ROW('Sanitation Data'!D47))),'Data Summary'!CK53="Yes"),100-OFFSET('Sanitation Data'!$D$4,0,10*ROW('Sanitation Data'!D47)),NA())</f>
        <v>#N/A</v>
      </c>
      <c r="W53" s="530" t="e">
        <f ca="1">+IF(AND(ISNUMBER(OFFSET('Sanitation Data'!$D$6,0,10*ROW('Sanitation Data'!D47))),'Data Summary'!CL53="Yes"),OFFSET('Sanitation Data'!$D$6,0,10*ROW('Sanitation Data'!D47)),NA())</f>
        <v>#N/A</v>
      </c>
      <c r="X53" s="530" t="e">
        <f ca="1">+IF(AND(ISNUMBER(OFFSET('Sanitation Data'!$D$10,0,10*ROW('Sanitation Data'!D47))),'Data Summary'!CM53="Yes"),OFFSET('Sanitation Data'!$D$10,0,10*ROW('Sanitation Data'!D47)),NA())</f>
        <v>#N/A</v>
      </c>
      <c r="Y53" s="530" t="e">
        <f ca="1">+IF(AND(ISNUMBER(OFFSET('Sanitation Data'!$D$11,0,10*ROW('Sanitation Data'!D47))),'Data Summary'!CN53="Yes"),OFFSET('Sanitation Data'!$D$11,0,10*ROW('Sanitation Data'!D47)),NA())</f>
        <v>#N/A</v>
      </c>
      <c r="Z53" s="530" t="e">
        <f ca="1">+IF(AND(ISNUMBER(OFFSET('Sanitation Data'!$D$12,0,10*ROW('Sanitation Data'!D47))),'Data Summary'!CO53="Yes"),OFFSET('Sanitation Data'!$D$12,0,10*ROW('Sanitation Data'!D47)),NA())</f>
        <v>#N/A</v>
      </c>
      <c r="AA53" s="530" t="e">
        <f ca="1">+IF(AND(ISNUMBER(OFFSET('Sanitation Data'!$E$4,0,10*ROW('Sanitation Data'!E47))),'Data Summary'!CP53="Yes"),100-OFFSET('Sanitation Data'!$E$4,0,10*ROW('Sanitation Data'!E47)),NA())</f>
        <v>#N/A</v>
      </c>
      <c r="AB53" s="530" t="e">
        <f ca="1">+IF(AND(ISNUMBER(OFFSET('Sanitation Data'!$E$6,0,10*ROW('Sanitation Data'!E47))),'Data Summary'!CQ53="Yes"),OFFSET('Sanitation Data'!$E$6,0,10*ROW('Sanitation Data'!E47)),NA())</f>
        <v>#N/A</v>
      </c>
      <c r="AC53" s="530" t="e">
        <f ca="1">+IF(AND(ISNUMBER(OFFSET('Sanitation Data'!$E$10,0,10*ROW('Sanitation Data'!E47))),'Data Summary'!CR53="Yes"),OFFSET('Sanitation Data'!$E$10,0,10*ROW('Sanitation Data'!E47)),NA())</f>
        <v>#N/A</v>
      </c>
      <c r="AD53" s="530" t="e">
        <f ca="1">+IF(AND(ISNUMBER(OFFSET('Sanitation Data'!$E$11,0,10*ROW('Sanitation Data'!E47))),'Data Summary'!CS53="Yes"),OFFSET('Sanitation Data'!$E$11,0,10*ROW('Sanitation Data'!E47)),NA())</f>
        <v>#N/A</v>
      </c>
      <c r="AE53" s="530" t="e">
        <f ca="1">+IF(AND(ISNUMBER(OFFSET('Sanitation Data'!$E$12,0,10*ROW('Sanitation Data'!E47))),'Data Summary'!CT53="Yes"),OFFSET('Sanitation Data'!$E$12,0,10*ROW('Sanitation Data'!E47)),NA())</f>
        <v>#N/A</v>
      </c>
      <c r="AF53" s="530" t="e">
        <f ca="1">+IF(AND(ISNUMBER(OFFSET('Sanitation Data'!$F$4,0,10*ROW('Sanitation Data'!F47))),'Data Summary'!CU53="Yes"),100-OFFSET('Sanitation Data'!$F$4,0,10*ROW('Sanitation Data'!F47)),NA())</f>
        <v>#N/A</v>
      </c>
      <c r="AG53" s="530" t="e">
        <f ca="1">+IF(AND(ISNUMBER(OFFSET('Sanitation Data'!$F$6,0,10*ROW('Sanitation Data'!F47))),'Data Summary'!CV53="Yes"),OFFSET('Sanitation Data'!$F$6,0,10*ROW('Sanitation Data'!F47)),NA())</f>
        <v>#N/A</v>
      </c>
      <c r="AH53" s="530" t="e">
        <f ca="1">+IF(AND(ISNUMBER(OFFSET('Sanitation Data'!$F$10,0,10*ROW('Sanitation Data'!F47))),'Data Summary'!CW53="Yes"),OFFSET('Sanitation Data'!$F$10,0,10*ROW('Sanitation Data'!F47)),NA())</f>
        <v>#N/A</v>
      </c>
      <c r="AI53" s="530" t="e">
        <f ca="1">+IF(AND(ISNUMBER(OFFSET('Sanitation Data'!$F$11,0,10*ROW('Sanitation Data'!F47))),'Data Summary'!CX53="Yes"),OFFSET('Sanitation Data'!$F$11,0,10*ROW('Sanitation Data'!F47)),NA())</f>
        <v>#N/A</v>
      </c>
      <c r="AJ53" s="530" t="e">
        <f ca="1">+IF(AND(ISNUMBER(OFFSET('Sanitation Data'!$F$12,0,10*ROW('Sanitation Data'!F47))),'Data Summary'!CY53="Yes"),OFFSET('Sanitation Data'!$F$12,0,10*ROW('Sanitation Data'!F47)),NA())</f>
        <v>#N/A</v>
      </c>
      <c r="AK53" s="530" t="e">
        <f ca="1">+IF(AND(ISNUMBER(OFFSET('Sanitation Data'!$G$4,0,10*ROW('Sanitation Data'!G47))),'Data Summary'!CZ53="Yes"),100-OFFSET('Sanitation Data'!$G$4,0,10*ROW('Sanitation Data'!G47)),NA())</f>
        <v>#N/A</v>
      </c>
      <c r="AL53" s="530" t="e">
        <f ca="1">+IF(AND(ISNUMBER(OFFSET('Sanitation Data'!$G$6,0,10*ROW('Sanitation Data'!G47))),'Data Summary'!DA53="Yes"),OFFSET('Sanitation Data'!$G$6,0,10*ROW('Sanitation Data'!G47)),NA())</f>
        <v>#N/A</v>
      </c>
      <c r="AM53" s="530" t="e">
        <f ca="1">+IF(AND(ISNUMBER(OFFSET('Sanitation Data'!$G$10,0,10*ROW('Sanitation Data'!G47))),'Data Summary'!DB53="Yes"),OFFSET('Sanitation Data'!$G$10,0,10*ROW('Sanitation Data'!G47)),NA())</f>
        <v>#N/A</v>
      </c>
      <c r="AN53" s="530" t="e">
        <f ca="1">+IF(AND(ISNUMBER(OFFSET('Sanitation Data'!$G$11,0,10*ROW('Sanitation Data'!G47))),'Data Summary'!DC53="Yes"),OFFSET('Sanitation Data'!$G$11,0,10*ROW('Sanitation Data'!G47)),NA())</f>
        <v>#N/A</v>
      </c>
      <c r="AO53" s="530" t="e">
        <f ca="1">+IF(AND(ISNUMBER(OFFSET('Sanitation Data'!$G$12,0,10*ROW('Sanitation Data'!G47))),'Data Summary'!DD53="Yes"),OFFSET('Sanitation Data'!$G$12,0,10*ROW('Sanitation Data'!G47)),NA())</f>
        <v>#N/A</v>
      </c>
      <c r="AP53" s="530" t="e">
        <f ca="1">+IF(AND(ISNUMBER(OFFSET('Sanitation Data'!$H$4,0,10*ROW('Sanitation Data'!H47))),'Data Summary'!DE53="Yes"),100-OFFSET('Sanitation Data'!$H$4,0,10*ROW('Sanitation Data'!H47)),NA())</f>
        <v>#N/A</v>
      </c>
      <c r="AQ53" s="530" t="e">
        <f ca="1">+IF(AND(ISNUMBER(OFFSET('Sanitation Data'!$H$6,0,10*ROW('Sanitation Data'!H47))),'Data Summary'!DF53="Yes"),OFFSET('Sanitation Data'!$H$6,0,10*ROW('Sanitation Data'!H47)),NA())</f>
        <v>#N/A</v>
      </c>
      <c r="AR53" s="530" t="e">
        <f ca="1">+IF(AND(ISNUMBER(OFFSET('Sanitation Data'!$H$10,0,10*ROW('Sanitation Data'!H47))),'Data Summary'!DG53="Yes"),OFFSET('Sanitation Data'!$H$10,0,10*ROW('Sanitation Data'!H47)),NA())</f>
        <v>#N/A</v>
      </c>
      <c r="AS53" s="530" t="e">
        <f ca="1">+IF(AND(ISNUMBER(OFFSET('Sanitation Data'!$H$11,0,10*ROW('Sanitation Data'!H47))),'Data Summary'!DH53="Yes"),OFFSET('Sanitation Data'!$H$11,0,10*ROW('Sanitation Data'!H47)),NA())</f>
        <v>#N/A</v>
      </c>
      <c r="AT53" s="530" t="e">
        <f ca="1">+IF(AND(ISNUMBER(OFFSET('Sanitation Data'!$H$12,0,10*ROW('Sanitation Data'!H47))),'Data Summary'!DI53="Yes"),OFFSET('Sanitation Data'!$H$12,0,10*ROW('Sanitation Data'!H47)),NA())</f>
        <v>#N/A</v>
      </c>
      <c r="AU53" s="530" t="e">
        <f ca="1">+IF(AND(ISNUMBER(OFFSET('Sanitation Data'!$I$4,0,10*ROW('Sanitation Data'!I47))),'Data Summary'!DJ53="Yes"),100-OFFSET('Sanitation Data'!$I$4,0,10*ROW('Sanitation Data'!I47)),NA())</f>
        <v>#N/A</v>
      </c>
      <c r="AV53" s="530" t="e">
        <f ca="1">+IF(AND(ISNUMBER(OFFSET('Sanitation Data'!$I$6,0,10*ROW('Sanitation Data'!I47))),'Data Summary'!DK53="Yes"),OFFSET('Sanitation Data'!$I$6,0,10*ROW('Sanitation Data'!I47)),NA())</f>
        <v>#N/A</v>
      </c>
      <c r="AW53" s="530" t="e">
        <f ca="1">+IF(AND(ISNUMBER(OFFSET('Sanitation Data'!$I$10,0,10*ROW('Sanitation Data'!I47))),'Data Summary'!DL53="Yes"),OFFSET('Sanitation Data'!$I$10,0,10*ROW('Sanitation Data'!I47)),NA())</f>
        <v>#N/A</v>
      </c>
      <c r="AX53" s="530" t="e">
        <f ca="1">+IF(AND(ISNUMBER(OFFSET('Sanitation Data'!$I$11,0,10*ROW('Sanitation Data'!I47))),'Data Summary'!DM53="Yes"),OFFSET('Sanitation Data'!$I$11,0,10*ROW('Sanitation Data'!I47)),NA())</f>
        <v>#N/A</v>
      </c>
      <c r="AY53" s="530" t="e">
        <f ca="1">+IF(AND(ISNUMBER(OFFSET('Sanitation Data'!$I$12,0,10*ROW('Sanitation Data'!I47))),'Data Summary'!DN53="Yes"),OFFSET('Sanitation Data'!$I$12,0,10*ROW('Sanitation Data'!I47)),NA())</f>
        <v>#N/A</v>
      </c>
      <c r="AZ53" s="531" t="e">
        <f ca="1">+IF(AND(ISNUMBER(OFFSET('Hygiene Data'!$D$5,0,10*ROW('Hygiene Data'!D47))),'Data Summary'!DO53="Yes"),OFFSET('Hygiene Data'!$D$5,0,10*ROW('Hygiene Data'!D47)),NA())</f>
        <v>#N/A</v>
      </c>
      <c r="BA53" s="531" t="e">
        <f ca="1">+IF(AND(ISNUMBER(OFFSET('Hygiene Data'!$D$7,0,10*ROW('Hygiene Data'!D47))),'Data Summary'!DP53="Yes"),OFFSET('Hygiene Data'!$D$7,0,10*ROW('Hygiene Data'!D47)),NA())</f>
        <v>#N/A</v>
      </c>
      <c r="BB53" s="531" t="e">
        <f ca="1">+IF(AND(ISNUMBER(OFFSET('Hygiene Data'!$D$9,0,10*ROW('Hygiene Data'!D47))),'Data Summary'!DQ53="Yes"),OFFSET('Hygiene Data'!$D$9,0,10*ROW('Hygiene Data'!D47)),NA())</f>
        <v>#N/A</v>
      </c>
      <c r="BC53" s="531" t="e">
        <f ca="1">+IF(AND(ISNUMBER(OFFSET('Hygiene Data'!$E$5,0,10*ROW('Hygiene Data'!E47))),'Data Summary'!DR53="Yes"),OFFSET('Hygiene Data'!$E$5,0,10*ROW('Hygiene Data'!E47)),NA())</f>
        <v>#N/A</v>
      </c>
      <c r="BD53" s="531" t="e">
        <f ca="1">+IF(AND(ISNUMBER(OFFSET('Hygiene Data'!$E$7,0,10*ROW('Hygiene Data'!E47))),'Data Summary'!DS53="Yes"),OFFSET('Hygiene Data'!$E$7,0,10*ROW('Hygiene Data'!E47)),NA())</f>
        <v>#N/A</v>
      </c>
      <c r="BE53" s="531" t="e">
        <f ca="1">+IF(AND(ISNUMBER(OFFSET('Hygiene Data'!$E$9,0,10*ROW('Hygiene Data'!E47))),'Data Summary'!DT53="Yes"),OFFSET('Hygiene Data'!$E$9,0,10*ROW('Hygiene Data'!E47)),NA())</f>
        <v>#N/A</v>
      </c>
      <c r="BF53" s="531" t="e">
        <f ca="1">+IF(AND(ISNUMBER(OFFSET('Hygiene Data'!$F$5,0,10*ROW('Hygiene Data'!F47))),'Data Summary'!DU53="Yes"),OFFSET('Hygiene Data'!$F$5,0,10*ROW('Hygiene Data'!F47)),NA())</f>
        <v>#N/A</v>
      </c>
      <c r="BG53" s="531" t="e">
        <f ca="1">+IF(AND(ISNUMBER(OFFSET('Hygiene Data'!$F$7,0,10*ROW('Hygiene Data'!F47))),'Data Summary'!DV53="Yes"),OFFSET('Hygiene Data'!$F$7,0,10*ROW('Hygiene Data'!F47)),NA())</f>
        <v>#N/A</v>
      </c>
      <c r="BH53" s="531" t="e">
        <f ca="1">+IF(AND(ISNUMBER(OFFSET('Hygiene Data'!$F$9,0,10*ROW('Hygiene Data'!F47))),'Data Summary'!DW53="Yes"),OFFSET('Hygiene Data'!$F$9,0,10*ROW('Hygiene Data'!F47)),NA())</f>
        <v>#N/A</v>
      </c>
      <c r="BI53" s="531" t="e">
        <f ca="1">+IF(AND(ISNUMBER(OFFSET('Hygiene Data'!$G$5,0,10*ROW('Hygiene Data'!G47))),'Data Summary'!DX53="Yes"),OFFSET('Hygiene Data'!$G$5,0,10*ROW('Hygiene Data'!G47)),NA())</f>
        <v>#N/A</v>
      </c>
      <c r="BJ53" s="531" t="e">
        <f ca="1">+IF(AND(ISNUMBER(OFFSET('Hygiene Data'!$G$7,0,10*ROW('Hygiene Data'!G47))),'Data Summary'!DY53="Yes"),OFFSET('Hygiene Data'!$G$7,0,10*ROW('Hygiene Data'!G47)),NA())</f>
        <v>#N/A</v>
      </c>
      <c r="BK53" s="531" t="e">
        <f ca="1">+IF(AND(ISNUMBER(OFFSET('Hygiene Data'!$G$9,0,10*ROW('Hygiene Data'!G47))),'Data Summary'!DZ53="Yes"),OFFSET('Hygiene Data'!$G$9,0,10*ROW('Hygiene Data'!G47)),NA())</f>
        <v>#N/A</v>
      </c>
      <c r="BL53" s="531" t="e">
        <f ca="1">+IF(AND(ISNUMBER(OFFSET('Hygiene Data'!$H$5,0,10*ROW('Hygiene Data'!H47))),'Data Summary'!EA53="Yes"),OFFSET('Hygiene Data'!$H$5,0,10*ROW('Hygiene Data'!H47)),NA())</f>
        <v>#N/A</v>
      </c>
      <c r="BM53" s="531" t="e">
        <f ca="1">+IF(AND(ISNUMBER(OFFSET('Hygiene Data'!$H$7,0,10*ROW('Hygiene Data'!H47))),'Data Summary'!EB53="Yes"),OFFSET('Hygiene Data'!$H$7,0,10*ROW('Hygiene Data'!H47)),NA())</f>
        <v>#N/A</v>
      </c>
      <c r="BN53" s="531" t="e">
        <f ca="1">+IF(AND(ISNUMBER(OFFSET('Hygiene Data'!$H$9,0,10*ROW('Hygiene Data'!H47))),'Data Summary'!EC53="Yes"),OFFSET('Hygiene Data'!$H$9,0,10*ROW('Hygiene Data'!H47)),NA())</f>
        <v>#N/A</v>
      </c>
      <c r="BO53" s="531" t="e">
        <f ca="1">+IF(AND(ISNUMBER(OFFSET('Hygiene Data'!$I$5,0,10*ROW('Hygiene Data'!I47))),'Data Summary'!ED53="Yes"),OFFSET('Hygiene Data'!$I$5,0,10*ROW('Hygiene Data'!I47)),NA())</f>
        <v>#N/A</v>
      </c>
      <c r="BP53" s="531" t="e">
        <f ca="1">+IF(AND(ISNUMBER(OFFSET('Hygiene Data'!$I$7,0,10*ROW('Hygiene Data'!I47))),'Data Summary'!EE53="Yes"),OFFSET('Hygiene Data'!$I$7,0,10*ROW('Hygiene Data'!I47)),NA())</f>
        <v>#N/A</v>
      </c>
      <c r="BQ53" s="531" t="e">
        <f ca="1">+IF(AND(ISNUMBER(OFFSET('Hygiene Data'!$I$9,0,10*ROW('Hygiene Data'!I47))),'Data Summary'!EF53="Yes"),OFFSET('Hygiene Data'!$I$9,0,10*ROW('Hygiene Data'!I47)),NA())</f>
        <v>#N/A</v>
      </c>
    </row>
    <row r="54" spans="1:69" x14ac:dyDescent="0.25">
      <c r="A54" s="527" t="e">
        <f ca="1">+RIGHT('Data Summary'!A54,LEN('Data Summary'!A54)-9)</f>
        <v>#VALUE!</v>
      </c>
      <c r="B54" s="501" t="str">
        <f ca="1">+IF(ISTEXT('Data Summary'!B54),'Data Summary'!B54,"")</f>
        <v/>
      </c>
      <c r="C54" s="528" t="e">
        <f ca="1">+VALUE('Data Summary'!C54)</f>
        <v>#VALUE!</v>
      </c>
      <c r="D54" s="529" t="e">
        <f ca="1">+IF(AND(ISNUMBER(OFFSET('Water Data'!$D$4,0,10*ROW('Water Data'!D48))),'Data Summary'!BS54="Yes"),100-OFFSET('Water Data'!$D$4,0,10*ROW('Water Data'!D48)),NA())</f>
        <v>#N/A</v>
      </c>
      <c r="E54" s="529" t="e">
        <f ca="1">+IF(AND(ISNUMBER(OFFSET('Water Data'!$D$6,0,10*ROW('Water Data'!D48))),'Data Summary'!BT54="Yes"),OFFSET('Water Data'!$D$6,0,10*ROW('Water Data'!D48)),NA())</f>
        <v>#N/A</v>
      </c>
      <c r="F54" s="529" t="e">
        <f ca="1">+IF(AND(ISNUMBER(OFFSET('Water Data'!$D$9,0,10*ROW('Water Data'!D48))),'Data Summary'!BU54="Yes"),OFFSET('Water Data'!$D$9,0,10*ROW('Water Data'!D48)),NA())</f>
        <v>#N/A</v>
      </c>
      <c r="G54" s="529" t="e">
        <f ca="1">+IF(AND(ISNUMBER(OFFSET('Water Data'!$E$4,0,10*ROW('Water Data'!E48))),'Data Summary'!BV54="Yes"),100-OFFSET('Water Data'!$E$4,0,10*ROW('Water Data'!E48)),NA())</f>
        <v>#N/A</v>
      </c>
      <c r="H54" s="529" t="e">
        <f ca="1">+IF(AND(ISNUMBER(OFFSET('Water Data'!$E$6,0,10*ROW('Water Data'!E48))),'Data Summary'!BW54="Yes"),OFFSET('Water Data'!$E$6,0,10*ROW('Water Data'!E48)),NA())</f>
        <v>#N/A</v>
      </c>
      <c r="I54" s="529" t="e">
        <f ca="1">+IF(AND(ISNUMBER(OFFSET('Water Data'!$E$9,0,10*ROW('Water Data'!E48))),'Data Summary'!BX54="Yes"),OFFSET('Water Data'!$E$9,0,10*ROW('Water Data'!E48)),NA())</f>
        <v>#N/A</v>
      </c>
      <c r="J54" s="529" t="e">
        <f ca="1">+IF(AND(ISNUMBER(OFFSET('Water Data'!$F$4,0,10*ROW('Water Data'!F48))),'Data Summary'!BY54="Yes"),100-OFFSET('Water Data'!$F$4,0,10*ROW('Water Data'!F48)),NA())</f>
        <v>#N/A</v>
      </c>
      <c r="K54" s="529" t="e">
        <f ca="1">+IF(AND(ISNUMBER(OFFSET('Water Data'!$F$6,0,10*ROW('Water Data'!F48))),'Data Summary'!BZ54="Yes"),OFFSET('Water Data'!$F$6,0,10*ROW('Water Data'!F48)),NA())</f>
        <v>#N/A</v>
      </c>
      <c r="L54" s="529" t="e">
        <f ca="1">+IF(AND(ISNUMBER(OFFSET('Water Data'!$F$9,0,10*ROW('Water Data'!F48))),'Data Summary'!CA54="Yes"),OFFSET('Water Data'!$F$9,0,10*ROW('Water Data'!F48)),NA())</f>
        <v>#N/A</v>
      </c>
      <c r="M54" s="529" t="e">
        <f ca="1">+IF(AND(ISNUMBER(OFFSET('Water Data'!$G$4,0,10*ROW('Water Data'!G48))),'Data Summary'!CB54="Yes"),100-OFFSET('Water Data'!$G$4,0,10*ROW('Water Data'!G48)),NA())</f>
        <v>#N/A</v>
      </c>
      <c r="N54" s="529" t="e">
        <f ca="1">+IF(AND(ISNUMBER(OFFSET('Water Data'!$G$6,0,10*ROW('Water Data'!G48))),'Data Summary'!CC54="Yes"),OFFSET('Water Data'!$G$6,0,10*ROW('Water Data'!G48)),NA())</f>
        <v>#N/A</v>
      </c>
      <c r="O54" s="529" t="e">
        <f ca="1">+IF(AND(ISNUMBER(OFFSET('Water Data'!$G$9,0,10*ROW('Water Data'!G48))),'Data Summary'!CD54="Yes"),OFFSET('Water Data'!$G$9,0,10*ROW('Water Data'!G48)),NA())</f>
        <v>#N/A</v>
      </c>
      <c r="P54" s="529" t="e">
        <f ca="1">+IF(AND(ISNUMBER(OFFSET('Water Data'!$H$4,0,10*ROW('Water Data'!H48))),'Data Summary'!CE54="Yes"),100-OFFSET('Water Data'!$H$4,0,10*ROW('Water Data'!H48)),NA())</f>
        <v>#N/A</v>
      </c>
      <c r="Q54" s="529" t="e">
        <f ca="1">+IF(AND(ISNUMBER(OFFSET('Water Data'!$H$6,0,10*ROW('Water Data'!H48))),'Data Summary'!CF54="Yes"),OFFSET('Water Data'!$H$6,0,10*ROW('Water Data'!H48)),NA())</f>
        <v>#N/A</v>
      </c>
      <c r="R54" s="529" t="e">
        <f ca="1">+IF(AND(ISNUMBER(OFFSET('Water Data'!$H$9,0,10*ROW('Water Data'!H48))),'Data Summary'!CG54="Yes"),OFFSET('Water Data'!$H$9,0,10*ROW('Water Data'!H48)),NA())</f>
        <v>#N/A</v>
      </c>
      <c r="S54" s="529" t="e">
        <f ca="1">+IF(AND(ISNUMBER(OFFSET('Water Data'!$I$4,0,10*ROW('Water Data'!I48))),'Data Summary'!CH54="Yes"),100-OFFSET('Water Data'!$I$4,0,10*ROW('Water Data'!I48)),NA())</f>
        <v>#N/A</v>
      </c>
      <c r="T54" s="529" t="e">
        <f ca="1">+IF(AND(ISNUMBER(OFFSET('Water Data'!$I$6,0,10*ROW('Water Data'!I48))),'Data Summary'!CI54="Yes"),OFFSET('Water Data'!$I$6,0,10*ROW('Water Data'!I48)),NA())</f>
        <v>#N/A</v>
      </c>
      <c r="U54" s="529" t="e">
        <f ca="1">+IF(AND(ISNUMBER(OFFSET('Water Data'!$I$9,0,10*ROW('Water Data'!I48))),'Data Summary'!CJ54="Yes"),OFFSET('Water Data'!$I$9,0,10*ROW('Water Data'!I48)),NA())</f>
        <v>#N/A</v>
      </c>
      <c r="V54" s="530" t="e">
        <f ca="1">+IF(AND(ISNUMBER(OFFSET('Sanitation Data'!$D$4,0,10*ROW('Sanitation Data'!D48))),'Data Summary'!CK54="Yes"),100-OFFSET('Sanitation Data'!$D$4,0,10*ROW('Sanitation Data'!D48)),NA())</f>
        <v>#N/A</v>
      </c>
      <c r="W54" s="530" t="e">
        <f ca="1">+IF(AND(ISNUMBER(OFFSET('Sanitation Data'!$D$6,0,10*ROW('Sanitation Data'!D48))),'Data Summary'!CL54="Yes"),OFFSET('Sanitation Data'!$D$6,0,10*ROW('Sanitation Data'!D48)),NA())</f>
        <v>#N/A</v>
      </c>
      <c r="X54" s="530" t="e">
        <f ca="1">+IF(AND(ISNUMBER(OFFSET('Sanitation Data'!$D$10,0,10*ROW('Sanitation Data'!D48))),'Data Summary'!CM54="Yes"),OFFSET('Sanitation Data'!$D$10,0,10*ROW('Sanitation Data'!D48)),NA())</f>
        <v>#N/A</v>
      </c>
      <c r="Y54" s="530" t="e">
        <f ca="1">+IF(AND(ISNUMBER(OFFSET('Sanitation Data'!$D$11,0,10*ROW('Sanitation Data'!D48))),'Data Summary'!CN54="Yes"),OFFSET('Sanitation Data'!$D$11,0,10*ROW('Sanitation Data'!D48)),NA())</f>
        <v>#N/A</v>
      </c>
      <c r="Z54" s="530" t="e">
        <f ca="1">+IF(AND(ISNUMBER(OFFSET('Sanitation Data'!$D$12,0,10*ROW('Sanitation Data'!D48))),'Data Summary'!CO54="Yes"),OFFSET('Sanitation Data'!$D$12,0,10*ROW('Sanitation Data'!D48)),NA())</f>
        <v>#N/A</v>
      </c>
      <c r="AA54" s="530" t="e">
        <f ca="1">+IF(AND(ISNUMBER(OFFSET('Sanitation Data'!$E$4,0,10*ROW('Sanitation Data'!E48))),'Data Summary'!CP54="Yes"),100-OFFSET('Sanitation Data'!$E$4,0,10*ROW('Sanitation Data'!E48)),NA())</f>
        <v>#N/A</v>
      </c>
      <c r="AB54" s="530" t="e">
        <f ca="1">+IF(AND(ISNUMBER(OFFSET('Sanitation Data'!$E$6,0,10*ROW('Sanitation Data'!E48))),'Data Summary'!CQ54="Yes"),OFFSET('Sanitation Data'!$E$6,0,10*ROW('Sanitation Data'!E48)),NA())</f>
        <v>#N/A</v>
      </c>
      <c r="AC54" s="530" t="e">
        <f ca="1">+IF(AND(ISNUMBER(OFFSET('Sanitation Data'!$E$10,0,10*ROW('Sanitation Data'!E48))),'Data Summary'!CR54="Yes"),OFFSET('Sanitation Data'!$E$10,0,10*ROW('Sanitation Data'!E48)),NA())</f>
        <v>#N/A</v>
      </c>
      <c r="AD54" s="530" t="e">
        <f ca="1">+IF(AND(ISNUMBER(OFFSET('Sanitation Data'!$E$11,0,10*ROW('Sanitation Data'!E48))),'Data Summary'!CS54="Yes"),OFFSET('Sanitation Data'!$E$11,0,10*ROW('Sanitation Data'!E48)),NA())</f>
        <v>#N/A</v>
      </c>
      <c r="AE54" s="530" t="e">
        <f ca="1">+IF(AND(ISNUMBER(OFFSET('Sanitation Data'!$E$12,0,10*ROW('Sanitation Data'!E48))),'Data Summary'!CT54="Yes"),OFFSET('Sanitation Data'!$E$12,0,10*ROW('Sanitation Data'!E48)),NA())</f>
        <v>#N/A</v>
      </c>
      <c r="AF54" s="530" t="e">
        <f ca="1">+IF(AND(ISNUMBER(OFFSET('Sanitation Data'!$F$4,0,10*ROW('Sanitation Data'!F48))),'Data Summary'!CU54="Yes"),100-OFFSET('Sanitation Data'!$F$4,0,10*ROW('Sanitation Data'!F48)),NA())</f>
        <v>#N/A</v>
      </c>
      <c r="AG54" s="530" t="e">
        <f ca="1">+IF(AND(ISNUMBER(OFFSET('Sanitation Data'!$F$6,0,10*ROW('Sanitation Data'!F48))),'Data Summary'!CV54="Yes"),OFFSET('Sanitation Data'!$F$6,0,10*ROW('Sanitation Data'!F48)),NA())</f>
        <v>#N/A</v>
      </c>
      <c r="AH54" s="530" t="e">
        <f ca="1">+IF(AND(ISNUMBER(OFFSET('Sanitation Data'!$F$10,0,10*ROW('Sanitation Data'!F48))),'Data Summary'!CW54="Yes"),OFFSET('Sanitation Data'!$F$10,0,10*ROW('Sanitation Data'!F48)),NA())</f>
        <v>#N/A</v>
      </c>
      <c r="AI54" s="530" t="e">
        <f ca="1">+IF(AND(ISNUMBER(OFFSET('Sanitation Data'!$F$11,0,10*ROW('Sanitation Data'!F48))),'Data Summary'!CX54="Yes"),OFFSET('Sanitation Data'!$F$11,0,10*ROW('Sanitation Data'!F48)),NA())</f>
        <v>#N/A</v>
      </c>
      <c r="AJ54" s="530" t="e">
        <f ca="1">+IF(AND(ISNUMBER(OFFSET('Sanitation Data'!$F$12,0,10*ROW('Sanitation Data'!F48))),'Data Summary'!CY54="Yes"),OFFSET('Sanitation Data'!$F$12,0,10*ROW('Sanitation Data'!F48)),NA())</f>
        <v>#N/A</v>
      </c>
      <c r="AK54" s="530" t="e">
        <f ca="1">+IF(AND(ISNUMBER(OFFSET('Sanitation Data'!$G$4,0,10*ROW('Sanitation Data'!G48))),'Data Summary'!CZ54="Yes"),100-OFFSET('Sanitation Data'!$G$4,0,10*ROW('Sanitation Data'!G48)),NA())</f>
        <v>#N/A</v>
      </c>
      <c r="AL54" s="530" t="e">
        <f ca="1">+IF(AND(ISNUMBER(OFFSET('Sanitation Data'!$G$6,0,10*ROW('Sanitation Data'!G48))),'Data Summary'!DA54="Yes"),OFFSET('Sanitation Data'!$G$6,0,10*ROW('Sanitation Data'!G48)),NA())</f>
        <v>#N/A</v>
      </c>
      <c r="AM54" s="530" t="e">
        <f ca="1">+IF(AND(ISNUMBER(OFFSET('Sanitation Data'!$G$10,0,10*ROW('Sanitation Data'!G48))),'Data Summary'!DB54="Yes"),OFFSET('Sanitation Data'!$G$10,0,10*ROW('Sanitation Data'!G48)),NA())</f>
        <v>#N/A</v>
      </c>
      <c r="AN54" s="530" t="e">
        <f ca="1">+IF(AND(ISNUMBER(OFFSET('Sanitation Data'!$G$11,0,10*ROW('Sanitation Data'!G48))),'Data Summary'!DC54="Yes"),OFFSET('Sanitation Data'!$G$11,0,10*ROW('Sanitation Data'!G48)),NA())</f>
        <v>#N/A</v>
      </c>
      <c r="AO54" s="530" t="e">
        <f ca="1">+IF(AND(ISNUMBER(OFFSET('Sanitation Data'!$G$12,0,10*ROW('Sanitation Data'!G48))),'Data Summary'!DD54="Yes"),OFFSET('Sanitation Data'!$G$12,0,10*ROW('Sanitation Data'!G48)),NA())</f>
        <v>#N/A</v>
      </c>
      <c r="AP54" s="530" t="e">
        <f ca="1">+IF(AND(ISNUMBER(OFFSET('Sanitation Data'!$H$4,0,10*ROW('Sanitation Data'!H48))),'Data Summary'!DE54="Yes"),100-OFFSET('Sanitation Data'!$H$4,0,10*ROW('Sanitation Data'!H48)),NA())</f>
        <v>#N/A</v>
      </c>
      <c r="AQ54" s="530" t="e">
        <f ca="1">+IF(AND(ISNUMBER(OFFSET('Sanitation Data'!$H$6,0,10*ROW('Sanitation Data'!H48))),'Data Summary'!DF54="Yes"),OFFSET('Sanitation Data'!$H$6,0,10*ROW('Sanitation Data'!H48)),NA())</f>
        <v>#N/A</v>
      </c>
      <c r="AR54" s="530" t="e">
        <f ca="1">+IF(AND(ISNUMBER(OFFSET('Sanitation Data'!$H$10,0,10*ROW('Sanitation Data'!H48))),'Data Summary'!DG54="Yes"),OFFSET('Sanitation Data'!$H$10,0,10*ROW('Sanitation Data'!H48)),NA())</f>
        <v>#N/A</v>
      </c>
      <c r="AS54" s="530" t="e">
        <f ca="1">+IF(AND(ISNUMBER(OFFSET('Sanitation Data'!$H$11,0,10*ROW('Sanitation Data'!H48))),'Data Summary'!DH54="Yes"),OFFSET('Sanitation Data'!$H$11,0,10*ROW('Sanitation Data'!H48)),NA())</f>
        <v>#N/A</v>
      </c>
      <c r="AT54" s="530" t="e">
        <f ca="1">+IF(AND(ISNUMBER(OFFSET('Sanitation Data'!$H$12,0,10*ROW('Sanitation Data'!H48))),'Data Summary'!DI54="Yes"),OFFSET('Sanitation Data'!$H$12,0,10*ROW('Sanitation Data'!H48)),NA())</f>
        <v>#N/A</v>
      </c>
      <c r="AU54" s="530" t="e">
        <f ca="1">+IF(AND(ISNUMBER(OFFSET('Sanitation Data'!$I$4,0,10*ROW('Sanitation Data'!I48))),'Data Summary'!DJ54="Yes"),100-OFFSET('Sanitation Data'!$I$4,0,10*ROW('Sanitation Data'!I48)),NA())</f>
        <v>#N/A</v>
      </c>
      <c r="AV54" s="530" t="e">
        <f ca="1">+IF(AND(ISNUMBER(OFFSET('Sanitation Data'!$I$6,0,10*ROW('Sanitation Data'!I48))),'Data Summary'!DK54="Yes"),OFFSET('Sanitation Data'!$I$6,0,10*ROW('Sanitation Data'!I48)),NA())</f>
        <v>#N/A</v>
      </c>
      <c r="AW54" s="530" t="e">
        <f ca="1">+IF(AND(ISNUMBER(OFFSET('Sanitation Data'!$I$10,0,10*ROW('Sanitation Data'!I48))),'Data Summary'!DL54="Yes"),OFFSET('Sanitation Data'!$I$10,0,10*ROW('Sanitation Data'!I48)),NA())</f>
        <v>#N/A</v>
      </c>
      <c r="AX54" s="530" t="e">
        <f ca="1">+IF(AND(ISNUMBER(OFFSET('Sanitation Data'!$I$11,0,10*ROW('Sanitation Data'!I48))),'Data Summary'!DM54="Yes"),OFFSET('Sanitation Data'!$I$11,0,10*ROW('Sanitation Data'!I48)),NA())</f>
        <v>#N/A</v>
      </c>
      <c r="AY54" s="530" t="e">
        <f ca="1">+IF(AND(ISNUMBER(OFFSET('Sanitation Data'!$I$12,0,10*ROW('Sanitation Data'!I48))),'Data Summary'!DN54="Yes"),OFFSET('Sanitation Data'!$I$12,0,10*ROW('Sanitation Data'!I48)),NA())</f>
        <v>#N/A</v>
      </c>
      <c r="AZ54" s="531" t="e">
        <f ca="1">+IF(AND(ISNUMBER(OFFSET('Hygiene Data'!$D$5,0,10*ROW('Hygiene Data'!D48))),'Data Summary'!DO54="Yes"),OFFSET('Hygiene Data'!$D$5,0,10*ROW('Hygiene Data'!D48)),NA())</f>
        <v>#N/A</v>
      </c>
      <c r="BA54" s="531" t="e">
        <f ca="1">+IF(AND(ISNUMBER(OFFSET('Hygiene Data'!$D$7,0,10*ROW('Hygiene Data'!D48))),'Data Summary'!DP54="Yes"),OFFSET('Hygiene Data'!$D$7,0,10*ROW('Hygiene Data'!D48)),NA())</f>
        <v>#N/A</v>
      </c>
      <c r="BB54" s="531" t="e">
        <f ca="1">+IF(AND(ISNUMBER(OFFSET('Hygiene Data'!$D$9,0,10*ROW('Hygiene Data'!D48))),'Data Summary'!DQ54="Yes"),OFFSET('Hygiene Data'!$D$9,0,10*ROW('Hygiene Data'!D48)),NA())</f>
        <v>#N/A</v>
      </c>
      <c r="BC54" s="531" t="e">
        <f ca="1">+IF(AND(ISNUMBER(OFFSET('Hygiene Data'!$E$5,0,10*ROW('Hygiene Data'!E48))),'Data Summary'!DR54="Yes"),OFFSET('Hygiene Data'!$E$5,0,10*ROW('Hygiene Data'!E48)),NA())</f>
        <v>#N/A</v>
      </c>
      <c r="BD54" s="531" t="e">
        <f ca="1">+IF(AND(ISNUMBER(OFFSET('Hygiene Data'!$E$7,0,10*ROW('Hygiene Data'!E48))),'Data Summary'!DS54="Yes"),OFFSET('Hygiene Data'!$E$7,0,10*ROW('Hygiene Data'!E48)),NA())</f>
        <v>#N/A</v>
      </c>
      <c r="BE54" s="531" t="e">
        <f ca="1">+IF(AND(ISNUMBER(OFFSET('Hygiene Data'!$E$9,0,10*ROW('Hygiene Data'!E48))),'Data Summary'!DT54="Yes"),OFFSET('Hygiene Data'!$E$9,0,10*ROW('Hygiene Data'!E48)),NA())</f>
        <v>#N/A</v>
      </c>
      <c r="BF54" s="531" t="e">
        <f ca="1">+IF(AND(ISNUMBER(OFFSET('Hygiene Data'!$F$5,0,10*ROW('Hygiene Data'!F48))),'Data Summary'!DU54="Yes"),OFFSET('Hygiene Data'!$F$5,0,10*ROW('Hygiene Data'!F48)),NA())</f>
        <v>#N/A</v>
      </c>
      <c r="BG54" s="531" t="e">
        <f ca="1">+IF(AND(ISNUMBER(OFFSET('Hygiene Data'!$F$7,0,10*ROW('Hygiene Data'!F48))),'Data Summary'!DV54="Yes"),OFFSET('Hygiene Data'!$F$7,0,10*ROW('Hygiene Data'!F48)),NA())</f>
        <v>#N/A</v>
      </c>
      <c r="BH54" s="531" t="e">
        <f ca="1">+IF(AND(ISNUMBER(OFFSET('Hygiene Data'!$F$9,0,10*ROW('Hygiene Data'!F48))),'Data Summary'!DW54="Yes"),OFFSET('Hygiene Data'!$F$9,0,10*ROW('Hygiene Data'!F48)),NA())</f>
        <v>#N/A</v>
      </c>
      <c r="BI54" s="531" t="e">
        <f ca="1">+IF(AND(ISNUMBER(OFFSET('Hygiene Data'!$G$5,0,10*ROW('Hygiene Data'!G48))),'Data Summary'!DX54="Yes"),OFFSET('Hygiene Data'!$G$5,0,10*ROW('Hygiene Data'!G48)),NA())</f>
        <v>#N/A</v>
      </c>
      <c r="BJ54" s="531" t="e">
        <f ca="1">+IF(AND(ISNUMBER(OFFSET('Hygiene Data'!$G$7,0,10*ROW('Hygiene Data'!G48))),'Data Summary'!DY54="Yes"),OFFSET('Hygiene Data'!$G$7,0,10*ROW('Hygiene Data'!G48)),NA())</f>
        <v>#N/A</v>
      </c>
      <c r="BK54" s="531" t="e">
        <f ca="1">+IF(AND(ISNUMBER(OFFSET('Hygiene Data'!$G$9,0,10*ROW('Hygiene Data'!G48))),'Data Summary'!DZ54="Yes"),OFFSET('Hygiene Data'!$G$9,0,10*ROW('Hygiene Data'!G48)),NA())</f>
        <v>#N/A</v>
      </c>
      <c r="BL54" s="531" t="e">
        <f ca="1">+IF(AND(ISNUMBER(OFFSET('Hygiene Data'!$H$5,0,10*ROW('Hygiene Data'!H48))),'Data Summary'!EA54="Yes"),OFFSET('Hygiene Data'!$H$5,0,10*ROW('Hygiene Data'!H48)),NA())</f>
        <v>#N/A</v>
      </c>
      <c r="BM54" s="531" t="e">
        <f ca="1">+IF(AND(ISNUMBER(OFFSET('Hygiene Data'!$H$7,0,10*ROW('Hygiene Data'!H48))),'Data Summary'!EB54="Yes"),OFFSET('Hygiene Data'!$H$7,0,10*ROW('Hygiene Data'!H48)),NA())</f>
        <v>#N/A</v>
      </c>
      <c r="BN54" s="531" t="e">
        <f ca="1">+IF(AND(ISNUMBER(OFFSET('Hygiene Data'!$H$9,0,10*ROW('Hygiene Data'!H48))),'Data Summary'!EC54="Yes"),OFFSET('Hygiene Data'!$H$9,0,10*ROW('Hygiene Data'!H48)),NA())</f>
        <v>#N/A</v>
      </c>
      <c r="BO54" s="531" t="e">
        <f ca="1">+IF(AND(ISNUMBER(OFFSET('Hygiene Data'!$I$5,0,10*ROW('Hygiene Data'!I48))),'Data Summary'!ED54="Yes"),OFFSET('Hygiene Data'!$I$5,0,10*ROW('Hygiene Data'!I48)),NA())</f>
        <v>#N/A</v>
      </c>
      <c r="BP54" s="531" t="e">
        <f ca="1">+IF(AND(ISNUMBER(OFFSET('Hygiene Data'!$I$7,0,10*ROW('Hygiene Data'!I48))),'Data Summary'!EE54="Yes"),OFFSET('Hygiene Data'!$I$7,0,10*ROW('Hygiene Data'!I48)),NA())</f>
        <v>#N/A</v>
      </c>
      <c r="BQ54" s="531" t="e">
        <f ca="1">+IF(AND(ISNUMBER(OFFSET('Hygiene Data'!$I$9,0,10*ROW('Hygiene Data'!I48))),'Data Summary'!EF54="Yes"),OFFSET('Hygiene Data'!$I$9,0,10*ROW('Hygiene Data'!I48)),NA())</f>
        <v>#N/A</v>
      </c>
    </row>
    <row r="55" spans="1:69" x14ac:dyDescent="0.25">
      <c r="A55" s="527" t="e">
        <f ca="1">+RIGHT('Data Summary'!A55,LEN('Data Summary'!A55)-9)</f>
        <v>#VALUE!</v>
      </c>
      <c r="B55" s="501" t="str">
        <f ca="1">+IF(ISTEXT('Data Summary'!B55),'Data Summary'!B55,"")</f>
        <v/>
      </c>
      <c r="C55" s="528" t="e">
        <f ca="1">+VALUE('Data Summary'!C55)</f>
        <v>#VALUE!</v>
      </c>
      <c r="D55" s="529" t="e">
        <f ca="1">+IF(AND(ISNUMBER(OFFSET('Water Data'!$D$4,0,10*ROW('Water Data'!D49))),'Data Summary'!BS55="Yes"),100-OFFSET('Water Data'!$D$4,0,10*ROW('Water Data'!D49)),NA())</f>
        <v>#N/A</v>
      </c>
      <c r="E55" s="529" t="e">
        <f ca="1">+IF(AND(ISNUMBER(OFFSET('Water Data'!$D$6,0,10*ROW('Water Data'!D49))),'Data Summary'!BT55="Yes"),OFFSET('Water Data'!$D$6,0,10*ROW('Water Data'!D49)),NA())</f>
        <v>#N/A</v>
      </c>
      <c r="F55" s="529" t="e">
        <f ca="1">+IF(AND(ISNUMBER(OFFSET('Water Data'!$D$9,0,10*ROW('Water Data'!D49))),'Data Summary'!BU55="Yes"),OFFSET('Water Data'!$D$9,0,10*ROW('Water Data'!D49)),NA())</f>
        <v>#N/A</v>
      </c>
      <c r="G55" s="529" t="e">
        <f ca="1">+IF(AND(ISNUMBER(OFFSET('Water Data'!$E$4,0,10*ROW('Water Data'!E49))),'Data Summary'!BV55="Yes"),100-OFFSET('Water Data'!$E$4,0,10*ROW('Water Data'!E49)),NA())</f>
        <v>#N/A</v>
      </c>
      <c r="H55" s="529" t="e">
        <f ca="1">+IF(AND(ISNUMBER(OFFSET('Water Data'!$E$6,0,10*ROW('Water Data'!E49))),'Data Summary'!BW55="Yes"),OFFSET('Water Data'!$E$6,0,10*ROW('Water Data'!E49)),NA())</f>
        <v>#N/A</v>
      </c>
      <c r="I55" s="529" t="e">
        <f ca="1">+IF(AND(ISNUMBER(OFFSET('Water Data'!$E$9,0,10*ROW('Water Data'!E49))),'Data Summary'!BX55="Yes"),OFFSET('Water Data'!$E$9,0,10*ROW('Water Data'!E49)),NA())</f>
        <v>#N/A</v>
      </c>
      <c r="J55" s="529" t="e">
        <f ca="1">+IF(AND(ISNUMBER(OFFSET('Water Data'!$F$4,0,10*ROW('Water Data'!F49))),'Data Summary'!BY55="Yes"),100-OFFSET('Water Data'!$F$4,0,10*ROW('Water Data'!F49)),NA())</f>
        <v>#N/A</v>
      </c>
      <c r="K55" s="529" t="e">
        <f ca="1">+IF(AND(ISNUMBER(OFFSET('Water Data'!$F$6,0,10*ROW('Water Data'!F49))),'Data Summary'!BZ55="Yes"),OFFSET('Water Data'!$F$6,0,10*ROW('Water Data'!F49)),NA())</f>
        <v>#N/A</v>
      </c>
      <c r="L55" s="529" t="e">
        <f ca="1">+IF(AND(ISNUMBER(OFFSET('Water Data'!$F$9,0,10*ROW('Water Data'!F49))),'Data Summary'!CA55="Yes"),OFFSET('Water Data'!$F$9,0,10*ROW('Water Data'!F49)),NA())</f>
        <v>#N/A</v>
      </c>
      <c r="M55" s="529" t="e">
        <f ca="1">+IF(AND(ISNUMBER(OFFSET('Water Data'!$G$4,0,10*ROW('Water Data'!G49))),'Data Summary'!CB55="Yes"),100-OFFSET('Water Data'!$G$4,0,10*ROW('Water Data'!G49)),NA())</f>
        <v>#N/A</v>
      </c>
      <c r="N55" s="529" t="e">
        <f ca="1">+IF(AND(ISNUMBER(OFFSET('Water Data'!$G$6,0,10*ROW('Water Data'!G49))),'Data Summary'!CC55="Yes"),OFFSET('Water Data'!$G$6,0,10*ROW('Water Data'!G49)),NA())</f>
        <v>#N/A</v>
      </c>
      <c r="O55" s="529" t="e">
        <f ca="1">+IF(AND(ISNUMBER(OFFSET('Water Data'!$G$9,0,10*ROW('Water Data'!G49))),'Data Summary'!CD55="Yes"),OFFSET('Water Data'!$G$9,0,10*ROW('Water Data'!G49)),NA())</f>
        <v>#N/A</v>
      </c>
      <c r="P55" s="529" t="e">
        <f ca="1">+IF(AND(ISNUMBER(OFFSET('Water Data'!$H$4,0,10*ROW('Water Data'!H49))),'Data Summary'!CE55="Yes"),100-OFFSET('Water Data'!$H$4,0,10*ROW('Water Data'!H49)),NA())</f>
        <v>#N/A</v>
      </c>
      <c r="Q55" s="529" t="e">
        <f ca="1">+IF(AND(ISNUMBER(OFFSET('Water Data'!$H$6,0,10*ROW('Water Data'!H49))),'Data Summary'!CF55="Yes"),OFFSET('Water Data'!$H$6,0,10*ROW('Water Data'!H49)),NA())</f>
        <v>#N/A</v>
      </c>
      <c r="R55" s="529" t="e">
        <f ca="1">+IF(AND(ISNUMBER(OFFSET('Water Data'!$H$9,0,10*ROW('Water Data'!H49))),'Data Summary'!CG55="Yes"),OFFSET('Water Data'!$H$9,0,10*ROW('Water Data'!H49)),NA())</f>
        <v>#N/A</v>
      </c>
      <c r="S55" s="529" t="e">
        <f ca="1">+IF(AND(ISNUMBER(OFFSET('Water Data'!$I$4,0,10*ROW('Water Data'!I49))),'Data Summary'!CH55="Yes"),100-OFFSET('Water Data'!$I$4,0,10*ROW('Water Data'!I49)),NA())</f>
        <v>#N/A</v>
      </c>
      <c r="T55" s="529" t="e">
        <f ca="1">+IF(AND(ISNUMBER(OFFSET('Water Data'!$I$6,0,10*ROW('Water Data'!I49))),'Data Summary'!CI55="Yes"),OFFSET('Water Data'!$I$6,0,10*ROW('Water Data'!I49)),NA())</f>
        <v>#N/A</v>
      </c>
      <c r="U55" s="529" t="e">
        <f ca="1">+IF(AND(ISNUMBER(OFFSET('Water Data'!$I$9,0,10*ROW('Water Data'!I49))),'Data Summary'!CJ55="Yes"),OFFSET('Water Data'!$I$9,0,10*ROW('Water Data'!I49)),NA())</f>
        <v>#N/A</v>
      </c>
      <c r="V55" s="530" t="e">
        <f ca="1">+IF(AND(ISNUMBER(OFFSET('Sanitation Data'!$D$4,0,10*ROW('Sanitation Data'!D49))),'Data Summary'!CK55="Yes"),100-OFFSET('Sanitation Data'!$D$4,0,10*ROW('Sanitation Data'!D49)),NA())</f>
        <v>#N/A</v>
      </c>
      <c r="W55" s="530" t="e">
        <f ca="1">+IF(AND(ISNUMBER(OFFSET('Sanitation Data'!$D$6,0,10*ROW('Sanitation Data'!D49))),'Data Summary'!CL55="Yes"),OFFSET('Sanitation Data'!$D$6,0,10*ROW('Sanitation Data'!D49)),NA())</f>
        <v>#N/A</v>
      </c>
      <c r="X55" s="530" t="e">
        <f ca="1">+IF(AND(ISNUMBER(OFFSET('Sanitation Data'!$D$10,0,10*ROW('Sanitation Data'!D49))),'Data Summary'!CM55="Yes"),OFFSET('Sanitation Data'!$D$10,0,10*ROW('Sanitation Data'!D49)),NA())</f>
        <v>#N/A</v>
      </c>
      <c r="Y55" s="530" t="e">
        <f ca="1">+IF(AND(ISNUMBER(OFFSET('Sanitation Data'!$D$11,0,10*ROW('Sanitation Data'!D49))),'Data Summary'!CN55="Yes"),OFFSET('Sanitation Data'!$D$11,0,10*ROW('Sanitation Data'!D49)),NA())</f>
        <v>#N/A</v>
      </c>
      <c r="Z55" s="530" t="e">
        <f ca="1">+IF(AND(ISNUMBER(OFFSET('Sanitation Data'!$D$12,0,10*ROW('Sanitation Data'!D49))),'Data Summary'!CO55="Yes"),OFFSET('Sanitation Data'!$D$12,0,10*ROW('Sanitation Data'!D49)),NA())</f>
        <v>#N/A</v>
      </c>
      <c r="AA55" s="530" t="e">
        <f ca="1">+IF(AND(ISNUMBER(OFFSET('Sanitation Data'!$E$4,0,10*ROW('Sanitation Data'!E49))),'Data Summary'!CP55="Yes"),100-OFFSET('Sanitation Data'!$E$4,0,10*ROW('Sanitation Data'!E49)),NA())</f>
        <v>#N/A</v>
      </c>
      <c r="AB55" s="530" t="e">
        <f ca="1">+IF(AND(ISNUMBER(OFFSET('Sanitation Data'!$E$6,0,10*ROW('Sanitation Data'!E49))),'Data Summary'!CQ55="Yes"),OFFSET('Sanitation Data'!$E$6,0,10*ROW('Sanitation Data'!E49)),NA())</f>
        <v>#N/A</v>
      </c>
      <c r="AC55" s="530" t="e">
        <f ca="1">+IF(AND(ISNUMBER(OFFSET('Sanitation Data'!$E$10,0,10*ROW('Sanitation Data'!E49))),'Data Summary'!CR55="Yes"),OFFSET('Sanitation Data'!$E$10,0,10*ROW('Sanitation Data'!E49)),NA())</f>
        <v>#N/A</v>
      </c>
      <c r="AD55" s="530" t="e">
        <f ca="1">+IF(AND(ISNUMBER(OFFSET('Sanitation Data'!$E$11,0,10*ROW('Sanitation Data'!E49))),'Data Summary'!CS55="Yes"),OFFSET('Sanitation Data'!$E$11,0,10*ROW('Sanitation Data'!E49)),NA())</f>
        <v>#N/A</v>
      </c>
      <c r="AE55" s="530" t="e">
        <f ca="1">+IF(AND(ISNUMBER(OFFSET('Sanitation Data'!$E$12,0,10*ROW('Sanitation Data'!E49))),'Data Summary'!CT55="Yes"),OFFSET('Sanitation Data'!$E$12,0,10*ROW('Sanitation Data'!E49)),NA())</f>
        <v>#N/A</v>
      </c>
      <c r="AF55" s="530" t="e">
        <f ca="1">+IF(AND(ISNUMBER(OFFSET('Sanitation Data'!$F$4,0,10*ROW('Sanitation Data'!F49))),'Data Summary'!CU55="Yes"),100-OFFSET('Sanitation Data'!$F$4,0,10*ROW('Sanitation Data'!F49)),NA())</f>
        <v>#N/A</v>
      </c>
      <c r="AG55" s="530" t="e">
        <f ca="1">+IF(AND(ISNUMBER(OFFSET('Sanitation Data'!$F$6,0,10*ROW('Sanitation Data'!F49))),'Data Summary'!CV55="Yes"),OFFSET('Sanitation Data'!$F$6,0,10*ROW('Sanitation Data'!F49)),NA())</f>
        <v>#N/A</v>
      </c>
      <c r="AH55" s="530" t="e">
        <f ca="1">+IF(AND(ISNUMBER(OFFSET('Sanitation Data'!$F$10,0,10*ROW('Sanitation Data'!F49))),'Data Summary'!CW55="Yes"),OFFSET('Sanitation Data'!$F$10,0,10*ROW('Sanitation Data'!F49)),NA())</f>
        <v>#N/A</v>
      </c>
      <c r="AI55" s="530" t="e">
        <f ca="1">+IF(AND(ISNUMBER(OFFSET('Sanitation Data'!$F$11,0,10*ROW('Sanitation Data'!F49))),'Data Summary'!CX55="Yes"),OFFSET('Sanitation Data'!$F$11,0,10*ROW('Sanitation Data'!F49)),NA())</f>
        <v>#N/A</v>
      </c>
      <c r="AJ55" s="530" t="e">
        <f ca="1">+IF(AND(ISNUMBER(OFFSET('Sanitation Data'!$F$12,0,10*ROW('Sanitation Data'!F49))),'Data Summary'!CY55="Yes"),OFFSET('Sanitation Data'!$F$12,0,10*ROW('Sanitation Data'!F49)),NA())</f>
        <v>#N/A</v>
      </c>
      <c r="AK55" s="530" t="e">
        <f ca="1">+IF(AND(ISNUMBER(OFFSET('Sanitation Data'!$G$4,0,10*ROW('Sanitation Data'!G49))),'Data Summary'!CZ55="Yes"),100-OFFSET('Sanitation Data'!$G$4,0,10*ROW('Sanitation Data'!G49)),NA())</f>
        <v>#N/A</v>
      </c>
      <c r="AL55" s="530" t="e">
        <f ca="1">+IF(AND(ISNUMBER(OFFSET('Sanitation Data'!$G$6,0,10*ROW('Sanitation Data'!G49))),'Data Summary'!DA55="Yes"),OFFSET('Sanitation Data'!$G$6,0,10*ROW('Sanitation Data'!G49)),NA())</f>
        <v>#N/A</v>
      </c>
      <c r="AM55" s="530" t="e">
        <f ca="1">+IF(AND(ISNUMBER(OFFSET('Sanitation Data'!$G$10,0,10*ROW('Sanitation Data'!G49))),'Data Summary'!DB55="Yes"),OFFSET('Sanitation Data'!$G$10,0,10*ROW('Sanitation Data'!G49)),NA())</f>
        <v>#N/A</v>
      </c>
      <c r="AN55" s="530" t="e">
        <f ca="1">+IF(AND(ISNUMBER(OFFSET('Sanitation Data'!$G$11,0,10*ROW('Sanitation Data'!G49))),'Data Summary'!DC55="Yes"),OFFSET('Sanitation Data'!$G$11,0,10*ROW('Sanitation Data'!G49)),NA())</f>
        <v>#N/A</v>
      </c>
      <c r="AO55" s="530" t="e">
        <f ca="1">+IF(AND(ISNUMBER(OFFSET('Sanitation Data'!$G$12,0,10*ROW('Sanitation Data'!G49))),'Data Summary'!DD55="Yes"),OFFSET('Sanitation Data'!$G$12,0,10*ROW('Sanitation Data'!G49)),NA())</f>
        <v>#N/A</v>
      </c>
      <c r="AP55" s="530" t="e">
        <f ca="1">+IF(AND(ISNUMBER(OFFSET('Sanitation Data'!$H$4,0,10*ROW('Sanitation Data'!H49))),'Data Summary'!DE55="Yes"),100-OFFSET('Sanitation Data'!$H$4,0,10*ROW('Sanitation Data'!H49)),NA())</f>
        <v>#N/A</v>
      </c>
      <c r="AQ55" s="530" t="e">
        <f ca="1">+IF(AND(ISNUMBER(OFFSET('Sanitation Data'!$H$6,0,10*ROW('Sanitation Data'!H49))),'Data Summary'!DF55="Yes"),OFFSET('Sanitation Data'!$H$6,0,10*ROW('Sanitation Data'!H49)),NA())</f>
        <v>#N/A</v>
      </c>
      <c r="AR55" s="530" t="e">
        <f ca="1">+IF(AND(ISNUMBER(OFFSET('Sanitation Data'!$H$10,0,10*ROW('Sanitation Data'!H49))),'Data Summary'!DG55="Yes"),OFFSET('Sanitation Data'!$H$10,0,10*ROW('Sanitation Data'!H49)),NA())</f>
        <v>#N/A</v>
      </c>
      <c r="AS55" s="530" t="e">
        <f ca="1">+IF(AND(ISNUMBER(OFFSET('Sanitation Data'!$H$11,0,10*ROW('Sanitation Data'!H49))),'Data Summary'!DH55="Yes"),OFFSET('Sanitation Data'!$H$11,0,10*ROW('Sanitation Data'!H49)),NA())</f>
        <v>#N/A</v>
      </c>
      <c r="AT55" s="530" t="e">
        <f ca="1">+IF(AND(ISNUMBER(OFFSET('Sanitation Data'!$H$12,0,10*ROW('Sanitation Data'!H49))),'Data Summary'!DI55="Yes"),OFFSET('Sanitation Data'!$H$12,0,10*ROW('Sanitation Data'!H49)),NA())</f>
        <v>#N/A</v>
      </c>
      <c r="AU55" s="530" t="e">
        <f ca="1">+IF(AND(ISNUMBER(OFFSET('Sanitation Data'!$I$4,0,10*ROW('Sanitation Data'!I49))),'Data Summary'!DJ55="Yes"),100-OFFSET('Sanitation Data'!$I$4,0,10*ROW('Sanitation Data'!I49)),NA())</f>
        <v>#N/A</v>
      </c>
      <c r="AV55" s="530" t="e">
        <f ca="1">+IF(AND(ISNUMBER(OFFSET('Sanitation Data'!$I$6,0,10*ROW('Sanitation Data'!I49))),'Data Summary'!DK55="Yes"),OFFSET('Sanitation Data'!$I$6,0,10*ROW('Sanitation Data'!I49)),NA())</f>
        <v>#N/A</v>
      </c>
      <c r="AW55" s="530" t="e">
        <f ca="1">+IF(AND(ISNUMBER(OFFSET('Sanitation Data'!$I$10,0,10*ROW('Sanitation Data'!I49))),'Data Summary'!DL55="Yes"),OFFSET('Sanitation Data'!$I$10,0,10*ROW('Sanitation Data'!I49)),NA())</f>
        <v>#N/A</v>
      </c>
      <c r="AX55" s="530" t="e">
        <f ca="1">+IF(AND(ISNUMBER(OFFSET('Sanitation Data'!$I$11,0,10*ROW('Sanitation Data'!I49))),'Data Summary'!DM55="Yes"),OFFSET('Sanitation Data'!$I$11,0,10*ROW('Sanitation Data'!I49)),NA())</f>
        <v>#N/A</v>
      </c>
      <c r="AY55" s="530" t="e">
        <f ca="1">+IF(AND(ISNUMBER(OFFSET('Sanitation Data'!$I$12,0,10*ROW('Sanitation Data'!I49))),'Data Summary'!DN55="Yes"),OFFSET('Sanitation Data'!$I$12,0,10*ROW('Sanitation Data'!I49)),NA())</f>
        <v>#N/A</v>
      </c>
      <c r="AZ55" s="531" t="e">
        <f ca="1">+IF(AND(ISNUMBER(OFFSET('Hygiene Data'!$D$5,0,10*ROW('Hygiene Data'!D49))),'Data Summary'!DO55="Yes"),OFFSET('Hygiene Data'!$D$5,0,10*ROW('Hygiene Data'!D49)),NA())</f>
        <v>#N/A</v>
      </c>
      <c r="BA55" s="531" t="e">
        <f ca="1">+IF(AND(ISNUMBER(OFFSET('Hygiene Data'!$D$7,0,10*ROW('Hygiene Data'!D49))),'Data Summary'!DP55="Yes"),OFFSET('Hygiene Data'!$D$7,0,10*ROW('Hygiene Data'!D49)),NA())</f>
        <v>#N/A</v>
      </c>
      <c r="BB55" s="531" t="e">
        <f ca="1">+IF(AND(ISNUMBER(OFFSET('Hygiene Data'!$D$9,0,10*ROW('Hygiene Data'!D49))),'Data Summary'!DQ55="Yes"),OFFSET('Hygiene Data'!$D$9,0,10*ROW('Hygiene Data'!D49)),NA())</f>
        <v>#N/A</v>
      </c>
      <c r="BC55" s="531" t="e">
        <f ca="1">+IF(AND(ISNUMBER(OFFSET('Hygiene Data'!$E$5,0,10*ROW('Hygiene Data'!E49))),'Data Summary'!DR55="Yes"),OFFSET('Hygiene Data'!$E$5,0,10*ROW('Hygiene Data'!E49)),NA())</f>
        <v>#N/A</v>
      </c>
      <c r="BD55" s="531" t="e">
        <f ca="1">+IF(AND(ISNUMBER(OFFSET('Hygiene Data'!$E$7,0,10*ROW('Hygiene Data'!E49))),'Data Summary'!DS55="Yes"),OFFSET('Hygiene Data'!$E$7,0,10*ROW('Hygiene Data'!E49)),NA())</f>
        <v>#N/A</v>
      </c>
      <c r="BE55" s="531" t="e">
        <f ca="1">+IF(AND(ISNUMBER(OFFSET('Hygiene Data'!$E$9,0,10*ROW('Hygiene Data'!E49))),'Data Summary'!DT55="Yes"),OFFSET('Hygiene Data'!$E$9,0,10*ROW('Hygiene Data'!E49)),NA())</f>
        <v>#N/A</v>
      </c>
      <c r="BF55" s="531" t="e">
        <f ca="1">+IF(AND(ISNUMBER(OFFSET('Hygiene Data'!$F$5,0,10*ROW('Hygiene Data'!F49))),'Data Summary'!DU55="Yes"),OFFSET('Hygiene Data'!$F$5,0,10*ROW('Hygiene Data'!F49)),NA())</f>
        <v>#N/A</v>
      </c>
      <c r="BG55" s="531" t="e">
        <f ca="1">+IF(AND(ISNUMBER(OFFSET('Hygiene Data'!$F$7,0,10*ROW('Hygiene Data'!F49))),'Data Summary'!DV55="Yes"),OFFSET('Hygiene Data'!$F$7,0,10*ROW('Hygiene Data'!F49)),NA())</f>
        <v>#N/A</v>
      </c>
      <c r="BH55" s="531" t="e">
        <f ca="1">+IF(AND(ISNUMBER(OFFSET('Hygiene Data'!$F$9,0,10*ROW('Hygiene Data'!F49))),'Data Summary'!DW55="Yes"),OFFSET('Hygiene Data'!$F$9,0,10*ROW('Hygiene Data'!F49)),NA())</f>
        <v>#N/A</v>
      </c>
      <c r="BI55" s="531" t="e">
        <f ca="1">+IF(AND(ISNUMBER(OFFSET('Hygiene Data'!$G$5,0,10*ROW('Hygiene Data'!G49))),'Data Summary'!DX55="Yes"),OFFSET('Hygiene Data'!$G$5,0,10*ROW('Hygiene Data'!G49)),NA())</f>
        <v>#N/A</v>
      </c>
      <c r="BJ55" s="531" t="e">
        <f ca="1">+IF(AND(ISNUMBER(OFFSET('Hygiene Data'!$G$7,0,10*ROW('Hygiene Data'!G49))),'Data Summary'!DY55="Yes"),OFFSET('Hygiene Data'!$G$7,0,10*ROW('Hygiene Data'!G49)),NA())</f>
        <v>#N/A</v>
      </c>
      <c r="BK55" s="531" t="e">
        <f ca="1">+IF(AND(ISNUMBER(OFFSET('Hygiene Data'!$G$9,0,10*ROW('Hygiene Data'!G49))),'Data Summary'!DZ55="Yes"),OFFSET('Hygiene Data'!$G$9,0,10*ROW('Hygiene Data'!G49)),NA())</f>
        <v>#N/A</v>
      </c>
      <c r="BL55" s="531" t="e">
        <f ca="1">+IF(AND(ISNUMBER(OFFSET('Hygiene Data'!$H$5,0,10*ROW('Hygiene Data'!H49))),'Data Summary'!EA55="Yes"),OFFSET('Hygiene Data'!$H$5,0,10*ROW('Hygiene Data'!H49)),NA())</f>
        <v>#N/A</v>
      </c>
      <c r="BM55" s="531" t="e">
        <f ca="1">+IF(AND(ISNUMBER(OFFSET('Hygiene Data'!$H$7,0,10*ROW('Hygiene Data'!H49))),'Data Summary'!EB55="Yes"),OFFSET('Hygiene Data'!$H$7,0,10*ROW('Hygiene Data'!H49)),NA())</f>
        <v>#N/A</v>
      </c>
      <c r="BN55" s="531" t="e">
        <f ca="1">+IF(AND(ISNUMBER(OFFSET('Hygiene Data'!$H$9,0,10*ROW('Hygiene Data'!H49))),'Data Summary'!EC55="Yes"),OFFSET('Hygiene Data'!$H$9,0,10*ROW('Hygiene Data'!H49)),NA())</f>
        <v>#N/A</v>
      </c>
      <c r="BO55" s="531" t="e">
        <f ca="1">+IF(AND(ISNUMBER(OFFSET('Hygiene Data'!$I$5,0,10*ROW('Hygiene Data'!I49))),'Data Summary'!ED55="Yes"),OFFSET('Hygiene Data'!$I$5,0,10*ROW('Hygiene Data'!I49)),NA())</f>
        <v>#N/A</v>
      </c>
      <c r="BP55" s="531" t="e">
        <f ca="1">+IF(AND(ISNUMBER(OFFSET('Hygiene Data'!$I$7,0,10*ROW('Hygiene Data'!I49))),'Data Summary'!EE55="Yes"),OFFSET('Hygiene Data'!$I$7,0,10*ROW('Hygiene Data'!I49)),NA())</f>
        <v>#N/A</v>
      </c>
      <c r="BQ55" s="531" t="e">
        <f ca="1">+IF(AND(ISNUMBER(OFFSET('Hygiene Data'!$I$9,0,10*ROW('Hygiene Data'!I49))),'Data Summary'!EF55="Yes"),OFFSET('Hygiene Data'!$I$9,0,10*ROW('Hygiene Data'!I49)),NA())</f>
        <v>#N/A</v>
      </c>
    </row>
    <row r="56" spans="1:69" x14ac:dyDescent="0.25">
      <c r="A56" s="527" t="e">
        <f ca="1">+RIGHT('Data Summary'!A56,LEN('Data Summary'!A56)-9)</f>
        <v>#VALUE!</v>
      </c>
      <c r="B56" s="501" t="str">
        <f ca="1">+IF(ISTEXT('Data Summary'!B56),'Data Summary'!B56,"")</f>
        <v/>
      </c>
      <c r="C56" s="528" t="e">
        <f ca="1">+VALUE('Data Summary'!C56)</f>
        <v>#VALUE!</v>
      </c>
      <c r="D56" s="529" t="e">
        <f ca="1">+IF(AND(ISNUMBER(OFFSET('Water Data'!$D$4,0,10*ROW('Water Data'!D50))),'Data Summary'!BS56="Yes"),100-OFFSET('Water Data'!$D$4,0,10*ROW('Water Data'!D50)),NA())</f>
        <v>#N/A</v>
      </c>
      <c r="E56" s="529" t="e">
        <f ca="1">+IF(AND(ISNUMBER(OFFSET('Water Data'!$D$6,0,10*ROW('Water Data'!D50))),'Data Summary'!BT56="Yes"),OFFSET('Water Data'!$D$6,0,10*ROW('Water Data'!D50)),NA())</f>
        <v>#N/A</v>
      </c>
      <c r="F56" s="529" t="e">
        <f ca="1">+IF(AND(ISNUMBER(OFFSET('Water Data'!$D$9,0,10*ROW('Water Data'!D50))),'Data Summary'!BU56="Yes"),OFFSET('Water Data'!$D$9,0,10*ROW('Water Data'!D50)),NA())</f>
        <v>#N/A</v>
      </c>
      <c r="G56" s="529" t="e">
        <f ca="1">+IF(AND(ISNUMBER(OFFSET('Water Data'!$E$4,0,10*ROW('Water Data'!E50))),'Data Summary'!BV56="Yes"),100-OFFSET('Water Data'!$E$4,0,10*ROW('Water Data'!E50)),NA())</f>
        <v>#N/A</v>
      </c>
      <c r="H56" s="529" t="e">
        <f ca="1">+IF(AND(ISNUMBER(OFFSET('Water Data'!$E$6,0,10*ROW('Water Data'!E50))),'Data Summary'!BW56="Yes"),OFFSET('Water Data'!$E$6,0,10*ROW('Water Data'!E50)),NA())</f>
        <v>#N/A</v>
      </c>
      <c r="I56" s="529" t="e">
        <f ca="1">+IF(AND(ISNUMBER(OFFSET('Water Data'!$E$9,0,10*ROW('Water Data'!E50))),'Data Summary'!BX56="Yes"),OFFSET('Water Data'!$E$9,0,10*ROW('Water Data'!E50)),NA())</f>
        <v>#N/A</v>
      </c>
      <c r="J56" s="529" t="e">
        <f ca="1">+IF(AND(ISNUMBER(OFFSET('Water Data'!$F$4,0,10*ROW('Water Data'!F50))),'Data Summary'!BY56="Yes"),100-OFFSET('Water Data'!$F$4,0,10*ROW('Water Data'!F50)),NA())</f>
        <v>#N/A</v>
      </c>
      <c r="K56" s="529" t="e">
        <f ca="1">+IF(AND(ISNUMBER(OFFSET('Water Data'!$F$6,0,10*ROW('Water Data'!F50))),'Data Summary'!BZ56="Yes"),OFFSET('Water Data'!$F$6,0,10*ROW('Water Data'!F50)),NA())</f>
        <v>#N/A</v>
      </c>
      <c r="L56" s="529" t="e">
        <f ca="1">+IF(AND(ISNUMBER(OFFSET('Water Data'!$F$9,0,10*ROW('Water Data'!F50))),'Data Summary'!CA56="Yes"),OFFSET('Water Data'!$F$9,0,10*ROW('Water Data'!F50)),NA())</f>
        <v>#N/A</v>
      </c>
      <c r="M56" s="529" t="e">
        <f ca="1">+IF(AND(ISNUMBER(OFFSET('Water Data'!$G$4,0,10*ROW('Water Data'!G50))),'Data Summary'!CB56="Yes"),100-OFFSET('Water Data'!$G$4,0,10*ROW('Water Data'!G50)),NA())</f>
        <v>#N/A</v>
      </c>
      <c r="N56" s="529" t="e">
        <f ca="1">+IF(AND(ISNUMBER(OFFSET('Water Data'!$G$6,0,10*ROW('Water Data'!G50))),'Data Summary'!CC56="Yes"),OFFSET('Water Data'!$G$6,0,10*ROW('Water Data'!G50)),NA())</f>
        <v>#N/A</v>
      </c>
      <c r="O56" s="529" t="e">
        <f ca="1">+IF(AND(ISNUMBER(OFFSET('Water Data'!$G$9,0,10*ROW('Water Data'!G50))),'Data Summary'!CD56="Yes"),OFFSET('Water Data'!$G$9,0,10*ROW('Water Data'!G50)),NA())</f>
        <v>#N/A</v>
      </c>
      <c r="P56" s="529" t="e">
        <f ca="1">+IF(AND(ISNUMBER(OFFSET('Water Data'!$H$4,0,10*ROW('Water Data'!H50))),'Data Summary'!CE56="Yes"),100-OFFSET('Water Data'!$H$4,0,10*ROW('Water Data'!H50)),NA())</f>
        <v>#N/A</v>
      </c>
      <c r="Q56" s="529" t="e">
        <f ca="1">+IF(AND(ISNUMBER(OFFSET('Water Data'!$H$6,0,10*ROW('Water Data'!H50))),'Data Summary'!CF56="Yes"),OFFSET('Water Data'!$H$6,0,10*ROW('Water Data'!H50)),NA())</f>
        <v>#N/A</v>
      </c>
      <c r="R56" s="529" t="e">
        <f ca="1">+IF(AND(ISNUMBER(OFFSET('Water Data'!$H$9,0,10*ROW('Water Data'!H50))),'Data Summary'!CG56="Yes"),OFFSET('Water Data'!$H$9,0,10*ROW('Water Data'!H50)),NA())</f>
        <v>#N/A</v>
      </c>
      <c r="S56" s="529" t="e">
        <f ca="1">+IF(AND(ISNUMBER(OFFSET('Water Data'!$I$4,0,10*ROW('Water Data'!I50))),'Data Summary'!CH56="Yes"),100-OFFSET('Water Data'!$I$4,0,10*ROW('Water Data'!I50)),NA())</f>
        <v>#N/A</v>
      </c>
      <c r="T56" s="529" t="e">
        <f ca="1">+IF(AND(ISNUMBER(OFFSET('Water Data'!$I$6,0,10*ROW('Water Data'!I50))),'Data Summary'!CI56="Yes"),OFFSET('Water Data'!$I$6,0,10*ROW('Water Data'!I50)),NA())</f>
        <v>#N/A</v>
      </c>
      <c r="U56" s="529" t="e">
        <f ca="1">+IF(AND(ISNUMBER(OFFSET('Water Data'!$I$9,0,10*ROW('Water Data'!I50))),'Data Summary'!CJ56="Yes"),OFFSET('Water Data'!$I$9,0,10*ROW('Water Data'!I50)),NA())</f>
        <v>#N/A</v>
      </c>
      <c r="V56" s="530" t="e">
        <f ca="1">+IF(AND(ISNUMBER(OFFSET('Sanitation Data'!$D$4,0,10*ROW('Sanitation Data'!D50))),'Data Summary'!CK56="Yes"),100-OFFSET('Sanitation Data'!$D$4,0,10*ROW('Sanitation Data'!D50)),NA())</f>
        <v>#N/A</v>
      </c>
      <c r="W56" s="530" t="e">
        <f ca="1">+IF(AND(ISNUMBER(OFFSET('Sanitation Data'!$D$6,0,10*ROW('Sanitation Data'!D50))),'Data Summary'!CL56="Yes"),OFFSET('Sanitation Data'!$D$6,0,10*ROW('Sanitation Data'!D50)),NA())</f>
        <v>#N/A</v>
      </c>
      <c r="X56" s="530" t="e">
        <f ca="1">+IF(AND(ISNUMBER(OFFSET('Sanitation Data'!$D$10,0,10*ROW('Sanitation Data'!D50))),'Data Summary'!CM56="Yes"),OFFSET('Sanitation Data'!$D$10,0,10*ROW('Sanitation Data'!D50)),NA())</f>
        <v>#N/A</v>
      </c>
      <c r="Y56" s="530" t="e">
        <f ca="1">+IF(AND(ISNUMBER(OFFSET('Sanitation Data'!$D$11,0,10*ROW('Sanitation Data'!D50))),'Data Summary'!CN56="Yes"),OFFSET('Sanitation Data'!$D$11,0,10*ROW('Sanitation Data'!D50)),NA())</f>
        <v>#N/A</v>
      </c>
      <c r="Z56" s="530" t="e">
        <f ca="1">+IF(AND(ISNUMBER(OFFSET('Sanitation Data'!$D$12,0,10*ROW('Sanitation Data'!D50))),'Data Summary'!CO56="Yes"),OFFSET('Sanitation Data'!$D$12,0,10*ROW('Sanitation Data'!D50)),NA())</f>
        <v>#N/A</v>
      </c>
      <c r="AA56" s="530" t="e">
        <f ca="1">+IF(AND(ISNUMBER(OFFSET('Sanitation Data'!$E$4,0,10*ROW('Sanitation Data'!E50))),'Data Summary'!CP56="Yes"),100-OFFSET('Sanitation Data'!$E$4,0,10*ROW('Sanitation Data'!E50)),NA())</f>
        <v>#N/A</v>
      </c>
      <c r="AB56" s="530" t="e">
        <f ca="1">+IF(AND(ISNUMBER(OFFSET('Sanitation Data'!$E$6,0,10*ROW('Sanitation Data'!E50))),'Data Summary'!CQ56="Yes"),OFFSET('Sanitation Data'!$E$6,0,10*ROW('Sanitation Data'!E50)),NA())</f>
        <v>#N/A</v>
      </c>
      <c r="AC56" s="530" t="e">
        <f ca="1">+IF(AND(ISNUMBER(OFFSET('Sanitation Data'!$E$10,0,10*ROW('Sanitation Data'!E50))),'Data Summary'!CR56="Yes"),OFFSET('Sanitation Data'!$E$10,0,10*ROW('Sanitation Data'!E50)),NA())</f>
        <v>#N/A</v>
      </c>
      <c r="AD56" s="530" t="e">
        <f ca="1">+IF(AND(ISNUMBER(OFFSET('Sanitation Data'!$E$11,0,10*ROW('Sanitation Data'!E50))),'Data Summary'!CS56="Yes"),OFFSET('Sanitation Data'!$E$11,0,10*ROW('Sanitation Data'!E50)),NA())</f>
        <v>#N/A</v>
      </c>
      <c r="AE56" s="530" t="e">
        <f ca="1">+IF(AND(ISNUMBER(OFFSET('Sanitation Data'!$E$12,0,10*ROW('Sanitation Data'!E50))),'Data Summary'!CT56="Yes"),OFFSET('Sanitation Data'!$E$12,0,10*ROW('Sanitation Data'!E50)),NA())</f>
        <v>#N/A</v>
      </c>
      <c r="AF56" s="530" t="e">
        <f ca="1">+IF(AND(ISNUMBER(OFFSET('Sanitation Data'!$F$4,0,10*ROW('Sanitation Data'!F50))),'Data Summary'!CU56="Yes"),100-OFFSET('Sanitation Data'!$F$4,0,10*ROW('Sanitation Data'!F50)),NA())</f>
        <v>#N/A</v>
      </c>
      <c r="AG56" s="530" t="e">
        <f ca="1">+IF(AND(ISNUMBER(OFFSET('Sanitation Data'!$F$6,0,10*ROW('Sanitation Data'!F50))),'Data Summary'!CV56="Yes"),OFFSET('Sanitation Data'!$F$6,0,10*ROW('Sanitation Data'!F50)),NA())</f>
        <v>#N/A</v>
      </c>
      <c r="AH56" s="530" t="e">
        <f ca="1">+IF(AND(ISNUMBER(OFFSET('Sanitation Data'!$F$10,0,10*ROW('Sanitation Data'!F50))),'Data Summary'!CW56="Yes"),OFFSET('Sanitation Data'!$F$10,0,10*ROW('Sanitation Data'!F50)),NA())</f>
        <v>#N/A</v>
      </c>
      <c r="AI56" s="530" t="e">
        <f ca="1">+IF(AND(ISNUMBER(OFFSET('Sanitation Data'!$F$11,0,10*ROW('Sanitation Data'!F50))),'Data Summary'!CX56="Yes"),OFFSET('Sanitation Data'!$F$11,0,10*ROW('Sanitation Data'!F50)),NA())</f>
        <v>#N/A</v>
      </c>
      <c r="AJ56" s="530" t="e">
        <f ca="1">+IF(AND(ISNUMBER(OFFSET('Sanitation Data'!$F$12,0,10*ROW('Sanitation Data'!F50))),'Data Summary'!CY56="Yes"),OFFSET('Sanitation Data'!$F$12,0,10*ROW('Sanitation Data'!F50)),NA())</f>
        <v>#N/A</v>
      </c>
      <c r="AK56" s="530" t="e">
        <f ca="1">+IF(AND(ISNUMBER(OFFSET('Sanitation Data'!$G$4,0,10*ROW('Sanitation Data'!G50))),'Data Summary'!CZ56="Yes"),100-OFFSET('Sanitation Data'!$G$4,0,10*ROW('Sanitation Data'!G50)),NA())</f>
        <v>#N/A</v>
      </c>
      <c r="AL56" s="530" t="e">
        <f ca="1">+IF(AND(ISNUMBER(OFFSET('Sanitation Data'!$G$6,0,10*ROW('Sanitation Data'!G50))),'Data Summary'!DA56="Yes"),OFFSET('Sanitation Data'!$G$6,0,10*ROW('Sanitation Data'!G50)),NA())</f>
        <v>#N/A</v>
      </c>
      <c r="AM56" s="530" t="e">
        <f ca="1">+IF(AND(ISNUMBER(OFFSET('Sanitation Data'!$G$10,0,10*ROW('Sanitation Data'!G50))),'Data Summary'!DB56="Yes"),OFFSET('Sanitation Data'!$G$10,0,10*ROW('Sanitation Data'!G50)),NA())</f>
        <v>#N/A</v>
      </c>
      <c r="AN56" s="530" t="e">
        <f ca="1">+IF(AND(ISNUMBER(OFFSET('Sanitation Data'!$G$11,0,10*ROW('Sanitation Data'!G50))),'Data Summary'!DC56="Yes"),OFFSET('Sanitation Data'!$G$11,0,10*ROW('Sanitation Data'!G50)),NA())</f>
        <v>#N/A</v>
      </c>
      <c r="AO56" s="530" t="e">
        <f ca="1">+IF(AND(ISNUMBER(OFFSET('Sanitation Data'!$G$12,0,10*ROW('Sanitation Data'!G50))),'Data Summary'!DD56="Yes"),OFFSET('Sanitation Data'!$G$12,0,10*ROW('Sanitation Data'!G50)),NA())</f>
        <v>#N/A</v>
      </c>
      <c r="AP56" s="530" t="e">
        <f ca="1">+IF(AND(ISNUMBER(OFFSET('Sanitation Data'!$H$4,0,10*ROW('Sanitation Data'!H50))),'Data Summary'!DE56="Yes"),100-OFFSET('Sanitation Data'!$H$4,0,10*ROW('Sanitation Data'!H50)),NA())</f>
        <v>#N/A</v>
      </c>
      <c r="AQ56" s="530" t="e">
        <f ca="1">+IF(AND(ISNUMBER(OFFSET('Sanitation Data'!$H$6,0,10*ROW('Sanitation Data'!H50))),'Data Summary'!DF56="Yes"),OFFSET('Sanitation Data'!$H$6,0,10*ROW('Sanitation Data'!H50)),NA())</f>
        <v>#N/A</v>
      </c>
      <c r="AR56" s="530" t="e">
        <f ca="1">+IF(AND(ISNUMBER(OFFSET('Sanitation Data'!$H$10,0,10*ROW('Sanitation Data'!H50))),'Data Summary'!DG56="Yes"),OFFSET('Sanitation Data'!$H$10,0,10*ROW('Sanitation Data'!H50)),NA())</f>
        <v>#N/A</v>
      </c>
      <c r="AS56" s="530" t="e">
        <f ca="1">+IF(AND(ISNUMBER(OFFSET('Sanitation Data'!$H$11,0,10*ROW('Sanitation Data'!H50))),'Data Summary'!DH56="Yes"),OFFSET('Sanitation Data'!$H$11,0,10*ROW('Sanitation Data'!H50)),NA())</f>
        <v>#N/A</v>
      </c>
      <c r="AT56" s="530" t="e">
        <f ca="1">+IF(AND(ISNUMBER(OFFSET('Sanitation Data'!$H$12,0,10*ROW('Sanitation Data'!H50))),'Data Summary'!DI56="Yes"),OFFSET('Sanitation Data'!$H$12,0,10*ROW('Sanitation Data'!H50)),NA())</f>
        <v>#N/A</v>
      </c>
      <c r="AU56" s="530" t="e">
        <f ca="1">+IF(AND(ISNUMBER(OFFSET('Sanitation Data'!$I$4,0,10*ROW('Sanitation Data'!I50))),'Data Summary'!DJ56="Yes"),100-OFFSET('Sanitation Data'!$I$4,0,10*ROW('Sanitation Data'!I50)),NA())</f>
        <v>#N/A</v>
      </c>
      <c r="AV56" s="530" t="e">
        <f ca="1">+IF(AND(ISNUMBER(OFFSET('Sanitation Data'!$I$6,0,10*ROW('Sanitation Data'!I50))),'Data Summary'!DK56="Yes"),OFFSET('Sanitation Data'!$I$6,0,10*ROW('Sanitation Data'!I50)),NA())</f>
        <v>#N/A</v>
      </c>
      <c r="AW56" s="530" t="e">
        <f ca="1">+IF(AND(ISNUMBER(OFFSET('Sanitation Data'!$I$10,0,10*ROW('Sanitation Data'!I50))),'Data Summary'!DL56="Yes"),OFFSET('Sanitation Data'!$I$10,0,10*ROW('Sanitation Data'!I50)),NA())</f>
        <v>#N/A</v>
      </c>
      <c r="AX56" s="530" t="e">
        <f ca="1">+IF(AND(ISNUMBER(OFFSET('Sanitation Data'!$I$11,0,10*ROW('Sanitation Data'!I50))),'Data Summary'!DM56="Yes"),OFFSET('Sanitation Data'!$I$11,0,10*ROW('Sanitation Data'!I50)),NA())</f>
        <v>#N/A</v>
      </c>
      <c r="AY56" s="530" t="e">
        <f ca="1">+IF(AND(ISNUMBER(OFFSET('Sanitation Data'!$I$12,0,10*ROW('Sanitation Data'!I50))),'Data Summary'!DN56="Yes"),OFFSET('Sanitation Data'!$I$12,0,10*ROW('Sanitation Data'!I50)),NA())</f>
        <v>#N/A</v>
      </c>
      <c r="AZ56" s="531" t="e">
        <f ca="1">+IF(AND(ISNUMBER(OFFSET('Hygiene Data'!$D$5,0,10*ROW('Hygiene Data'!D50))),'Data Summary'!DO56="Yes"),OFFSET('Hygiene Data'!$D$5,0,10*ROW('Hygiene Data'!D50)),NA())</f>
        <v>#N/A</v>
      </c>
      <c r="BA56" s="531" t="e">
        <f ca="1">+IF(AND(ISNUMBER(OFFSET('Hygiene Data'!$D$7,0,10*ROW('Hygiene Data'!D50))),'Data Summary'!DP56="Yes"),OFFSET('Hygiene Data'!$D$7,0,10*ROW('Hygiene Data'!D50)),NA())</f>
        <v>#N/A</v>
      </c>
      <c r="BB56" s="531" t="e">
        <f ca="1">+IF(AND(ISNUMBER(OFFSET('Hygiene Data'!$D$9,0,10*ROW('Hygiene Data'!D50))),'Data Summary'!DQ56="Yes"),OFFSET('Hygiene Data'!$D$9,0,10*ROW('Hygiene Data'!D50)),NA())</f>
        <v>#N/A</v>
      </c>
      <c r="BC56" s="531" t="e">
        <f ca="1">+IF(AND(ISNUMBER(OFFSET('Hygiene Data'!$E$5,0,10*ROW('Hygiene Data'!E50))),'Data Summary'!DR56="Yes"),OFFSET('Hygiene Data'!$E$5,0,10*ROW('Hygiene Data'!E50)),NA())</f>
        <v>#N/A</v>
      </c>
      <c r="BD56" s="531" t="e">
        <f ca="1">+IF(AND(ISNUMBER(OFFSET('Hygiene Data'!$E$7,0,10*ROW('Hygiene Data'!E50))),'Data Summary'!DS56="Yes"),OFFSET('Hygiene Data'!$E$7,0,10*ROW('Hygiene Data'!E50)),NA())</f>
        <v>#N/A</v>
      </c>
      <c r="BE56" s="531" t="e">
        <f ca="1">+IF(AND(ISNUMBER(OFFSET('Hygiene Data'!$E$9,0,10*ROW('Hygiene Data'!E50))),'Data Summary'!DT56="Yes"),OFFSET('Hygiene Data'!$E$9,0,10*ROW('Hygiene Data'!E50)),NA())</f>
        <v>#N/A</v>
      </c>
      <c r="BF56" s="531" t="e">
        <f ca="1">+IF(AND(ISNUMBER(OFFSET('Hygiene Data'!$F$5,0,10*ROW('Hygiene Data'!F50))),'Data Summary'!DU56="Yes"),OFFSET('Hygiene Data'!$F$5,0,10*ROW('Hygiene Data'!F50)),NA())</f>
        <v>#N/A</v>
      </c>
      <c r="BG56" s="531" t="e">
        <f ca="1">+IF(AND(ISNUMBER(OFFSET('Hygiene Data'!$F$7,0,10*ROW('Hygiene Data'!F50))),'Data Summary'!DV56="Yes"),OFFSET('Hygiene Data'!$F$7,0,10*ROW('Hygiene Data'!F50)),NA())</f>
        <v>#N/A</v>
      </c>
      <c r="BH56" s="531" t="e">
        <f ca="1">+IF(AND(ISNUMBER(OFFSET('Hygiene Data'!$F$9,0,10*ROW('Hygiene Data'!F50))),'Data Summary'!DW56="Yes"),OFFSET('Hygiene Data'!$F$9,0,10*ROW('Hygiene Data'!F50)),NA())</f>
        <v>#N/A</v>
      </c>
      <c r="BI56" s="531" t="e">
        <f ca="1">+IF(AND(ISNUMBER(OFFSET('Hygiene Data'!$G$5,0,10*ROW('Hygiene Data'!G50))),'Data Summary'!DX56="Yes"),OFFSET('Hygiene Data'!$G$5,0,10*ROW('Hygiene Data'!G50)),NA())</f>
        <v>#N/A</v>
      </c>
      <c r="BJ56" s="531" t="e">
        <f ca="1">+IF(AND(ISNUMBER(OFFSET('Hygiene Data'!$G$7,0,10*ROW('Hygiene Data'!G50))),'Data Summary'!DY56="Yes"),OFFSET('Hygiene Data'!$G$7,0,10*ROW('Hygiene Data'!G50)),NA())</f>
        <v>#N/A</v>
      </c>
      <c r="BK56" s="531" t="e">
        <f ca="1">+IF(AND(ISNUMBER(OFFSET('Hygiene Data'!$G$9,0,10*ROW('Hygiene Data'!G50))),'Data Summary'!DZ56="Yes"),OFFSET('Hygiene Data'!$G$9,0,10*ROW('Hygiene Data'!G50)),NA())</f>
        <v>#N/A</v>
      </c>
      <c r="BL56" s="531" t="e">
        <f ca="1">+IF(AND(ISNUMBER(OFFSET('Hygiene Data'!$H$5,0,10*ROW('Hygiene Data'!H50))),'Data Summary'!EA56="Yes"),OFFSET('Hygiene Data'!$H$5,0,10*ROW('Hygiene Data'!H50)),NA())</f>
        <v>#N/A</v>
      </c>
      <c r="BM56" s="531" t="e">
        <f ca="1">+IF(AND(ISNUMBER(OFFSET('Hygiene Data'!$H$7,0,10*ROW('Hygiene Data'!H50))),'Data Summary'!EB56="Yes"),OFFSET('Hygiene Data'!$H$7,0,10*ROW('Hygiene Data'!H50)),NA())</f>
        <v>#N/A</v>
      </c>
      <c r="BN56" s="531" t="e">
        <f ca="1">+IF(AND(ISNUMBER(OFFSET('Hygiene Data'!$H$9,0,10*ROW('Hygiene Data'!H50))),'Data Summary'!EC56="Yes"),OFFSET('Hygiene Data'!$H$9,0,10*ROW('Hygiene Data'!H50)),NA())</f>
        <v>#N/A</v>
      </c>
      <c r="BO56" s="531" t="e">
        <f ca="1">+IF(AND(ISNUMBER(OFFSET('Hygiene Data'!$I$5,0,10*ROW('Hygiene Data'!I50))),'Data Summary'!ED56="Yes"),OFFSET('Hygiene Data'!$I$5,0,10*ROW('Hygiene Data'!I50)),NA())</f>
        <v>#N/A</v>
      </c>
      <c r="BP56" s="531" t="e">
        <f ca="1">+IF(AND(ISNUMBER(OFFSET('Hygiene Data'!$I$7,0,10*ROW('Hygiene Data'!I50))),'Data Summary'!EE56="Yes"),OFFSET('Hygiene Data'!$I$7,0,10*ROW('Hygiene Data'!I50)),NA())</f>
        <v>#N/A</v>
      </c>
      <c r="BQ56" s="531" t="e">
        <f ca="1">+IF(AND(ISNUMBER(OFFSET('Hygiene Data'!$I$9,0,10*ROW('Hygiene Data'!I50))),'Data Summary'!EF56="Yes"),OFFSET('Hygiene Data'!$I$9,0,10*ROW('Hygiene Data'!I50)),NA())</f>
        <v>#N/A</v>
      </c>
    </row>
    <row r="57" spans="1:69" x14ac:dyDescent="0.25">
      <c r="A57" s="527" t="e">
        <f ca="1">+RIGHT('Data Summary'!A57,LEN('Data Summary'!A57)-9)</f>
        <v>#VALUE!</v>
      </c>
      <c r="B57" s="501" t="str">
        <f ca="1">+IF(ISTEXT('Data Summary'!B57),'Data Summary'!B57,"")</f>
        <v/>
      </c>
      <c r="C57" s="528" t="e">
        <f ca="1">+VALUE('Data Summary'!C57)</f>
        <v>#VALUE!</v>
      </c>
      <c r="D57" s="529" t="e">
        <f ca="1">+IF(AND(ISNUMBER(OFFSET('Water Data'!$D$4,0,10*ROW('Water Data'!D51))),'Data Summary'!BS57="Yes"),100-OFFSET('Water Data'!$D$4,0,10*ROW('Water Data'!D51)),NA())</f>
        <v>#N/A</v>
      </c>
      <c r="E57" s="529" t="e">
        <f ca="1">+IF(AND(ISNUMBER(OFFSET('Water Data'!$D$6,0,10*ROW('Water Data'!D51))),'Data Summary'!BT57="Yes"),OFFSET('Water Data'!$D$6,0,10*ROW('Water Data'!D51)),NA())</f>
        <v>#N/A</v>
      </c>
      <c r="F57" s="529" t="e">
        <f ca="1">+IF(AND(ISNUMBER(OFFSET('Water Data'!$D$9,0,10*ROW('Water Data'!D51))),'Data Summary'!BU57="Yes"),OFFSET('Water Data'!$D$9,0,10*ROW('Water Data'!D51)),NA())</f>
        <v>#N/A</v>
      </c>
      <c r="G57" s="529" t="e">
        <f ca="1">+IF(AND(ISNUMBER(OFFSET('Water Data'!$E$4,0,10*ROW('Water Data'!E51))),'Data Summary'!BV57="Yes"),100-OFFSET('Water Data'!$E$4,0,10*ROW('Water Data'!E51)),NA())</f>
        <v>#N/A</v>
      </c>
      <c r="H57" s="529" t="e">
        <f ca="1">+IF(AND(ISNUMBER(OFFSET('Water Data'!$E$6,0,10*ROW('Water Data'!E51))),'Data Summary'!BW57="Yes"),OFFSET('Water Data'!$E$6,0,10*ROW('Water Data'!E51)),NA())</f>
        <v>#N/A</v>
      </c>
      <c r="I57" s="529" t="e">
        <f ca="1">+IF(AND(ISNUMBER(OFFSET('Water Data'!$E$9,0,10*ROW('Water Data'!E51))),'Data Summary'!BX57="Yes"),OFFSET('Water Data'!$E$9,0,10*ROW('Water Data'!E51)),NA())</f>
        <v>#N/A</v>
      </c>
      <c r="J57" s="529" t="e">
        <f ca="1">+IF(AND(ISNUMBER(OFFSET('Water Data'!$F$4,0,10*ROW('Water Data'!F51))),'Data Summary'!BY57="Yes"),100-OFFSET('Water Data'!$F$4,0,10*ROW('Water Data'!F51)),NA())</f>
        <v>#N/A</v>
      </c>
      <c r="K57" s="529" t="e">
        <f ca="1">+IF(AND(ISNUMBER(OFFSET('Water Data'!$F$6,0,10*ROW('Water Data'!F51))),'Data Summary'!BZ57="Yes"),OFFSET('Water Data'!$F$6,0,10*ROW('Water Data'!F51)),NA())</f>
        <v>#N/A</v>
      </c>
      <c r="L57" s="529" t="e">
        <f ca="1">+IF(AND(ISNUMBER(OFFSET('Water Data'!$F$9,0,10*ROW('Water Data'!F51))),'Data Summary'!CA57="Yes"),OFFSET('Water Data'!$F$9,0,10*ROW('Water Data'!F51)),NA())</f>
        <v>#N/A</v>
      </c>
      <c r="M57" s="529" t="e">
        <f ca="1">+IF(AND(ISNUMBER(OFFSET('Water Data'!$G$4,0,10*ROW('Water Data'!G51))),'Data Summary'!CB57="Yes"),100-OFFSET('Water Data'!$G$4,0,10*ROW('Water Data'!G51)),NA())</f>
        <v>#N/A</v>
      </c>
      <c r="N57" s="529" t="e">
        <f ca="1">+IF(AND(ISNUMBER(OFFSET('Water Data'!$G$6,0,10*ROW('Water Data'!G51))),'Data Summary'!CC57="Yes"),OFFSET('Water Data'!$G$6,0,10*ROW('Water Data'!G51)),NA())</f>
        <v>#N/A</v>
      </c>
      <c r="O57" s="529" t="e">
        <f ca="1">+IF(AND(ISNUMBER(OFFSET('Water Data'!$G$9,0,10*ROW('Water Data'!G51))),'Data Summary'!CD57="Yes"),OFFSET('Water Data'!$G$9,0,10*ROW('Water Data'!G51)),NA())</f>
        <v>#N/A</v>
      </c>
      <c r="P57" s="529" t="e">
        <f ca="1">+IF(AND(ISNUMBER(OFFSET('Water Data'!$H$4,0,10*ROW('Water Data'!H51))),'Data Summary'!CE57="Yes"),100-OFFSET('Water Data'!$H$4,0,10*ROW('Water Data'!H51)),NA())</f>
        <v>#N/A</v>
      </c>
      <c r="Q57" s="529" t="e">
        <f ca="1">+IF(AND(ISNUMBER(OFFSET('Water Data'!$H$6,0,10*ROW('Water Data'!H51))),'Data Summary'!CF57="Yes"),OFFSET('Water Data'!$H$6,0,10*ROW('Water Data'!H51)),NA())</f>
        <v>#N/A</v>
      </c>
      <c r="R57" s="529" t="e">
        <f ca="1">+IF(AND(ISNUMBER(OFFSET('Water Data'!$H$9,0,10*ROW('Water Data'!H51))),'Data Summary'!CG57="Yes"),OFFSET('Water Data'!$H$9,0,10*ROW('Water Data'!H51)),NA())</f>
        <v>#N/A</v>
      </c>
      <c r="S57" s="529" t="e">
        <f ca="1">+IF(AND(ISNUMBER(OFFSET('Water Data'!$I$4,0,10*ROW('Water Data'!I51))),'Data Summary'!CH57="Yes"),100-OFFSET('Water Data'!$I$4,0,10*ROW('Water Data'!I51)),NA())</f>
        <v>#N/A</v>
      </c>
      <c r="T57" s="529" t="e">
        <f ca="1">+IF(AND(ISNUMBER(OFFSET('Water Data'!$I$6,0,10*ROW('Water Data'!I51))),'Data Summary'!CI57="Yes"),OFFSET('Water Data'!$I$6,0,10*ROW('Water Data'!I51)),NA())</f>
        <v>#N/A</v>
      </c>
      <c r="U57" s="529" t="e">
        <f ca="1">+IF(AND(ISNUMBER(OFFSET('Water Data'!$I$9,0,10*ROW('Water Data'!I51))),'Data Summary'!CJ57="Yes"),OFFSET('Water Data'!$I$9,0,10*ROW('Water Data'!I51)),NA())</f>
        <v>#N/A</v>
      </c>
      <c r="V57" s="530" t="e">
        <f ca="1">+IF(AND(ISNUMBER(OFFSET('Sanitation Data'!$D$4,0,10*ROW('Sanitation Data'!D51))),'Data Summary'!CK57="Yes"),100-OFFSET('Sanitation Data'!$D$4,0,10*ROW('Sanitation Data'!D51)),NA())</f>
        <v>#N/A</v>
      </c>
      <c r="W57" s="530" t="e">
        <f ca="1">+IF(AND(ISNUMBER(OFFSET('Sanitation Data'!$D$6,0,10*ROW('Sanitation Data'!D51))),'Data Summary'!CL57="Yes"),OFFSET('Sanitation Data'!$D$6,0,10*ROW('Sanitation Data'!D51)),NA())</f>
        <v>#N/A</v>
      </c>
      <c r="X57" s="530" t="e">
        <f ca="1">+IF(AND(ISNUMBER(OFFSET('Sanitation Data'!$D$10,0,10*ROW('Sanitation Data'!D51))),'Data Summary'!CM57="Yes"),OFFSET('Sanitation Data'!$D$10,0,10*ROW('Sanitation Data'!D51)),NA())</f>
        <v>#N/A</v>
      </c>
      <c r="Y57" s="530" t="e">
        <f ca="1">+IF(AND(ISNUMBER(OFFSET('Sanitation Data'!$D$11,0,10*ROW('Sanitation Data'!D51))),'Data Summary'!CN57="Yes"),OFFSET('Sanitation Data'!$D$11,0,10*ROW('Sanitation Data'!D51)),NA())</f>
        <v>#N/A</v>
      </c>
      <c r="Z57" s="530" t="e">
        <f ca="1">+IF(AND(ISNUMBER(OFFSET('Sanitation Data'!$D$12,0,10*ROW('Sanitation Data'!D51))),'Data Summary'!CO57="Yes"),OFFSET('Sanitation Data'!$D$12,0,10*ROW('Sanitation Data'!D51)),NA())</f>
        <v>#N/A</v>
      </c>
      <c r="AA57" s="530" t="e">
        <f ca="1">+IF(AND(ISNUMBER(OFFSET('Sanitation Data'!$E$4,0,10*ROW('Sanitation Data'!E51))),'Data Summary'!CP57="Yes"),100-OFFSET('Sanitation Data'!$E$4,0,10*ROW('Sanitation Data'!E51)),NA())</f>
        <v>#N/A</v>
      </c>
      <c r="AB57" s="530" t="e">
        <f ca="1">+IF(AND(ISNUMBER(OFFSET('Sanitation Data'!$E$6,0,10*ROW('Sanitation Data'!E51))),'Data Summary'!CQ57="Yes"),OFFSET('Sanitation Data'!$E$6,0,10*ROW('Sanitation Data'!E51)),NA())</f>
        <v>#N/A</v>
      </c>
      <c r="AC57" s="530" t="e">
        <f ca="1">+IF(AND(ISNUMBER(OFFSET('Sanitation Data'!$E$10,0,10*ROW('Sanitation Data'!E51))),'Data Summary'!CR57="Yes"),OFFSET('Sanitation Data'!$E$10,0,10*ROW('Sanitation Data'!E51)),NA())</f>
        <v>#N/A</v>
      </c>
      <c r="AD57" s="530" t="e">
        <f ca="1">+IF(AND(ISNUMBER(OFFSET('Sanitation Data'!$E$11,0,10*ROW('Sanitation Data'!E51))),'Data Summary'!CS57="Yes"),OFFSET('Sanitation Data'!$E$11,0,10*ROW('Sanitation Data'!E51)),NA())</f>
        <v>#N/A</v>
      </c>
      <c r="AE57" s="530" t="e">
        <f ca="1">+IF(AND(ISNUMBER(OFFSET('Sanitation Data'!$E$12,0,10*ROW('Sanitation Data'!E51))),'Data Summary'!CT57="Yes"),OFFSET('Sanitation Data'!$E$12,0,10*ROW('Sanitation Data'!E51)),NA())</f>
        <v>#N/A</v>
      </c>
      <c r="AF57" s="530" t="e">
        <f ca="1">+IF(AND(ISNUMBER(OFFSET('Sanitation Data'!$F$4,0,10*ROW('Sanitation Data'!F51))),'Data Summary'!CU57="Yes"),100-OFFSET('Sanitation Data'!$F$4,0,10*ROW('Sanitation Data'!F51)),NA())</f>
        <v>#N/A</v>
      </c>
      <c r="AG57" s="530" t="e">
        <f ca="1">+IF(AND(ISNUMBER(OFFSET('Sanitation Data'!$F$6,0,10*ROW('Sanitation Data'!F51))),'Data Summary'!CV57="Yes"),OFFSET('Sanitation Data'!$F$6,0,10*ROW('Sanitation Data'!F51)),NA())</f>
        <v>#N/A</v>
      </c>
      <c r="AH57" s="530" t="e">
        <f ca="1">+IF(AND(ISNUMBER(OFFSET('Sanitation Data'!$F$10,0,10*ROW('Sanitation Data'!F51))),'Data Summary'!CW57="Yes"),OFFSET('Sanitation Data'!$F$10,0,10*ROW('Sanitation Data'!F51)),NA())</f>
        <v>#N/A</v>
      </c>
      <c r="AI57" s="530" t="e">
        <f ca="1">+IF(AND(ISNUMBER(OFFSET('Sanitation Data'!$F$11,0,10*ROW('Sanitation Data'!F51))),'Data Summary'!CX57="Yes"),OFFSET('Sanitation Data'!$F$11,0,10*ROW('Sanitation Data'!F51)),NA())</f>
        <v>#N/A</v>
      </c>
      <c r="AJ57" s="530" t="e">
        <f ca="1">+IF(AND(ISNUMBER(OFFSET('Sanitation Data'!$F$12,0,10*ROW('Sanitation Data'!F51))),'Data Summary'!CY57="Yes"),OFFSET('Sanitation Data'!$F$12,0,10*ROW('Sanitation Data'!F51)),NA())</f>
        <v>#N/A</v>
      </c>
      <c r="AK57" s="530" t="e">
        <f ca="1">+IF(AND(ISNUMBER(OFFSET('Sanitation Data'!$G$4,0,10*ROW('Sanitation Data'!G51))),'Data Summary'!CZ57="Yes"),100-OFFSET('Sanitation Data'!$G$4,0,10*ROW('Sanitation Data'!G51)),NA())</f>
        <v>#N/A</v>
      </c>
      <c r="AL57" s="530" t="e">
        <f ca="1">+IF(AND(ISNUMBER(OFFSET('Sanitation Data'!$G$6,0,10*ROW('Sanitation Data'!G51))),'Data Summary'!DA57="Yes"),OFFSET('Sanitation Data'!$G$6,0,10*ROW('Sanitation Data'!G51)),NA())</f>
        <v>#N/A</v>
      </c>
      <c r="AM57" s="530" t="e">
        <f ca="1">+IF(AND(ISNUMBER(OFFSET('Sanitation Data'!$G$10,0,10*ROW('Sanitation Data'!G51))),'Data Summary'!DB57="Yes"),OFFSET('Sanitation Data'!$G$10,0,10*ROW('Sanitation Data'!G51)),NA())</f>
        <v>#N/A</v>
      </c>
      <c r="AN57" s="530" t="e">
        <f ca="1">+IF(AND(ISNUMBER(OFFSET('Sanitation Data'!$G$11,0,10*ROW('Sanitation Data'!G51))),'Data Summary'!DC57="Yes"),OFFSET('Sanitation Data'!$G$11,0,10*ROW('Sanitation Data'!G51)),NA())</f>
        <v>#N/A</v>
      </c>
      <c r="AO57" s="530" t="e">
        <f ca="1">+IF(AND(ISNUMBER(OFFSET('Sanitation Data'!$G$12,0,10*ROW('Sanitation Data'!G51))),'Data Summary'!DD57="Yes"),OFFSET('Sanitation Data'!$G$12,0,10*ROW('Sanitation Data'!G51)),NA())</f>
        <v>#N/A</v>
      </c>
      <c r="AP57" s="530" t="e">
        <f ca="1">+IF(AND(ISNUMBER(OFFSET('Sanitation Data'!$H$4,0,10*ROW('Sanitation Data'!H51))),'Data Summary'!DE57="Yes"),100-OFFSET('Sanitation Data'!$H$4,0,10*ROW('Sanitation Data'!H51)),NA())</f>
        <v>#N/A</v>
      </c>
      <c r="AQ57" s="530" t="e">
        <f ca="1">+IF(AND(ISNUMBER(OFFSET('Sanitation Data'!$H$6,0,10*ROW('Sanitation Data'!H51))),'Data Summary'!DF57="Yes"),OFFSET('Sanitation Data'!$H$6,0,10*ROW('Sanitation Data'!H51)),NA())</f>
        <v>#N/A</v>
      </c>
      <c r="AR57" s="530" t="e">
        <f ca="1">+IF(AND(ISNUMBER(OFFSET('Sanitation Data'!$H$10,0,10*ROW('Sanitation Data'!H51))),'Data Summary'!DG57="Yes"),OFFSET('Sanitation Data'!$H$10,0,10*ROW('Sanitation Data'!H51)),NA())</f>
        <v>#N/A</v>
      </c>
      <c r="AS57" s="530" t="e">
        <f ca="1">+IF(AND(ISNUMBER(OFFSET('Sanitation Data'!$H$11,0,10*ROW('Sanitation Data'!H51))),'Data Summary'!DH57="Yes"),OFFSET('Sanitation Data'!$H$11,0,10*ROW('Sanitation Data'!H51)),NA())</f>
        <v>#N/A</v>
      </c>
      <c r="AT57" s="530" t="e">
        <f ca="1">+IF(AND(ISNUMBER(OFFSET('Sanitation Data'!$H$12,0,10*ROW('Sanitation Data'!H51))),'Data Summary'!DI57="Yes"),OFFSET('Sanitation Data'!$H$12,0,10*ROW('Sanitation Data'!H51)),NA())</f>
        <v>#N/A</v>
      </c>
      <c r="AU57" s="530" t="e">
        <f ca="1">+IF(AND(ISNUMBER(OFFSET('Sanitation Data'!$I$4,0,10*ROW('Sanitation Data'!I51))),'Data Summary'!DJ57="Yes"),100-OFFSET('Sanitation Data'!$I$4,0,10*ROW('Sanitation Data'!I51)),NA())</f>
        <v>#N/A</v>
      </c>
      <c r="AV57" s="530" t="e">
        <f ca="1">+IF(AND(ISNUMBER(OFFSET('Sanitation Data'!$I$6,0,10*ROW('Sanitation Data'!I51))),'Data Summary'!DK57="Yes"),OFFSET('Sanitation Data'!$I$6,0,10*ROW('Sanitation Data'!I51)),NA())</f>
        <v>#N/A</v>
      </c>
      <c r="AW57" s="530" t="e">
        <f ca="1">+IF(AND(ISNUMBER(OFFSET('Sanitation Data'!$I$10,0,10*ROW('Sanitation Data'!I51))),'Data Summary'!DL57="Yes"),OFFSET('Sanitation Data'!$I$10,0,10*ROW('Sanitation Data'!I51)),NA())</f>
        <v>#N/A</v>
      </c>
      <c r="AX57" s="530" t="e">
        <f ca="1">+IF(AND(ISNUMBER(OFFSET('Sanitation Data'!$I$11,0,10*ROW('Sanitation Data'!I51))),'Data Summary'!DM57="Yes"),OFFSET('Sanitation Data'!$I$11,0,10*ROW('Sanitation Data'!I51)),NA())</f>
        <v>#N/A</v>
      </c>
      <c r="AY57" s="530" t="e">
        <f ca="1">+IF(AND(ISNUMBER(OFFSET('Sanitation Data'!$I$12,0,10*ROW('Sanitation Data'!I51))),'Data Summary'!DN57="Yes"),OFFSET('Sanitation Data'!$I$12,0,10*ROW('Sanitation Data'!I51)),NA())</f>
        <v>#N/A</v>
      </c>
      <c r="AZ57" s="531" t="e">
        <f ca="1">+IF(AND(ISNUMBER(OFFSET('Hygiene Data'!$D$5,0,10*ROW('Hygiene Data'!D51))),'Data Summary'!DO57="Yes"),OFFSET('Hygiene Data'!$D$5,0,10*ROW('Hygiene Data'!D51)),NA())</f>
        <v>#N/A</v>
      </c>
      <c r="BA57" s="531" t="e">
        <f ca="1">+IF(AND(ISNUMBER(OFFSET('Hygiene Data'!$D$7,0,10*ROW('Hygiene Data'!D51))),'Data Summary'!DP57="Yes"),OFFSET('Hygiene Data'!$D$7,0,10*ROW('Hygiene Data'!D51)),NA())</f>
        <v>#N/A</v>
      </c>
      <c r="BB57" s="531" t="e">
        <f ca="1">+IF(AND(ISNUMBER(OFFSET('Hygiene Data'!$D$9,0,10*ROW('Hygiene Data'!D51))),'Data Summary'!DQ57="Yes"),OFFSET('Hygiene Data'!$D$9,0,10*ROW('Hygiene Data'!D51)),NA())</f>
        <v>#N/A</v>
      </c>
      <c r="BC57" s="531" t="e">
        <f ca="1">+IF(AND(ISNUMBER(OFFSET('Hygiene Data'!$E$5,0,10*ROW('Hygiene Data'!E51))),'Data Summary'!DR57="Yes"),OFFSET('Hygiene Data'!$E$5,0,10*ROW('Hygiene Data'!E51)),NA())</f>
        <v>#N/A</v>
      </c>
      <c r="BD57" s="531" t="e">
        <f ca="1">+IF(AND(ISNUMBER(OFFSET('Hygiene Data'!$E$7,0,10*ROW('Hygiene Data'!E51))),'Data Summary'!DS57="Yes"),OFFSET('Hygiene Data'!$E$7,0,10*ROW('Hygiene Data'!E51)),NA())</f>
        <v>#N/A</v>
      </c>
      <c r="BE57" s="531" t="e">
        <f ca="1">+IF(AND(ISNUMBER(OFFSET('Hygiene Data'!$E$9,0,10*ROW('Hygiene Data'!E51))),'Data Summary'!DT57="Yes"),OFFSET('Hygiene Data'!$E$9,0,10*ROW('Hygiene Data'!E51)),NA())</f>
        <v>#N/A</v>
      </c>
      <c r="BF57" s="531" t="e">
        <f ca="1">+IF(AND(ISNUMBER(OFFSET('Hygiene Data'!$F$5,0,10*ROW('Hygiene Data'!F51))),'Data Summary'!DU57="Yes"),OFFSET('Hygiene Data'!$F$5,0,10*ROW('Hygiene Data'!F51)),NA())</f>
        <v>#N/A</v>
      </c>
      <c r="BG57" s="531" t="e">
        <f ca="1">+IF(AND(ISNUMBER(OFFSET('Hygiene Data'!$F$7,0,10*ROW('Hygiene Data'!F51))),'Data Summary'!DV57="Yes"),OFFSET('Hygiene Data'!$F$7,0,10*ROW('Hygiene Data'!F51)),NA())</f>
        <v>#N/A</v>
      </c>
      <c r="BH57" s="531" t="e">
        <f ca="1">+IF(AND(ISNUMBER(OFFSET('Hygiene Data'!$F$9,0,10*ROW('Hygiene Data'!F51))),'Data Summary'!DW57="Yes"),OFFSET('Hygiene Data'!$F$9,0,10*ROW('Hygiene Data'!F51)),NA())</f>
        <v>#N/A</v>
      </c>
      <c r="BI57" s="531" t="e">
        <f ca="1">+IF(AND(ISNUMBER(OFFSET('Hygiene Data'!$G$5,0,10*ROW('Hygiene Data'!G51))),'Data Summary'!DX57="Yes"),OFFSET('Hygiene Data'!$G$5,0,10*ROW('Hygiene Data'!G51)),NA())</f>
        <v>#N/A</v>
      </c>
      <c r="BJ57" s="531" t="e">
        <f ca="1">+IF(AND(ISNUMBER(OFFSET('Hygiene Data'!$G$7,0,10*ROW('Hygiene Data'!G51))),'Data Summary'!DY57="Yes"),OFFSET('Hygiene Data'!$G$7,0,10*ROW('Hygiene Data'!G51)),NA())</f>
        <v>#N/A</v>
      </c>
      <c r="BK57" s="531" t="e">
        <f ca="1">+IF(AND(ISNUMBER(OFFSET('Hygiene Data'!$G$9,0,10*ROW('Hygiene Data'!G51))),'Data Summary'!DZ57="Yes"),OFFSET('Hygiene Data'!$G$9,0,10*ROW('Hygiene Data'!G51)),NA())</f>
        <v>#N/A</v>
      </c>
      <c r="BL57" s="531" t="e">
        <f ca="1">+IF(AND(ISNUMBER(OFFSET('Hygiene Data'!$H$5,0,10*ROW('Hygiene Data'!H51))),'Data Summary'!EA57="Yes"),OFFSET('Hygiene Data'!$H$5,0,10*ROW('Hygiene Data'!H51)),NA())</f>
        <v>#N/A</v>
      </c>
      <c r="BM57" s="531" t="e">
        <f ca="1">+IF(AND(ISNUMBER(OFFSET('Hygiene Data'!$H$7,0,10*ROW('Hygiene Data'!H51))),'Data Summary'!EB57="Yes"),OFFSET('Hygiene Data'!$H$7,0,10*ROW('Hygiene Data'!H51)),NA())</f>
        <v>#N/A</v>
      </c>
      <c r="BN57" s="531" t="e">
        <f ca="1">+IF(AND(ISNUMBER(OFFSET('Hygiene Data'!$H$9,0,10*ROW('Hygiene Data'!H51))),'Data Summary'!EC57="Yes"),OFFSET('Hygiene Data'!$H$9,0,10*ROW('Hygiene Data'!H51)),NA())</f>
        <v>#N/A</v>
      </c>
      <c r="BO57" s="531" t="e">
        <f ca="1">+IF(AND(ISNUMBER(OFFSET('Hygiene Data'!$I$5,0,10*ROW('Hygiene Data'!I51))),'Data Summary'!ED57="Yes"),OFFSET('Hygiene Data'!$I$5,0,10*ROW('Hygiene Data'!I51)),NA())</f>
        <v>#N/A</v>
      </c>
      <c r="BP57" s="531" t="e">
        <f ca="1">+IF(AND(ISNUMBER(OFFSET('Hygiene Data'!$I$7,0,10*ROW('Hygiene Data'!I51))),'Data Summary'!EE57="Yes"),OFFSET('Hygiene Data'!$I$7,0,10*ROW('Hygiene Data'!I51)),NA())</f>
        <v>#N/A</v>
      </c>
      <c r="BQ57" s="531" t="e">
        <f ca="1">+IF(AND(ISNUMBER(OFFSET('Hygiene Data'!$I$9,0,10*ROW('Hygiene Data'!I51))),'Data Summary'!EF57="Yes"),OFFSET('Hygiene Data'!$I$9,0,10*ROW('Hygiene Data'!I51)),NA())</f>
        <v>#N/A</v>
      </c>
    </row>
    <row r="58" spans="1:69" x14ac:dyDescent="0.25">
      <c r="A58" s="527" t="e">
        <f ca="1">+RIGHT('Data Summary'!A58,LEN('Data Summary'!A58)-9)</f>
        <v>#VALUE!</v>
      </c>
      <c r="B58" s="501" t="str">
        <f ca="1">+IF(ISTEXT('Data Summary'!B58),'Data Summary'!B58,"")</f>
        <v/>
      </c>
      <c r="C58" s="528" t="e">
        <f ca="1">+VALUE('Data Summary'!C58)</f>
        <v>#VALUE!</v>
      </c>
      <c r="D58" s="529" t="e">
        <f ca="1">+IF(AND(ISNUMBER(OFFSET('Water Data'!$D$4,0,10*ROW('Water Data'!D52))),'Data Summary'!BS58="Yes"),100-OFFSET('Water Data'!$D$4,0,10*ROW('Water Data'!D52)),NA())</f>
        <v>#N/A</v>
      </c>
      <c r="E58" s="529" t="e">
        <f ca="1">+IF(AND(ISNUMBER(OFFSET('Water Data'!$D$6,0,10*ROW('Water Data'!D52))),'Data Summary'!BT58="Yes"),OFFSET('Water Data'!$D$6,0,10*ROW('Water Data'!D52)),NA())</f>
        <v>#N/A</v>
      </c>
      <c r="F58" s="529" t="e">
        <f ca="1">+IF(AND(ISNUMBER(OFFSET('Water Data'!$D$9,0,10*ROW('Water Data'!D52))),'Data Summary'!BU58="Yes"),OFFSET('Water Data'!$D$9,0,10*ROW('Water Data'!D52)),NA())</f>
        <v>#N/A</v>
      </c>
      <c r="G58" s="529" t="e">
        <f ca="1">+IF(AND(ISNUMBER(OFFSET('Water Data'!$E$4,0,10*ROW('Water Data'!E52))),'Data Summary'!BV58="Yes"),100-OFFSET('Water Data'!$E$4,0,10*ROW('Water Data'!E52)),NA())</f>
        <v>#N/A</v>
      </c>
      <c r="H58" s="529" t="e">
        <f ca="1">+IF(AND(ISNUMBER(OFFSET('Water Data'!$E$6,0,10*ROW('Water Data'!E52))),'Data Summary'!BW58="Yes"),OFFSET('Water Data'!$E$6,0,10*ROW('Water Data'!E52)),NA())</f>
        <v>#N/A</v>
      </c>
      <c r="I58" s="529" t="e">
        <f ca="1">+IF(AND(ISNUMBER(OFFSET('Water Data'!$E$9,0,10*ROW('Water Data'!E52))),'Data Summary'!BX58="Yes"),OFFSET('Water Data'!$E$9,0,10*ROW('Water Data'!E52)),NA())</f>
        <v>#N/A</v>
      </c>
      <c r="J58" s="529" t="e">
        <f ca="1">+IF(AND(ISNUMBER(OFFSET('Water Data'!$F$4,0,10*ROW('Water Data'!F52))),'Data Summary'!BY58="Yes"),100-OFFSET('Water Data'!$F$4,0,10*ROW('Water Data'!F52)),NA())</f>
        <v>#N/A</v>
      </c>
      <c r="K58" s="529" t="e">
        <f ca="1">+IF(AND(ISNUMBER(OFFSET('Water Data'!$F$6,0,10*ROW('Water Data'!F52))),'Data Summary'!BZ58="Yes"),OFFSET('Water Data'!$F$6,0,10*ROW('Water Data'!F52)),NA())</f>
        <v>#N/A</v>
      </c>
      <c r="L58" s="529" t="e">
        <f ca="1">+IF(AND(ISNUMBER(OFFSET('Water Data'!$F$9,0,10*ROW('Water Data'!F52))),'Data Summary'!CA58="Yes"),OFFSET('Water Data'!$F$9,0,10*ROW('Water Data'!F52)),NA())</f>
        <v>#N/A</v>
      </c>
      <c r="M58" s="529" t="e">
        <f ca="1">+IF(AND(ISNUMBER(OFFSET('Water Data'!$G$4,0,10*ROW('Water Data'!G52))),'Data Summary'!CB58="Yes"),100-OFFSET('Water Data'!$G$4,0,10*ROW('Water Data'!G52)),NA())</f>
        <v>#N/A</v>
      </c>
      <c r="N58" s="529" t="e">
        <f ca="1">+IF(AND(ISNUMBER(OFFSET('Water Data'!$G$6,0,10*ROW('Water Data'!G52))),'Data Summary'!CC58="Yes"),OFFSET('Water Data'!$G$6,0,10*ROW('Water Data'!G52)),NA())</f>
        <v>#N/A</v>
      </c>
      <c r="O58" s="529" t="e">
        <f ca="1">+IF(AND(ISNUMBER(OFFSET('Water Data'!$G$9,0,10*ROW('Water Data'!G52))),'Data Summary'!CD58="Yes"),OFFSET('Water Data'!$G$9,0,10*ROW('Water Data'!G52)),NA())</f>
        <v>#N/A</v>
      </c>
      <c r="P58" s="529" t="e">
        <f ca="1">+IF(AND(ISNUMBER(OFFSET('Water Data'!$H$4,0,10*ROW('Water Data'!H52))),'Data Summary'!CE58="Yes"),100-OFFSET('Water Data'!$H$4,0,10*ROW('Water Data'!H52)),NA())</f>
        <v>#N/A</v>
      </c>
      <c r="Q58" s="529" t="e">
        <f ca="1">+IF(AND(ISNUMBER(OFFSET('Water Data'!$H$6,0,10*ROW('Water Data'!H52))),'Data Summary'!CF58="Yes"),OFFSET('Water Data'!$H$6,0,10*ROW('Water Data'!H52)),NA())</f>
        <v>#N/A</v>
      </c>
      <c r="R58" s="529" t="e">
        <f ca="1">+IF(AND(ISNUMBER(OFFSET('Water Data'!$H$9,0,10*ROW('Water Data'!H52))),'Data Summary'!CG58="Yes"),OFFSET('Water Data'!$H$9,0,10*ROW('Water Data'!H52)),NA())</f>
        <v>#N/A</v>
      </c>
      <c r="S58" s="529" t="e">
        <f ca="1">+IF(AND(ISNUMBER(OFFSET('Water Data'!$I$4,0,10*ROW('Water Data'!I52))),'Data Summary'!CH58="Yes"),100-OFFSET('Water Data'!$I$4,0,10*ROW('Water Data'!I52)),NA())</f>
        <v>#N/A</v>
      </c>
      <c r="T58" s="529" t="e">
        <f ca="1">+IF(AND(ISNUMBER(OFFSET('Water Data'!$I$6,0,10*ROW('Water Data'!I52))),'Data Summary'!CI58="Yes"),OFFSET('Water Data'!$I$6,0,10*ROW('Water Data'!I52)),NA())</f>
        <v>#N/A</v>
      </c>
      <c r="U58" s="529" t="e">
        <f ca="1">+IF(AND(ISNUMBER(OFFSET('Water Data'!$I$9,0,10*ROW('Water Data'!I52))),'Data Summary'!CJ58="Yes"),OFFSET('Water Data'!$I$9,0,10*ROW('Water Data'!I52)),NA())</f>
        <v>#N/A</v>
      </c>
      <c r="V58" s="530" t="e">
        <f ca="1">+IF(AND(ISNUMBER(OFFSET('Sanitation Data'!$D$4,0,10*ROW('Sanitation Data'!D52))),'Data Summary'!CK58="Yes"),100-OFFSET('Sanitation Data'!$D$4,0,10*ROW('Sanitation Data'!D52)),NA())</f>
        <v>#N/A</v>
      </c>
      <c r="W58" s="530" t="e">
        <f ca="1">+IF(AND(ISNUMBER(OFFSET('Sanitation Data'!$D$6,0,10*ROW('Sanitation Data'!D52))),'Data Summary'!CL58="Yes"),OFFSET('Sanitation Data'!$D$6,0,10*ROW('Sanitation Data'!D52)),NA())</f>
        <v>#N/A</v>
      </c>
      <c r="X58" s="530" t="e">
        <f ca="1">+IF(AND(ISNUMBER(OFFSET('Sanitation Data'!$D$10,0,10*ROW('Sanitation Data'!D52))),'Data Summary'!CM58="Yes"),OFFSET('Sanitation Data'!$D$10,0,10*ROW('Sanitation Data'!D52)),NA())</f>
        <v>#N/A</v>
      </c>
      <c r="Y58" s="530" t="e">
        <f ca="1">+IF(AND(ISNUMBER(OFFSET('Sanitation Data'!$D$11,0,10*ROW('Sanitation Data'!D52))),'Data Summary'!CN58="Yes"),OFFSET('Sanitation Data'!$D$11,0,10*ROW('Sanitation Data'!D52)),NA())</f>
        <v>#N/A</v>
      </c>
      <c r="Z58" s="530" t="e">
        <f ca="1">+IF(AND(ISNUMBER(OFFSET('Sanitation Data'!$D$12,0,10*ROW('Sanitation Data'!D52))),'Data Summary'!CO58="Yes"),OFFSET('Sanitation Data'!$D$12,0,10*ROW('Sanitation Data'!D52)),NA())</f>
        <v>#N/A</v>
      </c>
      <c r="AA58" s="530" t="e">
        <f ca="1">+IF(AND(ISNUMBER(OFFSET('Sanitation Data'!$E$4,0,10*ROW('Sanitation Data'!E52))),'Data Summary'!CP58="Yes"),100-OFFSET('Sanitation Data'!$E$4,0,10*ROW('Sanitation Data'!E52)),NA())</f>
        <v>#N/A</v>
      </c>
      <c r="AB58" s="530" t="e">
        <f ca="1">+IF(AND(ISNUMBER(OFFSET('Sanitation Data'!$E$6,0,10*ROW('Sanitation Data'!E52))),'Data Summary'!CQ58="Yes"),OFFSET('Sanitation Data'!$E$6,0,10*ROW('Sanitation Data'!E52)),NA())</f>
        <v>#N/A</v>
      </c>
      <c r="AC58" s="530" t="e">
        <f ca="1">+IF(AND(ISNUMBER(OFFSET('Sanitation Data'!$E$10,0,10*ROW('Sanitation Data'!E52))),'Data Summary'!CR58="Yes"),OFFSET('Sanitation Data'!$E$10,0,10*ROW('Sanitation Data'!E52)),NA())</f>
        <v>#N/A</v>
      </c>
      <c r="AD58" s="530" t="e">
        <f ca="1">+IF(AND(ISNUMBER(OFFSET('Sanitation Data'!$E$11,0,10*ROW('Sanitation Data'!E52))),'Data Summary'!CS58="Yes"),OFFSET('Sanitation Data'!$E$11,0,10*ROW('Sanitation Data'!E52)),NA())</f>
        <v>#N/A</v>
      </c>
      <c r="AE58" s="530" t="e">
        <f ca="1">+IF(AND(ISNUMBER(OFFSET('Sanitation Data'!$E$12,0,10*ROW('Sanitation Data'!E52))),'Data Summary'!CT58="Yes"),OFFSET('Sanitation Data'!$E$12,0,10*ROW('Sanitation Data'!E52)),NA())</f>
        <v>#N/A</v>
      </c>
      <c r="AF58" s="530" t="e">
        <f ca="1">+IF(AND(ISNUMBER(OFFSET('Sanitation Data'!$F$4,0,10*ROW('Sanitation Data'!F52))),'Data Summary'!CU58="Yes"),100-OFFSET('Sanitation Data'!$F$4,0,10*ROW('Sanitation Data'!F52)),NA())</f>
        <v>#N/A</v>
      </c>
      <c r="AG58" s="530" t="e">
        <f ca="1">+IF(AND(ISNUMBER(OFFSET('Sanitation Data'!$F$6,0,10*ROW('Sanitation Data'!F52))),'Data Summary'!CV58="Yes"),OFFSET('Sanitation Data'!$F$6,0,10*ROW('Sanitation Data'!F52)),NA())</f>
        <v>#N/A</v>
      </c>
      <c r="AH58" s="530" t="e">
        <f ca="1">+IF(AND(ISNUMBER(OFFSET('Sanitation Data'!$F$10,0,10*ROW('Sanitation Data'!F52))),'Data Summary'!CW58="Yes"),OFFSET('Sanitation Data'!$F$10,0,10*ROW('Sanitation Data'!F52)),NA())</f>
        <v>#N/A</v>
      </c>
      <c r="AI58" s="530" t="e">
        <f ca="1">+IF(AND(ISNUMBER(OFFSET('Sanitation Data'!$F$11,0,10*ROW('Sanitation Data'!F52))),'Data Summary'!CX58="Yes"),OFFSET('Sanitation Data'!$F$11,0,10*ROW('Sanitation Data'!F52)),NA())</f>
        <v>#N/A</v>
      </c>
      <c r="AJ58" s="530" t="e">
        <f ca="1">+IF(AND(ISNUMBER(OFFSET('Sanitation Data'!$F$12,0,10*ROW('Sanitation Data'!F52))),'Data Summary'!CY58="Yes"),OFFSET('Sanitation Data'!$F$12,0,10*ROW('Sanitation Data'!F52)),NA())</f>
        <v>#N/A</v>
      </c>
      <c r="AK58" s="530" t="e">
        <f ca="1">+IF(AND(ISNUMBER(OFFSET('Sanitation Data'!$G$4,0,10*ROW('Sanitation Data'!G52))),'Data Summary'!CZ58="Yes"),100-OFFSET('Sanitation Data'!$G$4,0,10*ROW('Sanitation Data'!G52)),NA())</f>
        <v>#N/A</v>
      </c>
      <c r="AL58" s="530" t="e">
        <f ca="1">+IF(AND(ISNUMBER(OFFSET('Sanitation Data'!$G$6,0,10*ROW('Sanitation Data'!G52))),'Data Summary'!DA58="Yes"),OFFSET('Sanitation Data'!$G$6,0,10*ROW('Sanitation Data'!G52)),NA())</f>
        <v>#N/A</v>
      </c>
      <c r="AM58" s="530" t="e">
        <f ca="1">+IF(AND(ISNUMBER(OFFSET('Sanitation Data'!$G$10,0,10*ROW('Sanitation Data'!G52))),'Data Summary'!DB58="Yes"),OFFSET('Sanitation Data'!$G$10,0,10*ROW('Sanitation Data'!G52)),NA())</f>
        <v>#N/A</v>
      </c>
      <c r="AN58" s="530" t="e">
        <f ca="1">+IF(AND(ISNUMBER(OFFSET('Sanitation Data'!$G$11,0,10*ROW('Sanitation Data'!G52))),'Data Summary'!DC58="Yes"),OFFSET('Sanitation Data'!$G$11,0,10*ROW('Sanitation Data'!G52)),NA())</f>
        <v>#N/A</v>
      </c>
      <c r="AO58" s="530" t="e">
        <f ca="1">+IF(AND(ISNUMBER(OFFSET('Sanitation Data'!$G$12,0,10*ROW('Sanitation Data'!G52))),'Data Summary'!DD58="Yes"),OFFSET('Sanitation Data'!$G$12,0,10*ROW('Sanitation Data'!G52)),NA())</f>
        <v>#N/A</v>
      </c>
      <c r="AP58" s="530" t="e">
        <f ca="1">+IF(AND(ISNUMBER(OFFSET('Sanitation Data'!$H$4,0,10*ROW('Sanitation Data'!H52))),'Data Summary'!DE58="Yes"),100-OFFSET('Sanitation Data'!$H$4,0,10*ROW('Sanitation Data'!H52)),NA())</f>
        <v>#N/A</v>
      </c>
      <c r="AQ58" s="530" t="e">
        <f ca="1">+IF(AND(ISNUMBER(OFFSET('Sanitation Data'!$H$6,0,10*ROW('Sanitation Data'!H52))),'Data Summary'!DF58="Yes"),OFFSET('Sanitation Data'!$H$6,0,10*ROW('Sanitation Data'!H52)),NA())</f>
        <v>#N/A</v>
      </c>
      <c r="AR58" s="530" t="e">
        <f ca="1">+IF(AND(ISNUMBER(OFFSET('Sanitation Data'!$H$10,0,10*ROW('Sanitation Data'!H52))),'Data Summary'!DG58="Yes"),OFFSET('Sanitation Data'!$H$10,0,10*ROW('Sanitation Data'!H52)),NA())</f>
        <v>#N/A</v>
      </c>
      <c r="AS58" s="530" t="e">
        <f ca="1">+IF(AND(ISNUMBER(OFFSET('Sanitation Data'!$H$11,0,10*ROW('Sanitation Data'!H52))),'Data Summary'!DH58="Yes"),OFFSET('Sanitation Data'!$H$11,0,10*ROW('Sanitation Data'!H52)),NA())</f>
        <v>#N/A</v>
      </c>
      <c r="AT58" s="530" t="e">
        <f ca="1">+IF(AND(ISNUMBER(OFFSET('Sanitation Data'!$H$12,0,10*ROW('Sanitation Data'!H52))),'Data Summary'!DI58="Yes"),OFFSET('Sanitation Data'!$H$12,0,10*ROW('Sanitation Data'!H52)),NA())</f>
        <v>#N/A</v>
      </c>
      <c r="AU58" s="530" t="e">
        <f ca="1">+IF(AND(ISNUMBER(OFFSET('Sanitation Data'!$I$4,0,10*ROW('Sanitation Data'!I52))),'Data Summary'!DJ58="Yes"),100-OFFSET('Sanitation Data'!$I$4,0,10*ROW('Sanitation Data'!I52)),NA())</f>
        <v>#N/A</v>
      </c>
      <c r="AV58" s="530" t="e">
        <f ca="1">+IF(AND(ISNUMBER(OFFSET('Sanitation Data'!$I$6,0,10*ROW('Sanitation Data'!I52))),'Data Summary'!DK58="Yes"),OFFSET('Sanitation Data'!$I$6,0,10*ROW('Sanitation Data'!I52)),NA())</f>
        <v>#N/A</v>
      </c>
      <c r="AW58" s="530" t="e">
        <f ca="1">+IF(AND(ISNUMBER(OFFSET('Sanitation Data'!$I$10,0,10*ROW('Sanitation Data'!I52))),'Data Summary'!DL58="Yes"),OFFSET('Sanitation Data'!$I$10,0,10*ROW('Sanitation Data'!I52)),NA())</f>
        <v>#N/A</v>
      </c>
      <c r="AX58" s="530" t="e">
        <f ca="1">+IF(AND(ISNUMBER(OFFSET('Sanitation Data'!$I$11,0,10*ROW('Sanitation Data'!I52))),'Data Summary'!DM58="Yes"),OFFSET('Sanitation Data'!$I$11,0,10*ROW('Sanitation Data'!I52)),NA())</f>
        <v>#N/A</v>
      </c>
      <c r="AY58" s="530" t="e">
        <f ca="1">+IF(AND(ISNUMBER(OFFSET('Sanitation Data'!$I$12,0,10*ROW('Sanitation Data'!I52))),'Data Summary'!DN58="Yes"),OFFSET('Sanitation Data'!$I$12,0,10*ROW('Sanitation Data'!I52)),NA())</f>
        <v>#N/A</v>
      </c>
      <c r="AZ58" s="531" t="e">
        <f ca="1">+IF(AND(ISNUMBER(OFFSET('Hygiene Data'!$D$5,0,10*ROW('Hygiene Data'!D52))),'Data Summary'!DO58="Yes"),OFFSET('Hygiene Data'!$D$5,0,10*ROW('Hygiene Data'!D52)),NA())</f>
        <v>#N/A</v>
      </c>
      <c r="BA58" s="531" t="e">
        <f ca="1">+IF(AND(ISNUMBER(OFFSET('Hygiene Data'!$D$7,0,10*ROW('Hygiene Data'!D52))),'Data Summary'!DP58="Yes"),OFFSET('Hygiene Data'!$D$7,0,10*ROW('Hygiene Data'!D52)),NA())</f>
        <v>#N/A</v>
      </c>
      <c r="BB58" s="531" t="e">
        <f ca="1">+IF(AND(ISNUMBER(OFFSET('Hygiene Data'!$D$9,0,10*ROW('Hygiene Data'!D52))),'Data Summary'!DQ58="Yes"),OFFSET('Hygiene Data'!$D$9,0,10*ROW('Hygiene Data'!D52)),NA())</f>
        <v>#N/A</v>
      </c>
      <c r="BC58" s="531" t="e">
        <f ca="1">+IF(AND(ISNUMBER(OFFSET('Hygiene Data'!$E$5,0,10*ROW('Hygiene Data'!E52))),'Data Summary'!DR58="Yes"),OFFSET('Hygiene Data'!$E$5,0,10*ROW('Hygiene Data'!E52)),NA())</f>
        <v>#N/A</v>
      </c>
      <c r="BD58" s="531" t="e">
        <f ca="1">+IF(AND(ISNUMBER(OFFSET('Hygiene Data'!$E$7,0,10*ROW('Hygiene Data'!E52))),'Data Summary'!DS58="Yes"),OFFSET('Hygiene Data'!$E$7,0,10*ROW('Hygiene Data'!E52)),NA())</f>
        <v>#N/A</v>
      </c>
      <c r="BE58" s="531" t="e">
        <f ca="1">+IF(AND(ISNUMBER(OFFSET('Hygiene Data'!$E$9,0,10*ROW('Hygiene Data'!E52))),'Data Summary'!DT58="Yes"),OFFSET('Hygiene Data'!$E$9,0,10*ROW('Hygiene Data'!E52)),NA())</f>
        <v>#N/A</v>
      </c>
      <c r="BF58" s="531" t="e">
        <f ca="1">+IF(AND(ISNUMBER(OFFSET('Hygiene Data'!$F$5,0,10*ROW('Hygiene Data'!F52))),'Data Summary'!DU58="Yes"),OFFSET('Hygiene Data'!$F$5,0,10*ROW('Hygiene Data'!F52)),NA())</f>
        <v>#N/A</v>
      </c>
      <c r="BG58" s="531" t="e">
        <f ca="1">+IF(AND(ISNUMBER(OFFSET('Hygiene Data'!$F$7,0,10*ROW('Hygiene Data'!F52))),'Data Summary'!DV58="Yes"),OFFSET('Hygiene Data'!$F$7,0,10*ROW('Hygiene Data'!F52)),NA())</f>
        <v>#N/A</v>
      </c>
      <c r="BH58" s="531" t="e">
        <f ca="1">+IF(AND(ISNUMBER(OFFSET('Hygiene Data'!$F$9,0,10*ROW('Hygiene Data'!F52))),'Data Summary'!DW58="Yes"),OFFSET('Hygiene Data'!$F$9,0,10*ROW('Hygiene Data'!F52)),NA())</f>
        <v>#N/A</v>
      </c>
      <c r="BI58" s="531" t="e">
        <f ca="1">+IF(AND(ISNUMBER(OFFSET('Hygiene Data'!$G$5,0,10*ROW('Hygiene Data'!G52))),'Data Summary'!DX58="Yes"),OFFSET('Hygiene Data'!$G$5,0,10*ROW('Hygiene Data'!G52)),NA())</f>
        <v>#N/A</v>
      </c>
      <c r="BJ58" s="531" t="e">
        <f ca="1">+IF(AND(ISNUMBER(OFFSET('Hygiene Data'!$G$7,0,10*ROW('Hygiene Data'!G52))),'Data Summary'!DY58="Yes"),OFFSET('Hygiene Data'!$G$7,0,10*ROW('Hygiene Data'!G52)),NA())</f>
        <v>#N/A</v>
      </c>
      <c r="BK58" s="531" t="e">
        <f ca="1">+IF(AND(ISNUMBER(OFFSET('Hygiene Data'!$G$9,0,10*ROW('Hygiene Data'!G52))),'Data Summary'!DZ58="Yes"),OFFSET('Hygiene Data'!$G$9,0,10*ROW('Hygiene Data'!G52)),NA())</f>
        <v>#N/A</v>
      </c>
      <c r="BL58" s="531" t="e">
        <f ca="1">+IF(AND(ISNUMBER(OFFSET('Hygiene Data'!$H$5,0,10*ROW('Hygiene Data'!H52))),'Data Summary'!EA58="Yes"),OFFSET('Hygiene Data'!$H$5,0,10*ROW('Hygiene Data'!H52)),NA())</f>
        <v>#N/A</v>
      </c>
      <c r="BM58" s="531" t="e">
        <f ca="1">+IF(AND(ISNUMBER(OFFSET('Hygiene Data'!$H$7,0,10*ROW('Hygiene Data'!H52))),'Data Summary'!EB58="Yes"),OFFSET('Hygiene Data'!$H$7,0,10*ROW('Hygiene Data'!H52)),NA())</f>
        <v>#N/A</v>
      </c>
      <c r="BN58" s="531" t="e">
        <f ca="1">+IF(AND(ISNUMBER(OFFSET('Hygiene Data'!$H$9,0,10*ROW('Hygiene Data'!H52))),'Data Summary'!EC58="Yes"),OFFSET('Hygiene Data'!$H$9,0,10*ROW('Hygiene Data'!H52)),NA())</f>
        <v>#N/A</v>
      </c>
      <c r="BO58" s="531" t="e">
        <f ca="1">+IF(AND(ISNUMBER(OFFSET('Hygiene Data'!$I$5,0,10*ROW('Hygiene Data'!I52))),'Data Summary'!ED58="Yes"),OFFSET('Hygiene Data'!$I$5,0,10*ROW('Hygiene Data'!I52)),NA())</f>
        <v>#N/A</v>
      </c>
      <c r="BP58" s="531" t="e">
        <f ca="1">+IF(AND(ISNUMBER(OFFSET('Hygiene Data'!$I$7,0,10*ROW('Hygiene Data'!I52))),'Data Summary'!EE58="Yes"),OFFSET('Hygiene Data'!$I$7,0,10*ROW('Hygiene Data'!I52)),NA())</f>
        <v>#N/A</v>
      </c>
      <c r="BQ58" s="531" t="e">
        <f ca="1">+IF(AND(ISNUMBER(OFFSET('Hygiene Data'!$I$9,0,10*ROW('Hygiene Data'!I52))),'Data Summary'!EF58="Yes"),OFFSET('Hygiene Data'!$I$9,0,10*ROW('Hygiene Data'!I52)),NA())</f>
        <v>#N/A</v>
      </c>
    </row>
    <row r="59" spans="1:69" x14ac:dyDescent="0.25">
      <c r="A59" s="527" t="e">
        <f ca="1">+RIGHT('Data Summary'!A59,LEN('Data Summary'!A59)-9)</f>
        <v>#VALUE!</v>
      </c>
      <c r="B59" s="501" t="str">
        <f ca="1">+IF(ISTEXT('Data Summary'!B59),'Data Summary'!B59,"")</f>
        <v/>
      </c>
      <c r="C59" s="528" t="e">
        <f ca="1">+VALUE('Data Summary'!C59)</f>
        <v>#VALUE!</v>
      </c>
      <c r="D59" s="529" t="e">
        <f ca="1">+IF(AND(ISNUMBER(OFFSET('Water Data'!$D$4,0,10*ROW('Water Data'!D53))),'Data Summary'!BS59="Yes"),100-OFFSET('Water Data'!$D$4,0,10*ROW('Water Data'!D53)),NA())</f>
        <v>#N/A</v>
      </c>
      <c r="E59" s="529" t="e">
        <f ca="1">+IF(AND(ISNUMBER(OFFSET('Water Data'!$D$6,0,10*ROW('Water Data'!D53))),'Data Summary'!BT59="Yes"),OFFSET('Water Data'!$D$6,0,10*ROW('Water Data'!D53)),NA())</f>
        <v>#N/A</v>
      </c>
      <c r="F59" s="529" t="e">
        <f ca="1">+IF(AND(ISNUMBER(OFFSET('Water Data'!$D$9,0,10*ROW('Water Data'!D53))),'Data Summary'!BU59="Yes"),OFFSET('Water Data'!$D$9,0,10*ROW('Water Data'!D53)),NA())</f>
        <v>#N/A</v>
      </c>
      <c r="G59" s="529" t="e">
        <f ca="1">+IF(AND(ISNUMBER(OFFSET('Water Data'!$E$4,0,10*ROW('Water Data'!E53))),'Data Summary'!BV59="Yes"),100-OFFSET('Water Data'!$E$4,0,10*ROW('Water Data'!E53)),NA())</f>
        <v>#N/A</v>
      </c>
      <c r="H59" s="529" t="e">
        <f ca="1">+IF(AND(ISNUMBER(OFFSET('Water Data'!$E$6,0,10*ROW('Water Data'!E53))),'Data Summary'!BW59="Yes"),OFFSET('Water Data'!$E$6,0,10*ROW('Water Data'!E53)),NA())</f>
        <v>#N/A</v>
      </c>
      <c r="I59" s="529" t="e">
        <f ca="1">+IF(AND(ISNUMBER(OFFSET('Water Data'!$E$9,0,10*ROW('Water Data'!E53))),'Data Summary'!BX59="Yes"),OFFSET('Water Data'!$E$9,0,10*ROW('Water Data'!E53)),NA())</f>
        <v>#N/A</v>
      </c>
      <c r="J59" s="529" t="e">
        <f ca="1">+IF(AND(ISNUMBER(OFFSET('Water Data'!$F$4,0,10*ROW('Water Data'!F53))),'Data Summary'!BY59="Yes"),100-OFFSET('Water Data'!$F$4,0,10*ROW('Water Data'!F53)),NA())</f>
        <v>#N/A</v>
      </c>
      <c r="K59" s="529" t="e">
        <f ca="1">+IF(AND(ISNUMBER(OFFSET('Water Data'!$F$6,0,10*ROW('Water Data'!F53))),'Data Summary'!BZ59="Yes"),OFFSET('Water Data'!$F$6,0,10*ROW('Water Data'!F53)),NA())</f>
        <v>#N/A</v>
      </c>
      <c r="L59" s="529" t="e">
        <f ca="1">+IF(AND(ISNUMBER(OFFSET('Water Data'!$F$9,0,10*ROW('Water Data'!F53))),'Data Summary'!CA59="Yes"),OFFSET('Water Data'!$F$9,0,10*ROW('Water Data'!F53)),NA())</f>
        <v>#N/A</v>
      </c>
      <c r="M59" s="529" t="e">
        <f ca="1">+IF(AND(ISNUMBER(OFFSET('Water Data'!$G$4,0,10*ROW('Water Data'!G53))),'Data Summary'!CB59="Yes"),100-OFFSET('Water Data'!$G$4,0,10*ROW('Water Data'!G53)),NA())</f>
        <v>#N/A</v>
      </c>
      <c r="N59" s="529" t="e">
        <f ca="1">+IF(AND(ISNUMBER(OFFSET('Water Data'!$G$6,0,10*ROW('Water Data'!G53))),'Data Summary'!CC59="Yes"),OFFSET('Water Data'!$G$6,0,10*ROW('Water Data'!G53)),NA())</f>
        <v>#N/A</v>
      </c>
      <c r="O59" s="529" t="e">
        <f ca="1">+IF(AND(ISNUMBER(OFFSET('Water Data'!$G$9,0,10*ROW('Water Data'!G53))),'Data Summary'!CD59="Yes"),OFFSET('Water Data'!$G$9,0,10*ROW('Water Data'!G53)),NA())</f>
        <v>#N/A</v>
      </c>
      <c r="P59" s="529" t="e">
        <f ca="1">+IF(AND(ISNUMBER(OFFSET('Water Data'!$H$4,0,10*ROW('Water Data'!H53))),'Data Summary'!CE59="Yes"),100-OFFSET('Water Data'!$H$4,0,10*ROW('Water Data'!H53)),NA())</f>
        <v>#N/A</v>
      </c>
      <c r="Q59" s="529" t="e">
        <f ca="1">+IF(AND(ISNUMBER(OFFSET('Water Data'!$H$6,0,10*ROW('Water Data'!H53))),'Data Summary'!CF59="Yes"),OFFSET('Water Data'!$H$6,0,10*ROW('Water Data'!H53)),NA())</f>
        <v>#N/A</v>
      </c>
      <c r="R59" s="529" t="e">
        <f ca="1">+IF(AND(ISNUMBER(OFFSET('Water Data'!$H$9,0,10*ROW('Water Data'!H53))),'Data Summary'!CG59="Yes"),OFFSET('Water Data'!$H$9,0,10*ROW('Water Data'!H53)),NA())</f>
        <v>#N/A</v>
      </c>
      <c r="S59" s="529" t="e">
        <f ca="1">+IF(AND(ISNUMBER(OFFSET('Water Data'!$I$4,0,10*ROW('Water Data'!I53))),'Data Summary'!CH59="Yes"),100-OFFSET('Water Data'!$I$4,0,10*ROW('Water Data'!I53)),NA())</f>
        <v>#N/A</v>
      </c>
      <c r="T59" s="529" t="e">
        <f ca="1">+IF(AND(ISNUMBER(OFFSET('Water Data'!$I$6,0,10*ROW('Water Data'!I53))),'Data Summary'!CI59="Yes"),OFFSET('Water Data'!$I$6,0,10*ROW('Water Data'!I53)),NA())</f>
        <v>#N/A</v>
      </c>
      <c r="U59" s="529" t="e">
        <f ca="1">+IF(AND(ISNUMBER(OFFSET('Water Data'!$I$9,0,10*ROW('Water Data'!I53))),'Data Summary'!CJ59="Yes"),OFFSET('Water Data'!$I$9,0,10*ROW('Water Data'!I53)),NA())</f>
        <v>#N/A</v>
      </c>
      <c r="V59" s="530" t="e">
        <f ca="1">+IF(AND(ISNUMBER(OFFSET('Sanitation Data'!$D$4,0,10*ROW('Sanitation Data'!D53))),'Data Summary'!CK59="Yes"),100-OFFSET('Sanitation Data'!$D$4,0,10*ROW('Sanitation Data'!D53)),NA())</f>
        <v>#N/A</v>
      </c>
      <c r="W59" s="530" t="e">
        <f ca="1">+IF(AND(ISNUMBER(OFFSET('Sanitation Data'!$D$6,0,10*ROW('Sanitation Data'!D53))),'Data Summary'!CL59="Yes"),OFFSET('Sanitation Data'!$D$6,0,10*ROW('Sanitation Data'!D53)),NA())</f>
        <v>#N/A</v>
      </c>
      <c r="X59" s="530" t="e">
        <f ca="1">+IF(AND(ISNUMBER(OFFSET('Sanitation Data'!$D$10,0,10*ROW('Sanitation Data'!D53))),'Data Summary'!CM59="Yes"),OFFSET('Sanitation Data'!$D$10,0,10*ROW('Sanitation Data'!D53)),NA())</f>
        <v>#N/A</v>
      </c>
      <c r="Y59" s="530" t="e">
        <f ca="1">+IF(AND(ISNUMBER(OFFSET('Sanitation Data'!$D$11,0,10*ROW('Sanitation Data'!D53))),'Data Summary'!CN59="Yes"),OFFSET('Sanitation Data'!$D$11,0,10*ROW('Sanitation Data'!D53)),NA())</f>
        <v>#N/A</v>
      </c>
      <c r="Z59" s="530" t="e">
        <f ca="1">+IF(AND(ISNUMBER(OFFSET('Sanitation Data'!$D$12,0,10*ROW('Sanitation Data'!D53))),'Data Summary'!CO59="Yes"),OFFSET('Sanitation Data'!$D$12,0,10*ROW('Sanitation Data'!D53)),NA())</f>
        <v>#N/A</v>
      </c>
      <c r="AA59" s="530" t="e">
        <f ca="1">+IF(AND(ISNUMBER(OFFSET('Sanitation Data'!$E$4,0,10*ROW('Sanitation Data'!E53))),'Data Summary'!CP59="Yes"),100-OFFSET('Sanitation Data'!$E$4,0,10*ROW('Sanitation Data'!E53)),NA())</f>
        <v>#N/A</v>
      </c>
      <c r="AB59" s="530" t="e">
        <f ca="1">+IF(AND(ISNUMBER(OFFSET('Sanitation Data'!$E$6,0,10*ROW('Sanitation Data'!E53))),'Data Summary'!CQ59="Yes"),OFFSET('Sanitation Data'!$E$6,0,10*ROW('Sanitation Data'!E53)),NA())</f>
        <v>#N/A</v>
      </c>
      <c r="AC59" s="530" t="e">
        <f ca="1">+IF(AND(ISNUMBER(OFFSET('Sanitation Data'!$E$10,0,10*ROW('Sanitation Data'!E53))),'Data Summary'!CR59="Yes"),OFFSET('Sanitation Data'!$E$10,0,10*ROW('Sanitation Data'!E53)),NA())</f>
        <v>#N/A</v>
      </c>
      <c r="AD59" s="530" t="e">
        <f ca="1">+IF(AND(ISNUMBER(OFFSET('Sanitation Data'!$E$11,0,10*ROW('Sanitation Data'!E53))),'Data Summary'!CS59="Yes"),OFFSET('Sanitation Data'!$E$11,0,10*ROW('Sanitation Data'!E53)),NA())</f>
        <v>#N/A</v>
      </c>
      <c r="AE59" s="530" t="e">
        <f ca="1">+IF(AND(ISNUMBER(OFFSET('Sanitation Data'!$E$12,0,10*ROW('Sanitation Data'!E53))),'Data Summary'!CT59="Yes"),OFFSET('Sanitation Data'!$E$12,0,10*ROW('Sanitation Data'!E53)),NA())</f>
        <v>#N/A</v>
      </c>
      <c r="AF59" s="530" t="e">
        <f ca="1">+IF(AND(ISNUMBER(OFFSET('Sanitation Data'!$F$4,0,10*ROW('Sanitation Data'!F53))),'Data Summary'!CU59="Yes"),100-OFFSET('Sanitation Data'!$F$4,0,10*ROW('Sanitation Data'!F53)),NA())</f>
        <v>#N/A</v>
      </c>
      <c r="AG59" s="530" t="e">
        <f ca="1">+IF(AND(ISNUMBER(OFFSET('Sanitation Data'!$F$6,0,10*ROW('Sanitation Data'!F53))),'Data Summary'!CV59="Yes"),OFFSET('Sanitation Data'!$F$6,0,10*ROW('Sanitation Data'!F53)),NA())</f>
        <v>#N/A</v>
      </c>
      <c r="AH59" s="530" t="e">
        <f ca="1">+IF(AND(ISNUMBER(OFFSET('Sanitation Data'!$F$10,0,10*ROW('Sanitation Data'!F53))),'Data Summary'!CW59="Yes"),OFFSET('Sanitation Data'!$F$10,0,10*ROW('Sanitation Data'!F53)),NA())</f>
        <v>#N/A</v>
      </c>
      <c r="AI59" s="530" t="e">
        <f ca="1">+IF(AND(ISNUMBER(OFFSET('Sanitation Data'!$F$11,0,10*ROW('Sanitation Data'!F53))),'Data Summary'!CX59="Yes"),OFFSET('Sanitation Data'!$F$11,0,10*ROW('Sanitation Data'!F53)),NA())</f>
        <v>#N/A</v>
      </c>
      <c r="AJ59" s="530" t="e">
        <f ca="1">+IF(AND(ISNUMBER(OFFSET('Sanitation Data'!$F$12,0,10*ROW('Sanitation Data'!F53))),'Data Summary'!CY59="Yes"),OFFSET('Sanitation Data'!$F$12,0,10*ROW('Sanitation Data'!F53)),NA())</f>
        <v>#N/A</v>
      </c>
      <c r="AK59" s="530" t="e">
        <f ca="1">+IF(AND(ISNUMBER(OFFSET('Sanitation Data'!$G$4,0,10*ROW('Sanitation Data'!G53))),'Data Summary'!CZ59="Yes"),100-OFFSET('Sanitation Data'!$G$4,0,10*ROW('Sanitation Data'!G53)),NA())</f>
        <v>#N/A</v>
      </c>
      <c r="AL59" s="530" t="e">
        <f ca="1">+IF(AND(ISNUMBER(OFFSET('Sanitation Data'!$G$6,0,10*ROW('Sanitation Data'!G53))),'Data Summary'!DA59="Yes"),OFFSET('Sanitation Data'!$G$6,0,10*ROW('Sanitation Data'!G53)),NA())</f>
        <v>#N/A</v>
      </c>
      <c r="AM59" s="530" t="e">
        <f ca="1">+IF(AND(ISNUMBER(OFFSET('Sanitation Data'!$G$10,0,10*ROW('Sanitation Data'!G53))),'Data Summary'!DB59="Yes"),OFFSET('Sanitation Data'!$G$10,0,10*ROW('Sanitation Data'!G53)),NA())</f>
        <v>#N/A</v>
      </c>
      <c r="AN59" s="530" t="e">
        <f ca="1">+IF(AND(ISNUMBER(OFFSET('Sanitation Data'!$G$11,0,10*ROW('Sanitation Data'!G53))),'Data Summary'!DC59="Yes"),OFFSET('Sanitation Data'!$G$11,0,10*ROW('Sanitation Data'!G53)),NA())</f>
        <v>#N/A</v>
      </c>
      <c r="AO59" s="530" t="e">
        <f ca="1">+IF(AND(ISNUMBER(OFFSET('Sanitation Data'!$G$12,0,10*ROW('Sanitation Data'!G53))),'Data Summary'!DD59="Yes"),OFFSET('Sanitation Data'!$G$12,0,10*ROW('Sanitation Data'!G53)),NA())</f>
        <v>#N/A</v>
      </c>
      <c r="AP59" s="530" t="e">
        <f ca="1">+IF(AND(ISNUMBER(OFFSET('Sanitation Data'!$H$4,0,10*ROW('Sanitation Data'!H53))),'Data Summary'!DE59="Yes"),100-OFFSET('Sanitation Data'!$H$4,0,10*ROW('Sanitation Data'!H53)),NA())</f>
        <v>#N/A</v>
      </c>
      <c r="AQ59" s="530" t="e">
        <f ca="1">+IF(AND(ISNUMBER(OFFSET('Sanitation Data'!$H$6,0,10*ROW('Sanitation Data'!H53))),'Data Summary'!DF59="Yes"),OFFSET('Sanitation Data'!$H$6,0,10*ROW('Sanitation Data'!H53)),NA())</f>
        <v>#N/A</v>
      </c>
      <c r="AR59" s="530" t="e">
        <f ca="1">+IF(AND(ISNUMBER(OFFSET('Sanitation Data'!$H$10,0,10*ROW('Sanitation Data'!H53))),'Data Summary'!DG59="Yes"),OFFSET('Sanitation Data'!$H$10,0,10*ROW('Sanitation Data'!H53)),NA())</f>
        <v>#N/A</v>
      </c>
      <c r="AS59" s="530" t="e">
        <f ca="1">+IF(AND(ISNUMBER(OFFSET('Sanitation Data'!$H$11,0,10*ROW('Sanitation Data'!H53))),'Data Summary'!DH59="Yes"),OFFSET('Sanitation Data'!$H$11,0,10*ROW('Sanitation Data'!H53)),NA())</f>
        <v>#N/A</v>
      </c>
      <c r="AT59" s="530" t="e">
        <f ca="1">+IF(AND(ISNUMBER(OFFSET('Sanitation Data'!$H$12,0,10*ROW('Sanitation Data'!H53))),'Data Summary'!DI59="Yes"),OFFSET('Sanitation Data'!$H$12,0,10*ROW('Sanitation Data'!H53)),NA())</f>
        <v>#N/A</v>
      </c>
      <c r="AU59" s="530" t="e">
        <f ca="1">+IF(AND(ISNUMBER(OFFSET('Sanitation Data'!$I$4,0,10*ROW('Sanitation Data'!I53))),'Data Summary'!DJ59="Yes"),100-OFFSET('Sanitation Data'!$I$4,0,10*ROW('Sanitation Data'!I53)),NA())</f>
        <v>#N/A</v>
      </c>
      <c r="AV59" s="530" t="e">
        <f ca="1">+IF(AND(ISNUMBER(OFFSET('Sanitation Data'!$I$6,0,10*ROW('Sanitation Data'!I53))),'Data Summary'!DK59="Yes"),OFFSET('Sanitation Data'!$I$6,0,10*ROW('Sanitation Data'!I53)),NA())</f>
        <v>#N/A</v>
      </c>
      <c r="AW59" s="530" t="e">
        <f ca="1">+IF(AND(ISNUMBER(OFFSET('Sanitation Data'!$I$10,0,10*ROW('Sanitation Data'!I53))),'Data Summary'!DL59="Yes"),OFFSET('Sanitation Data'!$I$10,0,10*ROW('Sanitation Data'!I53)),NA())</f>
        <v>#N/A</v>
      </c>
      <c r="AX59" s="530" t="e">
        <f ca="1">+IF(AND(ISNUMBER(OFFSET('Sanitation Data'!$I$11,0,10*ROW('Sanitation Data'!I53))),'Data Summary'!DM59="Yes"),OFFSET('Sanitation Data'!$I$11,0,10*ROW('Sanitation Data'!I53)),NA())</f>
        <v>#N/A</v>
      </c>
      <c r="AY59" s="530" t="e">
        <f ca="1">+IF(AND(ISNUMBER(OFFSET('Sanitation Data'!$I$12,0,10*ROW('Sanitation Data'!I53))),'Data Summary'!DN59="Yes"),OFFSET('Sanitation Data'!$I$12,0,10*ROW('Sanitation Data'!I53)),NA())</f>
        <v>#N/A</v>
      </c>
      <c r="AZ59" s="531" t="e">
        <f ca="1">+IF(AND(ISNUMBER(OFFSET('Hygiene Data'!$D$5,0,10*ROW('Hygiene Data'!D53))),'Data Summary'!DO59="Yes"),OFFSET('Hygiene Data'!$D$5,0,10*ROW('Hygiene Data'!D53)),NA())</f>
        <v>#N/A</v>
      </c>
      <c r="BA59" s="531" t="e">
        <f ca="1">+IF(AND(ISNUMBER(OFFSET('Hygiene Data'!$D$7,0,10*ROW('Hygiene Data'!D53))),'Data Summary'!DP59="Yes"),OFFSET('Hygiene Data'!$D$7,0,10*ROW('Hygiene Data'!D53)),NA())</f>
        <v>#N/A</v>
      </c>
      <c r="BB59" s="531" t="e">
        <f ca="1">+IF(AND(ISNUMBER(OFFSET('Hygiene Data'!$D$9,0,10*ROW('Hygiene Data'!D53))),'Data Summary'!DQ59="Yes"),OFFSET('Hygiene Data'!$D$9,0,10*ROW('Hygiene Data'!D53)),NA())</f>
        <v>#N/A</v>
      </c>
      <c r="BC59" s="531" t="e">
        <f ca="1">+IF(AND(ISNUMBER(OFFSET('Hygiene Data'!$E$5,0,10*ROW('Hygiene Data'!E53))),'Data Summary'!DR59="Yes"),OFFSET('Hygiene Data'!$E$5,0,10*ROW('Hygiene Data'!E53)),NA())</f>
        <v>#N/A</v>
      </c>
      <c r="BD59" s="531" t="e">
        <f ca="1">+IF(AND(ISNUMBER(OFFSET('Hygiene Data'!$E$7,0,10*ROW('Hygiene Data'!E53))),'Data Summary'!DS59="Yes"),OFFSET('Hygiene Data'!$E$7,0,10*ROW('Hygiene Data'!E53)),NA())</f>
        <v>#N/A</v>
      </c>
      <c r="BE59" s="531" t="e">
        <f ca="1">+IF(AND(ISNUMBER(OFFSET('Hygiene Data'!$E$9,0,10*ROW('Hygiene Data'!E53))),'Data Summary'!DT59="Yes"),OFFSET('Hygiene Data'!$E$9,0,10*ROW('Hygiene Data'!E53)),NA())</f>
        <v>#N/A</v>
      </c>
      <c r="BF59" s="531" t="e">
        <f ca="1">+IF(AND(ISNUMBER(OFFSET('Hygiene Data'!$F$5,0,10*ROW('Hygiene Data'!F53))),'Data Summary'!DU59="Yes"),OFFSET('Hygiene Data'!$F$5,0,10*ROW('Hygiene Data'!F53)),NA())</f>
        <v>#N/A</v>
      </c>
      <c r="BG59" s="531" t="e">
        <f ca="1">+IF(AND(ISNUMBER(OFFSET('Hygiene Data'!$F$7,0,10*ROW('Hygiene Data'!F53))),'Data Summary'!DV59="Yes"),OFFSET('Hygiene Data'!$F$7,0,10*ROW('Hygiene Data'!F53)),NA())</f>
        <v>#N/A</v>
      </c>
      <c r="BH59" s="531" t="e">
        <f ca="1">+IF(AND(ISNUMBER(OFFSET('Hygiene Data'!$F$9,0,10*ROW('Hygiene Data'!F53))),'Data Summary'!DW59="Yes"),OFFSET('Hygiene Data'!$F$9,0,10*ROW('Hygiene Data'!F53)),NA())</f>
        <v>#N/A</v>
      </c>
      <c r="BI59" s="531" t="e">
        <f ca="1">+IF(AND(ISNUMBER(OFFSET('Hygiene Data'!$G$5,0,10*ROW('Hygiene Data'!G53))),'Data Summary'!DX59="Yes"),OFFSET('Hygiene Data'!$G$5,0,10*ROW('Hygiene Data'!G53)),NA())</f>
        <v>#N/A</v>
      </c>
      <c r="BJ59" s="531" t="e">
        <f ca="1">+IF(AND(ISNUMBER(OFFSET('Hygiene Data'!$G$7,0,10*ROW('Hygiene Data'!G53))),'Data Summary'!DY59="Yes"),OFFSET('Hygiene Data'!$G$7,0,10*ROW('Hygiene Data'!G53)),NA())</f>
        <v>#N/A</v>
      </c>
      <c r="BK59" s="531" t="e">
        <f ca="1">+IF(AND(ISNUMBER(OFFSET('Hygiene Data'!$G$9,0,10*ROW('Hygiene Data'!G53))),'Data Summary'!DZ59="Yes"),OFFSET('Hygiene Data'!$G$9,0,10*ROW('Hygiene Data'!G53)),NA())</f>
        <v>#N/A</v>
      </c>
      <c r="BL59" s="531" t="e">
        <f ca="1">+IF(AND(ISNUMBER(OFFSET('Hygiene Data'!$H$5,0,10*ROW('Hygiene Data'!H53))),'Data Summary'!EA59="Yes"),OFFSET('Hygiene Data'!$H$5,0,10*ROW('Hygiene Data'!H53)),NA())</f>
        <v>#N/A</v>
      </c>
      <c r="BM59" s="531" t="e">
        <f ca="1">+IF(AND(ISNUMBER(OFFSET('Hygiene Data'!$H$7,0,10*ROW('Hygiene Data'!H53))),'Data Summary'!EB59="Yes"),OFFSET('Hygiene Data'!$H$7,0,10*ROW('Hygiene Data'!H53)),NA())</f>
        <v>#N/A</v>
      </c>
      <c r="BN59" s="531" t="e">
        <f ca="1">+IF(AND(ISNUMBER(OFFSET('Hygiene Data'!$H$9,0,10*ROW('Hygiene Data'!H53))),'Data Summary'!EC59="Yes"),OFFSET('Hygiene Data'!$H$9,0,10*ROW('Hygiene Data'!H53)),NA())</f>
        <v>#N/A</v>
      </c>
      <c r="BO59" s="531" t="e">
        <f ca="1">+IF(AND(ISNUMBER(OFFSET('Hygiene Data'!$I$5,0,10*ROW('Hygiene Data'!I53))),'Data Summary'!ED59="Yes"),OFFSET('Hygiene Data'!$I$5,0,10*ROW('Hygiene Data'!I53)),NA())</f>
        <v>#N/A</v>
      </c>
      <c r="BP59" s="531" t="e">
        <f ca="1">+IF(AND(ISNUMBER(OFFSET('Hygiene Data'!$I$7,0,10*ROW('Hygiene Data'!I53))),'Data Summary'!EE59="Yes"),OFFSET('Hygiene Data'!$I$7,0,10*ROW('Hygiene Data'!I53)),NA())</f>
        <v>#N/A</v>
      </c>
      <c r="BQ59" s="531" t="e">
        <f ca="1">+IF(AND(ISNUMBER(OFFSET('Hygiene Data'!$I$9,0,10*ROW('Hygiene Data'!I53))),'Data Summary'!EF59="Yes"),OFFSET('Hygiene Data'!$I$9,0,10*ROW('Hygiene Data'!I53)),NA())</f>
        <v>#N/A</v>
      </c>
    </row>
    <row r="60" spans="1:69" x14ac:dyDescent="0.25">
      <c r="A60" s="527" t="e">
        <f ca="1">+RIGHT('Data Summary'!A60,LEN('Data Summary'!A60)-9)</f>
        <v>#VALUE!</v>
      </c>
      <c r="B60" s="501" t="str">
        <f ca="1">+IF(ISTEXT('Data Summary'!B60),'Data Summary'!B60,"")</f>
        <v/>
      </c>
      <c r="C60" s="528" t="e">
        <f ca="1">+VALUE('Data Summary'!C60)</f>
        <v>#VALUE!</v>
      </c>
      <c r="D60" s="529" t="e">
        <f ca="1">+IF(AND(ISNUMBER(OFFSET('Water Data'!$D$4,0,10*ROW('Water Data'!D54))),'Data Summary'!BS60="Yes"),100-OFFSET('Water Data'!$D$4,0,10*ROW('Water Data'!D54)),NA())</f>
        <v>#N/A</v>
      </c>
      <c r="E60" s="529" t="e">
        <f ca="1">+IF(AND(ISNUMBER(OFFSET('Water Data'!$D$6,0,10*ROW('Water Data'!D54))),'Data Summary'!BT60="Yes"),OFFSET('Water Data'!$D$6,0,10*ROW('Water Data'!D54)),NA())</f>
        <v>#N/A</v>
      </c>
      <c r="F60" s="529" t="e">
        <f ca="1">+IF(AND(ISNUMBER(OFFSET('Water Data'!$D$9,0,10*ROW('Water Data'!D54))),'Data Summary'!BU60="Yes"),OFFSET('Water Data'!$D$9,0,10*ROW('Water Data'!D54)),NA())</f>
        <v>#N/A</v>
      </c>
      <c r="G60" s="529" t="e">
        <f ca="1">+IF(AND(ISNUMBER(OFFSET('Water Data'!$E$4,0,10*ROW('Water Data'!E54))),'Data Summary'!BV60="Yes"),100-OFFSET('Water Data'!$E$4,0,10*ROW('Water Data'!E54)),NA())</f>
        <v>#N/A</v>
      </c>
      <c r="H60" s="529" t="e">
        <f ca="1">+IF(AND(ISNUMBER(OFFSET('Water Data'!$E$6,0,10*ROW('Water Data'!E54))),'Data Summary'!BW60="Yes"),OFFSET('Water Data'!$E$6,0,10*ROW('Water Data'!E54)),NA())</f>
        <v>#N/A</v>
      </c>
      <c r="I60" s="529" t="e">
        <f ca="1">+IF(AND(ISNUMBER(OFFSET('Water Data'!$E$9,0,10*ROW('Water Data'!E54))),'Data Summary'!BX60="Yes"),OFFSET('Water Data'!$E$9,0,10*ROW('Water Data'!E54)),NA())</f>
        <v>#N/A</v>
      </c>
      <c r="J60" s="529" t="e">
        <f ca="1">+IF(AND(ISNUMBER(OFFSET('Water Data'!$F$4,0,10*ROW('Water Data'!F54))),'Data Summary'!BY60="Yes"),100-OFFSET('Water Data'!$F$4,0,10*ROW('Water Data'!F54)),NA())</f>
        <v>#N/A</v>
      </c>
      <c r="K60" s="529" t="e">
        <f ca="1">+IF(AND(ISNUMBER(OFFSET('Water Data'!$F$6,0,10*ROW('Water Data'!F54))),'Data Summary'!BZ60="Yes"),OFFSET('Water Data'!$F$6,0,10*ROW('Water Data'!F54)),NA())</f>
        <v>#N/A</v>
      </c>
      <c r="L60" s="529" t="e">
        <f ca="1">+IF(AND(ISNUMBER(OFFSET('Water Data'!$F$9,0,10*ROW('Water Data'!F54))),'Data Summary'!CA60="Yes"),OFFSET('Water Data'!$F$9,0,10*ROW('Water Data'!F54)),NA())</f>
        <v>#N/A</v>
      </c>
      <c r="M60" s="529" t="e">
        <f ca="1">+IF(AND(ISNUMBER(OFFSET('Water Data'!$G$4,0,10*ROW('Water Data'!G54))),'Data Summary'!CB60="Yes"),100-OFFSET('Water Data'!$G$4,0,10*ROW('Water Data'!G54)),NA())</f>
        <v>#N/A</v>
      </c>
      <c r="N60" s="529" t="e">
        <f ca="1">+IF(AND(ISNUMBER(OFFSET('Water Data'!$G$6,0,10*ROW('Water Data'!G54))),'Data Summary'!CC60="Yes"),OFFSET('Water Data'!$G$6,0,10*ROW('Water Data'!G54)),NA())</f>
        <v>#N/A</v>
      </c>
      <c r="O60" s="529" t="e">
        <f ca="1">+IF(AND(ISNUMBER(OFFSET('Water Data'!$G$9,0,10*ROW('Water Data'!G54))),'Data Summary'!CD60="Yes"),OFFSET('Water Data'!$G$9,0,10*ROW('Water Data'!G54)),NA())</f>
        <v>#N/A</v>
      </c>
      <c r="P60" s="529" t="e">
        <f ca="1">+IF(AND(ISNUMBER(OFFSET('Water Data'!$H$4,0,10*ROW('Water Data'!H54))),'Data Summary'!CE60="Yes"),100-OFFSET('Water Data'!$H$4,0,10*ROW('Water Data'!H54)),NA())</f>
        <v>#N/A</v>
      </c>
      <c r="Q60" s="529" t="e">
        <f ca="1">+IF(AND(ISNUMBER(OFFSET('Water Data'!$H$6,0,10*ROW('Water Data'!H54))),'Data Summary'!CF60="Yes"),OFFSET('Water Data'!$H$6,0,10*ROW('Water Data'!H54)),NA())</f>
        <v>#N/A</v>
      </c>
      <c r="R60" s="529" t="e">
        <f ca="1">+IF(AND(ISNUMBER(OFFSET('Water Data'!$H$9,0,10*ROW('Water Data'!H54))),'Data Summary'!CG60="Yes"),OFFSET('Water Data'!$H$9,0,10*ROW('Water Data'!H54)),NA())</f>
        <v>#N/A</v>
      </c>
      <c r="S60" s="529" t="e">
        <f ca="1">+IF(AND(ISNUMBER(OFFSET('Water Data'!$I$4,0,10*ROW('Water Data'!I54))),'Data Summary'!CH60="Yes"),100-OFFSET('Water Data'!$I$4,0,10*ROW('Water Data'!I54)),NA())</f>
        <v>#N/A</v>
      </c>
      <c r="T60" s="529" t="e">
        <f ca="1">+IF(AND(ISNUMBER(OFFSET('Water Data'!$I$6,0,10*ROW('Water Data'!I54))),'Data Summary'!CI60="Yes"),OFFSET('Water Data'!$I$6,0,10*ROW('Water Data'!I54)),NA())</f>
        <v>#N/A</v>
      </c>
      <c r="U60" s="529" t="e">
        <f ca="1">+IF(AND(ISNUMBER(OFFSET('Water Data'!$I$9,0,10*ROW('Water Data'!I54))),'Data Summary'!CJ60="Yes"),OFFSET('Water Data'!$I$9,0,10*ROW('Water Data'!I54)),NA())</f>
        <v>#N/A</v>
      </c>
      <c r="V60" s="530" t="e">
        <f ca="1">+IF(AND(ISNUMBER(OFFSET('Sanitation Data'!$D$4,0,10*ROW('Sanitation Data'!D54))),'Data Summary'!CK60="Yes"),100-OFFSET('Sanitation Data'!$D$4,0,10*ROW('Sanitation Data'!D54)),NA())</f>
        <v>#N/A</v>
      </c>
      <c r="W60" s="530" t="e">
        <f ca="1">+IF(AND(ISNUMBER(OFFSET('Sanitation Data'!$D$6,0,10*ROW('Sanitation Data'!D54))),'Data Summary'!CL60="Yes"),OFFSET('Sanitation Data'!$D$6,0,10*ROW('Sanitation Data'!D54)),NA())</f>
        <v>#N/A</v>
      </c>
      <c r="X60" s="530" t="e">
        <f ca="1">+IF(AND(ISNUMBER(OFFSET('Sanitation Data'!$D$10,0,10*ROW('Sanitation Data'!D54))),'Data Summary'!CM60="Yes"),OFFSET('Sanitation Data'!$D$10,0,10*ROW('Sanitation Data'!D54)),NA())</f>
        <v>#N/A</v>
      </c>
      <c r="Y60" s="530" t="e">
        <f ca="1">+IF(AND(ISNUMBER(OFFSET('Sanitation Data'!$D$11,0,10*ROW('Sanitation Data'!D54))),'Data Summary'!CN60="Yes"),OFFSET('Sanitation Data'!$D$11,0,10*ROW('Sanitation Data'!D54)),NA())</f>
        <v>#N/A</v>
      </c>
      <c r="Z60" s="530" t="e">
        <f ca="1">+IF(AND(ISNUMBER(OFFSET('Sanitation Data'!$D$12,0,10*ROW('Sanitation Data'!D54))),'Data Summary'!CO60="Yes"),OFFSET('Sanitation Data'!$D$12,0,10*ROW('Sanitation Data'!D54)),NA())</f>
        <v>#N/A</v>
      </c>
      <c r="AA60" s="530" t="e">
        <f ca="1">+IF(AND(ISNUMBER(OFFSET('Sanitation Data'!$E$4,0,10*ROW('Sanitation Data'!E54))),'Data Summary'!CP60="Yes"),100-OFFSET('Sanitation Data'!$E$4,0,10*ROW('Sanitation Data'!E54)),NA())</f>
        <v>#N/A</v>
      </c>
      <c r="AB60" s="530" t="e">
        <f ca="1">+IF(AND(ISNUMBER(OFFSET('Sanitation Data'!$E$6,0,10*ROW('Sanitation Data'!E54))),'Data Summary'!CQ60="Yes"),OFFSET('Sanitation Data'!$E$6,0,10*ROW('Sanitation Data'!E54)),NA())</f>
        <v>#N/A</v>
      </c>
      <c r="AC60" s="530" t="e">
        <f ca="1">+IF(AND(ISNUMBER(OFFSET('Sanitation Data'!$E$10,0,10*ROW('Sanitation Data'!E54))),'Data Summary'!CR60="Yes"),OFFSET('Sanitation Data'!$E$10,0,10*ROW('Sanitation Data'!E54)),NA())</f>
        <v>#N/A</v>
      </c>
      <c r="AD60" s="530" t="e">
        <f ca="1">+IF(AND(ISNUMBER(OFFSET('Sanitation Data'!$E$11,0,10*ROW('Sanitation Data'!E54))),'Data Summary'!CS60="Yes"),OFFSET('Sanitation Data'!$E$11,0,10*ROW('Sanitation Data'!E54)),NA())</f>
        <v>#N/A</v>
      </c>
      <c r="AE60" s="530" t="e">
        <f ca="1">+IF(AND(ISNUMBER(OFFSET('Sanitation Data'!$E$12,0,10*ROW('Sanitation Data'!E54))),'Data Summary'!CT60="Yes"),OFFSET('Sanitation Data'!$E$12,0,10*ROW('Sanitation Data'!E54)),NA())</f>
        <v>#N/A</v>
      </c>
      <c r="AF60" s="530" t="e">
        <f ca="1">+IF(AND(ISNUMBER(OFFSET('Sanitation Data'!$F$4,0,10*ROW('Sanitation Data'!F54))),'Data Summary'!CU60="Yes"),100-OFFSET('Sanitation Data'!$F$4,0,10*ROW('Sanitation Data'!F54)),NA())</f>
        <v>#N/A</v>
      </c>
      <c r="AG60" s="530" t="e">
        <f ca="1">+IF(AND(ISNUMBER(OFFSET('Sanitation Data'!$F$6,0,10*ROW('Sanitation Data'!F54))),'Data Summary'!CV60="Yes"),OFFSET('Sanitation Data'!$F$6,0,10*ROW('Sanitation Data'!F54)),NA())</f>
        <v>#N/A</v>
      </c>
      <c r="AH60" s="530" t="e">
        <f ca="1">+IF(AND(ISNUMBER(OFFSET('Sanitation Data'!$F$10,0,10*ROW('Sanitation Data'!F54))),'Data Summary'!CW60="Yes"),OFFSET('Sanitation Data'!$F$10,0,10*ROW('Sanitation Data'!F54)),NA())</f>
        <v>#N/A</v>
      </c>
      <c r="AI60" s="530" t="e">
        <f ca="1">+IF(AND(ISNUMBER(OFFSET('Sanitation Data'!$F$11,0,10*ROW('Sanitation Data'!F54))),'Data Summary'!CX60="Yes"),OFFSET('Sanitation Data'!$F$11,0,10*ROW('Sanitation Data'!F54)),NA())</f>
        <v>#N/A</v>
      </c>
      <c r="AJ60" s="530" t="e">
        <f ca="1">+IF(AND(ISNUMBER(OFFSET('Sanitation Data'!$F$12,0,10*ROW('Sanitation Data'!F54))),'Data Summary'!CY60="Yes"),OFFSET('Sanitation Data'!$F$12,0,10*ROW('Sanitation Data'!F54)),NA())</f>
        <v>#N/A</v>
      </c>
      <c r="AK60" s="530" t="e">
        <f ca="1">+IF(AND(ISNUMBER(OFFSET('Sanitation Data'!$G$4,0,10*ROW('Sanitation Data'!G54))),'Data Summary'!CZ60="Yes"),100-OFFSET('Sanitation Data'!$G$4,0,10*ROW('Sanitation Data'!G54)),NA())</f>
        <v>#N/A</v>
      </c>
      <c r="AL60" s="530" t="e">
        <f ca="1">+IF(AND(ISNUMBER(OFFSET('Sanitation Data'!$G$6,0,10*ROW('Sanitation Data'!G54))),'Data Summary'!DA60="Yes"),OFFSET('Sanitation Data'!$G$6,0,10*ROW('Sanitation Data'!G54)),NA())</f>
        <v>#N/A</v>
      </c>
      <c r="AM60" s="530" t="e">
        <f ca="1">+IF(AND(ISNUMBER(OFFSET('Sanitation Data'!$G$10,0,10*ROW('Sanitation Data'!G54))),'Data Summary'!DB60="Yes"),OFFSET('Sanitation Data'!$G$10,0,10*ROW('Sanitation Data'!G54)),NA())</f>
        <v>#N/A</v>
      </c>
      <c r="AN60" s="530" t="e">
        <f ca="1">+IF(AND(ISNUMBER(OFFSET('Sanitation Data'!$G$11,0,10*ROW('Sanitation Data'!G54))),'Data Summary'!DC60="Yes"),OFFSET('Sanitation Data'!$G$11,0,10*ROW('Sanitation Data'!G54)),NA())</f>
        <v>#N/A</v>
      </c>
      <c r="AO60" s="530" t="e">
        <f ca="1">+IF(AND(ISNUMBER(OFFSET('Sanitation Data'!$G$12,0,10*ROW('Sanitation Data'!G54))),'Data Summary'!DD60="Yes"),OFFSET('Sanitation Data'!$G$12,0,10*ROW('Sanitation Data'!G54)),NA())</f>
        <v>#N/A</v>
      </c>
      <c r="AP60" s="530" t="e">
        <f ca="1">+IF(AND(ISNUMBER(OFFSET('Sanitation Data'!$H$4,0,10*ROW('Sanitation Data'!H54))),'Data Summary'!DE60="Yes"),100-OFFSET('Sanitation Data'!$H$4,0,10*ROW('Sanitation Data'!H54)),NA())</f>
        <v>#N/A</v>
      </c>
      <c r="AQ60" s="530" t="e">
        <f ca="1">+IF(AND(ISNUMBER(OFFSET('Sanitation Data'!$H$6,0,10*ROW('Sanitation Data'!H54))),'Data Summary'!DF60="Yes"),OFFSET('Sanitation Data'!$H$6,0,10*ROW('Sanitation Data'!H54)),NA())</f>
        <v>#N/A</v>
      </c>
      <c r="AR60" s="530" t="e">
        <f ca="1">+IF(AND(ISNUMBER(OFFSET('Sanitation Data'!$H$10,0,10*ROW('Sanitation Data'!H54))),'Data Summary'!DG60="Yes"),OFFSET('Sanitation Data'!$H$10,0,10*ROW('Sanitation Data'!H54)),NA())</f>
        <v>#N/A</v>
      </c>
      <c r="AS60" s="530" t="e">
        <f ca="1">+IF(AND(ISNUMBER(OFFSET('Sanitation Data'!$H$11,0,10*ROW('Sanitation Data'!H54))),'Data Summary'!DH60="Yes"),OFFSET('Sanitation Data'!$H$11,0,10*ROW('Sanitation Data'!H54)),NA())</f>
        <v>#N/A</v>
      </c>
      <c r="AT60" s="530" t="e">
        <f ca="1">+IF(AND(ISNUMBER(OFFSET('Sanitation Data'!$H$12,0,10*ROW('Sanitation Data'!H54))),'Data Summary'!DI60="Yes"),OFFSET('Sanitation Data'!$H$12,0,10*ROW('Sanitation Data'!H54)),NA())</f>
        <v>#N/A</v>
      </c>
      <c r="AU60" s="530" t="e">
        <f ca="1">+IF(AND(ISNUMBER(OFFSET('Sanitation Data'!$I$4,0,10*ROW('Sanitation Data'!I54))),'Data Summary'!DJ60="Yes"),100-OFFSET('Sanitation Data'!$I$4,0,10*ROW('Sanitation Data'!I54)),NA())</f>
        <v>#N/A</v>
      </c>
      <c r="AV60" s="530" t="e">
        <f ca="1">+IF(AND(ISNUMBER(OFFSET('Sanitation Data'!$I$6,0,10*ROW('Sanitation Data'!I54))),'Data Summary'!DK60="Yes"),OFFSET('Sanitation Data'!$I$6,0,10*ROW('Sanitation Data'!I54)),NA())</f>
        <v>#N/A</v>
      </c>
      <c r="AW60" s="530" t="e">
        <f ca="1">+IF(AND(ISNUMBER(OFFSET('Sanitation Data'!$I$10,0,10*ROW('Sanitation Data'!I54))),'Data Summary'!DL60="Yes"),OFFSET('Sanitation Data'!$I$10,0,10*ROW('Sanitation Data'!I54)),NA())</f>
        <v>#N/A</v>
      </c>
      <c r="AX60" s="530" t="e">
        <f ca="1">+IF(AND(ISNUMBER(OFFSET('Sanitation Data'!$I$11,0,10*ROW('Sanitation Data'!I54))),'Data Summary'!DM60="Yes"),OFFSET('Sanitation Data'!$I$11,0,10*ROW('Sanitation Data'!I54)),NA())</f>
        <v>#N/A</v>
      </c>
      <c r="AY60" s="530" t="e">
        <f ca="1">+IF(AND(ISNUMBER(OFFSET('Sanitation Data'!$I$12,0,10*ROW('Sanitation Data'!I54))),'Data Summary'!DN60="Yes"),OFFSET('Sanitation Data'!$I$12,0,10*ROW('Sanitation Data'!I54)),NA())</f>
        <v>#N/A</v>
      </c>
      <c r="AZ60" s="531" t="e">
        <f ca="1">+IF(AND(ISNUMBER(OFFSET('Hygiene Data'!$D$5,0,10*ROW('Hygiene Data'!D54))),'Data Summary'!DO60="Yes"),OFFSET('Hygiene Data'!$D$5,0,10*ROW('Hygiene Data'!D54)),NA())</f>
        <v>#N/A</v>
      </c>
      <c r="BA60" s="531" t="e">
        <f ca="1">+IF(AND(ISNUMBER(OFFSET('Hygiene Data'!$D$7,0,10*ROW('Hygiene Data'!D54))),'Data Summary'!DP60="Yes"),OFFSET('Hygiene Data'!$D$7,0,10*ROW('Hygiene Data'!D54)),NA())</f>
        <v>#N/A</v>
      </c>
      <c r="BB60" s="531" t="e">
        <f ca="1">+IF(AND(ISNUMBER(OFFSET('Hygiene Data'!$D$9,0,10*ROW('Hygiene Data'!D54))),'Data Summary'!DQ60="Yes"),OFFSET('Hygiene Data'!$D$9,0,10*ROW('Hygiene Data'!D54)),NA())</f>
        <v>#N/A</v>
      </c>
      <c r="BC60" s="531" t="e">
        <f ca="1">+IF(AND(ISNUMBER(OFFSET('Hygiene Data'!$E$5,0,10*ROW('Hygiene Data'!E54))),'Data Summary'!DR60="Yes"),OFFSET('Hygiene Data'!$E$5,0,10*ROW('Hygiene Data'!E54)),NA())</f>
        <v>#N/A</v>
      </c>
      <c r="BD60" s="531" t="e">
        <f ca="1">+IF(AND(ISNUMBER(OFFSET('Hygiene Data'!$E$7,0,10*ROW('Hygiene Data'!E54))),'Data Summary'!DS60="Yes"),OFFSET('Hygiene Data'!$E$7,0,10*ROW('Hygiene Data'!E54)),NA())</f>
        <v>#N/A</v>
      </c>
      <c r="BE60" s="531" t="e">
        <f ca="1">+IF(AND(ISNUMBER(OFFSET('Hygiene Data'!$E$9,0,10*ROW('Hygiene Data'!E54))),'Data Summary'!DT60="Yes"),OFFSET('Hygiene Data'!$E$9,0,10*ROW('Hygiene Data'!E54)),NA())</f>
        <v>#N/A</v>
      </c>
      <c r="BF60" s="531" t="e">
        <f ca="1">+IF(AND(ISNUMBER(OFFSET('Hygiene Data'!$F$5,0,10*ROW('Hygiene Data'!F54))),'Data Summary'!DU60="Yes"),OFFSET('Hygiene Data'!$F$5,0,10*ROW('Hygiene Data'!F54)),NA())</f>
        <v>#N/A</v>
      </c>
      <c r="BG60" s="531" t="e">
        <f ca="1">+IF(AND(ISNUMBER(OFFSET('Hygiene Data'!$F$7,0,10*ROW('Hygiene Data'!F54))),'Data Summary'!DV60="Yes"),OFFSET('Hygiene Data'!$F$7,0,10*ROW('Hygiene Data'!F54)),NA())</f>
        <v>#N/A</v>
      </c>
      <c r="BH60" s="531" t="e">
        <f ca="1">+IF(AND(ISNUMBER(OFFSET('Hygiene Data'!$F$9,0,10*ROW('Hygiene Data'!F54))),'Data Summary'!DW60="Yes"),OFFSET('Hygiene Data'!$F$9,0,10*ROW('Hygiene Data'!F54)),NA())</f>
        <v>#N/A</v>
      </c>
      <c r="BI60" s="531" t="e">
        <f ca="1">+IF(AND(ISNUMBER(OFFSET('Hygiene Data'!$G$5,0,10*ROW('Hygiene Data'!G54))),'Data Summary'!DX60="Yes"),OFFSET('Hygiene Data'!$G$5,0,10*ROW('Hygiene Data'!G54)),NA())</f>
        <v>#N/A</v>
      </c>
      <c r="BJ60" s="531" t="e">
        <f ca="1">+IF(AND(ISNUMBER(OFFSET('Hygiene Data'!$G$7,0,10*ROW('Hygiene Data'!G54))),'Data Summary'!DY60="Yes"),OFFSET('Hygiene Data'!$G$7,0,10*ROW('Hygiene Data'!G54)),NA())</f>
        <v>#N/A</v>
      </c>
      <c r="BK60" s="531" t="e">
        <f ca="1">+IF(AND(ISNUMBER(OFFSET('Hygiene Data'!$G$9,0,10*ROW('Hygiene Data'!G54))),'Data Summary'!DZ60="Yes"),OFFSET('Hygiene Data'!$G$9,0,10*ROW('Hygiene Data'!G54)),NA())</f>
        <v>#N/A</v>
      </c>
      <c r="BL60" s="531" t="e">
        <f ca="1">+IF(AND(ISNUMBER(OFFSET('Hygiene Data'!$H$5,0,10*ROW('Hygiene Data'!H54))),'Data Summary'!EA60="Yes"),OFFSET('Hygiene Data'!$H$5,0,10*ROW('Hygiene Data'!H54)),NA())</f>
        <v>#N/A</v>
      </c>
      <c r="BM60" s="531" t="e">
        <f ca="1">+IF(AND(ISNUMBER(OFFSET('Hygiene Data'!$H$7,0,10*ROW('Hygiene Data'!H54))),'Data Summary'!EB60="Yes"),OFFSET('Hygiene Data'!$H$7,0,10*ROW('Hygiene Data'!H54)),NA())</f>
        <v>#N/A</v>
      </c>
      <c r="BN60" s="531" t="e">
        <f ca="1">+IF(AND(ISNUMBER(OFFSET('Hygiene Data'!$H$9,0,10*ROW('Hygiene Data'!H54))),'Data Summary'!EC60="Yes"),OFFSET('Hygiene Data'!$H$9,0,10*ROW('Hygiene Data'!H54)),NA())</f>
        <v>#N/A</v>
      </c>
      <c r="BO60" s="531" t="e">
        <f ca="1">+IF(AND(ISNUMBER(OFFSET('Hygiene Data'!$I$5,0,10*ROW('Hygiene Data'!I54))),'Data Summary'!ED60="Yes"),OFFSET('Hygiene Data'!$I$5,0,10*ROW('Hygiene Data'!I54)),NA())</f>
        <v>#N/A</v>
      </c>
      <c r="BP60" s="531" t="e">
        <f ca="1">+IF(AND(ISNUMBER(OFFSET('Hygiene Data'!$I$7,0,10*ROW('Hygiene Data'!I54))),'Data Summary'!EE60="Yes"),OFFSET('Hygiene Data'!$I$7,0,10*ROW('Hygiene Data'!I54)),NA())</f>
        <v>#N/A</v>
      </c>
      <c r="BQ60" s="531" t="e">
        <f ca="1">+IF(AND(ISNUMBER(OFFSET('Hygiene Data'!$I$9,0,10*ROW('Hygiene Data'!I54))),'Data Summary'!EF60="Yes"),OFFSET('Hygiene Data'!$I$9,0,10*ROW('Hygiene Data'!I54)),NA())</f>
        <v>#N/A</v>
      </c>
    </row>
    <row r="61" spans="1:69" x14ac:dyDescent="0.25">
      <c r="A61" s="527" t="e">
        <f ca="1">+RIGHT('Data Summary'!A61,LEN('Data Summary'!A61)-9)</f>
        <v>#VALUE!</v>
      </c>
      <c r="B61" s="501" t="str">
        <f ca="1">+IF(ISTEXT('Data Summary'!B61),'Data Summary'!B61,"")</f>
        <v/>
      </c>
      <c r="C61" s="528" t="e">
        <f ca="1">+VALUE('Data Summary'!C61)</f>
        <v>#VALUE!</v>
      </c>
      <c r="D61" s="529" t="e">
        <f ca="1">+IF(AND(ISNUMBER(OFFSET('Water Data'!$D$4,0,10*ROW('Water Data'!D55))),'Data Summary'!BS61="Yes"),100-OFFSET('Water Data'!$D$4,0,10*ROW('Water Data'!D55)),NA())</f>
        <v>#N/A</v>
      </c>
      <c r="E61" s="529" t="e">
        <f ca="1">+IF(AND(ISNUMBER(OFFSET('Water Data'!$D$6,0,10*ROW('Water Data'!D55))),'Data Summary'!BT61="Yes"),OFFSET('Water Data'!$D$6,0,10*ROW('Water Data'!D55)),NA())</f>
        <v>#N/A</v>
      </c>
      <c r="F61" s="529" t="e">
        <f ca="1">+IF(AND(ISNUMBER(OFFSET('Water Data'!$D$9,0,10*ROW('Water Data'!D55))),'Data Summary'!BU61="Yes"),OFFSET('Water Data'!$D$9,0,10*ROW('Water Data'!D55)),NA())</f>
        <v>#N/A</v>
      </c>
      <c r="G61" s="529" t="e">
        <f ca="1">+IF(AND(ISNUMBER(OFFSET('Water Data'!$E$4,0,10*ROW('Water Data'!E55))),'Data Summary'!BV61="Yes"),100-OFFSET('Water Data'!$E$4,0,10*ROW('Water Data'!E55)),NA())</f>
        <v>#N/A</v>
      </c>
      <c r="H61" s="529" t="e">
        <f ca="1">+IF(AND(ISNUMBER(OFFSET('Water Data'!$E$6,0,10*ROW('Water Data'!E55))),'Data Summary'!BW61="Yes"),OFFSET('Water Data'!$E$6,0,10*ROW('Water Data'!E55)),NA())</f>
        <v>#N/A</v>
      </c>
      <c r="I61" s="529" t="e">
        <f ca="1">+IF(AND(ISNUMBER(OFFSET('Water Data'!$E$9,0,10*ROW('Water Data'!E55))),'Data Summary'!BX61="Yes"),OFFSET('Water Data'!$E$9,0,10*ROW('Water Data'!E55)),NA())</f>
        <v>#N/A</v>
      </c>
      <c r="J61" s="529" t="e">
        <f ca="1">+IF(AND(ISNUMBER(OFFSET('Water Data'!$F$4,0,10*ROW('Water Data'!F55))),'Data Summary'!BY61="Yes"),100-OFFSET('Water Data'!$F$4,0,10*ROW('Water Data'!F55)),NA())</f>
        <v>#N/A</v>
      </c>
      <c r="K61" s="529" t="e">
        <f ca="1">+IF(AND(ISNUMBER(OFFSET('Water Data'!$F$6,0,10*ROW('Water Data'!F55))),'Data Summary'!BZ61="Yes"),OFFSET('Water Data'!$F$6,0,10*ROW('Water Data'!F55)),NA())</f>
        <v>#N/A</v>
      </c>
      <c r="L61" s="529" t="e">
        <f ca="1">+IF(AND(ISNUMBER(OFFSET('Water Data'!$F$9,0,10*ROW('Water Data'!F55))),'Data Summary'!CA61="Yes"),OFFSET('Water Data'!$F$9,0,10*ROW('Water Data'!F55)),NA())</f>
        <v>#N/A</v>
      </c>
      <c r="M61" s="529" t="e">
        <f ca="1">+IF(AND(ISNUMBER(OFFSET('Water Data'!$G$4,0,10*ROW('Water Data'!G55))),'Data Summary'!CB61="Yes"),100-OFFSET('Water Data'!$G$4,0,10*ROW('Water Data'!G55)),NA())</f>
        <v>#N/A</v>
      </c>
      <c r="N61" s="529" t="e">
        <f ca="1">+IF(AND(ISNUMBER(OFFSET('Water Data'!$G$6,0,10*ROW('Water Data'!G55))),'Data Summary'!CC61="Yes"),OFFSET('Water Data'!$G$6,0,10*ROW('Water Data'!G55)),NA())</f>
        <v>#N/A</v>
      </c>
      <c r="O61" s="529" t="e">
        <f ca="1">+IF(AND(ISNUMBER(OFFSET('Water Data'!$G$9,0,10*ROW('Water Data'!G55))),'Data Summary'!CD61="Yes"),OFFSET('Water Data'!$G$9,0,10*ROW('Water Data'!G55)),NA())</f>
        <v>#N/A</v>
      </c>
      <c r="P61" s="529" t="e">
        <f ca="1">+IF(AND(ISNUMBER(OFFSET('Water Data'!$H$4,0,10*ROW('Water Data'!H55))),'Data Summary'!CE61="Yes"),100-OFFSET('Water Data'!$H$4,0,10*ROW('Water Data'!H55)),NA())</f>
        <v>#N/A</v>
      </c>
      <c r="Q61" s="529" t="e">
        <f ca="1">+IF(AND(ISNUMBER(OFFSET('Water Data'!$H$6,0,10*ROW('Water Data'!H55))),'Data Summary'!CF61="Yes"),OFFSET('Water Data'!$H$6,0,10*ROW('Water Data'!H55)),NA())</f>
        <v>#N/A</v>
      </c>
      <c r="R61" s="529" t="e">
        <f ca="1">+IF(AND(ISNUMBER(OFFSET('Water Data'!$H$9,0,10*ROW('Water Data'!H55))),'Data Summary'!CG61="Yes"),OFFSET('Water Data'!$H$9,0,10*ROW('Water Data'!H55)),NA())</f>
        <v>#N/A</v>
      </c>
      <c r="S61" s="529" t="e">
        <f ca="1">+IF(AND(ISNUMBER(OFFSET('Water Data'!$I$4,0,10*ROW('Water Data'!I55))),'Data Summary'!CH61="Yes"),100-OFFSET('Water Data'!$I$4,0,10*ROW('Water Data'!I55)),NA())</f>
        <v>#N/A</v>
      </c>
      <c r="T61" s="529" t="e">
        <f ca="1">+IF(AND(ISNUMBER(OFFSET('Water Data'!$I$6,0,10*ROW('Water Data'!I55))),'Data Summary'!CI61="Yes"),OFFSET('Water Data'!$I$6,0,10*ROW('Water Data'!I55)),NA())</f>
        <v>#N/A</v>
      </c>
      <c r="U61" s="529" t="e">
        <f ca="1">+IF(AND(ISNUMBER(OFFSET('Water Data'!$I$9,0,10*ROW('Water Data'!I55))),'Data Summary'!CJ61="Yes"),OFFSET('Water Data'!$I$9,0,10*ROW('Water Data'!I55)),NA())</f>
        <v>#N/A</v>
      </c>
      <c r="V61" s="530" t="e">
        <f ca="1">+IF(AND(ISNUMBER(OFFSET('Sanitation Data'!$D$4,0,10*ROW('Sanitation Data'!D55))),'Data Summary'!CK61="Yes"),100-OFFSET('Sanitation Data'!$D$4,0,10*ROW('Sanitation Data'!D55)),NA())</f>
        <v>#N/A</v>
      </c>
      <c r="W61" s="530" t="e">
        <f ca="1">+IF(AND(ISNUMBER(OFFSET('Sanitation Data'!$D$6,0,10*ROW('Sanitation Data'!D55))),'Data Summary'!CL61="Yes"),OFFSET('Sanitation Data'!$D$6,0,10*ROW('Sanitation Data'!D55)),NA())</f>
        <v>#N/A</v>
      </c>
      <c r="X61" s="530" t="e">
        <f ca="1">+IF(AND(ISNUMBER(OFFSET('Sanitation Data'!$D$10,0,10*ROW('Sanitation Data'!D55))),'Data Summary'!CM61="Yes"),OFFSET('Sanitation Data'!$D$10,0,10*ROW('Sanitation Data'!D55)),NA())</f>
        <v>#N/A</v>
      </c>
      <c r="Y61" s="530" t="e">
        <f ca="1">+IF(AND(ISNUMBER(OFFSET('Sanitation Data'!$D$11,0,10*ROW('Sanitation Data'!D55))),'Data Summary'!CN61="Yes"),OFFSET('Sanitation Data'!$D$11,0,10*ROW('Sanitation Data'!D55)),NA())</f>
        <v>#N/A</v>
      </c>
      <c r="Z61" s="530" t="e">
        <f ca="1">+IF(AND(ISNUMBER(OFFSET('Sanitation Data'!$D$12,0,10*ROW('Sanitation Data'!D55))),'Data Summary'!CO61="Yes"),OFFSET('Sanitation Data'!$D$12,0,10*ROW('Sanitation Data'!D55)),NA())</f>
        <v>#N/A</v>
      </c>
      <c r="AA61" s="530" t="e">
        <f ca="1">+IF(AND(ISNUMBER(OFFSET('Sanitation Data'!$E$4,0,10*ROW('Sanitation Data'!E55))),'Data Summary'!CP61="Yes"),100-OFFSET('Sanitation Data'!$E$4,0,10*ROW('Sanitation Data'!E55)),NA())</f>
        <v>#N/A</v>
      </c>
      <c r="AB61" s="530" t="e">
        <f ca="1">+IF(AND(ISNUMBER(OFFSET('Sanitation Data'!$E$6,0,10*ROW('Sanitation Data'!E55))),'Data Summary'!CQ61="Yes"),OFFSET('Sanitation Data'!$E$6,0,10*ROW('Sanitation Data'!E55)),NA())</f>
        <v>#N/A</v>
      </c>
      <c r="AC61" s="530" t="e">
        <f ca="1">+IF(AND(ISNUMBER(OFFSET('Sanitation Data'!$E$10,0,10*ROW('Sanitation Data'!E55))),'Data Summary'!CR61="Yes"),OFFSET('Sanitation Data'!$E$10,0,10*ROW('Sanitation Data'!E55)),NA())</f>
        <v>#N/A</v>
      </c>
      <c r="AD61" s="530" t="e">
        <f ca="1">+IF(AND(ISNUMBER(OFFSET('Sanitation Data'!$E$11,0,10*ROW('Sanitation Data'!E55))),'Data Summary'!CS61="Yes"),OFFSET('Sanitation Data'!$E$11,0,10*ROW('Sanitation Data'!E55)),NA())</f>
        <v>#N/A</v>
      </c>
      <c r="AE61" s="530" t="e">
        <f ca="1">+IF(AND(ISNUMBER(OFFSET('Sanitation Data'!$E$12,0,10*ROW('Sanitation Data'!E55))),'Data Summary'!CT61="Yes"),OFFSET('Sanitation Data'!$E$12,0,10*ROW('Sanitation Data'!E55)),NA())</f>
        <v>#N/A</v>
      </c>
      <c r="AF61" s="530" t="e">
        <f ca="1">+IF(AND(ISNUMBER(OFFSET('Sanitation Data'!$F$4,0,10*ROW('Sanitation Data'!F55))),'Data Summary'!CU61="Yes"),100-OFFSET('Sanitation Data'!$F$4,0,10*ROW('Sanitation Data'!F55)),NA())</f>
        <v>#N/A</v>
      </c>
      <c r="AG61" s="530" t="e">
        <f ca="1">+IF(AND(ISNUMBER(OFFSET('Sanitation Data'!$F$6,0,10*ROW('Sanitation Data'!F55))),'Data Summary'!CV61="Yes"),OFFSET('Sanitation Data'!$F$6,0,10*ROW('Sanitation Data'!F55)),NA())</f>
        <v>#N/A</v>
      </c>
      <c r="AH61" s="530" t="e">
        <f ca="1">+IF(AND(ISNUMBER(OFFSET('Sanitation Data'!$F$10,0,10*ROW('Sanitation Data'!F55))),'Data Summary'!CW61="Yes"),OFFSET('Sanitation Data'!$F$10,0,10*ROW('Sanitation Data'!F55)),NA())</f>
        <v>#N/A</v>
      </c>
      <c r="AI61" s="530" t="e">
        <f ca="1">+IF(AND(ISNUMBER(OFFSET('Sanitation Data'!$F$11,0,10*ROW('Sanitation Data'!F55))),'Data Summary'!CX61="Yes"),OFFSET('Sanitation Data'!$F$11,0,10*ROW('Sanitation Data'!F55)),NA())</f>
        <v>#N/A</v>
      </c>
      <c r="AJ61" s="530" t="e">
        <f ca="1">+IF(AND(ISNUMBER(OFFSET('Sanitation Data'!$F$12,0,10*ROW('Sanitation Data'!F55))),'Data Summary'!CY61="Yes"),OFFSET('Sanitation Data'!$F$12,0,10*ROW('Sanitation Data'!F55)),NA())</f>
        <v>#N/A</v>
      </c>
      <c r="AK61" s="530" t="e">
        <f ca="1">+IF(AND(ISNUMBER(OFFSET('Sanitation Data'!$G$4,0,10*ROW('Sanitation Data'!G55))),'Data Summary'!CZ61="Yes"),100-OFFSET('Sanitation Data'!$G$4,0,10*ROW('Sanitation Data'!G55)),NA())</f>
        <v>#N/A</v>
      </c>
      <c r="AL61" s="530" t="e">
        <f ca="1">+IF(AND(ISNUMBER(OFFSET('Sanitation Data'!$G$6,0,10*ROW('Sanitation Data'!G55))),'Data Summary'!DA61="Yes"),OFFSET('Sanitation Data'!$G$6,0,10*ROW('Sanitation Data'!G55)),NA())</f>
        <v>#N/A</v>
      </c>
      <c r="AM61" s="530" t="e">
        <f ca="1">+IF(AND(ISNUMBER(OFFSET('Sanitation Data'!$G$10,0,10*ROW('Sanitation Data'!G55))),'Data Summary'!DB61="Yes"),OFFSET('Sanitation Data'!$G$10,0,10*ROW('Sanitation Data'!G55)),NA())</f>
        <v>#N/A</v>
      </c>
      <c r="AN61" s="530" t="e">
        <f ca="1">+IF(AND(ISNUMBER(OFFSET('Sanitation Data'!$G$11,0,10*ROW('Sanitation Data'!G55))),'Data Summary'!DC61="Yes"),OFFSET('Sanitation Data'!$G$11,0,10*ROW('Sanitation Data'!G55)),NA())</f>
        <v>#N/A</v>
      </c>
      <c r="AO61" s="530" t="e">
        <f ca="1">+IF(AND(ISNUMBER(OFFSET('Sanitation Data'!$G$12,0,10*ROW('Sanitation Data'!G55))),'Data Summary'!DD61="Yes"),OFFSET('Sanitation Data'!$G$12,0,10*ROW('Sanitation Data'!G55)),NA())</f>
        <v>#N/A</v>
      </c>
      <c r="AP61" s="530" t="e">
        <f ca="1">+IF(AND(ISNUMBER(OFFSET('Sanitation Data'!$H$4,0,10*ROW('Sanitation Data'!H55))),'Data Summary'!DE61="Yes"),100-OFFSET('Sanitation Data'!$H$4,0,10*ROW('Sanitation Data'!H55)),NA())</f>
        <v>#N/A</v>
      </c>
      <c r="AQ61" s="530" t="e">
        <f ca="1">+IF(AND(ISNUMBER(OFFSET('Sanitation Data'!$H$6,0,10*ROW('Sanitation Data'!H55))),'Data Summary'!DF61="Yes"),OFFSET('Sanitation Data'!$H$6,0,10*ROW('Sanitation Data'!H55)),NA())</f>
        <v>#N/A</v>
      </c>
      <c r="AR61" s="530" t="e">
        <f ca="1">+IF(AND(ISNUMBER(OFFSET('Sanitation Data'!$H$10,0,10*ROW('Sanitation Data'!H55))),'Data Summary'!DG61="Yes"),OFFSET('Sanitation Data'!$H$10,0,10*ROW('Sanitation Data'!H55)),NA())</f>
        <v>#N/A</v>
      </c>
      <c r="AS61" s="530" t="e">
        <f ca="1">+IF(AND(ISNUMBER(OFFSET('Sanitation Data'!$H$11,0,10*ROW('Sanitation Data'!H55))),'Data Summary'!DH61="Yes"),OFFSET('Sanitation Data'!$H$11,0,10*ROW('Sanitation Data'!H55)),NA())</f>
        <v>#N/A</v>
      </c>
      <c r="AT61" s="530" t="e">
        <f ca="1">+IF(AND(ISNUMBER(OFFSET('Sanitation Data'!$H$12,0,10*ROW('Sanitation Data'!H55))),'Data Summary'!DI61="Yes"),OFFSET('Sanitation Data'!$H$12,0,10*ROW('Sanitation Data'!H55)),NA())</f>
        <v>#N/A</v>
      </c>
      <c r="AU61" s="530" t="e">
        <f ca="1">+IF(AND(ISNUMBER(OFFSET('Sanitation Data'!$I$4,0,10*ROW('Sanitation Data'!I55))),'Data Summary'!DJ61="Yes"),100-OFFSET('Sanitation Data'!$I$4,0,10*ROW('Sanitation Data'!I55)),NA())</f>
        <v>#N/A</v>
      </c>
      <c r="AV61" s="530" t="e">
        <f ca="1">+IF(AND(ISNUMBER(OFFSET('Sanitation Data'!$I$6,0,10*ROW('Sanitation Data'!I55))),'Data Summary'!DK61="Yes"),OFFSET('Sanitation Data'!$I$6,0,10*ROW('Sanitation Data'!I55)),NA())</f>
        <v>#N/A</v>
      </c>
      <c r="AW61" s="530" t="e">
        <f ca="1">+IF(AND(ISNUMBER(OFFSET('Sanitation Data'!$I$10,0,10*ROW('Sanitation Data'!I55))),'Data Summary'!DL61="Yes"),OFFSET('Sanitation Data'!$I$10,0,10*ROW('Sanitation Data'!I55)),NA())</f>
        <v>#N/A</v>
      </c>
      <c r="AX61" s="530" t="e">
        <f ca="1">+IF(AND(ISNUMBER(OFFSET('Sanitation Data'!$I$11,0,10*ROW('Sanitation Data'!I55))),'Data Summary'!DM61="Yes"),OFFSET('Sanitation Data'!$I$11,0,10*ROW('Sanitation Data'!I55)),NA())</f>
        <v>#N/A</v>
      </c>
      <c r="AY61" s="530" t="e">
        <f ca="1">+IF(AND(ISNUMBER(OFFSET('Sanitation Data'!$I$12,0,10*ROW('Sanitation Data'!I55))),'Data Summary'!DN61="Yes"),OFFSET('Sanitation Data'!$I$12,0,10*ROW('Sanitation Data'!I55)),NA())</f>
        <v>#N/A</v>
      </c>
      <c r="AZ61" s="531" t="e">
        <f ca="1">+IF(AND(ISNUMBER(OFFSET('Hygiene Data'!$D$5,0,10*ROW('Hygiene Data'!D55))),'Data Summary'!DO61="Yes"),OFFSET('Hygiene Data'!$D$5,0,10*ROW('Hygiene Data'!D55)),NA())</f>
        <v>#N/A</v>
      </c>
      <c r="BA61" s="531" t="e">
        <f ca="1">+IF(AND(ISNUMBER(OFFSET('Hygiene Data'!$D$7,0,10*ROW('Hygiene Data'!D55))),'Data Summary'!DP61="Yes"),OFFSET('Hygiene Data'!$D$7,0,10*ROW('Hygiene Data'!D55)),NA())</f>
        <v>#N/A</v>
      </c>
      <c r="BB61" s="531" t="e">
        <f ca="1">+IF(AND(ISNUMBER(OFFSET('Hygiene Data'!$D$9,0,10*ROW('Hygiene Data'!D55))),'Data Summary'!DQ61="Yes"),OFFSET('Hygiene Data'!$D$9,0,10*ROW('Hygiene Data'!D55)),NA())</f>
        <v>#N/A</v>
      </c>
      <c r="BC61" s="531" t="e">
        <f ca="1">+IF(AND(ISNUMBER(OFFSET('Hygiene Data'!$E$5,0,10*ROW('Hygiene Data'!E55))),'Data Summary'!DR61="Yes"),OFFSET('Hygiene Data'!$E$5,0,10*ROW('Hygiene Data'!E55)),NA())</f>
        <v>#N/A</v>
      </c>
      <c r="BD61" s="531" t="e">
        <f ca="1">+IF(AND(ISNUMBER(OFFSET('Hygiene Data'!$E$7,0,10*ROW('Hygiene Data'!E55))),'Data Summary'!DS61="Yes"),OFFSET('Hygiene Data'!$E$7,0,10*ROW('Hygiene Data'!E55)),NA())</f>
        <v>#N/A</v>
      </c>
      <c r="BE61" s="531" t="e">
        <f ca="1">+IF(AND(ISNUMBER(OFFSET('Hygiene Data'!$E$9,0,10*ROW('Hygiene Data'!E55))),'Data Summary'!DT61="Yes"),OFFSET('Hygiene Data'!$E$9,0,10*ROW('Hygiene Data'!E55)),NA())</f>
        <v>#N/A</v>
      </c>
      <c r="BF61" s="531" t="e">
        <f ca="1">+IF(AND(ISNUMBER(OFFSET('Hygiene Data'!$F$5,0,10*ROW('Hygiene Data'!F55))),'Data Summary'!DU61="Yes"),OFFSET('Hygiene Data'!$F$5,0,10*ROW('Hygiene Data'!F55)),NA())</f>
        <v>#N/A</v>
      </c>
      <c r="BG61" s="531" t="e">
        <f ca="1">+IF(AND(ISNUMBER(OFFSET('Hygiene Data'!$F$7,0,10*ROW('Hygiene Data'!F55))),'Data Summary'!DV61="Yes"),OFFSET('Hygiene Data'!$F$7,0,10*ROW('Hygiene Data'!F55)),NA())</f>
        <v>#N/A</v>
      </c>
      <c r="BH61" s="531" t="e">
        <f ca="1">+IF(AND(ISNUMBER(OFFSET('Hygiene Data'!$F$9,0,10*ROW('Hygiene Data'!F55))),'Data Summary'!DW61="Yes"),OFFSET('Hygiene Data'!$F$9,0,10*ROW('Hygiene Data'!F55)),NA())</f>
        <v>#N/A</v>
      </c>
      <c r="BI61" s="531" t="e">
        <f ca="1">+IF(AND(ISNUMBER(OFFSET('Hygiene Data'!$G$5,0,10*ROW('Hygiene Data'!G55))),'Data Summary'!DX61="Yes"),OFFSET('Hygiene Data'!$G$5,0,10*ROW('Hygiene Data'!G55)),NA())</f>
        <v>#N/A</v>
      </c>
      <c r="BJ61" s="531" t="e">
        <f ca="1">+IF(AND(ISNUMBER(OFFSET('Hygiene Data'!$G$7,0,10*ROW('Hygiene Data'!G55))),'Data Summary'!DY61="Yes"),OFFSET('Hygiene Data'!$G$7,0,10*ROW('Hygiene Data'!G55)),NA())</f>
        <v>#N/A</v>
      </c>
      <c r="BK61" s="531" t="e">
        <f ca="1">+IF(AND(ISNUMBER(OFFSET('Hygiene Data'!$G$9,0,10*ROW('Hygiene Data'!G55))),'Data Summary'!DZ61="Yes"),OFFSET('Hygiene Data'!$G$9,0,10*ROW('Hygiene Data'!G55)),NA())</f>
        <v>#N/A</v>
      </c>
      <c r="BL61" s="531" t="e">
        <f ca="1">+IF(AND(ISNUMBER(OFFSET('Hygiene Data'!$H$5,0,10*ROW('Hygiene Data'!H55))),'Data Summary'!EA61="Yes"),OFFSET('Hygiene Data'!$H$5,0,10*ROW('Hygiene Data'!H55)),NA())</f>
        <v>#N/A</v>
      </c>
      <c r="BM61" s="531" t="e">
        <f ca="1">+IF(AND(ISNUMBER(OFFSET('Hygiene Data'!$H$7,0,10*ROW('Hygiene Data'!H55))),'Data Summary'!EB61="Yes"),OFFSET('Hygiene Data'!$H$7,0,10*ROW('Hygiene Data'!H55)),NA())</f>
        <v>#N/A</v>
      </c>
      <c r="BN61" s="531" t="e">
        <f ca="1">+IF(AND(ISNUMBER(OFFSET('Hygiene Data'!$H$9,0,10*ROW('Hygiene Data'!H55))),'Data Summary'!EC61="Yes"),OFFSET('Hygiene Data'!$H$9,0,10*ROW('Hygiene Data'!H55)),NA())</f>
        <v>#N/A</v>
      </c>
      <c r="BO61" s="531" t="e">
        <f ca="1">+IF(AND(ISNUMBER(OFFSET('Hygiene Data'!$I$5,0,10*ROW('Hygiene Data'!I55))),'Data Summary'!ED61="Yes"),OFFSET('Hygiene Data'!$I$5,0,10*ROW('Hygiene Data'!I55)),NA())</f>
        <v>#N/A</v>
      </c>
      <c r="BP61" s="531" t="e">
        <f ca="1">+IF(AND(ISNUMBER(OFFSET('Hygiene Data'!$I$7,0,10*ROW('Hygiene Data'!I55))),'Data Summary'!EE61="Yes"),OFFSET('Hygiene Data'!$I$7,0,10*ROW('Hygiene Data'!I55)),NA())</f>
        <v>#N/A</v>
      </c>
      <c r="BQ61" s="531" t="e">
        <f ca="1">+IF(AND(ISNUMBER(OFFSET('Hygiene Data'!$I$9,0,10*ROW('Hygiene Data'!I55))),'Data Summary'!EF61="Yes"),OFFSET('Hygiene Data'!$I$9,0,10*ROW('Hygiene Data'!I55)),NA())</f>
        <v>#N/A</v>
      </c>
    </row>
    <row r="62" spans="1:69" x14ac:dyDescent="0.25">
      <c r="A62" s="527" t="e">
        <f ca="1">+RIGHT('Data Summary'!A62,LEN('Data Summary'!A62)-9)</f>
        <v>#VALUE!</v>
      </c>
      <c r="B62" s="501" t="str">
        <f ca="1">+IF(ISTEXT('Data Summary'!B62),'Data Summary'!B62,"")</f>
        <v/>
      </c>
      <c r="C62" s="528" t="e">
        <f ca="1">+VALUE('Data Summary'!C62)</f>
        <v>#VALUE!</v>
      </c>
      <c r="D62" s="529" t="e">
        <f ca="1">+IF(AND(ISNUMBER(OFFSET('Water Data'!$D$4,0,10*ROW('Water Data'!D56))),'Data Summary'!BS62="Yes"),100-OFFSET('Water Data'!$D$4,0,10*ROW('Water Data'!D56)),NA())</f>
        <v>#N/A</v>
      </c>
      <c r="E62" s="529" t="e">
        <f ca="1">+IF(AND(ISNUMBER(OFFSET('Water Data'!$D$6,0,10*ROW('Water Data'!D56))),'Data Summary'!BT62="Yes"),OFFSET('Water Data'!$D$6,0,10*ROW('Water Data'!D56)),NA())</f>
        <v>#N/A</v>
      </c>
      <c r="F62" s="529" t="e">
        <f ca="1">+IF(AND(ISNUMBER(OFFSET('Water Data'!$D$9,0,10*ROW('Water Data'!D56))),'Data Summary'!BU62="Yes"),OFFSET('Water Data'!$D$9,0,10*ROW('Water Data'!D56)),NA())</f>
        <v>#N/A</v>
      </c>
      <c r="G62" s="529" t="e">
        <f ca="1">+IF(AND(ISNUMBER(OFFSET('Water Data'!$E$4,0,10*ROW('Water Data'!E56))),'Data Summary'!BV62="Yes"),100-OFFSET('Water Data'!$E$4,0,10*ROW('Water Data'!E56)),NA())</f>
        <v>#N/A</v>
      </c>
      <c r="H62" s="529" t="e">
        <f ca="1">+IF(AND(ISNUMBER(OFFSET('Water Data'!$E$6,0,10*ROW('Water Data'!E56))),'Data Summary'!BW62="Yes"),OFFSET('Water Data'!$E$6,0,10*ROW('Water Data'!E56)),NA())</f>
        <v>#N/A</v>
      </c>
      <c r="I62" s="529" t="e">
        <f ca="1">+IF(AND(ISNUMBER(OFFSET('Water Data'!$E$9,0,10*ROW('Water Data'!E56))),'Data Summary'!BX62="Yes"),OFFSET('Water Data'!$E$9,0,10*ROW('Water Data'!E56)),NA())</f>
        <v>#N/A</v>
      </c>
      <c r="J62" s="529" t="e">
        <f ca="1">+IF(AND(ISNUMBER(OFFSET('Water Data'!$F$4,0,10*ROW('Water Data'!F56))),'Data Summary'!BY62="Yes"),100-OFFSET('Water Data'!$F$4,0,10*ROW('Water Data'!F56)),NA())</f>
        <v>#N/A</v>
      </c>
      <c r="K62" s="529" t="e">
        <f ca="1">+IF(AND(ISNUMBER(OFFSET('Water Data'!$F$6,0,10*ROW('Water Data'!F56))),'Data Summary'!BZ62="Yes"),OFFSET('Water Data'!$F$6,0,10*ROW('Water Data'!F56)),NA())</f>
        <v>#N/A</v>
      </c>
      <c r="L62" s="529" t="e">
        <f ca="1">+IF(AND(ISNUMBER(OFFSET('Water Data'!$F$9,0,10*ROW('Water Data'!F56))),'Data Summary'!CA62="Yes"),OFFSET('Water Data'!$F$9,0,10*ROW('Water Data'!F56)),NA())</f>
        <v>#N/A</v>
      </c>
      <c r="M62" s="529" t="e">
        <f ca="1">+IF(AND(ISNUMBER(OFFSET('Water Data'!$G$4,0,10*ROW('Water Data'!G56))),'Data Summary'!CB62="Yes"),100-OFFSET('Water Data'!$G$4,0,10*ROW('Water Data'!G56)),NA())</f>
        <v>#N/A</v>
      </c>
      <c r="N62" s="529" t="e">
        <f ca="1">+IF(AND(ISNUMBER(OFFSET('Water Data'!$G$6,0,10*ROW('Water Data'!G56))),'Data Summary'!CC62="Yes"),OFFSET('Water Data'!$G$6,0,10*ROW('Water Data'!G56)),NA())</f>
        <v>#N/A</v>
      </c>
      <c r="O62" s="529" t="e">
        <f ca="1">+IF(AND(ISNUMBER(OFFSET('Water Data'!$G$9,0,10*ROW('Water Data'!G56))),'Data Summary'!CD62="Yes"),OFFSET('Water Data'!$G$9,0,10*ROW('Water Data'!G56)),NA())</f>
        <v>#N/A</v>
      </c>
      <c r="P62" s="529" t="e">
        <f ca="1">+IF(AND(ISNUMBER(OFFSET('Water Data'!$H$4,0,10*ROW('Water Data'!H56))),'Data Summary'!CE62="Yes"),100-OFFSET('Water Data'!$H$4,0,10*ROW('Water Data'!H56)),NA())</f>
        <v>#N/A</v>
      </c>
      <c r="Q62" s="529" t="e">
        <f ca="1">+IF(AND(ISNUMBER(OFFSET('Water Data'!$H$6,0,10*ROW('Water Data'!H56))),'Data Summary'!CF62="Yes"),OFFSET('Water Data'!$H$6,0,10*ROW('Water Data'!H56)),NA())</f>
        <v>#N/A</v>
      </c>
      <c r="R62" s="529" t="e">
        <f ca="1">+IF(AND(ISNUMBER(OFFSET('Water Data'!$H$9,0,10*ROW('Water Data'!H56))),'Data Summary'!CG62="Yes"),OFFSET('Water Data'!$H$9,0,10*ROW('Water Data'!H56)),NA())</f>
        <v>#N/A</v>
      </c>
      <c r="S62" s="529" t="e">
        <f ca="1">+IF(AND(ISNUMBER(OFFSET('Water Data'!$I$4,0,10*ROW('Water Data'!I56))),'Data Summary'!CH62="Yes"),100-OFFSET('Water Data'!$I$4,0,10*ROW('Water Data'!I56)),NA())</f>
        <v>#N/A</v>
      </c>
      <c r="T62" s="529" t="e">
        <f ca="1">+IF(AND(ISNUMBER(OFFSET('Water Data'!$I$6,0,10*ROW('Water Data'!I56))),'Data Summary'!CI62="Yes"),OFFSET('Water Data'!$I$6,0,10*ROW('Water Data'!I56)),NA())</f>
        <v>#N/A</v>
      </c>
      <c r="U62" s="529" t="e">
        <f ca="1">+IF(AND(ISNUMBER(OFFSET('Water Data'!$I$9,0,10*ROW('Water Data'!I56))),'Data Summary'!CJ62="Yes"),OFFSET('Water Data'!$I$9,0,10*ROW('Water Data'!I56)),NA())</f>
        <v>#N/A</v>
      </c>
      <c r="V62" s="530" t="e">
        <f ca="1">+IF(AND(ISNUMBER(OFFSET('Sanitation Data'!$D$4,0,10*ROW('Sanitation Data'!D56))),'Data Summary'!CK62="Yes"),100-OFFSET('Sanitation Data'!$D$4,0,10*ROW('Sanitation Data'!D56)),NA())</f>
        <v>#N/A</v>
      </c>
      <c r="W62" s="530" t="e">
        <f ca="1">+IF(AND(ISNUMBER(OFFSET('Sanitation Data'!$D$6,0,10*ROW('Sanitation Data'!D56))),'Data Summary'!CL62="Yes"),OFFSET('Sanitation Data'!$D$6,0,10*ROW('Sanitation Data'!D56)),NA())</f>
        <v>#N/A</v>
      </c>
      <c r="X62" s="530" t="e">
        <f ca="1">+IF(AND(ISNUMBER(OFFSET('Sanitation Data'!$D$10,0,10*ROW('Sanitation Data'!D56))),'Data Summary'!CM62="Yes"),OFFSET('Sanitation Data'!$D$10,0,10*ROW('Sanitation Data'!D56)),NA())</f>
        <v>#N/A</v>
      </c>
      <c r="Y62" s="530" t="e">
        <f ca="1">+IF(AND(ISNUMBER(OFFSET('Sanitation Data'!$D$11,0,10*ROW('Sanitation Data'!D56))),'Data Summary'!CN62="Yes"),OFFSET('Sanitation Data'!$D$11,0,10*ROW('Sanitation Data'!D56)),NA())</f>
        <v>#N/A</v>
      </c>
      <c r="Z62" s="530" t="e">
        <f ca="1">+IF(AND(ISNUMBER(OFFSET('Sanitation Data'!$D$12,0,10*ROW('Sanitation Data'!D56))),'Data Summary'!CO62="Yes"),OFFSET('Sanitation Data'!$D$12,0,10*ROW('Sanitation Data'!D56)),NA())</f>
        <v>#N/A</v>
      </c>
      <c r="AA62" s="530" t="e">
        <f ca="1">+IF(AND(ISNUMBER(OFFSET('Sanitation Data'!$E$4,0,10*ROW('Sanitation Data'!E56))),'Data Summary'!CP62="Yes"),100-OFFSET('Sanitation Data'!$E$4,0,10*ROW('Sanitation Data'!E56)),NA())</f>
        <v>#N/A</v>
      </c>
      <c r="AB62" s="530" t="e">
        <f ca="1">+IF(AND(ISNUMBER(OFFSET('Sanitation Data'!$E$6,0,10*ROW('Sanitation Data'!E56))),'Data Summary'!CQ62="Yes"),OFFSET('Sanitation Data'!$E$6,0,10*ROW('Sanitation Data'!E56)),NA())</f>
        <v>#N/A</v>
      </c>
      <c r="AC62" s="530" t="e">
        <f ca="1">+IF(AND(ISNUMBER(OFFSET('Sanitation Data'!$E$10,0,10*ROW('Sanitation Data'!E56))),'Data Summary'!CR62="Yes"),OFFSET('Sanitation Data'!$E$10,0,10*ROW('Sanitation Data'!E56)),NA())</f>
        <v>#N/A</v>
      </c>
      <c r="AD62" s="530" t="e">
        <f ca="1">+IF(AND(ISNUMBER(OFFSET('Sanitation Data'!$E$11,0,10*ROW('Sanitation Data'!E56))),'Data Summary'!CS62="Yes"),OFFSET('Sanitation Data'!$E$11,0,10*ROW('Sanitation Data'!E56)),NA())</f>
        <v>#N/A</v>
      </c>
      <c r="AE62" s="530" t="e">
        <f ca="1">+IF(AND(ISNUMBER(OFFSET('Sanitation Data'!$E$12,0,10*ROW('Sanitation Data'!E56))),'Data Summary'!CT62="Yes"),OFFSET('Sanitation Data'!$E$12,0,10*ROW('Sanitation Data'!E56)),NA())</f>
        <v>#N/A</v>
      </c>
      <c r="AF62" s="530" t="e">
        <f ca="1">+IF(AND(ISNUMBER(OFFSET('Sanitation Data'!$F$4,0,10*ROW('Sanitation Data'!F56))),'Data Summary'!CU62="Yes"),100-OFFSET('Sanitation Data'!$F$4,0,10*ROW('Sanitation Data'!F56)),NA())</f>
        <v>#N/A</v>
      </c>
      <c r="AG62" s="530" t="e">
        <f ca="1">+IF(AND(ISNUMBER(OFFSET('Sanitation Data'!$F$6,0,10*ROW('Sanitation Data'!F56))),'Data Summary'!CV62="Yes"),OFFSET('Sanitation Data'!$F$6,0,10*ROW('Sanitation Data'!F56)),NA())</f>
        <v>#N/A</v>
      </c>
      <c r="AH62" s="530" t="e">
        <f ca="1">+IF(AND(ISNUMBER(OFFSET('Sanitation Data'!$F$10,0,10*ROW('Sanitation Data'!F56))),'Data Summary'!CW62="Yes"),OFFSET('Sanitation Data'!$F$10,0,10*ROW('Sanitation Data'!F56)),NA())</f>
        <v>#N/A</v>
      </c>
      <c r="AI62" s="530" t="e">
        <f ca="1">+IF(AND(ISNUMBER(OFFSET('Sanitation Data'!$F$11,0,10*ROW('Sanitation Data'!F56))),'Data Summary'!CX62="Yes"),OFFSET('Sanitation Data'!$F$11,0,10*ROW('Sanitation Data'!F56)),NA())</f>
        <v>#N/A</v>
      </c>
      <c r="AJ62" s="530" t="e">
        <f ca="1">+IF(AND(ISNUMBER(OFFSET('Sanitation Data'!$F$12,0,10*ROW('Sanitation Data'!F56))),'Data Summary'!CY62="Yes"),OFFSET('Sanitation Data'!$F$12,0,10*ROW('Sanitation Data'!F56)),NA())</f>
        <v>#N/A</v>
      </c>
      <c r="AK62" s="530" t="e">
        <f ca="1">+IF(AND(ISNUMBER(OFFSET('Sanitation Data'!$G$4,0,10*ROW('Sanitation Data'!G56))),'Data Summary'!CZ62="Yes"),100-OFFSET('Sanitation Data'!$G$4,0,10*ROW('Sanitation Data'!G56)),NA())</f>
        <v>#N/A</v>
      </c>
      <c r="AL62" s="530" t="e">
        <f ca="1">+IF(AND(ISNUMBER(OFFSET('Sanitation Data'!$G$6,0,10*ROW('Sanitation Data'!G56))),'Data Summary'!DA62="Yes"),OFFSET('Sanitation Data'!$G$6,0,10*ROW('Sanitation Data'!G56)),NA())</f>
        <v>#N/A</v>
      </c>
      <c r="AM62" s="530" t="e">
        <f ca="1">+IF(AND(ISNUMBER(OFFSET('Sanitation Data'!$G$10,0,10*ROW('Sanitation Data'!G56))),'Data Summary'!DB62="Yes"),OFFSET('Sanitation Data'!$G$10,0,10*ROW('Sanitation Data'!G56)),NA())</f>
        <v>#N/A</v>
      </c>
      <c r="AN62" s="530" t="e">
        <f ca="1">+IF(AND(ISNUMBER(OFFSET('Sanitation Data'!$G$11,0,10*ROW('Sanitation Data'!G56))),'Data Summary'!DC62="Yes"),OFFSET('Sanitation Data'!$G$11,0,10*ROW('Sanitation Data'!G56)),NA())</f>
        <v>#N/A</v>
      </c>
      <c r="AO62" s="530" t="e">
        <f ca="1">+IF(AND(ISNUMBER(OFFSET('Sanitation Data'!$G$12,0,10*ROW('Sanitation Data'!G56))),'Data Summary'!DD62="Yes"),OFFSET('Sanitation Data'!$G$12,0,10*ROW('Sanitation Data'!G56)),NA())</f>
        <v>#N/A</v>
      </c>
      <c r="AP62" s="530" t="e">
        <f ca="1">+IF(AND(ISNUMBER(OFFSET('Sanitation Data'!$H$4,0,10*ROW('Sanitation Data'!H56))),'Data Summary'!DE62="Yes"),100-OFFSET('Sanitation Data'!$H$4,0,10*ROW('Sanitation Data'!H56)),NA())</f>
        <v>#N/A</v>
      </c>
      <c r="AQ62" s="530" t="e">
        <f ca="1">+IF(AND(ISNUMBER(OFFSET('Sanitation Data'!$H$6,0,10*ROW('Sanitation Data'!H56))),'Data Summary'!DF62="Yes"),OFFSET('Sanitation Data'!$H$6,0,10*ROW('Sanitation Data'!H56)),NA())</f>
        <v>#N/A</v>
      </c>
      <c r="AR62" s="530" t="e">
        <f ca="1">+IF(AND(ISNUMBER(OFFSET('Sanitation Data'!$H$10,0,10*ROW('Sanitation Data'!H56))),'Data Summary'!DG62="Yes"),OFFSET('Sanitation Data'!$H$10,0,10*ROW('Sanitation Data'!H56)),NA())</f>
        <v>#N/A</v>
      </c>
      <c r="AS62" s="530" t="e">
        <f ca="1">+IF(AND(ISNUMBER(OFFSET('Sanitation Data'!$H$11,0,10*ROW('Sanitation Data'!H56))),'Data Summary'!DH62="Yes"),OFFSET('Sanitation Data'!$H$11,0,10*ROW('Sanitation Data'!H56)),NA())</f>
        <v>#N/A</v>
      </c>
      <c r="AT62" s="530" t="e">
        <f ca="1">+IF(AND(ISNUMBER(OFFSET('Sanitation Data'!$H$12,0,10*ROW('Sanitation Data'!H56))),'Data Summary'!DI62="Yes"),OFFSET('Sanitation Data'!$H$12,0,10*ROW('Sanitation Data'!H56)),NA())</f>
        <v>#N/A</v>
      </c>
      <c r="AU62" s="530" t="e">
        <f ca="1">+IF(AND(ISNUMBER(OFFSET('Sanitation Data'!$I$4,0,10*ROW('Sanitation Data'!I56))),'Data Summary'!DJ62="Yes"),100-OFFSET('Sanitation Data'!$I$4,0,10*ROW('Sanitation Data'!I56)),NA())</f>
        <v>#N/A</v>
      </c>
      <c r="AV62" s="530" t="e">
        <f ca="1">+IF(AND(ISNUMBER(OFFSET('Sanitation Data'!$I$6,0,10*ROW('Sanitation Data'!I56))),'Data Summary'!DK62="Yes"),OFFSET('Sanitation Data'!$I$6,0,10*ROW('Sanitation Data'!I56)),NA())</f>
        <v>#N/A</v>
      </c>
      <c r="AW62" s="530" t="e">
        <f ca="1">+IF(AND(ISNUMBER(OFFSET('Sanitation Data'!$I$10,0,10*ROW('Sanitation Data'!I56))),'Data Summary'!DL62="Yes"),OFFSET('Sanitation Data'!$I$10,0,10*ROW('Sanitation Data'!I56)),NA())</f>
        <v>#N/A</v>
      </c>
      <c r="AX62" s="530" t="e">
        <f ca="1">+IF(AND(ISNUMBER(OFFSET('Sanitation Data'!$I$11,0,10*ROW('Sanitation Data'!I56))),'Data Summary'!DM62="Yes"),OFFSET('Sanitation Data'!$I$11,0,10*ROW('Sanitation Data'!I56)),NA())</f>
        <v>#N/A</v>
      </c>
      <c r="AY62" s="530" t="e">
        <f ca="1">+IF(AND(ISNUMBER(OFFSET('Sanitation Data'!$I$12,0,10*ROW('Sanitation Data'!I56))),'Data Summary'!DN62="Yes"),OFFSET('Sanitation Data'!$I$12,0,10*ROW('Sanitation Data'!I56)),NA())</f>
        <v>#N/A</v>
      </c>
      <c r="AZ62" s="531" t="e">
        <f ca="1">+IF(AND(ISNUMBER(OFFSET('Hygiene Data'!$D$5,0,10*ROW('Hygiene Data'!D56))),'Data Summary'!DO62="Yes"),OFFSET('Hygiene Data'!$D$5,0,10*ROW('Hygiene Data'!D56)),NA())</f>
        <v>#N/A</v>
      </c>
      <c r="BA62" s="531" t="e">
        <f ca="1">+IF(AND(ISNUMBER(OFFSET('Hygiene Data'!$D$7,0,10*ROW('Hygiene Data'!D56))),'Data Summary'!DP62="Yes"),OFFSET('Hygiene Data'!$D$7,0,10*ROW('Hygiene Data'!D56)),NA())</f>
        <v>#N/A</v>
      </c>
      <c r="BB62" s="531" t="e">
        <f ca="1">+IF(AND(ISNUMBER(OFFSET('Hygiene Data'!$D$9,0,10*ROW('Hygiene Data'!D56))),'Data Summary'!DQ62="Yes"),OFFSET('Hygiene Data'!$D$9,0,10*ROW('Hygiene Data'!D56)),NA())</f>
        <v>#N/A</v>
      </c>
      <c r="BC62" s="531" t="e">
        <f ca="1">+IF(AND(ISNUMBER(OFFSET('Hygiene Data'!$E$5,0,10*ROW('Hygiene Data'!E56))),'Data Summary'!DR62="Yes"),OFFSET('Hygiene Data'!$E$5,0,10*ROW('Hygiene Data'!E56)),NA())</f>
        <v>#N/A</v>
      </c>
      <c r="BD62" s="531" t="e">
        <f ca="1">+IF(AND(ISNUMBER(OFFSET('Hygiene Data'!$E$7,0,10*ROW('Hygiene Data'!E56))),'Data Summary'!DS62="Yes"),OFFSET('Hygiene Data'!$E$7,0,10*ROW('Hygiene Data'!E56)),NA())</f>
        <v>#N/A</v>
      </c>
      <c r="BE62" s="531" t="e">
        <f ca="1">+IF(AND(ISNUMBER(OFFSET('Hygiene Data'!$E$9,0,10*ROW('Hygiene Data'!E56))),'Data Summary'!DT62="Yes"),OFFSET('Hygiene Data'!$E$9,0,10*ROW('Hygiene Data'!E56)),NA())</f>
        <v>#N/A</v>
      </c>
      <c r="BF62" s="531" t="e">
        <f ca="1">+IF(AND(ISNUMBER(OFFSET('Hygiene Data'!$F$5,0,10*ROW('Hygiene Data'!F56))),'Data Summary'!DU62="Yes"),OFFSET('Hygiene Data'!$F$5,0,10*ROW('Hygiene Data'!F56)),NA())</f>
        <v>#N/A</v>
      </c>
      <c r="BG62" s="531" t="e">
        <f ca="1">+IF(AND(ISNUMBER(OFFSET('Hygiene Data'!$F$7,0,10*ROW('Hygiene Data'!F56))),'Data Summary'!DV62="Yes"),OFFSET('Hygiene Data'!$F$7,0,10*ROW('Hygiene Data'!F56)),NA())</f>
        <v>#N/A</v>
      </c>
      <c r="BH62" s="531" t="e">
        <f ca="1">+IF(AND(ISNUMBER(OFFSET('Hygiene Data'!$F$9,0,10*ROW('Hygiene Data'!F56))),'Data Summary'!DW62="Yes"),OFFSET('Hygiene Data'!$F$9,0,10*ROW('Hygiene Data'!F56)),NA())</f>
        <v>#N/A</v>
      </c>
      <c r="BI62" s="531" t="e">
        <f ca="1">+IF(AND(ISNUMBER(OFFSET('Hygiene Data'!$G$5,0,10*ROW('Hygiene Data'!G56))),'Data Summary'!DX62="Yes"),OFFSET('Hygiene Data'!$G$5,0,10*ROW('Hygiene Data'!G56)),NA())</f>
        <v>#N/A</v>
      </c>
      <c r="BJ62" s="531" t="e">
        <f ca="1">+IF(AND(ISNUMBER(OFFSET('Hygiene Data'!$G$7,0,10*ROW('Hygiene Data'!G56))),'Data Summary'!DY62="Yes"),OFFSET('Hygiene Data'!$G$7,0,10*ROW('Hygiene Data'!G56)),NA())</f>
        <v>#N/A</v>
      </c>
      <c r="BK62" s="531" t="e">
        <f ca="1">+IF(AND(ISNUMBER(OFFSET('Hygiene Data'!$G$9,0,10*ROW('Hygiene Data'!G56))),'Data Summary'!DZ62="Yes"),OFFSET('Hygiene Data'!$G$9,0,10*ROW('Hygiene Data'!G56)),NA())</f>
        <v>#N/A</v>
      </c>
      <c r="BL62" s="531" t="e">
        <f ca="1">+IF(AND(ISNUMBER(OFFSET('Hygiene Data'!$H$5,0,10*ROW('Hygiene Data'!H56))),'Data Summary'!EA62="Yes"),OFFSET('Hygiene Data'!$H$5,0,10*ROW('Hygiene Data'!H56)),NA())</f>
        <v>#N/A</v>
      </c>
      <c r="BM62" s="531" t="e">
        <f ca="1">+IF(AND(ISNUMBER(OFFSET('Hygiene Data'!$H$7,0,10*ROW('Hygiene Data'!H56))),'Data Summary'!EB62="Yes"),OFFSET('Hygiene Data'!$H$7,0,10*ROW('Hygiene Data'!H56)),NA())</f>
        <v>#N/A</v>
      </c>
      <c r="BN62" s="531" t="e">
        <f ca="1">+IF(AND(ISNUMBER(OFFSET('Hygiene Data'!$H$9,0,10*ROW('Hygiene Data'!H56))),'Data Summary'!EC62="Yes"),OFFSET('Hygiene Data'!$H$9,0,10*ROW('Hygiene Data'!H56)),NA())</f>
        <v>#N/A</v>
      </c>
      <c r="BO62" s="531" t="e">
        <f ca="1">+IF(AND(ISNUMBER(OFFSET('Hygiene Data'!$I$5,0,10*ROW('Hygiene Data'!I56))),'Data Summary'!ED62="Yes"),OFFSET('Hygiene Data'!$I$5,0,10*ROW('Hygiene Data'!I56)),NA())</f>
        <v>#N/A</v>
      </c>
      <c r="BP62" s="531" t="e">
        <f ca="1">+IF(AND(ISNUMBER(OFFSET('Hygiene Data'!$I$7,0,10*ROW('Hygiene Data'!I56))),'Data Summary'!EE62="Yes"),OFFSET('Hygiene Data'!$I$7,0,10*ROW('Hygiene Data'!I56)),NA())</f>
        <v>#N/A</v>
      </c>
      <c r="BQ62" s="531" t="e">
        <f ca="1">+IF(AND(ISNUMBER(OFFSET('Hygiene Data'!$I$9,0,10*ROW('Hygiene Data'!I56))),'Data Summary'!EF62="Yes"),OFFSET('Hygiene Data'!$I$9,0,10*ROW('Hygiene Data'!I56)),NA())</f>
        <v>#N/A</v>
      </c>
    </row>
    <row r="63" spans="1:69" x14ac:dyDescent="0.25">
      <c r="A63" s="527" t="e">
        <f ca="1">+RIGHT('Data Summary'!A63,LEN('Data Summary'!A63)-9)</f>
        <v>#VALUE!</v>
      </c>
      <c r="B63" s="501" t="str">
        <f ca="1">+IF(ISTEXT('Data Summary'!B63),'Data Summary'!B63,"")</f>
        <v/>
      </c>
      <c r="C63" s="528" t="e">
        <f ca="1">+VALUE('Data Summary'!C63)</f>
        <v>#VALUE!</v>
      </c>
      <c r="D63" s="529" t="e">
        <f ca="1">+IF(AND(ISNUMBER(OFFSET('Water Data'!$D$4,0,10*ROW('Water Data'!D57))),'Data Summary'!BS63="Yes"),100-OFFSET('Water Data'!$D$4,0,10*ROW('Water Data'!D57)),NA())</f>
        <v>#N/A</v>
      </c>
      <c r="E63" s="529" t="e">
        <f ca="1">+IF(AND(ISNUMBER(OFFSET('Water Data'!$D$6,0,10*ROW('Water Data'!D57))),'Data Summary'!BT63="Yes"),OFFSET('Water Data'!$D$6,0,10*ROW('Water Data'!D57)),NA())</f>
        <v>#N/A</v>
      </c>
      <c r="F63" s="529" t="e">
        <f ca="1">+IF(AND(ISNUMBER(OFFSET('Water Data'!$D$9,0,10*ROW('Water Data'!D57))),'Data Summary'!BU63="Yes"),OFFSET('Water Data'!$D$9,0,10*ROW('Water Data'!D57)),NA())</f>
        <v>#N/A</v>
      </c>
      <c r="G63" s="529" t="e">
        <f ca="1">+IF(AND(ISNUMBER(OFFSET('Water Data'!$E$4,0,10*ROW('Water Data'!E57))),'Data Summary'!BV63="Yes"),100-OFFSET('Water Data'!$E$4,0,10*ROW('Water Data'!E57)),NA())</f>
        <v>#N/A</v>
      </c>
      <c r="H63" s="529" t="e">
        <f ca="1">+IF(AND(ISNUMBER(OFFSET('Water Data'!$E$6,0,10*ROW('Water Data'!E57))),'Data Summary'!BW63="Yes"),OFFSET('Water Data'!$E$6,0,10*ROW('Water Data'!E57)),NA())</f>
        <v>#N/A</v>
      </c>
      <c r="I63" s="529" t="e">
        <f ca="1">+IF(AND(ISNUMBER(OFFSET('Water Data'!$E$9,0,10*ROW('Water Data'!E57))),'Data Summary'!BX63="Yes"),OFFSET('Water Data'!$E$9,0,10*ROW('Water Data'!E57)),NA())</f>
        <v>#N/A</v>
      </c>
      <c r="J63" s="529" t="e">
        <f ca="1">+IF(AND(ISNUMBER(OFFSET('Water Data'!$F$4,0,10*ROW('Water Data'!F57))),'Data Summary'!BY63="Yes"),100-OFFSET('Water Data'!$F$4,0,10*ROW('Water Data'!F57)),NA())</f>
        <v>#N/A</v>
      </c>
      <c r="K63" s="529" t="e">
        <f ca="1">+IF(AND(ISNUMBER(OFFSET('Water Data'!$F$6,0,10*ROW('Water Data'!F57))),'Data Summary'!BZ63="Yes"),OFFSET('Water Data'!$F$6,0,10*ROW('Water Data'!F57)),NA())</f>
        <v>#N/A</v>
      </c>
      <c r="L63" s="529" t="e">
        <f ca="1">+IF(AND(ISNUMBER(OFFSET('Water Data'!$F$9,0,10*ROW('Water Data'!F57))),'Data Summary'!CA63="Yes"),OFFSET('Water Data'!$F$9,0,10*ROW('Water Data'!F57)),NA())</f>
        <v>#N/A</v>
      </c>
      <c r="M63" s="529" t="e">
        <f ca="1">+IF(AND(ISNUMBER(OFFSET('Water Data'!$G$4,0,10*ROW('Water Data'!G57))),'Data Summary'!CB63="Yes"),100-OFFSET('Water Data'!$G$4,0,10*ROW('Water Data'!G57)),NA())</f>
        <v>#N/A</v>
      </c>
      <c r="N63" s="529" t="e">
        <f ca="1">+IF(AND(ISNUMBER(OFFSET('Water Data'!$G$6,0,10*ROW('Water Data'!G57))),'Data Summary'!CC63="Yes"),OFFSET('Water Data'!$G$6,0,10*ROW('Water Data'!G57)),NA())</f>
        <v>#N/A</v>
      </c>
      <c r="O63" s="529" t="e">
        <f ca="1">+IF(AND(ISNUMBER(OFFSET('Water Data'!$G$9,0,10*ROW('Water Data'!G57))),'Data Summary'!CD63="Yes"),OFFSET('Water Data'!$G$9,0,10*ROW('Water Data'!G57)),NA())</f>
        <v>#N/A</v>
      </c>
      <c r="P63" s="529" t="e">
        <f ca="1">+IF(AND(ISNUMBER(OFFSET('Water Data'!$H$4,0,10*ROW('Water Data'!H57))),'Data Summary'!CE63="Yes"),100-OFFSET('Water Data'!$H$4,0,10*ROW('Water Data'!H57)),NA())</f>
        <v>#N/A</v>
      </c>
      <c r="Q63" s="529" t="e">
        <f ca="1">+IF(AND(ISNUMBER(OFFSET('Water Data'!$H$6,0,10*ROW('Water Data'!H57))),'Data Summary'!CF63="Yes"),OFFSET('Water Data'!$H$6,0,10*ROW('Water Data'!H57)),NA())</f>
        <v>#N/A</v>
      </c>
      <c r="R63" s="529" t="e">
        <f ca="1">+IF(AND(ISNUMBER(OFFSET('Water Data'!$H$9,0,10*ROW('Water Data'!H57))),'Data Summary'!CG63="Yes"),OFFSET('Water Data'!$H$9,0,10*ROW('Water Data'!H57)),NA())</f>
        <v>#N/A</v>
      </c>
      <c r="S63" s="529" t="e">
        <f ca="1">+IF(AND(ISNUMBER(OFFSET('Water Data'!$I$4,0,10*ROW('Water Data'!I57))),'Data Summary'!CH63="Yes"),100-OFFSET('Water Data'!$I$4,0,10*ROW('Water Data'!I57)),NA())</f>
        <v>#N/A</v>
      </c>
      <c r="T63" s="529" t="e">
        <f ca="1">+IF(AND(ISNUMBER(OFFSET('Water Data'!$I$6,0,10*ROW('Water Data'!I57))),'Data Summary'!CI63="Yes"),OFFSET('Water Data'!$I$6,0,10*ROW('Water Data'!I57)),NA())</f>
        <v>#N/A</v>
      </c>
      <c r="U63" s="529" t="e">
        <f ca="1">+IF(AND(ISNUMBER(OFFSET('Water Data'!$I$9,0,10*ROW('Water Data'!I57))),'Data Summary'!CJ63="Yes"),OFFSET('Water Data'!$I$9,0,10*ROW('Water Data'!I57)),NA())</f>
        <v>#N/A</v>
      </c>
      <c r="V63" s="530" t="e">
        <f ca="1">+IF(AND(ISNUMBER(OFFSET('Sanitation Data'!$D$4,0,10*ROW('Sanitation Data'!D57))),'Data Summary'!CK63="Yes"),100-OFFSET('Sanitation Data'!$D$4,0,10*ROW('Sanitation Data'!D57)),NA())</f>
        <v>#N/A</v>
      </c>
      <c r="W63" s="530" t="e">
        <f ca="1">+IF(AND(ISNUMBER(OFFSET('Sanitation Data'!$D$6,0,10*ROW('Sanitation Data'!D57))),'Data Summary'!CL63="Yes"),OFFSET('Sanitation Data'!$D$6,0,10*ROW('Sanitation Data'!D57)),NA())</f>
        <v>#N/A</v>
      </c>
      <c r="X63" s="530" t="e">
        <f ca="1">+IF(AND(ISNUMBER(OFFSET('Sanitation Data'!$D$10,0,10*ROW('Sanitation Data'!D57))),'Data Summary'!CM63="Yes"),OFFSET('Sanitation Data'!$D$10,0,10*ROW('Sanitation Data'!D57)),NA())</f>
        <v>#N/A</v>
      </c>
      <c r="Y63" s="530" t="e">
        <f ca="1">+IF(AND(ISNUMBER(OFFSET('Sanitation Data'!$D$11,0,10*ROW('Sanitation Data'!D57))),'Data Summary'!CN63="Yes"),OFFSET('Sanitation Data'!$D$11,0,10*ROW('Sanitation Data'!D57)),NA())</f>
        <v>#N/A</v>
      </c>
      <c r="Z63" s="530" t="e">
        <f ca="1">+IF(AND(ISNUMBER(OFFSET('Sanitation Data'!$D$12,0,10*ROW('Sanitation Data'!D57))),'Data Summary'!CO63="Yes"),OFFSET('Sanitation Data'!$D$12,0,10*ROW('Sanitation Data'!D57)),NA())</f>
        <v>#N/A</v>
      </c>
      <c r="AA63" s="530" t="e">
        <f ca="1">+IF(AND(ISNUMBER(OFFSET('Sanitation Data'!$E$4,0,10*ROW('Sanitation Data'!E57))),'Data Summary'!CP63="Yes"),100-OFFSET('Sanitation Data'!$E$4,0,10*ROW('Sanitation Data'!E57)),NA())</f>
        <v>#N/A</v>
      </c>
      <c r="AB63" s="530" t="e">
        <f ca="1">+IF(AND(ISNUMBER(OFFSET('Sanitation Data'!$E$6,0,10*ROW('Sanitation Data'!E57))),'Data Summary'!CQ63="Yes"),OFFSET('Sanitation Data'!$E$6,0,10*ROW('Sanitation Data'!E57)),NA())</f>
        <v>#N/A</v>
      </c>
      <c r="AC63" s="530" t="e">
        <f ca="1">+IF(AND(ISNUMBER(OFFSET('Sanitation Data'!$E$10,0,10*ROW('Sanitation Data'!E57))),'Data Summary'!CR63="Yes"),OFFSET('Sanitation Data'!$E$10,0,10*ROW('Sanitation Data'!E57)),NA())</f>
        <v>#N/A</v>
      </c>
      <c r="AD63" s="530" t="e">
        <f ca="1">+IF(AND(ISNUMBER(OFFSET('Sanitation Data'!$E$11,0,10*ROW('Sanitation Data'!E57))),'Data Summary'!CS63="Yes"),OFFSET('Sanitation Data'!$E$11,0,10*ROW('Sanitation Data'!E57)),NA())</f>
        <v>#N/A</v>
      </c>
      <c r="AE63" s="530" t="e">
        <f ca="1">+IF(AND(ISNUMBER(OFFSET('Sanitation Data'!$E$12,0,10*ROW('Sanitation Data'!E57))),'Data Summary'!CT63="Yes"),OFFSET('Sanitation Data'!$E$12,0,10*ROW('Sanitation Data'!E57)),NA())</f>
        <v>#N/A</v>
      </c>
      <c r="AF63" s="530" t="e">
        <f ca="1">+IF(AND(ISNUMBER(OFFSET('Sanitation Data'!$F$4,0,10*ROW('Sanitation Data'!F57))),'Data Summary'!CU63="Yes"),100-OFFSET('Sanitation Data'!$F$4,0,10*ROW('Sanitation Data'!F57)),NA())</f>
        <v>#N/A</v>
      </c>
      <c r="AG63" s="530" t="e">
        <f ca="1">+IF(AND(ISNUMBER(OFFSET('Sanitation Data'!$F$6,0,10*ROW('Sanitation Data'!F57))),'Data Summary'!CV63="Yes"),OFFSET('Sanitation Data'!$F$6,0,10*ROW('Sanitation Data'!F57)),NA())</f>
        <v>#N/A</v>
      </c>
      <c r="AH63" s="530" t="e">
        <f ca="1">+IF(AND(ISNUMBER(OFFSET('Sanitation Data'!$F$10,0,10*ROW('Sanitation Data'!F57))),'Data Summary'!CW63="Yes"),OFFSET('Sanitation Data'!$F$10,0,10*ROW('Sanitation Data'!F57)),NA())</f>
        <v>#N/A</v>
      </c>
      <c r="AI63" s="530" t="e">
        <f ca="1">+IF(AND(ISNUMBER(OFFSET('Sanitation Data'!$F$11,0,10*ROW('Sanitation Data'!F57))),'Data Summary'!CX63="Yes"),OFFSET('Sanitation Data'!$F$11,0,10*ROW('Sanitation Data'!F57)),NA())</f>
        <v>#N/A</v>
      </c>
      <c r="AJ63" s="530" t="e">
        <f ca="1">+IF(AND(ISNUMBER(OFFSET('Sanitation Data'!$F$12,0,10*ROW('Sanitation Data'!F57))),'Data Summary'!CY63="Yes"),OFFSET('Sanitation Data'!$F$12,0,10*ROW('Sanitation Data'!F57)),NA())</f>
        <v>#N/A</v>
      </c>
      <c r="AK63" s="530" t="e">
        <f ca="1">+IF(AND(ISNUMBER(OFFSET('Sanitation Data'!$G$4,0,10*ROW('Sanitation Data'!G57))),'Data Summary'!CZ63="Yes"),100-OFFSET('Sanitation Data'!$G$4,0,10*ROW('Sanitation Data'!G57)),NA())</f>
        <v>#N/A</v>
      </c>
      <c r="AL63" s="530" t="e">
        <f ca="1">+IF(AND(ISNUMBER(OFFSET('Sanitation Data'!$G$6,0,10*ROW('Sanitation Data'!G57))),'Data Summary'!DA63="Yes"),OFFSET('Sanitation Data'!$G$6,0,10*ROW('Sanitation Data'!G57)),NA())</f>
        <v>#N/A</v>
      </c>
      <c r="AM63" s="530" t="e">
        <f ca="1">+IF(AND(ISNUMBER(OFFSET('Sanitation Data'!$G$10,0,10*ROW('Sanitation Data'!G57))),'Data Summary'!DB63="Yes"),OFFSET('Sanitation Data'!$G$10,0,10*ROW('Sanitation Data'!G57)),NA())</f>
        <v>#N/A</v>
      </c>
      <c r="AN63" s="530" t="e">
        <f ca="1">+IF(AND(ISNUMBER(OFFSET('Sanitation Data'!$G$11,0,10*ROW('Sanitation Data'!G57))),'Data Summary'!DC63="Yes"),OFFSET('Sanitation Data'!$G$11,0,10*ROW('Sanitation Data'!G57)),NA())</f>
        <v>#N/A</v>
      </c>
      <c r="AO63" s="530" t="e">
        <f ca="1">+IF(AND(ISNUMBER(OFFSET('Sanitation Data'!$G$12,0,10*ROW('Sanitation Data'!G57))),'Data Summary'!DD63="Yes"),OFFSET('Sanitation Data'!$G$12,0,10*ROW('Sanitation Data'!G57)),NA())</f>
        <v>#N/A</v>
      </c>
      <c r="AP63" s="530" t="e">
        <f ca="1">+IF(AND(ISNUMBER(OFFSET('Sanitation Data'!$H$4,0,10*ROW('Sanitation Data'!H57))),'Data Summary'!DE63="Yes"),100-OFFSET('Sanitation Data'!$H$4,0,10*ROW('Sanitation Data'!H57)),NA())</f>
        <v>#N/A</v>
      </c>
      <c r="AQ63" s="530" t="e">
        <f ca="1">+IF(AND(ISNUMBER(OFFSET('Sanitation Data'!$H$6,0,10*ROW('Sanitation Data'!H57))),'Data Summary'!DF63="Yes"),OFFSET('Sanitation Data'!$H$6,0,10*ROW('Sanitation Data'!H57)),NA())</f>
        <v>#N/A</v>
      </c>
      <c r="AR63" s="530" t="e">
        <f ca="1">+IF(AND(ISNUMBER(OFFSET('Sanitation Data'!$H$10,0,10*ROW('Sanitation Data'!H57))),'Data Summary'!DG63="Yes"),OFFSET('Sanitation Data'!$H$10,0,10*ROW('Sanitation Data'!H57)),NA())</f>
        <v>#N/A</v>
      </c>
      <c r="AS63" s="530" t="e">
        <f ca="1">+IF(AND(ISNUMBER(OFFSET('Sanitation Data'!$H$11,0,10*ROW('Sanitation Data'!H57))),'Data Summary'!DH63="Yes"),OFFSET('Sanitation Data'!$H$11,0,10*ROW('Sanitation Data'!H57)),NA())</f>
        <v>#N/A</v>
      </c>
      <c r="AT63" s="530" t="e">
        <f ca="1">+IF(AND(ISNUMBER(OFFSET('Sanitation Data'!$H$12,0,10*ROW('Sanitation Data'!H57))),'Data Summary'!DI63="Yes"),OFFSET('Sanitation Data'!$H$12,0,10*ROW('Sanitation Data'!H57)),NA())</f>
        <v>#N/A</v>
      </c>
      <c r="AU63" s="530" t="e">
        <f ca="1">+IF(AND(ISNUMBER(OFFSET('Sanitation Data'!$I$4,0,10*ROW('Sanitation Data'!I57))),'Data Summary'!DJ63="Yes"),100-OFFSET('Sanitation Data'!$I$4,0,10*ROW('Sanitation Data'!I57)),NA())</f>
        <v>#N/A</v>
      </c>
      <c r="AV63" s="530" t="e">
        <f ca="1">+IF(AND(ISNUMBER(OFFSET('Sanitation Data'!$I$6,0,10*ROW('Sanitation Data'!I57))),'Data Summary'!DK63="Yes"),OFFSET('Sanitation Data'!$I$6,0,10*ROW('Sanitation Data'!I57)),NA())</f>
        <v>#N/A</v>
      </c>
      <c r="AW63" s="530" t="e">
        <f ca="1">+IF(AND(ISNUMBER(OFFSET('Sanitation Data'!$I$10,0,10*ROW('Sanitation Data'!I57))),'Data Summary'!DL63="Yes"),OFFSET('Sanitation Data'!$I$10,0,10*ROW('Sanitation Data'!I57)),NA())</f>
        <v>#N/A</v>
      </c>
      <c r="AX63" s="530" t="e">
        <f ca="1">+IF(AND(ISNUMBER(OFFSET('Sanitation Data'!$I$11,0,10*ROW('Sanitation Data'!I57))),'Data Summary'!DM63="Yes"),OFFSET('Sanitation Data'!$I$11,0,10*ROW('Sanitation Data'!I57)),NA())</f>
        <v>#N/A</v>
      </c>
      <c r="AY63" s="530" t="e">
        <f ca="1">+IF(AND(ISNUMBER(OFFSET('Sanitation Data'!$I$12,0,10*ROW('Sanitation Data'!I57))),'Data Summary'!DN63="Yes"),OFFSET('Sanitation Data'!$I$12,0,10*ROW('Sanitation Data'!I57)),NA())</f>
        <v>#N/A</v>
      </c>
      <c r="AZ63" s="531" t="e">
        <f ca="1">+IF(AND(ISNUMBER(OFFSET('Hygiene Data'!$D$5,0,10*ROW('Hygiene Data'!D57))),'Data Summary'!DO63="Yes"),OFFSET('Hygiene Data'!$D$5,0,10*ROW('Hygiene Data'!D57)),NA())</f>
        <v>#N/A</v>
      </c>
      <c r="BA63" s="531" t="e">
        <f ca="1">+IF(AND(ISNUMBER(OFFSET('Hygiene Data'!$D$7,0,10*ROW('Hygiene Data'!D57))),'Data Summary'!DP63="Yes"),OFFSET('Hygiene Data'!$D$7,0,10*ROW('Hygiene Data'!D57)),NA())</f>
        <v>#N/A</v>
      </c>
      <c r="BB63" s="531" t="e">
        <f ca="1">+IF(AND(ISNUMBER(OFFSET('Hygiene Data'!$D$9,0,10*ROW('Hygiene Data'!D57))),'Data Summary'!DQ63="Yes"),OFFSET('Hygiene Data'!$D$9,0,10*ROW('Hygiene Data'!D57)),NA())</f>
        <v>#N/A</v>
      </c>
      <c r="BC63" s="531" t="e">
        <f ca="1">+IF(AND(ISNUMBER(OFFSET('Hygiene Data'!$E$5,0,10*ROW('Hygiene Data'!E57))),'Data Summary'!DR63="Yes"),OFFSET('Hygiene Data'!$E$5,0,10*ROW('Hygiene Data'!E57)),NA())</f>
        <v>#N/A</v>
      </c>
      <c r="BD63" s="531" t="e">
        <f ca="1">+IF(AND(ISNUMBER(OFFSET('Hygiene Data'!$E$7,0,10*ROW('Hygiene Data'!E57))),'Data Summary'!DS63="Yes"),OFFSET('Hygiene Data'!$E$7,0,10*ROW('Hygiene Data'!E57)),NA())</f>
        <v>#N/A</v>
      </c>
      <c r="BE63" s="531" t="e">
        <f ca="1">+IF(AND(ISNUMBER(OFFSET('Hygiene Data'!$E$9,0,10*ROW('Hygiene Data'!E57))),'Data Summary'!DT63="Yes"),OFFSET('Hygiene Data'!$E$9,0,10*ROW('Hygiene Data'!E57)),NA())</f>
        <v>#N/A</v>
      </c>
      <c r="BF63" s="531" t="e">
        <f ca="1">+IF(AND(ISNUMBER(OFFSET('Hygiene Data'!$F$5,0,10*ROW('Hygiene Data'!F57))),'Data Summary'!DU63="Yes"),OFFSET('Hygiene Data'!$F$5,0,10*ROW('Hygiene Data'!F57)),NA())</f>
        <v>#N/A</v>
      </c>
      <c r="BG63" s="531" t="e">
        <f ca="1">+IF(AND(ISNUMBER(OFFSET('Hygiene Data'!$F$7,0,10*ROW('Hygiene Data'!F57))),'Data Summary'!DV63="Yes"),OFFSET('Hygiene Data'!$F$7,0,10*ROW('Hygiene Data'!F57)),NA())</f>
        <v>#N/A</v>
      </c>
      <c r="BH63" s="531" t="e">
        <f ca="1">+IF(AND(ISNUMBER(OFFSET('Hygiene Data'!$F$9,0,10*ROW('Hygiene Data'!F57))),'Data Summary'!DW63="Yes"),OFFSET('Hygiene Data'!$F$9,0,10*ROW('Hygiene Data'!F57)),NA())</f>
        <v>#N/A</v>
      </c>
      <c r="BI63" s="531" t="e">
        <f ca="1">+IF(AND(ISNUMBER(OFFSET('Hygiene Data'!$G$5,0,10*ROW('Hygiene Data'!G57))),'Data Summary'!DX63="Yes"),OFFSET('Hygiene Data'!$G$5,0,10*ROW('Hygiene Data'!G57)),NA())</f>
        <v>#N/A</v>
      </c>
      <c r="BJ63" s="531" t="e">
        <f ca="1">+IF(AND(ISNUMBER(OFFSET('Hygiene Data'!$G$7,0,10*ROW('Hygiene Data'!G57))),'Data Summary'!DY63="Yes"),OFFSET('Hygiene Data'!$G$7,0,10*ROW('Hygiene Data'!G57)),NA())</f>
        <v>#N/A</v>
      </c>
      <c r="BK63" s="531" t="e">
        <f ca="1">+IF(AND(ISNUMBER(OFFSET('Hygiene Data'!$G$9,0,10*ROW('Hygiene Data'!G57))),'Data Summary'!DZ63="Yes"),OFFSET('Hygiene Data'!$G$9,0,10*ROW('Hygiene Data'!G57)),NA())</f>
        <v>#N/A</v>
      </c>
      <c r="BL63" s="531" t="e">
        <f ca="1">+IF(AND(ISNUMBER(OFFSET('Hygiene Data'!$H$5,0,10*ROW('Hygiene Data'!H57))),'Data Summary'!EA63="Yes"),OFFSET('Hygiene Data'!$H$5,0,10*ROW('Hygiene Data'!H57)),NA())</f>
        <v>#N/A</v>
      </c>
      <c r="BM63" s="531" t="e">
        <f ca="1">+IF(AND(ISNUMBER(OFFSET('Hygiene Data'!$H$7,0,10*ROW('Hygiene Data'!H57))),'Data Summary'!EB63="Yes"),OFFSET('Hygiene Data'!$H$7,0,10*ROW('Hygiene Data'!H57)),NA())</f>
        <v>#N/A</v>
      </c>
      <c r="BN63" s="531" t="e">
        <f ca="1">+IF(AND(ISNUMBER(OFFSET('Hygiene Data'!$H$9,0,10*ROW('Hygiene Data'!H57))),'Data Summary'!EC63="Yes"),OFFSET('Hygiene Data'!$H$9,0,10*ROW('Hygiene Data'!H57)),NA())</f>
        <v>#N/A</v>
      </c>
      <c r="BO63" s="531" t="e">
        <f ca="1">+IF(AND(ISNUMBER(OFFSET('Hygiene Data'!$I$5,0,10*ROW('Hygiene Data'!I57))),'Data Summary'!ED63="Yes"),OFFSET('Hygiene Data'!$I$5,0,10*ROW('Hygiene Data'!I57)),NA())</f>
        <v>#N/A</v>
      </c>
      <c r="BP63" s="531" t="e">
        <f ca="1">+IF(AND(ISNUMBER(OFFSET('Hygiene Data'!$I$7,0,10*ROW('Hygiene Data'!I57))),'Data Summary'!EE63="Yes"),OFFSET('Hygiene Data'!$I$7,0,10*ROW('Hygiene Data'!I57)),NA())</f>
        <v>#N/A</v>
      </c>
      <c r="BQ63" s="531" t="e">
        <f ca="1">+IF(AND(ISNUMBER(OFFSET('Hygiene Data'!$I$9,0,10*ROW('Hygiene Data'!I57))),'Data Summary'!EF63="Yes"),OFFSET('Hygiene Data'!$I$9,0,10*ROW('Hygiene Data'!I57)),NA())</f>
        <v>#N/A</v>
      </c>
    </row>
    <row r="64" spans="1:69" x14ac:dyDescent="0.25">
      <c r="A64" s="527" t="e">
        <f ca="1">+RIGHT('Data Summary'!A64,LEN('Data Summary'!A64)-9)</f>
        <v>#VALUE!</v>
      </c>
      <c r="B64" s="501" t="str">
        <f ca="1">+IF(ISTEXT('Data Summary'!B64),'Data Summary'!B64,"")</f>
        <v/>
      </c>
      <c r="C64" s="528" t="e">
        <f ca="1">+VALUE('Data Summary'!C64)</f>
        <v>#VALUE!</v>
      </c>
      <c r="D64" s="529" t="e">
        <f ca="1">+IF(AND(ISNUMBER(OFFSET('Water Data'!$D$4,0,10*ROW('Water Data'!D58))),'Data Summary'!BS64="Yes"),100-OFFSET('Water Data'!$D$4,0,10*ROW('Water Data'!D58)),NA())</f>
        <v>#N/A</v>
      </c>
      <c r="E64" s="529" t="e">
        <f ca="1">+IF(AND(ISNUMBER(OFFSET('Water Data'!$D$6,0,10*ROW('Water Data'!D58))),'Data Summary'!BT64="Yes"),OFFSET('Water Data'!$D$6,0,10*ROW('Water Data'!D58)),NA())</f>
        <v>#N/A</v>
      </c>
      <c r="F64" s="529" t="e">
        <f ca="1">+IF(AND(ISNUMBER(OFFSET('Water Data'!$D$9,0,10*ROW('Water Data'!D58))),'Data Summary'!BU64="Yes"),OFFSET('Water Data'!$D$9,0,10*ROW('Water Data'!D58)),NA())</f>
        <v>#N/A</v>
      </c>
      <c r="G64" s="529" t="e">
        <f ca="1">+IF(AND(ISNUMBER(OFFSET('Water Data'!$E$4,0,10*ROW('Water Data'!E58))),'Data Summary'!BV64="Yes"),100-OFFSET('Water Data'!$E$4,0,10*ROW('Water Data'!E58)),NA())</f>
        <v>#N/A</v>
      </c>
      <c r="H64" s="529" t="e">
        <f ca="1">+IF(AND(ISNUMBER(OFFSET('Water Data'!$E$6,0,10*ROW('Water Data'!E58))),'Data Summary'!BW64="Yes"),OFFSET('Water Data'!$E$6,0,10*ROW('Water Data'!E58)),NA())</f>
        <v>#N/A</v>
      </c>
      <c r="I64" s="529" t="e">
        <f ca="1">+IF(AND(ISNUMBER(OFFSET('Water Data'!$E$9,0,10*ROW('Water Data'!E58))),'Data Summary'!BX64="Yes"),OFFSET('Water Data'!$E$9,0,10*ROW('Water Data'!E58)),NA())</f>
        <v>#N/A</v>
      </c>
      <c r="J64" s="529" t="e">
        <f ca="1">+IF(AND(ISNUMBER(OFFSET('Water Data'!$F$4,0,10*ROW('Water Data'!F58))),'Data Summary'!BY64="Yes"),100-OFFSET('Water Data'!$F$4,0,10*ROW('Water Data'!F58)),NA())</f>
        <v>#N/A</v>
      </c>
      <c r="K64" s="529" t="e">
        <f ca="1">+IF(AND(ISNUMBER(OFFSET('Water Data'!$F$6,0,10*ROW('Water Data'!F58))),'Data Summary'!BZ64="Yes"),OFFSET('Water Data'!$F$6,0,10*ROW('Water Data'!F58)),NA())</f>
        <v>#N/A</v>
      </c>
      <c r="L64" s="529" t="e">
        <f ca="1">+IF(AND(ISNUMBER(OFFSET('Water Data'!$F$9,0,10*ROW('Water Data'!F58))),'Data Summary'!CA64="Yes"),OFFSET('Water Data'!$F$9,0,10*ROW('Water Data'!F58)),NA())</f>
        <v>#N/A</v>
      </c>
      <c r="M64" s="529" t="e">
        <f ca="1">+IF(AND(ISNUMBER(OFFSET('Water Data'!$G$4,0,10*ROW('Water Data'!G58))),'Data Summary'!CB64="Yes"),100-OFFSET('Water Data'!$G$4,0,10*ROW('Water Data'!G58)),NA())</f>
        <v>#N/A</v>
      </c>
      <c r="N64" s="529" t="e">
        <f ca="1">+IF(AND(ISNUMBER(OFFSET('Water Data'!$G$6,0,10*ROW('Water Data'!G58))),'Data Summary'!CC64="Yes"),OFFSET('Water Data'!$G$6,0,10*ROW('Water Data'!G58)),NA())</f>
        <v>#N/A</v>
      </c>
      <c r="O64" s="529" t="e">
        <f ca="1">+IF(AND(ISNUMBER(OFFSET('Water Data'!$G$9,0,10*ROW('Water Data'!G58))),'Data Summary'!CD64="Yes"),OFFSET('Water Data'!$G$9,0,10*ROW('Water Data'!G58)),NA())</f>
        <v>#N/A</v>
      </c>
      <c r="P64" s="529" t="e">
        <f ca="1">+IF(AND(ISNUMBER(OFFSET('Water Data'!$H$4,0,10*ROW('Water Data'!H58))),'Data Summary'!CE64="Yes"),100-OFFSET('Water Data'!$H$4,0,10*ROW('Water Data'!H58)),NA())</f>
        <v>#N/A</v>
      </c>
      <c r="Q64" s="529" t="e">
        <f ca="1">+IF(AND(ISNUMBER(OFFSET('Water Data'!$H$6,0,10*ROW('Water Data'!H58))),'Data Summary'!CF64="Yes"),OFFSET('Water Data'!$H$6,0,10*ROW('Water Data'!H58)),NA())</f>
        <v>#N/A</v>
      </c>
      <c r="R64" s="529" t="e">
        <f ca="1">+IF(AND(ISNUMBER(OFFSET('Water Data'!$H$9,0,10*ROW('Water Data'!H58))),'Data Summary'!CG64="Yes"),OFFSET('Water Data'!$H$9,0,10*ROW('Water Data'!H58)),NA())</f>
        <v>#N/A</v>
      </c>
      <c r="S64" s="529" t="e">
        <f ca="1">+IF(AND(ISNUMBER(OFFSET('Water Data'!$I$4,0,10*ROW('Water Data'!I58))),'Data Summary'!CH64="Yes"),100-OFFSET('Water Data'!$I$4,0,10*ROW('Water Data'!I58)),NA())</f>
        <v>#N/A</v>
      </c>
      <c r="T64" s="529" t="e">
        <f ca="1">+IF(AND(ISNUMBER(OFFSET('Water Data'!$I$6,0,10*ROW('Water Data'!I58))),'Data Summary'!CI64="Yes"),OFFSET('Water Data'!$I$6,0,10*ROW('Water Data'!I58)),NA())</f>
        <v>#N/A</v>
      </c>
      <c r="U64" s="529" t="e">
        <f ca="1">+IF(AND(ISNUMBER(OFFSET('Water Data'!$I$9,0,10*ROW('Water Data'!I58))),'Data Summary'!CJ64="Yes"),OFFSET('Water Data'!$I$9,0,10*ROW('Water Data'!I58)),NA())</f>
        <v>#N/A</v>
      </c>
      <c r="V64" s="530" t="e">
        <f ca="1">+IF(AND(ISNUMBER(OFFSET('Sanitation Data'!$D$4,0,10*ROW('Sanitation Data'!D58))),'Data Summary'!CK64="Yes"),100-OFFSET('Sanitation Data'!$D$4,0,10*ROW('Sanitation Data'!D58)),NA())</f>
        <v>#N/A</v>
      </c>
      <c r="W64" s="530" t="e">
        <f ca="1">+IF(AND(ISNUMBER(OFFSET('Sanitation Data'!$D$6,0,10*ROW('Sanitation Data'!D58))),'Data Summary'!CL64="Yes"),OFFSET('Sanitation Data'!$D$6,0,10*ROW('Sanitation Data'!D58)),NA())</f>
        <v>#N/A</v>
      </c>
      <c r="X64" s="530" t="e">
        <f ca="1">+IF(AND(ISNUMBER(OFFSET('Sanitation Data'!$D$10,0,10*ROW('Sanitation Data'!D58))),'Data Summary'!CM64="Yes"),OFFSET('Sanitation Data'!$D$10,0,10*ROW('Sanitation Data'!D58)),NA())</f>
        <v>#N/A</v>
      </c>
      <c r="Y64" s="530" t="e">
        <f ca="1">+IF(AND(ISNUMBER(OFFSET('Sanitation Data'!$D$11,0,10*ROW('Sanitation Data'!D58))),'Data Summary'!CN64="Yes"),OFFSET('Sanitation Data'!$D$11,0,10*ROW('Sanitation Data'!D58)),NA())</f>
        <v>#N/A</v>
      </c>
      <c r="Z64" s="530" t="e">
        <f ca="1">+IF(AND(ISNUMBER(OFFSET('Sanitation Data'!$D$12,0,10*ROW('Sanitation Data'!D58))),'Data Summary'!CO64="Yes"),OFFSET('Sanitation Data'!$D$12,0,10*ROW('Sanitation Data'!D58)),NA())</f>
        <v>#N/A</v>
      </c>
      <c r="AA64" s="530" t="e">
        <f ca="1">+IF(AND(ISNUMBER(OFFSET('Sanitation Data'!$E$4,0,10*ROW('Sanitation Data'!E58))),'Data Summary'!CP64="Yes"),100-OFFSET('Sanitation Data'!$E$4,0,10*ROW('Sanitation Data'!E58)),NA())</f>
        <v>#N/A</v>
      </c>
      <c r="AB64" s="530" t="e">
        <f ca="1">+IF(AND(ISNUMBER(OFFSET('Sanitation Data'!$E$6,0,10*ROW('Sanitation Data'!E58))),'Data Summary'!CQ64="Yes"),OFFSET('Sanitation Data'!$E$6,0,10*ROW('Sanitation Data'!E58)),NA())</f>
        <v>#N/A</v>
      </c>
      <c r="AC64" s="530" t="e">
        <f ca="1">+IF(AND(ISNUMBER(OFFSET('Sanitation Data'!$E$10,0,10*ROW('Sanitation Data'!E58))),'Data Summary'!CR64="Yes"),OFFSET('Sanitation Data'!$E$10,0,10*ROW('Sanitation Data'!E58)),NA())</f>
        <v>#N/A</v>
      </c>
      <c r="AD64" s="530" t="e">
        <f ca="1">+IF(AND(ISNUMBER(OFFSET('Sanitation Data'!$E$11,0,10*ROW('Sanitation Data'!E58))),'Data Summary'!CS64="Yes"),OFFSET('Sanitation Data'!$E$11,0,10*ROW('Sanitation Data'!E58)),NA())</f>
        <v>#N/A</v>
      </c>
      <c r="AE64" s="530" t="e">
        <f ca="1">+IF(AND(ISNUMBER(OFFSET('Sanitation Data'!$E$12,0,10*ROW('Sanitation Data'!E58))),'Data Summary'!CT64="Yes"),OFFSET('Sanitation Data'!$E$12,0,10*ROW('Sanitation Data'!E58)),NA())</f>
        <v>#N/A</v>
      </c>
      <c r="AF64" s="530" t="e">
        <f ca="1">+IF(AND(ISNUMBER(OFFSET('Sanitation Data'!$F$4,0,10*ROW('Sanitation Data'!F58))),'Data Summary'!CU64="Yes"),100-OFFSET('Sanitation Data'!$F$4,0,10*ROW('Sanitation Data'!F58)),NA())</f>
        <v>#N/A</v>
      </c>
      <c r="AG64" s="530" t="e">
        <f ca="1">+IF(AND(ISNUMBER(OFFSET('Sanitation Data'!$F$6,0,10*ROW('Sanitation Data'!F58))),'Data Summary'!CV64="Yes"),OFFSET('Sanitation Data'!$F$6,0,10*ROW('Sanitation Data'!F58)),NA())</f>
        <v>#N/A</v>
      </c>
      <c r="AH64" s="530" t="e">
        <f ca="1">+IF(AND(ISNUMBER(OFFSET('Sanitation Data'!$F$10,0,10*ROW('Sanitation Data'!F58))),'Data Summary'!CW64="Yes"),OFFSET('Sanitation Data'!$F$10,0,10*ROW('Sanitation Data'!F58)),NA())</f>
        <v>#N/A</v>
      </c>
      <c r="AI64" s="530" t="e">
        <f ca="1">+IF(AND(ISNUMBER(OFFSET('Sanitation Data'!$F$11,0,10*ROW('Sanitation Data'!F58))),'Data Summary'!CX64="Yes"),OFFSET('Sanitation Data'!$F$11,0,10*ROW('Sanitation Data'!F58)),NA())</f>
        <v>#N/A</v>
      </c>
      <c r="AJ64" s="530" t="e">
        <f ca="1">+IF(AND(ISNUMBER(OFFSET('Sanitation Data'!$F$12,0,10*ROW('Sanitation Data'!F58))),'Data Summary'!CY64="Yes"),OFFSET('Sanitation Data'!$F$12,0,10*ROW('Sanitation Data'!F58)),NA())</f>
        <v>#N/A</v>
      </c>
      <c r="AK64" s="530" t="e">
        <f ca="1">+IF(AND(ISNUMBER(OFFSET('Sanitation Data'!$G$4,0,10*ROW('Sanitation Data'!G58))),'Data Summary'!CZ64="Yes"),100-OFFSET('Sanitation Data'!$G$4,0,10*ROW('Sanitation Data'!G58)),NA())</f>
        <v>#N/A</v>
      </c>
      <c r="AL64" s="530" t="e">
        <f ca="1">+IF(AND(ISNUMBER(OFFSET('Sanitation Data'!$G$6,0,10*ROW('Sanitation Data'!G58))),'Data Summary'!DA64="Yes"),OFFSET('Sanitation Data'!$G$6,0,10*ROW('Sanitation Data'!G58)),NA())</f>
        <v>#N/A</v>
      </c>
      <c r="AM64" s="530" t="e">
        <f ca="1">+IF(AND(ISNUMBER(OFFSET('Sanitation Data'!$G$10,0,10*ROW('Sanitation Data'!G58))),'Data Summary'!DB64="Yes"),OFFSET('Sanitation Data'!$G$10,0,10*ROW('Sanitation Data'!G58)),NA())</f>
        <v>#N/A</v>
      </c>
      <c r="AN64" s="530" t="e">
        <f ca="1">+IF(AND(ISNUMBER(OFFSET('Sanitation Data'!$G$11,0,10*ROW('Sanitation Data'!G58))),'Data Summary'!DC64="Yes"),OFFSET('Sanitation Data'!$G$11,0,10*ROW('Sanitation Data'!G58)),NA())</f>
        <v>#N/A</v>
      </c>
      <c r="AO64" s="530" t="e">
        <f ca="1">+IF(AND(ISNUMBER(OFFSET('Sanitation Data'!$G$12,0,10*ROW('Sanitation Data'!G58))),'Data Summary'!DD64="Yes"),OFFSET('Sanitation Data'!$G$12,0,10*ROW('Sanitation Data'!G58)),NA())</f>
        <v>#N/A</v>
      </c>
      <c r="AP64" s="530" t="e">
        <f ca="1">+IF(AND(ISNUMBER(OFFSET('Sanitation Data'!$H$4,0,10*ROW('Sanitation Data'!H58))),'Data Summary'!DE64="Yes"),100-OFFSET('Sanitation Data'!$H$4,0,10*ROW('Sanitation Data'!H58)),NA())</f>
        <v>#N/A</v>
      </c>
      <c r="AQ64" s="530" t="e">
        <f ca="1">+IF(AND(ISNUMBER(OFFSET('Sanitation Data'!$H$6,0,10*ROW('Sanitation Data'!H58))),'Data Summary'!DF64="Yes"),OFFSET('Sanitation Data'!$H$6,0,10*ROW('Sanitation Data'!H58)),NA())</f>
        <v>#N/A</v>
      </c>
      <c r="AR64" s="530" t="e">
        <f ca="1">+IF(AND(ISNUMBER(OFFSET('Sanitation Data'!$H$10,0,10*ROW('Sanitation Data'!H58))),'Data Summary'!DG64="Yes"),OFFSET('Sanitation Data'!$H$10,0,10*ROW('Sanitation Data'!H58)),NA())</f>
        <v>#N/A</v>
      </c>
      <c r="AS64" s="530" t="e">
        <f ca="1">+IF(AND(ISNUMBER(OFFSET('Sanitation Data'!$H$11,0,10*ROW('Sanitation Data'!H58))),'Data Summary'!DH64="Yes"),OFFSET('Sanitation Data'!$H$11,0,10*ROW('Sanitation Data'!H58)),NA())</f>
        <v>#N/A</v>
      </c>
      <c r="AT64" s="530" t="e">
        <f ca="1">+IF(AND(ISNUMBER(OFFSET('Sanitation Data'!$H$12,0,10*ROW('Sanitation Data'!H58))),'Data Summary'!DI64="Yes"),OFFSET('Sanitation Data'!$H$12,0,10*ROW('Sanitation Data'!H58)),NA())</f>
        <v>#N/A</v>
      </c>
      <c r="AU64" s="530" t="e">
        <f ca="1">+IF(AND(ISNUMBER(OFFSET('Sanitation Data'!$I$4,0,10*ROW('Sanitation Data'!I58))),'Data Summary'!DJ64="Yes"),100-OFFSET('Sanitation Data'!$I$4,0,10*ROW('Sanitation Data'!I58)),NA())</f>
        <v>#N/A</v>
      </c>
      <c r="AV64" s="530" t="e">
        <f ca="1">+IF(AND(ISNUMBER(OFFSET('Sanitation Data'!$I$6,0,10*ROW('Sanitation Data'!I58))),'Data Summary'!DK64="Yes"),OFFSET('Sanitation Data'!$I$6,0,10*ROW('Sanitation Data'!I58)),NA())</f>
        <v>#N/A</v>
      </c>
      <c r="AW64" s="530" t="e">
        <f ca="1">+IF(AND(ISNUMBER(OFFSET('Sanitation Data'!$I$10,0,10*ROW('Sanitation Data'!I58))),'Data Summary'!DL64="Yes"),OFFSET('Sanitation Data'!$I$10,0,10*ROW('Sanitation Data'!I58)),NA())</f>
        <v>#N/A</v>
      </c>
      <c r="AX64" s="530" t="e">
        <f ca="1">+IF(AND(ISNUMBER(OFFSET('Sanitation Data'!$I$11,0,10*ROW('Sanitation Data'!I58))),'Data Summary'!DM64="Yes"),OFFSET('Sanitation Data'!$I$11,0,10*ROW('Sanitation Data'!I58)),NA())</f>
        <v>#N/A</v>
      </c>
      <c r="AY64" s="530" t="e">
        <f ca="1">+IF(AND(ISNUMBER(OFFSET('Sanitation Data'!$I$12,0,10*ROW('Sanitation Data'!I58))),'Data Summary'!DN64="Yes"),OFFSET('Sanitation Data'!$I$12,0,10*ROW('Sanitation Data'!I58)),NA())</f>
        <v>#N/A</v>
      </c>
      <c r="AZ64" s="531" t="e">
        <f ca="1">+IF(AND(ISNUMBER(OFFSET('Hygiene Data'!$D$5,0,10*ROW('Hygiene Data'!D58))),'Data Summary'!DO64="Yes"),OFFSET('Hygiene Data'!$D$5,0,10*ROW('Hygiene Data'!D58)),NA())</f>
        <v>#N/A</v>
      </c>
      <c r="BA64" s="531" t="e">
        <f ca="1">+IF(AND(ISNUMBER(OFFSET('Hygiene Data'!$D$7,0,10*ROW('Hygiene Data'!D58))),'Data Summary'!DP64="Yes"),OFFSET('Hygiene Data'!$D$7,0,10*ROW('Hygiene Data'!D58)),NA())</f>
        <v>#N/A</v>
      </c>
      <c r="BB64" s="531" t="e">
        <f ca="1">+IF(AND(ISNUMBER(OFFSET('Hygiene Data'!$D$9,0,10*ROW('Hygiene Data'!D58))),'Data Summary'!DQ64="Yes"),OFFSET('Hygiene Data'!$D$9,0,10*ROW('Hygiene Data'!D58)),NA())</f>
        <v>#N/A</v>
      </c>
      <c r="BC64" s="531" t="e">
        <f ca="1">+IF(AND(ISNUMBER(OFFSET('Hygiene Data'!$E$5,0,10*ROW('Hygiene Data'!E58))),'Data Summary'!DR64="Yes"),OFFSET('Hygiene Data'!$E$5,0,10*ROW('Hygiene Data'!E58)),NA())</f>
        <v>#N/A</v>
      </c>
      <c r="BD64" s="531" t="e">
        <f ca="1">+IF(AND(ISNUMBER(OFFSET('Hygiene Data'!$E$7,0,10*ROW('Hygiene Data'!E58))),'Data Summary'!DS64="Yes"),OFFSET('Hygiene Data'!$E$7,0,10*ROW('Hygiene Data'!E58)),NA())</f>
        <v>#N/A</v>
      </c>
      <c r="BE64" s="531" t="e">
        <f ca="1">+IF(AND(ISNUMBER(OFFSET('Hygiene Data'!$E$9,0,10*ROW('Hygiene Data'!E58))),'Data Summary'!DT64="Yes"),OFFSET('Hygiene Data'!$E$9,0,10*ROW('Hygiene Data'!E58)),NA())</f>
        <v>#N/A</v>
      </c>
      <c r="BF64" s="531" t="e">
        <f ca="1">+IF(AND(ISNUMBER(OFFSET('Hygiene Data'!$F$5,0,10*ROW('Hygiene Data'!F58))),'Data Summary'!DU64="Yes"),OFFSET('Hygiene Data'!$F$5,0,10*ROW('Hygiene Data'!F58)),NA())</f>
        <v>#N/A</v>
      </c>
      <c r="BG64" s="531" t="e">
        <f ca="1">+IF(AND(ISNUMBER(OFFSET('Hygiene Data'!$F$7,0,10*ROW('Hygiene Data'!F58))),'Data Summary'!DV64="Yes"),OFFSET('Hygiene Data'!$F$7,0,10*ROW('Hygiene Data'!F58)),NA())</f>
        <v>#N/A</v>
      </c>
      <c r="BH64" s="531" t="e">
        <f ca="1">+IF(AND(ISNUMBER(OFFSET('Hygiene Data'!$F$9,0,10*ROW('Hygiene Data'!F58))),'Data Summary'!DW64="Yes"),OFFSET('Hygiene Data'!$F$9,0,10*ROW('Hygiene Data'!F58)),NA())</f>
        <v>#N/A</v>
      </c>
      <c r="BI64" s="531" t="e">
        <f ca="1">+IF(AND(ISNUMBER(OFFSET('Hygiene Data'!$G$5,0,10*ROW('Hygiene Data'!G58))),'Data Summary'!DX64="Yes"),OFFSET('Hygiene Data'!$G$5,0,10*ROW('Hygiene Data'!G58)),NA())</f>
        <v>#N/A</v>
      </c>
      <c r="BJ64" s="531" t="e">
        <f ca="1">+IF(AND(ISNUMBER(OFFSET('Hygiene Data'!$G$7,0,10*ROW('Hygiene Data'!G58))),'Data Summary'!DY64="Yes"),OFFSET('Hygiene Data'!$G$7,0,10*ROW('Hygiene Data'!G58)),NA())</f>
        <v>#N/A</v>
      </c>
      <c r="BK64" s="531" t="e">
        <f ca="1">+IF(AND(ISNUMBER(OFFSET('Hygiene Data'!$G$9,0,10*ROW('Hygiene Data'!G58))),'Data Summary'!DZ64="Yes"),OFFSET('Hygiene Data'!$G$9,0,10*ROW('Hygiene Data'!G58)),NA())</f>
        <v>#N/A</v>
      </c>
      <c r="BL64" s="531" t="e">
        <f ca="1">+IF(AND(ISNUMBER(OFFSET('Hygiene Data'!$H$5,0,10*ROW('Hygiene Data'!H58))),'Data Summary'!EA64="Yes"),OFFSET('Hygiene Data'!$H$5,0,10*ROW('Hygiene Data'!H58)),NA())</f>
        <v>#N/A</v>
      </c>
      <c r="BM64" s="531" t="e">
        <f ca="1">+IF(AND(ISNUMBER(OFFSET('Hygiene Data'!$H$7,0,10*ROW('Hygiene Data'!H58))),'Data Summary'!EB64="Yes"),OFFSET('Hygiene Data'!$H$7,0,10*ROW('Hygiene Data'!H58)),NA())</f>
        <v>#N/A</v>
      </c>
      <c r="BN64" s="531" t="e">
        <f ca="1">+IF(AND(ISNUMBER(OFFSET('Hygiene Data'!$H$9,0,10*ROW('Hygiene Data'!H58))),'Data Summary'!EC64="Yes"),OFFSET('Hygiene Data'!$H$9,0,10*ROW('Hygiene Data'!H58)),NA())</f>
        <v>#N/A</v>
      </c>
      <c r="BO64" s="531" t="e">
        <f ca="1">+IF(AND(ISNUMBER(OFFSET('Hygiene Data'!$I$5,0,10*ROW('Hygiene Data'!I58))),'Data Summary'!ED64="Yes"),OFFSET('Hygiene Data'!$I$5,0,10*ROW('Hygiene Data'!I58)),NA())</f>
        <v>#N/A</v>
      </c>
      <c r="BP64" s="531" t="e">
        <f ca="1">+IF(AND(ISNUMBER(OFFSET('Hygiene Data'!$I$7,0,10*ROW('Hygiene Data'!I58))),'Data Summary'!EE64="Yes"),OFFSET('Hygiene Data'!$I$7,0,10*ROW('Hygiene Data'!I58)),NA())</f>
        <v>#N/A</v>
      </c>
      <c r="BQ64" s="531" t="e">
        <f ca="1">+IF(AND(ISNUMBER(OFFSET('Hygiene Data'!$I$9,0,10*ROW('Hygiene Data'!I58))),'Data Summary'!EF64="Yes"),OFFSET('Hygiene Data'!$I$9,0,10*ROW('Hygiene Data'!I58)),NA())</f>
        <v>#N/A</v>
      </c>
    </row>
    <row r="65" spans="1:69" x14ac:dyDescent="0.25">
      <c r="A65" s="527" t="e">
        <f ca="1">+RIGHT('Data Summary'!A65,LEN('Data Summary'!A65)-9)</f>
        <v>#VALUE!</v>
      </c>
      <c r="B65" s="501" t="str">
        <f ca="1">+IF(ISTEXT('Data Summary'!B65),'Data Summary'!B65,"")</f>
        <v/>
      </c>
      <c r="C65" s="528" t="e">
        <f ca="1">+VALUE('Data Summary'!C65)</f>
        <v>#VALUE!</v>
      </c>
      <c r="D65" s="529" t="e">
        <f ca="1">+IF(AND(ISNUMBER(OFFSET('Water Data'!$D$4,0,10*ROW('Water Data'!D59))),'Data Summary'!BS65="Yes"),100-OFFSET('Water Data'!$D$4,0,10*ROW('Water Data'!D59)),NA())</f>
        <v>#N/A</v>
      </c>
      <c r="E65" s="529" t="e">
        <f ca="1">+IF(AND(ISNUMBER(OFFSET('Water Data'!$D$6,0,10*ROW('Water Data'!D59))),'Data Summary'!BT65="Yes"),OFFSET('Water Data'!$D$6,0,10*ROW('Water Data'!D59)),NA())</f>
        <v>#N/A</v>
      </c>
      <c r="F65" s="529" t="e">
        <f ca="1">+IF(AND(ISNUMBER(OFFSET('Water Data'!$D$9,0,10*ROW('Water Data'!D59))),'Data Summary'!BU65="Yes"),OFFSET('Water Data'!$D$9,0,10*ROW('Water Data'!D59)),NA())</f>
        <v>#N/A</v>
      </c>
      <c r="G65" s="529" t="e">
        <f ca="1">+IF(AND(ISNUMBER(OFFSET('Water Data'!$E$4,0,10*ROW('Water Data'!E59))),'Data Summary'!BV65="Yes"),100-OFFSET('Water Data'!$E$4,0,10*ROW('Water Data'!E59)),NA())</f>
        <v>#N/A</v>
      </c>
      <c r="H65" s="529" t="e">
        <f ca="1">+IF(AND(ISNUMBER(OFFSET('Water Data'!$E$6,0,10*ROW('Water Data'!E59))),'Data Summary'!BW65="Yes"),OFFSET('Water Data'!$E$6,0,10*ROW('Water Data'!E59)),NA())</f>
        <v>#N/A</v>
      </c>
      <c r="I65" s="529" t="e">
        <f ca="1">+IF(AND(ISNUMBER(OFFSET('Water Data'!$E$9,0,10*ROW('Water Data'!E59))),'Data Summary'!BX65="Yes"),OFFSET('Water Data'!$E$9,0,10*ROW('Water Data'!E59)),NA())</f>
        <v>#N/A</v>
      </c>
      <c r="J65" s="529" t="e">
        <f ca="1">+IF(AND(ISNUMBER(OFFSET('Water Data'!$F$4,0,10*ROW('Water Data'!F59))),'Data Summary'!BY65="Yes"),100-OFFSET('Water Data'!$F$4,0,10*ROW('Water Data'!F59)),NA())</f>
        <v>#N/A</v>
      </c>
      <c r="K65" s="529" t="e">
        <f ca="1">+IF(AND(ISNUMBER(OFFSET('Water Data'!$F$6,0,10*ROW('Water Data'!F59))),'Data Summary'!BZ65="Yes"),OFFSET('Water Data'!$F$6,0,10*ROW('Water Data'!F59)),NA())</f>
        <v>#N/A</v>
      </c>
      <c r="L65" s="529" t="e">
        <f ca="1">+IF(AND(ISNUMBER(OFFSET('Water Data'!$F$9,0,10*ROW('Water Data'!F59))),'Data Summary'!CA65="Yes"),OFFSET('Water Data'!$F$9,0,10*ROW('Water Data'!F59)),NA())</f>
        <v>#N/A</v>
      </c>
      <c r="M65" s="529" t="e">
        <f ca="1">+IF(AND(ISNUMBER(OFFSET('Water Data'!$G$4,0,10*ROW('Water Data'!G59))),'Data Summary'!CB65="Yes"),100-OFFSET('Water Data'!$G$4,0,10*ROW('Water Data'!G59)),NA())</f>
        <v>#N/A</v>
      </c>
      <c r="N65" s="529" t="e">
        <f ca="1">+IF(AND(ISNUMBER(OFFSET('Water Data'!$G$6,0,10*ROW('Water Data'!G59))),'Data Summary'!CC65="Yes"),OFFSET('Water Data'!$G$6,0,10*ROW('Water Data'!G59)),NA())</f>
        <v>#N/A</v>
      </c>
      <c r="O65" s="529" t="e">
        <f ca="1">+IF(AND(ISNUMBER(OFFSET('Water Data'!$G$9,0,10*ROW('Water Data'!G59))),'Data Summary'!CD65="Yes"),OFFSET('Water Data'!$G$9,0,10*ROW('Water Data'!G59)),NA())</f>
        <v>#N/A</v>
      </c>
      <c r="P65" s="529" t="e">
        <f ca="1">+IF(AND(ISNUMBER(OFFSET('Water Data'!$H$4,0,10*ROW('Water Data'!H59))),'Data Summary'!CE65="Yes"),100-OFFSET('Water Data'!$H$4,0,10*ROW('Water Data'!H59)),NA())</f>
        <v>#N/A</v>
      </c>
      <c r="Q65" s="529" t="e">
        <f ca="1">+IF(AND(ISNUMBER(OFFSET('Water Data'!$H$6,0,10*ROW('Water Data'!H59))),'Data Summary'!CF65="Yes"),OFFSET('Water Data'!$H$6,0,10*ROW('Water Data'!H59)),NA())</f>
        <v>#N/A</v>
      </c>
      <c r="R65" s="529" t="e">
        <f ca="1">+IF(AND(ISNUMBER(OFFSET('Water Data'!$H$9,0,10*ROW('Water Data'!H59))),'Data Summary'!CG65="Yes"),OFFSET('Water Data'!$H$9,0,10*ROW('Water Data'!H59)),NA())</f>
        <v>#N/A</v>
      </c>
      <c r="S65" s="529" t="e">
        <f ca="1">+IF(AND(ISNUMBER(OFFSET('Water Data'!$I$4,0,10*ROW('Water Data'!I59))),'Data Summary'!CH65="Yes"),100-OFFSET('Water Data'!$I$4,0,10*ROW('Water Data'!I59)),NA())</f>
        <v>#N/A</v>
      </c>
      <c r="T65" s="529" t="e">
        <f ca="1">+IF(AND(ISNUMBER(OFFSET('Water Data'!$I$6,0,10*ROW('Water Data'!I59))),'Data Summary'!CI65="Yes"),OFFSET('Water Data'!$I$6,0,10*ROW('Water Data'!I59)),NA())</f>
        <v>#N/A</v>
      </c>
      <c r="U65" s="529" t="e">
        <f ca="1">+IF(AND(ISNUMBER(OFFSET('Water Data'!$I$9,0,10*ROW('Water Data'!I59))),'Data Summary'!CJ65="Yes"),OFFSET('Water Data'!$I$9,0,10*ROW('Water Data'!I59)),NA())</f>
        <v>#N/A</v>
      </c>
      <c r="V65" s="530" t="e">
        <f ca="1">+IF(AND(ISNUMBER(OFFSET('Sanitation Data'!$D$4,0,10*ROW('Sanitation Data'!D59))),'Data Summary'!CK65="Yes"),100-OFFSET('Sanitation Data'!$D$4,0,10*ROW('Sanitation Data'!D59)),NA())</f>
        <v>#N/A</v>
      </c>
      <c r="W65" s="530" t="e">
        <f ca="1">+IF(AND(ISNUMBER(OFFSET('Sanitation Data'!$D$6,0,10*ROW('Sanitation Data'!D59))),'Data Summary'!CL65="Yes"),OFFSET('Sanitation Data'!$D$6,0,10*ROW('Sanitation Data'!D59)),NA())</f>
        <v>#N/A</v>
      </c>
      <c r="X65" s="530" t="e">
        <f ca="1">+IF(AND(ISNUMBER(OFFSET('Sanitation Data'!$D$10,0,10*ROW('Sanitation Data'!D59))),'Data Summary'!CM65="Yes"),OFFSET('Sanitation Data'!$D$10,0,10*ROW('Sanitation Data'!D59)),NA())</f>
        <v>#N/A</v>
      </c>
      <c r="Y65" s="530" t="e">
        <f ca="1">+IF(AND(ISNUMBER(OFFSET('Sanitation Data'!$D$11,0,10*ROW('Sanitation Data'!D59))),'Data Summary'!CN65="Yes"),OFFSET('Sanitation Data'!$D$11,0,10*ROW('Sanitation Data'!D59)),NA())</f>
        <v>#N/A</v>
      </c>
      <c r="Z65" s="530" t="e">
        <f ca="1">+IF(AND(ISNUMBER(OFFSET('Sanitation Data'!$D$12,0,10*ROW('Sanitation Data'!D59))),'Data Summary'!CO65="Yes"),OFFSET('Sanitation Data'!$D$12,0,10*ROW('Sanitation Data'!D59)),NA())</f>
        <v>#N/A</v>
      </c>
      <c r="AA65" s="530" t="e">
        <f ca="1">+IF(AND(ISNUMBER(OFFSET('Sanitation Data'!$E$4,0,10*ROW('Sanitation Data'!E59))),'Data Summary'!CP65="Yes"),100-OFFSET('Sanitation Data'!$E$4,0,10*ROW('Sanitation Data'!E59)),NA())</f>
        <v>#N/A</v>
      </c>
      <c r="AB65" s="530" t="e">
        <f ca="1">+IF(AND(ISNUMBER(OFFSET('Sanitation Data'!$E$6,0,10*ROW('Sanitation Data'!E59))),'Data Summary'!CQ65="Yes"),OFFSET('Sanitation Data'!$E$6,0,10*ROW('Sanitation Data'!E59)),NA())</f>
        <v>#N/A</v>
      </c>
      <c r="AC65" s="530" t="e">
        <f ca="1">+IF(AND(ISNUMBER(OFFSET('Sanitation Data'!$E$10,0,10*ROW('Sanitation Data'!E59))),'Data Summary'!CR65="Yes"),OFFSET('Sanitation Data'!$E$10,0,10*ROW('Sanitation Data'!E59)),NA())</f>
        <v>#N/A</v>
      </c>
      <c r="AD65" s="530" t="e">
        <f ca="1">+IF(AND(ISNUMBER(OFFSET('Sanitation Data'!$E$11,0,10*ROW('Sanitation Data'!E59))),'Data Summary'!CS65="Yes"),OFFSET('Sanitation Data'!$E$11,0,10*ROW('Sanitation Data'!E59)),NA())</f>
        <v>#N/A</v>
      </c>
      <c r="AE65" s="530" t="e">
        <f ca="1">+IF(AND(ISNUMBER(OFFSET('Sanitation Data'!$E$12,0,10*ROW('Sanitation Data'!E59))),'Data Summary'!CT65="Yes"),OFFSET('Sanitation Data'!$E$12,0,10*ROW('Sanitation Data'!E59)),NA())</f>
        <v>#N/A</v>
      </c>
      <c r="AF65" s="530" t="e">
        <f ca="1">+IF(AND(ISNUMBER(OFFSET('Sanitation Data'!$F$4,0,10*ROW('Sanitation Data'!F59))),'Data Summary'!CU65="Yes"),100-OFFSET('Sanitation Data'!$F$4,0,10*ROW('Sanitation Data'!F59)),NA())</f>
        <v>#N/A</v>
      </c>
      <c r="AG65" s="530" t="e">
        <f ca="1">+IF(AND(ISNUMBER(OFFSET('Sanitation Data'!$F$6,0,10*ROW('Sanitation Data'!F59))),'Data Summary'!CV65="Yes"),OFFSET('Sanitation Data'!$F$6,0,10*ROW('Sanitation Data'!F59)),NA())</f>
        <v>#N/A</v>
      </c>
      <c r="AH65" s="530" t="e">
        <f ca="1">+IF(AND(ISNUMBER(OFFSET('Sanitation Data'!$F$10,0,10*ROW('Sanitation Data'!F59))),'Data Summary'!CW65="Yes"),OFFSET('Sanitation Data'!$F$10,0,10*ROW('Sanitation Data'!F59)),NA())</f>
        <v>#N/A</v>
      </c>
      <c r="AI65" s="530" t="e">
        <f ca="1">+IF(AND(ISNUMBER(OFFSET('Sanitation Data'!$F$11,0,10*ROW('Sanitation Data'!F59))),'Data Summary'!CX65="Yes"),OFFSET('Sanitation Data'!$F$11,0,10*ROW('Sanitation Data'!F59)),NA())</f>
        <v>#N/A</v>
      </c>
      <c r="AJ65" s="530" t="e">
        <f ca="1">+IF(AND(ISNUMBER(OFFSET('Sanitation Data'!$F$12,0,10*ROW('Sanitation Data'!F59))),'Data Summary'!CY65="Yes"),OFFSET('Sanitation Data'!$F$12,0,10*ROW('Sanitation Data'!F59)),NA())</f>
        <v>#N/A</v>
      </c>
      <c r="AK65" s="530" t="e">
        <f ca="1">+IF(AND(ISNUMBER(OFFSET('Sanitation Data'!$G$4,0,10*ROW('Sanitation Data'!G59))),'Data Summary'!CZ65="Yes"),100-OFFSET('Sanitation Data'!$G$4,0,10*ROW('Sanitation Data'!G59)),NA())</f>
        <v>#N/A</v>
      </c>
      <c r="AL65" s="530" t="e">
        <f ca="1">+IF(AND(ISNUMBER(OFFSET('Sanitation Data'!$G$6,0,10*ROW('Sanitation Data'!G59))),'Data Summary'!DA65="Yes"),OFFSET('Sanitation Data'!$G$6,0,10*ROW('Sanitation Data'!G59)),NA())</f>
        <v>#N/A</v>
      </c>
      <c r="AM65" s="530" t="e">
        <f ca="1">+IF(AND(ISNUMBER(OFFSET('Sanitation Data'!$G$10,0,10*ROW('Sanitation Data'!G59))),'Data Summary'!DB65="Yes"),OFFSET('Sanitation Data'!$G$10,0,10*ROW('Sanitation Data'!G59)),NA())</f>
        <v>#N/A</v>
      </c>
      <c r="AN65" s="530" t="e">
        <f ca="1">+IF(AND(ISNUMBER(OFFSET('Sanitation Data'!$G$11,0,10*ROW('Sanitation Data'!G59))),'Data Summary'!DC65="Yes"),OFFSET('Sanitation Data'!$G$11,0,10*ROW('Sanitation Data'!G59)),NA())</f>
        <v>#N/A</v>
      </c>
      <c r="AO65" s="530" t="e">
        <f ca="1">+IF(AND(ISNUMBER(OFFSET('Sanitation Data'!$G$12,0,10*ROW('Sanitation Data'!G59))),'Data Summary'!DD65="Yes"),OFFSET('Sanitation Data'!$G$12,0,10*ROW('Sanitation Data'!G59)),NA())</f>
        <v>#N/A</v>
      </c>
      <c r="AP65" s="530" t="e">
        <f ca="1">+IF(AND(ISNUMBER(OFFSET('Sanitation Data'!$H$4,0,10*ROW('Sanitation Data'!H59))),'Data Summary'!DE65="Yes"),100-OFFSET('Sanitation Data'!$H$4,0,10*ROW('Sanitation Data'!H59)),NA())</f>
        <v>#N/A</v>
      </c>
      <c r="AQ65" s="530" t="e">
        <f ca="1">+IF(AND(ISNUMBER(OFFSET('Sanitation Data'!$H$6,0,10*ROW('Sanitation Data'!H59))),'Data Summary'!DF65="Yes"),OFFSET('Sanitation Data'!$H$6,0,10*ROW('Sanitation Data'!H59)),NA())</f>
        <v>#N/A</v>
      </c>
      <c r="AR65" s="530" t="e">
        <f ca="1">+IF(AND(ISNUMBER(OFFSET('Sanitation Data'!$H$10,0,10*ROW('Sanitation Data'!H59))),'Data Summary'!DG65="Yes"),OFFSET('Sanitation Data'!$H$10,0,10*ROW('Sanitation Data'!H59)),NA())</f>
        <v>#N/A</v>
      </c>
      <c r="AS65" s="530" t="e">
        <f ca="1">+IF(AND(ISNUMBER(OFFSET('Sanitation Data'!$H$11,0,10*ROW('Sanitation Data'!H59))),'Data Summary'!DH65="Yes"),OFFSET('Sanitation Data'!$H$11,0,10*ROW('Sanitation Data'!H59)),NA())</f>
        <v>#N/A</v>
      </c>
      <c r="AT65" s="530" t="e">
        <f ca="1">+IF(AND(ISNUMBER(OFFSET('Sanitation Data'!$H$12,0,10*ROW('Sanitation Data'!H59))),'Data Summary'!DI65="Yes"),OFFSET('Sanitation Data'!$H$12,0,10*ROW('Sanitation Data'!H59)),NA())</f>
        <v>#N/A</v>
      </c>
      <c r="AU65" s="530" t="e">
        <f ca="1">+IF(AND(ISNUMBER(OFFSET('Sanitation Data'!$I$4,0,10*ROW('Sanitation Data'!I59))),'Data Summary'!DJ65="Yes"),100-OFFSET('Sanitation Data'!$I$4,0,10*ROW('Sanitation Data'!I59)),NA())</f>
        <v>#N/A</v>
      </c>
      <c r="AV65" s="530" t="e">
        <f ca="1">+IF(AND(ISNUMBER(OFFSET('Sanitation Data'!$I$6,0,10*ROW('Sanitation Data'!I59))),'Data Summary'!DK65="Yes"),OFFSET('Sanitation Data'!$I$6,0,10*ROW('Sanitation Data'!I59)),NA())</f>
        <v>#N/A</v>
      </c>
      <c r="AW65" s="530" t="e">
        <f ca="1">+IF(AND(ISNUMBER(OFFSET('Sanitation Data'!$I$10,0,10*ROW('Sanitation Data'!I59))),'Data Summary'!DL65="Yes"),OFFSET('Sanitation Data'!$I$10,0,10*ROW('Sanitation Data'!I59)),NA())</f>
        <v>#N/A</v>
      </c>
      <c r="AX65" s="530" t="e">
        <f ca="1">+IF(AND(ISNUMBER(OFFSET('Sanitation Data'!$I$11,0,10*ROW('Sanitation Data'!I59))),'Data Summary'!DM65="Yes"),OFFSET('Sanitation Data'!$I$11,0,10*ROW('Sanitation Data'!I59)),NA())</f>
        <v>#N/A</v>
      </c>
      <c r="AY65" s="530" t="e">
        <f ca="1">+IF(AND(ISNUMBER(OFFSET('Sanitation Data'!$I$12,0,10*ROW('Sanitation Data'!I59))),'Data Summary'!DN65="Yes"),OFFSET('Sanitation Data'!$I$12,0,10*ROW('Sanitation Data'!I59)),NA())</f>
        <v>#N/A</v>
      </c>
      <c r="AZ65" s="531" t="e">
        <f ca="1">+IF(AND(ISNUMBER(OFFSET('Hygiene Data'!$D$5,0,10*ROW('Hygiene Data'!D59))),'Data Summary'!DO65="Yes"),OFFSET('Hygiene Data'!$D$5,0,10*ROW('Hygiene Data'!D59)),NA())</f>
        <v>#N/A</v>
      </c>
      <c r="BA65" s="531" t="e">
        <f ca="1">+IF(AND(ISNUMBER(OFFSET('Hygiene Data'!$D$7,0,10*ROW('Hygiene Data'!D59))),'Data Summary'!DP65="Yes"),OFFSET('Hygiene Data'!$D$7,0,10*ROW('Hygiene Data'!D59)),NA())</f>
        <v>#N/A</v>
      </c>
      <c r="BB65" s="531" t="e">
        <f ca="1">+IF(AND(ISNUMBER(OFFSET('Hygiene Data'!$D$9,0,10*ROW('Hygiene Data'!D59))),'Data Summary'!DQ65="Yes"),OFFSET('Hygiene Data'!$D$9,0,10*ROW('Hygiene Data'!D59)),NA())</f>
        <v>#N/A</v>
      </c>
      <c r="BC65" s="531" t="e">
        <f ca="1">+IF(AND(ISNUMBER(OFFSET('Hygiene Data'!$E$5,0,10*ROW('Hygiene Data'!E59))),'Data Summary'!DR65="Yes"),OFFSET('Hygiene Data'!$E$5,0,10*ROW('Hygiene Data'!E59)),NA())</f>
        <v>#N/A</v>
      </c>
      <c r="BD65" s="531" t="e">
        <f ca="1">+IF(AND(ISNUMBER(OFFSET('Hygiene Data'!$E$7,0,10*ROW('Hygiene Data'!E59))),'Data Summary'!DS65="Yes"),OFFSET('Hygiene Data'!$E$7,0,10*ROW('Hygiene Data'!E59)),NA())</f>
        <v>#N/A</v>
      </c>
      <c r="BE65" s="531" t="e">
        <f ca="1">+IF(AND(ISNUMBER(OFFSET('Hygiene Data'!$E$9,0,10*ROW('Hygiene Data'!E59))),'Data Summary'!DT65="Yes"),OFFSET('Hygiene Data'!$E$9,0,10*ROW('Hygiene Data'!E59)),NA())</f>
        <v>#N/A</v>
      </c>
      <c r="BF65" s="531" t="e">
        <f ca="1">+IF(AND(ISNUMBER(OFFSET('Hygiene Data'!$F$5,0,10*ROW('Hygiene Data'!F59))),'Data Summary'!DU65="Yes"),OFFSET('Hygiene Data'!$F$5,0,10*ROW('Hygiene Data'!F59)),NA())</f>
        <v>#N/A</v>
      </c>
      <c r="BG65" s="531" t="e">
        <f ca="1">+IF(AND(ISNUMBER(OFFSET('Hygiene Data'!$F$7,0,10*ROW('Hygiene Data'!F59))),'Data Summary'!DV65="Yes"),OFFSET('Hygiene Data'!$F$7,0,10*ROW('Hygiene Data'!F59)),NA())</f>
        <v>#N/A</v>
      </c>
      <c r="BH65" s="531" t="e">
        <f ca="1">+IF(AND(ISNUMBER(OFFSET('Hygiene Data'!$F$9,0,10*ROW('Hygiene Data'!F59))),'Data Summary'!DW65="Yes"),OFFSET('Hygiene Data'!$F$9,0,10*ROW('Hygiene Data'!F59)),NA())</f>
        <v>#N/A</v>
      </c>
      <c r="BI65" s="531" t="e">
        <f ca="1">+IF(AND(ISNUMBER(OFFSET('Hygiene Data'!$G$5,0,10*ROW('Hygiene Data'!G59))),'Data Summary'!DX65="Yes"),OFFSET('Hygiene Data'!$G$5,0,10*ROW('Hygiene Data'!G59)),NA())</f>
        <v>#N/A</v>
      </c>
      <c r="BJ65" s="531" t="e">
        <f ca="1">+IF(AND(ISNUMBER(OFFSET('Hygiene Data'!$G$7,0,10*ROW('Hygiene Data'!G59))),'Data Summary'!DY65="Yes"),OFFSET('Hygiene Data'!$G$7,0,10*ROW('Hygiene Data'!G59)),NA())</f>
        <v>#N/A</v>
      </c>
      <c r="BK65" s="531" t="e">
        <f ca="1">+IF(AND(ISNUMBER(OFFSET('Hygiene Data'!$G$9,0,10*ROW('Hygiene Data'!G59))),'Data Summary'!DZ65="Yes"),OFFSET('Hygiene Data'!$G$9,0,10*ROW('Hygiene Data'!G59)),NA())</f>
        <v>#N/A</v>
      </c>
      <c r="BL65" s="531" t="e">
        <f ca="1">+IF(AND(ISNUMBER(OFFSET('Hygiene Data'!$H$5,0,10*ROW('Hygiene Data'!H59))),'Data Summary'!EA65="Yes"),OFFSET('Hygiene Data'!$H$5,0,10*ROW('Hygiene Data'!H59)),NA())</f>
        <v>#N/A</v>
      </c>
      <c r="BM65" s="531" t="e">
        <f ca="1">+IF(AND(ISNUMBER(OFFSET('Hygiene Data'!$H$7,0,10*ROW('Hygiene Data'!H59))),'Data Summary'!EB65="Yes"),OFFSET('Hygiene Data'!$H$7,0,10*ROW('Hygiene Data'!H59)),NA())</f>
        <v>#N/A</v>
      </c>
      <c r="BN65" s="531" t="e">
        <f ca="1">+IF(AND(ISNUMBER(OFFSET('Hygiene Data'!$H$9,0,10*ROW('Hygiene Data'!H59))),'Data Summary'!EC65="Yes"),OFFSET('Hygiene Data'!$H$9,0,10*ROW('Hygiene Data'!H59)),NA())</f>
        <v>#N/A</v>
      </c>
      <c r="BO65" s="531" t="e">
        <f ca="1">+IF(AND(ISNUMBER(OFFSET('Hygiene Data'!$I$5,0,10*ROW('Hygiene Data'!I59))),'Data Summary'!ED65="Yes"),OFFSET('Hygiene Data'!$I$5,0,10*ROW('Hygiene Data'!I59)),NA())</f>
        <v>#N/A</v>
      </c>
      <c r="BP65" s="531" t="e">
        <f ca="1">+IF(AND(ISNUMBER(OFFSET('Hygiene Data'!$I$7,0,10*ROW('Hygiene Data'!I59))),'Data Summary'!EE65="Yes"),OFFSET('Hygiene Data'!$I$7,0,10*ROW('Hygiene Data'!I59)),NA())</f>
        <v>#N/A</v>
      </c>
      <c r="BQ65" s="531" t="e">
        <f ca="1">+IF(AND(ISNUMBER(OFFSET('Hygiene Data'!$I$9,0,10*ROW('Hygiene Data'!I59))),'Data Summary'!EF65="Yes"),OFFSET('Hygiene Data'!$I$9,0,10*ROW('Hygiene Data'!I59)),NA())</f>
        <v>#N/A</v>
      </c>
    </row>
    <row r="66" spans="1:69" x14ac:dyDescent="0.25">
      <c r="A66" s="527" t="e">
        <f ca="1">+RIGHT('Data Summary'!A66,LEN('Data Summary'!A66)-9)</f>
        <v>#VALUE!</v>
      </c>
      <c r="B66" s="501" t="str">
        <f ca="1">+IF(ISTEXT('Data Summary'!B66),'Data Summary'!B66,"")</f>
        <v/>
      </c>
      <c r="C66" s="528" t="e">
        <f ca="1">+VALUE('Data Summary'!C66)</f>
        <v>#VALUE!</v>
      </c>
      <c r="D66" s="529" t="e">
        <f ca="1">+IF(AND(ISNUMBER(OFFSET('Water Data'!$D$4,0,10*ROW('Water Data'!D60))),'Data Summary'!BS66="Yes"),100-OFFSET('Water Data'!$D$4,0,10*ROW('Water Data'!D60)),NA())</f>
        <v>#N/A</v>
      </c>
      <c r="E66" s="529" t="e">
        <f ca="1">+IF(AND(ISNUMBER(OFFSET('Water Data'!$D$6,0,10*ROW('Water Data'!D60))),'Data Summary'!BT66="Yes"),OFFSET('Water Data'!$D$6,0,10*ROW('Water Data'!D60)),NA())</f>
        <v>#N/A</v>
      </c>
      <c r="F66" s="529" t="e">
        <f ca="1">+IF(AND(ISNUMBER(OFFSET('Water Data'!$D$9,0,10*ROW('Water Data'!D60))),'Data Summary'!BU66="Yes"),OFFSET('Water Data'!$D$9,0,10*ROW('Water Data'!D60)),NA())</f>
        <v>#N/A</v>
      </c>
      <c r="G66" s="529" t="e">
        <f ca="1">+IF(AND(ISNUMBER(OFFSET('Water Data'!$E$4,0,10*ROW('Water Data'!E60))),'Data Summary'!BV66="Yes"),100-OFFSET('Water Data'!$E$4,0,10*ROW('Water Data'!E60)),NA())</f>
        <v>#N/A</v>
      </c>
      <c r="H66" s="529" t="e">
        <f ca="1">+IF(AND(ISNUMBER(OFFSET('Water Data'!$E$6,0,10*ROW('Water Data'!E60))),'Data Summary'!BW66="Yes"),OFFSET('Water Data'!$E$6,0,10*ROW('Water Data'!E60)),NA())</f>
        <v>#N/A</v>
      </c>
      <c r="I66" s="529" t="e">
        <f ca="1">+IF(AND(ISNUMBER(OFFSET('Water Data'!$E$9,0,10*ROW('Water Data'!E60))),'Data Summary'!BX66="Yes"),OFFSET('Water Data'!$E$9,0,10*ROW('Water Data'!E60)),NA())</f>
        <v>#N/A</v>
      </c>
      <c r="J66" s="529" t="e">
        <f ca="1">+IF(AND(ISNUMBER(OFFSET('Water Data'!$F$4,0,10*ROW('Water Data'!F60))),'Data Summary'!BY66="Yes"),100-OFFSET('Water Data'!$F$4,0,10*ROW('Water Data'!F60)),NA())</f>
        <v>#N/A</v>
      </c>
      <c r="K66" s="529" t="e">
        <f ca="1">+IF(AND(ISNUMBER(OFFSET('Water Data'!$F$6,0,10*ROW('Water Data'!F60))),'Data Summary'!BZ66="Yes"),OFFSET('Water Data'!$F$6,0,10*ROW('Water Data'!F60)),NA())</f>
        <v>#N/A</v>
      </c>
      <c r="L66" s="529" t="e">
        <f ca="1">+IF(AND(ISNUMBER(OFFSET('Water Data'!$F$9,0,10*ROW('Water Data'!F60))),'Data Summary'!CA66="Yes"),OFFSET('Water Data'!$F$9,0,10*ROW('Water Data'!F60)),NA())</f>
        <v>#N/A</v>
      </c>
      <c r="M66" s="529" t="e">
        <f ca="1">+IF(AND(ISNUMBER(OFFSET('Water Data'!$G$4,0,10*ROW('Water Data'!G60))),'Data Summary'!CB66="Yes"),100-OFFSET('Water Data'!$G$4,0,10*ROW('Water Data'!G60)),NA())</f>
        <v>#N/A</v>
      </c>
      <c r="N66" s="529" t="e">
        <f ca="1">+IF(AND(ISNUMBER(OFFSET('Water Data'!$G$6,0,10*ROW('Water Data'!G60))),'Data Summary'!CC66="Yes"),OFFSET('Water Data'!$G$6,0,10*ROW('Water Data'!G60)),NA())</f>
        <v>#N/A</v>
      </c>
      <c r="O66" s="529" t="e">
        <f ca="1">+IF(AND(ISNUMBER(OFFSET('Water Data'!$G$9,0,10*ROW('Water Data'!G60))),'Data Summary'!CD66="Yes"),OFFSET('Water Data'!$G$9,0,10*ROW('Water Data'!G60)),NA())</f>
        <v>#N/A</v>
      </c>
      <c r="P66" s="529" t="e">
        <f ca="1">+IF(AND(ISNUMBER(OFFSET('Water Data'!$H$4,0,10*ROW('Water Data'!H60))),'Data Summary'!CE66="Yes"),100-OFFSET('Water Data'!$H$4,0,10*ROW('Water Data'!H60)),NA())</f>
        <v>#N/A</v>
      </c>
      <c r="Q66" s="529" t="e">
        <f ca="1">+IF(AND(ISNUMBER(OFFSET('Water Data'!$H$6,0,10*ROW('Water Data'!H60))),'Data Summary'!CF66="Yes"),OFFSET('Water Data'!$H$6,0,10*ROW('Water Data'!H60)),NA())</f>
        <v>#N/A</v>
      </c>
      <c r="R66" s="529" t="e">
        <f ca="1">+IF(AND(ISNUMBER(OFFSET('Water Data'!$H$9,0,10*ROW('Water Data'!H60))),'Data Summary'!CG66="Yes"),OFFSET('Water Data'!$H$9,0,10*ROW('Water Data'!H60)),NA())</f>
        <v>#N/A</v>
      </c>
      <c r="S66" s="529" t="e">
        <f ca="1">+IF(AND(ISNUMBER(OFFSET('Water Data'!$I$4,0,10*ROW('Water Data'!I60))),'Data Summary'!CH66="Yes"),100-OFFSET('Water Data'!$I$4,0,10*ROW('Water Data'!I60)),NA())</f>
        <v>#N/A</v>
      </c>
      <c r="T66" s="529" t="e">
        <f ca="1">+IF(AND(ISNUMBER(OFFSET('Water Data'!$I$6,0,10*ROW('Water Data'!I60))),'Data Summary'!CI66="Yes"),OFFSET('Water Data'!$I$6,0,10*ROW('Water Data'!I60)),NA())</f>
        <v>#N/A</v>
      </c>
      <c r="U66" s="529" t="e">
        <f ca="1">+IF(AND(ISNUMBER(OFFSET('Water Data'!$I$9,0,10*ROW('Water Data'!I60))),'Data Summary'!CJ66="Yes"),OFFSET('Water Data'!$I$9,0,10*ROW('Water Data'!I60)),NA())</f>
        <v>#N/A</v>
      </c>
      <c r="V66" s="530" t="e">
        <f ca="1">+IF(AND(ISNUMBER(OFFSET('Sanitation Data'!$D$4,0,10*ROW('Sanitation Data'!D60))),'Data Summary'!CK66="Yes"),100-OFFSET('Sanitation Data'!$D$4,0,10*ROW('Sanitation Data'!D60)),NA())</f>
        <v>#N/A</v>
      </c>
      <c r="W66" s="530" t="e">
        <f ca="1">+IF(AND(ISNUMBER(OFFSET('Sanitation Data'!$D$6,0,10*ROW('Sanitation Data'!D60))),'Data Summary'!CL66="Yes"),OFFSET('Sanitation Data'!$D$6,0,10*ROW('Sanitation Data'!D60)),NA())</f>
        <v>#N/A</v>
      </c>
      <c r="X66" s="530" t="e">
        <f ca="1">+IF(AND(ISNUMBER(OFFSET('Sanitation Data'!$D$10,0,10*ROW('Sanitation Data'!D60))),'Data Summary'!CM66="Yes"),OFFSET('Sanitation Data'!$D$10,0,10*ROW('Sanitation Data'!D60)),NA())</f>
        <v>#N/A</v>
      </c>
      <c r="Y66" s="530" t="e">
        <f ca="1">+IF(AND(ISNUMBER(OFFSET('Sanitation Data'!$D$11,0,10*ROW('Sanitation Data'!D60))),'Data Summary'!CN66="Yes"),OFFSET('Sanitation Data'!$D$11,0,10*ROW('Sanitation Data'!D60)),NA())</f>
        <v>#N/A</v>
      </c>
      <c r="Z66" s="530" t="e">
        <f ca="1">+IF(AND(ISNUMBER(OFFSET('Sanitation Data'!$D$12,0,10*ROW('Sanitation Data'!D60))),'Data Summary'!CO66="Yes"),OFFSET('Sanitation Data'!$D$12,0,10*ROW('Sanitation Data'!D60)),NA())</f>
        <v>#N/A</v>
      </c>
      <c r="AA66" s="530" t="e">
        <f ca="1">+IF(AND(ISNUMBER(OFFSET('Sanitation Data'!$E$4,0,10*ROW('Sanitation Data'!E60))),'Data Summary'!CP66="Yes"),100-OFFSET('Sanitation Data'!$E$4,0,10*ROW('Sanitation Data'!E60)),NA())</f>
        <v>#N/A</v>
      </c>
      <c r="AB66" s="530" t="e">
        <f ca="1">+IF(AND(ISNUMBER(OFFSET('Sanitation Data'!$E$6,0,10*ROW('Sanitation Data'!E60))),'Data Summary'!CQ66="Yes"),OFFSET('Sanitation Data'!$E$6,0,10*ROW('Sanitation Data'!E60)),NA())</f>
        <v>#N/A</v>
      </c>
      <c r="AC66" s="530" t="e">
        <f ca="1">+IF(AND(ISNUMBER(OFFSET('Sanitation Data'!$E$10,0,10*ROW('Sanitation Data'!E60))),'Data Summary'!CR66="Yes"),OFFSET('Sanitation Data'!$E$10,0,10*ROW('Sanitation Data'!E60)),NA())</f>
        <v>#N/A</v>
      </c>
      <c r="AD66" s="530" t="e">
        <f ca="1">+IF(AND(ISNUMBER(OFFSET('Sanitation Data'!$E$11,0,10*ROW('Sanitation Data'!E60))),'Data Summary'!CS66="Yes"),OFFSET('Sanitation Data'!$E$11,0,10*ROW('Sanitation Data'!E60)),NA())</f>
        <v>#N/A</v>
      </c>
      <c r="AE66" s="530" t="e">
        <f ca="1">+IF(AND(ISNUMBER(OFFSET('Sanitation Data'!$E$12,0,10*ROW('Sanitation Data'!E60))),'Data Summary'!CT66="Yes"),OFFSET('Sanitation Data'!$E$12,0,10*ROW('Sanitation Data'!E60)),NA())</f>
        <v>#N/A</v>
      </c>
      <c r="AF66" s="530" t="e">
        <f ca="1">+IF(AND(ISNUMBER(OFFSET('Sanitation Data'!$F$4,0,10*ROW('Sanitation Data'!F60))),'Data Summary'!CU66="Yes"),100-OFFSET('Sanitation Data'!$F$4,0,10*ROW('Sanitation Data'!F60)),NA())</f>
        <v>#N/A</v>
      </c>
      <c r="AG66" s="530" t="e">
        <f ca="1">+IF(AND(ISNUMBER(OFFSET('Sanitation Data'!$F$6,0,10*ROW('Sanitation Data'!F60))),'Data Summary'!CV66="Yes"),OFFSET('Sanitation Data'!$F$6,0,10*ROW('Sanitation Data'!F60)),NA())</f>
        <v>#N/A</v>
      </c>
      <c r="AH66" s="530" t="e">
        <f ca="1">+IF(AND(ISNUMBER(OFFSET('Sanitation Data'!$F$10,0,10*ROW('Sanitation Data'!F60))),'Data Summary'!CW66="Yes"),OFFSET('Sanitation Data'!$F$10,0,10*ROW('Sanitation Data'!F60)),NA())</f>
        <v>#N/A</v>
      </c>
      <c r="AI66" s="530" t="e">
        <f ca="1">+IF(AND(ISNUMBER(OFFSET('Sanitation Data'!$F$11,0,10*ROW('Sanitation Data'!F60))),'Data Summary'!CX66="Yes"),OFFSET('Sanitation Data'!$F$11,0,10*ROW('Sanitation Data'!F60)),NA())</f>
        <v>#N/A</v>
      </c>
      <c r="AJ66" s="530" t="e">
        <f ca="1">+IF(AND(ISNUMBER(OFFSET('Sanitation Data'!$F$12,0,10*ROW('Sanitation Data'!F60))),'Data Summary'!CY66="Yes"),OFFSET('Sanitation Data'!$F$12,0,10*ROW('Sanitation Data'!F60)),NA())</f>
        <v>#N/A</v>
      </c>
      <c r="AK66" s="530" t="e">
        <f ca="1">+IF(AND(ISNUMBER(OFFSET('Sanitation Data'!$G$4,0,10*ROW('Sanitation Data'!G60))),'Data Summary'!CZ66="Yes"),100-OFFSET('Sanitation Data'!$G$4,0,10*ROW('Sanitation Data'!G60)),NA())</f>
        <v>#N/A</v>
      </c>
      <c r="AL66" s="530" t="e">
        <f ca="1">+IF(AND(ISNUMBER(OFFSET('Sanitation Data'!$G$6,0,10*ROW('Sanitation Data'!G60))),'Data Summary'!DA66="Yes"),OFFSET('Sanitation Data'!$G$6,0,10*ROW('Sanitation Data'!G60)),NA())</f>
        <v>#N/A</v>
      </c>
      <c r="AM66" s="530" t="e">
        <f ca="1">+IF(AND(ISNUMBER(OFFSET('Sanitation Data'!$G$10,0,10*ROW('Sanitation Data'!G60))),'Data Summary'!DB66="Yes"),OFFSET('Sanitation Data'!$G$10,0,10*ROW('Sanitation Data'!G60)),NA())</f>
        <v>#N/A</v>
      </c>
      <c r="AN66" s="530" t="e">
        <f ca="1">+IF(AND(ISNUMBER(OFFSET('Sanitation Data'!$G$11,0,10*ROW('Sanitation Data'!G60))),'Data Summary'!DC66="Yes"),OFFSET('Sanitation Data'!$G$11,0,10*ROW('Sanitation Data'!G60)),NA())</f>
        <v>#N/A</v>
      </c>
      <c r="AO66" s="530" t="e">
        <f ca="1">+IF(AND(ISNUMBER(OFFSET('Sanitation Data'!$G$12,0,10*ROW('Sanitation Data'!G60))),'Data Summary'!DD66="Yes"),OFFSET('Sanitation Data'!$G$12,0,10*ROW('Sanitation Data'!G60)),NA())</f>
        <v>#N/A</v>
      </c>
      <c r="AP66" s="530" t="e">
        <f ca="1">+IF(AND(ISNUMBER(OFFSET('Sanitation Data'!$H$4,0,10*ROW('Sanitation Data'!H60))),'Data Summary'!DE66="Yes"),100-OFFSET('Sanitation Data'!$H$4,0,10*ROW('Sanitation Data'!H60)),NA())</f>
        <v>#N/A</v>
      </c>
      <c r="AQ66" s="530" t="e">
        <f ca="1">+IF(AND(ISNUMBER(OFFSET('Sanitation Data'!$H$6,0,10*ROW('Sanitation Data'!H60))),'Data Summary'!DF66="Yes"),OFFSET('Sanitation Data'!$H$6,0,10*ROW('Sanitation Data'!H60)),NA())</f>
        <v>#N/A</v>
      </c>
      <c r="AR66" s="530" t="e">
        <f ca="1">+IF(AND(ISNUMBER(OFFSET('Sanitation Data'!$H$10,0,10*ROW('Sanitation Data'!H60))),'Data Summary'!DG66="Yes"),OFFSET('Sanitation Data'!$H$10,0,10*ROW('Sanitation Data'!H60)),NA())</f>
        <v>#N/A</v>
      </c>
      <c r="AS66" s="530" t="e">
        <f ca="1">+IF(AND(ISNUMBER(OFFSET('Sanitation Data'!$H$11,0,10*ROW('Sanitation Data'!H60))),'Data Summary'!DH66="Yes"),OFFSET('Sanitation Data'!$H$11,0,10*ROW('Sanitation Data'!H60)),NA())</f>
        <v>#N/A</v>
      </c>
      <c r="AT66" s="530" t="e">
        <f ca="1">+IF(AND(ISNUMBER(OFFSET('Sanitation Data'!$H$12,0,10*ROW('Sanitation Data'!H60))),'Data Summary'!DI66="Yes"),OFFSET('Sanitation Data'!$H$12,0,10*ROW('Sanitation Data'!H60)),NA())</f>
        <v>#N/A</v>
      </c>
      <c r="AU66" s="530" t="e">
        <f ca="1">+IF(AND(ISNUMBER(OFFSET('Sanitation Data'!$I$4,0,10*ROW('Sanitation Data'!I60))),'Data Summary'!DJ66="Yes"),100-OFFSET('Sanitation Data'!$I$4,0,10*ROW('Sanitation Data'!I60)),NA())</f>
        <v>#N/A</v>
      </c>
      <c r="AV66" s="530" t="e">
        <f ca="1">+IF(AND(ISNUMBER(OFFSET('Sanitation Data'!$I$6,0,10*ROW('Sanitation Data'!I60))),'Data Summary'!DK66="Yes"),OFFSET('Sanitation Data'!$I$6,0,10*ROW('Sanitation Data'!I60)),NA())</f>
        <v>#N/A</v>
      </c>
      <c r="AW66" s="530" t="e">
        <f ca="1">+IF(AND(ISNUMBER(OFFSET('Sanitation Data'!$I$10,0,10*ROW('Sanitation Data'!I60))),'Data Summary'!DL66="Yes"),OFFSET('Sanitation Data'!$I$10,0,10*ROW('Sanitation Data'!I60)),NA())</f>
        <v>#N/A</v>
      </c>
      <c r="AX66" s="530" t="e">
        <f ca="1">+IF(AND(ISNUMBER(OFFSET('Sanitation Data'!$I$11,0,10*ROW('Sanitation Data'!I60))),'Data Summary'!DM66="Yes"),OFFSET('Sanitation Data'!$I$11,0,10*ROW('Sanitation Data'!I60)),NA())</f>
        <v>#N/A</v>
      </c>
      <c r="AY66" s="530" t="e">
        <f ca="1">+IF(AND(ISNUMBER(OFFSET('Sanitation Data'!$I$12,0,10*ROW('Sanitation Data'!I60))),'Data Summary'!DN66="Yes"),OFFSET('Sanitation Data'!$I$12,0,10*ROW('Sanitation Data'!I60)),NA())</f>
        <v>#N/A</v>
      </c>
      <c r="AZ66" s="531" t="e">
        <f ca="1">+IF(AND(ISNUMBER(OFFSET('Hygiene Data'!$D$5,0,10*ROW('Hygiene Data'!D60))),'Data Summary'!DO66="Yes"),OFFSET('Hygiene Data'!$D$5,0,10*ROW('Hygiene Data'!D60)),NA())</f>
        <v>#N/A</v>
      </c>
      <c r="BA66" s="531" t="e">
        <f ca="1">+IF(AND(ISNUMBER(OFFSET('Hygiene Data'!$D$7,0,10*ROW('Hygiene Data'!D60))),'Data Summary'!DP66="Yes"),OFFSET('Hygiene Data'!$D$7,0,10*ROW('Hygiene Data'!D60)),NA())</f>
        <v>#N/A</v>
      </c>
      <c r="BB66" s="531" t="e">
        <f ca="1">+IF(AND(ISNUMBER(OFFSET('Hygiene Data'!$D$9,0,10*ROW('Hygiene Data'!D60))),'Data Summary'!DQ66="Yes"),OFFSET('Hygiene Data'!$D$9,0,10*ROW('Hygiene Data'!D60)),NA())</f>
        <v>#N/A</v>
      </c>
      <c r="BC66" s="531" t="e">
        <f ca="1">+IF(AND(ISNUMBER(OFFSET('Hygiene Data'!$E$5,0,10*ROW('Hygiene Data'!E60))),'Data Summary'!DR66="Yes"),OFFSET('Hygiene Data'!$E$5,0,10*ROW('Hygiene Data'!E60)),NA())</f>
        <v>#N/A</v>
      </c>
      <c r="BD66" s="531" t="e">
        <f ca="1">+IF(AND(ISNUMBER(OFFSET('Hygiene Data'!$E$7,0,10*ROW('Hygiene Data'!E60))),'Data Summary'!DS66="Yes"),OFFSET('Hygiene Data'!$E$7,0,10*ROW('Hygiene Data'!E60)),NA())</f>
        <v>#N/A</v>
      </c>
      <c r="BE66" s="531" t="e">
        <f ca="1">+IF(AND(ISNUMBER(OFFSET('Hygiene Data'!$E$9,0,10*ROW('Hygiene Data'!E60))),'Data Summary'!DT66="Yes"),OFFSET('Hygiene Data'!$E$9,0,10*ROW('Hygiene Data'!E60)),NA())</f>
        <v>#N/A</v>
      </c>
      <c r="BF66" s="531" t="e">
        <f ca="1">+IF(AND(ISNUMBER(OFFSET('Hygiene Data'!$F$5,0,10*ROW('Hygiene Data'!F60))),'Data Summary'!DU66="Yes"),OFFSET('Hygiene Data'!$F$5,0,10*ROW('Hygiene Data'!F60)),NA())</f>
        <v>#N/A</v>
      </c>
      <c r="BG66" s="531" t="e">
        <f ca="1">+IF(AND(ISNUMBER(OFFSET('Hygiene Data'!$F$7,0,10*ROW('Hygiene Data'!F60))),'Data Summary'!DV66="Yes"),OFFSET('Hygiene Data'!$F$7,0,10*ROW('Hygiene Data'!F60)),NA())</f>
        <v>#N/A</v>
      </c>
      <c r="BH66" s="531" t="e">
        <f ca="1">+IF(AND(ISNUMBER(OFFSET('Hygiene Data'!$F$9,0,10*ROW('Hygiene Data'!F60))),'Data Summary'!DW66="Yes"),OFFSET('Hygiene Data'!$F$9,0,10*ROW('Hygiene Data'!F60)),NA())</f>
        <v>#N/A</v>
      </c>
      <c r="BI66" s="531" t="e">
        <f ca="1">+IF(AND(ISNUMBER(OFFSET('Hygiene Data'!$G$5,0,10*ROW('Hygiene Data'!G60))),'Data Summary'!DX66="Yes"),OFFSET('Hygiene Data'!$G$5,0,10*ROW('Hygiene Data'!G60)),NA())</f>
        <v>#N/A</v>
      </c>
      <c r="BJ66" s="531" t="e">
        <f ca="1">+IF(AND(ISNUMBER(OFFSET('Hygiene Data'!$G$7,0,10*ROW('Hygiene Data'!G60))),'Data Summary'!DY66="Yes"),OFFSET('Hygiene Data'!$G$7,0,10*ROW('Hygiene Data'!G60)),NA())</f>
        <v>#N/A</v>
      </c>
      <c r="BK66" s="531" t="e">
        <f ca="1">+IF(AND(ISNUMBER(OFFSET('Hygiene Data'!$G$9,0,10*ROW('Hygiene Data'!G60))),'Data Summary'!DZ66="Yes"),OFFSET('Hygiene Data'!$G$9,0,10*ROW('Hygiene Data'!G60)),NA())</f>
        <v>#N/A</v>
      </c>
      <c r="BL66" s="531" t="e">
        <f ca="1">+IF(AND(ISNUMBER(OFFSET('Hygiene Data'!$H$5,0,10*ROW('Hygiene Data'!H60))),'Data Summary'!EA66="Yes"),OFFSET('Hygiene Data'!$H$5,0,10*ROW('Hygiene Data'!H60)),NA())</f>
        <v>#N/A</v>
      </c>
      <c r="BM66" s="531" t="e">
        <f ca="1">+IF(AND(ISNUMBER(OFFSET('Hygiene Data'!$H$7,0,10*ROW('Hygiene Data'!H60))),'Data Summary'!EB66="Yes"),OFFSET('Hygiene Data'!$H$7,0,10*ROW('Hygiene Data'!H60)),NA())</f>
        <v>#N/A</v>
      </c>
      <c r="BN66" s="531" t="e">
        <f ca="1">+IF(AND(ISNUMBER(OFFSET('Hygiene Data'!$H$9,0,10*ROW('Hygiene Data'!H60))),'Data Summary'!EC66="Yes"),OFFSET('Hygiene Data'!$H$9,0,10*ROW('Hygiene Data'!H60)),NA())</f>
        <v>#N/A</v>
      </c>
      <c r="BO66" s="531" t="e">
        <f ca="1">+IF(AND(ISNUMBER(OFFSET('Hygiene Data'!$I$5,0,10*ROW('Hygiene Data'!I60))),'Data Summary'!ED66="Yes"),OFFSET('Hygiene Data'!$I$5,0,10*ROW('Hygiene Data'!I60)),NA())</f>
        <v>#N/A</v>
      </c>
      <c r="BP66" s="531" t="e">
        <f ca="1">+IF(AND(ISNUMBER(OFFSET('Hygiene Data'!$I$7,0,10*ROW('Hygiene Data'!I60))),'Data Summary'!EE66="Yes"),OFFSET('Hygiene Data'!$I$7,0,10*ROW('Hygiene Data'!I60)),NA())</f>
        <v>#N/A</v>
      </c>
      <c r="BQ66" s="531" t="e">
        <f ca="1">+IF(AND(ISNUMBER(OFFSET('Hygiene Data'!$I$9,0,10*ROW('Hygiene Data'!I60))),'Data Summary'!EF66="Yes"),OFFSET('Hygiene Data'!$I$9,0,10*ROW('Hygiene Data'!I60)),NA())</f>
        <v>#N/A</v>
      </c>
    </row>
    <row r="67" spans="1:69" x14ac:dyDescent="0.25">
      <c r="A67" s="527" t="e">
        <f ca="1">+RIGHT('Data Summary'!A67,LEN('Data Summary'!A67)-9)</f>
        <v>#VALUE!</v>
      </c>
      <c r="B67" s="501" t="str">
        <f ca="1">+IF(ISTEXT('Data Summary'!B67),'Data Summary'!B67,"")</f>
        <v/>
      </c>
      <c r="C67" s="528" t="e">
        <f ca="1">+VALUE('Data Summary'!C67)</f>
        <v>#VALUE!</v>
      </c>
      <c r="D67" s="529" t="e">
        <f ca="1">+IF(AND(ISNUMBER(OFFSET('Water Data'!$D$4,0,10*ROW('Water Data'!D61))),'Data Summary'!BS67="Yes"),100-OFFSET('Water Data'!$D$4,0,10*ROW('Water Data'!D61)),NA())</f>
        <v>#N/A</v>
      </c>
      <c r="E67" s="529" t="e">
        <f ca="1">+IF(AND(ISNUMBER(OFFSET('Water Data'!$D$6,0,10*ROW('Water Data'!D61))),'Data Summary'!BT67="Yes"),OFFSET('Water Data'!$D$6,0,10*ROW('Water Data'!D61)),NA())</f>
        <v>#N/A</v>
      </c>
      <c r="F67" s="529" t="e">
        <f ca="1">+IF(AND(ISNUMBER(OFFSET('Water Data'!$D$9,0,10*ROW('Water Data'!D61))),'Data Summary'!BU67="Yes"),OFFSET('Water Data'!$D$9,0,10*ROW('Water Data'!D61)),NA())</f>
        <v>#N/A</v>
      </c>
      <c r="G67" s="529" t="e">
        <f ca="1">+IF(AND(ISNUMBER(OFFSET('Water Data'!$E$4,0,10*ROW('Water Data'!E61))),'Data Summary'!BV67="Yes"),100-OFFSET('Water Data'!$E$4,0,10*ROW('Water Data'!E61)),NA())</f>
        <v>#N/A</v>
      </c>
      <c r="H67" s="529" t="e">
        <f ca="1">+IF(AND(ISNUMBER(OFFSET('Water Data'!$E$6,0,10*ROW('Water Data'!E61))),'Data Summary'!BW67="Yes"),OFFSET('Water Data'!$E$6,0,10*ROW('Water Data'!E61)),NA())</f>
        <v>#N/A</v>
      </c>
      <c r="I67" s="529" t="e">
        <f ca="1">+IF(AND(ISNUMBER(OFFSET('Water Data'!$E$9,0,10*ROW('Water Data'!E61))),'Data Summary'!BX67="Yes"),OFFSET('Water Data'!$E$9,0,10*ROW('Water Data'!E61)),NA())</f>
        <v>#N/A</v>
      </c>
      <c r="J67" s="529" t="e">
        <f ca="1">+IF(AND(ISNUMBER(OFFSET('Water Data'!$F$4,0,10*ROW('Water Data'!F61))),'Data Summary'!BY67="Yes"),100-OFFSET('Water Data'!$F$4,0,10*ROW('Water Data'!F61)),NA())</f>
        <v>#N/A</v>
      </c>
      <c r="K67" s="529" t="e">
        <f ca="1">+IF(AND(ISNUMBER(OFFSET('Water Data'!$F$6,0,10*ROW('Water Data'!F61))),'Data Summary'!BZ67="Yes"),OFFSET('Water Data'!$F$6,0,10*ROW('Water Data'!F61)),NA())</f>
        <v>#N/A</v>
      </c>
      <c r="L67" s="529" t="e">
        <f ca="1">+IF(AND(ISNUMBER(OFFSET('Water Data'!$F$9,0,10*ROW('Water Data'!F61))),'Data Summary'!CA67="Yes"),OFFSET('Water Data'!$F$9,0,10*ROW('Water Data'!F61)),NA())</f>
        <v>#N/A</v>
      </c>
      <c r="M67" s="529" t="e">
        <f ca="1">+IF(AND(ISNUMBER(OFFSET('Water Data'!$G$4,0,10*ROW('Water Data'!G61))),'Data Summary'!CB67="Yes"),100-OFFSET('Water Data'!$G$4,0,10*ROW('Water Data'!G61)),NA())</f>
        <v>#N/A</v>
      </c>
      <c r="N67" s="529" t="e">
        <f ca="1">+IF(AND(ISNUMBER(OFFSET('Water Data'!$G$6,0,10*ROW('Water Data'!G61))),'Data Summary'!CC67="Yes"),OFFSET('Water Data'!$G$6,0,10*ROW('Water Data'!G61)),NA())</f>
        <v>#N/A</v>
      </c>
      <c r="O67" s="529" t="e">
        <f ca="1">+IF(AND(ISNUMBER(OFFSET('Water Data'!$G$9,0,10*ROW('Water Data'!G61))),'Data Summary'!CD67="Yes"),OFFSET('Water Data'!$G$9,0,10*ROW('Water Data'!G61)),NA())</f>
        <v>#N/A</v>
      </c>
      <c r="P67" s="529" t="e">
        <f ca="1">+IF(AND(ISNUMBER(OFFSET('Water Data'!$H$4,0,10*ROW('Water Data'!H61))),'Data Summary'!CE67="Yes"),100-OFFSET('Water Data'!$H$4,0,10*ROW('Water Data'!H61)),NA())</f>
        <v>#N/A</v>
      </c>
      <c r="Q67" s="529" t="e">
        <f ca="1">+IF(AND(ISNUMBER(OFFSET('Water Data'!$H$6,0,10*ROW('Water Data'!H61))),'Data Summary'!CF67="Yes"),OFFSET('Water Data'!$H$6,0,10*ROW('Water Data'!H61)),NA())</f>
        <v>#N/A</v>
      </c>
      <c r="R67" s="529" t="e">
        <f ca="1">+IF(AND(ISNUMBER(OFFSET('Water Data'!$H$9,0,10*ROW('Water Data'!H61))),'Data Summary'!CG67="Yes"),OFFSET('Water Data'!$H$9,0,10*ROW('Water Data'!H61)),NA())</f>
        <v>#N/A</v>
      </c>
      <c r="S67" s="529" t="e">
        <f ca="1">+IF(AND(ISNUMBER(OFFSET('Water Data'!$I$4,0,10*ROW('Water Data'!I61))),'Data Summary'!CH67="Yes"),100-OFFSET('Water Data'!$I$4,0,10*ROW('Water Data'!I61)),NA())</f>
        <v>#N/A</v>
      </c>
      <c r="T67" s="529" t="e">
        <f ca="1">+IF(AND(ISNUMBER(OFFSET('Water Data'!$I$6,0,10*ROW('Water Data'!I61))),'Data Summary'!CI67="Yes"),OFFSET('Water Data'!$I$6,0,10*ROW('Water Data'!I61)),NA())</f>
        <v>#N/A</v>
      </c>
      <c r="U67" s="529" t="e">
        <f ca="1">+IF(AND(ISNUMBER(OFFSET('Water Data'!$I$9,0,10*ROW('Water Data'!I61))),'Data Summary'!CJ67="Yes"),OFFSET('Water Data'!$I$9,0,10*ROW('Water Data'!I61)),NA())</f>
        <v>#N/A</v>
      </c>
      <c r="V67" s="530" t="e">
        <f ca="1">+IF(AND(ISNUMBER(OFFSET('Sanitation Data'!$D$4,0,10*ROW('Sanitation Data'!D61))),'Data Summary'!CK67="Yes"),100-OFFSET('Sanitation Data'!$D$4,0,10*ROW('Sanitation Data'!D61)),NA())</f>
        <v>#N/A</v>
      </c>
      <c r="W67" s="530" t="e">
        <f ca="1">+IF(AND(ISNUMBER(OFFSET('Sanitation Data'!$D$6,0,10*ROW('Sanitation Data'!D61))),'Data Summary'!CL67="Yes"),OFFSET('Sanitation Data'!$D$6,0,10*ROW('Sanitation Data'!D61)),NA())</f>
        <v>#N/A</v>
      </c>
      <c r="X67" s="530" t="e">
        <f ca="1">+IF(AND(ISNUMBER(OFFSET('Sanitation Data'!$D$10,0,10*ROW('Sanitation Data'!D61))),'Data Summary'!CM67="Yes"),OFFSET('Sanitation Data'!$D$10,0,10*ROW('Sanitation Data'!D61)),NA())</f>
        <v>#N/A</v>
      </c>
      <c r="Y67" s="530" t="e">
        <f ca="1">+IF(AND(ISNUMBER(OFFSET('Sanitation Data'!$D$11,0,10*ROW('Sanitation Data'!D61))),'Data Summary'!CN67="Yes"),OFFSET('Sanitation Data'!$D$11,0,10*ROW('Sanitation Data'!D61)),NA())</f>
        <v>#N/A</v>
      </c>
      <c r="Z67" s="530" t="e">
        <f ca="1">+IF(AND(ISNUMBER(OFFSET('Sanitation Data'!$D$12,0,10*ROW('Sanitation Data'!D61))),'Data Summary'!CO67="Yes"),OFFSET('Sanitation Data'!$D$12,0,10*ROW('Sanitation Data'!D61)),NA())</f>
        <v>#N/A</v>
      </c>
      <c r="AA67" s="530" t="e">
        <f ca="1">+IF(AND(ISNUMBER(OFFSET('Sanitation Data'!$E$4,0,10*ROW('Sanitation Data'!E61))),'Data Summary'!CP67="Yes"),100-OFFSET('Sanitation Data'!$E$4,0,10*ROW('Sanitation Data'!E61)),NA())</f>
        <v>#N/A</v>
      </c>
      <c r="AB67" s="530" t="e">
        <f ca="1">+IF(AND(ISNUMBER(OFFSET('Sanitation Data'!$E$6,0,10*ROW('Sanitation Data'!E61))),'Data Summary'!CQ67="Yes"),OFFSET('Sanitation Data'!$E$6,0,10*ROW('Sanitation Data'!E61)),NA())</f>
        <v>#N/A</v>
      </c>
      <c r="AC67" s="530" t="e">
        <f ca="1">+IF(AND(ISNUMBER(OFFSET('Sanitation Data'!$E$10,0,10*ROW('Sanitation Data'!E61))),'Data Summary'!CR67="Yes"),OFFSET('Sanitation Data'!$E$10,0,10*ROW('Sanitation Data'!E61)),NA())</f>
        <v>#N/A</v>
      </c>
      <c r="AD67" s="530" t="e">
        <f ca="1">+IF(AND(ISNUMBER(OFFSET('Sanitation Data'!$E$11,0,10*ROW('Sanitation Data'!E61))),'Data Summary'!CS67="Yes"),OFFSET('Sanitation Data'!$E$11,0,10*ROW('Sanitation Data'!E61)),NA())</f>
        <v>#N/A</v>
      </c>
      <c r="AE67" s="530" t="e">
        <f ca="1">+IF(AND(ISNUMBER(OFFSET('Sanitation Data'!$E$12,0,10*ROW('Sanitation Data'!E61))),'Data Summary'!CT67="Yes"),OFFSET('Sanitation Data'!$E$12,0,10*ROW('Sanitation Data'!E61)),NA())</f>
        <v>#N/A</v>
      </c>
      <c r="AF67" s="530" t="e">
        <f ca="1">+IF(AND(ISNUMBER(OFFSET('Sanitation Data'!$F$4,0,10*ROW('Sanitation Data'!F61))),'Data Summary'!CU67="Yes"),100-OFFSET('Sanitation Data'!$F$4,0,10*ROW('Sanitation Data'!F61)),NA())</f>
        <v>#N/A</v>
      </c>
      <c r="AG67" s="530" t="e">
        <f ca="1">+IF(AND(ISNUMBER(OFFSET('Sanitation Data'!$F$6,0,10*ROW('Sanitation Data'!F61))),'Data Summary'!CV67="Yes"),OFFSET('Sanitation Data'!$F$6,0,10*ROW('Sanitation Data'!F61)),NA())</f>
        <v>#N/A</v>
      </c>
      <c r="AH67" s="530" t="e">
        <f ca="1">+IF(AND(ISNUMBER(OFFSET('Sanitation Data'!$F$10,0,10*ROW('Sanitation Data'!F61))),'Data Summary'!CW67="Yes"),OFFSET('Sanitation Data'!$F$10,0,10*ROW('Sanitation Data'!F61)),NA())</f>
        <v>#N/A</v>
      </c>
      <c r="AI67" s="530" t="e">
        <f ca="1">+IF(AND(ISNUMBER(OFFSET('Sanitation Data'!$F$11,0,10*ROW('Sanitation Data'!F61))),'Data Summary'!CX67="Yes"),OFFSET('Sanitation Data'!$F$11,0,10*ROW('Sanitation Data'!F61)),NA())</f>
        <v>#N/A</v>
      </c>
      <c r="AJ67" s="530" t="e">
        <f ca="1">+IF(AND(ISNUMBER(OFFSET('Sanitation Data'!$F$12,0,10*ROW('Sanitation Data'!F61))),'Data Summary'!CY67="Yes"),OFFSET('Sanitation Data'!$F$12,0,10*ROW('Sanitation Data'!F61)),NA())</f>
        <v>#N/A</v>
      </c>
      <c r="AK67" s="530" t="e">
        <f ca="1">+IF(AND(ISNUMBER(OFFSET('Sanitation Data'!$G$4,0,10*ROW('Sanitation Data'!G61))),'Data Summary'!CZ67="Yes"),100-OFFSET('Sanitation Data'!$G$4,0,10*ROW('Sanitation Data'!G61)),NA())</f>
        <v>#N/A</v>
      </c>
      <c r="AL67" s="530" t="e">
        <f ca="1">+IF(AND(ISNUMBER(OFFSET('Sanitation Data'!$G$6,0,10*ROW('Sanitation Data'!G61))),'Data Summary'!DA67="Yes"),OFFSET('Sanitation Data'!$G$6,0,10*ROW('Sanitation Data'!G61)),NA())</f>
        <v>#N/A</v>
      </c>
      <c r="AM67" s="530" t="e">
        <f ca="1">+IF(AND(ISNUMBER(OFFSET('Sanitation Data'!$G$10,0,10*ROW('Sanitation Data'!G61))),'Data Summary'!DB67="Yes"),OFFSET('Sanitation Data'!$G$10,0,10*ROW('Sanitation Data'!G61)),NA())</f>
        <v>#N/A</v>
      </c>
      <c r="AN67" s="530" t="e">
        <f ca="1">+IF(AND(ISNUMBER(OFFSET('Sanitation Data'!$G$11,0,10*ROW('Sanitation Data'!G61))),'Data Summary'!DC67="Yes"),OFFSET('Sanitation Data'!$G$11,0,10*ROW('Sanitation Data'!G61)),NA())</f>
        <v>#N/A</v>
      </c>
      <c r="AO67" s="530" t="e">
        <f ca="1">+IF(AND(ISNUMBER(OFFSET('Sanitation Data'!$G$12,0,10*ROW('Sanitation Data'!G61))),'Data Summary'!DD67="Yes"),OFFSET('Sanitation Data'!$G$12,0,10*ROW('Sanitation Data'!G61)),NA())</f>
        <v>#N/A</v>
      </c>
      <c r="AP67" s="530" t="e">
        <f ca="1">+IF(AND(ISNUMBER(OFFSET('Sanitation Data'!$H$4,0,10*ROW('Sanitation Data'!H61))),'Data Summary'!DE67="Yes"),100-OFFSET('Sanitation Data'!$H$4,0,10*ROW('Sanitation Data'!H61)),NA())</f>
        <v>#N/A</v>
      </c>
      <c r="AQ67" s="530" t="e">
        <f ca="1">+IF(AND(ISNUMBER(OFFSET('Sanitation Data'!$H$6,0,10*ROW('Sanitation Data'!H61))),'Data Summary'!DF67="Yes"),OFFSET('Sanitation Data'!$H$6,0,10*ROW('Sanitation Data'!H61)),NA())</f>
        <v>#N/A</v>
      </c>
      <c r="AR67" s="530" t="e">
        <f ca="1">+IF(AND(ISNUMBER(OFFSET('Sanitation Data'!$H$10,0,10*ROW('Sanitation Data'!H61))),'Data Summary'!DG67="Yes"),OFFSET('Sanitation Data'!$H$10,0,10*ROW('Sanitation Data'!H61)),NA())</f>
        <v>#N/A</v>
      </c>
      <c r="AS67" s="530" t="e">
        <f ca="1">+IF(AND(ISNUMBER(OFFSET('Sanitation Data'!$H$11,0,10*ROW('Sanitation Data'!H61))),'Data Summary'!DH67="Yes"),OFFSET('Sanitation Data'!$H$11,0,10*ROW('Sanitation Data'!H61)),NA())</f>
        <v>#N/A</v>
      </c>
      <c r="AT67" s="530" t="e">
        <f ca="1">+IF(AND(ISNUMBER(OFFSET('Sanitation Data'!$H$12,0,10*ROW('Sanitation Data'!H61))),'Data Summary'!DI67="Yes"),OFFSET('Sanitation Data'!$H$12,0,10*ROW('Sanitation Data'!H61)),NA())</f>
        <v>#N/A</v>
      </c>
      <c r="AU67" s="530" t="e">
        <f ca="1">+IF(AND(ISNUMBER(OFFSET('Sanitation Data'!$I$4,0,10*ROW('Sanitation Data'!I61))),'Data Summary'!DJ67="Yes"),100-OFFSET('Sanitation Data'!$I$4,0,10*ROW('Sanitation Data'!I61)),NA())</f>
        <v>#N/A</v>
      </c>
      <c r="AV67" s="530" t="e">
        <f ca="1">+IF(AND(ISNUMBER(OFFSET('Sanitation Data'!$I$6,0,10*ROW('Sanitation Data'!I61))),'Data Summary'!DK67="Yes"),OFFSET('Sanitation Data'!$I$6,0,10*ROW('Sanitation Data'!I61)),NA())</f>
        <v>#N/A</v>
      </c>
      <c r="AW67" s="530" t="e">
        <f ca="1">+IF(AND(ISNUMBER(OFFSET('Sanitation Data'!$I$10,0,10*ROW('Sanitation Data'!I61))),'Data Summary'!DL67="Yes"),OFFSET('Sanitation Data'!$I$10,0,10*ROW('Sanitation Data'!I61)),NA())</f>
        <v>#N/A</v>
      </c>
      <c r="AX67" s="530" t="e">
        <f ca="1">+IF(AND(ISNUMBER(OFFSET('Sanitation Data'!$I$11,0,10*ROW('Sanitation Data'!I61))),'Data Summary'!DM67="Yes"),OFFSET('Sanitation Data'!$I$11,0,10*ROW('Sanitation Data'!I61)),NA())</f>
        <v>#N/A</v>
      </c>
      <c r="AY67" s="530" t="e">
        <f ca="1">+IF(AND(ISNUMBER(OFFSET('Sanitation Data'!$I$12,0,10*ROW('Sanitation Data'!I61))),'Data Summary'!DN67="Yes"),OFFSET('Sanitation Data'!$I$12,0,10*ROW('Sanitation Data'!I61)),NA())</f>
        <v>#N/A</v>
      </c>
      <c r="AZ67" s="531" t="e">
        <f ca="1">+IF(AND(ISNUMBER(OFFSET('Hygiene Data'!$D$5,0,10*ROW('Hygiene Data'!D61))),'Data Summary'!DO67="Yes"),OFFSET('Hygiene Data'!$D$5,0,10*ROW('Hygiene Data'!D61)),NA())</f>
        <v>#N/A</v>
      </c>
      <c r="BA67" s="531" t="e">
        <f ca="1">+IF(AND(ISNUMBER(OFFSET('Hygiene Data'!$D$7,0,10*ROW('Hygiene Data'!D61))),'Data Summary'!DP67="Yes"),OFFSET('Hygiene Data'!$D$7,0,10*ROW('Hygiene Data'!D61)),NA())</f>
        <v>#N/A</v>
      </c>
      <c r="BB67" s="531" t="e">
        <f ca="1">+IF(AND(ISNUMBER(OFFSET('Hygiene Data'!$D$9,0,10*ROW('Hygiene Data'!D61))),'Data Summary'!DQ67="Yes"),OFFSET('Hygiene Data'!$D$9,0,10*ROW('Hygiene Data'!D61)),NA())</f>
        <v>#N/A</v>
      </c>
      <c r="BC67" s="531" t="e">
        <f ca="1">+IF(AND(ISNUMBER(OFFSET('Hygiene Data'!$E$5,0,10*ROW('Hygiene Data'!E61))),'Data Summary'!DR67="Yes"),OFFSET('Hygiene Data'!$E$5,0,10*ROW('Hygiene Data'!E61)),NA())</f>
        <v>#N/A</v>
      </c>
      <c r="BD67" s="531" t="e">
        <f ca="1">+IF(AND(ISNUMBER(OFFSET('Hygiene Data'!$E$7,0,10*ROW('Hygiene Data'!E61))),'Data Summary'!DS67="Yes"),OFFSET('Hygiene Data'!$E$7,0,10*ROW('Hygiene Data'!E61)),NA())</f>
        <v>#N/A</v>
      </c>
      <c r="BE67" s="531" t="e">
        <f ca="1">+IF(AND(ISNUMBER(OFFSET('Hygiene Data'!$E$9,0,10*ROW('Hygiene Data'!E61))),'Data Summary'!DT67="Yes"),OFFSET('Hygiene Data'!$E$9,0,10*ROW('Hygiene Data'!E61)),NA())</f>
        <v>#N/A</v>
      </c>
      <c r="BF67" s="531" t="e">
        <f ca="1">+IF(AND(ISNUMBER(OFFSET('Hygiene Data'!$F$5,0,10*ROW('Hygiene Data'!F61))),'Data Summary'!DU67="Yes"),OFFSET('Hygiene Data'!$F$5,0,10*ROW('Hygiene Data'!F61)),NA())</f>
        <v>#N/A</v>
      </c>
      <c r="BG67" s="531" t="e">
        <f ca="1">+IF(AND(ISNUMBER(OFFSET('Hygiene Data'!$F$7,0,10*ROW('Hygiene Data'!F61))),'Data Summary'!DV67="Yes"),OFFSET('Hygiene Data'!$F$7,0,10*ROW('Hygiene Data'!F61)),NA())</f>
        <v>#N/A</v>
      </c>
      <c r="BH67" s="531" t="e">
        <f ca="1">+IF(AND(ISNUMBER(OFFSET('Hygiene Data'!$F$9,0,10*ROW('Hygiene Data'!F61))),'Data Summary'!DW67="Yes"),OFFSET('Hygiene Data'!$F$9,0,10*ROW('Hygiene Data'!F61)),NA())</f>
        <v>#N/A</v>
      </c>
      <c r="BI67" s="531" t="e">
        <f ca="1">+IF(AND(ISNUMBER(OFFSET('Hygiene Data'!$G$5,0,10*ROW('Hygiene Data'!G61))),'Data Summary'!DX67="Yes"),OFFSET('Hygiene Data'!$G$5,0,10*ROW('Hygiene Data'!G61)),NA())</f>
        <v>#N/A</v>
      </c>
      <c r="BJ67" s="531" t="e">
        <f ca="1">+IF(AND(ISNUMBER(OFFSET('Hygiene Data'!$G$7,0,10*ROW('Hygiene Data'!G61))),'Data Summary'!DY67="Yes"),OFFSET('Hygiene Data'!$G$7,0,10*ROW('Hygiene Data'!G61)),NA())</f>
        <v>#N/A</v>
      </c>
      <c r="BK67" s="531" t="e">
        <f ca="1">+IF(AND(ISNUMBER(OFFSET('Hygiene Data'!$G$9,0,10*ROW('Hygiene Data'!G61))),'Data Summary'!DZ67="Yes"),OFFSET('Hygiene Data'!$G$9,0,10*ROW('Hygiene Data'!G61)),NA())</f>
        <v>#N/A</v>
      </c>
      <c r="BL67" s="531" t="e">
        <f ca="1">+IF(AND(ISNUMBER(OFFSET('Hygiene Data'!$H$5,0,10*ROW('Hygiene Data'!H61))),'Data Summary'!EA67="Yes"),OFFSET('Hygiene Data'!$H$5,0,10*ROW('Hygiene Data'!H61)),NA())</f>
        <v>#N/A</v>
      </c>
      <c r="BM67" s="531" t="e">
        <f ca="1">+IF(AND(ISNUMBER(OFFSET('Hygiene Data'!$H$7,0,10*ROW('Hygiene Data'!H61))),'Data Summary'!EB67="Yes"),OFFSET('Hygiene Data'!$H$7,0,10*ROW('Hygiene Data'!H61)),NA())</f>
        <v>#N/A</v>
      </c>
      <c r="BN67" s="531" t="e">
        <f ca="1">+IF(AND(ISNUMBER(OFFSET('Hygiene Data'!$H$9,0,10*ROW('Hygiene Data'!H61))),'Data Summary'!EC67="Yes"),OFFSET('Hygiene Data'!$H$9,0,10*ROW('Hygiene Data'!H61)),NA())</f>
        <v>#N/A</v>
      </c>
      <c r="BO67" s="531" t="e">
        <f ca="1">+IF(AND(ISNUMBER(OFFSET('Hygiene Data'!$I$5,0,10*ROW('Hygiene Data'!I61))),'Data Summary'!ED67="Yes"),OFFSET('Hygiene Data'!$I$5,0,10*ROW('Hygiene Data'!I61)),NA())</f>
        <v>#N/A</v>
      </c>
      <c r="BP67" s="531" t="e">
        <f ca="1">+IF(AND(ISNUMBER(OFFSET('Hygiene Data'!$I$7,0,10*ROW('Hygiene Data'!I61))),'Data Summary'!EE67="Yes"),OFFSET('Hygiene Data'!$I$7,0,10*ROW('Hygiene Data'!I61)),NA())</f>
        <v>#N/A</v>
      </c>
      <c r="BQ67" s="531" t="e">
        <f ca="1">+IF(AND(ISNUMBER(OFFSET('Hygiene Data'!$I$9,0,10*ROW('Hygiene Data'!I61))),'Data Summary'!EF67="Yes"),OFFSET('Hygiene Data'!$I$9,0,10*ROW('Hygiene Data'!I61)),NA())</f>
        <v>#N/A</v>
      </c>
    </row>
    <row r="68" spans="1:69" x14ac:dyDescent="0.25">
      <c r="A68" s="527" t="e">
        <f ca="1">+RIGHT('Data Summary'!A68,LEN('Data Summary'!A68)-9)</f>
        <v>#VALUE!</v>
      </c>
      <c r="B68" s="501" t="str">
        <f ca="1">+IF(ISTEXT('Data Summary'!B68),'Data Summary'!B68,"")</f>
        <v/>
      </c>
      <c r="C68" s="528" t="e">
        <f ca="1">+VALUE('Data Summary'!C68)</f>
        <v>#VALUE!</v>
      </c>
      <c r="D68" s="529" t="e">
        <f ca="1">+IF(AND(ISNUMBER(OFFSET('Water Data'!$D$4,0,10*ROW('Water Data'!D62))),'Data Summary'!BS68="Yes"),100-OFFSET('Water Data'!$D$4,0,10*ROW('Water Data'!D62)),NA())</f>
        <v>#N/A</v>
      </c>
      <c r="E68" s="529" t="e">
        <f ca="1">+IF(AND(ISNUMBER(OFFSET('Water Data'!$D$6,0,10*ROW('Water Data'!D62))),'Data Summary'!BT68="Yes"),OFFSET('Water Data'!$D$6,0,10*ROW('Water Data'!D62)),NA())</f>
        <v>#N/A</v>
      </c>
      <c r="F68" s="529" t="e">
        <f ca="1">+IF(AND(ISNUMBER(OFFSET('Water Data'!$D$9,0,10*ROW('Water Data'!D62))),'Data Summary'!BU68="Yes"),OFFSET('Water Data'!$D$9,0,10*ROW('Water Data'!D62)),NA())</f>
        <v>#N/A</v>
      </c>
      <c r="G68" s="529" t="e">
        <f ca="1">+IF(AND(ISNUMBER(OFFSET('Water Data'!$E$4,0,10*ROW('Water Data'!E62))),'Data Summary'!BV68="Yes"),100-OFFSET('Water Data'!$E$4,0,10*ROW('Water Data'!E62)),NA())</f>
        <v>#N/A</v>
      </c>
      <c r="H68" s="529" t="e">
        <f ca="1">+IF(AND(ISNUMBER(OFFSET('Water Data'!$E$6,0,10*ROW('Water Data'!E62))),'Data Summary'!BW68="Yes"),OFFSET('Water Data'!$E$6,0,10*ROW('Water Data'!E62)),NA())</f>
        <v>#N/A</v>
      </c>
      <c r="I68" s="529" t="e">
        <f ca="1">+IF(AND(ISNUMBER(OFFSET('Water Data'!$E$9,0,10*ROW('Water Data'!E62))),'Data Summary'!BX68="Yes"),OFFSET('Water Data'!$E$9,0,10*ROW('Water Data'!E62)),NA())</f>
        <v>#N/A</v>
      </c>
      <c r="J68" s="529" t="e">
        <f ca="1">+IF(AND(ISNUMBER(OFFSET('Water Data'!$F$4,0,10*ROW('Water Data'!F62))),'Data Summary'!BY68="Yes"),100-OFFSET('Water Data'!$F$4,0,10*ROW('Water Data'!F62)),NA())</f>
        <v>#N/A</v>
      </c>
      <c r="K68" s="529" t="e">
        <f ca="1">+IF(AND(ISNUMBER(OFFSET('Water Data'!$F$6,0,10*ROW('Water Data'!F62))),'Data Summary'!BZ68="Yes"),OFFSET('Water Data'!$F$6,0,10*ROW('Water Data'!F62)),NA())</f>
        <v>#N/A</v>
      </c>
      <c r="L68" s="529" t="e">
        <f ca="1">+IF(AND(ISNUMBER(OFFSET('Water Data'!$F$9,0,10*ROW('Water Data'!F62))),'Data Summary'!CA68="Yes"),OFFSET('Water Data'!$F$9,0,10*ROW('Water Data'!F62)),NA())</f>
        <v>#N/A</v>
      </c>
      <c r="M68" s="529" t="e">
        <f ca="1">+IF(AND(ISNUMBER(OFFSET('Water Data'!$G$4,0,10*ROW('Water Data'!G62))),'Data Summary'!CB68="Yes"),100-OFFSET('Water Data'!$G$4,0,10*ROW('Water Data'!G62)),NA())</f>
        <v>#N/A</v>
      </c>
      <c r="N68" s="529" t="e">
        <f ca="1">+IF(AND(ISNUMBER(OFFSET('Water Data'!$G$6,0,10*ROW('Water Data'!G62))),'Data Summary'!CC68="Yes"),OFFSET('Water Data'!$G$6,0,10*ROW('Water Data'!G62)),NA())</f>
        <v>#N/A</v>
      </c>
      <c r="O68" s="529" t="e">
        <f ca="1">+IF(AND(ISNUMBER(OFFSET('Water Data'!$G$9,0,10*ROW('Water Data'!G62))),'Data Summary'!CD68="Yes"),OFFSET('Water Data'!$G$9,0,10*ROW('Water Data'!G62)),NA())</f>
        <v>#N/A</v>
      </c>
      <c r="P68" s="529" t="e">
        <f ca="1">+IF(AND(ISNUMBER(OFFSET('Water Data'!$H$4,0,10*ROW('Water Data'!H62))),'Data Summary'!CE68="Yes"),100-OFFSET('Water Data'!$H$4,0,10*ROW('Water Data'!H62)),NA())</f>
        <v>#N/A</v>
      </c>
      <c r="Q68" s="529" t="e">
        <f ca="1">+IF(AND(ISNUMBER(OFFSET('Water Data'!$H$6,0,10*ROW('Water Data'!H62))),'Data Summary'!CF68="Yes"),OFFSET('Water Data'!$H$6,0,10*ROW('Water Data'!H62)),NA())</f>
        <v>#N/A</v>
      </c>
      <c r="R68" s="529" t="e">
        <f ca="1">+IF(AND(ISNUMBER(OFFSET('Water Data'!$H$9,0,10*ROW('Water Data'!H62))),'Data Summary'!CG68="Yes"),OFFSET('Water Data'!$H$9,0,10*ROW('Water Data'!H62)),NA())</f>
        <v>#N/A</v>
      </c>
      <c r="S68" s="529" t="e">
        <f ca="1">+IF(AND(ISNUMBER(OFFSET('Water Data'!$I$4,0,10*ROW('Water Data'!I62))),'Data Summary'!CH68="Yes"),100-OFFSET('Water Data'!$I$4,0,10*ROW('Water Data'!I62)),NA())</f>
        <v>#N/A</v>
      </c>
      <c r="T68" s="529" t="e">
        <f ca="1">+IF(AND(ISNUMBER(OFFSET('Water Data'!$I$6,0,10*ROW('Water Data'!I62))),'Data Summary'!CI68="Yes"),OFFSET('Water Data'!$I$6,0,10*ROW('Water Data'!I62)),NA())</f>
        <v>#N/A</v>
      </c>
      <c r="U68" s="529" t="e">
        <f ca="1">+IF(AND(ISNUMBER(OFFSET('Water Data'!$I$9,0,10*ROW('Water Data'!I62))),'Data Summary'!CJ68="Yes"),OFFSET('Water Data'!$I$9,0,10*ROW('Water Data'!I62)),NA())</f>
        <v>#N/A</v>
      </c>
      <c r="V68" s="530" t="e">
        <f ca="1">+IF(AND(ISNUMBER(OFFSET('Sanitation Data'!$D$4,0,10*ROW('Sanitation Data'!D62))),'Data Summary'!CK68="Yes"),100-OFFSET('Sanitation Data'!$D$4,0,10*ROW('Sanitation Data'!D62)),NA())</f>
        <v>#N/A</v>
      </c>
      <c r="W68" s="530" t="e">
        <f ca="1">+IF(AND(ISNUMBER(OFFSET('Sanitation Data'!$D$6,0,10*ROW('Sanitation Data'!D62))),'Data Summary'!CL68="Yes"),OFFSET('Sanitation Data'!$D$6,0,10*ROW('Sanitation Data'!D62)),NA())</f>
        <v>#N/A</v>
      </c>
      <c r="X68" s="530" t="e">
        <f ca="1">+IF(AND(ISNUMBER(OFFSET('Sanitation Data'!$D$10,0,10*ROW('Sanitation Data'!D62))),'Data Summary'!CM68="Yes"),OFFSET('Sanitation Data'!$D$10,0,10*ROW('Sanitation Data'!D62)),NA())</f>
        <v>#N/A</v>
      </c>
      <c r="Y68" s="530" t="e">
        <f ca="1">+IF(AND(ISNUMBER(OFFSET('Sanitation Data'!$D$11,0,10*ROW('Sanitation Data'!D62))),'Data Summary'!CN68="Yes"),OFFSET('Sanitation Data'!$D$11,0,10*ROW('Sanitation Data'!D62)),NA())</f>
        <v>#N/A</v>
      </c>
      <c r="Z68" s="530" t="e">
        <f ca="1">+IF(AND(ISNUMBER(OFFSET('Sanitation Data'!$D$12,0,10*ROW('Sanitation Data'!D62))),'Data Summary'!CO68="Yes"),OFFSET('Sanitation Data'!$D$12,0,10*ROW('Sanitation Data'!D62)),NA())</f>
        <v>#N/A</v>
      </c>
      <c r="AA68" s="530" t="e">
        <f ca="1">+IF(AND(ISNUMBER(OFFSET('Sanitation Data'!$E$4,0,10*ROW('Sanitation Data'!E62))),'Data Summary'!CP68="Yes"),100-OFFSET('Sanitation Data'!$E$4,0,10*ROW('Sanitation Data'!E62)),NA())</f>
        <v>#N/A</v>
      </c>
      <c r="AB68" s="530" t="e">
        <f ca="1">+IF(AND(ISNUMBER(OFFSET('Sanitation Data'!$E$6,0,10*ROW('Sanitation Data'!E62))),'Data Summary'!CQ68="Yes"),OFFSET('Sanitation Data'!$E$6,0,10*ROW('Sanitation Data'!E62)),NA())</f>
        <v>#N/A</v>
      </c>
      <c r="AC68" s="530" t="e">
        <f ca="1">+IF(AND(ISNUMBER(OFFSET('Sanitation Data'!$E$10,0,10*ROW('Sanitation Data'!E62))),'Data Summary'!CR68="Yes"),OFFSET('Sanitation Data'!$E$10,0,10*ROW('Sanitation Data'!E62)),NA())</f>
        <v>#N/A</v>
      </c>
      <c r="AD68" s="530" t="e">
        <f ca="1">+IF(AND(ISNUMBER(OFFSET('Sanitation Data'!$E$11,0,10*ROW('Sanitation Data'!E62))),'Data Summary'!CS68="Yes"),OFFSET('Sanitation Data'!$E$11,0,10*ROW('Sanitation Data'!E62)),NA())</f>
        <v>#N/A</v>
      </c>
      <c r="AE68" s="530" t="e">
        <f ca="1">+IF(AND(ISNUMBER(OFFSET('Sanitation Data'!$E$12,0,10*ROW('Sanitation Data'!E62))),'Data Summary'!CT68="Yes"),OFFSET('Sanitation Data'!$E$12,0,10*ROW('Sanitation Data'!E62)),NA())</f>
        <v>#N/A</v>
      </c>
      <c r="AF68" s="530" t="e">
        <f ca="1">+IF(AND(ISNUMBER(OFFSET('Sanitation Data'!$F$4,0,10*ROW('Sanitation Data'!F62))),'Data Summary'!CU68="Yes"),100-OFFSET('Sanitation Data'!$F$4,0,10*ROW('Sanitation Data'!F62)),NA())</f>
        <v>#N/A</v>
      </c>
      <c r="AG68" s="530" t="e">
        <f ca="1">+IF(AND(ISNUMBER(OFFSET('Sanitation Data'!$F$6,0,10*ROW('Sanitation Data'!F62))),'Data Summary'!CV68="Yes"),OFFSET('Sanitation Data'!$F$6,0,10*ROW('Sanitation Data'!F62)),NA())</f>
        <v>#N/A</v>
      </c>
      <c r="AH68" s="530" t="e">
        <f ca="1">+IF(AND(ISNUMBER(OFFSET('Sanitation Data'!$F$10,0,10*ROW('Sanitation Data'!F62))),'Data Summary'!CW68="Yes"),OFFSET('Sanitation Data'!$F$10,0,10*ROW('Sanitation Data'!F62)),NA())</f>
        <v>#N/A</v>
      </c>
      <c r="AI68" s="530" t="e">
        <f ca="1">+IF(AND(ISNUMBER(OFFSET('Sanitation Data'!$F$11,0,10*ROW('Sanitation Data'!F62))),'Data Summary'!CX68="Yes"),OFFSET('Sanitation Data'!$F$11,0,10*ROW('Sanitation Data'!F62)),NA())</f>
        <v>#N/A</v>
      </c>
      <c r="AJ68" s="530" t="e">
        <f ca="1">+IF(AND(ISNUMBER(OFFSET('Sanitation Data'!$F$12,0,10*ROW('Sanitation Data'!F62))),'Data Summary'!CY68="Yes"),OFFSET('Sanitation Data'!$F$12,0,10*ROW('Sanitation Data'!F62)),NA())</f>
        <v>#N/A</v>
      </c>
      <c r="AK68" s="530" t="e">
        <f ca="1">+IF(AND(ISNUMBER(OFFSET('Sanitation Data'!$G$4,0,10*ROW('Sanitation Data'!G62))),'Data Summary'!CZ68="Yes"),100-OFFSET('Sanitation Data'!$G$4,0,10*ROW('Sanitation Data'!G62)),NA())</f>
        <v>#N/A</v>
      </c>
      <c r="AL68" s="530" t="e">
        <f ca="1">+IF(AND(ISNUMBER(OFFSET('Sanitation Data'!$G$6,0,10*ROW('Sanitation Data'!G62))),'Data Summary'!DA68="Yes"),OFFSET('Sanitation Data'!$G$6,0,10*ROW('Sanitation Data'!G62)),NA())</f>
        <v>#N/A</v>
      </c>
      <c r="AM68" s="530" t="e">
        <f ca="1">+IF(AND(ISNUMBER(OFFSET('Sanitation Data'!$G$10,0,10*ROW('Sanitation Data'!G62))),'Data Summary'!DB68="Yes"),OFFSET('Sanitation Data'!$G$10,0,10*ROW('Sanitation Data'!G62)),NA())</f>
        <v>#N/A</v>
      </c>
      <c r="AN68" s="530" t="e">
        <f ca="1">+IF(AND(ISNUMBER(OFFSET('Sanitation Data'!$G$11,0,10*ROW('Sanitation Data'!G62))),'Data Summary'!DC68="Yes"),OFFSET('Sanitation Data'!$G$11,0,10*ROW('Sanitation Data'!G62)),NA())</f>
        <v>#N/A</v>
      </c>
      <c r="AO68" s="530" t="e">
        <f ca="1">+IF(AND(ISNUMBER(OFFSET('Sanitation Data'!$G$12,0,10*ROW('Sanitation Data'!G62))),'Data Summary'!DD68="Yes"),OFFSET('Sanitation Data'!$G$12,0,10*ROW('Sanitation Data'!G62)),NA())</f>
        <v>#N/A</v>
      </c>
      <c r="AP68" s="530" t="e">
        <f ca="1">+IF(AND(ISNUMBER(OFFSET('Sanitation Data'!$H$4,0,10*ROW('Sanitation Data'!H62))),'Data Summary'!DE68="Yes"),100-OFFSET('Sanitation Data'!$H$4,0,10*ROW('Sanitation Data'!H62)),NA())</f>
        <v>#N/A</v>
      </c>
      <c r="AQ68" s="530" t="e">
        <f ca="1">+IF(AND(ISNUMBER(OFFSET('Sanitation Data'!$H$6,0,10*ROW('Sanitation Data'!H62))),'Data Summary'!DF68="Yes"),OFFSET('Sanitation Data'!$H$6,0,10*ROW('Sanitation Data'!H62)),NA())</f>
        <v>#N/A</v>
      </c>
      <c r="AR68" s="530" t="e">
        <f ca="1">+IF(AND(ISNUMBER(OFFSET('Sanitation Data'!$H$10,0,10*ROW('Sanitation Data'!H62))),'Data Summary'!DG68="Yes"),OFFSET('Sanitation Data'!$H$10,0,10*ROW('Sanitation Data'!H62)),NA())</f>
        <v>#N/A</v>
      </c>
      <c r="AS68" s="530" t="e">
        <f ca="1">+IF(AND(ISNUMBER(OFFSET('Sanitation Data'!$H$11,0,10*ROW('Sanitation Data'!H62))),'Data Summary'!DH68="Yes"),OFFSET('Sanitation Data'!$H$11,0,10*ROW('Sanitation Data'!H62)),NA())</f>
        <v>#N/A</v>
      </c>
      <c r="AT68" s="530" t="e">
        <f ca="1">+IF(AND(ISNUMBER(OFFSET('Sanitation Data'!$H$12,0,10*ROW('Sanitation Data'!H62))),'Data Summary'!DI68="Yes"),OFFSET('Sanitation Data'!$H$12,0,10*ROW('Sanitation Data'!H62)),NA())</f>
        <v>#N/A</v>
      </c>
      <c r="AU68" s="530" t="e">
        <f ca="1">+IF(AND(ISNUMBER(OFFSET('Sanitation Data'!$I$4,0,10*ROW('Sanitation Data'!I62))),'Data Summary'!DJ68="Yes"),100-OFFSET('Sanitation Data'!$I$4,0,10*ROW('Sanitation Data'!I62)),NA())</f>
        <v>#N/A</v>
      </c>
      <c r="AV68" s="530" t="e">
        <f ca="1">+IF(AND(ISNUMBER(OFFSET('Sanitation Data'!$I$6,0,10*ROW('Sanitation Data'!I62))),'Data Summary'!DK68="Yes"),OFFSET('Sanitation Data'!$I$6,0,10*ROW('Sanitation Data'!I62)),NA())</f>
        <v>#N/A</v>
      </c>
      <c r="AW68" s="530" t="e">
        <f ca="1">+IF(AND(ISNUMBER(OFFSET('Sanitation Data'!$I$10,0,10*ROW('Sanitation Data'!I62))),'Data Summary'!DL68="Yes"),OFFSET('Sanitation Data'!$I$10,0,10*ROW('Sanitation Data'!I62)),NA())</f>
        <v>#N/A</v>
      </c>
      <c r="AX68" s="530" t="e">
        <f ca="1">+IF(AND(ISNUMBER(OFFSET('Sanitation Data'!$I$11,0,10*ROW('Sanitation Data'!I62))),'Data Summary'!DM68="Yes"),OFFSET('Sanitation Data'!$I$11,0,10*ROW('Sanitation Data'!I62)),NA())</f>
        <v>#N/A</v>
      </c>
      <c r="AY68" s="530" t="e">
        <f ca="1">+IF(AND(ISNUMBER(OFFSET('Sanitation Data'!$I$12,0,10*ROW('Sanitation Data'!I62))),'Data Summary'!DN68="Yes"),OFFSET('Sanitation Data'!$I$12,0,10*ROW('Sanitation Data'!I62)),NA())</f>
        <v>#N/A</v>
      </c>
      <c r="AZ68" s="531" t="e">
        <f ca="1">+IF(AND(ISNUMBER(OFFSET('Hygiene Data'!$D$5,0,10*ROW('Hygiene Data'!D62))),'Data Summary'!DO68="Yes"),OFFSET('Hygiene Data'!$D$5,0,10*ROW('Hygiene Data'!D62)),NA())</f>
        <v>#N/A</v>
      </c>
      <c r="BA68" s="531" t="e">
        <f ca="1">+IF(AND(ISNUMBER(OFFSET('Hygiene Data'!$D$7,0,10*ROW('Hygiene Data'!D62))),'Data Summary'!DP68="Yes"),OFFSET('Hygiene Data'!$D$7,0,10*ROW('Hygiene Data'!D62)),NA())</f>
        <v>#N/A</v>
      </c>
      <c r="BB68" s="531" t="e">
        <f ca="1">+IF(AND(ISNUMBER(OFFSET('Hygiene Data'!$D$9,0,10*ROW('Hygiene Data'!D62))),'Data Summary'!DQ68="Yes"),OFFSET('Hygiene Data'!$D$9,0,10*ROW('Hygiene Data'!D62)),NA())</f>
        <v>#N/A</v>
      </c>
      <c r="BC68" s="531" t="e">
        <f ca="1">+IF(AND(ISNUMBER(OFFSET('Hygiene Data'!$E$5,0,10*ROW('Hygiene Data'!E62))),'Data Summary'!DR68="Yes"),OFFSET('Hygiene Data'!$E$5,0,10*ROW('Hygiene Data'!E62)),NA())</f>
        <v>#N/A</v>
      </c>
      <c r="BD68" s="531" t="e">
        <f ca="1">+IF(AND(ISNUMBER(OFFSET('Hygiene Data'!$E$7,0,10*ROW('Hygiene Data'!E62))),'Data Summary'!DS68="Yes"),OFFSET('Hygiene Data'!$E$7,0,10*ROW('Hygiene Data'!E62)),NA())</f>
        <v>#N/A</v>
      </c>
      <c r="BE68" s="531" t="e">
        <f ca="1">+IF(AND(ISNUMBER(OFFSET('Hygiene Data'!$E$9,0,10*ROW('Hygiene Data'!E62))),'Data Summary'!DT68="Yes"),OFFSET('Hygiene Data'!$E$9,0,10*ROW('Hygiene Data'!E62)),NA())</f>
        <v>#N/A</v>
      </c>
      <c r="BF68" s="531" t="e">
        <f ca="1">+IF(AND(ISNUMBER(OFFSET('Hygiene Data'!$F$5,0,10*ROW('Hygiene Data'!F62))),'Data Summary'!DU68="Yes"),OFFSET('Hygiene Data'!$F$5,0,10*ROW('Hygiene Data'!F62)),NA())</f>
        <v>#N/A</v>
      </c>
      <c r="BG68" s="531" t="e">
        <f ca="1">+IF(AND(ISNUMBER(OFFSET('Hygiene Data'!$F$7,0,10*ROW('Hygiene Data'!F62))),'Data Summary'!DV68="Yes"),OFFSET('Hygiene Data'!$F$7,0,10*ROW('Hygiene Data'!F62)),NA())</f>
        <v>#N/A</v>
      </c>
      <c r="BH68" s="531" t="e">
        <f ca="1">+IF(AND(ISNUMBER(OFFSET('Hygiene Data'!$F$9,0,10*ROW('Hygiene Data'!F62))),'Data Summary'!DW68="Yes"),OFFSET('Hygiene Data'!$F$9,0,10*ROW('Hygiene Data'!F62)),NA())</f>
        <v>#N/A</v>
      </c>
      <c r="BI68" s="531" t="e">
        <f ca="1">+IF(AND(ISNUMBER(OFFSET('Hygiene Data'!$G$5,0,10*ROW('Hygiene Data'!G62))),'Data Summary'!DX68="Yes"),OFFSET('Hygiene Data'!$G$5,0,10*ROW('Hygiene Data'!G62)),NA())</f>
        <v>#N/A</v>
      </c>
      <c r="BJ68" s="531" t="e">
        <f ca="1">+IF(AND(ISNUMBER(OFFSET('Hygiene Data'!$G$7,0,10*ROW('Hygiene Data'!G62))),'Data Summary'!DY68="Yes"),OFFSET('Hygiene Data'!$G$7,0,10*ROW('Hygiene Data'!G62)),NA())</f>
        <v>#N/A</v>
      </c>
      <c r="BK68" s="531" t="e">
        <f ca="1">+IF(AND(ISNUMBER(OFFSET('Hygiene Data'!$G$9,0,10*ROW('Hygiene Data'!G62))),'Data Summary'!DZ68="Yes"),OFFSET('Hygiene Data'!$G$9,0,10*ROW('Hygiene Data'!G62)),NA())</f>
        <v>#N/A</v>
      </c>
      <c r="BL68" s="531" t="e">
        <f ca="1">+IF(AND(ISNUMBER(OFFSET('Hygiene Data'!$H$5,0,10*ROW('Hygiene Data'!H62))),'Data Summary'!EA68="Yes"),OFFSET('Hygiene Data'!$H$5,0,10*ROW('Hygiene Data'!H62)),NA())</f>
        <v>#N/A</v>
      </c>
      <c r="BM68" s="531" t="e">
        <f ca="1">+IF(AND(ISNUMBER(OFFSET('Hygiene Data'!$H$7,0,10*ROW('Hygiene Data'!H62))),'Data Summary'!EB68="Yes"),OFFSET('Hygiene Data'!$H$7,0,10*ROW('Hygiene Data'!H62)),NA())</f>
        <v>#N/A</v>
      </c>
      <c r="BN68" s="531" t="e">
        <f ca="1">+IF(AND(ISNUMBER(OFFSET('Hygiene Data'!$H$9,0,10*ROW('Hygiene Data'!H62))),'Data Summary'!EC68="Yes"),OFFSET('Hygiene Data'!$H$9,0,10*ROW('Hygiene Data'!H62)),NA())</f>
        <v>#N/A</v>
      </c>
      <c r="BO68" s="531" t="e">
        <f ca="1">+IF(AND(ISNUMBER(OFFSET('Hygiene Data'!$I$5,0,10*ROW('Hygiene Data'!I62))),'Data Summary'!ED68="Yes"),OFFSET('Hygiene Data'!$I$5,0,10*ROW('Hygiene Data'!I62)),NA())</f>
        <v>#N/A</v>
      </c>
      <c r="BP68" s="531" t="e">
        <f ca="1">+IF(AND(ISNUMBER(OFFSET('Hygiene Data'!$I$7,0,10*ROW('Hygiene Data'!I62))),'Data Summary'!EE68="Yes"),OFFSET('Hygiene Data'!$I$7,0,10*ROW('Hygiene Data'!I62)),NA())</f>
        <v>#N/A</v>
      </c>
      <c r="BQ68" s="531" t="e">
        <f ca="1">+IF(AND(ISNUMBER(OFFSET('Hygiene Data'!$I$9,0,10*ROW('Hygiene Data'!I62))),'Data Summary'!EF68="Yes"),OFFSET('Hygiene Data'!$I$9,0,10*ROW('Hygiene Data'!I62)),NA())</f>
        <v>#N/A</v>
      </c>
    </row>
    <row r="69" spans="1:69" x14ac:dyDescent="0.25">
      <c r="A69" s="527" t="e">
        <f ca="1">+RIGHT('Data Summary'!A69,LEN('Data Summary'!A69)-9)</f>
        <v>#VALUE!</v>
      </c>
      <c r="B69" s="501" t="str">
        <f ca="1">+IF(ISTEXT('Data Summary'!B69),'Data Summary'!B69,"")</f>
        <v/>
      </c>
      <c r="C69" s="528" t="e">
        <f ca="1">+VALUE('Data Summary'!C69)</f>
        <v>#VALUE!</v>
      </c>
      <c r="D69" s="529" t="e">
        <f ca="1">+IF(AND(ISNUMBER(OFFSET('Water Data'!$D$4,0,10*ROW('Water Data'!D63))),'Data Summary'!BS69="Yes"),100-OFFSET('Water Data'!$D$4,0,10*ROW('Water Data'!D63)),NA())</f>
        <v>#N/A</v>
      </c>
      <c r="E69" s="529" t="e">
        <f ca="1">+IF(AND(ISNUMBER(OFFSET('Water Data'!$D$6,0,10*ROW('Water Data'!D63))),'Data Summary'!BT69="Yes"),OFFSET('Water Data'!$D$6,0,10*ROW('Water Data'!D63)),NA())</f>
        <v>#N/A</v>
      </c>
      <c r="F69" s="529" t="e">
        <f ca="1">+IF(AND(ISNUMBER(OFFSET('Water Data'!$D$9,0,10*ROW('Water Data'!D63))),'Data Summary'!BU69="Yes"),OFFSET('Water Data'!$D$9,0,10*ROW('Water Data'!D63)),NA())</f>
        <v>#N/A</v>
      </c>
      <c r="G69" s="529" t="e">
        <f ca="1">+IF(AND(ISNUMBER(OFFSET('Water Data'!$E$4,0,10*ROW('Water Data'!E63))),'Data Summary'!BV69="Yes"),100-OFFSET('Water Data'!$E$4,0,10*ROW('Water Data'!E63)),NA())</f>
        <v>#N/A</v>
      </c>
      <c r="H69" s="529" t="e">
        <f ca="1">+IF(AND(ISNUMBER(OFFSET('Water Data'!$E$6,0,10*ROW('Water Data'!E63))),'Data Summary'!BW69="Yes"),OFFSET('Water Data'!$E$6,0,10*ROW('Water Data'!E63)),NA())</f>
        <v>#N/A</v>
      </c>
      <c r="I69" s="529" t="e">
        <f ca="1">+IF(AND(ISNUMBER(OFFSET('Water Data'!$E$9,0,10*ROW('Water Data'!E63))),'Data Summary'!BX69="Yes"),OFFSET('Water Data'!$E$9,0,10*ROW('Water Data'!E63)),NA())</f>
        <v>#N/A</v>
      </c>
      <c r="J69" s="529" t="e">
        <f ca="1">+IF(AND(ISNUMBER(OFFSET('Water Data'!$F$4,0,10*ROW('Water Data'!F63))),'Data Summary'!BY69="Yes"),100-OFFSET('Water Data'!$F$4,0,10*ROW('Water Data'!F63)),NA())</f>
        <v>#N/A</v>
      </c>
      <c r="K69" s="529" t="e">
        <f ca="1">+IF(AND(ISNUMBER(OFFSET('Water Data'!$F$6,0,10*ROW('Water Data'!F63))),'Data Summary'!BZ69="Yes"),OFFSET('Water Data'!$F$6,0,10*ROW('Water Data'!F63)),NA())</f>
        <v>#N/A</v>
      </c>
      <c r="L69" s="529" t="e">
        <f ca="1">+IF(AND(ISNUMBER(OFFSET('Water Data'!$F$9,0,10*ROW('Water Data'!F63))),'Data Summary'!CA69="Yes"),OFFSET('Water Data'!$F$9,0,10*ROW('Water Data'!F63)),NA())</f>
        <v>#N/A</v>
      </c>
      <c r="M69" s="529" t="e">
        <f ca="1">+IF(AND(ISNUMBER(OFFSET('Water Data'!$G$4,0,10*ROW('Water Data'!G63))),'Data Summary'!CB69="Yes"),100-OFFSET('Water Data'!$G$4,0,10*ROW('Water Data'!G63)),NA())</f>
        <v>#N/A</v>
      </c>
      <c r="N69" s="529" t="e">
        <f ca="1">+IF(AND(ISNUMBER(OFFSET('Water Data'!$G$6,0,10*ROW('Water Data'!G63))),'Data Summary'!CC69="Yes"),OFFSET('Water Data'!$G$6,0,10*ROW('Water Data'!G63)),NA())</f>
        <v>#N/A</v>
      </c>
      <c r="O69" s="529" t="e">
        <f ca="1">+IF(AND(ISNUMBER(OFFSET('Water Data'!$G$9,0,10*ROW('Water Data'!G63))),'Data Summary'!CD69="Yes"),OFFSET('Water Data'!$G$9,0,10*ROW('Water Data'!G63)),NA())</f>
        <v>#N/A</v>
      </c>
      <c r="P69" s="529" t="e">
        <f ca="1">+IF(AND(ISNUMBER(OFFSET('Water Data'!$H$4,0,10*ROW('Water Data'!H63))),'Data Summary'!CE69="Yes"),100-OFFSET('Water Data'!$H$4,0,10*ROW('Water Data'!H63)),NA())</f>
        <v>#N/A</v>
      </c>
      <c r="Q69" s="529" t="e">
        <f ca="1">+IF(AND(ISNUMBER(OFFSET('Water Data'!$H$6,0,10*ROW('Water Data'!H63))),'Data Summary'!CF69="Yes"),OFFSET('Water Data'!$H$6,0,10*ROW('Water Data'!H63)),NA())</f>
        <v>#N/A</v>
      </c>
      <c r="R69" s="529" t="e">
        <f ca="1">+IF(AND(ISNUMBER(OFFSET('Water Data'!$H$9,0,10*ROW('Water Data'!H63))),'Data Summary'!CG69="Yes"),OFFSET('Water Data'!$H$9,0,10*ROW('Water Data'!H63)),NA())</f>
        <v>#N/A</v>
      </c>
      <c r="S69" s="529" t="e">
        <f ca="1">+IF(AND(ISNUMBER(OFFSET('Water Data'!$I$4,0,10*ROW('Water Data'!I63))),'Data Summary'!CH69="Yes"),100-OFFSET('Water Data'!$I$4,0,10*ROW('Water Data'!I63)),NA())</f>
        <v>#N/A</v>
      </c>
      <c r="T69" s="529" t="e">
        <f ca="1">+IF(AND(ISNUMBER(OFFSET('Water Data'!$I$6,0,10*ROW('Water Data'!I63))),'Data Summary'!CI69="Yes"),OFFSET('Water Data'!$I$6,0,10*ROW('Water Data'!I63)),NA())</f>
        <v>#N/A</v>
      </c>
      <c r="U69" s="529" t="e">
        <f ca="1">+IF(AND(ISNUMBER(OFFSET('Water Data'!$I$9,0,10*ROW('Water Data'!I63))),'Data Summary'!CJ69="Yes"),OFFSET('Water Data'!$I$9,0,10*ROW('Water Data'!I63)),NA())</f>
        <v>#N/A</v>
      </c>
      <c r="V69" s="530" t="e">
        <f ca="1">+IF(AND(ISNUMBER(OFFSET('Sanitation Data'!$D$4,0,10*ROW('Sanitation Data'!D63))),'Data Summary'!CK69="Yes"),100-OFFSET('Sanitation Data'!$D$4,0,10*ROW('Sanitation Data'!D63)),NA())</f>
        <v>#N/A</v>
      </c>
      <c r="W69" s="530" t="e">
        <f ca="1">+IF(AND(ISNUMBER(OFFSET('Sanitation Data'!$D$6,0,10*ROW('Sanitation Data'!D63))),'Data Summary'!CL69="Yes"),OFFSET('Sanitation Data'!$D$6,0,10*ROW('Sanitation Data'!D63)),NA())</f>
        <v>#N/A</v>
      </c>
      <c r="X69" s="530" t="e">
        <f ca="1">+IF(AND(ISNUMBER(OFFSET('Sanitation Data'!$D$10,0,10*ROW('Sanitation Data'!D63))),'Data Summary'!CM69="Yes"),OFFSET('Sanitation Data'!$D$10,0,10*ROW('Sanitation Data'!D63)),NA())</f>
        <v>#N/A</v>
      </c>
      <c r="Y69" s="530" t="e">
        <f ca="1">+IF(AND(ISNUMBER(OFFSET('Sanitation Data'!$D$11,0,10*ROW('Sanitation Data'!D63))),'Data Summary'!CN69="Yes"),OFFSET('Sanitation Data'!$D$11,0,10*ROW('Sanitation Data'!D63)),NA())</f>
        <v>#N/A</v>
      </c>
      <c r="Z69" s="530" t="e">
        <f ca="1">+IF(AND(ISNUMBER(OFFSET('Sanitation Data'!$D$12,0,10*ROW('Sanitation Data'!D63))),'Data Summary'!CO69="Yes"),OFFSET('Sanitation Data'!$D$12,0,10*ROW('Sanitation Data'!D63)),NA())</f>
        <v>#N/A</v>
      </c>
      <c r="AA69" s="530" t="e">
        <f ca="1">+IF(AND(ISNUMBER(OFFSET('Sanitation Data'!$E$4,0,10*ROW('Sanitation Data'!E63))),'Data Summary'!CP69="Yes"),100-OFFSET('Sanitation Data'!$E$4,0,10*ROW('Sanitation Data'!E63)),NA())</f>
        <v>#N/A</v>
      </c>
      <c r="AB69" s="530" t="e">
        <f ca="1">+IF(AND(ISNUMBER(OFFSET('Sanitation Data'!$E$6,0,10*ROW('Sanitation Data'!E63))),'Data Summary'!CQ69="Yes"),OFFSET('Sanitation Data'!$E$6,0,10*ROW('Sanitation Data'!E63)),NA())</f>
        <v>#N/A</v>
      </c>
      <c r="AC69" s="530" t="e">
        <f ca="1">+IF(AND(ISNUMBER(OFFSET('Sanitation Data'!$E$10,0,10*ROW('Sanitation Data'!E63))),'Data Summary'!CR69="Yes"),OFFSET('Sanitation Data'!$E$10,0,10*ROW('Sanitation Data'!E63)),NA())</f>
        <v>#N/A</v>
      </c>
      <c r="AD69" s="530" t="e">
        <f ca="1">+IF(AND(ISNUMBER(OFFSET('Sanitation Data'!$E$11,0,10*ROW('Sanitation Data'!E63))),'Data Summary'!CS69="Yes"),OFFSET('Sanitation Data'!$E$11,0,10*ROW('Sanitation Data'!E63)),NA())</f>
        <v>#N/A</v>
      </c>
      <c r="AE69" s="530" t="e">
        <f ca="1">+IF(AND(ISNUMBER(OFFSET('Sanitation Data'!$E$12,0,10*ROW('Sanitation Data'!E63))),'Data Summary'!CT69="Yes"),OFFSET('Sanitation Data'!$E$12,0,10*ROW('Sanitation Data'!E63)),NA())</f>
        <v>#N/A</v>
      </c>
      <c r="AF69" s="530" t="e">
        <f ca="1">+IF(AND(ISNUMBER(OFFSET('Sanitation Data'!$F$4,0,10*ROW('Sanitation Data'!F63))),'Data Summary'!CU69="Yes"),100-OFFSET('Sanitation Data'!$F$4,0,10*ROW('Sanitation Data'!F63)),NA())</f>
        <v>#N/A</v>
      </c>
      <c r="AG69" s="530" t="e">
        <f ca="1">+IF(AND(ISNUMBER(OFFSET('Sanitation Data'!$F$6,0,10*ROW('Sanitation Data'!F63))),'Data Summary'!CV69="Yes"),OFFSET('Sanitation Data'!$F$6,0,10*ROW('Sanitation Data'!F63)),NA())</f>
        <v>#N/A</v>
      </c>
      <c r="AH69" s="530" t="e">
        <f ca="1">+IF(AND(ISNUMBER(OFFSET('Sanitation Data'!$F$10,0,10*ROW('Sanitation Data'!F63))),'Data Summary'!CW69="Yes"),OFFSET('Sanitation Data'!$F$10,0,10*ROW('Sanitation Data'!F63)),NA())</f>
        <v>#N/A</v>
      </c>
      <c r="AI69" s="530" t="e">
        <f ca="1">+IF(AND(ISNUMBER(OFFSET('Sanitation Data'!$F$11,0,10*ROW('Sanitation Data'!F63))),'Data Summary'!CX69="Yes"),OFFSET('Sanitation Data'!$F$11,0,10*ROW('Sanitation Data'!F63)),NA())</f>
        <v>#N/A</v>
      </c>
      <c r="AJ69" s="530" t="e">
        <f ca="1">+IF(AND(ISNUMBER(OFFSET('Sanitation Data'!$F$12,0,10*ROW('Sanitation Data'!F63))),'Data Summary'!CY69="Yes"),OFFSET('Sanitation Data'!$F$12,0,10*ROW('Sanitation Data'!F63)),NA())</f>
        <v>#N/A</v>
      </c>
      <c r="AK69" s="530" t="e">
        <f ca="1">+IF(AND(ISNUMBER(OFFSET('Sanitation Data'!$G$4,0,10*ROW('Sanitation Data'!G63))),'Data Summary'!CZ69="Yes"),100-OFFSET('Sanitation Data'!$G$4,0,10*ROW('Sanitation Data'!G63)),NA())</f>
        <v>#N/A</v>
      </c>
      <c r="AL69" s="530" t="e">
        <f ca="1">+IF(AND(ISNUMBER(OFFSET('Sanitation Data'!$G$6,0,10*ROW('Sanitation Data'!G63))),'Data Summary'!DA69="Yes"),OFFSET('Sanitation Data'!$G$6,0,10*ROW('Sanitation Data'!G63)),NA())</f>
        <v>#N/A</v>
      </c>
      <c r="AM69" s="530" t="e">
        <f ca="1">+IF(AND(ISNUMBER(OFFSET('Sanitation Data'!$G$10,0,10*ROW('Sanitation Data'!G63))),'Data Summary'!DB69="Yes"),OFFSET('Sanitation Data'!$G$10,0,10*ROW('Sanitation Data'!G63)),NA())</f>
        <v>#N/A</v>
      </c>
      <c r="AN69" s="530" t="e">
        <f ca="1">+IF(AND(ISNUMBER(OFFSET('Sanitation Data'!$G$11,0,10*ROW('Sanitation Data'!G63))),'Data Summary'!DC69="Yes"),OFFSET('Sanitation Data'!$G$11,0,10*ROW('Sanitation Data'!G63)),NA())</f>
        <v>#N/A</v>
      </c>
      <c r="AO69" s="530" t="e">
        <f ca="1">+IF(AND(ISNUMBER(OFFSET('Sanitation Data'!$G$12,0,10*ROW('Sanitation Data'!G63))),'Data Summary'!DD69="Yes"),OFFSET('Sanitation Data'!$G$12,0,10*ROW('Sanitation Data'!G63)),NA())</f>
        <v>#N/A</v>
      </c>
      <c r="AP69" s="530" t="e">
        <f ca="1">+IF(AND(ISNUMBER(OFFSET('Sanitation Data'!$H$4,0,10*ROW('Sanitation Data'!H63))),'Data Summary'!DE69="Yes"),100-OFFSET('Sanitation Data'!$H$4,0,10*ROW('Sanitation Data'!H63)),NA())</f>
        <v>#N/A</v>
      </c>
      <c r="AQ69" s="530" t="e">
        <f ca="1">+IF(AND(ISNUMBER(OFFSET('Sanitation Data'!$H$6,0,10*ROW('Sanitation Data'!H63))),'Data Summary'!DF69="Yes"),OFFSET('Sanitation Data'!$H$6,0,10*ROW('Sanitation Data'!H63)),NA())</f>
        <v>#N/A</v>
      </c>
      <c r="AR69" s="530" t="e">
        <f ca="1">+IF(AND(ISNUMBER(OFFSET('Sanitation Data'!$H$10,0,10*ROW('Sanitation Data'!H63))),'Data Summary'!DG69="Yes"),OFFSET('Sanitation Data'!$H$10,0,10*ROW('Sanitation Data'!H63)),NA())</f>
        <v>#N/A</v>
      </c>
      <c r="AS69" s="530" t="e">
        <f ca="1">+IF(AND(ISNUMBER(OFFSET('Sanitation Data'!$H$11,0,10*ROW('Sanitation Data'!H63))),'Data Summary'!DH69="Yes"),OFFSET('Sanitation Data'!$H$11,0,10*ROW('Sanitation Data'!H63)),NA())</f>
        <v>#N/A</v>
      </c>
      <c r="AT69" s="530" t="e">
        <f ca="1">+IF(AND(ISNUMBER(OFFSET('Sanitation Data'!$H$12,0,10*ROW('Sanitation Data'!H63))),'Data Summary'!DI69="Yes"),OFFSET('Sanitation Data'!$H$12,0,10*ROW('Sanitation Data'!H63)),NA())</f>
        <v>#N/A</v>
      </c>
      <c r="AU69" s="530" t="e">
        <f ca="1">+IF(AND(ISNUMBER(OFFSET('Sanitation Data'!$I$4,0,10*ROW('Sanitation Data'!I63))),'Data Summary'!DJ69="Yes"),100-OFFSET('Sanitation Data'!$I$4,0,10*ROW('Sanitation Data'!I63)),NA())</f>
        <v>#N/A</v>
      </c>
      <c r="AV69" s="530" t="e">
        <f ca="1">+IF(AND(ISNUMBER(OFFSET('Sanitation Data'!$I$6,0,10*ROW('Sanitation Data'!I63))),'Data Summary'!DK69="Yes"),OFFSET('Sanitation Data'!$I$6,0,10*ROW('Sanitation Data'!I63)),NA())</f>
        <v>#N/A</v>
      </c>
      <c r="AW69" s="530" t="e">
        <f ca="1">+IF(AND(ISNUMBER(OFFSET('Sanitation Data'!$I$10,0,10*ROW('Sanitation Data'!I63))),'Data Summary'!DL69="Yes"),OFFSET('Sanitation Data'!$I$10,0,10*ROW('Sanitation Data'!I63)),NA())</f>
        <v>#N/A</v>
      </c>
      <c r="AX69" s="530" t="e">
        <f ca="1">+IF(AND(ISNUMBER(OFFSET('Sanitation Data'!$I$11,0,10*ROW('Sanitation Data'!I63))),'Data Summary'!DM69="Yes"),OFFSET('Sanitation Data'!$I$11,0,10*ROW('Sanitation Data'!I63)),NA())</f>
        <v>#N/A</v>
      </c>
      <c r="AY69" s="530" t="e">
        <f ca="1">+IF(AND(ISNUMBER(OFFSET('Sanitation Data'!$I$12,0,10*ROW('Sanitation Data'!I63))),'Data Summary'!DN69="Yes"),OFFSET('Sanitation Data'!$I$12,0,10*ROW('Sanitation Data'!I63)),NA())</f>
        <v>#N/A</v>
      </c>
      <c r="AZ69" s="531" t="e">
        <f ca="1">+IF(AND(ISNUMBER(OFFSET('Hygiene Data'!$D$5,0,10*ROW('Hygiene Data'!D63))),'Data Summary'!DO69="Yes"),OFFSET('Hygiene Data'!$D$5,0,10*ROW('Hygiene Data'!D63)),NA())</f>
        <v>#N/A</v>
      </c>
      <c r="BA69" s="531" t="e">
        <f ca="1">+IF(AND(ISNUMBER(OFFSET('Hygiene Data'!$D$7,0,10*ROW('Hygiene Data'!D63))),'Data Summary'!DP69="Yes"),OFFSET('Hygiene Data'!$D$7,0,10*ROW('Hygiene Data'!D63)),NA())</f>
        <v>#N/A</v>
      </c>
      <c r="BB69" s="531" t="e">
        <f ca="1">+IF(AND(ISNUMBER(OFFSET('Hygiene Data'!$D$9,0,10*ROW('Hygiene Data'!D63))),'Data Summary'!DQ69="Yes"),OFFSET('Hygiene Data'!$D$9,0,10*ROW('Hygiene Data'!D63)),NA())</f>
        <v>#N/A</v>
      </c>
      <c r="BC69" s="531" t="e">
        <f ca="1">+IF(AND(ISNUMBER(OFFSET('Hygiene Data'!$E$5,0,10*ROW('Hygiene Data'!E63))),'Data Summary'!DR69="Yes"),OFFSET('Hygiene Data'!$E$5,0,10*ROW('Hygiene Data'!E63)),NA())</f>
        <v>#N/A</v>
      </c>
      <c r="BD69" s="531" t="e">
        <f ca="1">+IF(AND(ISNUMBER(OFFSET('Hygiene Data'!$E$7,0,10*ROW('Hygiene Data'!E63))),'Data Summary'!DS69="Yes"),OFFSET('Hygiene Data'!$E$7,0,10*ROW('Hygiene Data'!E63)),NA())</f>
        <v>#N/A</v>
      </c>
      <c r="BE69" s="531" t="e">
        <f ca="1">+IF(AND(ISNUMBER(OFFSET('Hygiene Data'!$E$9,0,10*ROW('Hygiene Data'!E63))),'Data Summary'!DT69="Yes"),OFFSET('Hygiene Data'!$E$9,0,10*ROW('Hygiene Data'!E63)),NA())</f>
        <v>#N/A</v>
      </c>
      <c r="BF69" s="531" t="e">
        <f ca="1">+IF(AND(ISNUMBER(OFFSET('Hygiene Data'!$F$5,0,10*ROW('Hygiene Data'!F63))),'Data Summary'!DU69="Yes"),OFFSET('Hygiene Data'!$F$5,0,10*ROW('Hygiene Data'!F63)),NA())</f>
        <v>#N/A</v>
      </c>
      <c r="BG69" s="531" t="e">
        <f ca="1">+IF(AND(ISNUMBER(OFFSET('Hygiene Data'!$F$7,0,10*ROW('Hygiene Data'!F63))),'Data Summary'!DV69="Yes"),OFFSET('Hygiene Data'!$F$7,0,10*ROW('Hygiene Data'!F63)),NA())</f>
        <v>#N/A</v>
      </c>
      <c r="BH69" s="531" t="e">
        <f ca="1">+IF(AND(ISNUMBER(OFFSET('Hygiene Data'!$F$9,0,10*ROW('Hygiene Data'!F63))),'Data Summary'!DW69="Yes"),OFFSET('Hygiene Data'!$F$9,0,10*ROW('Hygiene Data'!F63)),NA())</f>
        <v>#N/A</v>
      </c>
      <c r="BI69" s="531" t="e">
        <f ca="1">+IF(AND(ISNUMBER(OFFSET('Hygiene Data'!$G$5,0,10*ROW('Hygiene Data'!G63))),'Data Summary'!DX69="Yes"),OFFSET('Hygiene Data'!$G$5,0,10*ROW('Hygiene Data'!G63)),NA())</f>
        <v>#N/A</v>
      </c>
      <c r="BJ69" s="531" t="e">
        <f ca="1">+IF(AND(ISNUMBER(OFFSET('Hygiene Data'!$G$7,0,10*ROW('Hygiene Data'!G63))),'Data Summary'!DY69="Yes"),OFFSET('Hygiene Data'!$G$7,0,10*ROW('Hygiene Data'!G63)),NA())</f>
        <v>#N/A</v>
      </c>
      <c r="BK69" s="531" t="e">
        <f ca="1">+IF(AND(ISNUMBER(OFFSET('Hygiene Data'!$G$9,0,10*ROW('Hygiene Data'!G63))),'Data Summary'!DZ69="Yes"),OFFSET('Hygiene Data'!$G$9,0,10*ROW('Hygiene Data'!G63)),NA())</f>
        <v>#N/A</v>
      </c>
      <c r="BL69" s="531" t="e">
        <f ca="1">+IF(AND(ISNUMBER(OFFSET('Hygiene Data'!$H$5,0,10*ROW('Hygiene Data'!H63))),'Data Summary'!EA69="Yes"),OFFSET('Hygiene Data'!$H$5,0,10*ROW('Hygiene Data'!H63)),NA())</f>
        <v>#N/A</v>
      </c>
      <c r="BM69" s="531" t="e">
        <f ca="1">+IF(AND(ISNUMBER(OFFSET('Hygiene Data'!$H$7,0,10*ROW('Hygiene Data'!H63))),'Data Summary'!EB69="Yes"),OFFSET('Hygiene Data'!$H$7,0,10*ROW('Hygiene Data'!H63)),NA())</f>
        <v>#N/A</v>
      </c>
      <c r="BN69" s="531" t="e">
        <f ca="1">+IF(AND(ISNUMBER(OFFSET('Hygiene Data'!$H$9,0,10*ROW('Hygiene Data'!H63))),'Data Summary'!EC69="Yes"),OFFSET('Hygiene Data'!$H$9,0,10*ROW('Hygiene Data'!H63)),NA())</f>
        <v>#N/A</v>
      </c>
      <c r="BO69" s="531" t="e">
        <f ca="1">+IF(AND(ISNUMBER(OFFSET('Hygiene Data'!$I$5,0,10*ROW('Hygiene Data'!I63))),'Data Summary'!ED69="Yes"),OFFSET('Hygiene Data'!$I$5,0,10*ROW('Hygiene Data'!I63)),NA())</f>
        <v>#N/A</v>
      </c>
      <c r="BP69" s="531" t="e">
        <f ca="1">+IF(AND(ISNUMBER(OFFSET('Hygiene Data'!$I$7,0,10*ROW('Hygiene Data'!I63))),'Data Summary'!EE69="Yes"),OFFSET('Hygiene Data'!$I$7,0,10*ROW('Hygiene Data'!I63)),NA())</f>
        <v>#N/A</v>
      </c>
      <c r="BQ69" s="531" t="e">
        <f ca="1">+IF(AND(ISNUMBER(OFFSET('Hygiene Data'!$I$9,0,10*ROW('Hygiene Data'!I63))),'Data Summary'!EF69="Yes"),OFFSET('Hygiene Data'!$I$9,0,10*ROW('Hygiene Data'!I63)),NA())</f>
        <v>#N/A</v>
      </c>
    </row>
    <row r="70" spans="1:69" x14ac:dyDescent="0.25">
      <c r="A70" s="527" t="e">
        <f ca="1">+RIGHT('Data Summary'!A70,LEN('Data Summary'!A70)-9)</f>
        <v>#VALUE!</v>
      </c>
      <c r="B70" s="501" t="str">
        <f ca="1">+IF(ISTEXT('Data Summary'!B70),'Data Summary'!B70,"")</f>
        <v/>
      </c>
      <c r="C70" s="528" t="e">
        <f ca="1">+VALUE('Data Summary'!C70)</f>
        <v>#VALUE!</v>
      </c>
      <c r="D70" s="529" t="e">
        <f ca="1">+IF(AND(ISNUMBER(OFFSET('Water Data'!$D$4,0,10*ROW('Water Data'!D64))),'Data Summary'!BS70="Yes"),100-OFFSET('Water Data'!$D$4,0,10*ROW('Water Data'!D64)),NA())</f>
        <v>#N/A</v>
      </c>
      <c r="E70" s="529" t="e">
        <f ca="1">+IF(AND(ISNUMBER(OFFSET('Water Data'!$D$6,0,10*ROW('Water Data'!D64))),'Data Summary'!BT70="Yes"),OFFSET('Water Data'!$D$6,0,10*ROW('Water Data'!D64)),NA())</f>
        <v>#N/A</v>
      </c>
      <c r="F70" s="529" t="e">
        <f ca="1">+IF(AND(ISNUMBER(OFFSET('Water Data'!$D$9,0,10*ROW('Water Data'!D64))),'Data Summary'!BU70="Yes"),OFFSET('Water Data'!$D$9,0,10*ROW('Water Data'!D64)),NA())</f>
        <v>#N/A</v>
      </c>
      <c r="G70" s="529" t="e">
        <f ca="1">+IF(AND(ISNUMBER(OFFSET('Water Data'!$E$4,0,10*ROW('Water Data'!E64))),'Data Summary'!BV70="Yes"),100-OFFSET('Water Data'!$E$4,0,10*ROW('Water Data'!E64)),NA())</f>
        <v>#N/A</v>
      </c>
      <c r="H70" s="529" t="e">
        <f ca="1">+IF(AND(ISNUMBER(OFFSET('Water Data'!$E$6,0,10*ROW('Water Data'!E64))),'Data Summary'!BW70="Yes"),OFFSET('Water Data'!$E$6,0,10*ROW('Water Data'!E64)),NA())</f>
        <v>#N/A</v>
      </c>
      <c r="I70" s="529" t="e">
        <f ca="1">+IF(AND(ISNUMBER(OFFSET('Water Data'!$E$9,0,10*ROW('Water Data'!E64))),'Data Summary'!BX70="Yes"),OFFSET('Water Data'!$E$9,0,10*ROW('Water Data'!E64)),NA())</f>
        <v>#N/A</v>
      </c>
      <c r="J70" s="529" t="e">
        <f ca="1">+IF(AND(ISNUMBER(OFFSET('Water Data'!$F$4,0,10*ROW('Water Data'!F64))),'Data Summary'!BY70="Yes"),100-OFFSET('Water Data'!$F$4,0,10*ROW('Water Data'!F64)),NA())</f>
        <v>#N/A</v>
      </c>
      <c r="K70" s="529" t="e">
        <f ca="1">+IF(AND(ISNUMBER(OFFSET('Water Data'!$F$6,0,10*ROW('Water Data'!F64))),'Data Summary'!BZ70="Yes"),OFFSET('Water Data'!$F$6,0,10*ROW('Water Data'!F64)),NA())</f>
        <v>#N/A</v>
      </c>
      <c r="L70" s="529" t="e">
        <f ca="1">+IF(AND(ISNUMBER(OFFSET('Water Data'!$F$9,0,10*ROW('Water Data'!F64))),'Data Summary'!CA70="Yes"),OFFSET('Water Data'!$F$9,0,10*ROW('Water Data'!F64)),NA())</f>
        <v>#N/A</v>
      </c>
      <c r="M70" s="529" t="e">
        <f ca="1">+IF(AND(ISNUMBER(OFFSET('Water Data'!$G$4,0,10*ROW('Water Data'!G64))),'Data Summary'!CB70="Yes"),100-OFFSET('Water Data'!$G$4,0,10*ROW('Water Data'!G64)),NA())</f>
        <v>#N/A</v>
      </c>
      <c r="N70" s="529" t="e">
        <f ca="1">+IF(AND(ISNUMBER(OFFSET('Water Data'!$G$6,0,10*ROW('Water Data'!G64))),'Data Summary'!CC70="Yes"),OFFSET('Water Data'!$G$6,0,10*ROW('Water Data'!G64)),NA())</f>
        <v>#N/A</v>
      </c>
      <c r="O70" s="529" t="e">
        <f ca="1">+IF(AND(ISNUMBER(OFFSET('Water Data'!$G$9,0,10*ROW('Water Data'!G64))),'Data Summary'!CD70="Yes"),OFFSET('Water Data'!$G$9,0,10*ROW('Water Data'!G64)),NA())</f>
        <v>#N/A</v>
      </c>
      <c r="P70" s="529" t="e">
        <f ca="1">+IF(AND(ISNUMBER(OFFSET('Water Data'!$H$4,0,10*ROW('Water Data'!H64))),'Data Summary'!CE70="Yes"),100-OFFSET('Water Data'!$H$4,0,10*ROW('Water Data'!H64)),NA())</f>
        <v>#N/A</v>
      </c>
      <c r="Q70" s="529" t="e">
        <f ca="1">+IF(AND(ISNUMBER(OFFSET('Water Data'!$H$6,0,10*ROW('Water Data'!H64))),'Data Summary'!CF70="Yes"),OFFSET('Water Data'!$H$6,0,10*ROW('Water Data'!H64)),NA())</f>
        <v>#N/A</v>
      </c>
      <c r="R70" s="529" t="e">
        <f ca="1">+IF(AND(ISNUMBER(OFFSET('Water Data'!$H$9,0,10*ROW('Water Data'!H64))),'Data Summary'!CG70="Yes"),OFFSET('Water Data'!$H$9,0,10*ROW('Water Data'!H64)),NA())</f>
        <v>#N/A</v>
      </c>
      <c r="S70" s="529" t="e">
        <f ca="1">+IF(AND(ISNUMBER(OFFSET('Water Data'!$I$4,0,10*ROW('Water Data'!I64))),'Data Summary'!CH70="Yes"),100-OFFSET('Water Data'!$I$4,0,10*ROW('Water Data'!I64)),NA())</f>
        <v>#N/A</v>
      </c>
      <c r="T70" s="529" t="e">
        <f ca="1">+IF(AND(ISNUMBER(OFFSET('Water Data'!$I$6,0,10*ROW('Water Data'!I64))),'Data Summary'!CI70="Yes"),OFFSET('Water Data'!$I$6,0,10*ROW('Water Data'!I64)),NA())</f>
        <v>#N/A</v>
      </c>
      <c r="U70" s="529" t="e">
        <f ca="1">+IF(AND(ISNUMBER(OFFSET('Water Data'!$I$9,0,10*ROW('Water Data'!I64))),'Data Summary'!CJ70="Yes"),OFFSET('Water Data'!$I$9,0,10*ROW('Water Data'!I64)),NA())</f>
        <v>#N/A</v>
      </c>
      <c r="V70" s="530" t="e">
        <f ca="1">+IF(AND(ISNUMBER(OFFSET('Sanitation Data'!$D$4,0,10*ROW('Sanitation Data'!D64))),'Data Summary'!CK70="Yes"),100-OFFSET('Sanitation Data'!$D$4,0,10*ROW('Sanitation Data'!D64)),NA())</f>
        <v>#N/A</v>
      </c>
      <c r="W70" s="530" t="e">
        <f ca="1">+IF(AND(ISNUMBER(OFFSET('Sanitation Data'!$D$6,0,10*ROW('Sanitation Data'!D64))),'Data Summary'!CL70="Yes"),OFFSET('Sanitation Data'!$D$6,0,10*ROW('Sanitation Data'!D64)),NA())</f>
        <v>#N/A</v>
      </c>
      <c r="X70" s="530" t="e">
        <f ca="1">+IF(AND(ISNUMBER(OFFSET('Sanitation Data'!$D$10,0,10*ROW('Sanitation Data'!D64))),'Data Summary'!CM70="Yes"),OFFSET('Sanitation Data'!$D$10,0,10*ROW('Sanitation Data'!D64)),NA())</f>
        <v>#N/A</v>
      </c>
      <c r="Y70" s="530" t="e">
        <f ca="1">+IF(AND(ISNUMBER(OFFSET('Sanitation Data'!$D$11,0,10*ROW('Sanitation Data'!D64))),'Data Summary'!CN70="Yes"),OFFSET('Sanitation Data'!$D$11,0,10*ROW('Sanitation Data'!D64)),NA())</f>
        <v>#N/A</v>
      </c>
      <c r="Z70" s="530" t="e">
        <f ca="1">+IF(AND(ISNUMBER(OFFSET('Sanitation Data'!$D$12,0,10*ROW('Sanitation Data'!D64))),'Data Summary'!CO70="Yes"),OFFSET('Sanitation Data'!$D$12,0,10*ROW('Sanitation Data'!D64)),NA())</f>
        <v>#N/A</v>
      </c>
      <c r="AA70" s="530" t="e">
        <f ca="1">+IF(AND(ISNUMBER(OFFSET('Sanitation Data'!$E$4,0,10*ROW('Sanitation Data'!E64))),'Data Summary'!CP70="Yes"),100-OFFSET('Sanitation Data'!$E$4,0,10*ROW('Sanitation Data'!E64)),NA())</f>
        <v>#N/A</v>
      </c>
      <c r="AB70" s="530" t="e">
        <f ca="1">+IF(AND(ISNUMBER(OFFSET('Sanitation Data'!$E$6,0,10*ROW('Sanitation Data'!E64))),'Data Summary'!CQ70="Yes"),OFFSET('Sanitation Data'!$E$6,0,10*ROW('Sanitation Data'!E64)),NA())</f>
        <v>#N/A</v>
      </c>
      <c r="AC70" s="530" t="e">
        <f ca="1">+IF(AND(ISNUMBER(OFFSET('Sanitation Data'!$E$10,0,10*ROW('Sanitation Data'!E64))),'Data Summary'!CR70="Yes"),OFFSET('Sanitation Data'!$E$10,0,10*ROW('Sanitation Data'!E64)),NA())</f>
        <v>#N/A</v>
      </c>
      <c r="AD70" s="530" t="e">
        <f ca="1">+IF(AND(ISNUMBER(OFFSET('Sanitation Data'!$E$11,0,10*ROW('Sanitation Data'!E64))),'Data Summary'!CS70="Yes"),OFFSET('Sanitation Data'!$E$11,0,10*ROW('Sanitation Data'!E64)),NA())</f>
        <v>#N/A</v>
      </c>
      <c r="AE70" s="530" t="e">
        <f ca="1">+IF(AND(ISNUMBER(OFFSET('Sanitation Data'!$E$12,0,10*ROW('Sanitation Data'!E64))),'Data Summary'!CT70="Yes"),OFFSET('Sanitation Data'!$E$12,0,10*ROW('Sanitation Data'!E64)),NA())</f>
        <v>#N/A</v>
      </c>
      <c r="AF70" s="530" t="e">
        <f ca="1">+IF(AND(ISNUMBER(OFFSET('Sanitation Data'!$F$4,0,10*ROW('Sanitation Data'!F64))),'Data Summary'!CU70="Yes"),100-OFFSET('Sanitation Data'!$F$4,0,10*ROW('Sanitation Data'!F64)),NA())</f>
        <v>#N/A</v>
      </c>
      <c r="AG70" s="530" t="e">
        <f ca="1">+IF(AND(ISNUMBER(OFFSET('Sanitation Data'!$F$6,0,10*ROW('Sanitation Data'!F64))),'Data Summary'!CV70="Yes"),OFFSET('Sanitation Data'!$F$6,0,10*ROW('Sanitation Data'!F64)),NA())</f>
        <v>#N/A</v>
      </c>
      <c r="AH70" s="530" t="e">
        <f ca="1">+IF(AND(ISNUMBER(OFFSET('Sanitation Data'!$F$10,0,10*ROW('Sanitation Data'!F64))),'Data Summary'!CW70="Yes"),OFFSET('Sanitation Data'!$F$10,0,10*ROW('Sanitation Data'!F64)),NA())</f>
        <v>#N/A</v>
      </c>
      <c r="AI70" s="530" t="e">
        <f ca="1">+IF(AND(ISNUMBER(OFFSET('Sanitation Data'!$F$11,0,10*ROW('Sanitation Data'!F64))),'Data Summary'!CX70="Yes"),OFFSET('Sanitation Data'!$F$11,0,10*ROW('Sanitation Data'!F64)),NA())</f>
        <v>#N/A</v>
      </c>
      <c r="AJ70" s="530" t="e">
        <f ca="1">+IF(AND(ISNUMBER(OFFSET('Sanitation Data'!$F$12,0,10*ROW('Sanitation Data'!F64))),'Data Summary'!CY70="Yes"),OFFSET('Sanitation Data'!$F$12,0,10*ROW('Sanitation Data'!F64)),NA())</f>
        <v>#N/A</v>
      </c>
      <c r="AK70" s="530" t="e">
        <f ca="1">+IF(AND(ISNUMBER(OFFSET('Sanitation Data'!$G$4,0,10*ROW('Sanitation Data'!G64))),'Data Summary'!CZ70="Yes"),100-OFFSET('Sanitation Data'!$G$4,0,10*ROW('Sanitation Data'!G64)),NA())</f>
        <v>#N/A</v>
      </c>
      <c r="AL70" s="530" t="e">
        <f ca="1">+IF(AND(ISNUMBER(OFFSET('Sanitation Data'!$G$6,0,10*ROW('Sanitation Data'!G64))),'Data Summary'!DA70="Yes"),OFFSET('Sanitation Data'!$G$6,0,10*ROW('Sanitation Data'!G64)),NA())</f>
        <v>#N/A</v>
      </c>
      <c r="AM70" s="530" t="e">
        <f ca="1">+IF(AND(ISNUMBER(OFFSET('Sanitation Data'!$G$10,0,10*ROW('Sanitation Data'!G64))),'Data Summary'!DB70="Yes"),OFFSET('Sanitation Data'!$G$10,0,10*ROW('Sanitation Data'!G64)),NA())</f>
        <v>#N/A</v>
      </c>
      <c r="AN70" s="530" t="e">
        <f ca="1">+IF(AND(ISNUMBER(OFFSET('Sanitation Data'!$G$11,0,10*ROW('Sanitation Data'!G64))),'Data Summary'!DC70="Yes"),OFFSET('Sanitation Data'!$G$11,0,10*ROW('Sanitation Data'!G64)),NA())</f>
        <v>#N/A</v>
      </c>
      <c r="AO70" s="530" t="e">
        <f ca="1">+IF(AND(ISNUMBER(OFFSET('Sanitation Data'!$G$12,0,10*ROW('Sanitation Data'!G64))),'Data Summary'!DD70="Yes"),OFFSET('Sanitation Data'!$G$12,0,10*ROW('Sanitation Data'!G64)),NA())</f>
        <v>#N/A</v>
      </c>
      <c r="AP70" s="530" t="e">
        <f ca="1">+IF(AND(ISNUMBER(OFFSET('Sanitation Data'!$H$4,0,10*ROW('Sanitation Data'!H64))),'Data Summary'!DE70="Yes"),100-OFFSET('Sanitation Data'!$H$4,0,10*ROW('Sanitation Data'!H64)),NA())</f>
        <v>#N/A</v>
      </c>
      <c r="AQ70" s="530" t="e">
        <f ca="1">+IF(AND(ISNUMBER(OFFSET('Sanitation Data'!$H$6,0,10*ROW('Sanitation Data'!H64))),'Data Summary'!DF70="Yes"),OFFSET('Sanitation Data'!$H$6,0,10*ROW('Sanitation Data'!H64)),NA())</f>
        <v>#N/A</v>
      </c>
      <c r="AR70" s="530" t="e">
        <f ca="1">+IF(AND(ISNUMBER(OFFSET('Sanitation Data'!$H$10,0,10*ROW('Sanitation Data'!H64))),'Data Summary'!DG70="Yes"),OFFSET('Sanitation Data'!$H$10,0,10*ROW('Sanitation Data'!H64)),NA())</f>
        <v>#N/A</v>
      </c>
      <c r="AS70" s="530" t="e">
        <f ca="1">+IF(AND(ISNUMBER(OFFSET('Sanitation Data'!$H$11,0,10*ROW('Sanitation Data'!H64))),'Data Summary'!DH70="Yes"),OFFSET('Sanitation Data'!$H$11,0,10*ROW('Sanitation Data'!H64)),NA())</f>
        <v>#N/A</v>
      </c>
      <c r="AT70" s="530" t="e">
        <f ca="1">+IF(AND(ISNUMBER(OFFSET('Sanitation Data'!$H$12,0,10*ROW('Sanitation Data'!H64))),'Data Summary'!DI70="Yes"),OFFSET('Sanitation Data'!$H$12,0,10*ROW('Sanitation Data'!H64)),NA())</f>
        <v>#N/A</v>
      </c>
      <c r="AU70" s="530" t="e">
        <f ca="1">+IF(AND(ISNUMBER(OFFSET('Sanitation Data'!$I$4,0,10*ROW('Sanitation Data'!I64))),'Data Summary'!DJ70="Yes"),100-OFFSET('Sanitation Data'!$I$4,0,10*ROW('Sanitation Data'!I64)),NA())</f>
        <v>#N/A</v>
      </c>
      <c r="AV70" s="530" t="e">
        <f ca="1">+IF(AND(ISNUMBER(OFFSET('Sanitation Data'!$I$6,0,10*ROW('Sanitation Data'!I64))),'Data Summary'!DK70="Yes"),OFFSET('Sanitation Data'!$I$6,0,10*ROW('Sanitation Data'!I64)),NA())</f>
        <v>#N/A</v>
      </c>
      <c r="AW70" s="530" t="e">
        <f ca="1">+IF(AND(ISNUMBER(OFFSET('Sanitation Data'!$I$10,0,10*ROW('Sanitation Data'!I64))),'Data Summary'!DL70="Yes"),OFFSET('Sanitation Data'!$I$10,0,10*ROW('Sanitation Data'!I64)),NA())</f>
        <v>#N/A</v>
      </c>
      <c r="AX70" s="530" t="e">
        <f ca="1">+IF(AND(ISNUMBER(OFFSET('Sanitation Data'!$I$11,0,10*ROW('Sanitation Data'!I64))),'Data Summary'!DM70="Yes"),OFFSET('Sanitation Data'!$I$11,0,10*ROW('Sanitation Data'!I64)),NA())</f>
        <v>#N/A</v>
      </c>
      <c r="AY70" s="530" t="e">
        <f ca="1">+IF(AND(ISNUMBER(OFFSET('Sanitation Data'!$I$12,0,10*ROW('Sanitation Data'!I64))),'Data Summary'!DN70="Yes"),OFFSET('Sanitation Data'!$I$12,0,10*ROW('Sanitation Data'!I64)),NA())</f>
        <v>#N/A</v>
      </c>
      <c r="AZ70" s="531" t="e">
        <f ca="1">+IF(AND(ISNUMBER(OFFSET('Hygiene Data'!$D$5,0,10*ROW('Hygiene Data'!D64))),'Data Summary'!DO70="Yes"),OFFSET('Hygiene Data'!$D$5,0,10*ROW('Hygiene Data'!D64)),NA())</f>
        <v>#N/A</v>
      </c>
      <c r="BA70" s="531" t="e">
        <f ca="1">+IF(AND(ISNUMBER(OFFSET('Hygiene Data'!$D$7,0,10*ROW('Hygiene Data'!D64))),'Data Summary'!DP70="Yes"),OFFSET('Hygiene Data'!$D$7,0,10*ROW('Hygiene Data'!D64)),NA())</f>
        <v>#N/A</v>
      </c>
      <c r="BB70" s="531" t="e">
        <f ca="1">+IF(AND(ISNUMBER(OFFSET('Hygiene Data'!$D$9,0,10*ROW('Hygiene Data'!D64))),'Data Summary'!DQ70="Yes"),OFFSET('Hygiene Data'!$D$9,0,10*ROW('Hygiene Data'!D64)),NA())</f>
        <v>#N/A</v>
      </c>
      <c r="BC70" s="531" t="e">
        <f ca="1">+IF(AND(ISNUMBER(OFFSET('Hygiene Data'!$E$5,0,10*ROW('Hygiene Data'!E64))),'Data Summary'!DR70="Yes"),OFFSET('Hygiene Data'!$E$5,0,10*ROW('Hygiene Data'!E64)),NA())</f>
        <v>#N/A</v>
      </c>
      <c r="BD70" s="531" t="e">
        <f ca="1">+IF(AND(ISNUMBER(OFFSET('Hygiene Data'!$E$7,0,10*ROW('Hygiene Data'!E64))),'Data Summary'!DS70="Yes"),OFFSET('Hygiene Data'!$E$7,0,10*ROW('Hygiene Data'!E64)),NA())</f>
        <v>#N/A</v>
      </c>
      <c r="BE70" s="531" t="e">
        <f ca="1">+IF(AND(ISNUMBER(OFFSET('Hygiene Data'!$E$9,0,10*ROW('Hygiene Data'!E64))),'Data Summary'!DT70="Yes"),OFFSET('Hygiene Data'!$E$9,0,10*ROW('Hygiene Data'!E64)),NA())</f>
        <v>#N/A</v>
      </c>
      <c r="BF70" s="531" t="e">
        <f ca="1">+IF(AND(ISNUMBER(OFFSET('Hygiene Data'!$F$5,0,10*ROW('Hygiene Data'!F64))),'Data Summary'!DU70="Yes"),OFFSET('Hygiene Data'!$F$5,0,10*ROW('Hygiene Data'!F64)),NA())</f>
        <v>#N/A</v>
      </c>
      <c r="BG70" s="531" t="e">
        <f ca="1">+IF(AND(ISNUMBER(OFFSET('Hygiene Data'!$F$7,0,10*ROW('Hygiene Data'!F64))),'Data Summary'!DV70="Yes"),OFFSET('Hygiene Data'!$F$7,0,10*ROW('Hygiene Data'!F64)),NA())</f>
        <v>#N/A</v>
      </c>
      <c r="BH70" s="531" t="e">
        <f ca="1">+IF(AND(ISNUMBER(OFFSET('Hygiene Data'!$F$9,0,10*ROW('Hygiene Data'!F64))),'Data Summary'!DW70="Yes"),OFFSET('Hygiene Data'!$F$9,0,10*ROW('Hygiene Data'!F64)),NA())</f>
        <v>#N/A</v>
      </c>
      <c r="BI70" s="531" t="e">
        <f ca="1">+IF(AND(ISNUMBER(OFFSET('Hygiene Data'!$G$5,0,10*ROW('Hygiene Data'!G64))),'Data Summary'!DX70="Yes"),OFFSET('Hygiene Data'!$G$5,0,10*ROW('Hygiene Data'!G64)),NA())</f>
        <v>#N/A</v>
      </c>
      <c r="BJ70" s="531" t="e">
        <f ca="1">+IF(AND(ISNUMBER(OFFSET('Hygiene Data'!$G$7,0,10*ROW('Hygiene Data'!G64))),'Data Summary'!DY70="Yes"),OFFSET('Hygiene Data'!$G$7,0,10*ROW('Hygiene Data'!G64)),NA())</f>
        <v>#N/A</v>
      </c>
      <c r="BK70" s="531" t="e">
        <f ca="1">+IF(AND(ISNUMBER(OFFSET('Hygiene Data'!$G$9,0,10*ROW('Hygiene Data'!G64))),'Data Summary'!DZ70="Yes"),OFFSET('Hygiene Data'!$G$9,0,10*ROW('Hygiene Data'!G64)),NA())</f>
        <v>#N/A</v>
      </c>
      <c r="BL70" s="531" t="e">
        <f ca="1">+IF(AND(ISNUMBER(OFFSET('Hygiene Data'!$H$5,0,10*ROW('Hygiene Data'!H64))),'Data Summary'!EA70="Yes"),OFFSET('Hygiene Data'!$H$5,0,10*ROW('Hygiene Data'!H64)),NA())</f>
        <v>#N/A</v>
      </c>
      <c r="BM70" s="531" t="e">
        <f ca="1">+IF(AND(ISNUMBER(OFFSET('Hygiene Data'!$H$7,0,10*ROW('Hygiene Data'!H64))),'Data Summary'!EB70="Yes"),OFFSET('Hygiene Data'!$H$7,0,10*ROW('Hygiene Data'!H64)),NA())</f>
        <v>#N/A</v>
      </c>
      <c r="BN70" s="531" t="e">
        <f ca="1">+IF(AND(ISNUMBER(OFFSET('Hygiene Data'!$H$9,0,10*ROW('Hygiene Data'!H64))),'Data Summary'!EC70="Yes"),OFFSET('Hygiene Data'!$H$9,0,10*ROW('Hygiene Data'!H64)),NA())</f>
        <v>#N/A</v>
      </c>
      <c r="BO70" s="531" t="e">
        <f ca="1">+IF(AND(ISNUMBER(OFFSET('Hygiene Data'!$I$5,0,10*ROW('Hygiene Data'!I64))),'Data Summary'!ED70="Yes"),OFFSET('Hygiene Data'!$I$5,0,10*ROW('Hygiene Data'!I64)),NA())</f>
        <v>#N/A</v>
      </c>
      <c r="BP70" s="531" t="e">
        <f ca="1">+IF(AND(ISNUMBER(OFFSET('Hygiene Data'!$I$7,0,10*ROW('Hygiene Data'!I64))),'Data Summary'!EE70="Yes"),OFFSET('Hygiene Data'!$I$7,0,10*ROW('Hygiene Data'!I64)),NA())</f>
        <v>#N/A</v>
      </c>
      <c r="BQ70" s="531" t="e">
        <f ca="1">+IF(AND(ISNUMBER(OFFSET('Hygiene Data'!$I$9,0,10*ROW('Hygiene Data'!I64))),'Data Summary'!EF70="Yes"),OFFSET('Hygiene Data'!$I$9,0,10*ROW('Hygiene Data'!I64)),NA())</f>
        <v>#N/A</v>
      </c>
    </row>
    <row r="71" spans="1:69" x14ac:dyDescent="0.25">
      <c r="A71" s="527" t="e">
        <f ca="1">+RIGHT('Data Summary'!A71,LEN('Data Summary'!A71)-9)</f>
        <v>#VALUE!</v>
      </c>
      <c r="B71" s="501" t="str">
        <f ca="1">+IF(ISTEXT('Data Summary'!B71),'Data Summary'!B71,"")</f>
        <v/>
      </c>
      <c r="C71" s="528" t="e">
        <f ca="1">+VALUE('Data Summary'!C71)</f>
        <v>#VALUE!</v>
      </c>
      <c r="D71" s="529" t="e">
        <f ca="1">+IF(AND(ISNUMBER(OFFSET('Water Data'!$D$4,0,10*ROW('Water Data'!D65))),'Data Summary'!BS71="Yes"),100-OFFSET('Water Data'!$D$4,0,10*ROW('Water Data'!D65)),NA())</f>
        <v>#N/A</v>
      </c>
      <c r="E71" s="529" t="e">
        <f ca="1">+IF(AND(ISNUMBER(OFFSET('Water Data'!$D$6,0,10*ROW('Water Data'!D65))),'Data Summary'!BT71="Yes"),OFFSET('Water Data'!$D$6,0,10*ROW('Water Data'!D65)),NA())</f>
        <v>#N/A</v>
      </c>
      <c r="F71" s="529" t="e">
        <f ca="1">+IF(AND(ISNUMBER(OFFSET('Water Data'!$D$9,0,10*ROW('Water Data'!D65))),'Data Summary'!BU71="Yes"),OFFSET('Water Data'!$D$9,0,10*ROW('Water Data'!D65)),NA())</f>
        <v>#N/A</v>
      </c>
      <c r="G71" s="529" t="e">
        <f ca="1">+IF(AND(ISNUMBER(OFFSET('Water Data'!$E$4,0,10*ROW('Water Data'!E65))),'Data Summary'!BV71="Yes"),100-OFFSET('Water Data'!$E$4,0,10*ROW('Water Data'!E65)),NA())</f>
        <v>#N/A</v>
      </c>
      <c r="H71" s="529" t="e">
        <f ca="1">+IF(AND(ISNUMBER(OFFSET('Water Data'!$E$6,0,10*ROW('Water Data'!E65))),'Data Summary'!BW71="Yes"),OFFSET('Water Data'!$E$6,0,10*ROW('Water Data'!E65)),NA())</f>
        <v>#N/A</v>
      </c>
      <c r="I71" s="529" t="e">
        <f ca="1">+IF(AND(ISNUMBER(OFFSET('Water Data'!$E$9,0,10*ROW('Water Data'!E65))),'Data Summary'!BX71="Yes"),OFFSET('Water Data'!$E$9,0,10*ROW('Water Data'!E65)),NA())</f>
        <v>#N/A</v>
      </c>
      <c r="J71" s="529" t="e">
        <f ca="1">+IF(AND(ISNUMBER(OFFSET('Water Data'!$F$4,0,10*ROW('Water Data'!F65))),'Data Summary'!BY71="Yes"),100-OFFSET('Water Data'!$F$4,0,10*ROW('Water Data'!F65)),NA())</f>
        <v>#N/A</v>
      </c>
      <c r="K71" s="529" t="e">
        <f ca="1">+IF(AND(ISNUMBER(OFFSET('Water Data'!$F$6,0,10*ROW('Water Data'!F65))),'Data Summary'!BZ71="Yes"),OFFSET('Water Data'!$F$6,0,10*ROW('Water Data'!F65)),NA())</f>
        <v>#N/A</v>
      </c>
      <c r="L71" s="529" t="e">
        <f ca="1">+IF(AND(ISNUMBER(OFFSET('Water Data'!$F$9,0,10*ROW('Water Data'!F65))),'Data Summary'!CA71="Yes"),OFFSET('Water Data'!$F$9,0,10*ROW('Water Data'!F65)),NA())</f>
        <v>#N/A</v>
      </c>
      <c r="M71" s="529" t="e">
        <f ca="1">+IF(AND(ISNUMBER(OFFSET('Water Data'!$G$4,0,10*ROW('Water Data'!G65))),'Data Summary'!CB71="Yes"),100-OFFSET('Water Data'!$G$4,0,10*ROW('Water Data'!G65)),NA())</f>
        <v>#N/A</v>
      </c>
      <c r="N71" s="529" t="e">
        <f ca="1">+IF(AND(ISNUMBER(OFFSET('Water Data'!$G$6,0,10*ROW('Water Data'!G65))),'Data Summary'!CC71="Yes"),OFFSET('Water Data'!$G$6,0,10*ROW('Water Data'!G65)),NA())</f>
        <v>#N/A</v>
      </c>
      <c r="O71" s="529" t="e">
        <f ca="1">+IF(AND(ISNUMBER(OFFSET('Water Data'!$G$9,0,10*ROW('Water Data'!G65))),'Data Summary'!CD71="Yes"),OFFSET('Water Data'!$G$9,0,10*ROW('Water Data'!G65)),NA())</f>
        <v>#N/A</v>
      </c>
      <c r="P71" s="529" t="e">
        <f ca="1">+IF(AND(ISNUMBER(OFFSET('Water Data'!$H$4,0,10*ROW('Water Data'!H65))),'Data Summary'!CE71="Yes"),100-OFFSET('Water Data'!$H$4,0,10*ROW('Water Data'!H65)),NA())</f>
        <v>#N/A</v>
      </c>
      <c r="Q71" s="529" t="e">
        <f ca="1">+IF(AND(ISNUMBER(OFFSET('Water Data'!$H$6,0,10*ROW('Water Data'!H65))),'Data Summary'!CF71="Yes"),OFFSET('Water Data'!$H$6,0,10*ROW('Water Data'!H65)),NA())</f>
        <v>#N/A</v>
      </c>
      <c r="R71" s="529" t="e">
        <f ca="1">+IF(AND(ISNUMBER(OFFSET('Water Data'!$H$9,0,10*ROW('Water Data'!H65))),'Data Summary'!CG71="Yes"),OFFSET('Water Data'!$H$9,0,10*ROW('Water Data'!H65)),NA())</f>
        <v>#N/A</v>
      </c>
      <c r="S71" s="529" t="e">
        <f ca="1">+IF(AND(ISNUMBER(OFFSET('Water Data'!$I$4,0,10*ROW('Water Data'!I65))),'Data Summary'!CH71="Yes"),100-OFFSET('Water Data'!$I$4,0,10*ROW('Water Data'!I65)),NA())</f>
        <v>#N/A</v>
      </c>
      <c r="T71" s="529" t="e">
        <f ca="1">+IF(AND(ISNUMBER(OFFSET('Water Data'!$I$6,0,10*ROW('Water Data'!I65))),'Data Summary'!CI71="Yes"),OFFSET('Water Data'!$I$6,0,10*ROW('Water Data'!I65)),NA())</f>
        <v>#N/A</v>
      </c>
      <c r="U71" s="529" t="e">
        <f ca="1">+IF(AND(ISNUMBER(OFFSET('Water Data'!$I$9,0,10*ROW('Water Data'!I65))),'Data Summary'!CJ71="Yes"),OFFSET('Water Data'!$I$9,0,10*ROW('Water Data'!I65)),NA())</f>
        <v>#N/A</v>
      </c>
      <c r="V71" s="530" t="e">
        <f ca="1">+IF(AND(ISNUMBER(OFFSET('Sanitation Data'!$D$4,0,10*ROW('Sanitation Data'!D65))),'Data Summary'!CK71="Yes"),100-OFFSET('Sanitation Data'!$D$4,0,10*ROW('Sanitation Data'!D65)),NA())</f>
        <v>#N/A</v>
      </c>
      <c r="W71" s="530" t="e">
        <f ca="1">+IF(AND(ISNUMBER(OFFSET('Sanitation Data'!$D$6,0,10*ROW('Sanitation Data'!D65))),'Data Summary'!CL71="Yes"),OFFSET('Sanitation Data'!$D$6,0,10*ROW('Sanitation Data'!D65)),NA())</f>
        <v>#N/A</v>
      </c>
      <c r="X71" s="530" t="e">
        <f ca="1">+IF(AND(ISNUMBER(OFFSET('Sanitation Data'!$D$10,0,10*ROW('Sanitation Data'!D65))),'Data Summary'!CM71="Yes"),OFFSET('Sanitation Data'!$D$10,0,10*ROW('Sanitation Data'!D65)),NA())</f>
        <v>#N/A</v>
      </c>
      <c r="Y71" s="530" t="e">
        <f ca="1">+IF(AND(ISNUMBER(OFFSET('Sanitation Data'!$D$11,0,10*ROW('Sanitation Data'!D65))),'Data Summary'!CN71="Yes"),OFFSET('Sanitation Data'!$D$11,0,10*ROW('Sanitation Data'!D65)),NA())</f>
        <v>#N/A</v>
      </c>
      <c r="Z71" s="530" t="e">
        <f ca="1">+IF(AND(ISNUMBER(OFFSET('Sanitation Data'!$D$12,0,10*ROW('Sanitation Data'!D65))),'Data Summary'!CO71="Yes"),OFFSET('Sanitation Data'!$D$12,0,10*ROW('Sanitation Data'!D65)),NA())</f>
        <v>#N/A</v>
      </c>
      <c r="AA71" s="530" t="e">
        <f ca="1">+IF(AND(ISNUMBER(OFFSET('Sanitation Data'!$E$4,0,10*ROW('Sanitation Data'!E65))),'Data Summary'!CP71="Yes"),100-OFFSET('Sanitation Data'!$E$4,0,10*ROW('Sanitation Data'!E65)),NA())</f>
        <v>#N/A</v>
      </c>
      <c r="AB71" s="530" t="e">
        <f ca="1">+IF(AND(ISNUMBER(OFFSET('Sanitation Data'!$E$6,0,10*ROW('Sanitation Data'!E65))),'Data Summary'!CQ71="Yes"),OFFSET('Sanitation Data'!$E$6,0,10*ROW('Sanitation Data'!E65)),NA())</f>
        <v>#N/A</v>
      </c>
      <c r="AC71" s="530" t="e">
        <f ca="1">+IF(AND(ISNUMBER(OFFSET('Sanitation Data'!$E$10,0,10*ROW('Sanitation Data'!E65))),'Data Summary'!CR71="Yes"),OFFSET('Sanitation Data'!$E$10,0,10*ROW('Sanitation Data'!E65)),NA())</f>
        <v>#N/A</v>
      </c>
      <c r="AD71" s="530" t="e">
        <f ca="1">+IF(AND(ISNUMBER(OFFSET('Sanitation Data'!$E$11,0,10*ROW('Sanitation Data'!E65))),'Data Summary'!CS71="Yes"),OFFSET('Sanitation Data'!$E$11,0,10*ROW('Sanitation Data'!E65)),NA())</f>
        <v>#N/A</v>
      </c>
      <c r="AE71" s="530" t="e">
        <f ca="1">+IF(AND(ISNUMBER(OFFSET('Sanitation Data'!$E$12,0,10*ROW('Sanitation Data'!E65))),'Data Summary'!CT71="Yes"),OFFSET('Sanitation Data'!$E$12,0,10*ROW('Sanitation Data'!E65)),NA())</f>
        <v>#N/A</v>
      </c>
      <c r="AF71" s="530" t="e">
        <f ca="1">+IF(AND(ISNUMBER(OFFSET('Sanitation Data'!$F$4,0,10*ROW('Sanitation Data'!F65))),'Data Summary'!CU71="Yes"),100-OFFSET('Sanitation Data'!$F$4,0,10*ROW('Sanitation Data'!F65)),NA())</f>
        <v>#N/A</v>
      </c>
      <c r="AG71" s="530" t="e">
        <f ca="1">+IF(AND(ISNUMBER(OFFSET('Sanitation Data'!$F$6,0,10*ROW('Sanitation Data'!F65))),'Data Summary'!CV71="Yes"),OFFSET('Sanitation Data'!$F$6,0,10*ROW('Sanitation Data'!F65)),NA())</f>
        <v>#N/A</v>
      </c>
      <c r="AH71" s="530" t="e">
        <f ca="1">+IF(AND(ISNUMBER(OFFSET('Sanitation Data'!$F$10,0,10*ROW('Sanitation Data'!F65))),'Data Summary'!CW71="Yes"),OFFSET('Sanitation Data'!$F$10,0,10*ROW('Sanitation Data'!F65)),NA())</f>
        <v>#N/A</v>
      </c>
      <c r="AI71" s="530" t="e">
        <f ca="1">+IF(AND(ISNUMBER(OFFSET('Sanitation Data'!$F$11,0,10*ROW('Sanitation Data'!F65))),'Data Summary'!CX71="Yes"),OFFSET('Sanitation Data'!$F$11,0,10*ROW('Sanitation Data'!F65)),NA())</f>
        <v>#N/A</v>
      </c>
      <c r="AJ71" s="530" t="e">
        <f ca="1">+IF(AND(ISNUMBER(OFFSET('Sanitation Data'!$F$12,0,10*ROW('Sanitation Data'!F65))),'Data Summary'!CY71="Yes"),OFFSET('Sanitation Data'!$F$12,0,10*ROW('Sanitation Data'!F65)),NA())</f>
        <v>#N/A</v>
      </c>
      <c r="AK71" s="530" t="e">
        <f ca="1">+IF(AND(ISNUMBER(OFFSET('Sanitation Data'!$G$4,0,10*ROW('Sanitation Data'!G65))),'Data Summary'!CZ71="Yes"),100-OFFSET('Sanitation Data'!$G$4,0,10*ROW('Sanitation Data'!G65)),NA())</f>
        <v>#N/A</v>
      </c>
      <c r="AL71" s="530" t="e">
        <f ca="1">+IF(AND(ISNUMBER(OFFSET('Sanitation Data'!$G$6,0,10*ROW('Sanitation Data'!G65))),'Data Summary'!DA71="Yes"),OFFSET('Sanitation Data'!$G$6,0,10*ROW('Sanitation Data'!G65)),NA())</f>
        <v>#N/A</v>
      </c>
      <c r="AM71" s="530" t="e">
        <f ca="1">+IF(AND(ISNUMBER(OFFSET('Sanitation Data'!$G$10,0,10*ROW('Sanitation Data'!G65))),'Data Summary'!DB71="Yes"),OFFSET('Sanitation Data'!$G$10,0,10*ROW('Sanitation Data'!G65)),NA())</f>
        <v>#N/A</v>
      </c>
      <c r="AN71" s="530" t="e">
        <f ca="1">+IF(AND(ISNUMBER(OFFSET('Sanitation Data'!$G$11,0,10*ROW('Sanitation Data'!G65))),'Data Summary'!DC71="Yes"),OFFSET('Sanitation Data'!$G$11,0,10*ROW('Sanitation Data'!G65)),NA())</f>
        <v>#N/A</v>
      </c>
      <c r="AO71" s="530" t="e">
        <f ca="1">+IF(AND(ISNUMBER(OFFSET('Sanitation Data'!$G$12,0,10*ROW('Sanitation Data'!G65))),'Data Summary'!DD71="Yes"),OFFSET('Sanitation Data'!$G$12,0,10*ROW('Sanitation Data'!G65)),NA())</f>
        <v>#N/A</v>
      </c>
      <c r="AP71" s="530" t="e">
        <f ca="1">+IF(AND(ISNUMBER(OFFSET('Sanitation Data'!$H$4,0,10*ROW('Sanitation Data'!H65))),'Data Summary'!DE71="Yes"),100-OFFSET('Sanitation Data'!$H$4,0,10*ROW('Sanitation Data'!H65)),NA())</f>
        <v>#N/A</v>
      </c>
      <c r="AQ71" s="530" t="e">
        <f ca="1">+IF(AND(ISNUMBER(OFFSET('Sanitation Data'!$H$6,0,10*ROW('Sanitation Data'!H65))),'Data Summary'!DF71="Yes"),OFFSET('Sanitation Data'!$H$6,0,10*ROW('Sanitation Data'!H65)),NA())</f>
        <v>#N/A</v>
      </c>
      <c r="AR71" s="530" t="e">
        <f ca="1">+IF(AND(ISNUMBER(OFFSET('Sanitation Data'!$H$10,0,10*ROW('Sanitation Data'!H65))),'Data Summary'!DG71="Yes"),OFFSET('Sanitation Data'!$H$10,0,10*ROW('Sanitation Data'!H65)),NA())</f>
        <v>#N/A</v>
      </c>
      <c r="AS71" s="530" t="e">
        <f ca="1">+IF(AND(ISNUMBER(OFFSET('Sanitation Data'!$H$11,0,10*ROW('Sanitation Data'!H65))),'Data Summary'!DH71="Yes"),OFFSET('Sanitation Data'!$H$11,0,10*ROW('Sanitation Data'!H65)),NA())</f>
        <v>#N/A</v>
      </c>
      <c r="AT71" s="530" t="e">
        <f ca="1">+IF(AND(ISNUMBER(OFFSET('Sanitation Data'!$H$12,0,10*ROW('Sanitation Data'!H65))),'Data Summary'!DI71="Yes"),OFFSET('Sanitation Data'!$H$12,0,10*ROW('Sanitation Data'!H65)),NA())</f>
        <v>#N/A</v>
      </c>
      <c r="AU71" s="530" t="e">
        <f ca="1">+IF(AND(ISNUMBER(OFFSET('Sanitation Data'!$I$4,0,10*ROW('Sanitation Data'!I65))),'Data Summary'!DJ71="Yes"),100-OFFSET('Sanitation Data'!$I$4,0,10*ROW('Sanitation Data'!I65)),NA())</f>
        <v>#N/A</v>
      </c>
      <c r="AV71" s="530" t="e">
        <f ca="1">+IF(AND(ISNUMBER(OFFSET('Sanitation Data'!$I$6,0,10*ROW('Sanitation Data'!I65))),'Data Summary'!DK71="Yes"),OFFSET('Sanitation Data'!$I$6,0,10*ROW('Sanitation Data'!I65)),NA())</f>
        <v>#N/A</v>
      </c>
      <c r="AW71" s="530" t="e">
        <f ca="1">+IF(AND(ISNUMBER(OFFSET('Sanitation Data'!$I$10,0,10*ROW('Sanitation Data'!I65))),'Data Summary'!DL71="Yes"),OFFSET('Sanitation Data'!$I$10,0,10*ROW('Sanitation Data'!I65)),NA())</f>
        <v>#N/A</v>
      </c>
      <c r="AX71" s="530" t="e">
        <f ca="1">+IF(AND(ISNUMBER(OFFSET('Sanitation Data'!$I$11,0,10*ROW('Sanitation Data'!I65))),'Data Summary'!DM71="Yes"),OFFSET('Sanitation Data'!$I$11,0,10*ROW('Sanitation Data'!I65)),NA())</f>
        <v>#N/A</v>
      </c>
      <c r="AY71" s="530" t="e">
        <f ca="1">+IF(AND(ISNUMBER(OFFSET('Sanitation Data'!$I$12,0,10*ROW('Sanitation Data'!I65))),'Data Summary'!DN71="Yes"),OFFSET('Sanitation Data'!$I$12,0,10*ROW('Sanitation Data'!I65)),NA())</f>
        <v>#N/A</v>
      </c>
      <c r="AZ71" s="531" t="e">
        <f ca="1">+IF(AND(ISNUMBER(OFFSET('Hygiene Data'!$D$5,0,10*ROW('Hygiene Data'!D65))),'Data Summary'!DO71="Yes"),OFFSET('Hygiene Data'!$D$5,0,10*ROW('Hygiene Data'!D65)),NA())</f>
        <v>#N/A</v>
      </c>
      <c r="BA71" s="531" t="e">
        <f ca="1">+IF(AND(ISNUMBER(OFFSET('Hygiene Data'!$D$7,0,10*ROW('Hygiene Data'!D65))),'Data Summary'!DP71="Yes"),OFFSET('Hygiene Data'!$D$7,0,10*ROW('Hygiene Data'!D65)),NA())</f>
        <v>#N/A</v>
      </c>
      <c r="BB71" s="531" t="e">
        <f ca="1">+IF(AND(ISNUMBER(OFFSET('Hygiene Data'!$D$9,0,10*ROW('Hygiene Data'!D65))),'Data Summary'!DQ71="Yes"),OFFSET('Hygiene Data'!$D$9,0,10*ROW('Hygiene Data'!D65)),NA())</f>
        <v>#N/A</v>
      </c>
      <c r="BC71" s="531" t="e">
        <f ca="1">+IF(AND(ISNUMBER(OFFSET('Hygiene Data'!$E$5,0,10*ROW('Hygiene Data'!E65))),'Data Summary'!DR71="Yes"),OFFSET('Hygiene Data'!$E$5,0,10*ROW('Hygiene Data'!E65)),NA())</f>
        <v>#N/A</v>
      </c>
      <c r="BD71" s="531" t="e">
        <f ca="1">+IF(AND(ISNUMBER(OFFSET('Hygiene Data'!$E$7,0,10*ROW('Hygiene Data'!E65))),'Data Summary'!DS71="Yes"),OFFSET('Hygiene Data'!$E$7,0,10*ROW('Hygiene Data'!E65)),NA())</f>
        <v>#N/A</v>
      </c>
      <c r="BE71" s="531" t="e">
        <f ca="1">+IF(AND(ISNUMBER(OFFSET('Hygiene Data'!$E$9,0,10*ROW('Hygiene Data'!E65))),'Data Summary'!DT71="Yes"),OFFSET('Hygiene Data'!$E$9,0,10*ROW('Hygiene Data'!E65)),NA())</f>
        <v>#N/A</v>
      </c>
      <c r="BF71" s="531" t="e">
        <f ca="1">+IF(AND(ISNUMBER(OFFSET('Hygiene Data'!$F$5,0,10*ROW('Hygiene Data'!F65))),'Data Summary'!DU71="Yes"),OFFSET('Hygiene Data'!$F$5,0,10*ROW('Hygiene Data'!F65)),NA())</f>
        <v>#N/A</v>
      </c>
      <c r="BG71" s="531" t="e">
        <f ca="1">+IF(AND(ISNUMBER(OFFSET('Hygiene Data'!$F$7,0,10*ROW('Hygiene Data'!F65))),'Data Summary'!DV71="Yes"),OFFSET('Hygiene Data'!$F$7,0,10*ROW('Hygiene Data'!F65)),NA())</f>
        <v>#N/A</v>
      </c>
      <c r="BH71" s="531" t="e">
        <f ca="1">+IF(AND(ISNUMBER(OFFSET('Hygiene Data'!$F$9,0,10*ROW('Hygiene Data'!F65))),'Data Summary'!DW71="Yes"),OFFSET('Hygiene Data'!$F$9,0,10*ROW('Hygiene Data'!F65)),NA())</f>
        <v>#N/A</v>
      </c>
      <c r="BI71" s="531" t="e">
        <f ca="1">+IF(AND(ISNUMBER(OFFSET('Hygiene Data'!$G$5,0,10*ROW('Hygiene Data'!G65))),'Data Summary'!DX71="Yes"),OFFSET('Hygiene Data'!$G$5,0,10*ROW('Hygiene Data'!G65)),NA())</f>
        <v>#N/A</v>
      </c>
      <c r="BJ71" s="531" t="e">
        <f ca="1">+IF(AND(ISNUMBER(OFFSET('Hygiene Data'!$G$7,0,10*ROW('Hygiene Data'!G65))),'Data Summary'!DY71="Yes"),OFFSET('Hygiene Data'!$G$7,0,10*ROW('Hygiene Data'!G65)),NA())</f>
        <v>#N/A</v>
      </c>
      <c r="BK71" s="531" t="e">
        <f ca="1">+IF(AND(ISNUMBER(OFFSET('Hygiene Data'!$G$9,0,10*ROW('Hygiene Data'!G65))),'Data Summary'!DZ71="Yes"),OFFSET('Hygiene Data'!$G$9,0,10*ROW('Hygiene Data'!G65)),NA())</f>
        <v>#N/A</v>
      </c>
      <c r="BL71" s="531" t="e">
        <f ca="1">+IF(AND(ISNUMBER(OFFSET('Hygiene Data'!$H$5,0,10*ROW('Hygiene Data'!H65))),'Data Summary'!EA71="Yes"),OFFSET('Hygiene Data'!$H$5,0,10*ROW('Hygiene Data'!H65)),NA())</f>
        <v>#N/A</v>
      </c>
      <c r="BM71" s="531" t="e">
        <f ca="1">+IF(AND(ISNUMBER(OFFSET('Hygiene Data'!$H$7,0,10*ROW('Hygiene Data'!H65))),'Data Summary'!EB71="Yes"),OFFSET('Hygiene Data'!$H$7,0,10*ROW('Hygiene Data'!H65)),NA())</f>
        <v>#N/A</v>
      </c>
      <c r="BN71" s="531" t="e">
        <f ca="1">+IF(AND(ISNUMBER(OFFSET('Hygiene Data'!$H$9,0,10*ROW('Hygiene Data'!H65))),'Data Summary'!EC71="Yes"),OFFSET('Hygiene Data'!$H$9,0,10*ROW('Hygiene Data'!H65)),NA())</f>
        <v>#N/A</v>
      </c>
      <c r="BO71" s="531" t="e">
        <f ca="1">+IF(AND(ISNUMBER(OFFSET('Hygiene Data'!$I$5,0,10*ROW('Hygiene Data'!I65))),'Data Summary'!ED71="Yes"),OFFSET('Hygiene Data'!$I$5,0,10*ROW('Hygiene Data'!I65)),NA())</f>
        <v>#N/A</v>
      </c>
      <c r="BP71" s="531" t="e">
        <f ca="1">+IF(AND(ISNUMBER(OFFSET('Hygiene Data'!$I$7,0,10*ROW('Hygiene Data'!I65))),'Data Summary'!EE71="Yes"),OFFSET('Hygiene Data'!$I$7,0,10*ROW('Hygiene Data'!I65)),NA())</f>
        <v>#N/A</v>
      </c>
      <c r="BQ71" s="531" t="e">
        <f ca="1">+IF(AND(ISNUMBER(OFFSET('Hygiene Data'!$I$9,0,10*ROW('Hygiene Data'!I65))),'Data Summary'!EF71="Yes"),OFFSET('Hygiene Data'!$I$9,0,10*ROW('Hygiene Data'!I65)),NA())</f>
        <v>#N/A</v>
      </c>
    </row>
    <row r="72" spans="1:69" x14ac:dyDescent="0.25">
      <c r="A72" s="527" t="e">
        <f ca="1">+RIGHT('Data Summary'!A72,LEN('Data Summary'!A72)-9)</f>
        <v>#VALUE!</v>
      </c>
      <c r="B72" s="501" t="str">
        <f ca="1">+IF(ISTEXT('Data Summary'!B72),'Data Summary'!B72,"")</f>
        <v/>
      </c>
      <c r="C72" s="528" t="e">
        <f ca="1">+VALUE('Data Summary'!C72)</f>
        <v>#VALUE!</v>
      </c>
      <c r="D72" s="529" t="e">
        <f ca="1">+IF(AND(ISNUMBER(OFFSET('Water Data'!$D$4,0,10*ROW('Water Data'!D66))),'Data Summary'!BS72="Yes"),100-OFFSET('Water Data'!$D$4,0,10*ROW('Water Data'!D66)),NA())</f>
        <v>#N/A</v>
      </c>
      <c r="E72" s="529" t="e">
        <f ca="1">+IF(AND(ISNUMBER(OFFSET('Water Data'!$D$6,0,10*ROW('Water Data'!D66))),'Data Summary'!BT72="Yes"),OFFSET('Water Data'!$D$6,0,10*ROW('Water Data'!D66)),NA())</f>
        <v>#N/A</v>
      </c>
      <c r="F72" s="529" t="e">
        <f ca="1">+IF(AND(ISNUMBER(OFFSET('Water Data'!$D$9,0,10*ROW('Water Data'!D66))),'Data Summary'!BU72="Yes"),OFFSET('Water Data'!$D$9,0,10*ROW('Water Data'!D66)),NA())</f>
        <v>#N/A</v>
      </c>
      <c r="G72" s="529" t="e">
        <f ca="1">+IF(AND(ISNUMBER(OFFSET('Water Data'!$E$4,0,10*ROW('Water Data'!E66))),'Data Summary'!BV72="Yes"),100-OFFSET('Water Data'!$E$4,0,10*ROW('Water Data'!E66)),NA())</f>
        <v>#N/A</v>
      </c>
      <c r="H72" s="529" t="e">
        <f ca="1">+IF(AND(ISNUMBER(OFFSET('Water Data'!$E$6,0,10*ROW('Water Data'!E66))),'Data Summary'!BW72="Yes"),OFFSET('Water Data'!$E$6,0,10*ROW('Water Data'!E66)),NA())</f>
        <v>#N/A</v>
      </c>
      <c r="I72" s="529" t="e">
        <f ca="1">+IF(AND(ISNUMBER(OFFSET('Water Data'!$E$9,0,10*ROW('Water Data'!E66))),'Data Summary'!BX72="Yes"),OFFSET('Water Data'!$E$9,0,10*ROW('Water Data'!E66)),NA())</f>
        <v>#N/A</v>
      </c>
      <c r="J72" s="529" t="e">
        <f ca="1">+IF(AND(ISNUMBER(OFFSET('Water Data'!$F$4,0,10*ROW('Water Data'!F66))),'Data Summary'!BY72="Yes"),100-OFFSET('Water Data'!$F$4,0,10*ROW('Water Data'!F66)),NA())</f>
        <v>#N/A</v>
      </c>
      <c r="K72" s="529" t="e">
        <f ca="1">+IF(AND(ISNUMBER(OFFSET('Water Data'!$F$6,0,10*ROW('Water Data'!F66))),'Data Summary'!BZ72="Yes"),OFFSET('Water Data'!$F$6,0,10*ROW('Water Data'!F66)),NA())</f>
        <v>#N/A</v>
      </c>
      <c r="L72" s="529" t="e">
        <f ca="1">+IF(AND(ISNUMBER(OFFSET('Water Data'!$F$9,0,10*ROW('Water Data'!F66))),'Data Summary'!CA72="Yes"),OFFSET('Water Data'!$F$9,0,10*ROW('Water Data'!F66)),NA())</f>
        <v>#N/A</v>
      </c>
      <c r="M72" s="529" t="e">
        <f ca="1">+IF(AND(ISNUMBER(OFFSET('Water Data'!$G$4,0,10*ROW('Water Data'!G66))),'Data Summary'!CB72="Yes"),100-OFFSET('Water Data'!$G$4,0,10*ROW('Water Data'!G66)),NA())</f>
        <v>#N/A</v>
      </c>
      <c r="N72" s="529" t="e">
        <f ca="1">+IF(AND(ISNUMBER(OFFSET('Water Data'!$G$6,0,10*ROW('Water Data'!G66))),'Data Summary'!CC72="Yes"),OFFSET('Water Data'!$G$6,0,10*ROW('Water Data'!G66)),NA())</f>
        <v>#N/A</v>
      </c>
      <c r="O72" s="529" t="e">
        <f ca="1">+IF(AND(ISNUMBER(OFFSET('Water Data'!$G$9,0,10*ROW('Water Data'!G66))),'Data Summary'!CD72="Yes"),OFFSET('Water Data'!$G$9,0,10*ROW('Water Data'!G66)),NA())</f>
        <v>#N/A</v>
      </c>
      <c r="P72" s="529" t="e">
        <f ca="1">+IF(AND(ISNUMBER(OFFSET('Water Data'!$H$4,0,10*ROW('Water Data'!H66))),'Data Summary'!CE72="Yes"),100-OFFSET('Water Data'!$H$4,0,10*ROW('Water Data'!H66)),NA())</f>
        <v>#N/A</v>
      </c>
      <c r="Q72" s="529" t="e">
        <f ca="1">+IF(AND(ISNUMBER(OFFSET('Water Data'!$H$6,0,10*ROW('Water Data'!H66))),'Data Summary'!CF72="Yes"),OFFSET('Water Data'!$H$6,0,10*ROW('Water Data'!H66)),NA())</f>
        <v>#N/A</v>
      </c>
      <c r="R72" s="529" t="e">
        <f ca="1">+IF(AND(ISNUMBER(OFFSET('Water Data'!$H$9,0,10*ROW('Water Data'!H66))),'Data Summary'!CG72="Yes"),OFFSET('Water Data'!$H$9,0,10*ROW('Water Data'!H66)),NA())</f>
        <v>#N/A</v>
      </c>
      <c r="S72" s="529" t="e">
        <f ca="1">+IF(AND(ISNUMBER(OFFSET('Water Data'!$I$4,0,10*ROW('Water Data'!I66))),'Data Summary'!CH72="Yes"),100-OFFSET('Water Data'!$I$4,0,10*ROW('Water Data'!I66)),NA())</f>
        <v>#N/A</v>
      </c>
      <c r="T72" s="529" t="e">
        <f ca="1">+IF(AND(ISNUMBER(OFFSET('Water Data'!$I$6,0,10*ROW('Water Data'!I66))),'Data Summary'!CI72="Yes"),OFFSET('Water Data'!$I$6,0,10*ROW('Water Data'!I66)),NA())</f>
        <v>#N/A</v>
      </c>
      <c r="U72" s="529" t="e">
        <f ca="1">+IF(AND(ISNUMBER(OFFSET('Water Data'!$I$9,0,10*ROW('Water Data'!I66))),'Data Summary'!CJ72="Yes"),OFFSET('Water Data'!$I$9,0,10*ROW('Water Data'!I66)),NA())</f>
        <v>#N/A</v>
      </c>
      <c r="V72" s="530" t="e">
        <f ca="1">+IF(AND(ISNUMBER(OFFSET('Sanitation Data'!$D$4,0,10*ROW('Sanitation Data'!D66))),'Data Summary'!CK72="Yes"),100-OFFSET('Sanitation Data'!$D$4,0,10*ROW('Sanitation Data'!D66)),NA())</f>
        <v>#N/A</v>
      </c>
      <c r="W72" s="530" t="e">
        <f ca="1">+IF(AND(ISNUMBER(OFFSET('Sanitation Data'!$D$6,0,10*ROW('Sanitation Data'!D66))),'Data Summary'!CL72="Yes"),OFFSET('Sanitation Data'!$D$6,0,10*ROW('Sanitation Data'!D66)),NA())</f>
        <v>#N/A</v>
      </c>
      <c r="X72" s="530" t="e">
        <f ca="1">+IF(AND(ISNUMBER(OFFSET('Sanitation Data'!$D$10,0,10*ROW('Sanitation Data'!D66))),'Data Summary'!CM72="Yes"),OFFSET('Sanitation Data'!$D$10,0,10*ROW('Sanitation Data'!D66)),NA())</f>
        <v>#N/A</v>
      </c>
      <c r="Y72" s="530" t="e">
        <f ca="1">+IF(AND(ISNUMBER(OFFSET('Sanitation Data'!$D$11,0,10*ROW('Sanitation Data'!D66))),'Data Summary'!CN72="Yes"),OFFSET('Sanitation Data'!$D$11,0,10*ROW('Sanitation Data'!D66)),NA())</f>
        <v>#N/A</v>
      </c>
      <c r="Z72" s="530" t="e">
        <f ca="1">+IF(AND(ISNUMBER(OFFSET('Sanitation Data'!$D$12,0,10*ROW('Sanitation Data'!D66))),'Data Summary'!CO72="Yes"),OFFSET('Sanitation Data'!$D$12,0,10*ROW('Sanitation Data'!D66)),NA())</f>
        <v>#N/A</v>
      </c>
      <c r="AA72" s="530" t="e">
        <f ca="1">+IF(AND(ISNUMBER(OFFSET('Sanitation Data'!$E$4,0,10*ROW('Sanitation Data'!E66))),'Data Summary'!CP72="Yes"),100-OFFSET('Sanitation Data'!$E$4,0,10*ROW('Sanitation Data'!E66)),NA())</f>
        <v>#N/A</v>
      </c>
      <c r="AB72" s="530" t="e">
        <f ca="1">+IF(AND(ISNUMBER(OFFSET('Sanitation Data'!$E$6,0,10*ROW('Sanitation Data'!E66))),'Data Summary'!CQ72="Yes"),OFFSET('Sanitation Data'!$E$6,0,10*ROW('Sanitation Data'!E66)),NA())</f>
        <v>#N/A</v>
      </c>
      <c r="AC72" s="530" t="e">
        <f ca="1">+IF(AND(ISNUMBER(OFFSET('Sanitation Data'!$E$10,0,10*ROW('Sanitation Data'!E66))),'Data Summary'!CR72="Yes"),OFFSET('Sanitation Data'!$E$10,0,10*ROW('Sanitation Data'!E66)),NA())</f>
        <v>#N/A</v>
      </c>
      <c r="AD72" s="530" t="e">
        <f ca="1">+IF(AND(ISNUMBER(OFFSET('Sanitation Data'!$E$11,0,10*ROW('Sanitation Data'!E66))),'Data Summary'!CS72="Yes"),OFFSET('Sanitation Data'!$E$11,0,10*ROW('Sanitation Data'!E66)),NA())</f>
        <v>#N/A</v>
      </c>
      <c r="AE72" s="530" t="e">
        <f ca="1">+IF(AND(ISNUMBER(OFFSET('Sanitation Data'!$E$12,0,10*ROW('Sanitation Data'!E66))),'Data Summary'!CT72="Yes"),OFFSET('Sanitation Data'!$E$12,0,10*ROW('Sanitation Data'!E66)),NA())</f>
        <v>#N/A</v>
      </c>
      <c r="AF72" s="530" t="e">
        <f ca="1">+IF(AND(ISNUMBER(OFFSET('Sanitation Data'!$F$4,0,10*ROW('Sanitation Data'!F66))),'Data Summary'!CU72="Yes"),100-OFFSET('Sanitation Data'!$F$4,0,10*ROW('Sanitation Data'!F66)),NA())</f>
        <v>#N/A</v>
      </c>
      <c r="AG72" s="530" t="e">
        <f ca="1">+IF(AND(ISNUMBER(OFFSET('Sanitation Data'!$F$6,0,10*ROW('Sanitation Data'!F66))),'Data Summary'!CV72="Yes"),OFFSET('Sanitation Data'!$F$6,0,10*ROW('Sanitation Data'!F66)),NA())</f>
        <v>#N/A</v>
      </c>
      <c r="AH72" s="530" t="e">
        <f ca="1">+IF(AND(ISNUMBER(OFFSET('Sanitation Data'!$F$10,0,10*ROW('Sanitation Data'!F66))),'Data Summary'!CW72="Yes"),OFFSET('Sanitation Data'!$F$10,0,10*ROW('Sanitation Data'!F66)),NA())</f>
        <v>#N/A</v>
      </c>
      <c r="AI72" s="530" t="e">
        <f ca="1">+IF(AND(ISNUMBER(OFFSET('Sanitation Data'!$F$11,0,10*ROW('Sanitation Data'!F66))),'Data Summary'!CX72="Yes"),OFFSET('Sanitation Data'!$F$11,0,10*ROW('Sanitation Data'!F66)),NA())</f>
        <v>#N/A</v>
      </c>
      <c r="AJ72" s="530" t="e">
        <f ca="1">+IF(AND(ISNUMBER(OFFSET('Sanitation Data'!$F$12,0,10*ROW('Sanitation Data'!F66))),'Data Summary'!CY72="Yes"),OFFSET('Sanitation Data'!$F$12,0,10*ROW('Sanitation Data'!F66)),NA())</f>
        <v>#N/A</v>
      </c>
      <c r="AK72" s="530" t="e">
        <f ca="1">+IF(AND(ISNUMBER(OFFSET('Sanitation Data'!$G$4,0,10*ROW('Sanitation Data'!G66))),'Data Summary'!CZ72="Yes"),100-OFFSET('Sanitation Data'!$G$4,0,10*ROW('Sanitation Data'!G66)),NA())</f>
        <v>#N/A</v>
      </c>
      <c r="AL72" s="530" t="e">
        <f ca="1">+IF(AND(ISNUMBER(OFFSET('Sanitation Data'!$G$6,0,10*ROW('Sanitation Data'!G66))),'Data Summary'!DA72="Yes"),OFFSET('Sanitation Data'!$G$6,0,10*ROW('Sanitation Data'!G66)),NA())</f>
        <v>#N/A</v>
      </c>
      <c r="AM72" s="530" t="e">
        <f ca="1">+IF(AND(ISNUMBER(OFFSET('Sanitation Data'!$G$10,0,10*ROW('Sanitation Data'!G66))),'Data Summary'!DB72="Yes"),OFFSET('Sanitation Data'!$G$10,0,10*ROW('Sanitation Data'!G66)),NA())</f>
        <v>#N/A</v>
      </c>
      <c r="AN72" s="530" t="e">
        <f ca="1">+IF(AND(ISNUMBER(OFFSET('Sanitation Data'!$G$11,0,10*ROW('Sanitation Data'!G66))),'Data Summary'!DC72="Yes"),OFFSET('Sanitation Data'!$G$11,0,10*ROW('Sanitation Data'!G66)),NA())</f>
        <v>#N/A</v>
      </c>
      <c r="AO72" s="530" t="e">
        <f ca="1">+IF(AND(ISNUMBER(OFFSET('Sanitation Data'!$G$12,0,10*ROW('Sanitation Data'!G66))),'Data Summary'!DD72="Yes"),OFFSET('Sanitation Data'!$G$12,0,10*ROW('Sanitation Data'!G66)),NA())</f>
        <v>#N/A</v>
      </c>
      <c r="AP72" s="530" t="e">
        <f ca="1">+IF(AND(ISNUMBER(OFFSET('Sanitation Data'!$H$4,0,10*ROW('Sanitation Data'!H66))),'Data Summary'!DE72="Yes"),100-OFFSET('Sanitation Data'!$H$4,0,10*ROW('Sanitation Data'!H66)),NA())</f>
        <v>#N/A</v>
      </c>
      <c r="AQ72" s="530" t="e">
        <f ca="1">+IF(AND(ISNUMBER(OFFSET('Sanitation Data'!$H$6,0,10*ROW('Sanitation Data'!H66))),'Data Summary'!DF72="Yes"),OFFSET('Sanitation Data'!$H$6,0,10*ROW('Sanitation Data'!H66)),NA())</f>
        <v>#N/A</v>
      </c>
      <c r="AR72" s="530" t="e">
        <f ca="1">+IF(AND(ISNUMBER(OFFSET('Sanitation Data'!$H$10,0,10*ROW('Sanitation Data'!H66))),'Data Summary'!DG72="Yes"),OFFSET('Sanitation Data'!$H$10,0,10*ROW('Sanitation Data'!H66)),NA())</f>
        <v>#N/A</v>
      </c>
      <c r="AS72" s="530" t="e">
        <f ca="1">+IF(AND(ISNUMBER(OFFSET('Sanitation Data'!$H$11,0,10*ROW('Sanitation Data'!H66))),'Data Summary'!DH72="Yes"),OFFSET('Sanitation Data'!$H$11,0,10*ROW('Sanitation Data'!H66)),NA())</f>
        <v>#N/A</v>
      </c>
      <c r="AT72" s="530" t="e">
        <f ca="1">+IF(AND(ISNUMBER(OFFSET('Sanitation Data'!$H$12,0,10*ROW('Sanitation Data'!H66))),'Data Summary'!DI72="Yes"),OFFSET('Sanitation Data'!$H$12,0,10*ROW('Sanitation Data'!H66)),NA())</f>
        <v>#N/A</v>
      </c>
      <c r="AU72" s="530" t="e">
        <f ca="1">+IF(AND(ISNUMBER(OFFSET('Sanitation Data'!$I$4,0,10*ROW('Sanitation Data'!I66))),'Data Summary'!DJ72="Yes"),100-OFFSET('Sanitation Data'!$I$4,0,10*ROW('Sanitation Data'!I66)),NA())</f>
        <v>#N/A</v>
      </c>
      <c r="AV72" s="530" t="e">
        <f ca="1">+IF(AND(ISNUMBER(OFFSET('Sanitation Data'!$I$6,0,10*ROW('Sanitation Data'!I66))),'Data Summary'!DK72="Yes"),OFFSET('Sanitation Data'!$I$6,0,10*ROW('Sanitation Data'!I66)),NA())</f>
        <v>#N/A</v>
      </c>
      <c r="AW72" s="530" t="e">
        <f ca="1">+IF(AND(ISNUMBER(OFFSET('Sanitation Data'!$I$10,0,10*ROW('Sanitation Data'!I66))),'Data Summary'!DL72="Yes"),OFFSET('Sanitation Data'!$I$10,0,10*ROW('Sanitation Data'!I66)),NA())</f>
        <v>#N/A</v>
      </c>
      <c r="AX72" s="530" t="e">
        <f ca="1">+IF(AND(ISNUMBER(OFFSET('Sanitation Data'!$I$11,0,10*ROW('Sanitation Data'!I66))),'Data Summary'!DM72="Yes"),OFFSET('Sanitation Data'!$I$11,0,10*ROW('Sanitation Data'!I66)),NA())</f>
        <v>#N/A</v>
      </c>
      <c r="AY72" s="530" t="e">
        <f ca="1">+IF(AND(ISNUMBER(OFFSET('Sanitation Data'!$I$12,0,10*ROW('Sanitation Data'!I66))),'Data Summary'!DN72="Yes"),OFFSET('Sanitation Data'!$I$12,0,10*ROW('Sanitation Data'!I66)),NA())</f>
        <v>#N/A</v>
      </c>
      <c r="AZ72" s="531" t="e">
        <f ca="1">+IF(AND(ISNUMBER(OFFSET('Hygiene Data'!$D$5,0,10*ROW('Hygiene Data'!D66))),'Data Summary'!DO72="Yes"),OFFSET('Hygiene Data'!$D$5,0,10*ROW('Hygiene Data'!D66)),NA())</f>
        <v>#N/A</v>
      </c>
      <c r="BA72" s="531" t="e">
        <f ca="1">+IF(AND(ISNUMBER(OFFSET('Hygiene Data'!$D$7,0,10*ROW('Hygiene Data'!D66))),'Data Summary'!DP72="Yes"),OFFSET('Hygiene Data'!$D$7,0,10*ROW('Hygiene Data'!D66)),NA())</f>
        <v>#N/A</v>
      </c>
      <c r="BB72" s="531" t="e">
        <f ca="1">+IF(AND(ISNUMBER(OFFSET('Hygiene Data'!$D$9,0,10*ROW('Hygiene Data'!D66))),'Data Summary'!DQ72="Yes"),OFFSET('Hygiene Data'!$D$9,0,10*ROW('Hygiene Data'!D66)),NA())</f>
        <v>#N/A</v>
      </c>
      <c r="BC72" s="531" t="e">
        <f ca="1">+IF(AND(ISNUMBER(OFFSET('Hygiene Data'!$E$5,0,10*ROW('Hygiene Data'!E66))),'Data Summary'!DR72="Yes"),OFFSET('Hygiene Data'!$E$5,0,10*ROW('Hygiene Data'!E66)),NA())</f>
        <v>#N/A</v>
      </c>
      <c r="BD72" s="531" t="e">
        <f ca="1">+IF(AND(ISNUMBER(OFFSET('Hygiene Data'!$E$7,0,10*ROW('Hygiene Data'!E66))),'Data Summary'!DS72="Yes"),OFFSET('Hygiene Data'!$E$7,0,10*ROW('Hygiene Data'!E66)),NA())</f>
        <v>#N/A</v>
      </c>
      <c r="BE72" s="531" t="e">
        <f ca="1">+IF(AND(ISNUMBER(OFFSET('Hygiene Data'!$E$9,0,10*ROW('Hygiene Data'!E66))),'Data Summary'!DT72="Yes"),OFFSET('Hygiene Data'!$E$9,0,10*ROW('Hygiene Data'!E66)),NA())</f>
        <v>#N/A</v>
      </c>
      <c r="BF72" s="531" t="e">
        <f ca="1">+IF(AND(ISNUMBER(OFFSET('Hygiene Data'!$F$5,0,10*ROW('Hygiene Data'!F66))),'Data Summary'!DU72="Yes"),OFFSET('Hygiene Data'!$F$5,0,10*ROW('Hygiene Data'!F66)),NA())</f>
        <v>#N/A</v>
      </c>
      <c r="BG72" s="531" t="e">
        <f ca="1">+IF(AND(ISNUMBER(OFFSET('Hygiene Data'!$F$7,0,10*ROW('Hygiene Data'!F66))),'Data Summary'!DV72="Yes"),OFFSET('Hygiene Data'!$F$7,0,10*ROW('Hygiene Data'!F66)),NA())</f>
        <v>#N/A</v>
      </c>
      <c r="BH72" s="531" t="e">
        <f ca="1">+IF(AND(ISNUMBER(OFFSET('Hygiene Data'!$F$9,0,10*ROW('Hygiene Data'!F66))),'Data Summary'!DW72="Yes"),OFFSET('Hygiene Data'!$F$9,0,10*ROW('Hygiene Data'!F66)),NA())</f>
        <v>#N/A</v>
      </c>
      <c r="BI72" s="531" t="e">
        <f ca="1">+IF(AND(ISNUMBER(OFFSET('Hygiene Data'!$G$5,0,10*ROW('Hygiene Data'!G66))),'Data Summary'!DX72="Yes"),OFFSET('Hygiene Data'!$G$5,0,10*ROW('Hygiene Data'!G66)),NA())</f>
        <v>#N/A</v>
      </c>
      <c r="BJ72" s="531" t="e">
        <f ca="1">+IF(AND(ISNUMBER(OFFSET('Hygiene Data'!$G$7,0,10*ROW('Hygiene Data'!G66))),'Data Summary'!DY72="Yes"),OFFSET('Hygiene Data'!$G$7,0,10*ROW('Hygiene Data'!G66)),NA())</f>
        <v>#N/A</v>
      </c>
      <c r="BK72" s="531" t="e">
        <f ca="1">+IF(AND(ISNUMBER(OFFSET('Hygiene Data'!$G$9,0,10*ROW('Hygiene Data'!G66))),'Data Summary'!DZ72="Yes"),OFFSET('Hygiene Data'!$G$9,0,10*ROW('Hygiene Data'!G66)),NA())</f>
        <v>#N/A</v>
      </c>
      <c r="BL72" s="531" t="e">
        <f ca="1">+IF(AND(ISNUMBER(OFFSET('Hygiene Data'!$H$5,0,10*ROW('Hygiene Data'!H66))),'Data Summary'!EA72="Yes"),OFFSET('Hygiene Data'!$H$5,0,10*ROW('Hygiene Data'!H66)),NA())</f>
        <v>#N/A</v>
      </c>
      <c r="BM72" s="531" t="e">
        <f ca="1">+IF(AND(ISNUMBER(OFFSET('Hygiene Data'!$H$7,0,10*ROW('Hygiene Data'!H66))),'Data Summary'!EB72="Yes"),OFFSET('Hygiene Data'!$H$7,0,10*ROW('Hygiene Data'!H66)),NA())</f>
        <v>#N/A</v>
      </c>
      <c r="BN72" s="531" t="e">
        <f ca="1">+IF(AND(ISNUMBER(OFFSET('Hygiene Data'!$H$9,0,10*ROW('Hygiene Data'!H66))),'Data Summary'!EC72="Yes"),OFFSET('Hygiene Data'!$H$9,0,10*ROW('Hygiene Data'!H66)),NA())</f>
        <v>#N/A</v>
      </c>
      <c r="BO72" s="531" t="e">
        <f ca="1">+IF(AND(ISNUMBER(OFFSET('Hygiene Data'!$I$5,0,10*ROW('Hygiene Data'!I66))),'Data Summary'!ED72="Yes"),OFFSET('Hygiene Data'!$I$5,0,10*ROW('Hygiene Data'!I66)),NA())</f>
        <v>#N/A</v>
      </c>
      <c r="BP72" s="531" t="e">
        <f ca="1">+IF(AND(ISNUMBER(OFFSET('Hygiene Data'!$I$7,0,10*ROW('Hygiene Data'!I66))),'Data Summary'!EE72="Yes"),OFFSET('Hygiene Data'!$I$7,0,10*ROW('Hygiene Data'!I66)),NA())</f>
        <v>#N/A</v>
      </c>
      <c r="BQ72" s="531" t="e">
        <f ca="1">+IF(AND(ISNUMBER(OFFSET('Hygiene Data'!$I$9,0,10*ROW('Hygiene Data'!I66))),'Data Summary'!EF72="Yes"),OFFSET('Hygiene Data'!$I$9,0,10*ROW('Hygiene Data'!I66)),NA())</f>
        <v>#N/A</v>
      </c>
    </row>
    <row r="73" spans="1:69" x14ac:dyDescent="0.25">
      <c r="A73" s="527" t="e">
        <f ca="1">+RIGHT('Data Summary'!A73,LEN('Data Summary'!A73)-9)</f>
        <v>#VALUE!</v>
      </c>
      <c r="B73" s="501" t="str">
        <f ca="1">+IF(ISTEXT('Data Summary'!B73),'Data Summary'!B73,"")</f>
        <v/>
      </c>
      <c r="C73" s="528" t="e">
        <f ca="1">+VALUE('Data Summary'!C73)</f>
        <v>#VALUE!</v>
      </c>
      <c r="D73" s="529" t="e">
        <f ca="1">+IF(AND(ISNUMBER(OFFSET('Water Data'!$D$4,0,10*ROW('Water Data'!D67))),'Data Summary'!BS73="Yes"),100-OFFSET('Water Data'!$D$4,0,10*ROW('Water Data'!D67)),NA())</f>
        <v>#N/A</v>
      </c>
      <c r="E73" s="529" t="e">
        <f ca="1">+IF(AND(ISNUMBER(OFFSET('Water Data'!$D$6,0,10*ROW('Water Data'!D67))),'Data Summary'!BT73="Yes"),OFFSET('Water Data'!$D$6,0,10*ROW('Water Data'!D67)),NA())</f>
        <v>#N/A</v>
      </c>
      <c r="F73" s="529" t="e">
        <f ca="1">+IF(AND(ISNUMBER(OFFSET('Water Data'!$D$9,0,10*ROW('Water Data'!D67))),'Data Summary'!BU73="Yes"),OFFSET('Water Data'!$D$9,0,10*ROW('Water Data'!D67)),NA())</f>
        <v>#N/A</v>
      </c>
      <c r="G73" s="529" t="e">
        <f ca="1">+IF(AND(ISNUMBER(OFFSET('Water Data'!$E$4,0,10*ROW('Water Data'!E67))),'Data Summary'!BV73="Yes"),100-OFFSET('Water Data'!$E$4,0,10*ROW('Water Data'!E67)),NA())</f>
        <v>#N/A</v>
      </c>
      <c r="H73" s="529" t="e">
        <f ca="1">+IF(AND(ISNUMBER(OFFSET('Water Data'!$E$6,0,10*ROW('Water Data'!E67))),'Data Summary'!BW73="Yes"),OFFSET('Water Data'!$E$6,0,10*ROW('Water Data'!E67)),NA())</f>
        <v>#N/A</v>
      </c>
      <c r="I73" s="529" t="e">
        <f ca="1">+IF(AND(ISNUMBER(OFFSET('Water Data'!$E$9,0,10*ROW('Water Data'!E67))),'Data Summary'!BX73="Yes"),OFFSET('Water Data'!$E$9,0,10*ROW('Water Data'!E67)),NA())</f>
        <v>#N/A</v>
      </c>
      <c r="J73" s="529" t="e">
        <f ca="1">+IF(AND(ISNUMBER(OFFSET('Water Data'!$F$4,0,10*ROW('Water Data'!F67))),'Data Summary'!BY73="Yes"),100-OFFSET('Water Data'!$F$4,0,10*ROW('Water Data'!F67)),NA())</f>
        <v>#N/A</v>
      </c>
      <c r="K73" s="529" t="e">
        <f ca="1">+IF(AND(ISNUMBER(OFFSET('Water Data'!$F$6,0,10*ROW('Water Data'!F67))),'Data Summary'!BZ73="Yes"),OFFSET('Water Data'!$F$6,0,10*ROW('Water Data'!F67)),NA())</f>
        <v>#N/A</v>
      </c>
      <c r="L73" s="529" t="e">
        <f ca="1">+IF(AND(ISNUMBER(OFFSET('Water Data'!$F$9,0,10*ROW('Water Data'!F67))),'Data Summary'!CA73="Yes"),OFFSET('Water Data'!$F$9,0,10*ROW('Water Data'!F67)),NA())</f>
        <v>#N/A</v>
      </c>
      <c r="M73" s="529" t="e">
        <f ca="1">+IF(AND(ISNUMBER(OFFSET('Water Data'!$G$4,0,10*ROW('Water Data'!G67))),'Data Summary'!CB73="Yes"),100-OFFSET('Water Data'!$G$4,0,10*ROW('Water Data'!G67)),NA())</f>
        <v>#N/A</v>
      </c>
      <c r="N73" s="529" t="e">
        <f ca="1">+IF(AND(ISNUMBER(OFFSET('Water Data'!$G$6,0,10*ROW('Water Data'!G67))),'Data Summary'!CC73="Yes"),OFFSET('Water Data'!$G$6,0,10*ROW('Water Data'!G67)),NA())</f>
        <v>#N/A</v>
      </c>
      <c r="O73" s="529" t="e">
        <f ca="1">+IF(AND(ISNUMBER(OFFSET('Water Data'!$G$9,0,10*ROW('Water Data'!G67))),'Data Summary'!CD73="Yes"),OFFSET('Water Data'!$G$9,0,10*ROW('Water Data'!G67)),NA())</f>
        <v>#N/A</v>
      </c>
      <c r="P73" s="529" t="e">
        <f ca="1">+IF(AND(ISNUMBER(OFFSET('Water Data'!$H$4,0,10*ROW('Water Data'!H67))),'Data Summary'!CE73="Yes"),100-OFFSET('Water Data'!$H$4,0,10*ROW('Water Data'!H67)),NA())</f>
        <v>#N/A</v>
      </c>
      <c r="Q73" s="529" t="e">
        <f ca="1">+IF(AND(ISNUMBER(OFFSET('Water Data'!$H$6,0,10*ROW('Water Data'!H67))),'Data Summary'!CF73="Yes"),OFFSET('Water Data'!$H$6,0,10*ROW('Water Data'!H67)),NA())</f>
        <v>#N/A</v>
      </c>
      <c r="R73" s="529" t="e">
        <f ca="1">+IF(AND(ISNUMBER(OFFSET('Water Data'!$H$9,0,10*ROW('Water Data'!H67))),'Data Summary'!CG73="Yes"),OFFSET('Water Data'!$H$9,0,10*ROW('Water Data'!H67)),NA())</f>
        <v>#N/A</v>
      </c>
      <c r="S73" s="529" t="e">
        <f ca="1">+IF(AND(ISNUMBER(OFFSET('Water Data'!$I$4,0,10*ROW('Water Data'!I67))),'Data Summary'!CH73="Yes"),100-OFFSET('Water Data'!$I$4,0,10*ROW('Water Data'!I67)),NA())</f>
        <v>#N/A</v>
      </c>
      <c r="T73" s="529" t="e">
        <f ca="1">+IF(AND(ISNUMBER(OFFSET('Water Data'!$I$6,0,10*ROW('Water Data'!I67))),'Data Summary'!CI73="Yes"),OFFSET('Water Data'!$I$6,0,10*ROW('Water Data'!I67)),NA())</f>
        <v>#N/A</v>
      </c>
      <c r="U73" s="529" t="e">
        <f ca="1">+IF(AND(ISNUMBER(OFFSET('Water Data'!$I$9,0,10*ROW('Water Data'!I67))),'Data Summary'!CJ73="Yes"),OFFSET('Water Data'!$I$9,0,10*ROW('Water Data'!I67)),NA())</f>
        <v>#N/A</v>
      </c>
      <c r="V73" s="530" t="e">
        <f ca="1">+IF(AND(ISNUMBER(OFFSET('Sanitation Data'!$D$4,0,10*ROW('Sanitation Data'!D67))),'Data Summary'!CK73="Yes"),100-OFFSET('Sanitation Data'!$D$4,0,10*ROW('Sanitation Data'!D67)),NA())</f>
        <v>#N/A</v>
      </c>
      <c r="W73" s="530" t="e">
        <f ca="1">+IF(AND(ISNUMBER(OFFSET('Sanitation Data'!$D$6,0,10*ROW('Sanitation Data'!D67))),'Data Summary'!CL73="Yes"),OFFSET('Sanitation Data'!$D$6,0,10*ROW('Sanitation Data'!D67)),NA())</f>
        <v>#N/A</v>
      </c>
      <c r="X73" s="530" t="e">
        <f ca="1">+IF(AND(ISNUMBER(OFFSET('Sanitation Data'!$D$10,0,10*ROW('Sanitation Data'!D67))),'Data Summary'!CM73="Yes"),OFFSET('Sanitation Data'!$D$10,0,10*ROW('Sanitation Data'!D67)),NA())</f>
        <v>#N/A</v>
      </c>
      <c r="Y73" s="530" t="e">
        <f ca="1">+IF(AND(ISNUMBER(OFFSET('Sanitation Data'!$D$11,0,10*ROW('Sanitation Data'!D67))),'Data Summary'!CN73="Yes"),OFFSET('Sanitation Data'!$D$11,0,10*ROW('Sanitation Data'!D67)),NA())</f>
        <v>#N/A</v>
      </c>
      <c r="Z73" s="530" t="e">
        <f ca="1">+IF(AND(ISNUMBER(OFFSET('Sanitation Data'!$D$12,0,10*ROW('Sanitation Data'!D67))),'Data Summary'!CO73="Yes"),OFFSET('Sanitation Data'!$D$12,0,10*ROW('Sanitation Data'!D67)),NA())</f>
        <v>#N/A</v>
      </c>
      <c r="AA73" s="530" t="e">
        <f ca="1">+IF(AND(ISNUMBER(OFFSET('Sanitation Data'!$E$4,0,10*ROW('Sanitation Data'!E67))),'Data Summary'!CP73="Yes"),100-OFFSET('Sanitation Data'!$E$4,0,10*ROW('Sanitation Data'!E67)),NA())</f>
        <v>#N/A</v>
      </c>
      <c r="AB73" s="530" t="e">
        <f ca="1">+IF(AND(ISNUMBER(OFFSET('Sanitation Data'!$E$6,0,10*ROW('Sanitation Data'!E67))),'Data Summary'!CQ73="Yes"),OFFSET('Sanitation Data'!$E$6,0,10*ROW('Sanitation Data'!E67)),NA())</f>
        <v>#N/A</v>
      </c>
      <c r="AC73" s="530" t="e">
        <f ca="1">+IF(AND(ISNUMBER(OFFSET('Sanitation Data'!$E$10,0,10*ROW('Sanitation Data'!E67))),'Data Summary'!CR73="Yes"),OFFSET('Sanitation Data'!$E$10,0,10*ROW('Sanitation Data'!E67)),NA())</f>
        <v>#N/A</v>
      </c>
      <c r="AD73" s="530" t="e">
        <f ca="1">+IF(AND(ISNUMBER(OFFSET('Sanitation Data'!$E$11,0,10*ROW('Sanitation Data'!E67))),'Data Summary'!CS73="Yes"),OFFSET('Sanitation Data'!$E$11,0,10*ROW('Sanitation Data'!E67)),NA())</f>
        <v>#N/A</v>
      </c>
      <c r="AE73" s="530" t="e">
        <f ca="1">+IF(AND(ISNUMBER(OFFSET('Sanitation Data'!$E$12,0,10*ROW('Sanitation Data'!E67))),'Data Summary'!CT73="Yes"),OFFSET('Sanitation Data'!$E$12,0,10*ROW('Sanitation Data'!E67)),NA())</f>
        <v>#N/A</v>
      </c>
      <c r="AF73" s="530" t="e">
        <f ca="1">+IF(AND(ISNUMBER(OFFSET('Sanitation Data'!$F$4,0,10*ROW('Sanitation Data'!F67))),'Data Summary'!CU73="Yes"),100-OFFSET('Sanitation Data'!$F$4,0,10*ROW('Sanitation Data'!F67)),NA())</f>
        <v>#N/A</v>
      </c>
      <c r="AG73" s="530" t="e">
        <f ca="1">+IF(AND(ISNUMBER(OFFSET('Sanitation Data'!$F$6,0,10*ROW('Sanitation Data'!F67))),'Data Summary'!CV73="Yes"),OFFSET('Sanitation Data'!$F$6,0,10*ROW('Sanitation Data'!F67)),NA())</f>
        <v>#N/A</v>
      </c>
      <c r="AH73" s="530" t="e">
        <f ca="1">+IF(AND(ISNUMBER(OFFSET('Sanitation Data'!$F$10,0,10*ROW('Sanitation Data'!F67))),'Data Summary'!CW73="Yes"),OFFSET('Sanitation Data'!$F$10,0,10*ROW('Sanitation Data'!F67)),NA())</f>
        <v>#N/A</v>
      </c>
      <c r="AI73" s="530" t="e">
        <f ca="1">+IF(AND(ISNUMBER(OFFSET('Sanitation Data'!$F$11,0,10*ROW('Sanitation Data'!F67))),'Data Summary'!CX73="Yes"),OFFSET('Sanitation Data'!$F$11,0,10*ROW('Sanitation Data'!F67)),NA())</f>
        <v>#N/A</v>
      </c>
      <c r="AJ73" s="530" t="e">
        <f ca="1">+IF(AND(ISNUMBER(OFFSET('Sanitation Data'!$F$12,0,10*ROW('Sanitation Data'!F67))),'Data Summary'!CY73="Yes"),OFFSET('Sanitation Data'!$F$12,0,10*ROW('Sanitation Data'!F67)),NA())</f>
        <v>#N/A</v>
      </c>
      <c r="AK73" s="530" t="e">
        <f ca="1">+IF(AND(ISNUMBER(OFFSET('Sanitation Data'!$G$4,0,10*ROW('Sanitation Data'!G67))),'Data Summary'!CZ73="Yes"),100-OFFSET('Sanitation Data'!$G$4,0,10*ROW('Sanitation Data'!G67)),NA())</f>
        <v>#N/A</v>
      </c>
      <c r="AL73" s="530" t="e">
        <f ca="1">+IF(AND(ISNUMBER(OFFSET('Sanitation Data'!$G$6,0,10*ROW('Sanitation Data'!G67))),'Data Summary'!DA73="Yes"),OFFSET('Sanitation Data'!$G$6,0,10*ROW('Sanitation Data'!G67)),NA())</f>
        <v>#N/A</v>
      </c>
      <c r="AM73" s="530" t="e">
        <f ca="1">+IF(AND(ISNUMBER(OFFSET('Sanitation Data'!$G$10,0,10*ROW('Sanitation Data'!G67))),'Data Summary'!DB73="Yes"),OFFSET('Sanitation Data'!$G$10,0,10*ROW('Sanitation Data'!G67)),NA())</f>
        <v>#N/A</v>
      </c>
      <c r="AN73" s="530" t="e">
        <f ca="1">+IF(AND(ISNUMBER(OFFSET('Sanitation Data'!$G$11,0,10*ROW('Sanitation Data'!G67))),'Data Summary'!DC73="Yes"),OFFSET('Sanitation Data'!$G$11,0,10*ROW('Sanitation Data'!G67)),NA())</f>
        <v>#N/A</v>
      </c>
      <c r="AO73" s="530" t="e">
        <f ca="1">+IF(AND(ISNUMBER(OFFSET('Sanitation Data'!$G$12,0,10*ROW('Sanitation Data'!G67))),'Data Summary'!DD73="Yes"),OFFSET('Sanitation Data'!$G$12,0,10*ROW('Sanitation Data'!G67)),NA())</f>
        <v>#N/A</v>
      </c>
      <c r="AP73" s="530" t="e">
        <f ca="1">+IF(AND(ISNUMBER(OFFSET('Sanitation Data'!$H$4,0,10*ROW('Sanitation Data'!H67))),'Data Summary'!DE73="Yes"),100-OFFSET('Sanitation Data'!$H$4,0,10*ROW('Sanitation Data'!H67)),NA())</f>
        <v>#N/A</v>
      </c>
      <c r="AQ73" s="530" t="e">
        <f ca="1">+IF(AND(ISNUMBER(OFFSET('Sanitation Data'!$H$6,0,10*ROW('Sanitation Data'!H67))),'Data Summary'!DF73="Yes"),OFFSET('Sanitation Data'!$H$6,0,10*ROW('Sanitation Data'!H67)),NA())</f>
        <v>#N/A</v>
      </c>
      <c r="AR73" s="530" t="e">
        <f ca="1">+IF(AND(ISNUMBER(OFFSET('Sanitation Data'!$H$10,0,10*ROW('Sanitation Data'!H67))),'Data Summary'!DG73="Yes"),OFFSET('Sanitation Data'!$H$10,0,10*ROW('Sanitation Data'!H67)),NA())</f>
        <v>#N/A</v>
      </c>
      <c r="AS73" s="530" t="e">
        <f ca="1">+IF(AND(ISNUMBER(OFFSET('Sanitation Data'!$H$11,0,10*ROW('Sanitation Data'!H67))),'Data Summary'!DH73="Yes"),OFFSET('Sanitation Data'!$H$11,0,10*ROW('Sanitation Data'!H67)),NA())</f>
        <v>#N/A</v>
      </c>
      <c r="AT73" s="530" t="e">
        <f ca="1">+IF(AND(ISNUMBER(OFFSET('Sanitation Data'!$H$12,0,10*ROW('Sanitation Data'!H67))),'Data Summary'!DI73="Yes"),OFFSET('Sanitation Data'!$H$12,0,10*ROW('Sanitation Data'!H67)),NA())</f>
        <v>#N/A</v>
      </c>
      <c r="AU73" s="530" t="e">
        <f ca="1">+IF(AND(ISNUMBER(OFFSET('Sanitation Data'!$I$4,0,10*ROW('Sanitation Data'!I67))),'Data Summary'!DJ73="Yes"),100-OFFSET('Sanitation Data'!$I$4,0,10*ROW('Sanitation Data'!I67)),NA())</f>
        <v>#N/A</v>
      </c>
      <c r="AV73" s="530" t="e">
        <f ca="1">+IF(AND(ISNUMBER(OFFSET('Sanitation Data'!$I$6,0,10*ROW('Sanitation Data'!I67))),'Data Summary'!DK73="Yes"),OFFSET('Sanitation Data'!$I$6,0,10*ROW('Sanitation Data'!I67)),NA())</f>
        <v>#N/A</v>
      </c>
      <c r="AW73" s="530" t="e">
        <f ca="1">+IF(AND(ISNUMBER(OFFSET('Sanitation Data'!$I$10,0,10*ROW('Sanitation Data'!I67))),'Data Summary'!DL73="Yes"),OFFSET('Sanitation Data'!$I$10,0,10*ROW('Sanitation Data'!I67)),NA())</f>
        <v>#N/A</v>
      </c>
      <c r="AX73" s="530" t="e">
        <f ca="1">+IF(AND(ISNUMBER(OFFSET('Sanitation Data'!$I$11,0,10*ROW('Sanitation Data'!I67))),'Data Summary'!DM73="Yes"),OFFSET('Sanitation Data'!$I$11,0,10*ROW('Sanitation Data'!I67)),NA())</f>
        <v>#N/A</v>
      </c>
      <c r="AY73" s="530" t="e">
        <f ca="1">+IF(AND(ISNUMBER(OFFSET('Sanitation Data'!$I$12,0,10*ROW('Sanitation Data'!I67))),'Data Summary'!DN73="Yes"),OFFSET('Sanitation Data'!$I$12,0,10*ROW('Sanitation Data'!I67)),NA())</f>
        <v>#N/A</v>
      </c>
      <c r="AZ73" s="531" t="e">
        <f ca="1">+IF(AND(ISNUMBER(OFFSET('Hygiene Data'!$D$5,0,10*ROW('Hygiene Data'!D67))),'Data Summary'!DO73="Yes"),OFFSET('Hygiene Data'!$D$5,0,10*ROW('Hygiene Data'!D67)),NA())</f>
        <v>#N/A</v>
      </c>
      <c r="BA73" s="531" t="e">
        <f ca="1">+IF(AND(ISNUMBER(OFFSET('Hygiene Data'!$D$7,0,10*ROW('Hygiene Data'!D67))),'Data Summary'!DP73="Yes"),OFFSET('Hygiene Data'!$D$7,0,10*ROW('Hygiene Data'!D67)),NA())</f>
        <v>#N/A</v>
      </c>
      <c r="BB73" s="531" t="e">
        <f ca="1">+IF(AND(ISNUMBER(OFFSET('Hygiene Data'!$D$9,0,10*ROW('Hygiene Data'!D67))),'Data Summary'!DQ73="Yes"),OFFSET('Hygiene Data'!$D$9,0,10*ROW('Hygiene Data'!D67)),NA())</f>
        <v>#N/A</v>
      </c>
      <c r="BC73" s="531" t="e">
        <f ca="1">+IF(AND(ISNUMBER(OFFSET('Hygiene Data'!$E$5,0,10*ROW('Hygiene Data'!E67))),'Data Summary'!DR73="Yes"),OFFSET('Hygiene Data'!$E$5,0,10*ROW('Hygiene Data'!E67)),NA())</f>
        <v>#N/A</v>
      </c>
      <c r="BD73" s="531" t="e">
        <f ca="1">+IF(AND(ISNUMBER(OFFSET('Hygiene Data'!$E$7,0,10*ROW('Hygiene Data'!E67))),'Data Summary'!DS73="Yes"),OFFSET('Hygiene Data'!$E$7,0,10*ROW('Hygiene Data'!E67)),NA())</f>
        <v>#N/A</v>
      </c>
      <c r="BE73" s="531" t="e">
        <f ca="1">+IF(AND(ISNUMBER(OFFSET('Hygiene Data'!$E$9,0,10*ROW('Hygiene Data'!E67))),'Data Summary'!DT73="Yes"),OFFSET('Hygiene Data'!$E$9,0,10*ROW('Hygiene Data'!E67)),NA())</f>
        <v>#N/A</v>
      </c>
      <c r="BF73" s="531" t="e">
        <f ca="1">+IF(AND(ISNUMBER(OFFSET('Hygiene Data'!$F$5,0,10*ROW('Hygiene Data'!F67))),'Data Summary'!DU73="Yes"),OFFSET('Hygiene Data'!$F$5,0,10*ROW('Hygiene Data'!F67)),NA())</f>
        <v>#N/A</v>
      </c>
      <c r="BG73" s="531" t="e">
        <f ca="1">+IF(AND(ISNUMBER(OFFSET('Hygiene Data'!$F$7,0,10*ROW('Hygiene Data'!F67))),'Data Summary'!DV73="Yes"),OFFSET('Hygiene Data'!$F$7,0,10*ROW('Hygiene Data'!F67)),NA())</f>
        <v>#N/A</v>
      </c>
      <c r="BH73" s="531" t="e">
        <f ca="1">+IF(AND(ISNUMBER(OFFSET('Hygiene Data'!$F$9,0,10*ROW('Hygiene Data'!F67))),'Data Summary'!DW73="Yes"),OFFSET('Hygiene Data'!$F$9,0,10*ROW('Hygiene Data'!F67)),NA())</f>
        <v>#N/A</v>
      </c>
      <c r="BI73" s="531" t="e">
        <f ca="1">+IF(AND(ISNUMBER(OFFSET('Hygiene Data'!$G$5,0,10*ROW('Hygiene Data'!G67))),'Data Summary'!DX73="Yes"),OFFSET('Hygiene Data'!$G$5,0,10*ROW('Hygiene Data'!G67)),NA())</f>
        <v>#N/A</v>
      </c>
      <c r="BJ73" s="531" t="e">
        <f ca="1">+IF(AND(ISNUMBER(OFFSET('Hygiene Data'!$G$7,0,10*ROW('Hygiene Data'!G67))),'Data Summary'!DY73="Yes"),OFFSET('Hygiene Data'!$G$7,0,10*ROW('Hygiene Data'!G67)),NA())</f>
        <v>#N/A</v>
      </c>
      <c r="BK73" s="531" t="e">
        <f ca="1">+IF(AND(ISNUMBER(OFFSET('Hygiene Data'!$G$9,0,10*ROW('Hygiene Data'!G67))),'Data Summary'!DZ73="Yes"),OFFSET('Hygiene Data'!$G$9,0,10*ROW('Hygiene Data'!G67)),NA())</f>
        <v>#N/A</v>
      </c>
      <c r="BL73" s="531" t="e">
        <f ca="1">+IF(AND(ISNUMBER(OFFSET('Hygiene Data'!$H$5,0,10*ROW('Hygiene Data'!H67))),'Data Summary'!EA73="Yes"),OFFSET('Hygiene Data'!$H$5,0,10*ROW('Hygiene Data'!H67)),NA())</f>
        <v>#N/A</v>
      </c>
      <c r="BM73" s="531" t="e">
        <f ca="1">+IF(AND(ISNUMBER(OFFSET('Hygiene Data'!$H$7,0,10*ROW('Hygiene Data'!H67))),'Data Summary'!EB73="Yes"),OFFSET('Hygiene Data'!$H$7,0,10*ROW('Hygiene Data'!H67)),NA())</f>
        <v>#N/A</v>
      </c>
      <c r="BN73" s="531" t="e">
        <f ca="1">+IF(AND(ISNUMBER(OFFSET('Hygiene Data'!$H$9,0,10*ROW('Hygiene Data'!H67))),'Data Summary'!EC73="Yes"),OFFSET('Hygiene Data'!$H$9,0,10*ROW('Hygiene Data'!H67)),NA())</f>
        <v>#N/A</v>
      </c>
      <c r="BO73" s="531" t="e">
        <f ca="1">+IF(AND(ISNUMBER(OFFSET('Hygiene Data'!$I$5,0,10*ROW('Hygiene Data'!I67))),'Data Summary'!ED73="Yes"),OFFSET('Hygiene Data'!$I$5,0,10*ROW('Hygiene Data'!I67)),NA())</f>
        <v>#N/A</v>
      </c>
      <c r="BP73" s="531" t="e">
        <f ca="1">+IF(AND(ISNUMBER(OFFSET('Hygiene Data'!$I$7,0,10*ROW('Hygiene Data'!I67))),'Data Summary'!EE73="Yes"),OFFSET('Hygiene Data'!$I$7,0,10*ROW('Hygiene Data'!I67)),NA())</f>
        <v>#N/A</v>
      </c>
      <c r="BQ73" s="531" t="e">
        <f ca="1">+IF(AND(ISNUMBER(OFFSET('Hygiene Data'!$I$9,0,10*ROW('Hygiene Data'!I67))),'Data Summary'!EF73="Yes"),OFFSET('Hygiene Data'!$I$9,0,10*ROW('Hygiene Data'!I67)),NA())</f>
        <v>#N/A</v>
      </c>
    </row>
    <row r="74" spans="1:69" x14ac:dyDescent="0.25">
      <c r="A74" s="527" t="e">
        <f ca="1">+RIGHT('Data Summary'!A74,LEN('Data Summary'!A74)-9)</f>
        <v>#VALUE!</v>
      </c>
      <c r="B74" s="501" t="str">
        <f ca="1">+IF(ISTEXT('Data Summary'!B74),'Data Summary'!B74,"")</f>
        <v/>
      </c>
      <c r="C74" s="528" t="e">
        <f ca="1">+VALUE('Data Summary'!C74)</f>
        <v>#VALUE!</v>
      </c>
      <c r="D74" s="529" t="e">
        <f ca="1">+IF(AND(ISNUMBER(OFFSET('Water Data'!$D$4,0,10*ROW('Water Data'!D68))),'Data Summary'!BS74="Yes"),100-OFFSET('Water Data'!$D$4,0,10*ROW('Water Data'!D68)),NA())</f>
        <v>#N/A</v>
      </c>
      <c r="E74" s="529" t="e">
        <f ca="1">+IF(AND(ISNUMBER(OFFSET('Water Data'!$D$6,0,10*ROW('Water Data'!D68))),'Data Summary'!BT74="Yes"),OFFSET('Water Data'!$D$6,0,10*ROW('Water Data'!D68)),NA())</f>
        <v>#N/A</v>
      </c>
      <c r="F74" s="529" t="e">
        <f ca="1">+IF(AND(ISNUMBER(OFFSET('Water Data'!$D$9,0,10*ROW('Water Data'!D68))),'Data Summary'!BU74="Yes"),OFFSET('Water Data'!$D$9,0,10*ROW('Water Data'!D68)),NA())</f>
        <v>#N/A</v>
      </c>
      <c r="G74" s="529" t="e">
        <f ca="1">+IF(AND(ISNUMBER(OFFSET('Water Data'!$E$4,0,10*ROW('Water Data'!E68))),'Data Summary'!BV74="Yes"),100-OFFSET('Water Data'!$E$4,0,10*ROW('Water Data'!E68)),NA())</f>
        <v>#N/A</v>
      </c>
      <c r="H74" s="529" t="e">
        <f ca="1">+IF(AND(ISNUMBER(OFFSET('Water Data'!$E$6,0,10*ROW('Water Data'!E68))),'Data Summary'!BW74="Yes"),OFFSET('Water Data'!$E$6,0,10*ROW('Water Data'!E68)),NA())</f>
        <v>#N/A</v>
      </c>
      <c r="I74" s="529" t="e">
        <f ca="1">+IF(AND(ISNUMBER(OFFSET('Water Data'!$E$9,0,10*ROW('Water Data'!E68))),'Data Summary'!BX74="Yes"),OFFSET('Water Data'!$E$9,0,10*ROW('Water Data'!E68)),NA())</f>
        <v>#N/A</v>
      </c>
      <c r="J74" s="529" t="e">
        <f ca="1">+IF(AND(ISNUMBER(OFFSET('Water Data'!$F$4,0,10*ROW('Water Data'!F68))),'Data Summary'!BY74="Yes"),100-OFFSET('Water Data'!$F$4,0,10*ROW('Water Data'!F68)),NA())</f>
        <v>#N/A</v>
      </c>
      <c r="K74" s="529" t="e">
        <f ca="1">+IF(AND(ISNUMBER(OFFSET('Water Data'!$F$6,0,10*ROW('Water Data'!F68))),'Data Summary'!BZ74="Yes"),OFFSET('Water Data'!$F$6,0,10*ROW('Water Data'!F68)),NA())</f>
        <v>#N/A</v>
      </c>
      <c r="L74" s="529" t="e">
        <f ca="1">+IF(AND(ISNUMBER(OFFSET('Water Data'!$F$9,0,10*ROW('Water Data'!F68))),'Data Summary'!CA74="Yes"),OFFSET('Water Data'!$F$9,0,10*ROW('Water Data'!F68)),NA())</f>
        <v>#N/A</v>
      </c>
      <c r="M74" s="529" t="e">
        <f ca="1">+IF(AND(ISNUMBER(OFFSET('Water Data'!$G$4,0,10*ROW('Water Data'!G68))),'Data Summary'!CB74="Yes"),100-OFFSET('Water Data'!$G$4,0,10*ROW('Water Data'!G68)),NA())</f>
        <v>#N/A</v>
      </c>
      <c r="N74" s="529" t="e">
        <f ca="1">+IF(AND(ISNUMBER(OFFSET('Water Data'!$G$6,0,10*ROW('Water Data'!G68))),'Data Summary'!CC74="Yes"),OFFSET('Water Data'!$G$6,0,10*ROW('Water Data'!G68)),NA())</f>
        <v>#N/A</v>
      </c>
      <c r="O74" s="529" t="e">
        <f ca="1">+IF(AND(ISNUMBER(OFFSET('Water Data'!$G$9,0,10*ROW('Water Data'!G68))),'Data Summary'!CD74="Yes"),OFFSET('Water Data'!$G$9,0,10*ROW('Water Data'!G68)),NA())</f>
        <v>#N/A</v>
      </c>
      <c r="P74" s="529" t="e">
        <f ca="1">+IF(AND(ISNUMBER(OFFSET('Water Data'!$H$4,0,10*ROW('Water Data'!H68))),'Data Summary'!CE74="Yes"),100-OFFSET('Water Data'!$H$4,0,10*ROW('Water Data'!H68)),NA())</f>
        <v>#N/A</v>
      </c>
      <c r="Q74" s="529" t="e">
        <f ca="1">+IF(AND(ISNUMBER(OFFSET('Water Data'!$H$6,0,10*ROW('Water Data'!H68))),'Data Summary'!CF74="Yes"),OFFSET('Water Data'!$H$6,0,10*ROW('Water Data'!H68)),NA())</f>
        <v>#N/A</v>
      </c>
      <c r="R74" s="529" t="e">
        <f ca="1">+IF(AND(ISNUMBER(OFFSET('Water Data'!$H$9,0,10*ROW('Water Data'!H68))),'Data Summary'!CG74="Yes"),OFFSET('Water Data'!$H$9,0,10*ROW('Water Data'!H68)),NA())</f>
        <v>#N/A</v>
      </c>
      <c r="S74" s="529" t="e">
        <f ca="1">+IF(AND(ISNUMBER(OFFSET('Water Data'!$I$4,0,10*ROW('Water Data'!I68))),'Data Summary'!CH74="Yes"),100-OFFSET('Water Data'!$I$4,0,10*ROW('Water Data'!I68)),NA())</f>
        <v>#N/A</v>
      </c>
      <c r="T74" s="529" t="e">
        <f ca="1">+IF(AND(ISNUMBER(OFFSET('Water Data'!$I$6,0,10*ROW('Water Data'!I68))),'Data Summary'!CI74="Yes"),OFFSET('Water Data'!$I$6,0,10*ROW('Water Data'!I68)),NA())</f>
        <v>#N/A</v>
      </c>
      <c r="U74" s="529" t="e">
        <f ca="1">+IF(AND(ISNUMBER(OFFSET('Water Data'!$I$9,0,10*ROW('Water Data'!I68))),'Data Summary'!CJ74="Yes"),OFFSET('Water Data'!$I$9,0,10*ROW('Water Data'!I68)),NA())</f>
        <v>#N/A</v>
      </c>
      <c r="V74" s="530" t="e">
        <f ca="1">+IF(AND(ISNUMBER(OFFSET('Sanitation Data'!$D$4,0,10*ROW('Sanitation Data'!D68))),'Data Summary'!CK74="Yes"),100-OFFSET('Sanitation Data'!$D$4,0,10*ROW('Sanitation Data'!D68)),NA())</f>
        <v>#N/A</v>
      </c>
      <c r="W74" s="530" t="e">
        <f ca="1">+IF(AND(ISNUMBER(OFFSET('Sanitation Data'!$D$6,0,10*ROW('Sanitation Data'!D68))),'Data Summary'!CL74="Yes"),OFFSET('Sanitation Data'!$D$6,0,10*ROW('Sanitation Data'!D68)),NA())</f>
        <v>#N/A</v>
      </c>
      <c r="X74" s="530" t="e">
        <f ca="1">+IF(AND(ISNUMBER(OFFSET('Sanitation Data'!$D$10,0,10*ROW('Sanitation Data'!D68))),'Data Summary'!CM74="Yes"),OFFSET('Sanitation Data'!$D$10,0,10*ROW('Sanitation Data'!D68)),NA())</f>
        <v>#N/A</v>
      </c>
      <c r="Y74" s="530" t="e">
        <f ca="1">+IF(AND(ISNUMBER(OFFSET('Sanitation Data'!$D$11,0,10*ROW('Sanitation Data'!D68))),'Data Summary'!CN74="Yes"),OFFSET('Sanitation Data'!$D$11,0,10*ROW('Sanitation Data'!D68)),NA())</f>
        <v>#N/A</v>
      </c>
      <c r="Z74" s="530" t="e">
        <f ca="1">+IF(AND(ISNUMBER(OFFSET('Sanitation Data'!$D$12,0,10*ROW('Sanitation Data'!D68))),'Data Summary'!CO74="Yes"),OFFSET('Sanitation Data'!$D$12,0,10*ROW('Sanitation Data'!D68)),NA())</f>
        <v>#N/A</v>
      </c>
      <c r="AA74" s="530" t="e">
        <f ca="1">+IF(AND(ISNUMBER(OFFSET('Sanitation Data'!$E$4,0,10*ROW('Sanitation Data'!E68))),'Data Summary'!CP74="Yes"),100-OFFSET('Sanitation Data'!$E$4,0,10*ROW('Sanitation Data'!E68)),NA())</f>
        <v>#N/A</v>
      </c>
      <c r="AB74" s="530" t="e">
        <f ca="1">+IF(AND(ISNUMBER(OFFSET('Sanitation Data'!$E$6,0,10*ROW('Sanitation Data'!E68))),'Data Summary'!CQ74="Yes"),OFFSET('Sanitation Data'!$E$6,0,10*ROW('Sanitation Data'!E68)),NA())</f>
        <v>#N/A</v>
      </c>
      <c r="AC74" s="530" t="e">
        <f ca="1">+IF(AND(ISNUMBER(OFFSET('Sanitation Data'!$E$10,0,10*ROW('Sanitation Data'!E68))),'Data Summary'!CR74="Yes"),OFFSET('Sanitation Data'!$E$10,0,10*ROW('Sanitation Data'!E68)),NA())</f>
        <v>#N/A</v>
      </c>
      <c r="AD74" s="530" t="e">
        <f ca="1">+IF(AND(ISNUMBER(OFFSET('Sanitation Data'!$E$11,0,10*ROW('Sanitation Data'!E68))),'Data Summary'!CS74="Yes"),OFFSET('Sanitation Data'!$E$11,0,10*ROW('Sanitation Data'!E68)),NA())</f>
        <v>#N/A</v>
      </c>
      <c r="AE74" s="530" t="e">
        <f ca="1">+IF(AND(ISNUMBER(OFFSET('Sanitation Data'!$E$12,0,10*ROW('Sanitation Data'!E68))),'Data Summary'!CT74="Yes"),OFFSET('Sanitation Data'!$E$12,0,10*ROW('Sanitation Data'!E68)),NA())</f>
        <v>#N/A</v>
      </c>
      <c r="AF74" s="530" t="e">
        <f ca="1">+IF(AND(ISNUMBER(OFFSET('Sanitation Data'!$F$4,0,10*ROW('Sanitation Data'!F68))),'Data Summary'!CU74="Yes"),100-OFFSET('Sanitation Data'!$F$4,0,10*ROW('Sanitation Data'!F68)),NA())</f>
        <v>#N/A</v>
      </c>
      <c r="AG74" s="530" t="e">
        <f ca="1">+IF(AND(ISNUMBER(OFFSET('Sanitation Data'!$F$6,0,10*ROW('Sanitation Data'!F68))),'Data Summary'!CV74="Yes"),OFFSET('Sanitation Data'!$F$6,0,10*ROW('Sanitation Data'!F68)),NA())</f>
        <v>#N/A</v>
      </c>
      <c r="AH74" s="530" t="e">
        <f ca="1">+IF(AND(ISNUMBER(OFFSET('Sanitation Data'!$F$10,0,10*ROW('Sanitation Data'!F68))),'Data Summary'!CW74="Yes"),OFFSET('Sanitation Data'!$F$10,0,10*ROW('Sanitation Data'!F68)),NA())</f>
        <v>#N/A</v>
      </c>
      <c r="AI74" s="530" t="e">
        <f ca="1">+IF(AND(ISNUMBER(OFFSET('Sanitation Data'!$F$11,0,10*ROW('Sanitation Data'!F68))),'Data Summary'!CX74="Yes"),OFFSET('Sanitation Data'!$F$11,0,10*ROW('Sanitation Data'!F68)),NA())</f>
        <v>#N/A</v>
      </c>
      <c r="AJ74" s="530" t="e">
        <f ca="1">+IF(AND(ISNUMBER(OFFSET('Sanitation Data'!$F$12,0,10*ROW('Sanitation Data'!F68))),'Data Summary'!CY74="Yes"),OFFSET('Sanitation Data'!$F$12,0,10*ROW('Sanitation Data'!F68)),NA())</f>
        <v>#N/A</v>
      </c>
      <c r="AK74" s="530" t="e">
        <f ca="1">+IF(AND(ISNUMBER(OFFSET('Sanitation Data'!$G$4,0,10*ROW('Sanitation Data'!G68))),'Data Summary'!CZ74="Yes"),100-OFFSET('Sanitation Data'!$G$4,0,10*ROW('Sanitation Data'!G68)),NA())</f>
        <v>#N/A</v>
      </c>
      <c r="AL74" s="530" t="e">
        <f ca="1">+IF(AND(ISNUMBER(OFFSET('Sanitation Data'!$G$6,0,10*ROW('Sanitation Data'!G68))),'Data Summary'!DA74="Yes"),OFFSET('Sanitation Data'!$G$6,0,10*ROW('Sanitation Data'!G68)),NA())</f>
        <v>#N/A</v>
      </c>
      <c r="AM74" s="530" t="e">
        <f ca="1">+IF(AND(ISNUMBER(OFFSET('Sanitation Data'!$G$10,0,10*ROW('Sanitation Data'!G68))),'Data Summary'!DB74="Yes"),OFFSET('Sanitation Data'!$G$10,0,10*ROW('Sanitation Data'!G68)),NA())</f>
        <v>#N/A</v>
      </c>
      <c r="AN74" s="530" t="e">
        <f ca="1">+IF(AND(ISNUMBER(OFFSET('Sanitation Data'!$G$11,0,10*ROW('Sanitation Data'!G68))),'Data Summary'!DC74="Yes"),OFFSET('Sanitation Data'!$G$11,0,10*ROW('Sanitation Data'!G68)),NA())</f>
        <v>#N/A</v>
      </c>
      <c r="AO74" s="530" t="e">
        <f ca="1">+IF(AND(ISNUMBER(OFFSET('Sanitation Data'!$G$12,0,10*ROW('Sanitation Data'!G68))),'Data Summary'!DD74="Yes"),OFFSET('Sanitation Data'!$G$12,0,10*ROW('Sanitation Data'!G68)),NA())</f>
        <v>#N/A</v>
      </c>
      <c r="AP74" s="530" t="e">
        <f ca="1">+IF(AND(ISNUMBER(OFFSET('Sanitation Data'!$H$4,0,10*ROW('Sanitation Data'!H68))),'Data Summary'!DE74="Yes"),100-OFFSET('Sanitation Data'!$H$4,0,10*ROW('Sanitation Data'!H68)),NA())</f>
        <v>#N/A</v>
      </c>
      <c r="AQ74" s="530" t="e">
        <f ca="1">+IF(AND(ISNUMBER(OFFSET('Sanitation Data'!$H$6,0,10*ROW('Sanitation Data'!H68))),'Data Summary'!DF74="Yes"),OFFSET('Sanitation Data'!$H$6,0,10*ROW('Sanitation Data'!H68)),NA())</f>
        <v>#N/A</v>
      </c>
      <c r="AR74" s="530" t="e">
        <f ca="1">+IF(AND(ISNUMBER(OFFSET('Sanitation Data'!$H$10,0,10*ROW('Sanitation Data'!H68))),'Data Summary'!DG74="Yes"),OFFSET('Sanitation Data'!$H$10,0,10*ROW('Sanitation Data'!H68)),NA())</f>
        <v>#N/A</v>
      </c>
      <c r="AS74" s="530" t="e">
        <f ca="1">+IF(AND(ISNUMBER(OFFSET('Sanitation Data'!$H$11,0,10*ROW('Sanitation Data'!H68))),'Data Summary'!DH74="Yes"),OFFSET('Sanitation Data'!$H$11,0,10*ROW('Sanitation Data'!H68)),NA())</f>
        <v>#N/A</v>
      </c>
      <c r="AT74" s="530" t="e">
        <f ca="1">+IF(AND(ISNUMBER(OFFSET('Sanitation Data'!$H$12,0,10*ROW('Sanitation Data'!H68))),'Data Summary'!DI74="Yes"),OFFSET('Sanitation Data'!$H$12,0,10*ROW('Sanitation Data'!H68)),NA())</f>
        <v>#N/A</v>
      </c>
      <c r="AU74" s="530" t="e">
        <f ca="1">+IF(AND(ISNUMBER(OFFSET('Sanitation Data'!$I$4,0,10*ROW('Sanitation Data'!I68))),'Data Summary'!DJ74="Yes"),100-OFFSET('Sanitation Data'!$I$4,0,10*ROW('Sanitation Data'!I68)),NA())</f>
        <v>#N/A</v>
      </c>
      <c r="AV74" s="530" t="e">
        <f ca="1">+IF(AND(ISNUMBER(OFFSET('Sanitation Data'!$I$6,0,10*ROW('Sanitation Data'!I68))),'Data Summary'!DK74="Yes"),OFFSET('Sanitation Data'!$I$6,0,10*ROW('Sanitation Data'!I68)),NA())</f>
        <v>#N/A</v>
      </c>
      <c r="AW74" s="530" t="e">
        <f ca="1">+IF(AND(ISNUMBER(OFFSET('Sanitation Data'!$I$10,0,10*ROW('Sanitation Data'!I68))),'Data Summary'!DL74="Yes"),OFFSET('Sanitation Data'!$I$10,0,10*ROW('Sanitation Data'!I68)),NA())</f>
        <v>#N/A</v>
      </c>
      <c r="AX74" s="530" t="e">
        <f ca="1">+IF(AND(ISNUMBER(OFFSET('Sanitation Data'!$I$11,0,10*ROW('Sanitation Data'!I68))),'Data Summary'!DM74="Yes"),OFFSET('Sanitation Data'!$I$11,0,10*ROW('Sanitation Data'!I68)),NA())</f>
        <v>#N/A</v>
      </c>
      <c r="AY74" s="530" t="e">
        <f ca="1">+IF(AND(ISNUMBER(OFFSET('Sanitation Data'!$I$12,0,10*ROW('Sanitation Data'!I68))),'Data Summary'!DN74="Yes"),OFFSET('Sanitation Data'!$I$12,0,10*ROW('Sanitation Data'!I68)),NA())</f>
        <v>#N/A</v>
      </c>
      <c r="AZ74" s="531" t="e">
        <f ca="1">+IF(AND(ISNUMBER(OFFSET('Hygiene Data'!$D$5,0,10*ROW('Hygiene Data'!D68))),'Data Summary'!DO74="Yes"),OFFSET('Hygiene Data'!$D$5,0,10*ROW('Hygiene Data'!D68)),NA())</f>
        <v>#N/A</v>
      </c>
      <c r="BA74" s="531" t="e">
        <f ca="1">+IF(AND(ISNUMBER(OFFSET('Hygiene Data'!$D$7,0,10*ROW('Hygiene Data'!D68))),'Data Summary'!DP74="Yes"),OFFSET('Hygiene Data'!$D$7,0,10*ROW('Hygiene Data'!D68)),NA())</f>
        <v>#N/A</v>
      </c>
      <c r="BB74" s="531" t="e">
        <f ca="1">+IF(AND(ISNUMBER(OFFSET('Hygiene Data'!$D$9,0,10*ROW('Hygiene Data'!D68))),'Data Summary'!DQ74="Yes"),OFFSET('Hygiene Data'!$D$9,0,10*ROW('Hygiene Data'!D68)),NA())</f>
        <v>#N/A</v>
      </c>
      <c r="BC74" s="531" t="e">
        <f ca="1">+IF(AND(ISNUMBER(OFFSET('Hygiene Data'!$E$5,0,10*ROW('Hygiene Data'!E68))),'Data Summary'!DR74="Yes"),OFFSET('Hygiene Data'!$E$5,0,10*ROW('Hygiene Data'!E68)),NA())</f>
        <v>#N/A</v>
      </c>
      <c r="BD74" s="531" t="e">
        <f ca="1">+IF(AND(ISNUMBER(OFFSET('Hygiene Data'!$E$7,0,10*ROW('Hygiene Data'!E68))),'Data Summary'!DS74="Yes"),OFFSET('Hygiene Data'!$E$7,0,10*ROW('Hygiene Data'!E68)),NA())</f>
        <v>#N/A</v>
      </c>
      <c r="BE74" s="531" t="e">
        <f ca="1">+IF(AND(ISNUMBER(OFFSET('Hygiene Data'!$E$9,0,10*ROW('Hygiene Data'!E68))),'Data Summary'!DT74="Yes"),OFFSET('Hygiene Data'!$E$9,0,10*ROW('Hygiene Data'!E68)),NA())</f>
        <v>#N/A</v>
      </c>
      <c r="BF74" s="531" t="e">
        <f ca="1">+IF(AND(ISNUMBER(OFFSET('Hygiene Data'!$F$5,0,10*ROW('Hygiene Data'!F68))),'Data Summary'!DU74="Yes"),OFFSET('Hygiene Data'!$F$5,0,10*ROW('Hygiene Data'!F68)),NA())</f>
        <v>#N/A</v>
      </c>
      <c r="BG74" s="531" t="e">
        <f ca="1">+IF(AND(ISNUMBER(OFFSET('Hygiene Data'!$F$7,0,10*ROW('Hygiene Data'!F68))),'Data Summary'!DV74="Yes"),OFFSET('Hygiene Data'!$F$7,0,10*ROW('Hygiene Data'!F68)),NA())</f>
        <v>#N/A</v>
      </c>
      <c r="BH74" s="531" t="e">
        <f ca="1">+IF(AND(ISNUMBER(OFFSET('Hygiene Data'!$F$9,0,10*ROW('Hygiene Data'!F68))),'Data Summary'!DW74="Yes"),OFFSET('Hygiene Data'!$F$9,0,10*ROW('Hygiene Data'!F68)),NA())</f>
        <v>#N/A</v>
      </c>
      <c r="BI74" s="531" t="e">
        <f ca="1">+IF(AND(ISNUMBER(OFFSET('Hygiene Data'!$G$5,0,10*ROW('Hygiene Data'!G68))),'Data Summary'!DX74="Yes"),OFFSET('Hygiene Data'!$G$5,0,10*ROW('Hygiene Data'!G68)),NA())</f>
        <v>#N/A</v>
      </c>
      <c r="BJ74" s="531" t="e">
        <f ca="1">+IF(AND(ISNUMBER(OFFSET('Hygiene Data'!$G$7,0,10*ROW('Hygiene Data'!G68))),'Data Summary'!DY74="Yes"),OFFSET('Hygiene Data'!$G$7,0,10*ROW('Hygiene Data'!G68)),NA())</f>
        <v>#N/A</v>
      </c>
      <c r="BK74" s="531" t="e">
        <f ca="1">+IF(AND(ISNUMBER(OFFSET('Hygiene Data'!$G$9,0,10*ROW('Hygiene Data'!G68))),'Data Summary'!DZ74="Yes"),OFFSET('Hygiene Data'!$G$9,0,10*ROW('Hygiene Data'!G68)),NA())</f>
        <v>#N/A</v>
      </c>
      <c r="BL74" s="531" t="e">
        <f ca="1">+IF(AND(ISNUMBER(OFFSET('Hygiene Data'!$H$5,0,10*ROW('Hygiene Data'!H68))),'Data Summary'!EA74="Yes"),OFFSET('Hygiene Data'!$H$5,0,10*ROW('Hygiene Data'!H68)),NA())</f>
        <v>#N/A</v>
      </c>
      <c r="BM74" s="531" t="e">
        <f ca="1">+IF(AND(ISNUMBER(OFFSET('Hygiene Data'!$H$7,0,10*ROW('Hygiene Data'!H68))),'Data Summary'!EB74="Yes"),OFFSET('Hygiene Data'!$H$7,0,10*ROW('Hygiene Data'!H68)),NA())</f>
        <v>#N/A</v>
      </c>
      <c r="BN74" s="531" t="e">
        <f ca="1">+IF(AND(ISNUMBER(OFFSET('Hygiene Data'!$H$9,0,10*ROW('Hygiene Data'!H68))),'Data Summary'!EC74="Yes"),OFFSET('Hygiene Data'!$H$9,0,10*ROW('Hygiene Data'!H68)),NA())</f>
        <v>#N/A</v>
      </c>
      <c r="BO74" s="531" t="e">
        <f ca="1">+IF(AND(ISNUMBER(OFFSET('Hygiene Data'!$I$5,0,10*ROW('Hygiene Data'!I68))),'Data Summary'!ED74="Yes"),OFFSET('Hygiene Data'!$I$5,0,10*ROW('Hygiene Data'!I68)),NA())</f>
        <v>#N/A</v>
      </c>
      <c r="BP74" s="531" t="e">
        <f ca="1">+IF(AND(ISNUMBER(OFFSET('Hygiene Data'!$I$7,0,10*ROW('Hygiene Data'!I68))),'Data Summary'!EE74="Yes"),OFFSET('Hygiene Data'!$I$7,0,10*ROW('Hygiene Data'!I68)),NA())</f>
        <v>#N/A</v>
      </c>
      <c r="BQ74" s="531" t="e">
        <f ca="1">+IF(AND(ISNUMBER(OFFSET('Hygiene Data'!$I$9,0,10*ROW('Hygiene Data'!I68))),'Data Summary'!EF74="Yes"),OFFSET('Hygiene Data'!$I$9,0,10*ROW('Hygiene Data'!I68)),NA())</f>
        <v>#N/A</v>
      </c>
    </row>
    <row r="75" spans="1:69" x14ac:dyDescent="0.25">
      <c r="A75" s="527" t="e">
        <f ca="1">+RIGHT('Data Summary'!A75,LEN('Data Summary'!A75)-9)</f>
        <v>#VALUE!</v>
      </c>
      <c r="B75" s="501" t="str">
        <f ca="1">+IF(ISTEXT('Data Summary'!B75),'Data Summary'!B75,"")</f>
        <v/>
      </c>
      <c r="C75" s="528" t="e">
        <f ca="1">+VALUE('Data Summary'!C75)</f>
        <v>#VALUE!</v>
      </c>
      <c r="D75" s="529" t="e">
        <f ca="1">+IF(AND(ISNUMBER(OFFSET('Water Data'!$D$4,0,10*ROW('Water Data'!D69))),'Data Summary'!BS75="Yes"),100-OFFSET('Water Data'!$D$4,0,10*ROW('Water Data'!D69)),NA())</f>
        <v>#N/A</v>
      </c>
      <c r="E75" s="529" t="e">
        <f ca="1">+IF(AND(ISNUMBER(OFFSET('Water Data'!$D$6,0,10*ROW('Water Data'!D69))),'Data Summary'!BT75="Yes"),OFFSET('Water Data'!$D$6,0,10*ROW('Water Data'!D69)),NA())</f>
        <v>#N/A</v>
      </c>
      <c r="F75" s="529" t="e">
        <f ca="1">+IF(AND(ISNUMBER(OFFSET('Water Data'!$D$9,0,10*ROW('Water Data'!D69))),'Data Summary'!BU75="Yes"),OFFSET('Water Data'!$D$9,0,10*ROW('Water Data'!D69)),NA())</f>
        <v>#N/A</v>
      </c>
      <c r="G75" s="529" t="e">
        <f ca="1">+IF(AND(ISNUMBER(OFFSET('Water Data'!$E$4,0,10*ROW('Water Data'!E69))),'Data Summary'!BV75="Yes"),100-OFFSET('Water Data'!$E$4,0,10*ROW('Water Data'!E69)),NA())</f>
        <v>#N/A</v>
      </c>
      <c r="H75" s="529" t="e">
        <f ca="1">+IF(AND(ISNUMBER(OFFSET('Water Data'!$E$6,0,10*ROW('Water Data'!E69))),'Data Summary'!BW75="Yes"),OFFSET('Water Data'!$E$6,0,10*ROW('Water Data'!E69)),NA())</f>
        <v>#N/A</v>
      </c>
      <c r="I75" s="529" t="e">
        <f ca="1">+IF(AND(ISNUMBER(OFFSET('Water Data'!$E$9,0,10*ROW('Water Data'!E69))),'Data Summary'!BX75="Yes"),OFFSET('Water Data'!$E$9,0,10*ROW('Water Data'!E69)),NA())</f>
        <v>#N/A</v>
      </c>
      <c r="J75" s="529" t="e">
        <f ca="1">+IF(AND(ISNUMBER(OFFSET('Water Data'!$F$4,0,10*ROW('Water Data'!F69))),'Data Summary'!BY75="Yes"),100-OFFSET('Water Data'!$F$4,0,10*ROW('Water Data'!F69)),NA())</f>
        <v>#N/A</v>
      </c>
      <c r="K75" s="529" t="e">
        <f ca="1">+IF(AND(ISNUMBER(OFFSET('Water Data'!$F$6,0,10*ROW('Water Data'!F69))),'Data Summary'!BZ75="Yes"),OFFSET('Water Data'!$F$6,0,10*ROW('Water Data'!F69)),NA())</f>
        <v>#N/A</v>
      </c>
      <c r="L75" s="529" t="e">
        <f ca="1">+IF(AND(ISNUMBER(OFFSET('Water Data'!$F$9,0,10*ROW('Water Data'!F69))),'Data Summary'!CA75="Yes"),OFFSET('Water Data'!$F$9,0,10*ROW('Water Data'!F69)),NA())</f>
        <v>#N/A</v>
      </c>
      <c r="M75" s="529" t="e">
        <f ca="1">+IF(AND(ISNUMBER(OFFSET('Water Data'!$G$4,0,10*ROW('Water Data'!G69))),'Data Summary'!CB75="Yes"),100-OFFSET('Water Data'!$G$4,0,10*ROW('Water Data'!G69)),NA())</f>
        <v>#N/A</v>
      </c>
      <c r="N75" s="529" t="e">
        <f ca="1">+IF(AND(ISNUMBER(OFFSET('Water Data'!$G$6,0,10*ROW('Water Data'!G69))),'Data Summary'!CC75="Yes"),OFFSET('Water Data'!$G$6,0,10*ROW('Water Data'!G69)),NA())</f>
        <v>#N/A</v>
      </c>
      <c r="O75" s="529" t="e">
        <f ca="1">+IF(AND(ISNUMBER(OFFSET('Water Data'!$G$9,0,10*ROW('Water Data'!G69))),'Data Summary'!CD75="Yes"),OFFSET('Water Data'!$G$9,0,10*ROW('Water Data'!G69)),NA())</f>
        <v>#N/A</v>
      </c>
      <c r="P75" s="529" t="e">
        <f ca="1">+IF(AND(ISNUMBER(OFFSET('Water Data'!$H$4,0,10*ROW('Water Data'!H69))),'Data Summary'!CE75="Yes"),100-OFFSET('Water Data'!$H$4,0,10*ROW('Water Data'!H69)),NA())</f>
        <v>#N/A</v>
      </c>
      <c r="Q75" s="529" t="e">
        <f ca="1">+IF(AND(ISNUMBER(OFFSET('Water Data'!$H$6,0,10*ROW('Water Data'!H69))),'Data Summary'!CF75="Yes"),OFFSET('Water Data'!$H$6,0,10*ROW('Water Data'!H69)),NA())</f>
        <v>#N/A</v>
      </c>
      <c r="R75" s="529" t="e">
        <f ca="1">+IF(AND(ISNUMBER(OFFSET('Water Data'!$H$9,0,10*ROW('Water Data'!H69))),'Data Summary'!CG75="Yes"),OFFSET('Water Data'!$H$9,0,10*ROW('Water Data'!H69)),NA())</f>
        <v>#N/A</v>
      </c>
      <c r="S75" s="529" t="e">
        <f ca="1">+IF(AND(ISNUMBER(OFFSET('Water Data'!$I$4,0,10*ROW('Water Data'!I69))),'Data Summary'!CH75="Yes"),100-OFFSET('Water Data'!$I$4,0,10*ROW('Water Data'!I69)),NA())</f>
        <v>#N/A</v>
      </c>
      <c r="T75" s="529" t="e">
        <f ca="1">+IF(AND(ISNUMBER(OFFSET('Water Data'!$I$6,0,10*ROW('Water Data'!I69))),'Data Summary'!CI75="Yes"),OFFSET('Water Data'!$I$6,0,10*ROW('Water Data'!I69)),NA())</f>
        <v>#N/A</v>
      </c>
      <c r="U75" s="529" t="e">
        <f ca="1">+IF(AND(ISNUMBER(OFFSET('Water Data'!$I$9,0,10*ROW('Water Data'!I69))),'Data Summary'!CJ75="Yes"),OFFSET('Water Data'!$I$9,0,10*ROW('Water Data'!I69)),NA())</f>
        <v>#N/A</v>
      </c>
      <c r="V75" s="530" t="e">
        <f ca="1">+IF(AND(ISNUMBER(OFFSET('Sanitation Data'!$D$4,0,10*ROW('Sanitation Data'!D69))),'Data Summary'!CK75="Yes"),100-OFFSET('Sanitation Data'!$D$4,0,10*ROW('Sanitation Data'!D69)),NA())</f>
        <v>#N/A</v>
      </c>
      <c r="W75" s="530" t="e">
        <f ca="1">+IF(AND(ISNUMBER(OFFSET('Sanitation Data'!$D$6,0,10*ROW('Sanitation Data'!D69))),'Data Summary'!CL75="Yes"),OFFSET('Sanitation Data'!$D$6,0,10*ROW('Sanitation Data'!D69)),NA())</f>
        <v>#N/A</v>
      </c>
      <c r="X75" s="530" t="e">
        <f ca="1">+IF(AND(ISNUMBER(OFFSET('Sanitation Data'!$D$10,0,10*ROW('Sanitation Data'!D69))),'Data Summary'!CM75="Yes"),OFFSET('Sanitation Data'!$D$10,0,10*ROW('Sanitation Data'!D69)),NA())</f>
        <v>#N/A</v>
      </c>
      <c r="Y75" s="530" t="e">
        <f ca="1">+IF(AND(ISNUMBER(OFFSET('Sanitation Data'!$D$11,0,10*ROW('Sanitation Data'!D69))),'Data Summary'!CN75="Yes"),OFFSET('Sanitation Data'!$D$11,0,10*ROW('Sanitation Data'!D69)),NA())</f>
        <v>#N/A</v>
      </c>
      <c r="Z75" s="530" t="e">
        <f ca="1">+IF(AND(ISNUMBER(OFFSET('Sanitation Data'!$D$12,0,10*ROW('Sanitation Data'!D69))),'Data Summary'!CO75="Yes"),OFFSET('Sanitation Data'!$D$12,0,10*ROW('Sanitation Data'!D69)),NA())</f>
        <v>#N/A</v>
      </c>
      <c r="AA75" s="530" t="e">
        <f ca="1">+IF(AND(ISNUMBER(OFFSET('Sanitation Data'!$E$4,0,10*ROW('Sanitation Data'!E69))),'Data Summary'!CP75="Yes"),100-OFFSET('Sanitation Data'!$E$4,0,10*ROW('Sanitation Data'!E69)),NA())</f>
        <v>#N/A</v>
      </c>
      <c r="AB75" s="530" t="e">
        <f ca="1">+IF(AND(ISNUMBER(OFFSET('Sanitation Data'!$E$6,0,10*ROW('Sanitation Data'!E69))),'Data Summary'!CQ75="Yes"),OFFSET('Sanitation Data'!$E$6,0,10*ROW('Sanitation Data'!E69)),NA())</f>
        <v>#N/A</v>
      </c>
      <c r="AC75" s="530" t="e">
        <f ca="1">+IF(AND(ISNUMBER(OFFSET('Sanitation Data'!$E$10,0,10*ROW('Sanitation Data'!E69))),'Data Summary'!CR75="Yes"),OFFSET('Sanitation Data'!$E$10,0,10*ROW('Sanitation Data'!E69)),NA())</f>
        <v>#N/A</v>
      </c>
      <c r="AD75" s="530" t="e">
        <f ca="1">+IF(AND(ISNUMBER(OFFSET('Sanitation Data'!$E$11,0,10*ROW('Sanitation Data'!E69))),'Data Summary'!CS75="Yes"),OFFSET('Sanitation Data'!$E$11,0,10*ROW('Sanitation Data'!E69)),NA())</f>
        <v>#N/A</v>
      </c>
      <c r="AE75" s="530" t="e">
        <f ca="1">+IF(AND(ISNUMBER(OFFSET('Sanitation Data'!$E$12,0,10*ROW('Sanitation Data'!E69))),'Data Summary'!CT75="Yes"),OFFSET('Sanitation Data'!$E$12,0,10*ROW('Sanitation Data'!E69)),NA())</f>
        <v>#N/A</v>
      </c>
      <c r="AF75" s="530" t="e">
        <f ca="1">+IF(AND(ISNUMBER(OFFSET('Sanitation Data'!$F$4,0,10*ROW('Sanitation Data'!F69))),'Data Summary'!CU75="Yes"),100-OFFSET('Sanitation Data'!$F$4,0,10*ROW('Sanitation Data'!F69)),NA())</f>
        <v>#N/A</v>
      </c>
      <c r="AG75" s="530" t="e">
        <f ca="1">+IF(AND(ISNUMBER(OFFSET('Sanitation Data'!$F$6,0,10*ROW('Sanitation Data'!F69))),'Data Summary'!CV75="Yes"),OFFSET('Sanitation Data'!$F$6,0,10*ROW('Sanitation Data'!F69)),NA())</f>
        <v>#N/A</v>
      </c>
      <c r="AH75" s="530" t="e">
        <f ca="1">+IF(AND(ISNUMBER(OFFSET('Sanitation Data'!$F$10,0,10*ROW('Sanitation Data'!F69))),'Data Summary'!CW75="Yes"),OFFSET('Sanitation Data'!$F$10,0,10*ROW('Sanitation Data'!F69)),NA())</f>
        <v>#N/A</v>
      </c>
      <c r="AI75" s="530" t="e">
        <f ca="1">+IF(AND(ISNUMBER(OFFSET('Sanitation Data'!$F$11,0,10*ROW('Sanitation Data'!F69))),'Data Summary'!CX75="Yes"),OFFSET('Sanitation Data'!$F$11,0,10*ROW('Sanitation Data'!F69)),NA())</f>
        <v>#N/A</v>
      </c>
      <c r="AJ75" s="530" t="e">
        <f ca="1">+IF(AND(ISNUMBER(OFFSET('Sanitation Data'!$F$12,0,10*ROW('Sanitation Data'!F69))),'Data Summary'!CY75="Yes"),OFFSET('Sanitation Data'!$F$12,0,10*ROW('Sanitation Data'!F69)),NA())</f>
        <v>#N/A</v>
      </c>
      <c r="AK75" s="530" t="e">
        <f ca="1">+IF(AND(ISNUMBER(OFFSET('Sanitation Data'!$G$4,0,10*ROW('Sanitation Data'!G69))),'Data Summary'!CZ75="Yes"),100-OFFSET('Sanitation Data'!$G$4,0,10*ROW('Sanitation Data'!G69)),NA())</f>
        <v>#N/A</v>
      </c>
      <c r="AL75" s="530" t="e">
        <f ca="1">+IF(AND(ISNUMBER(OFFSET('Sanitation Data'!$G$6,0,10*ROW('Sanitation Data'!G69))),'Data Summary'!DA75="Yes"),OFFSET('Sanitation Data'!$G$6,0,10*ROW('Sanitation Data'!G69)),NA())</f>
        <v>#N/A</v>
      </c>
      <c r="AM75" s="530" t="e">
        <f ca="1">+IF(AND(ISNUMBER(OFFSET('Sanitation Data'!$G$10,0,10*ROW('Sanitation Data'!G69))),'Data Summary'!DB75="Yes"),OFFSET('Sanitation Data'!$G$10,0,10*ROW('Sanitation Data'!G69)),NA())</f>
        <v>#N/A</v>
      </c>
      <c r="AN75" s="530" t="e">
        <f ca="1">+IF(AND(ISNUMBER(OFFSET('Sanitation Data'!$G$11,0,10*ROW('Sanitation Data'!G69))),'Data Summary'!DC75="Yes"),OFFSET('Sanitation Data'!$G$11,0,10*ROW('Sanitation Data'!G69)),NA())</f>
        <v>#N/A</v>
      </c>
      <c r="AO75" s="530" t="e">
        <f ca="1">+IF(AND(ISNUMBER(OFFSET('Sanitation Data'!$G$12,0,10*ROW('Sanitation Data'!G69))),'Data Summary'!DD75="Yes"),OFFSET('Sanitation Data'!$G$12,0,10*ROW('Sanitation Data'!G69)),NA())</f>
        <v>#N/A</v>
      </c>
      <c r="AP75" s="530" t="e">
        <f ca="1">+IF(AND(ISNUMBER(OFFSET('Sanitation Data'!$H$4,0,10*ROW('Sanitation Data'!H69))),'Data Summary'!DE75="Yes"),100-OFFSET('Sanitation Data'!$H$4,0,10*ROW('Sanitation Data'!H69)),NA())</f>
        <v>#N/A</v>
      </c>
      <c r="AQ75" s="530" t="e">
        <f ca="1">+IF(AND(ISNUMBER(OFFSET('Sanitation Data'!$H$6,0,10*ROW('Sanitation Data'!H69))),'Data Summary'!DF75="Yes"),OFFSET('Sanitation Data'!$H$6,0,10*ROW('Sanitation Data'!H69)),NA())</f>
        <v>#N/A</v>
      </c>
      <c r="AR75" s="530" t="e">
        <f ca="1">+IF(AND(ISNUMBER(OFFSET('Sanitation Data'!$H$10,0,10*ROW('Sanitation Data'!H69))),'Data Summary'!DG75="Yes"),OFFSET('Sanitation Data'!$H$10,0,10*ROW('Sanitation Data'!H69)),NA())</f>
        <v>#N/A</v>
      </c>
      <c r="AS75" s="530" t="e">
        <f ca="1">+IF(AND(ISNUMBER(OFFSET('Sanitation Data'!$H$11,0,10*ROW('Sanitation Data'!H69))),'Data Summary'!DH75="Yes"),OFFSET('Sanitation Data'!$H$11,0,10*ROW('Sanitation Data'!H69)),NA())</f>
        <v>#N/A</v>
      </c>
      <c r="AT75" s="530" t="e">
        <f ca="1">+IF(AND(ISNUMBER(OFFSET('Sanitation Data'!$H$12,0,10*ROW('Sanitation Data'!H69))),'Data Summary'!DI75="Yes"),OFFSET('Sanitation Data'!$H$12,0,10*ROW('Sanitation Data'!H69)),NA())</f>
        <v>#N/A</v>
      </c>
      <c r="AU75" s="530" t="e">
        <f ca="1">+IF(AND(ISNUMBER(OFFSET('Sanitation Data'!$I$4,0,10*ROW('Sanitation Data'!I69))),'Data Summary'!DJ75="Yes"),100-OFFSET('Sanitation Data'!$I$4,0,10*ROW('Sanitation Data'!I69)),NA())</f>
        <v>#N/A</v>
      </c>
      <c r="AV75" s="530" t="e">
        <f ca="1">+IF(AND(ISNUMBER(OFFSET('Sanitation Data'!$I$6,0,10*ROW('Sanitation Data'!I69))),'Data Summary'!DK75="Yes"),OFFSET('Sanitation Data'!$I$6,0,10*ROW('Sanitation Data'!I69)),NA())</f>
        <v>#N/A</v>
      </c>
      <c r="AW75" s="530" t="e">
        <f ca="1">+IF(AND(ISNUMBER(OFFSET('Sanitation Data'!$I$10,0,10*ROW('Sanitation Data'!I69))),'Data Summary'!DL75="Yes"),OFFSET('Sanitation Data'!$I$10,0,10*ROW('Sanitation Data'!I69)),NA())</f>
        <v>#N/A</v>
      </c>
      <c r="AX75" s="530" t="e">
        <f ca="1">+IF(AND(ISNUMBER(OFFSET('Sanitation Data'!$I$11,0,10*ROW('Sanitation Data'!I69))),'Data Summary'!DM75="Yes"),OFFSET('Sanitation Data'!$I$11,0,10*ROW('Sanitation Data'!I69)),NA())</f>
        <v>#N/A</v>
      </c>
      <c r="AY75" s="530" t="e">
        <f ca="1">+IF(AND(ISNUMBER(OFFSET('Sanitation Data'!$I$12,0,10*ROW('Sanitation Data'!I69))),'Data Summary'!DN75="Yes"),OFFSET('Sanitation Data'!$I$12,0,10*ROW('Sanitation Data'!I69)),NA())</f>
        <v>#N/A</v>
      </c>
      <c r="AZ75" s="531" t="e">
        <f ca="1">+IF(AND(ISNUMBER(OFFSET('Hygiene Data'!$D$5,0,10*ROW('Hygiene Data'!D69))),'Data Summary'!DO75="Yes"),OFFSET('Hygiene Data'!$D$5,0,10*ROW('Hygiene Data'!D69)),NA())</f>
        <v>#N/A</v>
      </c>
      <c r="BA75" s="531" t="e">
        <f ca="1">+IF(AND(ISNUMBER(OFFSET('Hygiene Data'!$D$7,0,10*ROW('Hygiene Data'!D69))),'Data Summary'!DP75="Yes"),OFFSET('Hygiene Data'!$D$7,0,10*ROW('Hygiene Data'!D69)),NA())</f>
        <v>#N/A</v>
      </c>
      <c r="BB75" s="531" t="e">
        <f ca="1">+IF(AND(ISNUMBER(OFFSET('Hygiene Data'!$D$9,0,10*ROW('Hygiene Data'!D69))),'Data Summary'!DQ75="Yes"),OFFSET('Hygiene Data'!$D$9,0,10*ROW('Hygiene Data'!D69)),NA())</f>
        <v>#N/A</v>
      </c>
      <c r="BC75" s="531" t="e">
        <f ca="1">+IF(AND(ISNUMBER(OFFSET('Hygiene Data'!$E$5,0,10*ROW('Hygiene Data'!E69))),'Data Summary'!DR75="Yes"),OFFSET('Hygiene Data'!$E$5,0,10*ROW('Hygiene Data'!E69)),NA())</f>
        <v>#N/A</v>
      </c>
      <c r="BD75" s="531" t="e">
        <f ca="1">+IF(AND(ISNUMBER(OFFSET('Hygiene Data'!$E$7,0,10*ROW('Hygiene Data'!E69))),'Data Summary'!DS75="Yes"),OFFSET('Hygiene Data'!$E$7,0,10*ROW('Hygiene Data'!E69)),NA())</f>
        <v>#N/A</v>
      </c>
      <c r="BE75" s="531" t="e">
        <f ca="1">+IF(AND(ISNUMBER(OFFSET('Hygiene Data'!$E$9,0,10*ROW('Hygiene Data'!E69))),'Data Summary'!DT75="Yes"),OFFSET('Hygiene Data'!$E$9,0,10*ROW('Hygiene Data'!E69)),NA())</f>
        <v>#N/A</v>
      </c>
      <c r="BF75" s="531" t="e">
        <f ca="1">+IF(AND(ISNUMBER(OFFSET('Hygiene Data'!$F$5,0,10*ROW('Hygiene Data'!F69))),'Data Summary'!DU75="Yes"),OFFSET('Hygiene Data'!$F$5,0,10*ROW('Hygiene Data'!F69)),NA())</f>
        <v>#N/A</v>
      </c>
      <c r="BG75" s="531" t="e">
        <f ca="1">+IF(AND(ISNUMBER(OFFSET('Hygiene Data'!$F$7,0,10*ROW('Hygiene Data'!F69))),'Data Summary'!DV75="Yes"),OFFSET('Hygiene Data'!$F$7,0,10*ROW('Hygiene Data'!F69)),NA())</f>
        <v>#N/A</v>
      </c>
      <c r="BH75" s="531" t="e">
        <f ca="1">+IF(AND(ISNUMBER(OFFSET('Hygiene Data'!$F$9,0,10*ROW('Hygiene Data'!F69))),'Data Summary'!DW75="Yes"),OFFSET('Hygiene Data'!$F$9,0,10*ROW('Hygiene Data'!F69)),NA())</f>
        <v>#N/A</v>
      </c>
      <c r="BI75" s="531" t="e">
        <f ca="1">+IF(AND(ISNUMBER(OFFSET('Hygiene Data'!$G$5,0,10*ROW('Hygiene Data'!G69))),'Data Summary'!DX75="Yes"),OFFSET('Hygiene Data'!$G$5,0,10*ROW('Hygiene Data'!G69)),NA())</f>
        <v>#N/A</v>
      </c>
      <c r="BJ75" s="531" t="e">
        <f ca="1">+IF(AND(ISNUMBER(OFFSET('Hygiene Data'!$G$7,0,10*ROW('Hygiene Data'!G69))),'Data Summary'!DY75="Yes"),OFFSET('Hygiene Data'!$G$7,0,10*ROW('Hygiene Data'!G69)),NA())</f>
        <v>#N/A</v>
      </c>
      <c r="BK75" s="531" t="e">
        <f ca="1">+IF(AND(ISNUMBER(OFFSET('Hygiene Data'!$G$9,0,10*ROW('Hygiene Data'!G69))),'Data Summary'!DZ75="Yes"),OFFSET('Hygiene Data'!$G$9,0,10*ROW('Hygiene Data'!G69)),NA())</f>
        <v>#N/A</v>
      </c>
      <c r="BL75" s="531" t="e">
        <f ca="1">+IF(AND(ISNUMBER(OFFSET('Hygiene Data'!$H$5,0,10*ROW('Hygiene Data'!H69))),'Data Summary'!EA75="Yes"),OFFSET('Hygiene Data'!$H$5,0,10*ROW('Hygiene Data'!H69)),NA())</f>
        <v>#N/A</v>
      </c>
      <c r="BM75" s="531" t="e">
        <f ca="1">+IF(AND(ISNUMBER(OFFSET('Hygiene Data'!$H$7,0,10*ROW('Hygiene Data'!H69))),'Data Summary'!EB75="Yes"),OFFSET('Hygiene Data'!$H$7,0,10*ROW('Hygiene Data'!H69)),NA())</f>
        <v>#N/A</v>
      </c>
      <c r="BN75" s="531" t="e">
        <f ca="1">+IF(AND(ISNUMBER(OFFSET('Hygiene Data'!$H$9,0,10*ROW('Hygiene Data'!H69))),'Data Summary'!EC75="Yes"),OFFSET('Hygiene Data'!$H$9,0,10*ROW('Hygiene Data'!H69)),NA())</f>
        <v>#N/A</v>
      </c>
      <c r="BO75" s="531" t="e">
        <f ca="1">+IF(AND(ISNUMBER(OFFSET('Hygiene Data'!$I$5,0,10*ROW('Hygiene Data'!I69))),'Data Summary'!ED75="Yes"),OFFSET('Hygiene Data'!$I$5,0,10*ROW('Hygiene Data'!I69)),NA())</f>
        <v>#N/A</v>
      </c>
      <c r="BP75" s="531" t="e">
        <f ca="1">+IF(AND(ISNUMBER(OFFSET('Hygiene Data'!$I$7,0,10*ROW('Hygiene Data'!I69))),'Data Summary'!EE75="Yes"),OFFSET('Hygiene Data'!$I$7,0,10*ROW('Hygiene Data'!I69)),NA())</f>
        <v>#N/A</v>
      </c>
      <c r="BQ75" s="531" t="e">
        <f ca="1">+IF(AND(ISNUMBER(OFFSET('Hygiene Data'!$I$9,0,10*ROW('Hygiene Data'!I69))),'Data Summary'!EF75="Yes"),OFFSET('Hygiene Data'!$I$9,0,10*ROW('Hygiene Data'!I69)),NA())</f>
        <v>#N/A</v>
      </c>
    </row>
    <row r="76" spans="1:69" x14ac:dyDescent="0.25">
      <c r="A76" s="527" t="e">
        <f ca="1">+RIGHT('Data Summary'!A76,LEN('Data Summary'!A76)-9)</f>
        <v>#VALUE!</v>
      </c>
      <c r="B76" s="501" t="str">
        <f ca="1">+IF(ISTEXT('Data Summary'!B76),'Data Summary'!B76,"")</f>
        <v/>
      </c>
      <c r="C76" s="528" t="e">
        <f ca="1">+VALUE('Data Summary'!C76)</f>
        <v>#VALUE!</v>
      </c>
      <c r="D76" s="529" t="e">
        <f ca="1">+IF(AND(ISNUMBER(OFFSET('Water Data'!$D$4,0,10*ROW('Water Data'!D70))),'Data Summary'!BS76="Yes"),100-OFFSET('Water Data'!$D$4,0,10*ROW('Water Data'!D70)),NA())</f>
        <v>#N/A</v>
      </c>
      <c r="E76" s="529" t="e">
        <f ca="1">+IF(AND(ISNUMBER(OFFSET('Water Data'!$D$6,0,10*ROW('Water Data'!D70))),'Data Summary'!BT76="Yes"),OFFSET('Water Data'!$D$6,0,10*ROW('Water Data'!D70)),NA())</f>
        <v>#N/A</v>
      </c>
      <c r="F76" s="529" t="e">
        <f ca="1">+IF(AND(ISNUMBER(OFFSET('Water Data'!$D$9,0,10*ROW('Water Data'!D70))),'Data Summary'!BU76="Yes"),OFFSET('Water Data'!$D$9,0,10*ROW('Water Data'!D70)),NA())</f>
        <v>#N/A</v>
      </c>
      <c r="G76" s="529" t="e">
        <f ca="1">+IF(AND(ISNUMBER(OFFSET('Water Data'!$E$4,0,10*ROW('Water Data'!E70))),'Data Summary'!BV76="Yes"),100-OFFSET('Water Data'!$E$4,0,10*ROW('Water Data'!E70)),NA())</f>
        <v>#N/A</v>
      </c>
      <c r="H76" s="529" t="e">
        <f ca="1">+IF(AND(ISNUMBER(OFFSET('Water Data'!$E$6,0,10*ROW('Water Data'!E70))),'Data Summary'!BW76="Yes"),OFFSET('Water Data'!$E$6,0,10*ROW('Water Data'!E70)),NA())</f>
        <v>#N/A</v>
      </c>
      <c r="I76" s="529" t="e">
        <f ca="1">+IF(AND(ISNUMBER(OFFSET('Water Data'!$E$9,0,10*ROW('Water Data'!E70))),'Data Summary'!BX76="Yes"),OFFSET('Water Data'!$E$9,0,10*ROW('Water Data'!E70)),NA())</f>
        <v>#N/A</v>
      </c>
      <c r="J76" s="529" t="e">
        <f ca="1">+IF(AND(ISNUMBER(OFFSET('Water Data'!$F$4,0,10*ROW('Water Data'!F70))),'Data Summary'!BY76="Yes"),100-OFFSET('Water Data'!$F$4,0,10*ROW('Water Data'!F70)),NA())</f>
        <v>#N/A</v>
      </c>
      <c r="K76" s="529" t="e">
        <f ca="1">+IF(AND(ISNUMBER(OFFSET('Water Data'!$F$6,0,10*ROW('Water Data'!F70))),'Data Summary'!BZ76="Yes"),OFFSET('Water Data'!$F$6,0,10*ROW('Water Data'!F70)),NA())</f>
        <v>#N/A</v>
      </c>
      <c r="L76" s="529" t="e">
        <f ca="1">+IF(AND(ISNUMBER(OFFSET('Water Data'!$F$9,0,10*ROW('Water Data'!F70))),'Data Summary'!CA76="Yes"),OFFSET('Water Data'!$F$9,0,10*ROW('Water Data'!F70)),NA())</f>
        <v>#N/A</v>
      </c>
      <c r="M76" s="529" t="e">
        <f ca="1">+IF(AND(ISNUMBER(OFFSET('Water Data'!$G$4,0,10*ROW('Water Data'!G70))),'Data Summary'!CB76="Yes"),100-OFFSET('Water Data'!$G$4,0,10*ROW('Water Data'!G70)),NA())</f>
        <v>#N/A</v>
      </c>
      <c r="N76" s="529" t="e">
        <f ca="1">+IF(AND(ISNUMBER(OFFSET('Water Data'!$G$6,0,10*ROW('Water Data'!G70))),'Data Summary'!CC76="Yes"),OFFSET('Water Data'!$G$6,0,10*ROW('Water Data'!G70)),NA())</f>
        <v>#N/A</v>
      </c>
      <c r="O76" s="529" t="e">
        <f ca="1">+IF(AND(ISNUMBER(OFFSET('Water Data'!$G$9,0,10*ROW('Water Data'!G70))),'Data Summary'!CD76="Yes"),OFFSET('Water Data'!$G$9,0,10*ROW('Water Data'!G70)),NA())</f>
        <v>#N/A</v>
      </c>
      <c r="P76" s="529" t="e">
        <f ca="1">+IF(AND(ISNUMBER(OFFSET('Water Data'!$H$4,0,10*ROW('Water Data'!H70))),'Data Summary'!CE76="Yes"),100-OFFSET('Water Data'!$H$4,0,10*ROW('Water Data'!H70)),NA())</f>
        <v>#N/A</v>
      </c>
      <c r="Q76" s="529" t="e">
        <f ca="1">+IF(AND(ISNUMBER(OFFSET('Water Data'!$H$6,0,10*ROW('Water Data'!H70))),'Data Summary'!CF76="Yes"),OFFSET('Water Data'!$H$6,0,10*ROW('Water Data'!H70)),NA())</f>
        <v>#N/A</v>
      </c>
      <c r="R76" s="529" t="e">
        <f ca="1">+IF(AND(ISNUMBER(OFFSET('Water Data'!$H$9,0,10*ROW('Water Data'!H70))),'Data Summary'!CG76="Yes"),OFFSET('Water Data'!$H$9,0,10*ROW('Water Data'!H70)),NA())</f>
        <v>#N/A</v>
      </c>
      <c r="S76" s="529" t="e">
        <f ca="1">+IF(AND(ISNUMBER(OFFSET('Water Data'!$I$4,0,10*ROW('Water Data'!I70))),'Data Summary'!CH76="Yes"),100-OFFSET('Water Data'!$I$4,0,10*ROW('Water Data'!I70)),NA())</f>
        <v>#N/A</v>
      </c>
      <c r="T76" s="529" t="e">
        <f ca="1">+IF(AND(ISNUMBER(OFFSET('Water Data'!$I$6,0,10*ROW('Water Data'!I70))),'Data Summary'!CI76="Yes"),OFFSET('Water Data'!$I$6,0,10*ROW('Water Data'!I70)),NA())</f>
        <v>#N/A</v>
      </c>
      <c r="U76" s="529" t="e">
        <f ca="1">+IF(AND(ISNUMBER(OFFSET('Water Data'!$I$9,0,10*ROW('Water Data'!I70))),'Data Summary'!CJ76="Yes"),OFFSET('Water Data'!$I$9,0,10*ROW('Water Data'!I70)),NA())</f>
        <v>#N/A</v>
      </c>
      <c r="V76" s="530" t="e">
        <f ca="1">+IF(AND(ISNUMBER(OFFSET('Sanitation Data'!$D$4,0,10*ROW('Sanitation Data'!D70))),'Data Summary'!CK76="Yes"),100-OFFSET('Sanitation Data'!$D$4,0,10*ROW('Sanitation Data'!D70)),NA())</f>
        <v>#N/A</v>
      </c>
      <c r="W76" s="530" t="e">
        <f ca="1">+IF(AND(ISNUMBER(OFFSET('Sanitation Data'!$D$6,0,10*ROW('Sanitation Data'!D70))),'Data Summary'!CL76="Yes"),OFFSET('Sanitation Data'!$D$6,0,10*ROW('Sanitation Data'!D70)),NA())</f>
        <v>#N/A</v>
      </c>
      <c r="X76" s="530" t="e">
        <f ca="1">+IF(AND(ISNUMBER(OFFSET('Sanitation Data'!$D$10,0,10*ROW('Sanitation Data'!D70))),'Data Summary'!CM76="Yes"),OFFSET('Sanitation Data'!$D$10,0,10*ROW('Sanitation Data'!D70)),NA())</f>
        <v>#N/A</v>
      </c>
      <c r="Y76" s="530" t="e">
        <f ca="1">+IF(AND(ISNUMBER(OFFSET('Sanitation Data'!$D$11,0,10*ROW('Sanitation Data'!D70))),'Data Summary'!CN76="Yes"),OFFSET('Sanitation Data'!$D$11,0,10*ROW('Sanitation Data'!D70)),NA())</f>
        <v>#N/A</v>
      </c>
      <c r="Z76" s="530" t="e">
        <f ca="1">+IF(AND(ISNUMBER(OFFSET('Sanitation Data'!$D$12,0,10*ROW('Sanitation Data'!D70))),'Data Summary'!CO76="Yes"),OFFSET('Sanitation Data'!$D$12,0,10*ROW('Sanitation Data'!D70)),NA())</f>
        <v>#N/A</v>
      </c>
      <c r="AA76" s="530" t="e">
        <f ca="1">+IF(AND(ISNUMBER(OFFSET('Sanitation Data'!$E$4,0,10*ROW('Sanitation Data'!E70))),'Data Summary'!CP76="Yes"),100-OFFSET('Sanitation Data'!$E$4,0,10*ROW('Sanitation Data'!E70)),NA())</f>
        <v>#N/A</v>
      </c>
      <c r="AB76" s="530" t="e">
        <f ca="1">+IF(AND(ISNUMBER(OFFSET('Sanitation Data'!$E$6,0,10*ROW('Sanitation Data'!E70))),'Data Summary'!CQ76="Yes"),OFFSET('Sanitation Data'!$E$6,0,10*ROW('Sanitation Data'!E70)),NA())</f>
        <v>#N/A</v>
      </c>
      <c r="AC76" s="530" t="e">
        <f ca="1">+IF(AND(ISNUMBER(OFFSET('Sanitation Data'!$E$10,0,10*ROW('Sanitation Data'!E70))),'Data Summary'!CR76="Yes"),OFFSET('Sanitation Data'!$E$10,0,10*ROW('Sanitation Data'!E70)),NA())</f>
        <v>#N/A</v>
      </c>
      <c r="AD76" s="530" t="e">
        <f ca="1">+IF(AND(ISNUMBER(OFFSET('Sanitation Data'!$E$11,0,10*ROW('Sanitation Data'!E70))),'Data Summary'!CS76="Yes"),OFFSET('Sanitation Data'!$E$11,0,10*ROW('Sanitation Data'!E70)),NA())</f>
        <v>#N/A</v>
      </c>
      <c r="AE76" s="530" t="e">
        <f ca="1">+IF(AND(ISNUMBER(OFFSET('Sanitation Data'!$E$12,0,10*ROW('Sanitation Data'!E70))),'Data Summary'!CT76="Yes"),OFFSET('Sanitation Data'!$E$12,0,10*ROW('Sanitation Data'!E70)),NA())</f>
        <v>#N/A</v>
      </c>
      <c r="AF76" s="530" t="e">
        <f ca="1">+IF(AND(ISNUMBER(OFFSET('Sanitation Data'!$F$4,0,10*ROW('Sanitation Data'!F70))),'Data Summary'!CU76="Yes"),100-OFFSET('Sanitation Data'!$F$4,0,10*ROW('Sanitation Data'!F70)),NA())</f>
        <v>#N/A</v>
      </c>
      <c r="AG76" s="530" t="e">
        <f ca="1">+IF(AND(ISNUMBER(OFFSET('Sanitation Data'!$F$6,0,10*ROW('Sanitation Data'!F70))),'Data Summary'!CV76="Yes"),OFFSET('Sanitation Data'!$F$6,0,10*ROW('Sanitation Data'!F70)),NA())</f>
        <v>#N/A</v>
      </c>
      <c r="AH76" s="530" t="e">
        <f ca="1">+IF(AND(ISNUMBER(OFFSET('Sanitation Data'!$F$10,0,10*ROW('Sanitation Data'!F70))),'Data Summary'!CW76="Yes"),OFFSET('Sanitation Data'!$F$10,0,10*ROW('Sanitation Data'!F70)),NA())</f>
        <v>#N/A</v>
      </c>
      <c r="AI76" s="530" t="e">
        <f ca="1">+IF(AND(ISNUMBER(OFFSET('Sanitation Data'!$F$11,0,10*ROW('Sanitation Data'!F70))),'Data Summary'!CX76="Yes"),OFFSET('Sanitation Data'!$F$11,0,10*ROW('Sanitation Data'!F70)),NA())</f>
        <v>#N/A</v>
      </c>
      <c r="AJ76" s="530" t="e">
        <f ca="1">+IF(AND(ISNUMBER(OFFSET('Sanitation Data'!$F$12,0,10*ROW('Sanitation Data'!F70))),'Data Summary'!CY76="Yes"),OFFSET('Sanitation Data'!$F$12,0,10*ROW('Sanitation Data'!F70)),NA())</f>
        <v>#N/A</v>
      </c>
      <c r="AK76" s="530" t="e">
        <f ca="1">+IF(AND(ISNUMBER(OFFSET('Sanitation Data'!$G$4,0,10*ROW('Sanitation Data'!G70))),'Data Summary'!CZ76="Yes"),100-OFFSET('Sanitation Data'!$G$4,0,10*ROW('Sanitation Data'!G70)),NA())</f>
        <v>#N/A</v>
      </c>
      <c r="AL76" s="530" t="e">
        <f ca="1">+IF(AND(ISNUMBER(OFFSET('Sanitation Data'!$G$6,0,10*ROW('Sanitation Data'!G70))),'Data Summary'!DA76="Yes"),OFFSET('Sanitation Data'!$G$6,0,10*ROW('Sanitation Data'!G70)),NA())</f>
        <v>#N/A</v>
      </c>
      <c r="AM76" s="530" t="e">
        <f ca="1">+IF(AND(ISNUMBER(OFFSET('Sanitation Data'!$G$10,0,10*ROW('Sanitation Data'!G70))),'Data Summary'!DB76="Yes"),OFFSET('Sanitation Data'!$G$10,0,10*ROW('Sanitation Data'!G70)),NA())</f>
        <v>#N/A</v>
      </c>
      <c r="AN76" s="530" t="e">
        <f ca="1">+IF(AND(ISNUMBER(OFFSET('Sanitation Data'!$G$11,0,10*ROW('Sanitation Data'!G70))),'Data Summary'!DC76="Yes"),OFFSET('Sanitation Data'!$G$11,0,10*ROW('Sanitation Data'!G70)),NA())</f>
        <v>#N/A</v>
      </c>
      <c r="AO76" s="530" t="e">
        <f ca="1">+IF(AND(ISNUMBER(OFFSET('Sanitation Data'!$G$12,0,10*ROW('Sanitation Data'!G70))),'Data Summary'!DD76="Yes"),OFFSET('Sanitation Data'!$G$12,0,10*ROW('Sanitation Data'!G70)),NA())</f>
        <v>#N/A</v>
      </c>
      <c r="AP76" s="530" t="e">
        <f ca="1">+IF(AND(ISNUMBER(OFFSET('Sanitation Data'!$H$4,0,10*ROW('Sanitation Data'!H70))),'Data Summary'!DE76="Yes"),100-OFFSET('Sanitation Data'!$H$4,0,10*ROW('Sanitation Data'!H70)),NA())</f>
        <v>#N/A</v>
      </c>
      <c r="AQ76" s="530" t="e">
        <f ca="1">+IF(AND(ISNUMBER(OFFSET('Sanitation Data'!$H$6,0,10*ROW('Sanitation Data'!H70))),'Data Summary'!DF76="Yes"),OFFSET('Sanitation Data'!$H$6,0,10*ROW('Sanitation Data'!H70)),NA())</f>
        <v>#N/A</v>
      </c>
      <c r="AR76" s="530" t="e">
        <f ca="1">+IF(AND(ISNUMBER(OFFSET('Sanitation Data'!$H$10,0,10*ROW('Sanitation Data'!H70))),'Data Summary'!DG76="Yes"),OFFSET('Sanitation Data'!$H$10,0,10*ROW('Sanitation Data'!H70)),NA())</f>
        <v>#N/A</v>
      </c>
      <c r="AS76" s="530" t="e">
        <f ca="1">+IF(AND(ISNUMBER(OFFSET('Sanitation Data'!$H$11,0,10*ROW('Sanitation Data'!H70))),'Data Summary'!DH76="Yes"),OFFSET('Sanitation Data'!$H$11,0,10*ROW('Sanitation Data'!H70)),NA())</f>
        <v>#N/A</v>
      </c>
      <c r="AT76" s="530" t="e">
        <f ca="1">+IF(AND(ISNUMBER(OFFSET('Sanitation Data'!$H$12,0,10*ROW('Sanitation Data'!H70))),'Data Summary'!DI76="Yes"),OFFSET('Sanitation Data'!$H$12,0,10*ROW('Sanitation Data'!H70)),NA())</f>
        <v>#N/A</v>
      </c>
      <c r="AU76" s="530" t="e">
        <f ca="1">+IF(AND(ISNUMBER(OFFSET('Sanitation Data'!$I$4,0,10*ROW('Sanitation Data'!I70))),'Data Summary'!DJ76="Yes"),100-OFFSET('Sanitation Data'!$I$4,0,10*ROW('Sanitation Data'!I70)),NA())</f>
        <v>#N/A</v>
      </c>
      <c r="AV76" s="530" t="e">
        <f ca="1">+IF(AND(ISNUMBER(OFFSET('Sanitation Data'!$I$6,0,10*ROW('Sanitation Data'!I70))),'Data Summary'!DK76="Yes"),OFFSET('Sanitation Data'!$I$6,0,10*ROW('Sanitation Data'!I70)),NA())</f>
        <v>#N/A</v>
      </c>
      <c r="AW76" s="530" t="e">
        <f ca="1">+IF(AND(ISNUMBER(OFFSET('Sanitation Data'!$I$10,0,10*ROW('Sanitation Data'!I70))),'Data Summary'!DL76="Yes"),OFFSET('Sanitation Data'!$I$10,0,10*ROW('Sanitation Data'!I70)),NA())</f>
        <v>#N/A</v>
      </c>
      <c r="AX76" s="530" t="e">
        <f ca="1">+IF(AND(ISNUMBER(OFFSET('Sanitation Data'!$I$11,0,10*ROW('Sanitation Data'!I70))),'Data Summary'!DM76="Yes"),OFFSET('Sanitation Data'!$I$11,0,10*ROW('Sanitation Data'!I70)),NA())</f>
        <v>#N/A</v>
      </c>
      <c r="AY76" s="530" t="e">
        <f ca="1">+IF(AND(ISNUMBER(OFFSET('Sanitation Data'!$I$12,0,10*ROW('Sanitation Data'!I70))),'Data Summary'!DN76="Yes"),OFFSET('Sanitation Data'!$I$12,0,10*ROW('Sanitation Data'!I70)),NA())</f>
        <v>#N/A</v>
      </c>
      <c r="AZ76" s="531" t="e">
        <f ca="1">+IF(AND(ISNUMBER(OFFSET('Hygiene Data'!$D$5,0,10*ROW('Hygiene Data'!D70))),'Data Summary'!DO76="Yes"),OFFSET('Hygiene Data'!$D$5,0,10*ROW('Hygiene Data'!D70)),NA())</f>
        <v>#N/A</v>
      </c>
      <c r="BA76" s="531" t="e">
        <f ca="1">+IF(AND(ISNUMBER(OFFSET('Hygiene Data'!$D$7,0,10*ROW('Hygiene Data'!D70))),'Data Summary'!DP76="Yes"),OFFSET('Hygiene Data'!$D$7,0,10*ROW('Hygiene Data'!D70)),NA())</f>
        <v>#N/A</v>
      </c>
      <c r="BB76" s="531" t="e">
        <f ca="1">+IF(AND(ISNUMBER(OFFSET('Hygiene Data'!$D$9,0,10*ROW('Hygiene Data'!D70))),'Data Summary'!DQ76="Yes"),OFFSET('Hygiene Data'!$D$9,0,10*ROW('Hygiene Data'!D70)),NA())</f>
        <v>#N/A</v>
      </c>
      <c r="BC76" s="531" t="e">
        <f ca="1">+IF(AND(ISNUMBER(OFFSET('Hygiene Data'!$E$5,0,10*ROW('Hygiene Data'!E70))),'Data Summary'!DR76="Yes"),OFFSET('Hygiene Data'!$E$5,0,10*ROW('Hygiene Data'!E70)),NA())</f>
        <v>#N/A</v>
      </c>
      <c r="BD76" s="531" t="e">
        <f ca="1">+IF(AND(ISNUMBER(OFFSET('Hygiene Data'!$E$7,0,10*ROW('Hygiene Data'!E70))),'Data Summary'!DS76="Yes"),OFFSET('Hygiene Data'!$E$7,0,10*ROW('Hygiene Data'!E70)),NA())</f>
        <v>#N/A</v>
      </c>
      <c r="BE76" s="531" t="e">
        <f ca="1">+IF(AND(ISNUMBER(OFFSET('Hygiene Data'!$E$9,0,10*ROW('Hygiene Data'!E70))),'Data Summary'!DT76="Yes"),OFFSET('Hygiene Data'!$E$9,0,10*ROW('Hygiene Data'!E70)),NA())</f>
        <v>#N/A</v>
      </c>
      <c r="BF76" s="531" t="e">
        <f ca="1">+IF(AND(ISNUMBER(OFFSET('Hygiene Data'!$F$5,0,10*ROW('Hygiene Data'!F70))),'Data Summary'!DU76="Yes"),OFFSET('Hygiene Data'!$F$5,0,10*ROW('Hygiene Data'!F70)),NA())</f>
        <v>#N/A</v>
      </c>
      <c r="BG76" s="531" t="e">
        <f ca="1">+IF(AND(ISNUMBER(OFFSET('Hygiene Data'!$F$7,0,10*ROW('Hygiene Data'!F70))),'Data Summary'!DV76="Yes"),OFFSET('Hygiene Data'!$F$7,0,10*ROW('Hygiene Data'!F70)),NA())</f>
        <v>#N/A</v>
      </c>
      <c r="BH76" s="531" t="e">
        <f ca="1">+IF(AND(ISNUMBER(OFFSET('Hygiene Data'!$F$9,0,10*ROW('Hygiene Data'!F70))),'Data Summary'!DW76="Yes"),OFFSET('Hygiene Data'!$F$9,0,10*ROW('Hygiene Data'!F70)),NA())</f>
        <v>#N/A</v>
      </c>
      <c r="BI76" s="531" t="e">
        <f ca="1">+IF(AND(ISNUMBER(OFFSET('Hygiene Data'!$G$5,0,10*ROW('Hygiene Data'!G70))),'Data Summary'!DX76="Yes"),OFFSET('Hygiene Data'!$G$5,0,10*ROW('Hygiene Data'!G70)),NA())</f>
        <v>#N/A</v>
      </c>
      <c r="BJ76" s="531" t="e">
        <f ca="1">+IF(AND(ISNUMBER(OFFSET('Hygiene Data'!$G$7,0,10*ROW('Hygiene Data'!G70))),'Data Summary'!DY76="Yes"),OFFSET('Hygiene Data'!$G$7,0,10*ROW('Hygiene Data'!G70)),NA())</f>
        <v>#N/A</v>
      </c>
      <c r="BK76" s="531" t="e">
        <f ca="1">+IF(AND(ISNUMBER(OFFSET('Hygiene Data'!$G$9,0,10*ROW('Hygiene Data'!G70))),'Data Summary'!DZ76="Yes"),OFFSET('Hygiene Data'!$G$9,0,10*ROW('Hygiene Data'!G70)),NA())</f>
        <v>#N/A</v>
      </c>
      <c r="BL76" s="531" t="e">
        <f ca="1">+IF(AND(ISNUMBER(OFFSET('Hygiene Data'!$H$5,0,10*ROW('Hygiene Data'!H70))),'Data Summary'!EA76="Yes"),OFFSET('Hygiene Data'!$H$5,0,10*ROW('Hygiene Data'!H70)),NA())</f>
        <v>#N/A</v>
      </c>
      <c r="BM76" s="531" t="e">
        <f ca="1">+IF(AND(ISNUMBER(OFFSET('Hygiene Data'!$H$7,0,10*ROW('Hygiene Data'!H70))),'Data Summary'!EB76="Yes"),OFFSET('Hygiene Data'!$H$7,0,10*ROW('Hygiene Data'!H70)),NA())</f>
        <v>#N/A</v>
      </c>
      <c r="BN76" s="531" t="e">
        <f ca="1">+IF(AND(ISNUMBER(OFFSET('Hygiene Data'!$H$9,0,10*ROW('Hygiene Data'!H70))),'Data Summary'!EC76="Yes"),OFFSET('Hygiene Data'!$H$9,0,10*ROW('Hygiene Data'!H70)),NA())</f>
        <v>#N/A</v>
      </c>
      <c r="BO76" s="531" t="e">
        <f ca="1">+IF(AND(ISNUMBER(OFFSET('Hygiene Data'!$I$5,0,10*ROW('Hygiene Data'!I70))),'Data Summary'!ED76="Yes"),OFFSET('Hygiene Data'!$I$5,0,10*ROW('Hygiene Data'!I70)),NA())</f>
        <v>#N/A</v>
      </c>
      <c r="BP76" s="531" t="e">
        <f ca="1">+IF(AND(ISNUMBER(OFFSET('Hygiene Data'!$I$7,0,10*ROW('Hygiene Data'!I70))),'Data Summary'!EE76="Yes"),OFFSET('Hygiene Data'!$I$7,0,10*ROW('Hygiene Data'!I70)),NA())</f>
        <v>#N/A</v>
      </c>
      <c r="BQ76" s="531" t="e">
        <f ca="1">+IF(AND(ISNUMBER(OFFSET('Hygiene Data'!$I$9,0,10*ROW('Hygiene Data'!I70))),'Data Summary'!EF76="Yes"),OFFSET('Hygiene Data'!$I$9,0,10*ROW('Hygiene Data'!I70)),NA())</f>
        <v>#N/A</v>
      </c>
    </row>
    <row r="77" spans="1:69" x14ac:dyDescent="0.25">
      <c r="A77" s="527" t="e">
        <f ca="1">+RIGHT('Data Summary'!A77,LEN('Data Summary'!A77)-9)</f>
        <v>#VALUE!</v>
      </c>
      <c r="B77" s="501" t="str">
        <f ca="1">+IF(ISTEXT('Data Summary'!B77),'Data Summary'!B77,"")</f>
        <v/>
      </c>
      <c r="C77" s="528" t="e">
        <f ca="1">+VALUE('Data Summary'!C77)</f>
        <v>#VALUE!</v>
      </c>
      <c r="D77" s="529" t="e">
        <f ca="1">+IF(AND(ISNUMBER(OFFSET('Water Data'!$D$4,0,10*ROW('Water Data'!D71))),'Data Summary'!BS77="Yes"),100-OFFSET('Water Data'!$D$4,0,10*ROW('Water Data'!D71)),NA())</f>
        <v>#N/A</v>
      </c>
      <c r="E77" s="529" t="e">
        <f ca="1">+IF(AND(ISNUMBER(OFFSET('Water Data'!$D$6,0,10*ROW('Water Data'!D71))),'Data Summary'!BT77="Yes"),OFFSET('Water Data'!$D$6,0,10*ROW('Water Data'!D71)),NA())</f>
        <v>#N/A</v>
      </c>
      <c r="F77" s="529" t="e">
        <f ca="1">+IF(AND(ISNUMBER(OFFSET('Water Data'!$D$9,0,10*ROW('Water Data'!D71))),'Data Summary'!BU77="Yes"),OFFSET('Water Data'!$D$9,0,10*ROW('Water Data'!D71)),NA())</f>
        <v>#N/A</v>
      </c>
      <c r="G77" s="529" t="e">
        <f ca="1">+IF(AND(ISNUMBER(OFFSET('Water Data'!$E$4,0,10*ROW('Water Data'!E71))),'Data Summary'!BV77="Yes"),100-OFFSET('Water Data'!$E$4,0,10*ROW('Water Data'!E71)),NA())</f>
        <v>#N/A</v>
      </c>
      <c r="H77" s="529" t="e">
        <f ca="1">+IF(AND(ISNUMBER(OFFSET('Water Data'!$E$6,0,10*ROW('Water Data'!E71))),'Data Summary'!BW77="Yes"),OFFSET('Water Data'!$E$6,0,10*ROW('Water Data'!E71)),NA())</f>
        <v>#N/A</v>
      </c>
      <c r="I77" s="529" t="e">
        <f ca="1">+IF(AND(ISNUMBER(OFFSET('Water Data'!$E$9,0,10*ROW('Water Data'!E71))),'Data Summary'!BX77="Yes"),OFFSET('Water Data'!$E$9,0,10*ROW('Water Data'!E71)),NA())</f>
        <v>#N/A</v>
      </c>
      <c r="J77" s="529" t="e">
        <f ca="1">+IF(AND(ISNUMBER(OFFSET('Water Data'!$F$4,0,10*ROW('Water Data'!F71))),'Data Summary'!BY77="Yes"),100-OFFSET('Water Data'!$F$4,0,10*ROW('Water Data'!F71)),NA())</f>
        <v>#N/A</v>
      </c>
      <c r="K77" s="529" t="e">
        <f ca="1">+IF(AND(ISNUMBER(OFFSET('Water Data'!$F$6,0,10*ROW('Water Data'!F71))),'Data Summary'!BZ77="Yes"),OFFSET('Water Data'!$F$6,0,10*ROW('Water Data'!F71)),NA())</f>
        <v>#N/A</v>
      </c>
      <c r="L77" s="529" t="e">
        <f ca="1">+IF(AND(ISNUMBER(OFFSET('Water Data'!$F$9,0,10*ROW('Water Data'!F71))),'Data Summary'!CA77="Yes"),OFFSET('Water Data'!$F$9,0,10*ROW('Water Data'!F71)),NA())</f>
        <v>#N/A</v>
      </c>
      <c r="M77" s="529" t="e">
        <f ca="1">+IF(AND(ISNUMBER(OFFSET('Water Data'!$G$4,0,10*ROW('Water Data'!G71))),'Data Summary'!CB77="Yes"),100-OFFSET('Water Data'!$G$4,0,10*ROW('Water Data'!G71)),NA())</f>
        <v>#N/A</v>
      </c>
      <c r="N77" s="529" t="e">
        <f ca="1">+IF(AND(ISNUMBER(OFFSET('Water Data'!$G$6,0,10*ROW('Water Data'!G71))),'Data Summary'!CC77="Yes"),OFFSET('Water Data'!$G$6,0,10*ROW('Water Data'!G71)),NA())</f>
        <v>#N/A</v>
      </c>
      <c r="O77" s="529" t="e">
        <f ca="1">+IF(AND(ISNUMBER(OFFSET('Water Data'!$G$9,0,10*ROW('Water Data'!G71))),'Data Summary'!CD77="Yes"),OFFSET('Water Data'!$G$9,0,10*ROW('Water Data'!G71)),NA())</f>
        <v>#N/A</v>
      </c>
      <c r="P77" s="529" t="e">
        <f ca="1">+IF(AND(ISNUMBER(OFFSET('Water Data'!$H$4,0,10*ROW('Water Data'!H71))),'Data Summary'!CE77="Yes"),100-OFFSET('Water Data'!$H$4,0,10*ROW('Water Data'!H71)),NA())</f>
        <v>#N/A</v>
      </c>
      <c r="Q77" s="529" t="e">
        <f ca="1">+IF(AND(ISNUMBER(OFFSET('Water Data'!$H$6,0,10*ROW('Water Data'!H71))),'Data Summary'!CF77="Yes"),OFFSET('Water Data'!$H$6,0,10*ROW('Water Data'!H71)),NA())</f>
        <v>#N/A</v>
      </c>
      <c r="R77" s="529" t="e">
        <f ca="1">+IF(AND(ISNUMBER(OFFSET('Water Data'!$H$9,0,10*ROW('Water Data'!H71))),'Data Summary'!CG77="Yes"),OFFSET('Water Data'!$H$9,0,10*ROW('Water Data'!H71)),NA())</f>
        <v>#N/A</v>
      </c>
      <c r="S77" s="529" t="e">
        <f ca="1">+IF(AND(ISNUMBER(OFFSET('Water Data'!$I$4,0,10*ROW('Water Data'!I71))),'Data Summary'!CH77="Yes"),100-OFFSET('Water Data'!$I$4,0,10*ROW('Water Data'!I71)),NA())</f>
        <v>#N/A</v>
      </c>
      <c r="T77" s="529" t="e">
        <f ca="1">+IF(AND(ISNUMBER(OFFSET('Water Data'!$I$6,0,10*ROW('Water Data'!I71))),'Data Summary'!CI77="Yes"),OFFSET('Water Data'!$I$6,0,10*ROW('Water Data'!I71)),NA())</f>
        <v>#N/A</v>
      </c>
      <c r="U77" s="529" t="e">
        <f ca="1">+IF(AND(ISNUMBER(OFFSET('Water Data'!$I$9,0,10*ROW('Water Data'!I71))),'Data Summary'!CJ77="Yes"),OFFSET('Water Data'!$I$9,0,10*ROW('Water Data'!I71)),NA())</f>
        <v>#N/A</v>
      </c>
      <c r="V77" s="530" t="e">
        <f ca="1">+IF(AND(ISNUMBER(OFFSET('Sanitation Data'!$D$4,0,10*ROW('Sanitation Data'!D71))),'Data Summary'!CK77="Yes"),100-OFFSET('Sanitation Data'!$D$4,0,10*ROW('Sanitation Data'!D71)),NA())</f>
        <v>#N/A</v>
      </c>
      <c r="W77" s="530" t="e">
        <f ca="1">+IF(AND(ISNUMBER(OFFSET('Sanitation Data'!$D$6,0,10*ROW('Sanitation Data'!D71))),'Data Summary'!CL77="Yes"),OFFSET('Sanitation Data'!$D$6,0,10*ROW('Sanitation Data'!D71)),NA())</f>
        <v>#N/A</v>
      </c>
      <c r="X77" s="530" t="e">
        <f ca="1">+IF(AND(ISNUMBER(OFFSET('Sanitation Data'!$D$10,0,10*ROW('Sanitation Data'!D71))),'Data Summary'!CM77="Yes"),OFFSET('Sanitation Data'!$D$10,0,10*ROW('Sanitation Data'!D71)),NA())</f>
        <v>#N/A</v>
      </c>
      <c r="Y77" s="530" t="e">
        <f ca="1">+IF(AND(ISNUMBER(OFFSET('Sanitation Data'!$D$11,0,10*ROW('Sanitation Data'!D71))),'Data Summary'!CN77="Yes"),OFFSET('Sanitation Data'!$D$11,0,10*ROW('Sanitation Data'!D71)),NA())</f>
        <v>#N/A</v>
      </c>
      <c r="Z77" s="530" t="e">
        <f ca="1">+IF(AND(ISNUMBER(OFFSET('Sanitation Data'!$D$12,0,10*ROW('Sanitation Data'!D71))),'Data Summary'!CO77="Yes"),OFFSET('Sanitation Data'!$D$12,0,10*ROW('Sanitation Data'!D71)),NA())</f>
        <v>#N/A</v>
      </c>
      <c r="AA77" s="530" t="e">
        <f ca="1">+IF(AND(ISNUMBER(OFFSET('Sanitation Data'!$E$4,0,10*ROW('Sanitation Data'!E71))),'Data Summary'!CP77="Yes"),100-OFFSET('Sanitation Data'!$E$4,0,10*ROW('Sanitation Data'!E71)),NA())</f>
        <v>#N/A</v>
      </c>
      <c r="AB77" s="530" t="e">
        <f ca="1">+IF(AND(ISNUMBER(OFFSET('Sanitation Data'!$E$6,0,10*ROW('Sanitation Data'!E71))),'Data Summary'!CQ77="Yes"),OFFSET('Sanitation Data'!$E$6,0,10*ROW('Sanitation Data'!E71)),NA())</f>
        <v>#N/A</v>
      </c>
      <c r="AC77" s="530" t="e">
        <f ca="1">+IF(AND(ISNUMBER(OFFSET('Sanitation Data'!$E$10,0,10*ROW('Sanitation Data'!E71))),'Data Summary'!CR77="Yes"),OFFSET('Sanitation Data'!$E$10,0,10*ROW('Sanitation Data'!E71)),NA())</f>
        <v>#N/A</v>
      </c>
      <c r="AD77" s="530" t="e">
        <f ca="1">+IF(AND(ISNUMBER(OFFSET('Sanitation Data'!$E$11,0,10*ROW('Sanitation Data'!E71))),'Data Summary'!CS77="Yes"),OFFSET('Sanitation Data'!$E$11,0,10*ROW('Sanitation Data'!E71)),NA())</f>
        <v>#N/A</v>
      </c>
      <c r="AE77" s="530" t="e">
        <f ca="1">+IF(AND(ISNUMBER(OFFSET('Sanitation Data'!$E$12,0,10*ROW('Sanitation Data'!E71))),'Data Summary'!CT77="Yes"),OFFSET('Sanitation Data'!$E$12,0,10*ROW('Sanitation Data'!E71)),NA())</f>
        <v>#N/A</v>
      </c>
      <c r="AF77" s="530" t="e">
        <f ca="1">+IF(AND(ISNUMBER(OFFSET('Sanitation Data'!$F$4,0,10*ROW('Sanitation Data'!F71))),'Data Summary'!CU77="Yes"),100-OFFSET('Sanitation Data'!$F$4,0,10*ROW('Sanitation Data'!F71)),NA())</f>
        <v>#N/A</v>
      </c>
      <c r="AG77" s="530" t="e">
        <f ca="1">+IF(AND(ISNUMBER(OFFSET('Sanitation Data'!$F$6,0,10*ROW('Sanitation Data'!F71))),'Data Summary'!CV77="Yes"),OFFSET('Sanitation Data'!$F$6,0,10*ROW('Sanitation Data'!F71)),NA())</f>
        <v>#N/A</v>
      </c>
      <c r="AH77" s="530" t="e">
        <f ca="1">+IF(AND(ISNUMBER(OFFSET('Sanitation Data'!$F$10,0,10*ROW('Sanitation Data'!F71))),'Data Summary'!CW77="Yes"),OFFSET('Sanitation Data'!$F$10,0,10*ROW('Sanitation Data'!F71)),NA())</f>
        <v>#N/A</v>
      </c>
      <c r="AI77" s="530" t="e">
        <f ca="1">+IF(AND(ISNUMBER(OFFSET('Sanitation Data'!$F$11,0,10*ROW('Sanitation Data'!F71))),'Data Summary'!CX77="Yes"),OFFSET('Sanitation Data'!$F$11,0,10*ROW('Sanitation Data'!F71)),NA())</f>
        <v>#N/A</v>
      </c>
      <c r="AJ77" s="530" t="e">
        <f ca="1">+IF(AND(ISNUMBER(OFFSET('Sanitation Data'!$F$12,0,10*ROW('Sanitation Data'!F71))),'Data Summary'!CY77="Yes"),OFFSET('Sanitation Data'!$F$12,0,10*ROW('Sanitation Data'!F71)),NA())</f>
        <v>#N/A</v>
      </c>
      <c r="AK77" s="530" t="e">
        <f ca="1">+IF(AND(ISNUMBER(OFFSET('Sanitation Data'!$G$4,0,10*ROW('Sanitation Data'!G71))),'Data Summary'!CZ77="Yes"),100-OFFSET('Sanitation Data'!$G$4,0,10*ROW('Sanitation Data'!G71)),NA())</f>
        <v>#N/A</v>
      </c>
      <c r="AL77" s="530" t="e">
        <f ca="1">+IF(AND(ISNUMBER(OFFSET('Sanitation Data'!$G$6,0,10*ROW('Sanitation Data'!G71))),'Data Summary'!DA77="Yes"),OFFSET('Sanitation Data'!$G$6,0,10*ROW('Sanitation Data'!G71)),NA())</f>
        <v>#N/A</v>
      </c>
      <c r="AM77" s="530" t="e">
        <f ca="1">+IF(AND(ISNUMBER(OFFSET('Sanitation Data'!$G$10,0,10*ROW('Sanitation Data'!G71))),'Data Summary'!DB77="Yes"),OFFSET('Sanitation Data'!$G$10,0,10*ROW('Sanitation Data'!G71)),NA())</f>
        <v>#N/A</v>
      </c>
      <c r="AN77" s="530" t="e">
        <f ca="1">+IF(AND(ISNUMBER(OFFSET('Sanitation Data'!$G$11,0,10*ROW('Sanitation Data'!G71))),'Data Summary'!DC77="Yes"),OFFSET('Sanitation Data'!$G$11,0,10*ROW('Sanitation Data'!G71)),NA())</f>
        <v>#N/A</v>
      </c>
      <c r="AO77" s="530" t="e">
        <f ca="1">+IF(AND(ISNUMBER(OFFSET('Sanitation Data'!$G$12,0,10*ROW('Sanitation Data'!G71))),'Data Summary'!DD77="Yes"),OFFSET('Sanitation Data'!$G$12,0,10*ROW('Sanitation Data'!G71)),NA())</f>
        <v>#N/A</v>
      </c>
      <c r="AP77" s="530" t="e">
        <f ca="1">+IF(AND(ISNUMBER(OFFSET('Sanitation Data'!$H$4,0,10*ROW('Sanitation Data'!H71))),'Data Summary'!DE77="Yes"),100-OFFSET('Sanitation Data'!$H$4,0,10*ROW('Sanitation Data'!H71)),NA())</f>
        <v>#N/A</v>
      </c>
      <c r="AQ77" s="530" t="e">
        <f ca="1">+IF(AND(ISNUMBER(OFFSET('Sanitation Data'!$H$6,0,10*ROW('Sanitation Data'!H71))),'Data Summary'!DF77="Yes"),OFFSET('Sanitation Data'!$H$6,0,10*ROW('Sanitation Data'!H71)),NA())</f>
        <v>#N/A</v>
      </c>
      <c r="AR77" s="530" t="e">
        <f ca="1">+IF(AND(ISNUMBER(OFFSET('Sanitation Data'!$H$10,0,10*ROW('Sanitation Data'!H71))),'Data Summary'!DG77="Yes"),OFFSET('Sanitation Data'!$H$10,0,10*ROW('Sanitation Data'!H71)),NA())</f>
        <v>#N/A</v>
      </c>
      <c r="AS77" s="530" t="e">
        <f ca="1">+IF(AND(ISNUMBER(OFFSET('Sanitation Data'!$H$11,0,10*ROW('Sanitation Data'!H71))),'Data Summary'!DH77="Yes"),OFFSET('Sanitation Data'!$H$11,0,10*ROW('Sanitation Data'!H71)),NA())</f>
        <v>#N/A</v>
      </c>
      <c r="AT77" s="530" t="e">
        <f ca="1">+IF(AND(ISNUMBER(OFFSET('Sanitation Data'!$H$12,0,10*ROW('Sanitation Data'!H71))),'Data Summary'!DI77="Yes"),OFFSET('Sanitation Data'!$H$12,0,10*ROW('Sanitation Data'!H71)),NA())</f>
        <v>#N/A</v>
      </c>
      <c r="AU77" s="530" t="e">
        <f ca="1">+IF(AND(ISNUMBER(OFFSET('Sanitation Data'!$I$4,0,10*ROW('Sanitation Data'!I71))),'Data Summary'!DJ77="Yes"),100-OFFSET('Sanitation Data'!$I$4,0,10*ROW('Sanitation Data'!I71)),NA())</f>
        <v>#N/A</v>
      </c>
      <c r="AV77" s="530" t="e">
        <f ca="1">+IF(AND(ISNUMBER(OFFSET('Sanitation Data'!$I$6,0,10*ROW('Sanitation Data'!I71))),'Data Summary'!DK77="Yes"),OFFSET('Sanitation Data'!$I$6,0,10*ROW('Sanitation Data'!I71)),NA())</f>
        <v>#N/A</v>
      </c>
      <c r="AW77" s="530" t="e">
        <f ca="1">+IF(AND(ISNUMBER(OFFSET('Sanitation Data'!$I$10,0,10*ROW('Sanitation Data'!I71))),'Data Summary'!DL77="Yes"),OFFSET('Sanitation Data'!$I$10,0,10*ROW('Sanitation Data'!I71)),NA())</f>
        <v>#N/A</v>
      </c>
      <c r="AX77" s="530" t="e">
        <f ca="1">+IF(AND(ISNUMBER(OFFSET('Sanitation Data'!$I$11,0,10*ROW('Sanitation Data'!I71))),'Data Summary'!DM77="Yes"),OFFSET('Sanitation Data'!$I$11,0,10*ROW('Sanitation Data'!I71)),NA())</f>
        <v>#N/A</v>
      </c>
      <c r="AY77" s="530" t="e">
        <f ca="1">+IF(AND(ISNUMBER(OFFSET('Sanitation Data'!$I$12,0,10*ROW('Sanitation Data'!I71))),'Data Summary'!DN77="Yes"),OFFSET('Sanitation Data'!$I$12,0,10*ROW('Sanitation Data'!I71)),NA())</f>
        <v>#N/A</v>
      </c>
      <c r="AZ77" s="531" t="e">
        <f ca="1">+IF(AND(ISNUMBER(OFFSET('Hygiene Data'!$D$5,0,10*ROW('Hygiene Data'!D71))),'Data Summary'!DO77="Yes"),OFFSET('Hygiene Data'!$D$5,0,10*ROW('Hygiene Data'!D71)),NA())</f>
        <v>#N/A</v>
      </c>
      <c r="BA77" s="531" t="e">
        <f ca="1">+IF(AND(ISNUMBER(OFFSET('Hygiene Data'!$D$7,0,10*ROW('Hygiene Data'!D71))),'Data Summary'!DP77="Yes"),OFFSET('Hygiene Data'!$D$7,0,10*ROW('Hygiene Data'!D71)),NA())</f>
        <v>#N/A</v>
      </c>
      <c r="BB77" s="531" t="e">
        <f ca="1">+IF(AND(ISNUMBER(OFFSET('Hygiene Data'!$D$9,0,10*ROW('Hygiene Data'!D71))),'Data Summary'!DQ77="Yes"),OFFSET('Hygiene Data'!$D$9,0,10*ROW('Hygiene Data'!D71)),NA())</f>
        <v>#N/A</v>
      </c>
      <c r="BC77" s="531" t="e">
        <f ca="1">+IF(AND(ISNUMBER(OFFSET('Hygiene Data'!$E$5,0,10*ROW('Hygiene Data'!E71))),'Data Summary'!DR77="Yes"),OFFSET('Hygiene Data'!$E$5,0,10*ROW('Hygiene Data'!E71)),NA())</f>
        <v>#N/A</v>
      </c>
      <c r="BD77" s="531" t="e">
        <f ca="1">+IF(AND(ISNUMBER(OFFSET('Hygiene Data'!$E$7,0,10*ROW('Hygiene Data'!E71))),'Data Summary'!DS77="Yes"),OFFSET('Hygiene Data'!$E$7,0,10*ROW('Hygiene Data'!E71)),NA())</f>
        <v>#N/A</v>
      </c>
      <c r="BE77" s="531" t="e">
        <f ca="1">+IF(AND(ISNUMBER(OFFSET('Hygiene Data'!$E$9,0,10*ROW('Hygiene Data'!E71))),'Data Summary'!DT77="Yes"),OFFSET('Hygiene Data'!$E$9,0,10*ROW('Hygiene Data'!E71)),NA())</f>
        <v>#N/A</v>
      </c>
      <c r="BF77" s="531" t="e">
        <f ca="1">+IF(AND(ISNUMBER(OFFSET('Hygiene Data'!$F$5,0,10*ROW('Hygiene Data'!F71))),'Data Summary'!DU77="Yes"),OFFSET('Hygiene Data'!$F$5,0,10*ROW('Hygiene Data'!F71)),NA())</f>
        <v>#N/A</v>
      </c>
      <c r="BG77" s="531" t="e">
        <f ca="1">+IF(AND(ISNUMBER(OFFSET('Hygiene Data'!$F$7,0,10*ROW('Hygiene Data'!F71))),'Data Summary'!DV77="Yes"),OFFSET('Hygiene Data'!$F$7,0,10*ROW('Hygiene Data'!F71)),NA())</f>
        <v>#N/A</v>
      </c>
      <c r="BH77" s="531" t="e">
        <f ca="1">+IF(AND(ISNUMBER(OFFSET('Hygiene Data'!$F$9,0,10*ROW('Hygiene Data'!F71))),'Data Summary'!DW77="Yes"),OFFSET('Hygiene Data'!$F$9,0,10*ROW('Hygiene Data'!F71)),NA())</f>
        <v>#N/A</v>
      </c>
      <c r="BI77" s="531" t="e">
        <f ca="1">+IF(AND(ISNUMBER(OFFSET('Hygiene Data'!$G$5,0,10*ROW('Hygiene Data'!G71))),'Data Summary'!DX77="Yes"),OFFSET('Hygiene Data'!$G$5,0,10*ROW('Hygiene Data'!G71)),NA())</f>
        <v>#N/A</v>
      </c>
      <c r="BJ77" s="531" t="e">
        <f ca="1">+IF(AND(ISNUMBER(OFFSET('Hygiene Data'!$G$7,0,10*ROW('Hygiene Data'!G71))),'Data Summary'!DY77="Yes"),OFFSET('Hygiene Data'!$G$7,0,10*ROW('Hygiene Data'!G71)),NA())</f>
        <v>#N/A</v>
      </c>
      <c r="BK77" s="531" t="e">
        <f ca="1">+IF(AND(ISNUMBER(OFFSET('Hygiene Data'!$G$9,0,10*ROW('Hygiene Data'!G71))),'Data Summary'!DZ77="Yes"),OFFSET('Hygiene Data'!$G$9,0,10*ROW('Hygiene Data'!G71)),NA())</f>
        <v>#N/A</v>
      </c>
      <c r="BL77" s="531" t="e">
        <f ca="1">+IF(AND(ISNUMBER(OFFSET('Hygiene Data'!$H$5,0,10*ROW('Hygiene Data'!H71))),'Data Summary'!EA77="Yes"),OFFSET('Hygiene Data'!$H$5,0,10*ROW('Hygiene Data'!H71)),NA())</f>
        <v>#N/A</v>
      </c>
      <c r="BM77" s="531" t="e">
        <f ca="1">+IF(AND(ISNUMBER(OFFSET('Hygiene Data'!$H$7,0,10*ROW('Hygiene Data'!H71))),'Data Summary'!EB77="Yes"),OFFSET('Hygiene Data'!$H$7,0,10*ROW('Hygiene Data'!H71)),NA())</f>
        <v>#N/A</v>
      </c>
      <c r="BN77" s="531" t="e">
        <f ca="1">+IF(AND(ISNUMBER(OFFSET('Hygiene Data'!$H$9,0,10*ROW('Hygiene Data'!H71))),'Data Summary'!EC77="Yes"),OFFSET('Hygiene Data'!$H$9,0,10*ROW('Hygiene Data'!H71)),NA())</f>
        <v>#N/A</v>
      </c>
      <c r="BO77" s="531" t="e">
        <f ca="1">+IF(AND(ISNUMBER(OFFSET('Hygiene Data'!$I$5,0,10*ROW('Hygiene Data'!I71))),'Data Summary'!ED77="Yes"),OFFSET('Hygiene Data'!$I$5,0,10*ROW('Hygiene Data'!I71)),NA())</f>
        <v>#N/A</v>
      </c>
      <c r="BP77" s="531" t="e">
        <f ca="1">+IF(AND(ISNUMBER(OFFSET('Hygiene Data'!$I$7,0,10*ROW('Hygiene Data'!I71))),'Data Summary'!EE77="Yes"),OFFSET('Hygiene Data'!$I$7,0,10*ROW('Hygiene Data'!I71)),NA())</f>
        <v>#N/A</v>
      </c>
      <c r="BQ77" s="531" t="e">
        <f ca="1">+IF(AND(ISNUMBER(OFFSET('Hygiene Data'!$I$9,0,10*ROW('Hygiene Data'!I71))),'Data Summary'!EF77="Yes"),OFFSET('Hygiene Data'!$I$9,0,10*ROW('Hygiene Data'!I71)),NA())</f>
        <v>#N/A</v>
      </c>
    </row>
    <row r="78" spans="1:69" x14ac:dyDescent="0.25">
      <c r="A78" s="527" t="e">
        <f ca="1">+RIGHT('Data Summary'!A78,LEN('Data Summary'!A78)-9)</f>
        <v>#VALUE!</v>
      </c>
      <c r="B78" s="501" t="str">
        <f ca="1">+IF(ISTEXT('Data Summary'!B78),'Data Summary'!B78,"")</f>
        <v/>
      </c>
      <c r="C78" s="528" t="e">
        <f ca="1">+VALUE('Data Summary'!C78)</f>
        <v>#VALUE!</v>
      </c>
      <c r="D78" s="529" t="e">
        <f ca="1">+IF(AND(ISNUMBER(OFFSET('Water Data'!$D$4,0,10*ROW('Water Data'!D72))),'Data Summary'!BS78="Yes"),100-OFFSET('Water Data'!$D$4,0,10*ROW('Water Data'!D72)),NA())</f>
        <v>#N/A</v>
      </c>
      <c r="E78" s="529" t="e">
        <f ca="1">+IF(AND(ISNUMBER(OFFSET('Water Data'!$D$6,0,10*ROW('Water Data'!D72))),'Data Summary'!BT78="Yes"),OFFSET('Water Data'!$D$6,0,10*ROW('Water Data'!D72)),NA())</f>
        <v>#N/A</v>
      </c>
      <c r="F78" s="529" t="e">
        <f ca="1">+IF(AND(ISNUMBER(OFFSET('Water Data'!$D$9,0,10*ROW('Water Data'!D72))),'Data Summary'!BU78="Yes"),OFFSET('Water Data'!$D$9,0,10*ROW('Water Data'!D72)),NA())</f>
        <v>#N/A</v>
      </c>
      <c r="G78" s="529" t="e">
        <f ca="1">+IF(AND(ISNUMBER(OFFSET('Water Data'!$E$4,0,10*ROW('Water Data'!E72))),'Data Summary'!BV78="Yes"),100-OFFSET('Water Data'!$E$4,0,10*ROW('Water Data'!E72)),NA())</f>
        <v>#N/A</v>
      </c>
      <c r="H78" s="529" t="e">
        <f ca="1">+IF(AND(ISNUMBER(OFFSET('Water Data'!$E$6,0,10*ROW('Water Data'!E72))),'Data Summary'!BW78="Yes"),OFFSET('Water Data'!$E$6,0,10*ROW('Water Data'!E72)),NA())</f>
        <v>#N/A</v>
      </c>
      <c r="I78" s="529" t="e">
        <f ca="1">+IF(AND(ISNUMBER(OFFSET('Water Data'!$E$9,0,10*ROW('Water Data'!E72))),'Data Summary'!BX78="Yes"),OFFSET('Water Data'!$E$9,0,10*ROW('Water Data'!E72)),NA())</f>
        <v>#N/A</v>
      </c>
      <c r="J78" s="529" t="e">
        <f ca="1">+IF(AND(ISNUMBER(OFFSET('Water Data'!$F$4,0,10*ROW('Water Data'!F72))),'Data Summary'!BY78="Yes"),100-OFFSET('Water Data'!$F$4,0,10*ROW('Water Data'!F72)),NA())</f>
        <v>#N/A</v>
      </c>
      <c r="K78" s="529" t="e">
        <f ca="1">+IF(AND(ISNUMBER(OFFSET('Water Data'!$F$6,0,10*ROW('Water Data'!F72))),'Data Summary'!BZ78="Yes"),OFFSET('Water Data'!$F$6,0,10*ROW('Water Data'!F72)),NA())</f>
        <v>#N/A</v>
      </c>
      <c r="L78" s="529" t="e">
        <f ca="1">+IF(AND(ISNUMBER(OFFSET('Water Data'!$F$9,0,10*ROW('Water Data'!F72))),'Data Summary'!CA78="Yes"),OFFSET('Water Data'!$F$9,0,10*ROW('Water Data'!F72)),NA())</f>
        <v>#N/A</v>
      </c>
      <c r="M78" s="529" t="e">
        <f ca="1">+IF(AND(ISNUMBER(OFFSET('Water Data'!$G$4,0,10*ROW('Water Data'!G72))),'Data Summary'!CB78="Yes"),100-OFFSET('Water Data'!$G$4,0,10*ROW('Water Data'!G72)),NA())</f>
        <v>#N/A</v>
      </c>
      <c r="N78" s="529" t="e">
        <f ca="1">+IF(AND(ISNUMBER(OFFSET('Water Data'!$G$6,0,10*ROW('Water Data'!G72))),'Data Summary'!CC78="Yes"),OFFSET('Water Data'!$G$6,0,10*ROW('Water Data'!G72)),NA())</f>
        <v>#N/A</v>
      </c>
      <c r="O78" s="529" t="e">
        <f ca="1">+IF(AND(ISNUMBER(OFFSET('Water Data'!$G$9,0,10*ROW('Water Data'!G72))),'Data Summary'!CD78="Yes"),OFFSET('Water Data'!$G$9,0,10*ROW('Water Data'!G72)),NA())</f>
        <v>#N/A</v>
      </c>
      <c r="P78" s="529" t="e">
        <f ca="1">+IF(AND(ISNUMBER(OFFSET('Water Data'!$H$4,0,10*ROW('Water Data'!H72))),'Data Summary'!CE78="Yes"),100-OFFSET('Water Data'!$H$4,0,10*ROW('Water Data'!H72)),NA())</f>
        <v>#N/A</v>
      </c>
      <c r="Q78" s="529" t="e">
        <f ca="1">+IF(AND(ISNUMBER(OFFSET('Water Data'!$H$6,0,10*ROW('Water Data'!H72))),'Data Summary'!CF78="Yes"),OFFSET('Water Data'!$H$6,0,10*ROW('Water Data'!H72)),NA())</f>
        <v>#N/A</v>
      </c>
      <c r="R78" s="529" t="e">
        <f ca="1">+IF(AND(ISNUMBER(OFFSET('Water Data'!$H$9,0,10*ROW('Water Data'!H72))),'Data Summary'!CG78="Yes"),OFFSET('Water Data'!$H$9,0,10*ROW('Water Data'!H72)),NA())</f>
        <v>#N/A</v>
      </c>
      <c r="S78" s="529" t="e">
        <f ca="1">+IF(AND(ISNUMBER(OFFSET('Water Data'!$I$4,0,10*ROW('Water Data'!I72))),'Data Summary'!CH78="Yes"),100-OFFSET('Water Data'!$I$4,0,10*ROW('Water Data'!I72)),NA())</f>
        <v>#N/A</v>
      </c>
      <c r="T78" s="529" t="e">
        <f ca="1">+IF(AND(ISNUMBER(OFFSET('Water Data'!$I$6,0,10*ROW('Water Data'!I72))),'Data Summary'!CI78="Yes"),OFFSET('Water Data'!$I$6,0,10*ROW('Water Data'!I72)),NA())</f>
        <v>#N/A</v>
      </c>
      <c r="U78" s="529" t="e">
        <f ca="1">+IF(AND(ISNUMBER(OFFSET('Water Data'!$I$9,0,10*ROW('Water Data'!I72))),'Data Summary'!CJ78="Yes"),OFFSET('Water Data'!$I$9,0,10*ROW('Water Data'!I72)),NA())</f>
        <v>#N/A</v>
      </c>
      <c r="V78" s="530" t="e">
        <f ca="1">+IF(AND(ISNUMBER(OFFSET('Sanitation Data'!$D$4,0,10*ROW('Sanitation Data'!D72))),'Data Summary'!CK78="Yes"),100-OFFSET('Sanitation Data'!$D$4,0,10*ROW('Sanitation Data'!D72)),NA())</f>
        <v>#N/A</v>
      </c>
      <c r="W78" s="530" t="e">
        <f ca="1">+IF(AND(ISNUMBER(OFFSET('Sanitation Data'!$D$6,0,10*ROW('Sanitation Data'!D72))),'Data Summary'!CL78="Yes"),OFFSET('Sanitation Data'!$D$6,0,10*ROW('Sanitation Data'!D72)),NA())</f>
        <v>#N/A</v>
      </c>
      <c r="X78" s="530" t="e">
        <f ca="1">+IF(AND(ISNUMBER(OFFSET('Sanitation Data'!$D$10,0,10*ROW('Sanitation Data'!D72))),'Data Summary'!CM78="Yes"),OFFSET('Sanitation Data'!$D$10,0,10*ROW('Sanitation Data'!D72)),NA())</f>
        <v>#N/A</v>
      </c>
      <c r="Y78" s="530" t="e">
        <f ca="1">+IF(AND(ISNUMBER(OFFSET('Sanitation Data'!$D$11,0,10*ROW('Sanitation Data'!D72))),'Data Summary'!CN78="Yes"),OFFSET('Sanitation Data'!$D$11,0,10*ROW('Sanitation Data'!D72)),NA())</f>
        <v>#N/A</v>
      </c>
      <c r="Z78" s="530" t="e">
        <f ca="1">+IF(AND(ISNUMBER(OFFSET('Sanitation Data'!$D$12,0,10*ROW('Sanitation Data'!D72))),'Data Summary'!CO78="Yes"),OFFSET('Sanitation Data'!$D$12,0,10*ROW('Sanitation Data'!D72)),NA())</f>
        <v>#N/A</v>
      </c>
      <c r="AA78" s="530" t="e">
        <f ca="1">+IF(AND(ISNUMBER(OFFSET('Sanitation Data'!$E$4,0,10*ROW('Sanitation Data'!E72))),'Data Summary'!CP78="Yes"),100-OFFSET('Sanitation Data'!$E$4,0,10*ROW('Sanitation Data'!E72)),NA())</f>
        <v>#N/A</v>
      </c>
      <c r="AB78" s="530" t="e">
        <f ca="1">+IF(AND(ISNUMBER(OFFSET('Sanitation Data'!$E$6,0,10*ROW('Sanitation Data'!E72))),'Data Summary'!CQ78="Yes"),OFFSET('Sanitation Data'!$E$6,0,10*ROW('Sanitation Data'!E72)),NA())</f>
        <v>#N/A</v>
      </c>
      <c r="AC78" s="530" t="e">
        <f ca="1">+IF(AND(ISNUMBER(OFFSET('Sanitation Data'!$E$10,0,10*ROW('Sanitation Data'!E72))),'Data Summary'!CR78="Yes"),OFFSET('Sanitation Data'!$E$10,0,10*ROW('Sanitation Data'!E72)),NA())</f>
        <v>#N/A</v>
      </c>
      <c r="AD78" s="530" t="e">
        <f ca="1">+IF(AND(ISNUMBER(OFFSET('Sanitation Data'!$E$11,0,10*ROW('Sanitation Data'!E72))),'Data Summary'!CS78="Yes"),OFFSET('Sanitation Data'!$E$11,0,10*ROW('Sanitation Data'!E72)),NA())</f>
        <v>#N/A</v>
      </c>
      <c r="AE78" s="530" t="e">
        <f ca="1">+IF(AND(ISNUMBER(OFFSET('Sanitation Data'!$E$12,0,10*ROW('Sanitation Data'!E72))),'Data Summary'!CT78="Yes"),OFFSET('Sanitation Data'!$E$12,0,10*ROW('Sanitation Data'!E72)),NA())</f>
        <v>#N/A</v>
      </c>
      <c r="AF78" s="530" t="e">
        <f ca="1">+IF(AND(ISNUMBER(OFFSET('Sanitation Data'!$F$4,0,10*ROW('Sanitation Data'!F72))),'Data Summary'!CU78="Yes"),100-OFFSET('Sanitation Data'!$F$4,0,10*ROW('Sanitation Data'!F72)),NA())</f>
        <v>#N/A</v>
      </c>
      <c r="AG78" s="530" t="e">
        <f ca="1">+IF(AND(ISNUMBER(OFFSET('Sanitation Data'!$F$6,0,10*ROW('Sanitation Data'!F72))),'Data Summary'!CV78="Yes"),OFFSET('Sanitation Data'!$F$6,0,10*ROW('Sanitation Data'!F72)),NA())</f>
        <v>#N/A</v>
      </c>
      <c r="AH78" s="530" t="e">
        <f ca="1">+IF(AND(ISNUMBER(OFFSET('Sanitation Data'!$F$10,0,10*ROW('Sanitation Data'!F72))),'Data Summary'!CW78="Yes"),OFFSET('Sanitation Data'!$F$10,0,10*ROW('Sanitation Data'!F72)),NA())</f>
        <v>#N/A</v>
      </c>
      <c r="AI78" s="530" t="e">
        <f ca="1">+IF(AND(ISNUMBER(OFFSET('Sanitation Data'!$F$11,0,10*ROW('Sanitation Data'!F72))),'Data Summary'!CX78="Yes"),OFFSET('Sanitation Data'!$F$11,0,10*ROW('Sanitation Data'!F72)),NA())</f>
        <v>#N/A</v>
      </c>
      <c r="AJ78" s="530" t="e">
        <f ca="1">+IF(AND(ISNUMBER(OFFSET('Sanitation Data'!$F$12,0,10*ROW('Sanitation Data'!F72))),'Data Summary'!CY78="Yes"),OFFSET('Sanitation Data'!$F$12,0,10*ROW('Sanitation Data'!F72)),NA())</f>
        <v>#N/A</v>
      </c>
      <c r="AK78" s="530" t="e">
        <f ca="1">+IF(AND(ISNUMBER(OFFSET('Sanitation Data'!$G$4,0,10*ROW('Sanitation Data'!G72))),'Data Summary'!CZ78="Yes"),100-OFFSET('Sanitation Data'!$G$4,0,10*ROW('Sanitation Data'!G72)),NA())</f>
        <v>#N/A</v>
      </c>
      <c r="AL78" s="530" t="e">
        <f ca="1">+IF(AND(ISNUMBER(OFFSET('Sanitation Data'!$G$6,0,10*ROW('Sanitation Data'!G72))),'Data Summary'!DA78="Yes"),OFFSET('Sanitation Data'!$G$6,0,10*ROW('Sanitation Data'!G72)),NA())</f>
        <v>#N/A</v>
      </c>
      <c r="AM78" s="530" t="e">
        <f ca="1">+IF(AND(ISNUMBER(OFFSET('Sanitation Data'!$G$10,0,10*ROW('Sanitation Data'!G72))),'Data Summary'!DB78="Yes"),OFFSET('Sanitation Data'!$G$10,0,10*ROW('Sanitation Data'!G72)),NA())</f>
        <v>#N/A</v>
      </c>
      <c r="AN78" s="530" t="e">
        <f ca="1">+IF(AND(ISNUMBER(OFFSET('Sanitation Data'!$G$11,0,10*ROW('Sanitation Data'!G72))),'Data Summary'!DC78="Yes"),OFFSET('Sanitation Data'!$G$11,0,10*ROW('Sanitation Data'!G72)),NA())</f>
        <v>#N/A</v>
      </c>
      <c r="AO78" s="530" t="e">
        <f ca="1">+IF(AND(ISNUMBER(OFFSET('Sanitation Data'!$G$12,0,10*ROW('Sanitation Data'!G72))),'Data Summary'!DD78="Yes"),OFFSET('Sanitation Data'!$G$12,0,10*ROW('Sanitation Data'!G72)),NA())</f>
        <v>#N/A</v>
      </c>
      <c r="AP78" s="530" t="e">
        <f ca="1">+IF(AND(ISNUMBER(OFFSET('Sanitation Data'!$H$4,0,10*ROW('Sanitation Data'!H72))),'Data Summary'!DE78="Yes"),100-OFFSET('Sanitation Data'!$H$4,0,10*ROW('Sanitation Data'!H72)),NA())</f>
        <v>#N/A</v>
      </c>
      <c r="AQ78" s="530" t="e">
        <f ca="1">+IF(AND(ISNUMBER(OFFSET('Sanitation Data'!$H$6,0,10*ROW('Sanitation Data'!H72))),'Data Summary'!DF78="Yes"),OFFSET('Sanitation Data'!$H$6,0,10*ROW('Sanitation Data'!H72)),NA())</f>
        <v>#N/A</v>
      </c>
      <c r="AR78" s="530" t="e">
        <f ca="1">+IF(AND(ISNUMBER(OFFSET('Sanitation Data'!$H$10,0,10*ROW('Sanitation Data'!H72))),'Data Summary'!DG78="Yes"),OFFSET('Sanitation Data'!$H$10,0,10*ROW('Sanitation Data'!H72)),NA())</f>
        <v>#N/A</v>
      </c>
      <c r="AS78" s="530" t="e">
        <f ca="1">+IF(AND(ISNUMBER(OFFSET('Sanitation Data'!$H$11,0,10*ROW('Sanitation Data'!H72))),'Data Summary'!DH78="Yes"),OFFSET('Sanitation Data'!$H$11,0,10*ROW('Sanitation Data'!H72)),NA())</f>
        <v>#N/A</v>
      </c>
      <c r="AT78" s="530" t="e">
        <f ca="1">+IF(AND(ISNUMBER(OFFSET('Sanitation Data'!$H$12,0,10*ROW('Sanitation Data'!H72))),'Data Summary'!DI78="Yes"),OFFSET('Sanitation Data'!$H$12,0,10*ROW('Sanitation Data'!H72)),NA())</f>
        <v>#N/A</v>
      </c>
      <c r="AU78" s="530" t="e">
        <f ca="1">+IF(AND(ISNUMBER(OFFSET('Sanitation Data'!$I$4,0,10*ROW('Sanitation Data'!I72))),'Data Summary'!DJ78="Yes"),100-OFFSET('Sanitation Data'!$I$4,0,10*ROW('Sanitation Data'!I72)),NA())</f>
        <v>#N/A</v>
      </c>
      <c r="AV78" s="530" t="e">
        <f ca="1">+IF(AND(ISNUMBER(OFFSET('Sanitation Data'!$I$6,0,10*ROW('Sanitation Data'!I72))),'Data Summary'!DK78="Yes"),OFFSET('Sanitation Data'!$I$6,0,10*ROW('Sanitation Data'!I72)),NA())</f>
        <v>#N/A</v>
      </c>
      <c r="AW78" s="530" t="e">
        <f ca="1">+IF(AND(ISNUMBER(OFFSET('Sanitation Data'!$I$10,0,10*ROW('Sanitation Data'!I72))),'Data Summary'!DL78="Yes"),OFFSET('Sanitation Data'!$I$10,0,10*ROW('Sanitation Data'!I72)),NA())</f>
        <v>#N/A</v>
      </c>
      <c r="AX78" s="530" t="e">
        <f ca="1">+IF(AND(ISNUMBER(OFFSET('Sanitation Data'!$I$11,0,10*ROW('Sanitation Data'!I72))),'Data Summary'!DM78="Yes"),OFFSET('Sanitation Data'!$I$11,0,10*ROW('Sanitation Data'!I72)),NA())</f>
        <v>#N/A</v>
      </c>
      <c r="AY78" s="530" t="e">
        <f ca="1">+IF(AND(ISNUMBER(OFFSET('Sanitation Data'!$I$12,0,10*ROW('Sanitation Data'!I72))),'Data Summary'!DN78="Yes"),OFFSET('Sanitation Data'!$I$12,0,10*ROW('Sanitation Data'!I72)),NA())</f>
        <v>#N/A</v>
      </c>
      <c r="AZ78" s="531" t="e">
        <f ca="1">+IF(AND(ISNUMBER(OFFSET('Hygiene Data'!$D$5,0,10*ROW('Hygiene Data'!D72))),'Data Summary'!DO78="Yes"),OFFSET('Hygiene Data'!$D$5,0,10*ROW('Hygiene Data'!D72)),NA())</f>
        <v>#N/A</v>
      </c>
      <c r="BA78" s="531" t="e">
        <f ca="1">+IF(AND(ISNUMBER(OFFSET('Hygiene Data'!$D$7,0,10*ROW('Hygiene Data'!D72))),'Data Summary'!DP78="Yes"),OFFSET('Hygiene Data'!$D$7,0,10*ROW('Hygiene Data'!D72)),NA())</f>
        <v>#N/A</v>
      </c>
      <c r="BB78" s="531" t="e">
        <f ca="1">+IF(AND(ISNUMBER(OFFSET('Hygiene Data'!$D$9,0,10*ROW('Hygiene Data'!D72))),'Data Summary'!DQ78="Yes"),OFFSET('Hygiene Data'!$D$9,0,10*ROW('Hygiene Data'!D72)),NA())</f>
        <v>#N/A</v>
      </c>
      <c r="BC78" s="531" t="e">
        <f ca="1">+IF(AND(ISNUMBER(OFFSET('Hygiene Data'!$E$5,0,10*ROW('Hygiene Data'!E72))),'Data Summary'!DR78="Yes"),OFFSET('Hygiene Data'!$E$5,0,10*ROW('Hygiene Data'!E72)),NA())</f>
        <v>#N/A</v>
      </c>
      <c r="BD78" s="531" t="e">
        <f ca="1">+IF(AND(ISNUMBER(OFFSET('Hygiene Data'!$E$7,0,10*ROW('Hygiene Data'!E72))),'Data Summary'!DS78="Yes"),OFFSET('Hygiene Data'!$E$7,0,10*ROW('Hygiene Data'!E72)),NA())</f>
        <v>#N/A</v>
      </c>
      <c r="BE78" s="531" t="e">
        <f ca="1">+IF(AND(ISNUMBER(OFFSET('Hygiene Data'!$E$9,0,10*ROW('Hygiene Data'!E72))),'Data Summary'!DT78="Yes"),OFFSET('Hygiene Data'!$E$9,0,10*ROW('Hygiene Data'!E72)),NA())</f>
        <v>#N/A</v>
      </c>
      <c r="BF78" s="531" t="e">
        <f ca="1">+IF(AND(ISNUMBER(OFFSET('Hygiene Data'!$F$5,0,10*ROW('Hygiene Data'!F72))),'Data Summary'!DU78="Yes"),OFFSET('Hygiene Data'!$F$5,0,10*ROW('Hygiene Data'!F72)),NA())</f>
        <v>#N/A</v>
      </c>
      <c r="BG78" s="531" t="e">
        <f ca="1">+IF(AND(ISNUMBER(OFFSET('Hygiene Data'!$F$7,0,10*ROW('Hygiene Data'!F72))),'Data Summary'!DV78="Yes"),OFFSET('Hygiene Data'!$F$7,0,10*ROW('Hygiene Data'!F72)),NA())</f>
        <v>#N/A</v>
      </c>
      <c r="BH78" s="531" t="e">
        <f ca="1">+IF(AND(ISNUMBER(OFFSET('Hygiene Data'!$F$9,0,10*ROW('Hygiene Data'!F72))),'Data Summary'!DW78="Yes"),OFFSET('Hygiene Data'!$F$9,0,10*ROW('Hygiene Data'!F72)),NA())</f>
        <v>#N/A</v>
      </c>
      <c r="BI78" s="531" t="e">
        <f ca="1">+IF(AND(ISNUMBER(OFFSET('Hygiene Data'!$G$5,0,10*ROW('Hygiene Data'!G72))),'Data Summary'!DX78="Yes"),OFFSET('Hygiene Data'!$G$5,0,10*ROW('Hygiene Data'!G72)),NA())</f>
        <v>#N/A</v>
      </c>
      <c r="BJ78" s="531" t="e">
        <f ca="1">+IF(AND(ISNUMBER(OFFSET('Hygiene Data'!$G$7,0,10*ROW('Hygiene Data'!G72))),'Data Summary'!DY78="Yes"),OFFSET('Hygiene Data'!$G$7,0,10*ROW('Hygiene Data'!G72)),NA())</f>
        <v>#N/A</v>
      </c>
      <c r="BK78" s="531" t="e">
        <f ca="1">+IF(AND(ISNUMBER(OFFSET('Hygiene Data'!$G$9,0,10*ROW('Hygiene Data'!G72))),'Data Summary'!DZ78="Yes"),OFFSET('Hygiene Data'!$G$9,0,10*ROW('Hygiene Data'!G72)),NA())</f>
        <v>#N/A</v>
      </c>
      <c r="BL78" s="531" t="e">
        <f ca="1">+IF(AND(ISNUMBER(OFFSET('Hygiene Data'!$H$5,0,10*ROW('Hygiene Data'!H72))),'Data Summary'!EA78="Yes"),OFFSET('Hygiene Data'!$H$5,0,10*ROW('Hygiene Data'!H72)),NA())</f>
        <v>#N/A</v>
      </c>
      <c r="BM78" s="531" t="e">
        <f ca="1">+IF(AND(ISNUMBER(OFFSET('Hygiene Data'!$H$7,0,10*ROW('Hygiene Data'!H72))),'Data Summary'!EB78="Yes"),OFFSET('Hygiene Data'!$H$7,0,10*ROW('Hygiene Data'!H72)),NA())</f>
        <v>#N/A</v>
      </c>
      <c r="BN78" s="531" t="e">
        <f ca="1">+IF(AND(ISNUMBER(OFFSET('Hygiene Data'!$H$9,0,10*ROW('Hygiene Data'!H72))),'Data Summary'!EC78="Yes"),OFFSET('Hygiene Data'!$H$9,0,10*ROW('Hygiene Data'!H72)),NA())</f>
        <v>#N/A</v>
      </c>
      <c r="BO78" s="531" t="e">
        <f ca="1">+IF(AND(ISNUMBER(OFFSET('Hygiene Data'!$I$5,0,10*ROW('Hygiene Data'!I72))),'Data Summary'!ED78="Yes"),OFFSET('Hygiene Data'!$I$5,0,10*ROW('Hygiene Data'!I72)),NA())</f>
        <v>#N/A</v>
      </c>
      <c r="BP78" s="531" t="e">
        <f ca="1">+IF(AND(ISNUMBER(OFFSET('Hygiene Data'!$I$7,0,10*ROW('Hygiene Data'!I72))),'Data Summary'!EE78="Yes"),OFFSET('Hygiene Data'!$I$7,0,10*ROW('Hygiene Data'!I72)),NA())</f>
        <v>#N/A</v>
      </c>
      <c r="BQ78" s="531" t="e">
        <f ca="1">+IF(AND(ISNUMBER(OFFSET('Hygiene Data'!$I$9,0,10*ROW('Hygiene Data'!I72))),'Data Summary'!EF78="Yes"),OFFSET('Hygiene Data'!$I$9,0,10*ROW('Hygiene Data'!I72)),NA())</f>
        <v>#N/A</v>
      </c>
    </row>
    <row r="79" spans="1:69" x14ac:dyDescent="0.25">
      <c r="A79" s="527" t="e">
        <f ca="1">+RIGHT('Data Summary'!A79,LEN('Data Summary'!A79)-9)</f>
        <v>#VALUE!</v>
      </c>
      <c r="B79" s="501" t="str">
        <f ca="1">+IF(ISTEXT('Data Summary'!B79),'Data Summary'!B79,"")</f>
        <v/>
      </c>
      <c r="C79" s="528" t="e">
        <f ca="1">+VALUE('Data Summary'!C79)</f>
        <v>#VALUE!</v>
      </c>
      <c r="D79" s="529" t="e">
        <f ca="1">+IF(AND(ISNUMBER(OFFSET('Water Data'!$D$4,0,10*ROW('Water Data'!D73))),'Data Summary'!BS79="Yes"),100-OFFSET('Water Data'!$D$4,0,10*ROW('Water Data'!D73)),NA())</f>
        <v>#N/A</v>
      </c>
      <c r="E79" s="529" t="e">
        <f ca="1">+IF(AND(ISNUMBER(OFFSET('Water Data'!$D$6,0,10*ROW('Water Data'!D73))),'Data Summary'!BT79="Yes"),OFFSET('Water Data'!$D$6,0,10*ROW('Water Data'!D73)),NA())</f>
        <v>#N/A</v>
      </c>
      <c r="F79" s="529" t="e">
        <f ca="1">+IF(AND(ISNUMBER(OFFSET('Water Data'!$D$9,0,10*ROW('Water Data'!D73))),'Data Summary'!BU79="Yes"),OFFSET('Water Data'!$D$9,0,10*ROW('Water Data'!D73)),NA())</f>
        <v>#N/A</v>
      </c>
      <c r="G79" s="529" t="e">
        <f ca="1">+IF(AND(ISNUMBER(OFFSET('Water Data'!$E$4,0,10*ROW('Water Data'!E73))),'Data Summary'!BV79="Yes"),100-OFFSET('Water Data'!$E$4,0,10*ROW('Water Data'!E73)),NA())</f>
        <v>#N/A</v>
      </c>
      <c r="H79" s="529" t="e">
        <f ca="1">+IF(AND(ISNUMBER(OFFSET('Water Data'!$E$6,0,10*ROW('Water Data'!E73))),'Data Summary'!BW79="Yes"),OFFSET('Water Data'!$E$6,0,10*ROW('Water Data'!E73)),NA())</f>
        <v>#N/A</v>
      </c>
      <c r="I79" s="529" t="e">
        <f ca="1">+IF(AND(ISNUMBER(OFFSET('Water Data'!$E$9,0,10*ROW('Water Data'!E73))),'Data Summary'!BX79="Yes"),OFFSET('Water Data'!$E$9,0,10*ROW('Water Data'!E73)),NA())</f>
        <v>#N/A</v>
      </c>
      <c r="J79" s="529" t="e">
        <f ca="1">+IF(AND(ISNUMBER(OFFSET('Water Data'!$F$4,0,10*ROW('Water Data'!F73))),'Data Summary'!BY79="Yes"),100-OFFSET('Water Data'!$F$4,0,10*ROW('Water Data'!F73)),NA())</f>
        <v>#N/A</v>
      </c>
      <c r="K79" s="529" t="e">
        <f ca="1">+IF(AND(ISNUMBER(OFFSET('Water Data'!$F$6,0,10*ROW('Water Data'!F73))),'Data Summary'!BZ79="Yes"),OFFSET('Water Data'!$F$6,0,10*ROW('Water Data'!F73)),NA())</f>
        <v>#N/A</v>
      </c>
      <c r="L79" s="529" t="e">
        <f ca="1">+IF(AND(ISNUMBER(OFFSET('Water Data'!$F$9,0,10*ROW('Water Data'!F73))),'Data Summary'!CA79="Yes"),OFFSET('Water Data'!$F$9,0,10*ROW('Water Data'!F73)),NA())</f>
        <v>#N/A</v>
      </c>
      <c r="M79" s="529" t="e">
        <f ca="1">+IF(AND(ISNUMBER(OFFSET('Water Data'!$G$4,0,10*ROW('Water Data'!G73))),'Data Summary'!CB79="Yes"),100-OFFSET('Water Data'!$G$4,0,10*ROW('Water Data'!G73)),NA())</f>
        <v>#N/A</v>
      </c>
      <c r="N79" s="529" t="e">
        <f ca="1">+IF(AND(ISNUMBER(OFFSET('Water Data'!$G$6,0,10*ROW('Water Data'!G73))),'Data Summary'!CC79="Yes"),OFFSET('Water Data'!$G$6,0,10*ROW('Water Data'!G73)),NA())</f>
        <v>#N/A</v>
      </c>
      <c r="O79" s="529" t="e">
        <f ca="1">+IF(AND(ISNUMBER(OFFSET('Water Data'!$G$9,0,10*ROW('Water Data'!G73))),'Data Summary'!CD79="Yes"),OFFSET('Water Data'!$G$9,0,10*ROW('Water Data'!G73)),NA())</f>
        <v>#N/A</v>
      </c>
      <c r="P79" s="529" t="e">
        <f ca="1">+IF(AND(ISNUMBER(OFFSET('Water Data'!$H$4,0,10*ROW('Water Data'!H73))),'Data Summary'!CE79="Yes"),100-OFFSET('Water Data'!$H$4,0,10*ROW('Water Data'!H73)),NA())</f>
        <v>#N/A</v>
      </c>
      <c r="Q79" s="529" t="e">
        <f ca="1">+IF(AND(ISNUMBER(OFFSET('Water Data'!$H$6,0,10*ROW('Water Data'!H73))),'Data Summary'!CF79="Yes"),OFFSET('Water Data'!$H$6,0,10*ROW('Water Data'!H73)),NA())</f>
        <v>#N/A</v>
      </c>
      <c r="R79" s="529" t="e">
        <f ca="1">+IF(AND(ISNUMBER(OFFSET('Water Data'!$H$9,0,10*ROW('Water Data'!H73))),'Data Summary'!CG79="Yes"),OFFSET('Water Data'!$H$9,0,10*ROW('Water Data'!H73)),NA())</f>
        <v>#N/A</v>
      </c>
      <c r="S79" s="529" t="e">
        <f ca="1">+IF(AND(ISNUMBER(OFFSET('Water Data'!$I$4,0,10*ROW('Water Data'!I73))),'Data Summary'!CH79="Yes"),100-OFFSET('Water Data'!$I$4,0,10*ROW('Water Data'!I73)),NA())</f>
        <v>#N/A</v>
      </c>
      <c r="T79" s="529" t="e">
        <f ca="1">+IF(AND(ISNUMBER(OFFSET('Water Data'!$I$6,0,10*ROW('Water Data'!I73))),'Data Summary'!CI79="Yes"),OFFSET('Water Data'!$I$6,0,10*ROW('Water Data'!I73)),NA())</f>
        <v>#N/A</v>
      </c>
      <c r="U79" s="529" t="e">
        <f ca="1">+IF(AND(ISNUMBER(OFFSET('Water Data'!$I$9,0,10*ROW('Water Data'!I73))),'Data Summary'!CJ79="Yes"),OFFSET('Water Data'!$I$9,0,10*ROW('Water Data'!I73)),NA())</f>
        <v>#N/A</v>
      </c>
      <c r="V79" s="530" t="e">
        <f ca="1">+IF(AND(ISNUMBER(OFFSET('Sanitation Data'!$D$4,0,10*ROW('Sanitation Data'!D73))),'Data Summary'!CK79="Yes"),100-OFFSET('Sanitation Data'!$D$4,0,10*ROW('Sanitation Data'!D73)),NA())</f>
        <v>#N/A</v>
      </c>
      <c r="W79" s="530" t="e">
        <f ca="1">+IF(AND(ISNUMBER(OFFSET('Sanitation Data'!$D$6,0,10*ROW('Sanitation Data'!D73))),'Data Summary'!CL79="Yes"),OFFSET('Sanitation Data'!$D$6,0,10*ROW('Sanitation Data'!D73)),NA())</f>
        <v>#N/A</v>
      </c>
      <c r="X79" s="530" t="e">
        <f ca="1">+IF(AND(ISNUMBER(OFFSET('Sanitation Data'!$D$10,0,10*ROW('Sanitation Data'!D73))),'Data Summary'!CM79="Yes"),OFFSET('Sanitation Data'!$D$10,0,10*ROW('Sanitation Data'!D73)),NA())</f>
        <v>#N/A</v>
      </c>
      <c r="Y79" s="530" t="e">
        <f ca="1">+IF(AND(ISNUMBER(OFFSET('Sanitation Data'!$D$11,0,10*ROW('Sanitation Data'!D73))),'Data Summary'!CN79="Yes"),OFFSET('Sanitation Data'!$D$11,0,10*ROW('Sanitation Data'!D73)),NA())</f>
        <v>#N/A</v>
      </c>
      <c r="Z79" s="530" t="e">
        <f ca="1">+IF(AND(ISNUMBER(OFFSET('Sanitation Data'!$D$12,0,10*ROW('Sanitation Data'!D73))),'Data Summary'!CO79="Yes"),OFFSET('Sanitation Data'!$D$12,0,10*ROW('Sanitation Data'!D73)),NA())</f>
        <v>#N/A</v>
      </c>
      <c r="AA79" s="530" t="e">
        <f ca="1">+IF(AND(ISNUMBER(OFFSET('Sanitation Data'!$E$4,0,10*ROW('Sanitation Data'!E73))),'Data Summary'!CP79="Yes"),100-OFFSET('Sanitation Data'!$E$4,0,10*ROW('Sanitation Data'!E73)),NA())</f>
        <v>#N/A</v>
      </c>
      <c r="AB79" s="530" t="e">
        <f ca="1">+IF(AND(ISNUMBER(OFFSET('Sanitation Data'!$E$6,0,10*ROW('Sanitation Data'!E73))),'Data Summary'!CQ79="Yes"),OFFSET('Sanitation Data'!$E$6,0,10*ROW('Sanitation Data'!E73)),NA())</f>
        <v>#N/A</v>
      </c>
      <c r="AC79" s="530" t="e">
        <f ca="1">+IF(AND(ISNUMBER(OFFSET('Sanitation Data'!$E$10,0,10*ROW('Sanitation Data'!E73))),'Data Summary'!CR79="Yes"),OFFSET('Sanitation Data'!$E$10,0,10*ROW('Sanitation Data'!E73)),NA())</f>
        <v>#N/A</v>
      </c>
      <c r="AD79" s="530" t="e">
        <f ca="1">+IF(AND(ISNUMBER(OFFSET('Sanitation Data'!$E$11,0,10*ROW('Sanitation Data'!E73))),'Data Summary'!CS79="Yes"),OFFSET('Sanitation Data'!$E$11,0,10*ROW('Sanitation Data'!E73)),NA())</f>
        <v>#N/A</v>
      </c>
      <c r="AE79" s="530" t="e">
        <f ca="1">+IF(AND(ISNUMBER(OFFSET('Sanitation Data'!$E$12,0,10*ROW('Sanitation Data'!E73))),'Data Summary'!CT79="Yes"),OFFSET('Sanitation Data'!$E$12,0,10*ROW('Sanitation Data'!E73)),NA())</f>
        <v>#N/A</v>
      </c>
      <c r="AF79" s="530" t="e">
        <f ca="1">+IF(AND(ISNUMBER(OFFSET('Sanitation Data'!$F$4,0,10*ROW('Sanitation Data'!F73))),'Data Summary'!CU79="Yes"),100-OFFSET('Sanitation Data'!$F$4,0,10*ROW('Sanitation Data'!F73)),NA())</f>
        <v>#N/A</v>
      </c>
      <c r="AG79" s="530" t="e">
        <f ca="1">+IF(AND(ISNUMBER(OFFSET('Sanitation Data'!$F$6,0,10*ROW('Sanitation Data'!F73))),'Data Summary'!CV79="Yes"),OFFSET('Sanitation Data'!$F$6,0,10*ROW('Sanitation Data'!F73)),NA())</f>
        <v>#N/A</v>
      </c>
      <c r="AH79" s="530" t="e">
        <f ca="1">+IF(AND(ISNUMBER(OFFSET('Sanitation Data'!$F$10,0,10*ROW('Sanitation Data'!F73))),'Data Summary'!CW79="Yes"),OFFSET('Sanitation Data'!$F$10,0,10*ROW('Sanitation Data'!F73)),NA())</f>
        <v>#N/A</v>
      </c>
      <c r="AI79" s="530" t="e">
        <f ca="1">+IF(AND(ISNUMBER(OFFSET('Sanitation Data'!$F$11,0,10*ROW('Sanitation Data'!F73))),'Data Summary'!CX79="Yes"),OFFSET('Sanitation Data'!$F$11,0,10*ROW('Sanitation Data'!F73)),NA())</f>
        <v>#N/A</v>
      </c>
      <c r="AJ79" s="530" t="e">
        <f ca="1">+IF(AND(ISNUMBER(OFFSET('Sanitation Data'!$F$12,0,10*ROW('Sanitation Data'!F73))),'Data Summary'!CY79="Yes"),OFFSET('Sanitation Data'!$F$12,0,10*ROW('Sanitation Data'!F73)),NA())</f>
        <v>#N/A</v>
      </c>
      <c r="AK79" s="530" t="e">
        <f ca="1">+IF(AND(ISNUMBER(OFFSET('Sanitation Data'!$G$4,0,10*ROW('Sanitation Data'!G73))),'Data Summary'!CZ79="Yes"),100-OFFSET('Sanitation Data'!$G$4,0,10*ROW('Sanitation Data'!G73)),NA())</f>
        <v>#N/A</v>
      </c>
      <c r="AL79" s="530" t="e">
        <f ca="1">+IF(AND(ISNUMBER(OFFSET('Sanitation Data'!$G$6,0,10*ROW('Sanitation Data'!G73))),'Data Summary'!DA79="Yes"),OFFSET('Sanitation Data'!$G$6,0,10*ROW('Sanitation Data'!G73)),NA())</f>
        <v>#N/A</v>
      </c>
      <c r="AM79" s="530" t="e">
        <f ca="1">+IF(AND(ISNUMBER(OFFSET('Sanitation Data'!$G$10,0,10*ROW('Sanitation Data'!G73))),'Data Summary'!DB79="Yes"),OFFSET('Sanitation Data'!$G$10,0,10*ROW('Sanitation Data'!G73)),NA())</f>
        <v>#N/A</v>
      </c>
      <c r="AN79" s="530" t="e">
        <f ca="1">+IF(AND(ISNUMBER(OFFSET('Sanitation Data'!$G$11,0,10*ROW('Sanitation Data'!G73))),'Data Summary'!DC79="Yes"),OFFSET('Sanitation Data'!$G$11,0,10*ROW('Sanitation Data'!G73)),NA())</f>
        <v>#N/A</v>
      </c>
      <c r="AO79" s="530" t="e">
        <f ca="1">+IF(AND(ISNUMBER(OFFSET('Sanitation Data'!$G$12,0,10*ROW('Sanitation Data'!G73))),'Data Summary'!DD79="Yes"),OFFSET('Sanitation Data'!$G$12,0,10*ROW('Sanitation Data'!G73)),NA())</f>
        <v>#N/A</v>
      </c>
      <c r="AP79" s="530" t="e">
        <f ca="1">+IF(AND(ISNUMBER(OFFSET('Sanitation Data'!$H$4,0,10*ROW('Sanitation Data'!H73))),'Data Summary'!DE79="Yes"),100-OFFSET('Sanitation Data'!$H$4,0,10*ROW('Sanitation Data'!H73)),NA())</f>
        <v>#N/A</v>
      </c>
      <c r="AQ79" s="530" t="e">
        <f ca="1">+IF(AND(ISNUMBER(OFFSET('Sanitation Data'!$H$6,0,10*ROW('Sanitation Data'!H73))),'Data Summary'!DF79="Yes"),OFFSET('Sanitation Data'!$H$6,0,10*ROW('Sanitation Data'!H73)),NA())</f>
        <v>#N/A</v>
      </c>
      <c r="AR79" s="530" t="e">
        <f ca="1">+IF(AND(ISNUMBER(OFFSET('Sanitation Data'!$H$10,0,10*ROW('Sanitation Data'!H73))),'Data Summary'!DG79="Yes"),OFFSET('Sanitation Data'!$H$10,0,10*ROW('Sanitation Data'!H73)),NA())</f>
        <v>#N/A</v>
      </c>
      <c r="AS79" s="530" t="e">
        <f ca="1">+IF(AND(ISNUMBER(OFFSET('Sanitation Data'!$H$11,0,10*ROW('Sanitation Data'!H73))),'Data Summary'!DH79="Yes"),OFFSET('Sanitation Data'!$H$11,0,10*ROW('Sanitation Data'!H73)),NA())</f>
        <v>#N/A</v>
      </c>
      <c r="AT79" s="530" t="e">
        <f ca="1">+IF(AND(ISNUMBER(OFFSET('Sanitation Data'!$H$12,0,10*ROW('Sanitation Data'!H73))),'Data Summary'!DI79="Yes"),OFFSET('Sanitation Data'!$H$12,0,10*ROW('Sanitation Data'!H73)),NA())</f>
        <v>#N/A</v>
      </c>
      <c r="AU79" s="530" t="e">
        <f ca="1">+IF(AND(ISNUMBER(OFFSET('Sanitation Data'!$I$4,0,10*ROW('Sanitation Data'!I73))),'Data Summary'!DJ79="Yes"),100-OFFSET('Sanitation Data'!$I$4,0,10*ROW('Sanitation Data'!I73)),NA())</f>
        <v>#N/A</v>
      </c>
      <c r="AV79" s="530" t="e">
        <f ca="1">+IF(AND(ISNUMBER(OFFSET('Sanitation Data'!$I$6,0,10*ROW('Sanitation Data'!I73))),'Data Summary'!DK79="Yes"),OFFSET('Sanitation Data'!$I$6,0,10*ROW('Sanitation Data'!I73)),NA())</f>
        <v>#N/A</v>
      </c>
      <c r="AW79" s="530" t="e">
        <f ca="1">+IF(AND(ISNUMBER(OFFSET('Sanitation Data'!$I$10,0,10*ROW('Sanitation Data'!I73))),'Data Summary'!DL79="Yes"),OFFSET('Sanitation Data'!$I$10,0,10*ROW('Sanitation Data'!I73)),NA())</f>
        <v>#N/A</v>
      </c>
      <c r="AX79" s="530" t="e">
        <f ca="1">+IF(AND(ISNUMBER(OFFSET('Sanitation Data'!$I$11,0,10*ROW('Sanitation Data'!I73))),'Data Summary'!DM79="Yes"),OFFSET('Sanitation Data'!$I$11,0,10*ROW('Sanitation Data'!I73)),NA())</f>
        <v>#N/A</v>
      </c>
      <c r="AY79" s="530" t="e">
        <f ca="1">+IF(AND(ISNUMBER(OFFSET('Sanitation Data'!$I$12,0,10*ROW('Sanitation Data'!I73))),'Data Summary'!DN79="Yes"),OFFSET('Sanitation Data'!$I$12,0,10*ROW('Sanitation Data'!I73)),NA())</f>
        <v>#N/A</v>
      </c>
      <c r="AZ79" s="531" t="e">
        <f ca="1">+IF(AND(ISNUMBER(OFFSET('Hygiene Data'!$D$5,0,10*ROW('Hygiene Data'!D73))),'Data Summary'!DO79="Yes"),OFFSET('Hygiene Data'!$D$5,0,10*ROW('Hygiene Data'!D73)),NA())</f>
        <v>#N/A</v>
      </c>
      <c r="BA79" s="531" t="e">
        <f ca="1">+IF(AND(ISNUMBER(OFFSET('Hygiene Data'!$D$7,0,10*ROW('Hygiene Data'!D73))),'Data Summary'!DP79="Yes"),OFFSET('Hygiene Data'!$D$7,0,10*ROW('Hygiene Data'!D73)),NA())</f>
        <v>#N/A</v>
      </c>
      <c r="BB79" s="531" t="e">
        <f ca="1">+IF(AND(ISNUMBER(OFFSET('Hygiene Data'!$D$9,0,10*ROW('Hygiene Data'!D73))),'Data Summary'!DQ79="Yes"),OFFSET('Hygiene Data'!$D$9,0,10*ROW('Hygiene Data'!D73)),NA())</f>
        <v>#N/A</v>
      </c>
      <c r="BC79" s="531" t="e">
        <f ca="1">+IF(AND(ISNUMBER(OFFSET('Hygiene Data'!$E$5,0,10*ROW('Hygiene Data'!E73))),'Data Summary'!DR79="Yes"),OFFSET('Hygiene Data'!$E$5,0,10*ROW('Hygiene Data'!E73)),NA())</f>
        <v>#N/A</v>
      </c>
      <c r="BD79" s="531" t="e">
        <f ca="1">+IF(AND(ISNUMBER(OFFSET('Hygiene Data'!$E$7,0,10*ROW('Hygiene Data'!E73))),'Data Summary'!DS79="Yes"),OFFSET('Hygiene Data'!$E$7,0,10*ROW('Hygiene Data'!E73)),NA())</f>
        <v>#N/A</v>
      </c>
      <c r="BE79" s="531" t="e">
        <f ca="1">+IF(AND(ISNUMBER(OFFSET('Hygiene Data'!$E$9,0,10*ROW('Hygiene Data'!E73))),'Data Summary'!DT79="Yes"),OFFSET('Hygiene Data'!$E$9,0,10*ROW('Hygiene Data'!E73)),NA())</f>
        <v>#N/A</v>
      </c>
      <c r="BF79" s="531" t="e">
        <f ca="1">+IF(AND(ISNUMBER(OFFSET('Hygiene Data'!$F$5,0,10*ROW('Hygiene Data'!F73))),'Data Summary'!DU79="Yes"),OFFSET('Hygiene Data'!$F$5,0,10*ROW('Hygiene Data'!F73)),NA())</f>
        <v>#N/A</v>
      </c>
      <c r="BG79" s="531" t="e">
        <f ca="1">+IF(AND(ISNUMBER(OFFSET('Hygiene Data'!$F$7,0,10*ROW('Hygiene Data'!F73))),'Data Summary'!DV79="Yes"),OFFSET('Hygiene Data'!$F$7,0,10*ROW('Hygiene Data'!F73)),NA())</f>
        <v>#N/A</v>
      </c>
      <c r="BH79" s="531" t="e">
        <f ca="1">+IF(AND(ISNUMBER(OFFSET('Hygiene Data'!$F$9,0,10*ROW('Hygiene Data'!F73))),'Data Summary'!DW79="Yes"),OFFSET('Hygiene Data'!$F$9,0,10*ROW('Hygiene Data'!F73)),NA())</f>
        <v>#N/A</v>
      </c>
      <c r="BI79" s="531" t="e">
        <f ca="1">+IF(AND(ISNUMBER(OFFSET('Hygiene Data'!$G$5,0,10*ROW('Hygiene Data'!G73))),'Data Summary'!DX79="Yes"),OFFSET('Hygiene Data'!$G$5,0,10*ROW('Hygiene Data'!G73)),NA())</f>
        <v>#N/A</v>
      </c>
      <c r="BJ79" s="531" t="e">
        <f ca="1">+IF(AND(ISNUMBER(OFFSET('Hygiene Data'!$G$7,0,10*ROW('Hygiene Data'!G73))),'Data Summary'!DY79="Yes"),OFFSET('Hygiene Data'!$G$7,0,10*ROW('Hygiene Data'!G73)),NA())</f>
        <v>#N/A</v>
      </c>
      <c r="BK79" s="531" t="e">
        <f ca="1">+IF(AND(ISNUMBER(OFFSET('Hygiene Data'!$G$9,0,10*ROW('Hygiene Data'!G73))),'Data Summary'!DZ79="Yes"),OFFSET('Hygiene Data'!$G$9,0,10*ROW('Hygiene Data'!G73)),NA())</f>
        <v>#N/A</v>
      </c>
      <c r="BL79" s="531" t="e">
        <f ca="1">+IF(AND(ISNUMBER(OFFSET('Hygiene Data'!$H$5,0,10*ROW('Hygiene Data'!H73))),'Data Summary'!EA79="Yes"),OFFSET('Hygiene Data'!$H$5,0,10*ROW('Hygiene Data'!H73)),NA())</f>
        <v>#N/A</v>
      </c>
      <c r="BM79" s="531" t="e">
        <f ca="1">+IF(AND(ISNUMBER(OFFSET('Hygiene Data'!$H$7,0,10*ROW('Hygiene Data'!H73))),'Data Summary'!EB79="Yes"),OFFSET('Hygiene Data'!$H$7,0,10*ROW('Hygiene Data'!H73)),NA())</f>
        <v>#N/A</v>
      </c>
      <c r="BN79" s="531" t="e">
        <f ca="1">+IF(AND(ISNUMBER(OFFSET('Hygiene Data'!$H$9,0,10*ROW('Hygiene Data'!H73))),'Data Summary'!EC79="Yes"),OFFSET('Hygiene Data'!$H$9,0,10*ROW('Hygiene Data'!H73)),NA())</f>
        <v>#N/A</v>
      </c>
      <c r="BO79" s="531" t="e">
        <f ca="1">+IF(AND(ISNUMBER(OFFSET('Hygiene Data'!$I$5,0,10*ROW('Hygiene Data'!I73))),'Data Summary'!ED79="Yes"),OFFSET('Hygiene Data'!$I$5,0,10*ROW('Hygiene Data'!I73)),NA())</f>
        <v>#N/A</v>
      </c>
      <c r="BP79" s="531" t="e">
        <f ca="1">+IF(AND(ISNUMBER(OFFSET('Hygiene Data'!$I$7,0,10*ROW('Hygiene Data'!I73))),'Data Summary'!EE79="Yes"),OFFSET('Hygiene Data'!$I$7,0,10*ROW('Hygiene Data'!I73)),NA())</f>
        <v>#N/A</v>
      </c>
      <c r="BQ79" s="531" t="e">
        <f ca="1">+IF(AND(ISNUMBER(OFFSET('Hygiene Data'!$I$9,0,10*ROW('Hygiene Data'!I73))),'Data Summary'!EF79="Yes"),OFFSET('Hygiene Data'!$I$9,0,10*ROW('Hygiene Data'!I73)),NA())</f>
        <v>#N/A</v>
      </c>
    </row>
    <row r="80" spans="1:69" x14ac:dyDescent="0.25">
      <c r="A80" s="527" t="e">
        <f ca="1">+RIGHT('Data Summary'!A80,LEN('Data Summary'!A80)-9)</f>
        <v>#VALUE!</v>
      </c>
      <c r="B80" s="501" t="str">
        <f ca="1">+IF(ISTEXT('Data Summary'!B80),'Data Summary'!B80,"")</f>
        <v/>
      </c>
      <c r="C80" s="528" t="e">
        <f ca="1">+VALUE('Data Summary'!C80)</f>
        <v>#VALUE!</v>
      </c>
      <c r="D80" s="529" t="e">
        <f ca="1">+IF(AND(ISNUMBER(OFFSET('Water Data'!$D$4,0,10*ROW('Water Data'!D74))),'Data Summary'!BS80="Yes"),100-OFFSET('Water Data'!$D$4,0,10*ROW('Water Data'!D74)),NA())</f>
        <v>#N/A</v>
      </c>
      <c r="E80" s="529" t="e">
        <f ca="1">+IF(AND(ISNUMBER(OFFSET('Water Data'!$D$6,0,10*ROW('Water Data'!D74))),'Data Summary'!BT80="Yes"),OFFSET('Water Data'!$D$6,0,10*ROW('Water Data'!D74)),NA())</f>
        <v>#N/A</v>
      </c>
      <c r="F80" s="529" t="e">
        <f ca="1">+IF(AND(ISNUMBER(OFFSET('Water Data'!$D$9,0,10*ROW('Water Data'!D74))),'Data Summary'!BU80="Yes"),OFFSET('Water Data'!$D$9,0,10*ROW('Water Data'!D74)),NA())</f>
        <v>#N/A</v>
      </c>
      <c r="G80" s="529" t="e">
        <f ca="1">+IF(AND(ISNUMBER(OFFSET('Water Data'!$E$4,0,10*ROW('Water Data'!E74))),'Data Summary'!BV80="Yes"),100-OFFSET('Water Data'!$E$4,0,10*ROW('Water Data'!E74)),NA())</f>
        <v>#N/A</v>
      </c>
      <c r="H80" s="529" t="e">
        <f ca="1">+IF(AND(ISNUMBER(OFFSET('Water Data'!$E$6,0,10*ROW('Water Data'!E74))),'Data Summary'!BW80="Yes"),OFFSET('Water Data'!$E$6,0,10*ROW('Water Data'!E74)),NA())</f>
        <v>#N/A</v>
      </c>
      <c r="I80" s="529" t="e">
        <f ca="1">+IF(AND(ISNUMBER(OFFSET('Water Data'!$E$9,0,10*ROW('Water Data'!E74))),'Data Summary'!BX80="Yes"),OFFSET('Water Data'!$E$9,0,10*ROW('Water Data'!E74)),NA())</f>
        <v>#N/A</v>
      </c>
      <c r="J80" s="529" t="e">
        <f ca="1">+IF(AND(ISNUMBER(OFFSET('Water Data'!$F$4,0,10*ROW('Water Data'!F74))),'Data Summary'!BY80="Yes"),100-OFFSET('Water Data'!$F$4,0,10*ROW('Water Data'!F74)),NA())</f>
        <v>#N/A</v>
      </c>
      <c r="K80" s="529" t="e">
        <f ca="1">+IF(AND(ISNUMBER(OFFSET('Water Data'!$F$6,0,10*ROW('Water Data'!F74))),'Data Summary'!BZ80="Yes"),OFFSET('Water Data'!$F$6,0,10*ROW('Water Data'!F74)),NA())</f>
        <v>#N/A</v>
      </c>
      <c r="L80" s="529" t="e">
        <f ca="1">+IF(AND(ISNUMBER(OFFSET('Water Data'!$F$9,0,10*ROW('Water Data'!F74))),'Data Summary'!CA80="Yes"),OFFSET('Water Data'!$F$9,0,10*ROW('Water Data'!F74)),NA())</f>
        <v>#N/A</v>
      </c>
      <c r="M80" s="529" t="e">
        <f ca="1">+IF(AND(ISNUMBER(OFFSET('Water Data'!$G$4,0,10*ROW('Water Data'!G74))),'Data Summary'!CB80="Yes"),100-OFFSET('Water Data'!$G$4,0,10*ROW('Water Data'!G74)),NA())</f>
        <v>#N/A</v>
      </c>
      <c r="N80" s="529" t="e">
        <f ca="1">+IF(AND(ISNUMBER(OFFSET('Water Data'!$G$6,0,10*ROW('Water Data'!G74))),'Data Summary'!CC80="Yes"),OFFSET('Water Data'!$G$6,0,10*ROW('Water Data'!G74)),NA())</f>
        <v>#N/A</v>
      </c>
      <c r="O80" s="529" t="e">
        <f ca="1">+IF(AND(ISNUMBER(OFFSET('Water Data'!$G$9,0,10*ROW('Water Data'!G74))),'Data Summary'!CD80="Yes"),OFFSET('Water Data'!$G$9,0,10*ROW('Water Data'!G74)),NA())</f>
        <v>#N/A</v>
      </c>
      <c r="P80" s="529" t="e">
        <f ca="1">+IF(AND(ISNUMBER(OFFSET('Water Data'!$H$4,0,10*ROW('Water Data'!H74))),'Data Summary'!CE80="Yes"),100-OFFSET('Water Data'!$H$4,0,10*ROW('Water Data'!H74)),NA())</f>
        <v>#N/A</v>
      </c>
      <c r="Q80" s="529" t="e">
        <f ca="1">+IF(AND(ISNUMBER(OFFSET('Water Data'!$H$6,0,10*ROW('Water Data'!H74))),'Data Summary'!CF80="Yes"),OFFSET('Water Data'!$H$6,0,10*ROW('Water Data'!H74)),NA())</f>
        <v>#N/A</v>
      </c>
      <c r="R80" s="529" t="e">
        <f ca="1">+IF(AND(ISNUMBER(OFFSET('Water Data'!$H$9,0,10*ROW('Water Data'!H74))),'Data Summary'!CG80="Yes"),OFFSET('Water Data'!$H$9,0,10*ROW('Water Data'!H74)),NA())</f>
        <v>#N/A</v>
      </c>
      <c r="S80" s="529" t="e">
        <f ca="1">+IF(AND(ISNUMBER(OFFSET('Water Data'!$I$4,0,10*ROW('Water Data'!I74))),'Data Summary'!CH80="Yes"),100-OFFSET('Water Data'!$I$4,0,10*ROW('Water Data'!I74)),NA())</f>
        <v>#N/A</v>
      </c>
      <c r="T80" s="529" t="e">
        <f ca="1">+IF(AND(ISNUMBER(OFFSET('Water Data'!$I$6,0,10*ROW('Water Data'!I74))),'Data Summary'!CI80="Yes"),OFFSET('Water Data'!$I$6,0,10*ROW('Water Data'!I74)),NA())</f>
        <v>#N/A</v>
      </c>
      <c r="U80" s="529" t="e">
        <f ca="1">+IF(AND(ISNUMBER(OFFSET('Water Data'!$I$9,0,10*ROW('Water Data'!I74))),'Data Summary'!CJ80="Yes"),OFFSET('Water Data'!$I$9,0,10*ROW('Water Data'!I74)),NA())</f>
        <v>#N/A</v>
      </c>
      <c r="V80" s="530" t="e">
        <f ca="1">+IF(AND(ISNUMBER(OFFSET('Sanitation Data'!$D$4,0,10*ROW('Sanitation Data'!D74))),'Data Summary'!CK80="Yes"),100-OFFSET('Sanitation Data'!$D$4,0,10*ROW('Sanitation Data'!D74)),NA())</f>
        <v>#N/A</v>
      </c>
      <c r="W80" s="530" t="e">
        <f ca="1">+IF(AND(ISNUMBER(OFFSET('Sanitation Data'!$D$6,0,10*ROW('Sanitation Data'!D74))),'Data Summary'!CL80="Yes"),OFFSET('Sanitation Data'!$D$6,0,10*ROW('Sanitation Data'!D74)),NA())</f>
        <v>#N/A</v>
      </c>
      <c r="X80" s="530" t="e">
        <f ca="1">+IF(AND(ISNUMBER(OFFSET('Sanitation Data'!$D$10,0,10*ROW('Sanitation Data'!D74))),'Data Summary'!CM80="Yes"),OFFSET('Sanitation Data'!$D$10,0,10*ROW('Sanitation Data'!D74)),NA())</f>
        <v>#N/A</v>
      </c>
      <c r="Y80" s="530" t="e">
        <f ca="1">+IF(AND(ISNUMBER(OFFSET('Sanitation Data'!$D$11,0,10*ROW('Sanitation Data'!D74))),'Data Summary'!CN80="Yes"),OFFSET('Sanitation Data'!$D$11,0,10*ROW('Sanitation Data'!D74)),NA())</f>
        <v>#N/A</v>
      </c>
      <c r="Z80" s="530" t="e">
        <f ca="1">+IF(AND(ISNUMBER(OFFSET('Sanitation Data'!$D$12,0,10*ROW('Sanitation Data'!D74))),'Data Summary'!CO80="Yes"),OFFSET('Sanitation Data'!$D$12,0,10*ROW('Sanitation Data'!D74)),NA())</f>
        <v>#N/A</v>
      </c>
      <c r="AA80" s="530" t="e">
        <f ca="1">+IF(AND(ISNUMBER(OFFSET('Sanitation Data'!$E$4,0,10*ROW('Sanitation Data'!E74))),'Data Summary'!CP80="Yes"),100-OFFSET('Sanitation Data'!$E$4,0,10*ROW('Sanitation Data'!E74)),NA())</f>
        <v>#N/A</v>
      </c>
      <c r="AB80" s="530" t="e">
        <f ca="1">+IF(AND(ISNUMBER(OFFSET('Sanitation Data'!$E$6,0,10*ROW('Sanitation Data'!E74))),'Data Summary'!CQ80="Yes"),OFFSET('Sanitation Data'!$E$6,0,10*ROW('Sanitation Data'!E74)),NA())</f>
        <v>#N/A</v>
      </c>
      <c r="AC80" s="530" t="e">
        <f ca="1">+IF(AND(ISNUMBER(OFFSET('Sanitation Data'!$E$10,0,10*ROW('Sanitation Data'!E74))),'Data Summary'!CR80="Yes"),OFFSET('Sanitation Data'!$E$10,0,10*ROW('Sanitation Data'!E74)),NA())</f>
        <v>#N/A</v>
      </c>
      <c r="AD80" s="530" t="e">
        <f ca="1">+IF(AND(ISNUMBER(OFFSET('Sanitation Data'!$E$11,0,10*ROW('Sanitation Data'!E74))),'Data Summary'!CS80="Yes"),OFFSET('Sanitation Data'!$E$11,0,10*ROW('Sanitation Data'!E74)),NA())</f>
        <v>#N/A</v>
      </c>
      <c r="AE80" s="530" t="e">
        <f ca="1">+IF(AND(ISNUMBER(OFFSET('Sanitation Data'!$E$12,0,10*ROW('Sanitation Data'!E74))),'Data Summary'!CT80="Yes"),OFFSET('Sanitation Data'!$E$12,0,10*ROW('Sanitation Data'!E74)),NA())</f>
        <v>#N/A</v>
      </c>
      <c r="AF80" s="530" t="e">
        <f ca="1">+IF(AND(ISNUMBER(OFFSET('Sanitation Data'!$F$4,0,10*ROW('Sanitation Data'!F74))),'Data Summary'!CU80="Yes"),100-OFFSET('Sanitation Data'!$F$4,0,10*ROW('Sanitation Data'!F74)),NA())</f>
        <v>#N/A</v>
      </c>
      <c r="AG80" s="530" t="e">
        <f ca="1">+IF(AND(ISNUMBER(OFFSET('Sanitation Data'!$F$6,0,10*ROW('Sanitation Data'!F74))),'Data Summary'!CV80="Yes"),OFFSET('Sanitation Data'!$F$6,0,10*ROW('Sanitation Data'!F74)),NA())</f>
        <v>#N/A</v>
      </c>
      <c r="AH80" s="530" t="e">
        <f ca="1">+IF(AND(ISNUMBER(OFFSET('Sanitation Data'!$F$10,0,10*ROW('Sanitation Data'!F74))),'Data Summary'!CW80="Yes"),OFFSET('Sanitation Data'!$F$10,0,10*ROW('Sanitation Data'!F74)),NA())</f>
        <v>#N/A</v>
      </c>
      <c r="AI80" s="530" t="e">
        <f ca="1">+IF(AND(ISNUMBER(OFFSET('Sanitation Data'!$F$11,0,10*ROW('Sanitation Data'!F74))),'Data Summary'!CX80="Yes"),OFFSET('Sanitation Data'!$F$11,0,10*ROW('Sanitation Data'!F74)),NA())</f>
        <v>#N/A</v>
      </c>
      <c r="AJ80" s="530" t="e">
        <f ca="1">+IF(AND(ISNUMBER(OFFSET('Sanitation Data'!$F$12,0,10*ROW('Sanitation Data'!F74))),'Data Summary'!CY80="Yes"),OFFSET('Sanitation Data'!$F$12,0,10*ROW('Sanitation Data'!F74)),NA())</f>
        <v>#N/A</v>
      </c>
      <c r="AK80" s="530" t="e">
        <f ca="1">+IF(AND(ISNUMBER(OFFSET('Sanitation Data'!$G$4,0,10*ROW('Sanitation Data'!G74))),'Data Summary'!CZ80="Yes"),100-OFFSET('Sanitation Data'!$G$4,0,10*ROW('Sanitation Data'!G74)),NA())</f>
        <v>#N/A</v>
      </c>
      <c r="AL80" s="530" t="e">
        <f ca="1">+IF(AND(ISNUMBER(OFFSET('Sanitation Data'!$G$6,0,10*ROW('Sanitation Data'!G74))),'Data Summary'!DA80="Yes"),OFFSET('Sanitation Data'!$G$6,0,10*ROW('Sanitation Data'!G74)),NA())</f>
        <v>#N/A</v>
      </c>
      <c r="AM80" s="530" t="e">
        <f ca="1">+IF(AND(ISNUMBER(OFFSET('Sanitation Data'!$G$10,0,10*ROW('Sanitation Data'!G74))),'Data Summary'!DB80="Yes"),OFFSET('Sanitation Data'!$G$10,0,10*ROW('Sanitation Data'!G74)),NA())</f>
        <v>#N/A</v>
      </c>
      <c r="AN80" s="530" t="e">
        <f ca="1">+IF(AND(ISNUMBER(OFFSET('Sanitation Data'!$G$11,0,10*ROW('Sanitation Data'!G74))),'Data Summary'!DC80="Yes"),OFFSET('Sanitation Data'!$G$11,0,10*ROW('Sanitation Data'!G74)),NA())</f>
        <v>#N/A</v>
      </c>
      <c r="AO80" s="530" t="e">
        <f ca="1">+IF(AND(ISNUMBER(OFFSET('Sanitation Data'!$G$12,0,10*ROW('Sanitation Data'!G74))),'Data Summary'!DD80="Yes"),OFFSET('Sanitation Data'!$G$12,0,10*ROW('Sanitation Data'!G74)),NA())</f>
        <v>#N/A</v>
      </c>
      <c r="AP80" s="530" t="e">
        <f ca="1">+IF(AND(ISNUMBER(OFFSET('Sanitation Data'!$H$4,0,10*ROW('Sanitation Data'!H74))),'Data Summary'!DE80="Yes"),100-OFFSET('Sanitation Data'!$H$4,0,10*ROW('Sanitation Data'!H74)),NA())</f>
        <v>#N/A</v>
      </c>
      <c r="AQ80" s="530" t="e">
        <f ca="1">+IF(AND(ISNUMBER(OFFSET('Sanitation Data'!$H$6,0,10*ROW('Sanitation Data'!H74))),'Data Summary'!DF80="Yes"),OFFSET('Sanitation Data'!$H$6,0,10*ROW('Sanitation Data'!H74)),NA())</f>
        <v>#N/A</v>
      </c>
      <c r="AR80" s="530" t="e">
        <f ca="1">+IF(AND(ISNUMBER(OFFSET('Sanitation Data'!$H$10,0,10*ROW('Sanitation Data'!H74))),'Data Summary'!DG80="Yes"),OFFSET('Sanitation Data'!$H$10,0,10*ROW('Sanitation Data'!H74)),NA())</f>
        <v>#N/A</v>
      </c>
      <c r="AS80" s="530" t="e">
        <f ca="1">+IF(AND(ISNUMBER(OFFSET('Sanitation Data'!$H$11,0,10*ROW('Sanitation Data'!H74))),'Data Summary'!DH80="Yes"),OFFSET('Sanitation Data'!$H$11,0,10*ROW('Sanitation Data'!H74)),NA())</f>
        <v>#N/A</v>
      </c>
      <c r="AT80" s="530" t="e">
        <f ca="1">+IF(AND(ISNUMBER(OFFSET('Sanitation Data'!$H$12,0,10*ROW('Sanitation Data'!H74))),'Data Summary'!DI80="Yes"),OFFSET('Sanitation Data'!$H$12,0,10*ROW('Sanitation Data'!H74)),NA())</f>
        <v>#N/A</v>
      </c>
      <c r="AU80" s="530" t="e">
        <f ca="1">+IF(AND(ISNUMBER(OFFSET('Sanitation Data'!$I$4,0,10*ROW('Sanitation Data'!I74))),'Data Summary'!DJ80="Yes"),100-OFFSET('Sanitation Data'!$I$4,0,10*ROW('Sanitation Data'!I74)),NA())</f>
        <v>#N/A</v>
      </c>
      <c r="AV80" s="530" t="e">
        <f ca="1">+IF(AND(ISNUMBER(OFFSET('Sanitation Data'!$I$6,0,10*ROW('Sanitation Data'!I74))),'Data Summary'!DK80="Yes"),OFFSET('Sanitation Data'!$I$6,0,10*ROW('Sanitation Data'!I74)),NA())</f>
        <v>#N/A</v>
      </c>
      <c r="AW80" s="530" t="e">
        <f ca="1">+IF(AND(ISNUMBER(OFFSET('Sanitation Data'!$I$10,0,10*ROW('Sanitation Data'!I74))),'Data Summary'!DL80="Yes"),OFFSET('Sanitation Data'!$I$10,0,10*ROW('Sanitation Data'!I74)),NA())</f>
        <v>#N/A</v>
      </c>
      <c r="AX80" s="530" t="e">
        <f ca="1">+IF(AND(ISNUMBER(OFFSET('Sanitation Data'!$I$11,0,10*ROW('Sanitation Data'!I74))),'Data Summary'!DM80="Yes"),OFFSET('Sanitation Data'!$I$11,0,10*ROW('Sanitation Data'!I74)),NA())</f>
        <v>#N/A</v>
      </c>
      <c r="AY80" s="530" t="e">
        <f ca="1">+IF(AND(ISNUMBER(OFFSET('Sanitation Data'!$I$12,0,10*ROW('Sanitation Data'!I74))),'Data Summary'!DN80="Yes"),OFFSET('Sanitation Data'!$I$12,0,10*ROW('Sanitation Data'!I74)),NA())</f>
        <v>#N/A</v>
      </c>
      <c r="AZ80" s="531" t="e">
        <f ca="1">+IF(AND(ISNUMBER(OFFSET('Hygiene Data'!$D$5,0,10*ROW('Hygiene Data'!D74))),'Data Summary'!DO80="Yes"),OFFSET('Hygiene Data'!$D$5,0,10*ROW('Hygiene Data'!D74)),NA())</f>
        <v>#N/A</v>
      </c>
      <c r="BA80" s="531" t="e">
        <f ca="1">+IF(AND(ISNUMBER(OFFSET('Hygiene Data'!$D$7,0,10*ROW('Hygiene Data'!D74))),'Data Summary'!DP80="Yes"),OFFSET('Hygiene Data'!$D$7,0,10*ROW('Hygiene Data'!D74)),NA())</f>
        <v>#N/A</v>
      </c>
      <c r="BB80" s="531" t="e">
        <f ca="1">+IF(AND(ISNUMBER(OFFSET('Hygiene Data'!$D$9,0,10*ROW('Hygiene Data'!D74))),'Data Summary'!DQ80="Yes"),OFFSET('Hygiene Data'!$D$9,0,10*ROW('Hygiene Data'!D74)),NA())</f>
        <v>#N/A</v>
      </c>
      <c r="BC80" s="531" t="e">
        <f ca="1">+IF(AND(ISNUMBER(OFFSET('Hygiene Data'!$E$5,0,10*ROW('Hygiene Data'!E74))),'Data Summary'!DR80="Yes"),OFFSET('Hygiene Data'!$E$5,0,10*ROW('Hygiene Data'!E74)),NA())</f>
        <v>#N/A</v>
      </c>
      <c r="BD80" s="531" t="e">
        <f ca="1">+IF(AND(ISNUMBER(OFFSET('Hygiene Data'!$E$7,0,10*ROW('Hygiene Data'!E74))),'Data Summary'!DS80="Yes"),OFFSET('Hygiene Data'!$E$7,0,10*ROW('Hygiene Data'!E74)),NA())</f>
        <v>#N/A</v>
      </c>
      <c r="BE80" s="531" t="e">
        <f ca="1">+IF(AND(ISNUMBER(OFFSET('Hygiene Data'!$E$9,0,10*ROW('Hygiene Data'!E74))),'Data Summary'!DT80="Yes"),OFFSET('Hygiene Data'!$E$9,0,10*ROW('Hygiene Data'!E74)),NA())</f>
        <v>#N/A</v>
      </c>
      <c r="BF80" s="531" t="e">
        <f ca="1">+IF(AND(ISNUMBER(OFFSET('Hygiene Data'!$F$5,0,10*ROW('Hygiene Data'!F74))),'Data Summary'!DU80="Yes"),OFFSET('Hygiene Data'!$F$5,0,10*ROW('Hygiene Data'!F74)),NA())</f>
        <v>#N/A</v>
      </c>
      <c r="BG80" s="531" t="e">
        <f ca="1">+IF(AND(ISNUMBER(OFFSET('Hygiene Data'!$F$7,0,10*ROW('Hygiene Data'!F74))),'Data Summary'!DV80="Yes"),OFFSET('Hygiene Data'!$F$7,0,10*ROW('Hygiene Data'!F74)),NA())</f>
        <v>#N/A</v>
      </c>
      <c r="BH80" s="531" t="e">
        <f ca="1">+IF(AND(ISNUMBER(OFFSET('Hygiene Data'!$F$9,0,10*ROW('Hygiene Data'!F74))),'Data Summary'!DW80="Yes"),OFFSET('Hygiene Data'!$F$9,0,10*ROW('Hygiene Data'!F74)),NA())</f>
        <v>#N/A</v>
      </c>
      <c r="BI80" s="531" t="e">
        <f ca="1">+IF(AND(ISNUMBER(OFFSET('Hygiene Data'!$G$5,0,10*ROW('Hygiene Data'!G74))),'Data Summary'!DX80="Yes"),OFFSET('Hygiene Data'!$G$5,0,10*ROW('Hygiene Data'!G74)),NA())</f>
        <v>#N/A</v>
      </c>
      <c r="BJ80" s="531" t="e">
        <f ca="1">+IF(AND(ISNUMBER(OFFSET('Hygiene Data'!$G$7,0,10*ROW('Hygiene Data'!G74))),'Data Summary'!DY80="Yes"),OFFSET('Hygiene Data'!$G$7,0,10*ROW('Hygiene Data'!G74)),NA())</f>
        <v>#N/A</v>
      </c>
      <c r="BK80" s="531" t="e">
        <f ca="1">+IF(AND(ISNUMBER(OFFSET('Hygiene Data'!$G$9,0,10*ROW('Hygiene Data'!G74))),'Data Summary'!DZ80="Yes"),OFFSET('Hygiene Data'!$G$9,0,10*ROW('Hygiene Data'!G74)),NA())</f>
        <v>#N/A</v>
      </c>
      <c r="BL80" s="531" t="e">
        <f ca="1">+IF(AND(ISNUMBER(OFFSET('Hygiene Data'!$H$5,0,10*ROW('Hygiene Data'!H74))),'Data Summary'!EA80="Yes"),OFFSET('Hygiene Data'!$H$5,0,10*ROW('Hygiene Data'!H74)),NA())</f>
        <v>#N/A</v>
      </c>
      <c r="BM80" s="531" t="e">
        <f ca="1">+IF(AND(ISNUMBER(OFFSET('Hygiene Data'!$H$7,0,10*ROW('Hygiene Data'!H74))),'Data Summary'!EB80="Yes"),OFFSET('Hygiene Data'!$H$7,0,10*ROW('Hygiene Data'!H74)),NA())</f>
        <v>#N/A</v>
      </c>
      <c r="BN80" s="531" t="e">
        <f ca="1">+IF(AND(ISNUMBER(OFFSET('Hygiene Data'!$H$9,0,10*ROW('Hygiene Data'!H74))),'Data Summary'!EC80="Yes"),OFFSET('Hygiene Data'!$H$9,0,10*ROW('Hygiene Data'!H74)),NA())</f>
        <v>#N/A</v>
      </c>
      <c r="BO80" s="531" t="e">
        <f ca="1">+IF(AND(ISNUMBER(OFFSET('Hygiene Data'!$I$5,0,10*ROW('Hygiene Data'!I74))),'Data Summary'!ED80="Yes"),OFFSET('Hygiene Data'!$I$5,0,10*ROW('Hygiene Data'!I74)),NA())</f>
        <v>#N/A</v>
      </c>
      <c r="BP80" s="531" t="e">
        <f ca="1">+IF(AND(ISNUMBER(OFFSET('Hygiene Data'!$I$7,0,10*ROW('Hygiene Data'!I74))),'Data Summary'!EE80="Yes"),OFFSET('Hygiene Data'!$I$7,0,10*ROW('Hygiene Data'!I74)),NA())</f>
        <v>#N/A</v>
      </c>
      <c r="BQ80" s="531" t="e">
        <f ca="1">+IF(AND(ISNUMBER(OFFSET('Hygiene Data'!$I$9,0,10*ROW('Hygiene Data'!I74))),'Data Summary'!EF80="Yes"),OFFSET('Hygiene Data'!$I$9,0,10*ROW('Hygiene Data'!I74)),NA())</f>
        <v>#N/A</v>
      </c>
    </row>
    <row r="81" spans="1:69" x14ac:dyDescent="0.25">
      <c r="A81" s="527" t="e">
        <f ca="1">+RIGHT('Data Summary'!A81,LEN('Data Summary'!A81)-9)</f>
        <v>#VALUE!</v>
      </c>
      <c r="B81" s="501" t="str">
        <f ca="1">+IF(ISTEXT('Data Summary'!B81),'Data Summary'!B81,"")</f>
        <v/>
      </c>
      <c r="C81" s="528" t="e">
        <f ca="1">+VALUE('Data Summary'!C81)</f>
        <v>#VALUE!</v>
      </c>
      <c r="D81" s="529" t="e">
        <f ca="1">+IF(AND(ISNUMBER(OFFSET('Water Data'!$D$4,0,10*ROW('Water Data'!D75))),'Data Summary'!BS81="Yes"),100-OFFSET('Water Data'!$D$4,0,10*ROW('Water Data'!D75)),NA())</f>
        <v>#N/A</v>
      </c>
      <c r="E81" s="529" t="e">
        <f ca="1">+IF(AND(ISNUMBER(OFFSET('Water Data'!$D$6,0,10*ROW('Water Data'!D75))),'Data Summary'!BT81="Yes"),OFFSET('Water Data'!$D$6,0,10*ROW('Water Data'!D75)),NA())</f>
        <v>#N/A</v>
      </c>
      <c r="F81" s="529" t="e">
        <f ca="1">+IF(AND(ISNUMBER(OFFSET('Water Data'!$D$9,0,10*ROW('Water Data'!D75))),'Data Summary'!BU81="Yes"),OFFSET('Water Data'!$D$9,0,10*ROW('Water Data'!D75)),NA())</f>
        <v>#N/A</v>
      </c>
      <c r="G81" s="529" t="e">
        <f ca="1">+IF(AND(ISNUMBER(OFFSET('Water Data'!$E$4,0,10*ROW('Water Data'!E75))),'Data Summary'!BV81="Yes"),100-OFFSET('Water Data'!$E$4,0,10*ROW('Water Data'!E75)),NA())</f>
        <v>#N/A</v>
      </c>
      <c r="H81" s="529" t="e">
        <f ca="1">+IF(AND(ISNUMBER(OFFSET('Water Data'!$E$6,0,10*ROW('Water Data'!E75))),'Data Summary'!BW81="Yes"),OFFSET('Water Data'!$E$6,0,10*ROW('Water Data'!E75)),NA())</f>
        <v>#N/A</v>
      </c>
      <c r="I81" s="529" t="e">
        <f ca="1">+IF(AND(ISNUMBER(OFFSET('Water Data'!$E$9,0,10*ROW('Water Data'!E75))),'Data Summary'!BX81="Yes"),OFFSET('Water Data'!$E$9,0,10*ROW('Water Data'!E75)),NA())</f>
        <v>#N/A</v>
      </c>
      <c r="J81" s="529" t="e">
        <f ca="1">+IF(AND(ISNUMBER(OFFSET('Water Data'!$F$4,0,10*ROW('Water Data'!F75))),'Data Summary'!BY81="Yes"),100-OFFSET('Water Data'!$F$4,0,10*ROW('Water Data'!F75)),NA())</f>
        <v>#N/A</v>
      </c>
      <c r="K81" s="529" t="e">
        <f ca="1">+IF(AND(ISNUMBER(OFFSET('Water Data'!$F$6,0,10*ROW('Water Data'!F75))),'Data Summary'!BZ81="Yes"),OFFSET('Water Data'!$F$6,0,10*ROW('Water Data'!F75)),NA())</f>
        <v>#N/A</v>
      </c>
      <c r="L81" s="529" t="e">
        <f ca="1">+IF(AND(ISNUMBER(OFFSET('Water Data'!$F$9,0,10*ROW('Water Data'!F75))),'Data Summary'!CA81="Yes"),OFFSET('Water Data'!$F$9,0,10*ROW('Water Data'!F75)),NA())</f>
        <v>#N/A</v>
      </c>
      <c r="M81" s="529" t="e">
        <f ca="1">+IF(AND(ISNUMBER(OFFSET('Water Data'!$G$4,0,10*ROW('Water Data'!G75))),'Data Summary'!CB81="Yes"),100-OFFSET('Water Data'!$G$4,0,10*ROW('Water Data'!G75)),NA())</f>
        <v>#N/A</v>
      </c>
      <c r="N81" s="529" t="e">
        <f ca="1">+IF(AND(ISNUMBER(OFFSET('Water Data'!$G$6,0,10*ROW('Water Data'!G75))),'Data Summary'!CC81="Yes"),OFFSET('Water Data'!$G$6,0,10*ROW('Water Data'!G75)),NA())</f>
        <v>#N/A</v>
      </c>
      <c r="O81" s="529" t="e">
        <f ca="1">+IF(AND(ISNUMBER(OFFSET('Water Data'!$G$9,0,10*ROW('Water Data'!G75))),'Data Summary'!CD81="Yes"),OFFSET('Water Data'!$G$9,0,10*ROW('Water Data'!G75)),NA())</f>
        <v>#N/A</v>
      </c>
      <c r="P81" s="529" t="e">
        <f ca="1">+IF(AND(ISNUMBER(OFFSET('Water Data'!$H$4,0,10*ROW('Water Data'!H75))),'Data Summary'!CE81="Yes"),100-OFFSET('Water Data'!$H$4,0,10*ROW('Water Data'!H75)),NA())</f>
        <v>#N/A</v>
      </c>
      <c r="Q81" s="529" t="e">
        <f ca="1">+IF(AND(ISNUMBER(OFFSET('Water Data'!$H$6,0,10*ROW('Water Data'!H75))),'Data Summary'!CF81="Yes"),OFFSET('Water Data'!$H$6,0,10*ROW('Water Data'!H75)),NA())</f>
        <v>#N/A</v>
      </c>
      <c r="R81" s="529" t="e">
        <f ca="1">+IF(AND(ISNUMBER(OFFSET('Water Data'!$H$9,0,10*ROW('Water Data'!H75))),'Data Summary'!CG81="Yes"),OFFSET('Water Data'!$H$9,0,10*ROW('Water Data'!H75)),NA())</f>
        <v>#N/A</v>
      </c>
      <c r="S81" s="529" t="e">
        <f ca="1">+IF(AND(ISNUMBER(OFFSET('Water Data'!$I$4,0,10*ROW('Water Data'!I75))),'Data Summary'!CH81="Yes"),100-OFFSET('Water Data'!$I$4,0,10*ROW('Water Data'!I75)),NA())</f>
        <v>#N/A</v>
      </c>
      <c r="T81" s="529" t="e">
        <f ca="1">+IF(AND(ISNUMBER(OFFSET('Water Data'!$I$6,0,10*ROW('Water Data'!I75))),'Data Summary'!CI81="Yes"),OFFSET('Water Data'!$I$6,0,10*ROW('Water Data'!I75)),NA())</f>
        <v>#N/A</v>
      </c>
      <c r="U81" s="529" t="e">
        <f ca="1">+IF(AND(ISNUMBER(OFFSET('Water Data'!$I$9,0,10*ROW('Water Data'!I75))),'Data Summary'!CJ81="Yes"),OFFSET('Water Data'!$I$9,0,10*ROW('Water Data'!I75)),NA())</f>
        <v>#N/A</v>
      </c>
      <c r="V81" s="530" t="e">
        <f ca="1">+IF(AND(ISNUMBER(OFFSET('Sanitation Data'!$D$4,0,10*ROW('Sanitation Data'!D75))),'Data Summary'!CK81="Yes"),100-OFFSET('Sanitation Data'!$D$4,0,10*ROW('Sanitation Data'!D75)),NA())</f>
        <v>#N/A</v>
      </c>
      <c r="W81" s="530" t="e">
        <f ca="1">+IF(AND(ISNUMBER(OFFSET('Sanitation Data'!$D$6,0,10*ROW('Sanitation Data'!D75))),'Data Summary'!CL81="Yes"),OFFSET('Sanitation Data'!$D$6,0,10*ROW('Sanitation Data'!D75)),NA())</f>
        <v>#N/A</v>
      </c>
      <c r="X81" s="530" t="e">
        <f ca="1">+IF(AND(ISNUMBER(OFFSET('Sanitation Data'!$D$10,0,10*ROW('Sanitation Data'!D75))),'Data Summary'!CM81="Yes"),OFFSET('Sanitation Data'!$D$10,0,10*ROW('Sanitation Data'!D75)),NA())</f>
        <v>#N/A</v>
      </c>
      <c r="Y81" s="530" t="e">
        <f ca="1">+IF(AND(ISNUMBER(OFFSET('Sanitation Data'!$D$11,0,10*ROW('Sanitation Data'!D75))),'Data Summary'!CN81="Yes"),OFFSET('Sanitation Data'!$D$11,0,10*ROW('Sanitation Data'!D75)),NA())</f>
        <v>#N/A</v>
      </c>
      <c r="Z81" s="530" t="e">
        <f ca="1">+IF(AND(ISNUMBER(OFFSET('Sanitation Data'!$D$12,0,10*ROW('Sanitation Data'!D75))),'Data Summary'!CO81="Yes"),OFFSET('Sanitation Data'!$D$12,0,10*ROW('Sanitation Data'!D75)),NA())</f>
        <v>#N/A</v>
      </c>
      <c r="AA81" s="530" t="e">
        <f ca="1">+IF(AND(ISNUMBER(OFFSET('Sanitation Data'!$E$4,0,10*ROW('Sanitation Data'!E75))),'Data Summary'!CP81="Yes"),100-OFFSET('Sanitation Data'!$E$4,0,10*ROW('Sanitation Data'!E75)),NA())</f>
        <v>#N/A</v>
      </c>
      <c r="AB81" s="530" t="e">
        <f ca="1">+IF(AND(ISNUMBER(OFFSET('Sanitation Data'!$E$6,0,10*ROW('Sanitation Data'!E75))),'Data Summary'!CQ81="Yes"),OFFSET('Sanitation Data'!$E$6,0,10*ROW('Sanitation Data'!E75)),NA())</f>
        <v>#N/A</v>
      </c>
      <c r="AC81" s="530" t="e">
        <f ca="1">+IF(AND(ISNUMBER(OFFSET('Sanitation Data'!$E$10,0,10*ROW('Sanitation Data'!E75))),'Data Summary'!CR81="Yes"),OFFSET('Sanitation Data'!$E$10,0,10*ROW('Sanitation Data'!E75)),NA())</f>
        <v>#N/A</v>
      </c>
      <c r="AD81" s="530" t="e">
        <f ca="1">+IF(AND(ISNUMBER(OFFSET('Sanitation Data'!$E$11,0,10*ROW('Sanitation Data'!E75))),'Data Summary'!CS81="Yes"),OFFSET('Sanitation Data'!$E$11,0,10*ROW('Sanitation Data'!E75)),NA())</f>
        <v>#N/A</v>
      </c>
      <c r="AE81" s="530" t="e">
        <f ca="1">+IF(AND(ISNUMBER(OFFSET('Sanitation Data'!$E$12,0,10*ROW('Sanitation Data'!E75))),'Data Summary'!CT81="Yes"),OFFSET('Sanitation Data'!$E$12,0,10*ROW('Sanitation Data'!E75)),NA())</f>
        <v>#N/A</v>
      </c>
      <c r="AF81" s="530" t="e">
        <f ca="1">+IF(AND(ISNUMBER(OFFSET('Sanitation Data'!$F$4,0,10*ROW('Sanitation Data'!F75))),'Data Summary'!CU81="Yes"),100-OFFSET('Sanitation Data'!$F$4,0,10*ROW('Sanitation Data'!F75)),NA())</f>
        <v>#N/A</v>
      </c>
      <c r="AG81" s="530" t="e">
        <f ca="1">+IF(AND(ISNUMBER(OFFSET('Sanitation Data'!$F$6,0,10*ROW('Sanitation Data'!F75))),'Data Summary'!CV81="Yes"),OFFSET('Sanitation Data'!$F$6,0,10*ROW('Sanitation Data'!F75)),NA())</f>
        <v>#N/A</v>
      </c>
      <c r="AH81" s="530" t="e">
        <f ca="1">+IF(AND(ISNUMBER(OFFSET('Sanitation Data'!$F$10,0,10*ROW('Sanitation Data'!F75))),'Data Summary'!CW81="Yes"),OFFSET('Sanitation Data'!$F$10,0,10*ROW('Sanitation Data'!F75)),NA())</f>
        <v>#N/A</v>
      </c>
      <c r="AI81" s="530" t="e">
        <f ca="1">+IF(AND(ISNUMBER(OFFSET('Sanitation Data'!$F$11,0,10*ROW('Sanitation Data'!F75))),'Data Summary'!CX81="Yes"),OFFSET('Sanitation Data'!$F$11,0,10*ROW('Sanitation Data'!F75)),NA())</f>
        <v>#N/A</v>
      </c>
      <c r="AJ81" s="530" t="e">
        <f ca="1">+IF(AND(ISNUMBER(OFFSET('Sanitation Data'!$F$12,0,10*ROW('Sanitation Data'!F75))),'Data Summary'!CY81="Yes"),OFFSET('Sanitation Data'!$F$12,0,10*ROW('Sanitation Data'!F75)),NA())</f>
        <v>#N/A</v>
      </c>
      <c r="AK81" s="530" t="e">
        <f ca="1">+IF(AND(ISNUMBER(OFFSET('Sanitation Data'!$G$4,0,10*ROW('Sanitation Data'!G75))),'Data Summary'!CZ81="Yes"),100-OFFSET('Sanitation Data'!$G$4,0,10*ROW('Sanitation Data'!G75)),NA())</f>
        <v>#N/A</v>
      </c>
      <c r="AL81" s="530" t="e">
        <f ca="1">+IF(AND(ISNUMBER(OFFSET('Sanitation Data'!$G$6,0,10*ROW('Sanitation Data'!G75))),'Data Summary'!DA81="Yes"),OFFSET('Sanitation Data'!$G$6,0,10*ROW('Sanitation Data'!G75)),NA())</f>
        <v>#N/A</v>
      </c>
      <c r="AM81" s="530" t="e">
        <f ca="1">+IF(AND(ISNUMBER(OFFSET('Sanitation Data'!$G$10,0,10*ROW('Sanitation Data'!G75))),'Data Summary'!DB81="Yes"),OFFSET('Sanitation Data'!$G$10,0,10*ROW('Sanitation Data'!G75)),NA())</f>
        <v>#N/A</v>
      </c>
      <c r="AN81" s="530" t="e">
        <f ca="1">+IF(AND(ISNUMBER(OFFSET('Sanitation Data'!$G$11,0,10*ROW('Sanitation Data'!G75))),'Data Summary'!DC81="Yes"),OFFSET('Sanitation Data'!$G$11,0,10*ROW('Sanitation Data'!G75)),NA())</f>
        <v>#N/A</v>
      </c>
      <c r="AO81" s="530" t="e">
        <f ca="1">+IF(AND(ISNUMBER(OFFSET('Sanitation Data'!$G$12,0,10*ROW('Sanitation Data'!G75))),'Data Summary'!DD81="Yes"),OFFSET('Sanitation Data'!$G$12,0,10*ROW('Sanitation Data'!G75)),NA())</f>
        <v>#N/A</v>
      </c>
      <c r="AP81" s="530" t="e">
        <f ca="1">+IF(AND(ISNUMBER(OFFSET('Sanitation Data'!$H$4,0,10*ROW('Sanitation Data'!H75))),'Data Summary'!DE81="Yes"),100-OFFSET('Sanitation Data'!$H$4,0,10*ROW('Sanitation Data'!H75)),NA())</f>
        <v>#N/A</v>
      </c>
      <c r="AQ81" s="530" t="e">
        <f ca="1">+IF(AND(ISNUMBER(OFFSET('Sanitation Data'!$H$6,0,10*ROW('Sanitation Data'!H75))),'Data Summary'!DF81="Yes"),OFFSET('Sanitation Data'!$H$6,0,10*ROW('Sanitation Data'!H75)),NA())</f>
        <v>#N/A</v>
      </c>
      <c r="AR81" s="530" t="e">
        <f ca="1">+IF(AND(ISNUMBER(OFFSET('Sanitation Data'!$H$10,0,10*ROW('Sanitation Data'!H75))),'Data Summary'!DG81="Yes"),OFFSET('Sanitation Data'!$H$10,0,10*ROW('Sanitation Data'!H75)),NA())</f>
        <v>#N/A</v>
      </c>
      <c r="AS81" s="530" t="e">
        <f ca="1">+IF(AND(ISNUMBER(OFFSET('Sanitation Data'!$H$11,0,10*ROW('Sanitation Data'!H75))),'Data Summary'!DH81="Yes"),OFFSET('Sanitation Data'!$H$11,0,10*ROW('Sanitation Data'!H75)),NA())</f>
        <v>#N/A</v>
      </c>
      <c r="AT81" s="530" t="e">
        <f ca="1">+IF(AND(ISNUMBER(OFFSET('Sanitation Data'!$H$12,0,10*ROW('Sanitation Data'!H75))),'Data Summary'!DI81="Yes"),OFFSET('Sanitation Data'!$H$12,0,10*ROW('Sanitation Data'!H75)),NA())</f>
        <v>#N/A</v>
      </c>
      <c r="AU81" s="530" t="e">
        <f ca="1">+IF(AND(ISNUMBER(OFFSET('Sanitation Data'!$I$4,0,10*ROW('Sanitation Data'!I75))),'Data Summary'!DJ81="Yes"),100-OFFSET('Sanitation Data'!$I$4,0,10*ROW('Sanitation Data'!I75)),NA())</f>
        <v>#N/A</v>
      </c>
      <c r="AV81" s="530" t="e">
        <f ca="1">+IF(AND(ISNUMBER(OFFSET('Sanitation Data'!$I$6,0,10*ROW('Sanitation Data'!I75))),'Data Summary'!DK81="Yes"),OFFSET('Sanitation Data'!$I$6,0,10*ROW('Sanitation Data'!I75)),NA())</f>
        <v>#N/A</v>
      </c>
      <c r="AW81" s="530" t="e">
        <f ca="1">+IF(AND(ISNUMBER(OFFSET('Sanitation Data'!$I$10,0,10*ROW('Sanitation Data'!I75))),'Data Summary'!DL81="Yes"),OFFSET('Sanitation Data'!$I$10,0,10*ROW('Sanitation Data'!I75)),NA())</f>
        <v>#N/A</v>
      </c>
      <c r="AX81" s="530" t="e">
        <f ca="1">+IF(AND(ISNUMBER(OFFSET('Sanitation Data'!$I$11,0,10*ROW('Sanitation Data'!I75))),'Data Summary'!DM81="Yes"),OFFSET('Sanitation Data'!$I$11,0,10*ROW('Sanitation Data'!I75)),NA())</f>
        <v>#N/A</v>
      </c>
      <c r="AY81" s="530" t="e">
        <f ca="1">+IF(AND(ISNUMBER(OFFSET('Sanitation Data'!$I$12,0,10*ROW('Sanitation Data'!I75))),'Data Summary'!DN81="Yes"),OFFSET('Sanitation Data'!$I$12,0,10*ROW('Sanitation Data'!I75)),NA())</f>
        <v>#N/A</v>
      </c>
      <c r="AZ81" s="531" t="e">
        <f ca="1">+IF(AND(ISNUMBER(OFFSET('Hygiene Data'!$D$5,0,10*ROW('Hygiene Data'!D75))),'Data Summary'!DO81="Yes"),OFFSET('Hygiene Data'!$D$5,0,10*ROW('Hygiene Data'!D75)),NA())</f>
        <v>#N/A</v>
      </c>
      <c r="BA81" s="531" t="e">
        <f ca="1">+IF(AND(ISNUMBER(OFFSET('Hygiene Data'!$D$7,0,10*ROW('Hygiene Data'!D75))),'Data Summary'!DP81="Yes"),OFFSET('Hygiene Data'!$D$7,0,10*ROW('Hygiene Data'!D75)),NA())</f>
        <v>#N/A</v>
      </c>
      <c r="BB81" s="531" t="e">
        <f ca="1">+IF(AND(ISNUMBER(OFFSET('Hygiene Data'!$D$9,0,10*ROW('Hygiene Data'!D75))),'Data Summary'!DQ81="Yes"),OFFSET('Hygiene Data'!$D$9,0,10*ROW('Hygiene Data'!D75)),NA())</f>
        <v>#N/A</v>
      </c>
      <c r="BC81" s="531" t="e">
        <f ca="1">+IF(AND(ISNUMBER(OFFSET('Hygiene Data'!$E$5,0,10*ROW('Hygiene Data'!E75))),'Data Summary'!DR81="Yes"),OFFSET('Hygiene Data'!$E$5,0,10*ROW('Hygiene Data'!E75)),NA())</f>
        <v>#N/A</v>
      </c>
      <c r="BD81" s="531" t="e">
        <f ca="1">+IF(AND(ISNUMBER(OFFSET('Hygiene Data'!$E$7,0,10*ROW('Hygiene Data'!E75))),'Data Summary'!DS81="Yes"),OFFSET('Hygiene Data'!$E$7,0,10*ROW('Hygiene Data'!E75)),NA())</f>
        <v>#N/A</v>
      </c>
      <c r="BE81" s="531" t="e">
        <f ca="1">+IF(AND(ISNUMBER(OFFSET('Hygiene Data'!$E$9,0,10*ROW('Hygiene Data'!E75))),'Data Summary'!DT81="Yes"),OFFSET('Hygiene Data'!$E$9,0,10*ROW('Hygiene Data'!E75)),NA())</f>
        <v>#N/A</v>
      </c>
      <c r="BF81" s="531" t="e">
        <f ca="1">+IF(AND(ISNUMBER(OFFSET('Hygiene Data'!$F$5,0,10*ROW('Hygiene Data'!F75))),'Data Summary'!DU81="Yes"),OFFSET('Hygiene Data'!$F$5,0,10*ROW('Hygiene Data'!F75)),NA())</f>
        <v>#N/A</v>
      </c>
      <c r="BG81" s="531" t="e">
        <f ca="1">+IF(AND(ISNUMBER(OFFSET('Hygiene Data'!$F$7,0,10*ROW('Hygiene Data'!F75))),'Data Summary'!DV81="Yes"),OFFSET('Hygiene Data'!$F$7,0,10*ROW('Hygiene Data'!F75)),NA())</f>
        <v>#N/A</v>
      </c>
      <c r="BH81" s="531" t="e">
        <f ca="1">+IF(AND(ISNUMBER(OFFSET('Hygiene Data'!$F$9,0,10*ROW('Hygiene Data'!F75))),'Data Summary'!DW81="Yes"),OFFSET('Hygiene Data'!$F$9,0,10*ROW('Hygiene Data'!F75)),NA())</f>
        <v>#N/A</v>
      </c>
      <c r="BI81" s="531" t="e">
        <f ca="1">+IF(AND(ISNUMBER(OFFSET('Hygiene Data'!$G$5,0,10*ROW('Hygiene Data'!G75))),'Data Summary'!DX81="Yes"),OFFSET('Hygiene Data'!$G$5,0,10*ROW('Hygiene Data'!G75)),NA())</f>
        <v>#N/A</v>
      </c>
      <c r="BJ81" s="531" t="e">
        <f ca="1">+IF(AND(ISNUMBER(OFFSET('Hygiene Data'!$G$7,0,10*ROW('Hygiene Data'!G75))),'Data Summary'!DY81="Yes"),OFFSET('Hygiene Data'!$G$7,0,10*ROW('Hygiene Data'!G75)),NA())</f>
        <v>#N/A</v>
      </c>
      <c r="BK81" s="531" t="e">
        <f ca="1">+IF(AND(ISNUMBER(OFFSET('Hygiene Data'!$G$9,0,10*ROW('Hygiene Data'!G75))),'Data Summary'!DZ81="Yes"),OFFSET('Hygiene Data'!$G$9,0,10*ROW('Hygiene Data'!G75)),NA())</f>
        <v>#N/A</v>
      </c>
      <c r="BL81" s="531" t="e">
        <f ca="1">+IF(AND(ISNUMBER(OFFSET('Hygiene Data'!$H$5,0,10*ROW('Hygiene Data'!H75))),'Data Summary'!EA81="Yes"),OFFSET('Hygiene Data'!$H$5,0,10*ROW('Hygiene Data'!H75)),NA())</f>
        <v>#N/A</v>
      </c>
      <c r="BM81" s="531" t="e">
        <f ca="1">+IF(AND(ISNUMBER(OFFSET('Hygiene Data'!$H$7,0,10*ROW('Hygiene Data'!H75))),'Data Summary'!EB81="Yes"),OFFSET('Hygiene Data'!$H$7,0,10*ROW('Hygiene Data'!H75)),NA())</f>
        <v>#N/A</v>
      </c>
      <c r="BN81" s="531" t="e">
        <f ca="1">+IF(AND(ISNUMBER(OFFSET('Hygiene Data'!$H$9,0,10*ROW('Hygiene Data'!H75))),'Data Summary'!EC81="Yes"),OFFSET('Hygiene Data'!$H$9,0,10*ROW('Hygiene Data'!H75)),NA())</f>
        <v>#N/A</v>
      </c>
      <c r="BO81" s="531" t="e">
        <f ca="1">+IF(AND(ISNUMBER(OFFSET('Hygiene Data'!$I$5,0,10*ROW('Hygiene Data'!I75))),'Data Summary'!ED81="Yes"),OFFSET('Hygiene Data'!$I$5,0,10*ROW('Hygiene Data'!I75)),NA())</f>
        <v>#N/A</v>
      </c>
      <c r="BP81" s="531" t="e">
        <f ca="1">+IF(AND(ISNUMBER(OFFSET('Hygiene Data'!$I$7,0,10*ROW('Hygiene Data'!I75))),'Data Summary'!EE81="Yes"),OFFSET('Hygiene Data'!$I$7,0,10*ROW('Hygiene Data'!I75)),NA())</f>
        <v>#N/A</v>
      </c>
      <c r="BQ81" s="531" t="e">
        <f ca="1">+IF(AND(ISNUMBER(OFFSET('Hygiene Data'!$I$9,0,10*ROW('Hygiene Data'!I75))),'Data Summary'!EF81="Yes"),OFFSET('Hygiene Data'!$I$9,0,10*ROW('Hygiene Data'!I75)),NA())</f>
        <v>#N/A</v>
      </c>
    </row>
    <row r="82" spans="1:69" x14ac:dyDescent="0.25">
      <c r="A82" s="527" t="e">
        <f ca="1">+RIGHT('Data Summary'!A82,LEN('Data Summary'!A82)-9)</f>
        <v>#VALUE!</v>
      </c>
      <c r="B82" s="501" t="str">
        <f ca="1">+IF(ISTEXT('Data Summary'!B82),'Data Summary'!B82,"")</f>
        <v/>
      </c>
      <c r="C82" s="528" t="e">
        <f ca="1">+VALUE('Data Summary'!C82)</f>
        <v>#VALUE!</v>
      </c>
      <c r="D82" s="529" t="e">
        <f ca="1">+IF(AND(ISNUMBER(OFFSET('Water Data'!$D$4,0,10*ROW('Water Data'!D76))),'Data Summary'!BS82="Yes"),100-OFFSET('Water Data'!$D$4,0,10*ROW('Water Data'!D76)),NA())</f>
        <v>#N/A</v>
      </c>
      <c r="E82" s="529" t="e">
        <f ca="1">+IF(AND(ISNUMBER(OFFSET('Water Data'!$D$6,0,10*ROW('Water Data'!D76))),'Data Summary'!BT82="Yes"),OFFSET('Water Data'!$D$6,0,10*ROW('Water Data'!D76)),NA())</f>
        <v>#N/A</v>
      </c>
      <c r="F82" s="529" t="e">
        <f ca="1">+IF(AND(ISNUMBER(OFFSET('Water Data'!$D$9,0,10*ROW('Water Data'!D76))),'Data Summary'!BU82="Yes"),OFFSET('Water Data'!$D$9,0,10*ROW('Water Data'!D76)),NA())</f>
        <v>#N/A</v>
      </c>
      <c r="G82" s="529" t="e">
        <f ca="1">+IF(AND(ISNUMBER(OFFSET('Water Data'!$E$4,0,10*ROW('Water Data'!E76))),'Data Summary'!BV82="Yes"),100-OFFSET('Water Data'!$E$4,0,10*ROW('Water Data'!E76)),NA())</f>
        <v>#N/A</v>
      </c>
      <c r="H82" s="529" t="e">
        <f ca="1">+IF(AND(ISNUMBER(OFFSET('Water Data'!$E$6,0,10*ROW('Water Data'!E76))),'Data Summary'!BW82="Yes"),OFFSET('Water Data'!$E$6,0,10*ROW('Water Data'!E76)),NA())</f>
        <v>#N/A</v>
      </c>
      <c r="I82" s="529" t="e">
        <f ca="1">+IF(AND(ISNUMBER(OFFSET('Water Data'!$E$9,0,10*ROW('Water Data'!E76))),'Data Summary'!BX82="Yes"),OFFSET('Water Data'!$E$9,0,10*ROW('Water Data'!E76)),NA())</f>
        <v>#N/A</v>
      </c>
      <c r="J82" s="529" t="e">
        <f ca="1">+IF(AND(ISNUMBER(OFFSET('Water Data'!$F$4,0,10*ROW('Water Data'!F76))),'Data Summary'!BY82="Yes"),100-OFFSET('Water Data'!$F$4,0,10*ROW('Water Data'!F76)),NA())</f>
        <v>#N/A</v>
      </c>
      <c r="K82" s="529" t="e">
        <f ca="1">+IF(AND(ISNUMBER(OFFSET('Water Data'!$F$6,0,10*ROW('Water Data'!F76))),'Data Summary'!BZ82="Yes"),OFFSET('Water Data'!$F$6,0,10*ROW('Water Data'!F76)),NA())</f>
        <v>#N/A</v>
      </c>
      <c r="L82" s="529" t="e">
        <f ca="1">+IF(AND(ISNUMBER(OFFSET('Water Data'!$F$9,0,10*ROW('Water Data'!F76))),'Data Summary'!CA82="Yes"),OFFSET('Water Data'!$F$9,0,10*ROW('Water Data'!F76)),NA())</f>
        <v>#N/A</v>
      </c>
      <c r="M82" s="529" t="e">
        <f ca="1">+IF(AND(ISNUMBER(OFFSET('Water Data'!$G$4,0,10*ROW('Water Data'!G76))),'Data Summary'!CB82="Yes"),100-OFFSET('Water Data'!$G$4,0,10*ROW('Water Data'!G76)),NA())</f>
        <v>#N/A</v>
      </c>
      <c r="N82" s="529" t="e">
        <f ca="1">+IF(AND(ISNUMBER(OFFSET('Water Data'!$G$6,0,10*ROW('Water Data'!G76))),'Data Summary'!CC82="Yes"),OFFSET('Water Data'!$G$6,0,10*ROW('Water Data'!G76)),NA())</f>
        <v>#N/A</v>
      </c>
      <c r="O82" s="529" t="e">
        <f ca="1">+IF(AND(ISNUMBER(OFFSET('Water Data'!$G$9,0,10*ROW('Water Data'!G76))),'Data Summary'!CD82="Yes"),OFFSET('Water Data'!$G$9,0,10*ROW('Water Data'!G76)),NA())</f>
        <v>#N/A</v>
      </c>
      <c r="P82" s="529" t="e">
        <f ca="1">+IF(AND(ISNUMBER(OFFSET('Water Data'!$H$4,0,10*ROW('Water Data'!H76))),'Data Summary'!CE82="Yes"),100-OFFSET('Water Data'!$H$4,0,10*ROW('Water Data'!H76)),NA())</f>
        <v>#N/A</v>
      </c>
      <c r="Q82" s="529" t="e">
        <f ca="1">+IF(AND(ISNUMBER(OFFSET('Water Data'!$H$6,0,10*ROW('Water Data'!H76))),'Data Summary'!CF82="Yes"),OFFSET('Water Data'!$H$6,0,10*ROW('Water Data'!H76)),NA())</f>
        <v>#N/A</v>
      </c>
      <c r="R82" s="529" t="e">
        <f ca="1">+IF(AND(ISNUMBER(OFFSET('Water Data'!$H$9,0,10*ROW('Water Data'!H76))),'Data Summary'!CG82="Yes"),OFFSET('Water Data'!$H$9,0,10*ROW('Water Data'!H76)),NA())</f>
        <v>#N/A</v>
      </c>
      <c r="S82" s="529" t="e">
        <f ca="1">+IF(AND(ISNUMBER(OFFSET('Water Data'!$I$4,0,10*ROW('Water Data'!I76))),'Data Summary'!CH82="Yes"),100-OFFSET('Water Data'!$I$4,0,10*ROW('Water Data'!I76)),NA())</f>
        <v>#N/A</v>
      </c>
      <c r="T82" s="529" t="e">
        <f ca="1">+IF(AND(ISNUMBER(OFFSET('Water Data'!$I$6,0,10*ROW('Water Data'!I76))),'Data Summary'!CI82="Yes"),OFFSET('Water Data'!$I$6,0,10*ROW('Water Data'!I76)),NA())</f>
        <v>#N/A</v>
      </c>
      <c r="U82" s="529" t="e">
        <f ca="1">+IF(AND(ISNUMBER(OFFSET('Water Data'!$I$9,0,10*ROW('Water Data'!I76))),'Data Summary'!CJ82="Yes"),OFFSET('Water Data'!$I$9,0,10*ROW('Water Data'!I76)),NA())</f>
        <v>#N/A</v>
      </c>
      <c r="V82" s="530" t="e">
        <f ca="1">+IF(AND(ISNUMBER(OFFSET('Sanitation Data'!$D$4,0,10*ROW('Sanitation Data'!D76))),'Data Summary'!CK82="Yes"),100-OFFSET('Sanitation Data'!$D$4,0,10*ROW('Sanitation Data'!D76)),NA())</f>
        <v>#N/A</v>
      </c>
      <c r="W82" s="530" t="e">
        <f ca="1">+IF(AND(ISNUMBER(OFFSET('Sanitation Data'!$D$6,0,10*ROW('Sanitation Data'!D76))),'Data Summary'!CL82="Yes"),OFFSET('Sanitation Data'!$D$6,0,10*ROW('Sanitation Data'!D76)),NA())</f>
        <v>#N/A</v>
      </c>
      <c r="X82" s="530" t="e">
        <f ca="1">+IF(AND(ISNUMBER(OFFSET('Sanitation Data'!$D$10,0,10*ROW('Sanitation Data'!D76))),'Data Summary'!CM82="Yes"),OFFSET('Sanitation Data'!$D$10,0,10*ROW('Sanitation Data'!D76)),NA())</f>
        <v>#N/A</v>
      </c>
      <c r="Y82" s="530" t="e">
        <f ca="1">+IF(AND(ISNUMBER(OFFSET('Sanitation Data'!$D$11,0,10*ROW('Sanitation Data'!D76))),'Data Summary'!CN82="Yes"),OFFSET('Sanitation Data'!$D$11,0,10*ROW('Sanitation Data'!D76)),NA())</f>
        <v>#N/A</v>
      </c>
      <c r="Z82" s="530" t="e">
        <f ca="1">+IF(AND(ISNUMBER(OFFSET('Sanitation Data'!$D$12,0,10*ROW('Sanitation Data'!D76))),'Data Summary'!CO82="Yes"),OFFSET('Sanitation Data'!$D$12,0,10*ROW('Sanitation Data'!D76)),NA())</f>
        <v>#N/A</v>
      </c>
      <c r="AA82" s="530" t="e">
        <f ca="1">+IF(AND(ISNUMBER(OFFSET('Sanitation Data'!$E$4,0,10*ROW('Sanitation Data'!E76))),'Data Summary'!CP82="Yes"),100-OFFSET('Sanitation Data'!$E$4,0,10*ROW('Sanitation Data'!E76)),NA())</f>
        <v>#N/A</v>
      </c>
      <c r="AB82" s="530" t="e">
        <f ca="1">+IF(AND(ISNUMBER(OFFSET('Sanitation Data'!$E$6,0,10*ROW('Sanitation Data'!E76))),'Data Summary'!CQ82="Yes"),OFFSET('Sanitation Data'!$E$6,0,10*ROW('Sanitation Data'!E76)),NA())</f>
        <v>#N/A</v>
      </c>
      <c r="AC82" s="530" t="e">
        <f ca="1">+IF(AND(ISNUMBER(OFFSET('Sanitation Data'!$E$10,0,10*ROW('Sanitation Data'!E76))),'Data Summary'!CR82="Yes"),OFFSET('Sanitation Data'!$E$10,0,10*ROW('Sanitation Data'!E76)),NA())</f>
        <v>#N/A</v>
      </c>
      <c r="AD82" s="530" t="e">
        <f ca="1">+IF(AND(ISNUMBER(OFFSET('Sanitation Data'!$E$11,0,10*ROW('Sanitation Data'!E76))),'Data Summary'!CS82="Yes"),OFFSET('Sanitation Data'!$E$11,0,10*ROW('Sanitation Data'!E76)),NA())</f>
        <v>#N/A</v>
      </c>
      <c r="AE82" s="530" t="e">
        <f ca="1">+IF(AND(ISNUMBER(OFFSET('Sanitation Data'!$E$12,0,10*ROW('Sanitation Data'!E76))),'Data Summary'!CT82="Yes"),OFFSET('Sanitation Data'!$E$12,0,10*ROW('Sanitation Data'!E76)),NA())</f>
        <v>#N/A</v>
      </c>
      <c r="AF82" s="530" t="e">
        <f ca="1">+IF(AND(ISNUMBER(OFFSET('Sanitation Data'!$F$4,0,10*ROW('Sanitation Data'!F76))),'Data Summary'!CU82="Yes"),100-OFFSET('Sanitation Data'!$F$4,0,10*ROW('Sanitation Data'!F76)),NA())</f>
        <v>#N/A</v>
      </c>
      <c r="AG82" s="530" t="e">
        <f ca="1">+IF(AND(ISNUMBER(OFFSET('Sanitation Data'!$F$6,0,10*ROW('Sanitation Data'!F76))),'Data Summary'!CV82="Yes"),OFFSET('Sanitation Data'!$F$6,0,10*ROW('Sanitation Data'!F76)),NA())</f>
        <v>#N/A</v>
      </c>
      <c r="AH82" s="530" t="e">
        <f ca="1">+IF(AND(ISNUMBER(OFFSET('Sanitation Data'!$F$10,0,10*ROW('Sanitation Data'!F76))),'Data Summary'!CW82="Yes"),OFFSET('Sanitation Data'!$F$10,0,10*ROW('Sanitation Data'!F76)),NA())</f>
        <v>#N/A</v>
      </c>
      <c r="AI82" s="530" t="e">
        <f ca="1">+IF(AND(ISNUMBER(OFFSET('Sanitation Data'!$F$11,0,10*ROW('Sanitation Data'!F76))),'Data Summary'!CX82="Yes"),OFFSET('Sanitation Data'!$F$11,0,10*ROW('Sanitation Data'!F76)),NA())</f>
        <v>#N/A</v>
      </c>
      <c r="AJ82" s="530" t="e">
        <f ca="1">+IF(AND(ISNUMBER(OFFSET('Sanitation Data'!$F$12,0,10*ROW('Sanitation Data'!F76))),'Data Summary'!CY82="Yes"),OFFSET('Sanitation Data'!$F$12,0,10*ROW('Sanitation Data'!F76)),NA())</f>
        <v>#N/A</v>
      </c>
      <c r="AK82" s="530" t="e">
        <f ca="1">+IF(AND(ISNUMBER(OFFSET('Sanitation Data'!$G$4,0,10*ROW('Sanitation Data'!G76))),'Data Summary'!CZ82="Yes"),100-OFFSET('Sanitation Data'!$G$4,0,10*ROW('Sanitation Data'!G76)),NA())</f>
        <v>#N/A</v>
      </c>
      <c r="AL82" s="530" t="e">
        <f ca="1">+IF(AND(ISNUMBER(OFFSET('Sanitation Data'!$G$6,0,10*ROW('Sanitation Data'!G76))),'Data Summary'!DA82="Yes"),OFFSET('Sanitation Data'!$G$6,0,10*ROW('Sanitation Data'!G76)),NA())</f>
        <v>#N/A</v>
      </c>
      <c r="AM82" s="530" t="e">
        <f ca="1">+IF(AND(ISNUMBER(OFFSET('Sanitation Data'!$G$10,0,10*ROW('Sanitation Data'!G76))),'Data Summary'!DB82="Yes"),OFFSET('Sanitation Data'!$G$10,0,10*ROW('Sanitation Data'!G76)),NA())</f>
        <v>#N/A</v>
      </c>
      <c r="AN82" s="530" t="e">
        <f ca="1">+IF(AND(ISNUMBER(OFFSET('Sanitation Data'!$G$11,0,10*ROW('Sanitation Data'!G76))),'Data Summary'!DC82="Yes"),OFFSET('Sanitation Data'!$G$11,0,10*ROW('Sanitation Data'!G76)),NA())</f>
        <v>#N/A</v>
      </c>
      <c r="AO82" s="530" t="e">
        <f ca="1">+IF(AND(ISNUMBER(OFFSET('Sanitation Data'!$G$12,0,10*ROW('Sanitation Data'!G76))),'Data Summary'!DD82="Yes"),OFFSET('Sanitation Data'!$G$12,0,10*ROW('Sanitation Data'!G76)),NA())</f>
        <v>#N/A</v>
      </c>
      <c r="AP82" s="530" t="e">
        <f ca="1">+IF(AND(ISNUMBER(OFFSET('Sanitation Data'!$H$4,0,10*ROW('Sanitation Data'!H76))),'Data Summary'!DE82="Yes"),100-OFFSET('Sanitation Data'!$H$4,0,10*ROW('Sanitation Data'!H76)),NA())</f>
        <v>#N/A</v>
      </c>
      <c r="AQ82" s="530" t="e">
        <f ca="1">+IF(AND(ISNUMBER(OFFSET('Sanitation Data'!$H$6,0,10*ROW('Sanitation Data'!H76))),'Data Summary'!DF82="Yes"),OFFSET('Sanitation Data'!$H$6,0,10*ROW('Sanitation Data'!H76)),NA())</f>
        <v>#N/A</v>
      </c>
      <c r="AR82" s="530" t="e">
        <f ca="1">+IF(AND(ISNUMBER(OFFSET('Sanitation Data'!$H$10,0,10*ROW('Sanitation Data'!H76))),'Data Summary'!DG82="Yes"),OFFSET('Sanitation Data'!$H$10,0,10*ROW('Sanitation Data'!H76)),NA())</f>
        <v>#N/A</v>
      </c>
      <c r="AS82" s="530" t="e">
        <f ca="1">+IF(AND(ISNUMBER(OFFSET('Sanitation Data'!$H$11,0,10*ROW('Sanitation Data'!H76))),'Data Summary'!DH82="Yes"),OFFSET('Sanitation Data'!$H$11,0,10*ROW('Sanitation Data'!H76)),NA())</f>
        <v>#N/A</v>
      </c>
      <c r="AT82" s="530" t="e">
        <f ca="1">+IF(AND(ISNUMBER(OFFSET('Sanitation Data'!$H$12,0,10*ROW('Sanitation Data'!H76))),'Data Summary'!DI82="Yes"),OFFSET('Sanitation Data'!$H$12,0,10*ROW('Sanitation Data'!H76)),NA())</f>
        <v>#N/A</v>
      </c>
      <c r="AU82" s="530" t="e">
        <f ca="1">+IF(AND(ISNUMBER(OFFSET('Sanitation Data'!$I$4,0,10*ROW('Sanitation Data'!I76))),'Data Summary'!DJ82="Yes"),100-OFFSET('Sanitation Data'!$I$4,0,10*ROW('Sanitation Data'!I76)),NA())</f>
        <v>#N/A</v>
      </c>
      <c r="AV82" s="530" t="e">
        <f ca="1">+IF(AND(ISNUMBER(OFFSET('Sanitation Data'!$I$6,0,10*ROW('Sanitation Data'!I76))),'Data Summary'!DK82="Yes"),OFFSET('Sanitation Data'!$I$6,0,10*ROW('Sanitation Data'!I76)),NA())</f>
        <v>#N/A</v>
      </c>
      <c r="AW82" s="530" t="e">
        <f ca="1">+IF(AND(ISNUMBER(OFFSET('Sanitation Data'!$I$10,0,10*ROW('Sanitation Data'!I76))),'Data Summary'!DL82="Yes"),OFFSET('Sanitation Data'!$I$10,0,10*ROW('Sanitation Data'!I76)),NA())</f>
        <v>#N/A</v>
      </c>
      <c r="AX82" s="530" t="e">
        <f ca="1">+IF(AND(ISNUMBER(OFFSET('Sanitation Data'!$I$11,0,10*ROW('Sanitation Data'!I76))),'Data Summary'!DM82="Yes"),OFFSET('Sanitation Data'!$I$11,0,10*ROW('Sanitation Data'!I76)),NA())</f>
        <v>#N/A</v>
      </c>
      <c r="AY82" s="530" t="e">
        <f ca="1">+IF(AND(ISNUMBER(OFFSET('Sanitation Data'!$I$12,0,10*ROW('Sanitation Data'!I76))),'Data Summary'!DN82="Yes"),OFFSET('Sanitation Data'!$I$12,0,10*ROW('Sanitation Data'!I76)),NA())</f>
        <v>#N/A</v>
      </c>
      <c r="AZ82" s="531" t="e">
        <f ca="1">+IF(AND(ISNUMBER(OFFSET('Hygiene Data'!$D$5,0,10*ROW('Hygiene Data'!D76))),'Data Summary'!DO82="Yes"),OFFSET('Hygiene Data'!$D$5,0,10*ROW('Hygiene Data'!D76)),NA())</f>
        <v>#N/A</v>
      </c>
      <c r="BA82" s="531" t="e">
        <f ca="1">+IF(AND(ISNUMBER(OFFSET('Hygiene Data'!$D$7,0,10*ROW('Hygiene Data'!D76))),'Data Summary'!DP82="Yes"),OFFSET('Hygiene Data'!$D$7,0,10*ROW('Hygiene Data'!D76)),NA())</f>
        <v>#N/A</v>
      </c>
      <c r="BB82" s="531" t="e">
        <f ca="1">+IF(AND(ISNUMBER(OFFSET('Hygiene Data'!$D$9,0,10*ROW('Hygiene Data'!D76))),'Data Summary'!DQ82="Yes"),OFFSET('Hygiene Data'!$D$9,0,10*ROW('Hygiene Data'!D76)),NA())</f>
        <v>#N/A</v>
      </c>
      <c r="BC82" s="531" t="e">
        <f ca="1">+IF(AND(ISNUMBER(OFFSET('Hygiene Data'!$E$5,0,10*ROW('Hygiene Data'!E76))),'Data Summary'!DR82="Yes"),OFFSET('Hygiene Data'!$E$5,0,10*ROW('Hygiene Data'!E76)),NA())</f>
        <v>#N/A</v>
      </c>
      <c r="BD82" s="531" t="e">
        <f ca="1">+IF(AND(ISNUMBER(OFFSET('Hygiene Data'!$E$7,0,10*ROW('Hygiene Data'!E76))),'Data Summary'!DS82="Yes"),OFFSET('Hygiene Data'!$E$7,0,10*ROW('Hygiene Data'!E76)),NA())</f>
        <v>#N/A</v>
      </c>
      <c r="BE82" s="531" t="e">
        <f ca="1">+IF(AND(ISNUMBER(OFFSET('Hygiene Data'!$E$9,0,10*ROW('Hygiene Data'!E76))),'Data Summary'!DT82="Yes"),OFFSET('Hygiene Data'!$E$9,0,10*ROW('Hygiene Data'!E76)),NA())</f>
        <v>#N/A</v>
      </c>
      <c r="BF82" s="531" t="e">
        <f ca="1">+IF(AND(ISNUMBER(OFFSET('Hygiene Data'!$F$5,0,10*ROW('Hygiene Data'!F76))),'Data Summary'!DU82="Yes"),OFFSET('Hygiene Data'!$F$5,0,10*ROW('Hygiene Data'!F76)),NA())</f>
        <v>#N/A</v>
      </c>
      <c r="BG82" s="531" t="e">
        <f ca="1">+IF(AND(ISNUMBER(OFFSET('Hygiene Data'!$F$7,0,10*ROW('Hygiene Data'!F76))),'Data Summary'!DV82="Yes"),OFFSET('Hygiene Data'!$F$7,0,10*ROW('Hygiene Data'!F76)),NA())</f>
        <v>#N/A</v>
      </c>
      <c r="BH82" s="531" t="e">
        <f ca="1">+IF(AND(ISNUMBER(OFFSET('Hygiene Data'!$F$9,0,10*ROW('Hygiene Data'!F76))),'Data Summary'!DW82="Yes"),OFFSET('Hygiene Data'!$F$9,0,10*ROW('Hygiene Data'!F76)),NA())</f>
        <v>#N/A</v>
      </c>
      <c r="BI82" s="531" t="e">
        <f ca="1">+IF(AND(ISNUMBER(OFFSET('Hygiene Data'!$G$5,0,10*ROW('Hygiene Data'!G76))),'Data Summary'!DX82="Yes"),OFFSET('Hygiene Data'!$G$5,0,10*ROW('Hygiene Data'!G76)),NA())</f>
        <v>#N/A</v>
      </c>
      <c r="BJ82" s="531" t="e">
        <f ca="1">+IF(AND(ISNUMBER(OFFSET('Hygiene Data'!$G$7,0,10*ROW('Hygiene Data'!G76))),'Data Summary'!DY82="Yes"),OFFSET('Hygiene Data'!$G$7,0,10*ROW('Hygiene Data'!G76)),NA())</f>
        <v>#N/A</v>
      </c>
      <c r="BK82" s="531" t="e">
        <f ca="1">+IF(AND(ISNUMBER(OFFSET('Hygiene Data'!$G$9,0,10*ROW('Hygiene Data'!G76))),'Data Summary'!DZ82="Yes"),OFFSET('Hygiene Data'!$G$9,0,10*ROW('Hygiene Data'!G76)),NA())</f>
        <v>#N/A</v>
      </c>
      <c r="BL82" s="531" t="e">
        <f ca="1">+IF(AND(ISNUMBER(OFFSET('Hygiene Data'!$H$5,0,10*ROW('Hygiene Data'!H76))),'Data Summary'!EA82="Yes"),OFFSET('Hygiene Data'!$H$5,0,10*ROW('Hygiene Data'!H76)),NA())</f>
        <v>#N/A</v>
      </c>
      <c r="BM82" s="531" t="e">
        <f ca="1">+IF(AND(ISNUMBER(OFFSET('Hygiene Data'!$H$7,0,10*ROW('Hygiene Data'!H76))),'Data Summary'!EB82="Yes"),OFFSET('Hygiene Data'!$H$7,0,10*ROW('Hygiene Data'!H76)),NA())</f>
        <v>#N/A</v>
      </c>
      <c r="BN82" s="531" t="e">
        <f ca="1">+IF(AND(ISNUMBER(OFFSET('Hygiene Data'!$H$9,0,10*ROW('Hygiene Data'!H76))),'Data Summary'!EC82="Yes"),OFFSET('Hygiene Data'!$H$9,0,10*ROW('Hygiene Data'!H76)),NA())</f>
        <v>#N/A</v>
      </c>
      <c r="BO82" s="531" t="e">
        <f ca="1">+IF(AND(ISNUMBER(OFFSET('Hygiene Data'!$I$5,0,10*ROW('Hygiene Data'!I76))),'Data Summary'!ED82="Yes"),OFFSET('Hygiene Data'!$I$5,0,10*ROW('Hygiene Data'!I76)),NA())</f>
        <v>#N/A</v>
      </c>
      <c r="BP82" s="531" t="e">
        <f ca="1">+IF(AND(ISNUMBER(OFFSET('Hygiene Data'!$I$7,0,10*ROW('Hygiene Data'!I76))),'Data Summary'!EE82="Yes"),OFFSET('Hygiene Data'!$I$7,0,10*ROW('Hygiene Data'!I76)),NA())</f>
        <v>#N/A</v>
      </c>
      <c r="BQ82" s="531" t="e">
        <f ca="1">+IF(AND(ISNUMBER(OFFSET('Hygiene Data'!$I$9,0,10*ROW('Hygiene Data'!I76))),'Data Summary'!EF82="Yes"),OFFSET('Hygiene Data'!$I$9,0,10*ROW('Hygiene Data'!I76)),NA())</f>
        <v>#N/A</v>
      </c>
    </row>
    <row r="83" spans="1:69" x14ac:dyDescent="0.25">
      <c r="A83" s="527" t="e">
        <f ca="1">+RIGHT('Data Summary'!A83,LEN('Data Summary'!A83)-9)</f>
        <v>#VALUE!</v>
      </c>
      <c r="B83" s="501" t="str">
        <f ca="1">+IF(ISTEXT('Data Summary'!B83),'Data Summary'!B83,"")</f>
        <v/>
      </c>
      <c r="C83" s="528" t="e">
        <f ca="1">+VALUE('Data Summary'!C83)</f>
        <v>#VALUE!</v>
      </c>
      <c r="D83" s="529" t="e">
        <f ca="1">+IF(AND(ISNUMBER(OFFSET('Water Data'!$D$4,0,10*ROW('Water Data'!D77))),'Data Summary'!BS83="Yes"),100-OFFSET('Water Data'!$D$4,0,10*ROW('Water Data'!D77)),NA())</f>
        <v>#N/A</v>
      </c>
      <c r="E83" s="529" t="e">
        <f ca="1">+IF(AND(ISNUMBER(OFFSET('Water Data'!$D$6,0,10*ROW('Water Data'!D77))),'Data Summary'!BT83="Yes"),OFFSET('Water Data'!$D$6,0,10*ROW('Water Data'!D77)),NA())</f>
        <v>#N/A</v>
      </c>
      <c r="F83" s="529" t="e">
        <f ca="1">+IF(AND(ISNUMBER(OFFSET('Water Data'!$D$9,0,10*ROW('Water Data'!D77))),'Data Summary'!BU83="Yes"),OFFSET('Water Data'!$D$9,0,10*ROW('Water Data'!D77)),NA())</f>
        <v>#N/A</v>
      </c>
      <c r="G83" s="529" t="e">
        <f ca="1">+IF(AND(ISNUMBER(OFFSET('Water Data'!$E$4,0,10*ROW('Water Data'!E77))),'Data Summary'!BV83="Yes"),100-OFFSET('Water Data'!$E$4,0,10*ROW('Water Data'!E77)),NA())</f>
        <v>#N/A</v>
      </c>
      <c r="H83" s="529" t="e">
        <f ca="1">+IF(AND(ISNUMBER(OFFSET('Water Data'!$E$6,0,10*ROW('Water Data'!E77))),'Data Summary'!BW83="Yes"),OFFSET('Water Data'!$E$6,0,10*ROW('Water Data'!E77)),NA())</f>
        <v>#N/A</v>
      </c>
      <c r="I83" s="529" t="e">
        <f ca="1">+IF(AND(ISNUMBER(OFFSET('Water Data'!$E$9,0,10*ROW('Water Data'!E77))),'Data Summary'!BX83="Yes"),OFFSET('Water Data'!$E$9,0,10*ROW('Water Data'!E77)),NA())</f>
        <v>#N/A</v>
      </c>
      <c r="J83" s="529" t="e">
        <f ca="1">+IF(AND(ISNUMBER(OFFSET('Water Data'!$F$4,0,10*ROW('Water Data'!F77))),'Data Summary'!BY83="Yes"),100-OFFSET('Water Data'!$F$4,0,10*ROW('Water Data'!F77)),NA())</f>
        <v>#N/A</v>
      </c>
      <c r="K83" s="529" t="e">
        <f ca="1">+IF(AND(ISNUMBER(OFFSET('Water Data'!$F$6,0,10*ROW('Water Data'!F77))),'Data Summary'!BZ83="Yes"),OFFSET('Water Data'!$F$6,0,10*ROW('Water Data'!F77)),NA())</f>
        <v>#N/A</v>
      </c>
      <c r="L83" s="529" t="e">
        <f ca="1">+IF(AND(ISNUMBER(OFFSET('Water Data'!$F$9,0,10*ROW('Water Data'!F77))),'Data Summary'!CA83="Yes"),OFFSET('Water Data'!$F$9,0,10*ROW('Water Data'!F77)),NA())</f>
        <v>#N/A</v>
      </c>
      <c r="M83" s="529" t="e">
        <f ca="1">+IF(AND(ISNUMBER(OFFSET('Water Data'!$G$4,0,10*ROW('Water Data'!G77))),'Data Summary'!CB83="Yes"),100-OFFSET('Water Data'!$G$4,0,10*ROW('Water Data'!G77)),NA())</f>
        <v>#N/A</v>
      </c>
      <c r="N83" s="529" t="e">
        <f ca="1">+IF(AND(ISNUMBER(OFFSET('Water Data'!$G$6,0,10*ROW('Water Data'!G77))),'Data Summary'!CC83="Yes"),OFFSET('Water Data'!$G$6,0,10*ROW('Water Data'!G77)),NA())</f>
        <v>#N/A</v>
      </c>
      <c r="O83" s="529" t="e">
        <f ca="1">+IF(AND(ISNUMBER(OFFSET('Water Data'!$G$9,0,10*ROW('Water Data'!G77))),'Data Summary'!CD83="Yes"),OFFSET('Water Data'!$G$9,0,10*ROW('Water Data'!G77)),NA())</f>
        <v>#N/A</v>
      </c>
      <c r="P83" s="529" t="e">
        <f ca="1">+IF(AND(ISNUMBER(OFFSET('Water Data'!$H$4,0,10*ROW('Water Data'!H77))),'Data Summary'!CE83="Yes"),100-OFFSET('Water Data'!$H$4,0,10*ROW('Water Data'!H77)),NA())</f>
        <v>#N/A</v>
      </c>
      <c r="Q83" s="529" t="e">
        <f ca="1">+IF(AND(ISNUMBER(OFFSET('Water Data'!$H$6,0,10*ROW('Water Data'!H77))),'Data Summary'!CF83="Yes"),OFFSET('Water Data'!$H$6,0,10*ROW('Water Data'!H77)),NA())</f>
        <v>#N/A</v>
      </c>
      <c r="R83" s="529" t="e">
        <f ca="1">+IF(AND(ISNUMBER(OFFSET('Water Data'!$H$9,0,10*ROW('Water Data'!H77))),'Data Summary'!CG83="Yes"),OFFSET('Water Data'!$H$9,0,10*ROW('Water Data'!H77)),NA())</f>
        <v>#N/A</v>
      </c>
      <c r="S83" s="529" t="e">
        <f ca="1">+IF(AND(ISNUMBER(OFFSET('Water Data'!$I$4,0,10*ROW('Water Data'!I77))),'Data Summary'!CH83="Yes"),100-OFFSET('Water Data'!$I$4,0,10*ROW('Water Data'!I77)),NA())</f>
        <v>#N/A</v>
      </c>
      <c r="T83" s="529" t="e">
        <f ca="1">+IF(AND(ISNUMBER(OFFSET('Water Data'!$I$6,0,10*ROW('Water Data'!I77))),'Data Summary'!CI83="Yes"),OFFSET('Water Data'!$I$6,0,10*ROW('Water Data'!I77)),NA())</f>
        <v>#N/A</v>
      </c>
      <c r="U83" s="529" t="e">
        <f ca="1">+IF(AND(ISNUMBER(OFFSET('Water Data'!$I$9,0,10*ROW('Water Data'!I77))),'Data Summary'!CJ83="Yes"),OFFSET('Water Data'!$I$9,0,10*ROW('Water Data'!I77)),NA())</f>
        <v>#N/A</v>
      </c>
      <c r="V83" s="530" t="e">
        <f ca="1">+IF(AND(ISNUMBER(OFFSET('Sanitation Data'!$D$4,0,10*ROW('Sanitation Data'!D77))),'Data Summary'!CK83="Yes"),100-OFFSET('Sanitation Data'!$D$4,0,10*ROW('Sanitation Data'!D77)),NA())</f>
        <v>#N/A</v>
      </c>
      <c r="W83" s="530" t="e">
        <f ca="1">+IF(AND(ISNUMBER(OFFSET('Sanitation Data'!$D$6,0,10*ROW('Sanitation Data'!D77))),'Data Summary'!CL83="Yes"),OFFSET('Sanitation Data'!$D$6,0,10*ROW('Sanitation Data'!D77)),NA())</f>
        <v>#N/A</v>
      </c>
      <c r="X83" s="530" t="e">
        <f ca="1">+IF(AND(ISNUMBER(OFFSET('Sanitation Data'!$D$10,0,10*ROW('Sanitation Data'!D77))),'Data Summary'!CM83="Yes"),OFFSET('Sanitation Data'!$D$10,0,10*ROW('Sanitation Data'!D77)),NA())</f>
        <v>#N/A</v>
      </c>
      <c r="Y83" s="530" t="e">
        <f ca="1">+IF(AND(ISNUMBER(OFFSET('Sanitation Data'!$D$11,0,10*ROW('Sanitation Data'!D77))),'Data Summary'!CN83="Yes"),OFFSET('Sanitation Data'!$D$11,0,10*ROW('Sanitation Data'!D77)),NA())</f>
        <v>#N/A</v>
      </c>
      <c r="Z83" s="530" t="e">
        <f ca="1">+IF(AND(ISNUMBER(OFFSET('Sanitation Data'!$D$12,0,10*ROW('Sanitation Data'!D77))),'Data Summary'!CO83="Yes"),OFFSET('Sanitation Data'!$D$12,0,10*ROW('Sanitation Data'!D77)),NA())</f>
        <v>#N/A</v>
      </c>
      <c r="AA83" s="530" t="e">
        <f ca="1">+IF(AND(ISNUMBER(OFFSET('Sanitation Data'!$E$4,0,10*ROW('Sanitation Data'!E77))),'Data Summary'!CP83="Yes"),100-OFFSET('Sanitation Data'!$E$4,0,10*ROW('Sanitation Data'!E77)),NA())</f>
        <v>#N/A</v>
      </c>
      <c r="AB83" s="530" t="e">
        <f ca="1">+IF(AND(ISNUMBER(OFFSET('Sanitation Data'!$E$6,0,10*ROW('Sanitation Data'!E77))),'Data Summary'!CQ83="Yes"),OFFSET('Sanitation Data'!$E$6,0,10*ROW('Sanitation Data'!E77)),NA())</f>
        <v>#N/A</v>
      </c>
      <c r="AC83" s="530" t="e">
        <f ca="1">+IF(AND(ISNUMBER(OFFSET('Sanitation Data'!$E$10,0,10*ROW('Sanitation Data'!E77))),'Data Summary'!CR83="Yes"),OFFSET('Sanitation Data'!$E$10,0,10*ROW('Sanitation Data'!E77)),NA())</f>
        <v>#N/A</v>
      </c>
      <c r="AD83" s="530" t="e">
        <f ca="1">+IF(AND(ISNUMBER(OFFSET('Sanitation Data'!$E$11,0,10*ROW('Sanitation Data'!E77))),'Data Summary'!CS83="Yes"),OFFSET('Sanitation Data'!$E$11,0,10*ROW('Sanitation Data'!E77)),NA())</f>
        <v>#N/A</v>
      </c>
      <c r="AE83" s="530" t="e">
        <f ca="1">+IF(AND(ISNUMBER(OFFSET('Sanitation Data'!$E$12,0,10*ROW('Sanitation Data'!E77))),'Data Summary'!CT83="Yes"),OFFSET('Sanitation Data'!$E$12,0,10*ROW('Sanitation Data'!E77)),NA())</f>
        <v>#N/A</v>
      </c>
      <c r="AF83" s="530" t="e">
        <f ca="1">+IF(AND(ISNUMBER(OFFSET('Sanitation Data'!$F$4,0,10*ROW('Sanitation Data'!F77))),'Data Summary'!CU83="Yes"),100-OFFSET('Sanitation Data'!$F$4,0,10*ROW('Sanitation Data'!F77)),NA())</f>
        <v>#N/A</v>
      </c>
      <c r="AG83" s="530" t="e">
        <f ca="1">+IF(AND(ISNUMBER(OFFSET('Sanitation Data'!$F$6,0,10*ROW('Sanitation Data'!F77))),'Data Summary'!CV83="Yes"),OFFSET('Sanitation Data'!$F$6,0,10*ROW('Sanitation Data'!F77)),NA())</f>
        <v>#N/A</v>
      </c>
      <c r="AH83" s="530" t="e">
        <f ca="1">+IF(AND(ISNUMBER(OFFSET('Sanitation Data'!$F$10,0,10*ROW('Sanitation Data'!F77))),'Data Summary'!CW83="Yes"),OFFSET('Sanitation Data'!$F$10,0,10*ROW('Sanitation Data'!F77)),NA())</f>
        <v>#N/A</v>
      </c>
      <c r="AI83" s="530" t="e">
        <f ca="1">+IF(AND(ISNUMBER(OFFSET('Sanitation Data'!$F$11,0,10*ROW('Sanitation Data'!F77))),'Data Summary'!CX83="Yes"),OFFSET('Sanitation Data'!$F$11,0,10*ROW('Sanitation Data'!F77)),NA())</f>
        <v>#N/A</v>
      </c>
      <c r="AJ83" s="530" t="e">
        <f ca="1">+IF(AND(ISNUMBER(OFFSET('Sanitation Data'!$F$12,0,10*ROW('Sanitation Data'!F77))),'Data Summary'!CY83="Yes"),OFFSET('Sanitation Data'!$F$12,0,10*ROW('Sanitation Data'!F77)),NA())</f>
        <v>#N/A</v>
      </c>
      <c r="AK83" s="530" t="e">
        <f ca="1">+IF(AND(ISNUMBER(OFFSET('Sanitation Data'!$G$4,0,10*ROW('Sanitation Data'!G77))),'Data Summary'!CZ83="Yes"),100-OFFSET('Sanitation Data'!$G$4,0,10*ROW('Sanitation Data'!G77)),NA())</f>
        <v>#N/A</v>
      </c>
      <c r="AL83" s="530" t="e">
        <f ca="1">+IF(AND(ISNUMBER(OFFSET('Sanitation Data'!$G$6,0,10*ROW('Sanitation Data'!G77))),'Data Summary'!DA83="Yes"),OFFSET('Sanitation Data'!$G$6,0,10*ROW('Sanitation Data'!G77)),NA())</f>
        <v>#N/A</v>
      </c>
      <c r="AM83" s="530" t="e">
        <f ca="1">+IF(AND(ISNUMBER(OFFSET('Sanitation Data'!$G$10,0,10*ROW('Sanitation Data'!G77))),'Data Summary'!DB83="Yes"),OFFSET('Sanitation Data'!$G$10,0,10*ROW('Sanitation Data'!G77)),NA())</f>
        <v>#N/A</v>
      </c>
      <c r="AN83" s="530" t="e">
        <f ca="1">+IF(AND(ISNUMBER(OFFSET('Sanitation Data'!$G$11,0,10*ROW('Sanitation Data'!G77))),'Data Summary'!DC83="Yes"),OFFSET('Sanitation Data'!$G$11,0,10*ROW('Sanitation Data'!G77)),NA())</f>
        <v>#N/A</v>
      </c>
      <c r="AO83" s="530" t="e">
        <f ca="1">+IF(AND(ISNUMBER(OFFSET('Sanitation Data'!$G$12,0,10*ROW('Sanitation Data'!G77))),'Data Summary'!DD83="Yes"),OFFSET('Sanitation Data'!$G$12,0,10*ROW('Sanitation Data'!G77)),NA())</f>
        <v>#N/A</v>
      </c>
      <c r="AP83" s="530" t="e">
        <f ca="1">+IF(AND(ISNUMBER(OFFSET('Sanitation Data'!$H$4,0,10*ROW('Sanitation Data'!H77))),'Data Summary'!DE83="Yes"),100-OFFSET('Sanitation Data'!$H$4,0,10*ROW('Sanitation Data'!H77)),NA())</f>
        <v>#N/A</v>
      </c>
      <c r="AQ83" s="530" t="e">
        <f ca="1">+IF(AND(ISNUMBER(OFFSET('Sanitation Data'!$H$6,0,10*ROW('Sanitation Data'!H77))),'Data Summary'!DF83="Yes"),OFFSET('Sanitation Data'!$H$6,0,10*ROW('Sanitation Data'!H77)),NA())</f>
        <v>#N/A</v>
      </c>
      <c r="AR83" s="530" t="e">
        <f ca="1">+IF(AND(ISNUMBER(OFFSET('Sanitation Data'!$H$10,0,10*ROW('Sanitation Data'!H77))),'Data Summary'!DG83="Yes"),OFFSET('Sanitation Data'!$H$10,0,10*ROW('Sanitation Data'!H77)),NA())</f>
        <v>#N/A</v>
      </c>
      <c r="AS83" s="530" t="e">
        <f ca="1">+IF(AND(ISNUMBER(OFFSET('Sanitation Data'!$H$11,0,10*ROW('Sanitation Data'!H77))),'Data Summary'!DH83="Yes"),OFFSET('Sanitation Data'!$H$11,0,10*ROW('Sanitation Data'!H77)),NA())</f>
        <v>#N/A</v>
      </c>
      <c r="AT83" s="530" t="e">
        <f ca="1">+IF(AND(ISNUMBER(OFFSET('Sanitation Data'!$H$12,0,10*ROW('Sanitation Data'!H77))),'Data Summary'!DI83="Yes"),OFFSET('Sanitation Data'!$H$12,0,10*ROW('Sanitation Data'!H77)),NA())</f>
        <v>#N/A</v>
      </c>
      <c r="AU83" s="530" t="e">
        <f ca="1">+IF(AND(ISNUMBER(OFFSET('Sanitation Data'!$I$4,0,10*ROW('Sanitation Data'!I77))),'Data Summary'!DJ83="Yes"),100-OFFSET('Sanitation Data'!$I$4,0,10*ROW('Sanitation Data'!I77)),NA())</f>
        <v>#N/A</v>
      </c>
      <c r="AV83" s="530" t="e">
        <f ca="1">+IF(AND(ISNUMBER(OFFSET('Sanitation Data'!$I$6,0,10*ROW('Sanitation Data'!I77))),'Data Summary'!DK83="Yes"),OFFSET('Sanitation Data'!$I$6,0,10*ROW('Sanitation Data'!I77)),NA())</f>
        <v>#N/A</v>
      </c>
      <c r="AW83" s="530" t="e">
        <f ca="1">+IF(AND(ISNUMBER(OFFSET('Sanitation Data'!$I$10,0,10*ROW('Sanitation Data'!I77))),'Data Summary'!DL83="Yes"),OFFSET('Sanitation Data'!$I$10,0,10*ROW('Sanitation Data'!I77)),NA())</f>
        <v>#N/A</v>
      </c>
      <c r="AX83" s="530" t="e">
        <f ca="1">+IF(AND(ISNUMBER(OFFSET('Sanitation Data'!$I$11,0,10*ROW('Sanitation Data'!I77))),'Data Summary'!DM83="Yes"),OFFSET('Sanitation Data'!$I$11,0,10*ROW('Sanitation Data'!I77)),NA())</f>
        <v>#N/A</v>
      </c>
      <c r="AY83" s="530" t="e">
        <f ca="1">+IF(AND(ISNUMBER(OFFSET('Sanitation Data'!$I$12,0,10*ROW('Sanitation Data'!I77))),'Data Summary'!DN83="Yes"),OFFSET('Sanitation Data'!$I$12,0,10*ROW('Sanitation Data'!I77)),NA())</f>
        <v>#N/A</v>
      </c>
      <c r="AZ83" s="531" t="e">
        <f ca="1">+IF(AND(ISNUMBER(OFFSET('Hygiene Data'!$D$5,0,10*ROW('Hygiene Data'!D77))),'Data Summary'!DO83="Yes"),OFFSET('Hygiene Data'!$D$5,0,10*ROW('Hygiene Data'!D77)),NA())</f>
        <v>#N/A</v>
      </c>
      <c r="BA83" s="531" t="e">
        <f ca="1">+IF(AND(ISNUMBER(OFFSET('Hygiene Data'!$D$7,0,10*ROW('Hygiene Data'!D77))),'Data Summary'!DP83="Yes"),OFFSET('Hygiene Data'!$D$7,0,10*ROW('Hygiene Data'!D77)),NA())</f>
        <v>#N/A</v>
      </c>
      <c r="BB83" s="531" t="e">
        <f ca="1">+IF(AND(ISNUMBER(OFFSET('Hygiene Data'!$D$9,0,10*ROW('Hygiene Data'!D77))),'Data Summary'!DQ83="Yes"),OFFSET('Hygiene Data'!$D$9,0,10*ROW('Hygiene Data'!D77)),NA())</f>
        <v>#N/A</v>
      </c>
      <c r="BC83" s="531" t="e">
        <f ca="1">+IF(AND(ISNUMBER(OFFSET('Hygiene Data'!$E$5,0,10*ROW('Hygiene Data'!E77))),'Data Summary'!DR83="Yes"),OFFSET('Hygiene Data'!$E$5,0,10*ROW('Hygiene Data'!E77)),NA())</f>
        <v>#N/A</v>
      </c>
      <c r="BD83" s="531" t="e">
        <f ca="1">+IF(AND(ISNUMBER(OFFSET('Hygiene Data'!$E$7,0,10*ROW('Hygiene Data'!E77))),'Data Summary'!DS83="Yes"),OFFSET('Hygiene Data'!$E$7,0,10*ROW('Hygiene Data'!E77)),NA())</f>
        <v>#N/A</v>
      </c>
      <c r="BE83" s="531" t="e">
        <f ca="1">+IF(AND(ISNUMBER(OFFSET('Hygiene Data'!$E$9,0,10*ROW('Hygiene Data'!E77))),'Data Summary'!DT83="Yes"),OFFSET('Hygiene Data'!$E$9,0,10*ROW('Hygiene Data'!E77)),NA())</f>
        <v>#N/A</v>
      </c>
      <c r="BF83" s="531" t="e">
        <f ca="1">+IF(AND(ISNUMBER(OFFSET('Hygiene Data'!$F$5,0,10*ROW('Hygiene Data'!F77))),'Data Summary'!DU83="Yes"),OFFSET('Hygiene Data'!$F$5,0,10*ROW('Hygiene Data'!F77)),NA())</f>
        <v>#N/A</v>
      </c>
      <c r="BG83" s="531" t="e">
        <f ca="1">+IF(AND(ISNUMBER(OFFSET('Hygiene Data'!$F$7,0,10*ROW('Hygiene Data'!F77))),'Data Summary'!DV83="Yes"),OFFSET('Hygiene Data'!$F$7,0,10*ROW('Hygiene Data'!F77)),NA())</f>
        <v>#N/A</v>
      </c>
      <c r="BH83" s="531" t="e">
        <f ca="1">+IF(AND(ISNUMBER(OFFSET('Hygiene Data'!$F$9,0,10*ROW('Hygiene Data'!F77))),'Data Summary'!DW83="Yes"),OFFSET('Hygiene Data'!$F$9,0,10*ROW('Hygiene Data'!F77)),NA())</f>
        <v>#N/A</v>
      </c>
      <c r="BI83" s="531" t="e">
        <f ca="1">+IF(AND(ISNUMBER(OFFSET('Hygiene Data'!$G$5,0,10*ROW('Hygiene Data'!G77))),'Data Summary'!DX83="Yes"),OFFSET('Hygiene Data'!$G$5,0,10*ROW('Hygiene Data'!G77)),NA())</f>
        <v>#N/A</v>
      </c>
      <c r="BJ83" s="531" t="e">
        <f ca="1">+IF(AND(ISNUMBER(OFFSET('Hygiene Data'!$G$7,0,10*ROW('Hygiene Data'!G77))),'Data Summary'!DY83="Yes"),OFFSET('Hygiene Data'!$G$7,0,10*ROW('Hygiene Data'!G77)),NA())</f>
        <v>#N/A</v>
      </c>
      <c r="BK83" s="531" t="e">
        <f ca="1">+IF(AND(ISNUMBER(OFFSET('Hygiene Data'!$G$9,0,10*ROW('Hygiene Data'!G77))),'Data Summary'!DZ83="Yes"),OFFSET('Hygiene Data'!$G$9,0,10*ROW('Hygiene Data'!G77)),NA())</f>
        <v>#N/A</v>
      </c>
      <c r="BL83" s="531" t="e">
        <f ca="1">+IF(AND(ISNUMBER(OFFSET('Hygiene Data'!$H$5,0,10*ROW('Hygiene Data'!H77))),'Data Summary'!EA83="Yes"),OFFSET('Hygiene Data'!$H$5,0,10*ROW('Hygiene Data'!H77)),NA())</f>
        <v>#N/A</v>
      </c>
      <c r="BM83" s="531" t="e">
        <f ca="1">+IF(AND(ISNUMBER(OFFSET('Hygiene Data'!$H$7,0,10*ROW('Hygiene Data'!H77))),'Data Summary'!EB83="Yes"),OFFSET('Hygiene Data'!$H$7,0,10*ROW('Hygiene Data'!H77)),NA())</f>
        <v>#N/A</v>
      </c>
      <c r="BN83" s="531" t="e">
        <f ca="1">+IF(AND(ISNUMBER(OFFSET('Hygiene Data'!$H$9,0,10*ROW('Hygiene Data'!H77))),'Data Summary'!EC83="Yes"),OFFSET('Hygiene Data'!$H$9,0,10*ROW('Hygiene Data'!H77)),NA())</f>
        <v>#N/A</v>
      </c>
      <c r="BO83" s="531" t="e">
        <f ca="1">+IF(AND(ISNUMBER(OFFSET('Hygiene Data'!$I$5,0,10*ROW('Hygiene Data'!I77))),'Data Summary'!ED83="Yes"),OFFSET('Hygiene Data'!$I$5,0,10*ROW('Hygiene Data'!I77)),NA())</f>
        <v>#N/A</v>
      </c>
      <c r="BP83" s="531" t="e">
        <f ca="1">+IF(AND(ISNUMBER(OFFSET('Hygiene Data'!$I$7,0,10*ROW('Hygiene Data'!I77))),'Data Summary'!EE83="Yes"),OFFSET('Hygiene Data'!$I$7,0,10*ROW('Hygiene Data'!I77)),NA())</f>
        <v>#N/A</v>
      </c>
      <c r="BQ83" s="531" t="e">
        <f ca="1">+IF(AND(ISNUMBER(OFFSET('Hygiene Data'!$I$9,0,10*ROW('Hygiene Data'!I77))),'Data Summary'!EF83="Yes"),OFFSET('Hygiene Data'!$I$9,0,10*ROW('Hygiene Data'!I77)),NA())</f>
        <v>#N/A</v>
      </c>
    </row>
    <row r="84" spans="1:69" x14ac:dyDescent="0.25">
      <c r="A84" s="527" t="e">
        <f ca="1">+RIGHT('Data Summary'!A84,LEN('Data Summary'!A84)-9)</f>
        <v>#VALUE!</v>
      </c>
      <c r="B84" s="501" t="str">
        <f ca="1">+IF(ISTEXT('Data Summary'!B84),'Data Summary'!B84,"")</f>
        <v/>
      </c>
      <c r="C84" s="528" t="e">
        <f ca="1">+VALUE('Data Summary'!C84)</f>
        <v>#VALUE!</v>
      </c>
      <c r="D84" s="529" t="e">
        <f ca="1">+IF(AND(ISNUMBER(OFFSET('Water Data'!$D$4,0,10*ROW('Water Data'!D78))),'Data Summary'!BS84="Yes"),100-OFFSET('Water Data'!$D$4,0,10*ROW('Water Data'!D78)),NA())</f>
        <v>#N/A</v>
      </c>
      <c r="E84" s="529" t="e">
        <f ca="1">+IF(AND(ISNUMBER(OFFSET('Water Data'!$D$6,0,10*ROW('Water Data'!D78))),'Data Summary'!BT84="Yes"),OFFSET('Water Data'!$D$6,0,10*ROW('Water Data'!D78)),NA())</f>
        <v>#N/A</v>
      </c>
      <c r="F84" s="529" t="e">
        <f ca="1">+IF(AND(ISNUMBER(OFFSET('Water Data'!$D$9,0,10*ROW('Water Data'!D78))),'Data Summary'!BU84="Yes"),OFFSET('Water Data'!$D$9,0,10*ROW('Water Data'!D78)),NA())</f>
        <v>#N/A</v>
      </c>
      <c r="G84" s="529" t="e">
        <f ca="1">+IF(AND(ISNUMBER(OFFSET('Water Data'!$E$4,0,10*ROW('Water Data'!E78))),'Data Summary'!BV84="Yes"),100-OFFSET('Water Data'!$E$4,0,10*ROW('Water Data'!E78)),NA())</f>
        <v>#N/A</v>
      </c>
      <c r="H84" s="529" t="e">
        <f ca="1">+IF(AND(ISNUMBER(OFFSET('Water Data'!$E$6,0,10*ROW('Water Data'!E78))),'Data Summary'!BW84="Yes"),OFFSET('Water Data'!$E$6,0,10*ROW('Water Data'!E78)),NA())</f>
        <v>#N/A</v>
      </c>
      <c r="I84" s="529" t="e">
        <f ca="1">+IF(AND(ISNUMBER(OFFSET('Water Data'!$E$9,0,10*ROW('Water Data'!E78))),'Data Summary'!BX84="Yes"),OFFSET('Water Data'!$E$9,0,10*ROW('Water Data'!E78)),NA())</f>
        <v>#N/A</v>
      </c>
      <c r="J84" s="529" t="e">
        <f ca="1">+IF(AND(ISNUMBER(OFFSET('Water Data'!$F$4,0,10*ROW('Water Data'!F78))),'Data Summary'!BY84="Yes"),100-OFFSET('Water Data'!$F$4,0,10*ROW('Water Data'!F78)),NA())</f>
        <v>#N/A</v>
      </c>
      <c r="K84" s="529" t="e">
        <f ca="1">+IF(AND(ISNUMBER(OFFSET('Water Data'!$F$6,0,10*ROW('Water Data'!F78))),'Data Summary'!BZ84="Yes"),OFFSET('Water Data'!$F$6,0,10*ROW('Water Data'!F78)),NA())</f>
        <v>#N/A</v>
      </c>
      <c r="L84" s="529" t="e">
        <f ca="1">+IF(AND(ISNUMBER(OFFSET('Water Data'!$F$9,0,10*ROW('Water Data'!F78))),'Data Summary'!CA84="Yes"),OFFSET('Water Data'!$F$9,0,10*ROW('Water Data'!F78)),NA())</f>
        <v>#N/A</v>
      </c>
      <c r="M84" s="529" t="e">
        <f ca="1">+IF(AND(ISNUMBER(OFFSET('Water Data'!$G$4,0,10*ROW('Water Data'!G78))),'Data Summary'!CB84="Yes"),100-OFFSET('Water Data'!$G$4,0,10*ROW('Water Data'!G78)),NA())</f>
        <v>#N/A</v>
      </c>
      <c r="N84" s="529" t="e">
        <f ca="1">+IF(AND(ISNUMBER(OFFSET('Water Data'!$G$6,0,10*ROW('Water Data'!G78))),'Data Summary'!CC84="Yes"),OFFSET('Water Data'!$G$6,0,10*ROW('Water Data'!G78)),NA())</f>
        <v>#N/A</v>
      </c>
      <c r="O84" s="529" t="e">
        <f ca="1">+IF(AND(ISNUMBER(OFFSET('Water Data'!$G$9,0,10*ROW('Water Data'!G78))),'Data Summary'!CD84="Yes"),OFFSET('Water Data'!$G$9,0,10*ROW('Water Data'!G78)),NA())</f>
        <v>#N/A</v>
      </c>
      <c r="P84" s="529" t="e">
        <f ca="1">+IF(AND(ISNUMBER(OFFSET('Water Data'!$H$4,0,10*ROW('Water Data'!H78))),'Data Summary'!CE84="Yes"),100-OFFSET('Water Data'!$H$4,0,10*ROW('Water Data'!H78)),NA())</f>
        <v>#N/A</v>
      </c>
      <c r="Q84" s="529" t="e">
        <f ca="1">+IF(AND(ISNUMBER(OFFSET('Water Data'!$H$6,0,10*ROW('Water Data'!H78))),'Data Summary'!CF84="Yes"),OFFSET('Water Data'!$H$6,0,10*ROW('Water Data'!H78)),NA())</f>
        <v>#N/A</v>
      </c>
      <c r="R84" s="529" t="e">
        <f ca="1">+IF(AND(ISNUMBER(OFFSET('Water Data'!$H$9,0,10*ROW('Water Data'!H78))),'Data Summary'!CG84="Yes"),OFFSET('Water Data'!$H$9,0,10*ROW('Water Data'!H78)),NA())</f>
        <v>#N/A</v>
      </c>
      <c r="S84" s="529" t="e">
        <f ca="1">+IF(AND(ISNUMBER(OFFSET('Water Data'!$I$4,0,10*ROW('Water Data'!I78))),'Data Summary'!CH84="Yes"),100-OFFSET('Water Data'!$I$4,0,10*ROW('Water Data'!I78)),NA())</f>
        <v>#N/A</v>
      </c>
      <c r="T84" s="529" t="e">
        <f ca="1">+IF(AND(ISNUMBER(OFFSET('Water Data'!$I$6,0,10*ROW('Water Data'!I78))),'Data Summary'!CI84="Yes"),OFFSET('Water Data'!$I$6,0,10*ROW('Water Data'!I78)),NA())</f>
        <v>#N/A</v>
      </c>
      <c r="U84" s="529" t="e">
        <f ca="1">+IF(AND(ISNUMBER(OFFSET('Water Data'!$I$9,0,10*ROW('Water Data'!I78))),'Data Summary'!CJ84="Yes"),OFFSET('Water Data'!$I$9,0,10*ROW('Water Data'!I78)),NA())</f>
        <v>#N/A</v>
      </c>
      <c r="V84" s="530" t="e">
        <f ca="1">+IF(AND(ISNUMBER(OFFSET('Sanitation Data'!$D$4,0,10*ROW('Sanitation Data'!D78))),'Data Summary'!CK84="Yes"),100-OFFSET('Sanitation Data'!$D$4,0,10*ROW('Sanitation Data'!D78)),NA())</f>
        <v>#N/A</v>
      </c>
      <c r="W84" s="530" t="e">
        <f ca="1">+IF(AND(ISNUMBER(OFFSET('Sanitation Data'!$D$6,0,10*ROW('Sanitation Data'!D78))),'Data Summary'!CL84="Yes"),OFFSET('Sanitation Data'!$D$6,0,10*ROW('Sanitation Data'!D78)),NA())</f>
        <v>#N/A</v>
      </c>
      <c r="X84" s="530" t="e">
        <f ca="1">+IF(AND(ISNUMBER(OFFSET('Sanitation Data'!$D$10,0,10*ROW('Sanitation Data'!D78))),'Data Summary'!CM84="Yes"),OFFSET('Sanitation Data'!$D$10,0,10*ROW('Sanitation Data'!D78)),NA())</f>
        <v>#N/A</v>
      </c>
      <c r="Y84" s="530" t="e">
        <f ca="1">+IF(AND(ISNUMBER(OFFSET('Sanitation Data'!$D$11,0,10*ROW('Sanitation Data'!D78))),'Data Summary'!CN84="Yes"),OFFSET('Sanitation Data'!$D$11,0,10*ROW('Sanitation Data'!D78)),NA())</f>
        <v>#N/A</v>
      </c>
      <c r="Z84" s="530" t="e">
        <f ca="1">+IF(AND(ISNUMBER(OFFSET('Sanitation Data'!$D$12,0,10*ROW('Sanitation Data'!D78))),'Data Summary'!CO84="Yes"),OFFSET('Sanitation Data'!$D$12,0,10*ROW('Sanitation Data'!D78)),NA())</f>
        <v>#N/A</v>
      </c>
      <c r="AA84" s="530" t="e">
        <f ca="1">+IF(AND(ISNUMBER(OFFSET('Sanitation Data'!$E$4,0,10*ROW('Sanitation Data'!E78))),'Data Summary'!CP84="Yes"),100-OFFSET('Sanitation Data'!$E$4,0,10*ROW('Sanitation Data'!E78)),NA())</f>
        <v>#N/A</v>
      </c>
      <c r="AB84" s="530" t="e">
        <f ca="1">+IF(AND(ISNUMBER(OFFSET('Sanitation Data'!$E$6,0,10*ROW('Sanitation Data'!E78))),'Data Summary'!CQ84="Yes"),OFFSET('Sanitation Data'!$E$6,0,10*ROW('Sanitation Data'!E78)),NA())</f>
        <v>#N/A</v>
      </c>
      <c r="AC84" s="530" t="e">
        <f ca="1">+IF(AND(ISNUMBER(OFFSET('Sanitation Data'!$E$10,0,10*ROW('Sanitation Data'!E78))),'Data Summary'!CR84="Yes"),OFFSET('Sanitation Data'!$E$10,0,10*ROW('Sanitation Data'!E78)),NA())</f>
        <v>#N/A</v>
      </c>
      <c r="AD84" s="530" t="e">
        <f ca="1">+IF(AND(ISNUMBER(OFFSET('Sanitation Data'!$E$11,0,10*ROW('Sanitation Data'!E78))),'Data Summary'!CS84="Yes"),OFFSET('Sanitation Data'!$E$11,0,10*ROW('Sanitation Data'!E78)),NA())</f>
        <v>#N/A</v>
      </c>
      <c r="AE84" s="530" t="e">
        <f ca="1">+IF(AND(ISNUMBER(OFFSET('Sanitation Data'!$E$12,0,10*ROW('Sanitation Data'!E78))),'Data Summary'!CT84="Yes"),OFFSET('Sanitation Data'!$E$12,0,10*ROW('Sanitation Data'!E78)),NA())</f>
        <v>#N/A</v>
      </c>
      <c r="AF84" s="530" t="e">
        <f ca="1">+IF(AND(ISNUMBER(OFFSET('Sanitation Data'!$F$4,0,10*ROW('Sanitation Data'!F78))),'Data Summary'!CU84="Yes"),100-OFFSET('Sanitation Data'!$F$4,0,10*ROW('Sanitation Data'!F78)),NA())</f>
        <v>#N/A</v>
      </c>
      <c r="AG84" s="530" t="e">
        <f ca="1">+IF(AND(ISNUMBER(OFFSET('Sanitation Data'!$F$6,0,10*ROW('Sanitation Data'!F78))),'Data Summary'!CV84="Yes"),OFFSET('Sanitation Data'!$F$6,0,10*ROW('Sanitation Data'!F78)),NA())</f>
        <v>#N/A</v>
      </c>
      <c r="AH84" s="530" t="e">
        <f ca="1">+IF(AND(ISNUMBER(OFFSET('Sanitation Data'!$F$10,0,10*ROW('Sanitation Data'!F78))),'Data Summary'!CW84="Yes"),OFFSET('Sanitation Data'!$F$10,0,10*ROW('Sanitation Data'!F78)),NA())</f>
        <v>#N/A</v>
      </c>
      <c r="AI84" s="530" t="e">
        <f ca="1">+IF(AND(ISNUMBER(OFFSET('Sanitation Data'!$F$11,0,10*ROW('Sanitation Data'!F78))),'Data Summary'!CX84="Yes"),OFFSET('Sanitation Data'!$F$11,0,10*ROW('Sanitation Data'!F78)),NA())</f>
        <v>#N/A</v>
      </c>
      <c r="AJ84" s="530" t="e">
        <f ca="1">+IF(AND(ISNUMBER(OFFSET('Sanitation Data'!$F$12,0,10*ROW('Sanitation Data'!F78))),'Data Summary'!CY84="Yes"),OFFSET('Sanitation Data'!$F$12,0,10*ROW('Sanitation Data'!F78)),NA())</f>
        <v>#N/A</v>
      </c>
      <c r="AK84" s="530" t="e">
        <f ca="1">+IF(AND(ISNUMBER(OFFSET('Sanitation Data'!$G$4,0,10*ROW('Sanitation Data'!G78))),'Data Summary'!CZ84="Yes"),100-OFFSET('Sanitation Data'!$G$4,0,10*ROW('Sanitation Data'!G78)),NA())</f>
        <v>#N/A</v>
      </c>
      <c r="AL84" s="530" t="e">
        <f ca="1">+IF(AND(ISNUMBER(OFFSET('Sanitation Data'!$G$6,0,10*ROW('Sanitation Data'!G78))),'Data Summary'!DA84="Yes"),OFFSET('Sanitation Data'!$G$6,0,10*ROW('Sanitation Data'!G78)),NA())</f>
        <v>#N/A</v>
      </c>
      <c r="AM84" s="530" t="e">
        <f ca="1">+IF(AND(ISNUMBER(OFFSET('Sanitation Data'!$G$10,0,10*ROW('Sanitation Data'!G78))),'Data Summary'!DB84="Yes"),OFFSET('Sanitation Data'!$G$10,0,10*ROW('Sanitation Data'!G78)),NA())</f>
        <v>#N/A</v>
      </c>
      <c r="AN84" s="530" t="e">
        <f ca="1">+IF(AND(ISNUMBER(OFFSET('Sanitation Data'!$G$11,0,10*ROW('Sanitation Data'!G78))),'Data Summary'!DC84="Yes"),OFFSET('Sanitation Data'!$G$11,0,10*ROW('Sanitation Data'!G78)),NA())</f>
        <v>#N/A</v>
      </c>
      <c r="AO84" s="530" t="e">
        <f ca="1">+IF(AND(ISNUMBER(OFFSET('Sanitation Data'!$G$12,0,10*ROW('Sanitation Data'!G78))),'Data Summary'!DD84="Yes"),OFFSET('Sanitation Data'!$G$12,0,10*ROW('Sanitation Data'!G78)),NA())</f>
        <v>#N/A</v>
      </c>
      <c r="AP84" s="530" t="e">
        <f ca="1">+IF(AND(ISNUMBER(OFFSET('Sanitation Data'!$H$4,0,10*ROW('Sanitation Data'!H78))),'Data Summary'!DE84="Yes"),100-OFFSET('Sanitation Data'!$H$4,0,10*ROW('Sanitation Data'!H78)),NA())</f>
        <v>#N/A</v>
      </c>
      <c r="AQ84" s="530" t="e">
        <f ca="1">+IF(AND(ISNUMBER(OFFSET('Sanitation Data'!$H$6,0,10*ROW('Sanitation Data'!H78))),'Data Summary'!DF84="Yes"),OFFSET('Sanitation Data'!$H$6,0,10*ROW('Sanitation Data'!H78)),NA())</f>
        <v>#N/A</v>
      </c>
      <c r="AR84" s="530" t="e">
        <f ca="1">+IF(AND(ISNUMBER(OFFSET('Sanitation Data'!$H$10,0,10*ROW('Sanitation Data'!H78))),'Data Summary'!DG84="Yes"),OFFSET('Sanitation Data'!$H$10,0,10*ROW('Sanitation Data'!H78)),NA())</f>
        <v>#N/A</v>
      </c>
      <c r="AS84" s="530" t="e">
        <f ca="1">+IF(AND(ISNUMBER(OFFSET('Sanitation Data'!$H$11,0,10*ROW('Sanitation Data'!H78))),'Data Summary'!DH84="Yes"),OFFSET('Sanitation Data'!$H$11,0,10*ROW('Sanitation Data'!H78)),NA())</f>
        <v>#N/A</v>
      </c>
      <c r="AT84" s="530" t="e">
        <f ca="1">+IF(AND(ISNUMBER(OFFSET('Sanitation Data'!$H$12,0,10*ROW('Sanitation Data'!H78))),'Data Summary'!DI84="Yes"),OFFSET('Sanitation Data'!$H$12,0,10*ROW('Sanitation Data'!H78)),NA())</f>
        <v>#N/A</v>
      </c>
      <c r="AU84" s="530" t="e">
        <f ca="1">+IF(AND(ISNUMBER(OFFSET('Sanitation Data'!$I$4,0,10*ROW('Sanitation Data'!I78))),'Data Summary'!DJ84="Yes"),100-OFFSET('Sanitation Data'!$I$4,0,10*ROW('Sanitation Data'!I78)),NA())</f>
        <v>#N/A</v>
      </c>
      <c r="AV84" s="530" t="e">
        <f ca="1">+IF(AND(ISNUMBER(OFFSET('Sanitation Data'!$I$6,0,10*ROW('Sanitation Data'!I78))),'Data Summary'!DK84="Yes"),OFFSET('Sanitation Data'!$I$6,0,10*ROW('Sanitation Data'!I78)),NA())</f>
        <v>#N/A</v>
      </c>
      <c r="AW84" s="530" t="e">
        <f ca="1">+IF(AND(ISNUMBER(OFFSET('Sanitation Data'!$I$10,0,10*ROW('Sanitation Data'!I78))),'Data Summary'!DL84="Yes"),OFFSET('Sanitation Data'!$I$10,0,10*ROW('Sanitation Data'!I78)),NA())</f>
        <v>#N/A</v>
      </c>
      <c r="AX84" s="530" t="e">
        <f ca="1">+IF(AND(ISNUMBER(OFFSET('Sanitation Data'!$I$11,0,10*ROW('Sanitation Data'!I78))),'Data Summary'!DM84="Yes"),OFFSET('Sanitation Data'!$I$11,0,10*ROW('Sanitation Data'!I78)),NA())</f>
        <v>#N/A</v>
      </c>
      <c r="AY84" s="530" t="e">
        <f ca="1">+IF(AND(ISNUMBER(OFFSET('Sanitation Data'!$I$12,0,10*ROW('Sanitation Data'!I78))),'Data Summary'!DN84="Yes"),OFFSET('Sanitation Data'!$I$12,0,10*ROW('Sanitation Data'!I78)),NA())</f>
        <v>#N/A</v>
      </c>
      <c r="AZ84" s="531" t="e">
        <f ca="1">+IF(AND(ISNUMBER(OFFSET('Hygiene Data'!$D$5,0,10*ROW('Hygiene Data'!D78))),'Data Summary'!DO84="Yes"),OFFSET('Hygiene Data'!$D$5,0,10*ROW('Hygiene Data'!D78)),NA())</f>
        <v>#N/A</v>
      </c>
      <c r="BA84" s="531" t="e">
        <f ca="1">+IF(AND(ISNUMBER(OFFSET('Hygiene Data'!$D$7,0,10*ROW('Hygiene Data'!D78))),'Data Summary'!DP84="Yes"),OFFSET('Hygiene Data'!$D$7,0,10*ROW('Hygiene Data'!D78)),NA())</f>
        <v>#N/A</v>
      </c>
      <c r="BB84" s="531" t="e">
        <f ca="1">+IF(AND(ISNUMBER(OFFSET('Hygiene Data'!$D$9,0,10*ROW('Hygiene Data'!D78))),'Data Summary'!DQ84="Yes"),OFFSET('Hygiene Data'!$D$9,0,10*ROW('Hygiene Data'!D78)),NA())</f>
        <v>#N/A</v>
      </c>
      <c r="BC84" s="531" t="e">
        <f ca="1">+IF(AND(ISNUMBER(OFFSET('Hygiene Data'!$E$5,0,10*ROW('Hygiene Data'!E78))),'Data Summary'!DR84="Yes"),OFFSET('Hygiene Data'!$E$5,0,10*ROW('Hygiene Data'!E78)),NA())</f>
        <v>#N/A</v>
      </c>
      <c r="BD84" s="531" t="e">
        <f ca="1">+IF(AND(ISNUMBER(OFFSET('Hygiene Data'!$E$7,0,10*ROW('Hygiene Data'!E78))),'Data Summary'!DS84="Yes"),OFFSET('Hygiene Data'!$E$7,0,10*ROW('Hygiene Data'!E78)),NA())</f>
        <v>#N/A</v>
      </c>
      <c r="BE84" s="531" t="e">
        <f ca="1">+IF(AND(ISNUMBER(OFFSET('Hygiene Data'!$E$9,0,10*ROW('Hygiene Data'!E78))),'Data Summary'!DT84="Yes"),OFFSET('Hygiene Data'!$E$9,0,10*ROW('Hygiene Data'!E78)),NA())</f>
        <v>#N/A</v>
      </c>
      <c r="BF84" s="531" t="e">
        <f ca="1">+IF(AND(ISNUMBER(OFFSET('Hygiene Data'!$F$5,0,10*ROW('Hygiene Data'!F78))),'Data Summary'!DU84="Yes"),OFFSET('Hygiene Data'!$F$5,0,10*ROW('Hygiene Data'!F78)),NA())</f>
        <v>#N/A</v>
      </c>
      <c r="BG84" s="531" t="e">
        <f ca="1">+IF(AND(ISNUMBER(OFFSET('Hygiene Data'!$F$7,0,10*ROW('Hygiene Data'!F78))),'Data Summary'!DV84="Yes"),OFFSET('Hygiene Data'!$F$7,0,10*ROW('Hygiene Data'!F78)),NA())</f>
        <v>#N/A</v>
      </c>
      <c r="BH84" s="531" t="e">
        <f ca="1">+IF(AND(ISNUMBER(OFFSET('Hygiene Data'!$F$9,0,10*ROW('Hygiene Data'!F78))),'Data Summary'!DW84="Yes"),OFFSET('Hygiene Data'!$F$9,0,10*ROW('Hygiene Data'!F78)),NA())</f>
        <v>#N/A</v>
      </c>
      <c r="BI84" s="531" t="e">
        <f ca="1">+IF(AND(ISNUMBER(OFFSET('Hygiene Data'!$G$5,0,10*ROW('Hygiene Data'!G78))),'Data Summary'!DX84="Yes"),OFFSET('Hygiene Data'!$G$5,0,10*ROW('Hygiene Data'!G78)),NA())</f>
        <v>#N/A</v>
      </c>
      <c r="BJ84" s="531" t="e">
        <f ca="1">+IF(AND(ISNUMBER(OFFSET('Hygiene Data'!$G$7,0,10*ROW('Hygiene Data'!G78))),'Data Summary'!DY84="Yes"),OFFSET('Hygiene Data'!$G$7,0,10*ROW('Hygiene Data'!G78)),NA())</f>
        <v>#N/A</v>
      </c>
      <c r="BK84" s="531" t="e">
        <f ca="1">+IF(AND(ISNUMBER(OFFSET('Hygiene Data'!$G$9,0,10*ROW('Hygiene Data'!G78))),'Data Summary'!DZ84="Yes"),OFFSET('Hygiene Data'!$G$9,0,10*ROW('Hygiene Data'!G78)),NA())</f>
        <v>#N/A</v>
      </c>
      <c r="BL84" s="531" t="e">
        <f ca="1">+IF(AND(ISNUMBER(OFFSET('Hygiene Data'!$H$5,0,10*ROW('Hygiene Data'!H78))),'Data Summary'!EA84="Yes"),OFFSET('Hygiene Data'!$H$5,0,10*ROW('Hygiene Data'!H78)),NA())</f>
        <v>#N/A</v>
      </c>
      <c r="BM84" s="531" t="e">
        <f ca="1">+IF(AND(ISNUMBER(OFFSET('Hygiene Data'!$H$7,0,10*ROW('Hygiene Data'!H78))),'Data Summary'!EB84="Yes"),OFFSET('Hygiene Data'!$H$7,0,10*ROW('Hygiene Data'!H78)),NA())</f>
        <v>#N/A</v>
      </c>
      <c r="BN84" s="531" t="e">
        <f ca="1">+IF(AND(ISNUMBER(OFFSET('Hygiene Data'!$H$9,0,10*ROW('Hygiene Data'!H78))),'Data Summary'!EC84="Yes"),OFFSET('Hygiene Data'!$H$9,0,10*ROW('Hygiene Data'!H78)),NA())</f>
        <v>#N/A</v>
      </c>
      <c r="BO84" s="531" t="e">
        <f ca="1">+IF(AND(ISNUMBER(OFFSET('Hygiene Data'!$I$5,0,10*ROW('Hygiene Data'!I78))),'Data Summary'!ED84="Yes"),OFFSET('Hygiene Data'!$I$5,0,10*ROW('Hygiene Data'!I78)),NA())</f>
        <v>#N/A</v>
      </c>
      <c r="BP84" s="531" t="e">
        <f ca="1">+IF(AND(ISNUMBER(OFFSET('Hygiene Data'!$I$7,0,10*ROW('Hygiene Data'!I78))),'Data Summary'!EE84="Yes"),OFFSET('Hygiene Data'!$I$7,0,10*ROW('Hygiene Data'!I78)),NA())</f>
        <v>#N/A</v>
      </c>
      <c r="BQ84" s="531" t="e">
        <f ca="1">+IF(AND(ISNUMBER(OFFSET('Hygiene Data'!$I$9,0,10*ROW('Hygiene Data'!I78))),'Data Summary'!EF84="Yes"),OFFSET('Hygiene Data'!$I$9,0,10*ROW('Hygiene Data'!I78)),NA())</f>
        <v>#N/A</v>
      </c>
    </row>
    <row r="85" spans="1:69" x14ac:dyDescent="0.25">
      <c r="A85" s="527" t="e">
        <f ca="1">+RIGHT('Data Summary'!A85,LEN('Data Summary'!A85)-9)</f>
        <v>#VALUE!</v>
      </c>
      <c r="B85" s="501" t="str">
        <f ca="1">+IF(ISTEXT('Data Summary'!B85),'Data Summary'!B85,"")</f>
        <v/>
      </c>
      <c r="C85" s="528" t="e">
        <f ca="1">+VALUE('Data Summary'!C85)</f>
        <v>#VALUE!</v>
      </c>
      <c r="D85" s="529" t="e">
        <f ca="1">+IF(AND(ISNUMBER(OFFSET('Water Data'!$D$4,0,10*ROW('Water Data'!D79))),'Data Summary'!BS85="Yes"),100-OFFSET('Water Data'!$D$4,0,10*ROW('Water Data'!D79)),NA())</f>
        <v>#N/A</v>
      </c>
      <c r="E85" s="529" t="e">
        <f ca="1">+IF(AND(ISNUMBER(OFFSET('Water Data'!$D$6,0,10*ROW('Water Data'!D79))),'Data Summary'!BT85="Yes"),OFFSET('Water Data'!$D$6,0,10*ROW('Water Data'!D79)),NA())</f>
        <v>#N/A</v>
      </c>
      <c r="F85" s="529" t="e">
        <f ca="1">+IF(AND(ISNUMBER(OFFSET('Water Data'!$D$9,0,10*ROW('Water Data'!D79))),'Data Summary'!BU85="Yes"),OFFSET('Water Data'!$D$9,0,10*ROW('Water Data'!D79)),NA())</f>
        <v>#N/A</v>
      </c>
      <c r="G85" s="529" t="e">
        <f ca="1">+IF(AND(ISNUMBER(OFFSET('Water Data'!$E$4,0,10*ROW('Water Data'!E79))),'Data Summary'!BV85="Yes"),100-OFFSET('Water Data'!$E$4,0,10*ROW('Water Data'!E79)),NA())</f>
        <v>#N/A</v>
      </c>
      <c r="H85" s="529" t="e">
        <f ca="1">+IF(AND(ISNUMBER(OFFSET('Water Data'!$E$6,0,10*ROW('Water Data'!E79))),'Data Summary'!BW85="Yes"),OFFSET('Water Data'!$E$6,0,10*ROW('Water Data'!E79)),NA())</f>
        <v>#N/A</v>
      </c>
      <c r="I85" s="529" t="e">
        <f ca="1">+IF(AND(ISNUMBER(OFFSET('Water Data'!$E$9,0,10*ROW('Water Data'!E79))),'Data Summary'!BX85="Yes"),OFFSET('Water Data'!$E$9,0,10*ROW('Water Data'!E79)),NA())</f>
        <v>#N/A</v>
      </c>
      <c r="J85" s="529" t="e">
        <f ca="1">+IF(AND(ISNUMBER(OFFSET('Water Data'!$F$4,0,10*ROW('Water Data'!F79))),'Data Summary'!BY85="Yes"),100-OFFSET('Water Data'!$F$4,0,10*ROW('Water Data'!F79)),NA())</f>
        <v>#N/A</v>
      </c>
      <c r="K85" s="529" t="e">
        <f ca="1">+IF(AND(ISNUMBER(OFFSET('Water Data'!$F$6,0,10*ROW('Water Data'!F79))),'Data Summary'!BZ85="Yes"),OFFSET('Water Data'!$F$6,0,10*ROW('Water Data'!F79)),NA())</f>
        <v>#N/A</v>
      </c>
      <c r="L85" s="529" t="e">
        <f ca="1">+IF(AND(ISNUMBER(OFFSET('Water Data'!$F$9,0,10*ROW('Water Data'!F79))),'Data Summary'!CA85="Yes"),OFFSET('Water Data'!$F$9,0,10*ROW('Water Data'!F79)),NA())</f>
        <v>#N/A</v>
      </c>
      <c r="M85" s="529" t="e">
        <f ca="1">+IF(AND(ISNUMBER(OFFSET('Water Data'!$G$4,0,10*ROW('Water Data'!G79))),'Data Summary'!CB85="Yes"),100-OFFSET('Water Data'!$G$4,0,10*ROW('Water Data'!G79)),NA())</f>
        <v>#N/A</v>
      </c>
      <c r="N85" s="529" t="e">
        <f ca="1">+IF(AND(ISNUMBER(OFFSET('Water Data'!$G$6,0,10*ROW('Water Data'!G79))),'Data Summary'!CC85="Yes"),OFFSET('Water Data'!$G$6,0,10*ROW('Water Data'!G79)),NA())</f>
        <v>#N/A</v>
      </c>
      <c r="O85" s="529" t="e">
        <f ca="1">+IF(AND(ISNUMBER(OFFSET('Water Data'!$G$9,0,10*ROW('Water Data'!G79))),'Data Summary'!CD85="Yes"),OFFSET('Water Data'!$G$9,0,10*ROW('Water Data'!G79)),NA())</f>
        <v>#N/A</v>
      </c>
      <c r="P85" s="529" t="e">
        <f ca="1">+IF(AND(ISNUMBER(OFFSET('Water Data'!$H$4,0,10*ROW('Water Data'!H79))),'Data Summary'!CE85="Yes"),100-OFFSET('Water Data'!$H$4,0,10*ROW('Water Data'!H79)),NA())</f>
        <v>#N/A</v>
      </c>
      <c r="Q85" s="529" t="e">
        <f ca="1">+IF(AND(ISNUMBER(OFFSET('Water Data'!$H$6,0,10*ROW('Water Data'!H79))),'Data Summary'!CF85="Yes"),OFFSET('Water Data'!$H$6,0,10*ROW('Water Data'!H79)),NA())</f>
        <v>#N/A</v>
      </c>
      <c r="R85" s="529" t="e">
        <f ca="1">+IF(AND(ISNUMBER(OFFSET('Water Data'!$H$9,0,10*ROW('Water Data'!H79))),'Data Summary'!CG85="Yes"),OFFSET('Water Data'!$H$9,0,10*ROW('Water Data'!H79)),NA())</f>
        <v>#N/A</v>
      </c>
      <c r="S85" s="529" t="e">
        <f ca="1">+IF(AND(ISNUMBER(OFFSET('Water Data'!$I$4,0,10*ROW('Water Data'!I79))),'Data Summary'!CH85="Yes"),100-OFFSET('Water Data'!$I$4,0,10*ROW('Water Data'!I79)),NA())</f>
        <v>#N/A</v>
      </c>
      <c r="T85" s="529" t="e">
        <f ca="1">+IF(AND(ISNUMBER(OFFSET('Water Data'!$I$6,0,10*ROW('Water Data'!I79))),'Data Summary'!CI85="Yes"),OFFSET('Water Data'!$I$6,0,10*ROW('Water Data'!I79)),NA())</f>
        <v>#N/A</v>
      </c>
      <c r="U85" s="529" t="e">
        <f ca="1">+IF(AND(ISNUMBER(OFFSET('Water Data'!$I$9,0,10*ROW('Water Data'!I79))),'Data Summary'!CJ85="Yes"),OFFSET('Water Data'!$I$9,0,10*ROW('Water Data'!I79)),NA())</f>
        <v>#N/A</v>
      </c>
      <c r="V85" s="530" t="e">
        <f ca="1">+IF(AND(ISNUMBER(OFFSET('Sanitation Data'!$D$4,0,10*ROW('Sanitation Data'!D79))),'Data Summary'!CK85="Yes"),100-OFFSET('Sanitation Data'!$D$4,0,10*ROW('Sanitation Data'!D79)),NA())</f>
        <v>#N/A</v>
      </c>
      <c r="W85" s="530" t="e">
        <f ca="1">+IF(AND(ISNUMBER(OFFSET('Sanitation Data'!$D$6,0,10*ROW('Sanitation Data'!D79))),'Data Summary'!CL85="Yes"),OFFSET('Sanitation Data'!$D$6,0,10*ROW('Sanitation Data'!D79)),NA())</f>
        <v>#N/A</v>
      </c>
      <c r="X85" s="530" t="e">
        <f ca="1">+IF(AND(ISNUMBER(OFFSET('Sanitation Data'!$D$10,0,10*ROW('Sanitation Data'!D79))),'Data Summary'!CM85="Yes"),OFFSET('Sanitation Data'!$D$10,0,10*ROW('Sanitation Data'!D79)),NA())</f>
        <v>#N/A</v>
      </c>
      <c r="Y85" s="530" t="e">
        <f ca="1">+IF(AND(ISNUMBER(OFFSET('Sanitation Data'!$D$11,0,10*ROW('Sanitation Data'!D79))),'Data Summary'!CN85="Yes"),OFFSET('Sanitation Data'!$D$11,0,10*ROW('Sanitation Data'!D79)),NA())</f>
        <v>#N/A</v>
      </c>
      <c r="Z85" s="530" t="e">
        <f ca="1">+IF(AND(ISNUMBER(OFFSET('Sanitation Data'!$D$12,0,10*ROW('Sanitation Data'!D79))),'Data Summary'!CO85="Yes"),OFFSET('Sanitation Data'!$D$12,0,10*ROW('Sanitation Data'!D79)),NA())</f>
        <v>#N/A</v>
      </c>
      <c r="AA85" s="530" t="e">
        <f ca="1">+IF(AND(ISNUMBER(OFFSET('Sanitation Data'!$E$4,0,10*ROW('Sanitation Data'!E79))),'Data Summary'!CP85="Yes"),100-OFFSET('Sanitation Data'!$E$4,0,10*ROW('Sanitation Data'!E79)),NA())</f>
        <v>#N/A</v>
      </c>
      <c r="AB85" s="530" t="e">
        <f ca="1">+IF(AND(ISNUMBER(OFFSET('Sanitation Data'!$E$6,0,10*ROW('Sanitation Data'!E79))),'Data Summary'!CQ85="Yes"),OFFSET('Sanitation Data'!$E$6,0,10*ROW('Sanitation Data'!E79)),NA())</f>
        <v>#N/A</v>
      </c>
      <c r="AC85" s="530" t="e">
        <f ca="1">+IF(AND(ISNUMBER(OFFSET('Sanitation Data'!$E$10,0,10*ROW('Sanitation Data'!E79))),'Data Summary'!CR85="Yes"),OFFSET('Sanitation Data'!$E$10,0,10*ROW('Sanitation Data'!E79)),NA())</f>
        <v>#N/A</v>
      </c>
      <c r="AD85" s="530" t="e">
        <f ca="1">+IF(AND(ISNUMBER(OFFSET('Sanitation Data'!$E$11,0,10*ROW('Sanitation Data'!E79))),'Data Summary'!CS85="Yes"),OFFSET('Sanitation Data'!$E$11,0,10*ROW('Sanitation Data'!E79)),NA())</f>
        <v>#N/A</v>
      </c>
      <c r="AE85" s="530" t="e">
        <f ca="1">+IF(AND(ISNUMBER(OFFSET('Sanitation Data'!$E$12,0,10*ROW('Sanitation Data'!E79))),'Data Summary'!CT85="Yes"),OFFSET('Sanitation Data'!$E$12,0,10*ROW('Sanitation Data'!E79)),NA())</f>
        <v>#N/A</v>
      </c>
      <c r="AF85" s="530" t="e">
        <f ca="1">+IF(AND(ISNUMBER(OFFSET('Sanitation Data'!$F$4,0,10*ROW('Sanitation Data'!F79))),'Data Summary'!CU85="Yes"),100-OFFSET('Sanitation Data'!$F$4,0,10*ROW('Sanitation Data'!F79)),NA())</f>
        <v>#N/A</v>
      </c>
      <c r="AG85" s="530" t="e">
        <f ca="1">+IF(AND(ISNUMBER(OFFSET('Sanitation Data'!$F$6,0,10*ROW('Sanitation Data'!F79))),'Data Summary'!CV85="Yes"),OFFSET('Sanitation Data'!$F$6,0,10*ROW('Sanitation Data'!F79)),NA())</f>
        <v>#N/A</v>
      </c>
      <c r="AH85" s="530" t="e">
        <f ca="1">+IF(AND(ISNUMBER(OFFSET('Sanitation Data'!$F$10,0,10*ROW('Sanitation Data'!F79))),'Data Summary'!CW85="Yes"),OFFSET('Sanitation Data'!$F$10,0,10*ROW('Sanitation Data'!F79)),NA())</f>
        <v>#N/A</v>
      </c>
      <c r="AI85" s="530" t="e">
        <f ca="1">+IF(AND(ISNUMBER(OFFSET('Sanitation Data'!$F$11,0,10*ROW('Sanitation Data'!F79))),'Data Summary'!CX85="Yes"),OFFSET('Sanitation Data'!$F$11,0,10*ROW('Sanitation Data'!F79)),NA())</f>
        <v>#N/A</v>
      </c>
      <c r="AJ85" s="530" t="e">
        <f ca="1">+IF(AND(ISNUMBER(OFFSET('Sanitation Data'!$F$12,0,10*ROW('Sanitation Data'!F79))),'Data Summary'!CY85="Yes"),OFFSET('Sanitation Data'!$F$12,0,10*ROW('Sanitation Data'!F79)),NA())</f>
        <v>#N/A</v>
      </c>
      <c r="AK85" s="530" t="e">
        <f ca="1">+IF(AND(ISNUMBER(OFFSET('Sanitation Data'!$G$4,0,10*ROW('Sanitation Data'!G79))),'Data Summary'!CZ85="Yes"),100-OFFSET('Sanitation Data'!$G$4,0,10*ROW('Sanitation Data'!G79)),NA())</f>
        <v>#N/A</v>
      </c>
      <c r="AL85" s="530" t="e">
        <f ca="1">+IF(AND(ISNUMBER(OFFSET('Sanitation Data'!$G$6,0,10*ROW('Sanitation Data'!G79))),'Data Summary'!DA85="Yes"),OFFSET('Sanitation Data'!$G$6,0,10*ROW('Sanitation Data'!G79)),NA())</f>
        <v>#N/A</v>
      </c>
      <c r="AM85" s="530" t="e">
        <f ca="1">+IF(AND(ISNUMBER(OFFSET('Sanitation Data'!$G$10,0,10*ROW('Sanitation Data'!G79))),'Data Summary'!DB85="Yes"),OFFSET('Sanitation Data'!$G$10,0,10*ROW('Sanitation Data'!G79)),NA())</f>
        <v>#N/A</v>
      </c>
      <c r="AN85" s="530" t="e">
        <f ca="1">+IF(AND(ISNUMBER(OFFSET('Sanitation Data'!$G$11,0,10*ROW('Sanitation Data'!G79))),'Data Summary'!DC85="Yes"),OFFSET('Sanitation Data'!$G$11,0,10*ROW('Sanitation Data'!G79)),NA())</f>
        <v>#N/A</v>
      </c>
      <c r="AO85" s="530" t="e">
        <f ca="1">+IF(AND(ISNUMBER(OFFSET('Sanitation Data'!$G$12,0,10*ROW('Sanitation Data'!G79))),'Data Summary'!DD85="Yes"),OFFSET('Sanitation Data'!$G$12,0,10*ROW('Sanitation Data'!G79)),NA())</f>
        <v>#N/A</v>
      </c>
      <c r="AP85" s="530" t="e">
        <f ca="1">+IF(AND(ISNUMBER(OFFSET('Sanitation Data'!$H$4,0,10*ROW('Sanitation Data'!H79))),'Data Summary'!DE85="Yes"),100-OFFSET('Sanitation Data'!$H$4,0,10*ROW('Sanitation Data'!H79)),NA())</f>
        <v>#N/A</v>
      </c>
      <c r="AQ85" s="530" t="e">
        <f ca="1">+IF(AND(ISNUMBER(OFFSET('Sanitation Data'!$H$6,0,10*ROW('Sanitation Data'!H79))),'Data Summary'!DF85="Yes"),OFFSET('Sanitation Data'!$H$6,0,10*ROW('Sanitation Data'!H79)),NA())</f>
        <v>#N/A</v>
      </c>
      <c r="AR85" s="530" t="e">
        <f ca="1">+IF(AND(ISNUMBER(OFFSET('Sanitation Data'!$H$10,0,10*ROW('Sanitation Data'!H79))),'Data Summary'!DG85="Yes"),OFFSET('Sanitation Data'!$H$10,0,10*ROW('Sanitation Data'!H79)),NA())</f>
        <v>#N/A</v>
      </c>
      <c r="AS85" s="530" t="e">
        <f ca="1">+IF(AND(ISNUMBER(OFFSET('Sanitation Data'!$H$11,0,10*ROW('Sanitation Data'!H79))),'Data Summary'!DH85="Yes"),OFFSET('Sanitation Data'!$H$11,0,10*ROW('Sanitation Data'!H79)),NA())</f>
        <v>#N/A</v>
      </c>
      <c r="AT85" s="530" t="e">
        <f ca="1">+IF(AND(ISNUMBER(OFFSET('Sanitation Data'!$H$12,0,10*ROW('Sanitation Data'!H79))),'Data Summary'!DI85="Yes"),OFFSET('Sanitation Data'!$H$12,0,10*ROW('Sanitation Data'!H79)),NA())</f>
        <v>#N/A</v>
      </c>
      <c r="AU85" s="530" t="e">
        <f ca="1">+IF(AND(ISNUMBER(OFFSET('Sanitation Data'!$I$4,0,10*ROW('Sanitation Data'!I79))),'Data Summary'!DJ85="Yes"),100-OFFSET('Sanitation Data'!$I$4,0,10*ROW('Sanitation Data'!I79)),NA())</f>
        <v>#N/A</v>
      </c>
      <c r="AV85" s="530" t="e">
        <f ca="1">+IF(AND(ISNUMBER(OFFSET('Sanitation Data'!$I$6,0,10*ROW('Sanitation Data'!I79))),'Data Summary'!DK85="Yes"),OFFSET('Sanitation Data'!$I$6,0,10*ROW('Sanitation Data'!I79)),NA())</f>
        <v>#N/A</v>
      </c>
      <c r="AW85" s="530" t="e">
        <f ca="1">+IF(AND(ISNUMBER(OFFSET('Sanitation Data'!$I$10,0,10*ROW('Sanitation Data'!I79))),'Data Summary'!DL85="Yes"),OFFSET('Sanitation Data'!$I$10,0,10*ROW('Sanitation Data'!I79)),NA())</f>
        <v>#N/A</v>
      </c>
      <c r="AX85" s="530" t="e">
        <f ca="1">+IF(AND(ISNUMBER(OFFSET('Sanitation Data'!$I$11,0,10*ROW('Sanitation Data'!I79))),'Data Summary'!DM85="Yes"),OFFSET('Sanitation Data'!$I$11,0,10*ROW('Sanitation Data'!I79)),NA())</f>
        <v>#N/A</v>
      </c>
      <c r="AY85" s="530" t="e">
        <f ca="1">+IF(AND(ISNUMBER(OFFSET('Sanitation Data'!$I$12,0,10*ROW('Sanitation Data'!I79))),'Data Summary'!DN85="Yes"),OFFSET('Sanitation Data'!$I$12,0,10*ROW('Sanitation Data'!I79)),NA())</f>
        <v>#N/A</v>
      </c>
      <c r="AZ85" s="531" t="e">
        <f ca="1">+IF(AND(ISNUMBER(OFFSET('Hygiene Data'!$D$5,0,10*ROW('Hygiene Data'!D79))),'Data Summary'!DO85="Yes"),OFFSET('Hygiene Data'!$D$5,0,10*ROW('Hygiene Data'!D79)),NA())</f>
        <v>#N/A</v>
      </c>
      <c r="BA85" s="531" t="e">
        <f ca="1">+IF(AND(ISNUMBER(OFFSET('Hygiene Data'!$D$7,0,10*ROW('Hygiene Data'!D79))),'Data Summary'!DP85="Yes"),OFFSET('Hygiene Data'!$D$7,0,10*ROW('Hygiene Data'!D79)),NA())</f>
        <v>#N/A</v>
      </c>
      <c r="BB85" s="531" t="e">
        <f ca="1">+IF(AND(ISNUMBER(OFFSET('Hygiene Data'!$D$9,0,10*ROW('Hygiene Data'!D79))),'Data Summary'!DQ85="Yes"),OFFSET('Hygiene Data'!$D$9,0,10*ROW('Hygiene Data'!D79)),NA())</f>
        <v>#N/A</v>
      </c>
      <c r="BC85" s="531" t="e">
        <f ca="1">+IF(AND(ISNUMBER(OFFSET('Hygiene Data'!$E$5,0,10*ROW('Hygiene Data'!E79))),'Data Summary'!DR85="Yes"),OFFSET('Hygiene Data'!$E$5,0,10*ROW('Hygiene Data'!E79)),NA())</f>
        <v>#N/A</v>
      </c>
      <c r="BD85" s="531" t="e">
        <f ca="1">+IF(AND(ISNUMBER(OFFSET('Hygiene Data'!$E$7,0,10*ROW('Hygiene Data'!E79))),'Data Summary'!DS85="Yes"),OFFSET('Hygiene Data'!$E$7,0,10*ROW('Hygiene Data'!E79)),NA())</f>
        <v>#N/A</v>
      </c>
      <c r="BE85" s="531" t="e">
        <f ca="1">+IF(AND(ISNUMBER(OFFSET('Hygiene Data'!$E$9,0,10*ROW('Hygiene Data'!E79))),'Data Summary'!DT85="Yes"),OFFSET('Hygiene Data'!$E$9,0,10*ROW('Hygiene Data'!E79)),NA())</f>
        <v>#N/A</v>
      </c>
      <c r="BF85" s="531" t="e">
        <f ca="1">+IF(AND(ISNUMBER(OFFSET('Hygiene Data'!$F$5,0,10*ROW('Hygiene Data'!F79))),'Data Summary'!DU85="Yes"),OFFSET('Hygiene Data'!$F$5,0,10*ROW('Hygiene Data'!F79)),NA())</f>
        <v>#N/A</v>
      </c>
      <c r="BG85" s="531" t="e">
        <f ca="1">+IF(AND(ISNUMBER(OFFSET('Hygiene Data'!$F$7,0,10*ROW('Hygiene Data'!F79))),'Data Summary'!DV85="Yes"),OFFSET('Hygiene Data'!$F$7,0,10*ROW('Hygiene Data'!F79)),NA())</f>
        <v>#N/A</v>
      </c>
      <c r="BH85" s="531" t="e">
        <f ca="1">+IF(AND(ISNUMBER(OFFSET('Hygiene Data'!$F$9,0,10*ROW('Hygiene Data'!F79))),'Data Summary'!DW85="Yes"),OFFSET('Hygiene Data'!$F$9,0,10*ROW('Hygiene Data'!F79)),NA())</f>
        <v>#N/A</v>
      </c>
      <c r="BI85" s="531" t="e">
        <f ca="1">+IF(AND(ISNUMBER(OFFSET('Hygiene Data'!$G$5,0,10*ROW('Hygiene Data'!G79))),'Data Summary'!DX85="Yes"),OFFSET('Hygiene Data'!$G$5,0,10*ROW('Hygiene Data'!G79)),NA())</f>
        <v>#N/A</v>
      </c>
      <c r="BJ85" s="531" t="e">
        <f ca="1">+IF(AND(ISNUMBER(OFFSET('Hygiene Data'!$G$7,0,10*ROW('Hygiene Data'!G79))),'Data Summary'!DY85="Yes"),OFFSET('Hygiene Data'!$G$7,0,10*ROW('Hygiene Data'!G79)),NA())</f>
        <v>#N/A</v>
      </c>
      <c r="BK85" s="531" t="e">
        <f ca="1">+IF(AND(ISNUMBER(OFFSET('Hygiene Data'!$G$9,0,10*ROW('Hygiene Data'!G79))),'Data Summary'!DZ85="Yes"),OFFSET('Hygiene Data'!$G$9,0,10*ROW('Hygiene Data'!G79)),NA())</f>
        <v>#N/A</v>
      </c>
      <c r="BL85" s="531" t="e">
        <f ca="1">+IF(AND(ISNUMBER(OFFSET('Hygiene Data'!$H$5,0,10*ROW('Hygiene Data'!H79))),'Data Summary'!EA85="Yes"),OFFSET('Hygiene Data'!$H$5,0,10*ROW('Hygiene Data'!H79)),NA())</f>
        <v>#N/A</v>
      </c>
      <c r="BM85" s="531" t="e">
        <f ca="1">+IF(AND(ISNUMBER(OFFSET('Hygiene Data'!$H$7,0,10*ROW('Hygiene Data'!H79))),'Data Summary'!EB85="Yes"),OFFSET('Hygiene Data'!$H$7,0,10*ROW('Hygiene Data'!H79)),NA())</f>
        <v>#N/A</v>
      </c>
      <c r="BN85" s="531" t="e">
        <f ca="1">+IF(AND(ISNUMBER(OFFSET('Hygiene Data'!$H$9,0,10*ROW('Hygiene Data'!H79))),'Data Summary'!EC85="Yes"),OFFSET('Hygiene Data'!$H$9,0,10*ROW('Hygiene Data'!H79)),NA())</f>
        <v>#N/A</v>
      </c>
      <c r="BO85" s="531" t="e">
        <f ca="1">+IF(AND(ISNUMBER(OFFSET('Hygiene Data'!$I$5,0,10*ROW('Hygiene Data'!I79))),'Data Summary'!ED85="Yes"),OFFSET('Hygiene Data'!$I$5,0,10*ROW('Hygiene Data'!I79)),NA())</f>
        <v>#N/A</v>
      </c>
      <c r="BP85" s="531" t="e">
        <f ca="1">+IF(AND(ISNUMBER(OFFSET('Hygiene Data'!$I$7,0,10*ROW('Hygiene Data'!I79))),'Data Summary'!EE85="Yes"),OFFSET('Hygiene Data'!$I$7,0,10*ROW('Hygiene Data'!I79)),NA())</f>
        <v>#N/A</v>
      </c>
      <c r="BQ85" s="531" t="e">
        <f ca="1">+IF(AND(ISNUMBER(OFFSET('Hygiene Data'!$I$9,0,10*ROW('Hygiene Data'!I79))),'Data Summary'!EF85="Yes"),OFFSET('Hygiene Data'!$I$9,0,10*ROW('Hygiene Data'!I79)),NA())</f>
        <v>#N/A</v>
      </c>
    </row>
    <row r="86" spans="1:69" x14ac:dyDescent="0.25">
      <c r="A86" s="527" t="e">
        <f ca="1">+RIGHT('Data Summary'!A86,LEN('Data Summary'!A86)-9)</f>
        <v>#VALUE!</v>
      </c>
      <c r="B86" s="501" t="str">
        <f ca="1">+IF(ISTEXT('Data Summary'!B86),'Data Summary'!B86,"")</f>
        <v/>
      </c>
      <c r="C86" s="528" t="e">
        <f ca="1">+VALUE('Data Summary'!C86)</f>
        <v>#VALUE!</v>
      </c>
      <c r="D86" s="529" t="e">
        <f ca="1">+IF(AND(ISNUMBER(OFFSET('Water Data'!$D$4,0,10*ROW('Water Data'!D80))),'Data Summary'!BS86="Yes"),100-OFFSET('Water Data'!$D$4,0,10*ROW('Water Data'!D80)),NA())</f>
        <v>#N/A</v>
      </c>
      <c r="E86" s="529" t="e">
        <f ca="1">+IF(AND(ISNUMBER(OFFSET('Water Data'!$D$6,0,10*ROW('Water Data'!D80))),'Data Summary'!BT86="Yes"),OFFSET('Water Data'!$D$6,0,10*ROW('Water Data'!D80)),NA())</f>
        <v>#N/A</v>
      </c>
      <c r="F86" s="529" t="e">
        <f ca="1">+IF(AND(ISNUMBER(OFFSET('Water Data'!$D$9,0,10*ROW('Water Data'!D80))),'Data Summary'!BU86="Yes"),OFFSET('Water Data'!$D$9,0,10*ROW('Water Data'!D80)),NA())</f>
        <v>#N/A</v>
      </c>
      <c r="G86" s="529" t="e">
        <f ca="1">+IF(AND(ISNUMBER(OFFSET('Water Data'!$E$4,0,10*ROW('Water Data'!E80))),'Data Summary'!BV86="Yes"),100-OFFSET('Water Data'!$E$4,0,10*ROW('Water Data'!E80)),NA())</f>
        <v>#N/A</v>
      </c>
      <c r="H86" s="529" t="e">
        <f ca="1">+IF(AND(ISNUMBER(OFFSET('Water Data'!$E$6,0,10*ROW('Water Data'!E80))),'Data Summary'!BW86="Yes"),OFFSET('Water Data'!$E$6,0,10*ROW('Water Data'!E80)),NA())</f>
        <v>#N/A</v>
      </c>
      <c r="I86" s="529" t="e">
        <f ca="1">+IF(AND(ISNUMBER(OFFSET('Water Data'!$E$9,0,10*ROW('Water Data'!E80))),'Data Summary'!BX86="Yes"),OFFSET('Water Data'!$E$9,0,10*ROW('Water Data'!E80)),NA())</f>
        <v>#N/A</v>
      </c>
      <c r="J86" s="529" t="e">
        <f ca="1">+IF(AND(ISNUMBER(OFFSET('Water Data'!$F$4,0,10*ROW('Water Data'!F80))),'Data Summary'!BY86="Yes"),100-OFFSET('Water Data'!$F$4,0,10*ROW('Water Data'!F80)),NA())</f>
        <v>#N/A</v>
      </c>
      <c r="K86" s="529" t="e">
        <f ca="1">+IF(AND(ISNUMBER(OFFSET('Water Data'!$F$6,0,10*ROW('Water Data'!F80))),'Data Summary'!BZ86="Yes"),OFFSET('Water Data'!$F$6,0,10*ROW('Water Data'!F80)),NA())</f>
        <v>#N/A</v>
      </c>
      <c r="L86" s="529" t="e">
        <f ca="1">+IF(AND(ISNUMBER(OFFSET('Water Data'!$F$9,0,10*ROW('Water Data'!F80))),'Data Summary'!CA86="Yes"),OFFSET('Water Data'!$F$9,0,10*ROW('Water Data'!F80)),NA())</f>
        <v>#N/A</v>
      </c>
      <c r="M86" s="529" t="e">
        <f ca="1">+IF(AND(ISNUMBER(OFFSET('Water Data'!$G$4,0,10*ROW('Water Data'!G80))),'Data Summary'!CB86="Yes"),100-OFFSET('Water Data'!$G$4,0,10*ROW('Water Data'!G80)),NA())</f>
        <v>#N/A</v>
      </c>
      <c r="N86" s="529" t="e">
        <f ca="1">+IF(AND(ISNUMBER(OFFSET('Water Data'!$G$6,0,10*ROW('Water Data'!G80))),'Data Summary'!CC86="Yes"),OFFSET('Water Data'!$G$6,0,10*ROW('Water Data'!G80)),NA())</f>
        <v>#N/A</v>
      </c>
      <c r="O86" s="529" t="e">
        <f ca="1">+IF(AND(ISNUMBER(OFFSET('Water Data'!$G$9,0,10*ROW('Water Data'!G80))),'Data Summary'!CD86="Yes"),OFFSET('Water Data'!$G$9,0,10*ROW('Water Data'!G80)),NA())</f>
        <v>#N/A</v>
      </c>
      <c r="P86" s="529" t="e">
        <f ca="1">+IF(AND(ISNUMBER(OFFSET('Water Data'!$H$4,0,10*ROW('Water Data'!H80))),'Data Summary'!CE86="Yes"),100-OFFSET('Water Data'!$H$4,0,10*ROW('Water Data'!H80)),NA())</f>
        <v>#N/A</v>
      </c>
      <c r="Q86" s="529" t="e">
        <f ca="1">+IF(AND(ISNUMBER(OFFSET('Water Data'!$H$6,0,10*ROW('Water Data'!H80))),'Data Summary'!CF86="Yes"),OFFSET('Water Data'!$H$6,0,10*ROW('Water Data'!H80)),NA())</f>
        <v>#N/A</v>
      </c>
      <c r="R86" s="529" t="e">
        <f ca="1">+IF(AND(ISNUMBER(OFFSET('Water Data'!$H$9,0,10*ROW('Water Data'!H80))),'Data Summary'!CG86="Yes"),OFFSET('Water Data'!$H$9,0,10*ROW('Water Data'!H80)),NA())</f>
        <v>#N/A</v>
      </c>
      <c r="S86" s="529" t="e">
        <f ca="1">+IF(AND(ISNUMBER(OFFSET('Water Data'!$I$4,0,10*ROW('Water Data'!I80))),'Data Summary'!CH86="Yes"),100-OFFSET('Water Data'!$I$4,0,10*ROW('Water Data'!I80)),NA())</f>
        <v>#N/A</v>
      </c>
      <c r="T86" s="529" t="e">
        <f ca="1">+IF(AND(ISNUMBER(OFFSET('Water Data'!$I$6,0,10*ROW('Water Data'!I80))),'Data Summary'!CI86="Yes"),OFFSET('Water Data'!$I$6,0,10*ROW('Water Data'!I80)),NA())</f>
        <v>#N/A</v>
      </c>
      <c r="U86" s="529" t="e">
        <f ca="1">+IF(AND(ISNUMBER(OFFSET('Water Data'!$I$9,0,10*ROW('Water Data'!I80))),'Data Summary'!CJ86="Yes"),OFFSET('Water Data'!$I$9,0,10*ROW('Water Data'!I80)),NA())</f>
        <v>#N/A</v>
      </c>
      <c r="V86" s="530" t="e">
        <f ca="1">+IF(AND(ISNUMBER(OFFSET('Sanitation Data'!$D$4,0,10*ROW('Sanitation Data'!D80))),'Data Summary'!CK86="Yes"),100-OFFSET('Sanitation Data'!$D$4,0,10*ROW('Sanitation Data'!D80)),NA())</f>
        <v>#N/A</v>
      </c>
      <c r="W86" s="530" t="e">
        <f ca="1">+IF(AND(ISNUMBER(OFFSET('Sanitation Data'!$D$6,0,10*ROW('Sanitation Data'!D80))),'Data Summary'!CL86="Yes"),OFFSET('Sanitation Data'!$D$6,0,10*ROW('Sanitation Data'!D80)),NA())</f>
        <v>#N/A</v>
      </c>
      <c r="X86" s="530" t="e">
        <f ca="1">+IF(AND(ISNUMBER(OFFSET('Sanitation Data'!$D$10,0,10*ROW('Sanitation Data'!D80))),'Data Summary'!CM86="Yes"),OFFSET('Sanitation Data'!$D$10,0,10*ROW('Sanitation Data'!D80)),NA())</f>
        <v>#N/A</v>
      </c>
      <c r="Y86" s="530" t="e">
        <f ca="1">+IF(AND(ISNUMBER(OFFSET('Sanitation Data'!$D$11,0,10*ROW('Sanitation Data'!D80))),'Data Summary'!CN86="Yes"),OFFSET('Sanitation Data'!$D$11,0,10*ROW('Sanitation Data'!D80)),NA())</f>
        <v>#N/A</v>
      </c>
      <c r="Z86" s="530" t="e">
        <f ca="1">+IF(AND(ISNUMBER(OFFSET('Sanitation Data'!$D$12,0,10*ROW('Sanitation Data'!D80))),'Data Summary'!CO86="Yes"),OFFSET('Sanitation Data'!$D$12,0,10*ROW('Sanitation Data'!D80)),NA())</f>
        <v>#N/A</v>
      </c>
      <c r="AA86" s="530" t="e">
        <f ca="1">+IF(AND(ISNUMBER(OFFSET('Sanitation Data'!$E$4,0,10*ROW('Sanitation Data'!E80))),'Data Summary'!CP86="Yes"),100-OFFSET('Sanitation Data'!$E$4,0,10*ROW('Sanitation Data'!E80)),NA())</f>
        <v>#N/A</v>
      </c>
      <c r="AB86" s="530" t="e">
        <f ca="1">+IF(AND(ISNUMBER(OFFSET('Sanitation Data'!$E$6,0,10*ROW('Sanitation Data'!E80))),'Data Summary'!CQ86="Yes"),OFFSET('Sanitation Data'!$E$6,0,10*ROW('Sanitation Data'!E80)),NA())</f>
        <v>#N/A</v>
      </c>
      <c r="AC86" s="530" t="e">
        <f ca="1">+IF(AND(ISNUMBER(OFFSET('Sanitation Data'!$E$10,0,10*ROW('Sanitation Data'!E80))),'Data Summary'!CR86="Yes"),OFFSET('Sanitation Data'!$E$10,0,10*ROW('Sanitation Data'!E80)),NA())</f>
        <v>#N/A</v>
      </c>
      <c r="AD86" s="530" t="e">
        <f ca="1">+IF(AND(ISNUMBER(OFFSET('Sanitation Data'!$E$11,0,10*ROW('Sanitation Data'!E80))),'Data Summary'!CS86="Yes"),OFFSET('Sanitation Data'!$E$11,0,10*ROW('Sanitation Data'!E80)),NA())</f>
        <v>#N/A</v>
      </c>
      <c r="AE86" s="530" t="e">
        <f ca="1">+IF(AND(ISNUMBER(OFFSET('Sanitation Data'!$E$12,0,10*ROW('Sanitation Data'!E80))),'Data Summary'!CT86="Yes"),OFFSET('Sanitation Data'!$E$12,0,10*ROW('Sanitation Data'!E80)),NA())</f>
        <v>#N/A</v>
      </c>
      <c r="AF86" s="530" t="e">
        <f ca="1">+IF(AND(ISNUMBER(OFFSET('Sanitation Data'!$F$4,0,10*ROW('Sanitation Data'!F80))),'Data Summary'!CU86="Yes"),100-OFFSET('Sanitation Data'!$F$4,0,10*ROW('Sanitation Data'!F80)),NA())</f>
        <v>#N/A</v>
      </c>
      <c r="AG86" s="530" t="e">
        <f ca="1">+IF(AND(ISNUMBER(OFFSET('Sanitation Data'!$F$6,0,10*ROW('Sanitation Data'!F80))),'Data Summary'!CV86="Yes"),OFFSET('Sanitation Data'!$F$6,0,10*ROW('Sanitation Data'!F80)),NA())</f>
        <v>#N/A</v>
      </c>
      <c r="AH86" s="530" t="e">
        <f ca="1">+IF(AND(ISNUMBER(OFFSET('Sanitation Data'!$F$10,0,10*ROW('Sanitation Data'!F80))),'Data Summary'!CW86="Yes"),OFFSET('Sanitation Data'!$F$10,0,10*ROW('Sanitation Data'!F80)),NA())</f>
        <v>#N/A</v>
      </c>
      <c r="AI86" s="530" t="e">
        <f ca="1">+IF(AND(ISNUMBER(OFFSET('Sanitation Data'!$F$11,0,10*ROW('Sanitation Data'!F80))),'Data Summary'!CX86="Yes"),OFFSET('Sanitation Data'!$F$11,0,10*ROW('Sanitation Data'!F80)),NA())</f>
        <v>#N/A</v>
      </c>
      <c r="AJ86" s="530" t="e">
        <f ca="1">+IF(AND(ISNUMBER(OFFSET('Sanitation Data'!$F$12,0,10*ROW('Sanitation Data'!F80))),'Data Summary'!CY86="Yes"),OFFSET('Sanitation Data'!$F$12,0,10*ROW('Sanitation Data'!F80)),NA())</f>
        <v>#N/A</v>
      </c>
      <c r="AK86" s="530" t="e">
        <f ca="1">+IF(AND(ISNUMBER(OFFSET('Sanitation Data'!$G$4,0,10*ROW('Sanitation Data'!G80))),'Data Summary'!CZ86="Yes"),100-OFFSET('Sanitation Data'!$G$4,0,10*ROW('Sanitation Data'!G80)),NA())</f>
        <v>#N/A</v>
      </c>
      <c r="AL86" s="530" t="e">
        <f ca="1">+IF(AND(ISNUMBER(OFFSET('Sanitation Data'!$G$6,0,10*ROW('Sanitation Data'!G80))),'Data Summary'!DA86="Yes"),OFFSET('Sanitation Data'!$G$6,0,10*ROW('Sanitation Data'!G80)),NA())</f>
        <v>#N/A</v>
      </c>
      <c r="AM86" s="530" t="e">
        <f ca="1">+IF(AND(ISNUMBER(OFFSET('Sanitation Data'!$G$10,0,10*ROW('Sanitation Data'!G80))),'Data Summary'!DB86="Yes"),OFFSET('Sanitation Data'!$G$10,0,10*ROW('Sanitation Data'!G80)),NA())</f>
        <v>#N/A</v>
      </c>
      <c r="AN86" s="530" t="e">
        <f ca="1">+IF(AND(ISNUMBER(OFFSET('Sanitation Data'!$G$11,0,10*ROW('Sanitation Data'!G80))),'Data Summary'!DC86="Yes"),OFFSET('Sanitation Data'!$G$11,0,10*ROW('Sanitation Data'!G80)),NA())</f>
        <v>#N/A</v>
      </c>
      <c r="AO86" s="530" t="e">
        <f ca="1">+IF(AND(ISNUMBER(OFFSET('Sanitation Data'!$G$12,0,10*ROW('Sanitation Data'!G80))),'Data Summary'!DD86="Yes"),OFFSET('Sanitation Data'!$G$12,0,10*ROW('Sanitation Data'!G80)),NA())</f>
        <v>#N/A</v>
      </c>
      <c r="AP86" s="530" t="e">
        <f ca="1">+IF(AND(ISNUMBER(OFFSET('Sanitation Data'!$H$4,0,10*ROW('Sanitation Data'!H80))),'Data Summary'!DE86="Yes"),100-OFFSET('Sanitation Data'!$H$4,0,10*ROW('Sanitation Data'!H80)),NA())</f>
        <v>#N/A</v>
      </c>
      <c r="AQ86" s="530" t="e">
        <f ca="1">+IF(AND(ISNUMBER(OFFSET('Sanitation Data'!$H$6,0,10*ROW('Sanitation Data'!H80))),'Data Summary'!DF86="Yes"),OFFSET('Sanitation Data'!$H$6,0,10*ROW('Sanitation Data'!H80)),NA())</f>
        <v>#N/A</v>
      </c>
      <c r="AR86" s="530" t="e">
        <f ca="1">+IF(AND(ISNUMBER(OFFSET('Sanitation Data'!$H$10,0,10*ROW('Sanitation Data'!H80))),'Data Summary'!DG86="Yes"),OFFSET('Sanitation Data'!$H$10,0,10*ROW('Sanitation Data'!H80)),NA())</f>
        <v>#N/A</v>
      </c>
      <c r="AS86" s="530" t="e">
        <f ca="1">+IF(AND(ISNUMBER(OFFSET('Sanitation Data'!$H$11,0,10*ROW('Sanitation Data'!H80))),'Data Summary'!DH86="Yes"),OFFSET('Sanitation Data'!$H$11,0,10*ROW('Sanitation Data'!H80)),NA())</f>
        <v>#N/A</v>
      </c>
      <c r="AT86" s="530" t="e">
        <f ca="1">+IF(AND(ISNUMBER(OFFSET('Sanitation Data'!$H$12,0,10*ROW('Sanitation Data'!H80))),'Data Summary'!DI86="Yes"),OFFSET('Sanitation Data'!$H$12,0,10*ROW('Sanitation Data'!H80)),NA())</f>
        <v>#N/A</v>
      </c>
      <c r="AU86" s="530" t="e">
        <f ca="1">+IF(AND(ISNUMBER(OFFSET('Sanitation Data'!$I$4,0,10*ROW('Sanitation Data'!I80))),'Data Summary'!DJ86="Yes"),100-OFFSET('Sanitation Data'!$I$4,0,10*ROW('Sanitation Data'!I80)),NA())</f>
        <v>#N/A</v>
      </c>
      <c r="AV86" s="530" t="e">
        <f ca="1">+IF(AND(ISNUMBER(OFFSET('Sanitation Data'!$I$6,0,10*ROW('Sanitation Data'!I80))),'Data Summary'!DK86="Yes"),OFFSET('Sanitation Data'!$I$6,0,10*ROW('Sanitation Data'!I80)),NA())</f>
        <v>#N/A</v>
      </c>
      <c r="AW86" s="530" t="e">
        <f ca="1">+IF(AND(ISNUMBER(OFFSET('Sanitation Data'!$I$10,0,10*ROW('Sanitation Data'!I80))),'Data Summary'!DL86="Yes"),OFFSET('Sanitation Data'!$I$10,0,10*ROW('Sanitation Data'!I80)),NA())</f>
        <v>#N/A</v>
      </c>
      <c r="AX86" s="530" t="e">
        <f ca="1">+IF(AND(ISNUMBER(OFFSET('Sanitation Data'!$I$11,0,10*ROW('Sanitation Data'!I80))),'Data Summary'!DM86="Yes"),OFFSET('Sanitation Data'!$I$11,0,10*ROW('Sanitation Data'!I80)),NA())</f>
        <v>#N/A</v>
      </c>
      <c r="AY86" s="530" t="e">
        <f ca="1">+IF(AND(ISNUMBER(OFFSET('Sanitation Data'!$I$12,0,10*ROW('Sanitation Data'!I80))),'Data Summary'!DN86="Yes"),OFFSET('Sanitation Data'!$I$12,0,10*ROW('Sanitation Data'!I80)),NA())</f>
        <v>#N/A</v>
      </c>
      <c r="AZ86" s="531" t="e">
        <f ca="1">+IF(AND(ISNUMBER(OFFSET('Hygiene Data'!$D$5,0,10*ROW('Hygiene Data'!D80))),'Data Summary'!DO86="Yes"),OFFSET('Hygiene Data'!$D$5,0,10*ROW('Hygiene Data'!D80)),NA())</f>
        <v>#N/A</v>
      </c>
      <c r="BA86" s="531" t="e">
        <f ca="1">+IF(AND(ISNUMBER(OFFSET('Hygiene Data'!$D$7,0,10*ROW('Hygiene Data'!D80))),'Data Summary'!DP86="Yes"),OFFSET('Hygiene Data'!$D$7,0,10*ROW('Hygiene Data'!D80)),NA())</f>
        <v>#N/A</v>
      </c>
      <c r="BB86" s="531" t="e">
        <f ca="1">+IF(AND(ISNUMBER(OFFSET('Hygiene Data'!$D$9,0,10*ROW('Hygiene Data'!D80))),'Data Summary'!DQ86="Yes"),OFFSET('Hygiene Data'!$D$9,0,10*ROW('Hygiene Data'!D80)),NA())</f>
        <v>#N/A</v>
      </c>
      <c r="BC86" s="531" t="e">
        <f ca="1">+IF(AND(ISNUMBER(OFFSET('Hygiene Data'!$E$5,0,10*ROW('Hygiene Data'!E80))),'Data Summary'!DR86="Yes"),OFFSET('Hygiene Data'!$E$5,0,10*ROW('Hygiene Data'!E80)),NA())</f>
        <v>#N/A</v>
      </c>
      <c r="BD86" s="531" t="e">
        <f ca="1">+IF(AND(ISNUMBER(OFFSET('Hygiene Data'!$E$7,0,10*ROW('Hygiene Data'!E80))),'Data Summary'!DS86="Yes"),OFFSET('Hygiene Data'!$E$7,0,10*ROW('Hygiene Data'!E80)),NA())</f>
        <v>#N/A</v>
      </c>
      <c r="BE86" s="531" t="e">
        <f ca="1">+IF(AND(ISNUMBER(OFFSET('Hygiene Data'!$E$9,0,10*ROW('Hygiene Data'!E80))),'Data Summary'!DT86="Yes"),OFFSET('Hygiene Data'!$E$9,0,10*ROW('Hygiene Data'!E80)),NA())</f>
        <v>#N/A</v>
      </c>
      <c r="BF86" s="531" t="e">
        <f ca="1">+IF(AND(ISNUMBER(OFFSET('Hygiene Data'!$F$5,0,10*ROW('Hygiene Data'!F80))),'Data Summary'!DU86="Yes"),OFFSET('Hygiene Data'!$F$5,0,10*ROW('Hygiene Data'!F80)),NA())</f>
        <v>#N/A</v>
      </c>
      <c r="BG86" s="531" t="e">
        <f ca="1">+IF(AND(ISNUMBER(OFFSET('Hygiene Data'!$F$7,0,10*ROW('Hygiene Data'!F80))),'Data Summary'!DV86="Yes"),OFFSET('Hygiene Data'!$F$7,0,10*ROW('Hygiene Data'!F80)),NA())</f>
        <v>#N/A</v>
      </c>
      <c r="BH86" s="531" t="e">
        <f ca="1">+IF(AND(ISNUMBER(OFFSET('Hygiene Data'!$F$9,0,10*ROW('Hygiene Data'!F80))),'Data Summary'!DW86="Yes"),OFFSET('Hygiene Data'!$F$9,0,10*ROW('Hygiene Data'!F80)),NA())</f>
        <v>#N/A</v>
      </c>
      <c r="BI86" s="531" t="e">
        <f ca="1">+IF(AND(ISNUMBER(OFFSET('Hygiene Data'!$G$5,0,10*ROW('Hygiene Data'!G80))),'Data Summary'!DX86="Yes"),OFFSET('Hygiene Data'!$G$5,0,10*ROW('Hygiene Data'!G80)),NA())</f>
        <v>#N/A</v>
      </c>
      <c r="BJ86" s="531" t="e">
        <f ca="1">+IF(AND(ISNUMBER(OFFSET('Hygiene Data'!$G$7,0,10*ROW('Hygiene Data'!G80))),'Data Summary'!DY86="Yes"),OFFSET('Hygiene Data'!$G$7,0,10*ROW('Hygiene Data'!G80)),NA())</f>
        <v>#N/A</v>
      </c>
      <c r="BK86" s="531" t="e">
        <f ca="1">+IF(AND(ISNUMBER(OFFSET('Hygiene Data'!$G$9,0,10*ROW('Hygiene Data'!G80))),'Data Summary'!DZ86="Yes"),OFFSET('Hygiene Data'!$G$9,0,10*ROW('Hygiene Data'!G80)),NA())</f>
        <v>#N/A</v>
      </c>
      <c r="BL86" s="531" t="e">
        <f ca="1">+IF(AND(ISNUMBER(OFFSET('Hygiene Data'!$H$5,0,10*ROW('Hygiene Data'!H80))),'Data Summary'!EA86="Yes"),OFFSET('Hygiene Data'!$H$5,0,10*ROW('Hygiene Data'!H80)),NA())</f>
        <v>#N/A</v>
      </c>
      <c r="BM86" s="531" t="e">
        <f ca="1">+IF(AND(ISNUMBER(OFFSET('Hygiene Data'!$H$7,0,10*ROW('Hygiene Data'!H80))),'Data Summary'!EB86="Yes"),OFFSET('Hygiene Data'!$H$7,0,10*ROW('Hygiene Data'!H80)),NA())</f>
        <v>#N/A</v>
      </c>
      <c r="BN86" s="531" t="e">
        <f ca="1">+IF(AND(ISNUMBER(OFFSET('Hygiene Data'!$H$9,0,10*ROW('Hygiene Data'!H80))),'Data Summary'!EC86="Yes"),OFFSET('Hygiene Data'!$H$9,0,10*ROW('Hygiene Data'!H80)),NA())</f>
        <v>#N/A</v>
      </c>
      <c r="BO86" s="531" t="e">
        <f ca="1">+IF(AND(ISNUMBER(OFFSET('Hygiene Data'!$I$5,0,10*ROW('Hygiene Data'!I80))),'Data Summary'!ED86="Yes"),OFFSET('Hygiene Data'!$I$5,0,10*ROW('Hygiene Data'!I80)),NA())</f>
        <v>#N/A</v>
      </c>
      <c r="BP86" s="531" t="e">
        <f ca="1">+IF(AND(ISNUMBER(OFFSET('Hygiene Data'!$I$7,0,10*ROW('Hygiene Data'!I80))),'Data Summary'!EE86="Yes"),OFFSET('Hygiene Data'!$I$7,0,10*ROW('Hygiene Data'!I80)),NA())</f>
        <v>#N/A</v>
      </c>
      <c r="BQ86" s="531" t="e">
        <f ca="1">+IF(AND(ISNUMBER(OFFSET('Hygiene Data'!$I$9,0,10*ROW('Hygiene Data'!I80))),'Data Summary'!EF86="Yes"),OFFSET('Hygiene Data'!$I$9,0,10*ROW('Hygiene Data'!I80)),NA())</f>
        <v>#N/A</v>
      </c>
    </row>
    <row r="87" spans="1:69" x14ac:dyDescent="0.25">
      <c r="A87" s="527" t="e">
        <f ca="1">+RIGHT('Data Summary'!A87,LEN('Data Summary'!A87)-9)</f>
        <v>#VALUE!</v>
      </c>
      <c r="B87" s="501" t="str">
        <f ca="1">+IF(ISTEXT('Data Summary'!B87),'Data Summary'!B87,"")</f>
        <v/>
      </c>
      <c r="C87" s="528" t="e">
        <f ca="1">+VALUE('Data Summary'!C87)</f>
        <v>#VALUE!</v>
      </c>
      <c r="D87" s="529" t="e">
        <f ca="1">+IF(AND(ISNUMBER(OFFSET('Water Data'!$D$4,0,10*ROW('Water Data'!D81))),'Data Summary'!BS87="Yes"),100-OFFSET('Water Data'!$D$4,0,10*ROW('Water Data'!D81)),NA())</f>
        <v>#N/A</v>
      </c>
      <c r="E87" s="529" t="e">
        <f ca="1">+IF(AND(ISNUMBER(OFFSET('Water Data'!$D$6,0,10*ROW('Water Data'!D81))),'Data Summary'!BT87="Yes"),OFFSET('Water Data'!$D$6,0,10*ROW('Water Data'!D81)),NA())</f>
        <v>#N/A</v>
      </c>
      <c r="F87" s="529" t="e">
        <f ca="1">+IF(AND(ISNUMBER(OFFSET('Water Data'!$D$9,0,10*ROW('Water Data'!D81))),'Data Summary'!BU87="Yes"),OFFSET('Water Data'!$D$9,0,10*ROW('Water Data'!D81)),NA())</f>
        <v>#N/A</v>
      </c>
      <c r="G87" s="529" t="e">
        <f ca="1">+IF(AND(ISNUMBER(OFFSET('Water Data'!$E$4,0,10*ROW('Water Data'!E81))),'Data Summary'!BV87="Yes"),100-OFFSET('Water Data'!$E$4,0,10*ROW('Water Data'!E81)),NA())</f>
        <v>#N/A</v>
      </c>
      <c r="H87" s="529" t="e">
        <f ca="1">+IF(AND(ISNUMBER(OFFSET('Water Data'!$E$6,0,10*ROW('Water Data'!E81))),'Data Summary'!BW87="Yes"),OFFSET('Water Data'!$E$6,0,10*ROW('Water Data'!E81)),NA())</f>
        <v>#N/A</v>
      </c>
      <c r="I87" s="529" t="e">
        <f ca="1">+IF(AND(ISNUMBER(OFFSET('Water Data'!$E$9,0,10*ROW('Water Data'!E81))),'Data Summary'!BX87="Yes"),OFFSET('Water Data'!$E$9,0,10*ROW('Water Data'!E81)),NA())</f>
        <v>#N/A</v>
      </c>
      <c r="J87" s="529" t="e">
        <f ca="1">+IF(AND(ISNUMBER(OFFSET('Water Data'!$F$4,0,10*ROW('Water Data'!F81))),'Data Summary'!BY87="Yes"),100-OFFSET('Water Data'!$F$4,0,10*ROW('Water Data'!F81)),NA())</f>
        <v>#N/A</v>
      </c>
      <c r="K87" s="529" t="e">
        <f ca="1">+IF(AND(ISNUMBER(OFFSET('Water Data'!$F$6,0,10*ROW('Water Data'!F81))),'Data Summary'!BZ87="Yes"),OFFSET('Water Data'!$F$6,0,10*ROW('Water Data'!F81)),NA())</f>
        <v>#N/A</v>
      </c>
      <c r="L87" s="529" t="e">
        <f ca="1">+IF(AND(ISNUMBER(OFFSET('Water Data'!$F$9,0,10*ROW('Water Data'!F81))),'Data Summary'!CA87="Yes"),OFFSET('Water Data'!$F$9,0,10*ROW('Water Data'!F81)),NA())</f>
        <v>#N/A</v>
      </c>
      <c r="M87" s="529" t="e">
        <f ca="1">+IF(AND(ISNUMBER(OFFSET('Water Data'!$G$4,0,10*ROW('Water Data'!G81))),'Data Summary'!CB87="Yes"),100-OFFSET('Water Data'!$G$4,0,10*ROW('Water Data'!G81)),NA())</f>
        <v>#N/A</v>
      </c>
      <c r="N87" s="529" t="e">
        <f ca="1">+IF(AND(ISNUMBER(OFFSET('Water Data'!$G$6,0,10*ROW('Water Data'!G81))),'Data Summary'!CC87="Yes"),OFFSET('Water Data'!$G$6,0,10*ROW('Water Data'!G81)),NA())</f>
        <v>#N/A</v>
      </c>
      <c r="O87" s="529" t="e">
        <f ca="1">+IF(AND(ISNUMBER(OFFSET('Water Data'!$G$9,0,10*ROW('Water Data'!G81))),'Data Summary'!CD87="Yes"),OFFSET('Water Data'!$G$9,0,10*ROW('Water Data'!G81)),NA())</f>
        <v>#N/A</v>
      </c>
      <c r="P87" s="529" t="e">
        <f ca="1">+IF(AND(ISNUMBER(OFFSET('Water Data'!$H$4,0,10*ROW('Water Data'!H81))),'Data Summary'!CE87="Yes"),100-OFFSET('Water Data'!$H$4,0,10*ROW('Water Data'!H81)),NA())</f>
        <v>#N/A</v>
      </c>
      <c r="Q87" s="529" t="e">
        <f ca="1">+IF(AND(ISNUMBER(OFFSET('Water Data'!$H$6,0,10*ROW('Water Data'!H81))),'Data Summary'!CF87="Yes"),OFFSET('Water Data'!$H$6,0,10*ROW('Water Data'!H81)),NA())</f>
        <v>#N/A</v>
      </c>
      <c r="R87" s="529" t="e">
        <f ca="1">+IF(AND(ISNUMBER(OFFSET('Water Data'!$H$9,0,10*ROW('Water Data'!H81))),'Data Summary'!CG87="Yes"),OFFSET('Water Data'!$H$9,0,10*ROW('Water Data'!H81)),NA())</f>
        <v>#N/A</v>
      </c>
      <c r="S87" s="529" t="e">
        <f ca="1">+IF(AND(ISNUMBER(OFFSET('Water Data'!$I$4,0,10*ROW('Water Data'!I81))),'Data Summary'!CH87="Yes"),100-OFFSET('Water Data'!$I$4,0,10*ROW('Water Data'!I81)),NA())</f>
        <v>#N/A</v>
      </c>
      <c r="T87" s="529" t="e">
        <f ca="1">+IF(AND(ISNUMBER(OFFSET('Water Data'!$I$6,0,10*ROW('Water Data'!I81))),'Data Summary'!CI87="Yes"),OFFSET('Water Data'!$I$6,0,10*ROW('Water Data'!I81)),NA())</f>
        <v>#N/A</v>
      </c>
      <c r="U87" s="529" t="e">
        <f ca="1">+IF(AND(ISNUMBER(OFFSET('Water Data'!$I$9,0,10*ROW('Water Data'!I81))),'Data Summary'!CJ87="Yes"),OFFSET('Water Data'!$I$9,0,10*ROW('Water Data'!I81)),NA())</f>
        <v>#N/A</v>
      </c>
      <c r="V87" s="530" t="e">
        <f ca="1">+IF(AND(ISNUMBER(OFFSET('Sanitation Data'!$D$4,0,10*ROW('Sanitation Data'!D81))),'Data Summary'!CK87="Yes"),100-OFFSET('Sanitation Data'!$D$4,0,10*ROW('Sanitation Data'!D81)),NA())</f>
        <v>#N/A</v>
      </c>
      <c r="W87" s="530" t="e">
        <f ca="1">+IF(AND(ISNUMBER(OFFSET('Sanitation Data'!$D$6,0,10*ROW('Sanitation Data'!D81))),'Data Summary'!CL87="Yes"),OFFSET('Sanitation Data'!$D$6,0,10*ROW('Sanitation Data'!D81)),NA())</f>
        <v>#N/A</v>
      </c>
      <c r="X87" s="530" t="e">
        <f ca="1">+IF(AND(ISNUMBER(OFFSET('Sanitation Data'!$D$10,0,10*ROW('Sanitation Data'!D81))),'Data Summary'!CM87="Yes"),OFFSET('Sanitation Data'!$D$10,0,10*ROW('Sanitation Data'!D81)),NA())</f>
        <v>#N/A</v>
      </c>
      <c r="Y87" s="530" t="e">
        <f ca="1">+IF(AND(ISNUMBER(OFFSET('Sanitation Data'!$D$11,0,10*ROW('Sanitation Data'!D81))),'Data Summary'!CN87="Yes"),OFFSET('Sanitation Data'!$D$11,0,10*ROW('Sanitation Data'!D81)),NA())</f>
        <v>#N/A</v>
      </c>
      <c r="Z87" s="530" t="e">
        <f ca="1">+IF(AND(ISNUMBER(OFFSET('Sanitation Data'!$D$12,0,10*ROW('Sanitation Data'!D81))),'Data Summary'!CO87="Yes"),OFFSET('Sanitation Data'!$D$12,0,10*ROW('Sanitation Data'!D81)),NA())</f>
        <v>#N/A</v>
      </c>
      <c r="AA87" s="530" t="e">
        <f ca="1">+IF(AND(ISNUMBER(OFFSET('Sanitation Data'!$E$4,0,10*ROW('Sanitation Data'!E81))),'Data Summary'!CP87="Yes"),100-OFFSET('Sanitation Data'!$E$4,0,10*ROW('Sanitation Data'!E81)),NA())</f>
        <v>#N/A</v>
      </c>
      <c r="AB87" s="530" t="e">
        <f ca="1">+IF(AND(ISNUMBER(OFFSET('Sanitation Data'!$E$6,0,10*ROW('Sanitation Data'!E81))),'Data Summary'!CQ87="Yes"),OFFSET('Sanitation Data'!$E$6,0,10*ROW('Sanitation Data'!E81)),NA())</f>
        <v>#N/A</v>
      </c>
      <c r="AC87" s="530" t="e">
        <f ca="1">+IF(AND(ISNUMBER(OFFSET('Sanitation Data'!$E$10,0,10*ROW('Sanitation Data'!E81))),'Data Summary'!CR87="Yes"),OFFSET('Sanitation Data'!$E$10,0,10*ROW('Sanitation Data'!E81)),NA())</f>
        <v>#N/A</v>
      </c>
      <c r="AD87" s="530" t="e">
        <f ca="1">+IF(AND(ISNUMBER(OFFSET('Sanitation Data'!$E$11,0,10*ROW('Sanitation Data'!E81))),'Data Summary'!CS87="Yes"),OFFSET('Sanitation Data'!$E$11,0,10*ROW('Sanitation Data'!E81)),NA())</f>
        <v>#N/A</v>
      </c>
      <c r="AE87" s="530" t="e">
        <f ca="1">+IF(AND(ISNUMBER(OFFSET('Sanitation Data'!$E$12,0,10*ROW('Sanitation Data'!E81))),'Data Summary'!CT87="Yes"),OFFSET('Sanitation Data'!$E$12,0,10*ROW('Sanitation Data'!E81)),NA())</f>
        <v>#N/A</v>
      </c>
      <c r="AF87" s="530" t="e">
        <f ca="1">+IF(AND(ISNUMBER(OFFSET('Sanitation Data'!$F$4,0,10*ROW('Sanitation Data'!F81))),'Data Summary'!CU87="Yes"),100-OFFSET('Sanitation Data'!$F$4,0,10*ROW('Sanitation Data'!F81)),NA())</f>
        <v>#N/A</v>
      </c>
      <c r="AG87" s="530" t="e">
        <f ca="1">+IF(AND(ISNUMBER(OFFSET('Sanitation Data'!$F$6,0,10*ROW('Sanitation Data'!F81))),'Data Summary'!CV87="Yes"),OFFSET('Sanitation Data'!$F$6,0,10*ROW('Sanitation Data'!F81)),NA())</f>
        <v>#N/A</v>
      </c>
      <c r="AH87" s="530" t="e">
        <f ca="1">+IF(AND(ISNUMBER(OFFSET('Sanitation Data'!$F$10,0,10*ROW('Sanitation Data'!F81))),'Data Summary'!CW87="Yes"),OFFSET('Sanitation Data'!$F$10,0,10*ROW('Sanitation Data'!F81)),NA())</f>
        <v>#N/A</v>
      </c>
      <c r="AI87" s="530" t="e">
        <f ca="1">+IF(AND(ISNUMBER(OFFSET('Sanitation Data'!$F$11,0,10*ROW('Sanitation Data'!F81))),'Data Summary'!CX87="Yes"),OFFSET('Sanitation Data'!$F$11,0,10*ROW('Sanitation Data'!F81)),NA())</f>
        <v>#N/A</v>
      </c>
      <c r="AJ87" s="530" t="e">
        <f ca="1">+IF(AND(ISNUMBER(OFFSET('Sanitation Data'!$F$12,0,10*ROW('Sanitation Data'!F81))),'Data Summary'!CY87="Yes"),OFFSET('Sanitation Data'!$F$12,0,10*ROW('Sanitation Data'!F81)),NA())</f>
        <v>#N/A</v>
      </c>
      <c r="AK87" s="530" t="e">
        <f ca="1">+IF(AND(ISNUMBER(OFFSET('Sanitation Data'!$G$4,0,10*ROW('Sanitation Data'!G81))),'Data Summary'!CZ87="Yes"),100-OFFSET('Sanitation Data'!$G$4,0,10*ROW('Sanitation Data'!G81)),NA())</f>
        <v>#N/A</v>
      </c>
      <c r="AL87" s="530" t="e">
        <f ca="1">+IF(AND(ISNUMBER(OFFSET('Sanitation Data'!$G$6,0,10*ROW('Sanitation Data'!G81))),'Data Summary'!DA87="Yes"),OFFSET('Sanitation Data'!$G$6,0,10*ROW('Sanitation Data'!G81)),NA())</f>
        <v>#N/A</v>
      </c>
      <c r="AM87" s="530" t="e">
        <f ca="1">+IF(AND(ISNUMBER(OFFSET('Sanitation Data'!$G$10,0,10*ROW('Sanitation Data'!G81))),'Data Summary'!DB87="Yes"),OFFSET('Sanitation Data'!$G$10,0,10*ROW('Sanitation Data'!G81)),NA())</f>
        <v>#N/A</v>
      </c>
      <c r="AN87" s="530" t="e">
        <f ca="1">+IF(AND(ISNUMBER(OFFSET('Sanitation Data'!$G$11,0,10*ROW('Sanitation Data'!G81))),'Data Summary'!DC87="Yes"),OFFSET('Sanitation Data'!$G$11,0,10*ROW('Sanitation Data'!G81)),NA())</f>
        <v>#N/A</v>
      </c>
      <c r="AO87" s="530" t="e">
        <f ca="1">+IF(AND(ISNUMBER(OFFSET('Sanitation Data'!$G$12,0,10*ROW('Sanitation Data'!G81))),'Data Summary'!DD87="Yes"),OFFSET('Sanitation Data'!$G$12,0,10*ROW('Sanitation Data'!G81)),NA())</f>
        <v>#N/A</v>
      </c>
      <c r="AP87" s="530" t="e">
        <f ca="1">+IF(AND(ISNUMBER(OFFSET('Sanitation Data'!$H$4,0,10*ROW('Sanitation Data'!H81))),'Data Summary'!DE87="Yes"),100-OFFSET('Sanitation Data'!$H$4,0,10*ROW('Sanitation Data'!H81)),NA())</f>
        <v>#N/A</v>
      </c>
      <c r="AQ87" s="530" t="e">
        <f ca="1">+IF(AND(ISNUMBER(OFFSET('Sanitation Data'!$H$6,0,10*ROW('Sanitation Data'!H81))),'Data Summary'!DF87="Yes"),OFFSET('Sanitation Data'!$H$6,0,10*ROW('Sanitation Data'!H81)),NA())</f>
        <v>#N/A</v>
      </c>
      <c r="AR87" s="530" t="e">
        <f ca="1">+IF(AND(ISNUMBER(OFFSET('Sanitation Data'!$H$10,0,10*ROW('Sanitation Data'!H81))),'Data Summary'!DG87="Yes"),OFFSET('Sanitation Data'!$H$10,0,10*ROW('Sanitation Data'!H81)),NA())</f>
        <v>#N/A</v>
      </c>
      <c r="AS87" s="530" t="e">
        <f ca="1">+IF(AND(ISNUMBER(OFFSET('Sanitation Data'!$H$11,0,10*ROW('Sanitation Data'!H81))),'Data Summary'!DH87="Yes"),OFFSET('Sanitation Data'!$H$11,0,10*ROW('Sanitation Data'!H81)),NA())</f>
        <v>#N/A</v>
      </c>
      <c r="AT87" s="530" t="e">
        <f ca="1">+IF(AND(ISNUMBER(OFFSET('Sanitation Data'!$H$12,0,10*ROW('Sanitation Data'!H81))),'Data Summary'!DI87="Yes"),OFFSET('Sanitation Data'!$H$12,0,10*ROW('Sanitation Data'!H81)),NA())</f>
        <v>#N/A</v>
      </c>
      <c r="AU87" s="530" t="e">
        <f ca="1">+IF(AND(ISNUMBER(OFFSET('Sanitation Data'!$I$4,0,10*ROW('Sanitation Data'!I81))),'Data Summary'!DJ87="Yes"),100-OFFSET('Sanitation Data'!$I$4,0,10*ROW('Sanitation Data'!I81)),NA())</f>
        <v>#N/A</v>
      </c>
      <c r="AV87" s="530" t="e">
        <f ca="1">+IF(AND(ISNUMBER(OFFSET('Sanitation Data'!$I$6,0,10*ROW('Sanitation Data'!I81))),'Data Summary'!DK87="Yes"),OFFSET('Sanitation Data'!$I$6,0,10*ROW('Sanitation Data'!I81)),NA())</f>
        <v>#N/A</v>
      </c>
      <c r="AW87" s="530" t="e">
        <f ca="1">+IF(AND(ISNUMBER(OFFSET('Sanitation Data'!$I$10,0,10*ROW('Sanitation Data'!I81))),'Data Summary'!DL87="Yes"),OFFSET('Sanitation Data'!$I$10,0,10*ROW('Sanitation Data'!I81)),NA())</f>
        <v>#N/A</v>
      </c>
      <c r="AX87" s="530" t="e">
        <f ca="1">+IF(AND(ISNUMBER(OFFSET('Sanitation Data'!$I$11,0,10*ROW('Sanitation Data'!I81))),'Data Summary'!DM87="Yes"),OFFSET('Sanitation Data'!$I$11,0,10*ROW('Sanitation Data'!I81)),NA())</f>
        <v>#N/A</v>
      </c>
      <c r="AY87" s="530" t="e">
        <f ca="1">+IF(AND(ISNUMBER(OFFSET('Sanitation Data'!$I$12,0,10*ROW('Sanitation Data'!I81))),'Data Summary'!DN87="Yes"),OFFSET('Sanitation Data'!$I$12,0,10*ROW('Sanitation Data'!I81)),NA())</f>
        <v>#N/A</v>
      </c>
      <c r="AZ87" s="531" t="e">
        <f ca="1">+IF(AND(ISNUMBER(OFFSET('Hygiene Data'!$D$5,0,10*ROW('Hygiene Data'!D81))),'Data Summary'!DO87="Yes"),OFFSET('Hygiene Data'!$D$5,0,10*ROW('Hygiene Data'!D81)),NA())</f>
        <v>#N/A</v>
      </c>
      <c r="BA87" s="531" t="e">
        <f ca="1">+IF(AND(ISNUMBER(OFFSET('Hygiene Data'!$D$7,0,10*ROW('Hygiene Data'!D81))),'Data Summary'!DP87="Yes"),OFFSET('Hygiene Data'!$D$7,0,10*ROW('Hygiene Data'!D81)),NA())</f>
        <v>#N/A</v>
      </c>
      <c r="BB87" s="531" t="e">
        <f ca="1">+IF(AND(ISNUMBER(OFFSET('Hygiene Data'!$D$9,0,10*ROW('Hygiene Data'!D81))),'Data Summary'!DQ87="Yes"),OFFSET('Hygiene Data'!$D$9,0,10*ROW('Hygiene Data'!D81)),NA())</f>
        <v>#N/A</v>
      </c>
      <c r="BC87" s="531" t="e">
        <f ca="1">+IF(AND(ISNUMBER(OFFSET('Hygiene Data'!$E$5,0,10*ROW('Hygiene Data'!E81))),'Data Summary'!DR87="Yes"),OFFSET('Hygiene Data'!$E$5,0,10*ROW('Hygiene Data'!E81)),NA())</f>
        <v>#N/A</v>
      </c>
      <c r="BD87" s="531" t="e">
        <f ca="1">+IF(AND(ISNUMBER(OFFSET('Hygiene Data'!$E$7,0,10*ROW('Hygiene Data'!E81))),'Data Summary'!DS87="Yes"),OFFSET('Hygiene Data'!$E$7,0,10*ROW('Hygiene Data'!E81)),NA())</f>
        <v>#N/A</v>
      </c>
      <c r="BE87" s="531" t="e">
        <f ca="1">+IF(AND(ISNUMBER(OFFSET('Hygiene Data'!$E$9,0,10*ROW('Hygiene Data'!E81))),'Data Summary'!DT87="Yes"),OFFSET('Hygiene Data'!$E$9,0,10*ROW('Hygiene Data'!E81)),NA())</f>
        <v>#N/A</v>
      </c>
      <c r="BF87" s="531" t="e">
        <f ca="1">+IF(AND(ISNUMBER(OFFSET('Hygiene Data'!$F$5,0,10*ROW('Hygiene Data'!F81))),'Data Summary'!DU87="Yes"),OFFSET('Hygiene Data'!$F$5,0,10*ROW('Hygiene Data'!F81)),NA())</f>
        <v>#N/A</v>
      </c>
      <c r="BG87" s="531" t="e">
        <f ca="1">+IF(AND(ISNUMBER(OFFSET('Hygiene Data'!$F$7,0,10*ROW('Hygiene Data'!F81))),'Data Summary'!DV87="Yes"),OFFSET('Hygiene Data'!$F$7,0,10*ROW('Hygiene Data'!F81)),NA())</f>
        <v>#N/A</v>
      </c>
      <c r="BH87" s="531" t="e">
        <f ca="1">+IF(AND(ISNUMBER(OFFSET('Hygiene Data'!$F$9,0,10*ROW('Hygiene Data'!F81))),'Data Summary'!DW87="Yes"),OFFSET('Hygiene Data'!$F$9,0,10*ROW('Hygiene Data'!F81)),NA())</f>
        <v>#N/A</v>
      </c>
      <c r="BI87" s="531" t="e">
        <f ca="1">+IF(AND(ISNUMBER(OFFSET('Hygiene Data'!$G$5,0,10*ROW('Hygiene Data'!G81))),'Data Summary'!DX87="Yes"),OFFSET('Hygiene Data'!$G$5,0,10*ROW('Hygiene Data'!G81)),NA())</f>
        <v>#N/A</v>
      </c>
      <c r="BJ87" s="531" t="e">
        <f ca="1">+IF(AND(ISNUMBER(OFFSET('Hygiene Data'!$G$7,0,10*ROW('Hygiene Data'!G81))),'Data Summary'!DY87="Yes"),OFFSET('Hygiene Data'!$G$7,0,10*ROW('Hygiene Data'!G81)),NA())</f>
        <v>#N/A</v>
      </c>
      <c r="BK87" s="531" t="e">
        <f ca="1">+IF(AND(ISNUMBER(OFFSET('Hygiene Data'!$G$9,0,10*ROW('Hygiene Data'!G81))),'Data Summary'!DZ87="Yes"),OFFSET('Hygiene Data'!$G$9,0,10*ROW('Hygiene Data'!G81)),NA())</f>
        <v>#N/A</v>
      </c>
      <c r="BL87" s="531" t="e">
        <f ca="1">+IF(AND(ISNUMBER(OFFSET('Hygiene Data'!$H$5,0,10*ROW('Hygiene Data'!H81))),'Data Summary'!EA87="Yes"),OFFSET('Hygiene Data'!$H$5,0,10*ROW('Hygiene Data'!H81)),NA())</f>
        <v>#N/A</v>
      </c>
      <c r="BM87" s="531" t="e">
        <f ca="1">+IF(AND(ISNUMBER(OFFSET('Hygiene Data'!$H$7,0,10*ROW('Hygiene Data'!H81))),'Data Summary'!EB87="Yes"),OFFSET('Hygiene Data'!$H$7,0,10*ROW('Hygiene Data'!H81)),NA())</f>
        <v>#N/A</v>
      </c>
      <c r="BN87" s="531" t="e">
        <f ca="1">+IF(AND(ISNUMBER(OFFSET('Hygiene Data'!$H$9,0,10*ROW('Hygiene Data'!H81))),'Data Summary'!EC87="Yes"),OFFSET('Hygiene Data'!$H$9,0,10*ROW('Hygiene Data'!H81)),NA())</f>
        <v>#N/A</v>
      </c>
      <c r="BO87" s="531" t="e">
        <f ca="1">+IF(AND(ISNUMBER(OFFSET('Hygiene Data'!$I$5,0,10*ROW('Hygiene Data'!I81))),'Data Summary'!ED87="Yes"),OFFSET('Hygiene Data'!$I$5,0,10*ROW('Hygiene Data'!I81)),NA())</f>
        <v>#N/A</v>
      </c>
      <c r="BP87" s="531" t="e">
        <f ca="1">+IF(AND(ISNUMBER(OFFSET('Hygiene Data'!$I$7,0,10*ROW('Hygiene Data'!I81))),'Data Summary'!EE87="Yes"),OFFSET('Hygiene Data'!$I$7,0,10*ROW('Hygiene Data'!I81)),NA())</f>
        <v>#N/A</v>
      </c>
      <c r="BQ87" s="531" t="e">
        <f ca="1">+IF(AND(ISNUMBER(OFFSET('Hygiene Data'!$I$9,0,10*ROW('Hygiene Data'!I81))),'Data Summary'!EF87="Yes"),OFFSET('Hygiene Data'!$I$9,0,10*ROW('Hygiene Data'!I81)),NA())</f>
        <v>#N/A</v>
      </c>
    </row>
    <row r="88" spans="1:69" x14ac:dyDescent="0.25">
      <c r="A88" s="527" t="e">
        <f ca="1">+RIGHT('Data Summary'!A88,LEN('Data Summary'!A88)-9)</f>
        <v>#VALUE!</v>
      </c>
      <c r="B88" s="501" t="str">
        <f ca="1">+IF(ISTEXT('Data Summary'!B88),'Data Summary'!B88,"")</f>
        <v/>
      </c>
      <c r="C88" s="528" t="e">
        <f ca="1">+VALUE('Data Summary'!C88)</f>
        <v>#VALUE!</v>
      </c>
      <c r="D88" s="529" t="e">
        <f ca="1">+IF(AND(ISNUMBER(OFFSET('Water Data'!$D$4,0,10*ROW('Water Data'!D82))),'Data Summary'!BS88="Yes"),100-OFFSET('Water Data'!$D$4,0,10*ROW('Water Data'!D82)),NA())</f>
        <v>#N/A</v>
      </c>
      <c r="E88" s="529" t="e">
        <f ca="1">+IF(AND(ISNUMBER(OFFSET('Water Data'!$D$6,0,10*ROW('Water Data'!D82))),'Data Summary'!BT88="Yes"),OFFSET('Water Data'!$D$6,0,10*ROW('Water Data'!D82)),NA())</f>
        <v>#N/A</v>
      </c>
      <c r="F88" s="529" t="e">
        <f ca="1">+IF(AND(ISNUMBER(OFFSET('Water Data'!$D$9,0,10*ROW('Water Data'!D82))),'Data Summary'!BU88="Yes"),OFFSET('Water Data'!$D$9,0,10*ROW('Water Data'!D82)),NA())</f>
        <v>#N/A</v>
      </c>
      <c r="G88" s="529" t="e">
        <f ca="1">+IF(AND(ISNUMBER(OFFSET('Water Data'!$E$4,0,10*ROW('Water Data'!E82))),'Data Summary'!BV88="Yes"),100-OFFSET('Water Data'!$E$4,0,10*ROW('Water Data'!E82)),NA())</f>
        <v>#N/A</v>
      </c>
      <c r="H88" s="529" t="e">
        <f ca="1">+IF(AND(ISNUMBER(OFFSET('Water Data'!$E$6,0,10*ROW('Water Data'!E82))),'Data Summary'!BW88="Yes"),OFFSET('Water Data'!$E$6,0,10*ROW('Water Data'!E82)),NA())</f>
        <v>#N/A</v>
      </c>
      <c r="I88" s="529" t="e">
        <f ca="1">+IF(AND(ISNUMBER(OFFSET('Water Data'!$E$9,0,10*ROW('Water Data'!E82))),'Data Summary'!BX88="Yes"),OFFSET('Water Data'!$E$9,0,10*ROW('Water Data'!E82)),NA())</f>
        <v>#N/A</v>
      </c>
      <c r="J88" s="529" t="e">
        <f ca="1">+IF(AND(ISNUMBER(OFFSET('Water Data'!$F$4,0,10*ROW('Water Data'!F82))),'Data Summary'!BY88="Yes"),100-OFFSET('Water Data'!$F$4,0,10*ROW('Water Data'!F82)),NA())</f>
        <v>#N/A</v>
      </c>
      <c r="K88" s="529" t="e">
        <f ca="1">+IF(AND(ISNUMBER(OFFSET('Water Data'!$F$6,0,10*ROW('Water Data'!F82))),'Data Summary'!BZ88="Yes"),OFFSET('Water Data'!$F$6,0,10*ROW('Water Data'!F82)),NA())</f>
        <v>#N/A</v>
      </c>
      <c r="L88" s="529" t="e">
        <f ca="1">+IF(AND(ISNUMBER(OFFSET('Water Data'!$F$9,0,10*ROW('Water Data'!F82))),'Data Summary'!CA88="Yes"),OFFSET('Water Data'!$F$9,0,10*ROW('Water Data'!F82)),NA())</f>
        <v>#N/A</v>
      </c>
      <c r="M88" s="529" t="e">
        <f ca="1">+IF(AND(ISNUMBER(OFFSET('Water Data'!$G$4,0,10*ROW('Water Data'!G82))),'Data Summary'!CB88="Yes"),100-OFFSET('Water Data'!$G$4,0,10*ROW('Water Data'!G82)),NA())</f>
        <v>#N/A</v>
      </c>
      <c r="N88" s="529" t="e">
        <f ca="1">+IF(AND(ISNUMBER(OFFSET('Water Data'!$G$6,0,10*ROW('Water Data'!G82))),'Data Summary'!CC88="Yes"),OFFSET('Water Data'!$G$6,0,10*ROW('Water Data'!G82)),NA())</f>
        <v>#N/A</v>
      </c>
      <c r="O88" s="529" t="e">
        <f ca="1">+IF(AND(ISNUMBER(OFFSET('Water Data'!$G$9,0,10*ROW('Water Data'!G82))),'Data Summary'!CD88="Yes"),OFFSET('Water Data'!$G$9,0,10*ROW('Water Data'!G82)),NA())</f>
        <v>#N/A</v>
      </c>
      <c r="P88" s="529" t="e">
        <f ca="1">+IF(AND(ISNUMBER(OFFSET('Water Data'!$H$4,0,10*ROW('Water Data'!H82))),'Data Summary'!CE88="Yes"),100-OFFSET('Water Data'!$H$4,0,10*ROW('Water Data'!H82)),NA())</f>
        <v>#N/A</v>
      </c>
      <c r="Q88" s="529" t="e">
        <f ca="1">+IF(AND(ISNUMBER(OFFSET('Water Data'!$H$6,0,10*ROW('Water Data'!H82))),'Data Summary'!CF88="Yes"),OFFSET('Water Data'!$H$6,0,10*ROW('Water Data'!H82)),NA())</f>
        <v>#N/A</v>
      </c>
      <c r="R88" s="529" t="e">
        <f ca="1">+IF(AND(ISNUMBER(OFFSET('Water Data'!$H$9,0,10*ROW('Water Data'!H82))),'Data Summary'!CG88="Yes"),OFFSET('Water Data'!$H$9,0,10*ROW('Water Data'!H82)),NA())</f>
        <v>#N/A</v>
      </c>
      <c r="S88" s="529" t="e">
        <f ca="1">+IF(AND(ISNUMBER(OFFSET('Water Data'!$I$4,0,10*ROW('Water Data'!I82))),'Data Summary'!CH88="Yes"),100-OFFSET('Water Data'!$I$4,0,10*ROW('Water Data'!I82)),NA())</f>
        <v>#N/A</v>
      </c>
      <c r="T88" s="529" t="e">
        <f ca="1">+IF(AND(ISNUMBER(OFFSET('Water Data'!$I$6,0,10*ROW('Water Data'!I82))),'Data Summary'!CI88="Yes"),OFFSET('Water Data'!$I$6,0,10*ROW('Water Data'!I82)),NA())</f>
        <v>#N/A</v>
      </c>
      <c r="U88" s="529" t="e">
        <f ca="1">+IF(AND(ISNUMBER(OFFSET('Water Data'!$I$9,0,10*ROW('Water Data'!I82))),'Data Summary'!CJ88="Yes"),OFFSET('Water Data'!$I$9,0,10*ROW('Water Data'!I82)),NA())</f>
        <v>#N/A</v>
      </c>
      <c r="V88" s="530" t="e">
        <f ca="1">+IF(AND(ISNUMBER(OFFSET('Sanitation Data'!$D$4,0,10*ROW('Sanitation Data'!D82))),'Data Summary'!CK88="Yes"),100-OFFSET('Sanitation Data'!$D$4,0,10*ROW('Sanitation Data'!D82)),NA())</f>
        <v>#N/A</v>
      </c>
      <c r="W88" s="530" t="e">
        <f ca="1">+IF(AND(ISNUMBER(OFFSET('Sanitation Data'!$D$6,0,10*ROW('Sanitation Data'!D82))),'Data Summary'!CL88="Yes"),OFFSET('Sanitation Data'!$D$6,0,10*ROW('Sanitation Data'!D82)),NA())</f>
        <v>#N/A</v>
      </c>
      <c r="X88" s="530" t="e">
        <f ca="1">+IF(AND(ISNUMBER(OFFSET('Sanitation Data'!$D$10,0,10*ROW('Sanitation Data'!D82))),'Data Summary'!CM88="Yes"),OFFSET('Sanitation Data'!$D$10,0,10*ROW('Sanitation Data'!D82)),NA())</f>
        <v>#N/A</v>
      </c>
      <c r="Y88" s="530" t="e">
        <f ca="1">+IF(AND(ISNUMBER(OFFSET('Sanitation Data'!$D$11,0,10*ROW('Sanitation Data'!D82))),'Data Summary'!CN88="Yes"),OFFSET('Sanitation Data'!$D$11,0,10*ROW('Sanitation Data'!D82)),NA())</f>
        <v>#N/A</v>
      </c>
      <c r="Z88" s="530" t="e">
        <f ca="1">+IF(AND(ISNUMBER(OFFSET('Sanitation Data'!$D$12,0,10*ROW('Sanitation Data'!D82))),'Data Summary'!CO88="Yes"),OFFSET('Sanitation Data'!$D$12,0,10*ROW('Sanitation Data'!D82)),NA())</f>
        <v>#N/A</v>
      </c>
      <c r="AA88" s="530" t="e">
        <f ca="1">+IF(AND(ISNUMBER(OFFSET('Sanitation Data'!$E$4,0,10*ROW('Sanitation Data'!E82))),'Data Summary'!CP88="Yes"),100-OFFSET('Sanitation Data'!$E$4,0,10*ROW('Sanitation Data'!E82)),NA())</f>
        <v>#N/A</v>
      </c>
      <c r="AB88" s="530" t="e">
        <f ca="1">+IF(AND(ISNUMBER(OFFSET('Sanitation Data'!$E$6,0,10*ROW('Sanitation Data'!E82))),'Data Summary'!CQ88="Yes"),OFFSET('Sanitation Data'!$E$6,0,10*ROW('Sanitation Data'!E82)),NA())</f>
        <v>#N/A</v>
      </c>
      <c r="AC88" s="530" t="e">
        <f ca="1">+IF(AND(ISNUMBER(OFFSET('Sanitation Data'!$E$10,0,10*ROW('Sanitation Data'!E82))),'Data Summary'!CR88="Yes"),OFFSET('Sanitation Data'!$E$10,0,10*ROW('Sanitation Data'!E82)),NA())</f>
        <v>#N/A</v>
      </c>
      <c r="AD88" s="530" t="e">
        <f ca="1">+IF(AND(ISNUMBER(OFFSET('Sanitation Data'!$E$11,0,10*ROW('Sanitation Data'!E82))),'Data Summary'!CS88="Yes"),OFFSET('Sanitation Data'!$E$11,0,10*ROW('Sanitation Data'!E82)),NA())</f>
        <v>#N/A</v>
      </c>
      <c r="AE88" s="530" t="e">
        <f ca="1">+IF(AND(ISNUMBER(OFFSET('Sanitation Data'!$E$12,0,10*ROW('Sanitation Data'!E82))),'Data Summary'!CT88="Yes"),OFFSET('Sanitation Data'!$E$12,0,10*ROW('Sanitation Data'!E82)),NA())</f>
        <v>#N/A</v>
      </c>
      <c r="AF88" s="530" t="e">
        <f ca="1">+IF(AND(ISNUMBER(OFFSET('Sanitation Data'!$F$4,0,10*ROW('Sanitation Data'!F82))),'Data Summary'!CU88="Yes"),100-OFFSET('Sanitation Data'!$F$4,0,10*ROW('Sanitation Data'!F82)),NA())</f>
        <v>#N/A</v>
      </c>
      <c r="AG88" s="530" t="e">
        <f ca="1">+IF(AND(ISNUMBER(OFFSET('Sanitation Data'!$F$6,0,10*ROW('Sanitation Data'!F82))),'Data Summary'!CV88="Yes"),OFFSET('Sanitation Data'!$F$6,0,10*ROW('Sanitation Data'!F82)),NA())</f>
        <v>#N/A</v>
      </c>
      <c r="AH88" s="530" t="e">
        <f ca="1">+IF(AND(ISNUMBER(OFFSET('Sanitation Data'!$F$10,0,10*ROW('Sanitation Data'!F82))),'Data Summary'!CW88="Yes"),OFFSET('Sanitation Data'!$F$10,0,10*ROW('Sanitation Data'!F82)),NA())</f>
        <v>#N/A</v>
      </c>
      <c r="AI88" s="530" t="e">
        <f ca="1">+IF(AND(ISNUMBER(OFFSET('Sanitation Data'!$F$11,0,10*ROW('Sanitation Data'!F82))),'Data Summary'!CX88="Yes"),OFFSET('Sanitation Data'!$F$11,0,10*ROW('Sanitation Data'!F82)),NA())</f>
        <v>#N/A</v>
      </c>
      <c r="AJ88" s="530" t="e">
        <f ca="1">+IF(AND(ISNUMBER(OFFSET('Sanitation Data'!$F$12,0,10*ROW('Sanitation Data'!F82))),'Data Summary'!CY88="Yes"),OFFSET('Sanitation Data'!$F$12,0,10*ROW('Sanitation Data'!F82)),NA())</f>
        <v>#N/A</v>
      </c>
      <c r="AK88" s="530" t="e">
        <f ca="1">+IF(AND(ISNUMBER(OFFSET('Sanitation Data'!$G$4,0,10*ROW('Sanitation Data'!G82))),'Data Summary'!CZ88="Yes"),100-OFFSET('Sanitation Data'!$G$4,0,10*ROW('Sanitation Data'!G82)),NA())</f>
        <v>#N/A</v>
      </c>
      <c r="AL88" s="530" t="e">
        <f ca="1">+IF(AND(ISNUMBER(OFFSET('Sanitation Data'!$G$6,0,10*ROW('Sanitation Data'!G82))),'Data Summary'!DA88="Yes"),OFFSET('Sanitation Data'!$G$6,0,10*ROW('Sanitation Data'!G82)),NA())</f>
        <v>#N/A</v>
      </c>
      <c r="AM88" s="530" t="e">
        <f ca="1">+IF(AND(ISNUMBER(OFFSET('Sanitation Data'!$G$10,0,10*ROW('Sanitation Data'!G82))),'Data Summary'!DB88="Yes"),OFFSET('Sanitation Data'!$G$10,0,10*ROW('Sanitation Data'!G82)),NA())</f>
        <v>#N/A</v>
      </c>
      <c r="AN88" s="530" t="e">
        <f ca="1">+IF(AND(ISNUMBER(OFFSET('Sanitation Data'!$G$11,0,10*ROW('Sanitation Data'!G82))),'Data Summary'!DC88="Yes"),OFFSET('Sanitation Data'!$G$11,0,10*ROW('Sanitation Data'!G82)),NA())</f>
        <v>#N/A</v>
      </c>
      <c r="AO88" s="530" t="e">
        <f ca="1">+IF(AND(ISNUMBER(OFFSET('Sanitation Data'!$G$12,0,10*ROW('Sanitation Data'!G82))),'Data Summary'!DD88="Yes"),OFFSET('Sanitation Data'!$G$12,0,10*ROW('Sanitation Data'!G82)),NA())</f>
        <v>#N/A</v>
      </c>
      <c r="AP88" s="530" t="e">
        <f ca="1">+IF(AND(ISNUMBER(OFFSET('Sanitation Data'!$H$4,0,10*ROW('Sanitation Data'!H82))),'Data Summary'!DE88="Yes"),100-OFFSET('Sanitation Data'!$H$4,0,10*ROW('Sanitation Data'!H82)),NA())</f>
        <v>#N/A</v>
      </c>
      <c r="AQ88" s="530" t="e">
        <f ca="1">+IF(AND(ISNUMBER(OFFSET('Sanitation Data'!$H$6,0,10*ROW('Sanitation Data'!H82))),'Data Summary'!DF88="Yes"),OFFSET('Sanitation Data'!$H$6,0,10*ROW('Sanitation Data'!H82)),NA())</f>
        <v>#N/A</v>
      </c>
      <c r="AR88" s="530" t="e">
        <f ca="1">+IF(AND(ISNUMBER(OFFSET('Sanitation Data'!$H$10,0,10*ROW('Sanitation Data'!H82))),'Data Summary'!DG88="Yes"),OFFSET('Sanitation Data'!$H$10,0,10*ROW('Sanitation Data'!H82)),NA())</f>
        <v>#N/A</v>
      </c>
      <c r="AS88" s="530" t="e">
        <f ca="1">+IF(AND(ISNUMBER(OFFSET('Sanitation Data'!$H$11,0,10*ROW('Sanitation Data'!H82))),'Data Summary'!DH88="Yes"),OFFSET('Sanitation Data'!$H$11,0,10*ROW('Sanitation Data'!H82)),NA())</f>
        <v>#N/A</v>
      </c>
      <c r="AT88" s="530" t="e">
        <f ca="1">+IF(AND(ISNUMBER(OFFSET('Sanitation Data'!$H$12,0,10*ROW('Sanitation Data'!H82))),'Data Summary'!DI88="Yes"),OFFSET('Sanitation Data'!$H$12,0,10*ROW('Sanitation Data'!H82)),NA())</f>
        <v>#N/A</v>
      </c>
      <c r="AU88" s="530" t="e">
        <f ca="1">+IF(AND(ISNUMBER(OFFSET('Sanitation Data'!$I$4,0,10*ROW('Sanitation Data'!I82))),'Data Summary'!DJ88="Yes"),100-OFFSET('Sanitation Data'!$I$4,0,10*ROW('Sanitation Data'!I82)),NA())</f>
        <v>#N/A</v>
      </c>
      <c r="AV88" s="530" t="e">
        <f ca="1">+IF(AND(ISNUMBER(OFFSET('Sanitation Data'!$I$6,0,10*ROW('Sanitation Data'!I82))),'Data Summary'!DK88="Yes"),OFFSET('Sanitation Data'!$I$6,0,10*ROW('Sanitation Data'!I82)),NA())</f>
        <v>#N/A</v>
      </c>
      <c r="AW88" s="530" t="e">
        <f ca="1">+IF(AND(ISNUMBER(OFFSET('Sanitation Data'!$I$10,0,10*ROW('Sanitation Data'!I82))),'Data Summary'!DL88="Yes"),OFFSET('Sanitation Data'!$I$10,0,10*ROW('Sanitation Data'!I82)),NA())</f>
        <v>#N/A</v>
      </c>
      <c r="AX88" s="530" t="e">
        <f ca="1">+IF(AND(ISNUMBER(OFFSET('Sanitation Data'!$I$11,0,10*ROW('Sanitation Data'!I82))),'Data Summary'!DM88="Yes"),OFFSET('Sanitation Data'!$I$11,0,10*ROW('Sanitation Data'!I82)),NA())</f>
        <v>#N/A</v>
      </c>
      <c r="AY88" s="530" t="e">
        <f ca="1">+IF(AND(ISNUMBER(OFFSET('Sanitation Data'!$I$12,0,10*ROW('Sanitation Data'!I82))),'Data Summary'!DN88="Yes"),OFFSET('Sanitation Data'!$I$12,0,10*ROW('Sanitation Data'!I82)),NA())</f>
        <v>#N/A</v>
      </c>
      <c r="AZ88" s="531" t="e">
        <f ca="1">+IF(AND(ISNUMBER(OFFSET('Hygiene Data'!$D$5,0,10*ROW('Hygiene Data'!D82))),'Data Summary'!DO88="Yes"),OFFSET('Hygiene Data'!$D$5,0,10*ROW('Hygiene Data'!D82)),NA())</f>
        <v>#N/A</v>
      </c>
      <c r="BA88" s="531" t="e">
        <f ca="1">+IF(AND(ISNUMBER(OFFSET('Hygiene Data'!$D$7,0,10*ROW('Hygiene Data'!D82))),'Data Summary'!DP88="Yes"),OFFSET('Hygiene Data'!$D$7,0,10*ROW('Hygiene Data'!D82)),NA())</f>
        <v>#N/A</v>
      </c>
      <c r="BB88" s="531" t="e">
        <f ca="1">+IF(AND(ISNUMBER(OFFSET('Hygiene Data'!$D$9,0,10*ROW('Hygiene Data'!D82))),'Data Summary'!DQ88="Yes"),OFFSET('Hygiene Data'!$D$9,0,10*ROW('Hygiene Data'!D82)),NA())</f>
        <v>#N/A</v>
      </c>
      <c r="BC88" s="531" t="e">
        <f ca="1">+IF(AND(ISNUMBER(OFFSET('Hygiene Data'!$E$5,0,10*ROW('Hygiene Data'!E82))),'Data Summary'!DR88="Yes"),OFFSET('Hygiene Data'!$E$5,0,10*ROW('Hygiene Data'!E82)),NA())</f>
        <v>#N/A</v>
      </c>
      <c r="BD88" s="531" t="e">
        <f ca="1">+IF(AND(ISNUMBER(OFFSET('Hygiene Data'!$E$7,0,10*ROW('Hygiene Data'!E82))),'Data Summary'!DS88="Yes"),OFFSET('Hygiene Data'!$E$7,0,10*ROW('Hygiene Data'!E82)),NA())</f>
        <v>#N/A</v>
      </c>
      <c r="BE88" s="531" t="e">
        <f ca="1">+IF(AND(ISNUMBER(OFFSET('Hygiene Data'!$E$9,0,10*ROW('Hygiene Data'!E82))),'Data Summary'!DT88="Yes"),OFFSET('Hygiene Data'!$E$9,0,10*ROW('Hygiene Data'!E82)),NA())</f>
        <v>#N/A</v>
      </c>
      <c r="BF88" s="531" t="e">
        <f ca="1">+IF(AND(ISNUMBER(OFFSET('Hygiene Data'!$F$5,0,10*ROW('Hygiene Data'!F82))),'Data Summary'!DU88="Yes"),OFFSET('Hygiene Data'!$F$5,0,10*ROW('Hygiene Data'!F82)),NA())</f>
        <v>#N/A</v>
      </c>
      <c r="BG88" s="531" t="e">
        <f ca="1">+IF(AND(ISNUMBER(OFFSET('Hygiene Data'!$F$7,0,10*ROW('Hygiene Data'!F82))),'Data Summary'!DV88="Yes"),OFFSET('Hygiene Data'!$F$7,0,10*ROW('Hygiene Data'!F82)),NA())</f>
        <v>#N/A</v>
      </c>
      <c r="BH88" s="531" t="e">
        <f ca="1">+IF(AND(ISNUMBER(OFFSET('Hygiene Data'!$F$9,0,10*ROW('Hygiene Data'!F82))),'Data Summary'!DW88="Yes"),OFFSET('Hygiene Data'!$F$9,0,10*ROW('Hygiene Data'!F82)),NA())</f>
        <v>#N/A</v>
      </c>
      <c r="BI88" s="531" t="e">
        <f ca="1">+IF(AND(ISNUMBER(OFFSET('Hygiene Data'!$G$5,0,10*ROW('Hygiene Data'!G82))),'Data Summary'!DX88="Yes"),OFFSET('Hygiene Data'!$G$5,0,10*ROW('Hygiene Data'!G82)),NA())</f>
        <v>#N/A</v>
      </c>
      <c r="BJ88" s="531" t="e">
        <f ca="1">+IF(AND(ISNUMBER(OFFSET('Hygiene Data'!$G$7,0,10*ROW('Hygiene Data'!G82))),'Data Summary'!DY88="Yes"),OFFSET('Hygiene Data'!$G$7,0,10*ROW('Hygiene Data'!G82)),NA())</f>
        <v>#N/A</v>
      </c>
      <c r="BK88" s="531" t="e">
        <f ca="1">+IF(AND(ISNUMBER(OFFSET('Hygiene Data'!$G$9,0,10*ROW('Hygiene Data'!G82))),'Data Summary'!DZ88="Yes"),OFFSET('Hygiene Data'!$G$9,0,10*ROW('Hygiene Data'!G82)),NA())</f>
        <v>#N/A</v>
      </c>
      <c r="BL88" s="531" t="e">
        <f ca="1">+IF(AND(ISNUMBER(OFFSET('Hygiene Data'!$H$5,0,10*ROW('Hygiene Data'!H82))),'Data Summary'!EA88="Yes"),OFFSET('Hygiene Data'!$H$5,0,10*ROW('Hygiene Data'!H82)),NA())</f>
        <v>#N/A</v>
      </c>
      <c r="BM88" s="531" t="e">
        <f ca="1">+IF(AND(ISNUMBER(OFFSET('Hygiene Data'!$H$7,0,10*ROW('Hygiene Data'!H82))),'Data Summary'!EB88="Yes"),OFFSET('Hygiene Data'!$H$7,0,10*ROW('Hygiene Data'!H82)),NA())</f>
        <v>#N/A</v>
      </c>
      <c r="BN88" s="531" t="e">
        <f ca="1">+IF(AND(ISNUMBER(OFFSET('Hygiene Data'!$H$9,0,10*ROW('Hygiene Data'!H82))),'Data Summary'!EC88="Yes"),OFFSET('Hygiene Data'!$H$9,0,10*ROW('Hygiene Data'!H82)),NA())</f>
        <v>#N/A</v>
      </c>
      <c r="BO88" s="531" t="e">
        <f ca="1">+IF(AND(ISNUMBER(OFFSET('Hygiene Data'!$I$5,0,10*ROW('Hygiene Data'!I82))),'Data Summary'!ED88="Yes"),OFFSET('Hygiene Data'!$I$5,0,10*ROW('Hygiene Data'!I82)),NA())</f>
        <v>#N/A</v>
      </c>
      <c r="BP88" s="531" t="e">
        <f ca="1">+IF(AND(ISNUMBER(OFFSET('Hygiene Data'!$I$7,0,10*ROW('Hygiene Data'!I82))),'Data Summary'!EE88="Yes"),OFFSET('Hygiene Data'!$I$7,0,10*ROW('Hygiene Data'!I82)),NA())</f>
        <v>#N/A</v>
      </c>
      <c r="BQ88" s="531" t="e">
        <f ca="1">+IF(AND(ISNUMBER(OFFSET('Hygiene Data'!$I$9,0,10*ROW('Hygiene Data'!I82))),'Data Summary'!EF88="Yes"),OFFSET('Hygiene Data'!$I$9,0,10*ROW('Hygiene Data'!I82)),NA())</f>
        <v>#N/A</v>
      </c>
    </row>
    <row r="89" spans="1:69" x14ac:dyDescent="0.25">
      <c r="A89" s="527" t="e">
        <f ca="1">+RIGHT('Data Summary'!A89,LEN('Data Summary'!A89)-9)</f>
        <v>#VALUE!</v>
      </c>
      <c r="B89" s="501" t="str">
        <f ca="1">+IF(ISTEXT('Data Summary'!B89),'Data Summary'!B89,"")</f>
        <v/>
      </c>
      <c r="C89" s="528" t="e">
        <f ca="1">+VALUE('Data Summary'!C89)</f>
        <v>#VALUE!</v>
      </c>
      <c r="D89" s="529" t="e">
        <f ca="1">+IF(AND(ISNUMBER(OFFSET('Water Data'!$D$4,0,10*ROW('Water Data'!D83))),'Data Summary'!BS89="Yes"),100-OFFSET('Water Data'!$D$4,0,10*ROW('Water Data'!D83)),NA())</f>
        <v>#N/A</v>
      </c>
      <c r="E89" s="529" t="e">
        <f ca="1">+IF(AND(ISNUMBER(OFFSET('Water Data'!$D$6,0,10*ROW('Water Data'!D83))),'Data Summary'!BT89="Yes"),OFFSET('Water Data'!$D$6,0,10*ROW('Water Data'!D83)),NA())</f>
        <v>#N/A</v>
      </c>
      <c r="F89" s="529" t="e">
        <f ca="1">+IF(AND(ISNUMBER(OFFSET('Water Data'!$D$9,0,10*ROW('Water Data'!D83))),'Data Summary'!BU89="Yes"),OFFSET('Water Data'!$D$9,0,10*ROW('Water Data'!D83)),NA())</f>
        <v>#N/A</v>
      </c>
      <c r="G89" s="529" t="e">
        <f ca="1">+IF(AND(ISNUMBER(OFFSET('Water Data'!$E$4,0,10*ROW('Water Data'!E83))),'Data Summary'!BV89="Yes"),100-OFFSET('Water Data'!$E$4,0,10*ROW('Water Data'!E83)),NA())</f>
        <v>#N/A</v>
      </c>
      <c r="H89" s="529" t="e">
        <f ca="1">+IF(AND(ISNUMBER(OFFSET('Water Data'!$E$6,0,10*ROW('Water Data'!E83))),'Data Summary'!BW89="Yes"),OFFSET('Water Data'!$E$6,0,10*ROW('Water Data'!E83)),NA())</f>
        <v>#N/A</v>
      </c>
      <c r="I89" s="529" t="e">
        <f ca="1">+IF(AND(ISNUMBER(OFFSET('Water Data'!$E$9,0,10*ROW('Water Data'!E83))),'Data Summary'!BX89="Yes"),OFFSET('Water Data'!$E$9,0,10*ROW('Water Data'!E83)),NA())</f>
        <v>#N/A</v>
      </c>
      <c r="J89" s="529" t="e">
        <f ca="1">+IF(AND(ISNUMBER(OFFSET('Water Data'!$F$4,0,10*ROW('Water Data'!F83))),'Data Summary'!BY89="Yes"),100-OFFSET('Water Data'!$F$4,0,10*ROW('Water Data'!F83)),NA())</f>
        <v>#N/A</v>
      </c>
      <c r="K89" s="529" t="e">
        <f ca="1">+IF(AND(ISNUMBER(OFFSET('Water Data'!$F$6,0,10*ROW('Water Data'!F83))),'Data Summary'!BZ89="Yes"),OFFSET('Water Data'!$F$6,0,10*ROW('Water Data'!F83)),NA())</f>
        <v>#N/A</v>
      </c>
      <c r="L89" s="529" t="e">
        <f ca="1">+IF(AND(ISNUMBER(OFFSET('Water Data'!$F$9,0,10*ROW('Water Data'!F83))),'Data Summary'!CA89="Yes"),OFFSET('Water Data'!$F$9,0,10*ROW('Water Data'!F83)),NA())</f>
        <v>#N/A</v>
      </c>
      <c r="M89" s="529" t="e">
        <f ca="1">+IF(AND(ISNUMBER(OFFSET('Water Data'!$G$4,0,10*ROW('Water Data'!G83))),'Data Summary'!CB89="Yes"),100-OFFSET('Water Data'!$G$4,0,10*ROW('Water Data'!G83)),NA())</f>
        <v>#N/A</v>
      </c>
      <c r="N89" s="529" t="e">
        <f ca="1">+IF(AND(ISNUMBER(OFFSET('Water Data'!$G$6,0,10*ROW('Water Data'!G83))),'Data Summary'!CC89="Yes"),OFFSET('Water Data'!$G$6,0,10*ROW('Water Data'!G83)),NA())</f>
        <v>#N/A</v>
      </c>
      <c r="O89" s="529" t="e">
        <f ca="1">+IF(AND(ISNUMBER(OFFSET('Water Data'!$G$9,0,10*ROW('Water Data'!G83))),'Data Summary'!CD89="Yes"),OFFSET('Water Data'!$G$9,0,10*ROW('Water Data'!G83)),NA())</f>
        <v>#N/A</v>
      </c>
      <c r="P89" s="529" t="e">
        <f ca="1">+IF(AND(ISNUMBER(OFFSET('Water Data'!$H$4,0,10*ROW('Water Data'!H83))),'Data Summary'!CE89="Yes"),100-OFFSET('Water Data'!$H$4,0,10*ROW('Water Data'!H83)),NA())</f>
        <v>#N/A</v>
      </c>
      <c r="Q89" s="529" t="e">
        <f ca="1">+IF(AND(ISNUMBER(OFFSET('Water Data'!$H$6,0,10*ROW('Water Data'!H83))),'Data Summary'!CF89="Yes"),OFFSET('Water Data'!$H$6,0,10*ROW('Water Data'!H83)),NA())</f>
        <v>#N/A</v>
      </c>
      <c r="R89" s="529" t="e">
        <f ca="1">+IF(AND(ISNUMBER(OFFSET('Water Data'!$H$9,0,10*ROW('Water Data'!H83))),'Data Summary'!CG89="Yes"),OFFSET('Water Data'!$H$9,0,10*ROW('Water Data'!H83)),NA())</f>
        <v>#N/A</v>
      </c>
      <c r="S89" s="529" t="e">
        <f ca="1">+IF(AND(ISNUMBER(OFFSET('Water Data'!$I$4,0,10*ROW('Water Data'!I83))),'Data Summary'!CH89="Yes"),100-OFFSET('Water Data'!$I$4,0,10*ROW('Water Data'!I83)),NA())</f>
        <v>#N/A</v>
      </c>
      <c r="T89" s="529" t="e">
        <f ca="1">+IF(AND(ISNUMBER(OFFSET('Water Data'!$I$6,0,10*ROW('Water Data'!I83))),'Data Summary'!CI89="Yes"),OFFSET('Water Data'!$I$6,0,10*ROW('Water Data'!I83)),NA())</f>
        <v>#N/A</v>
      </c>
      <c r="U89" s="529" t="e">
        <f ca="1">+IF(AND(ISNUMBER(OFFSET('Water Data'!$I$9,0,10*ROW('Water Data'!I83))),'Data Summary'!CJ89="Yes"),OFFSET('Water Data'!$I$9,0,10*ROW('Water Data'!I83)),NA())</f>
        <v>#N/A</v>
      </c>
      <c r="V89" s="530" t="e">
        <f ca="1">+IF(AND(ISNUMBER(OFFSET('Sanitation Data'!$D$4,0,10*ROW('Sanitation Data'!D83))),'Data Summary'!CK89="Yes"),100-OFFSET('Sanitation Data'!$D$4,0,10*ROW('Sanitation Data'!D83)),NA())</f>
        <v>#N/A</v>
      </c>
      <c r="W89" s="530" t="e">
        <f ca="1">+IF(AND(ISNUMBER(OFFSET('Sanitation Data'!$D$6,0,10*ROW('Sanitation Data'!D83))),'Data Summary'!CL89="Yes"),OFFSET('Sanitation Data'!$D$6,0,10*ROW('Sanitation Data'!D83)),NA())</f>
        <v>#N/A</v>
      </c>
      <c r="X89" s="530" t="e">
        <f ca="1">+IF(AND(ISNUMBER(OFFSET('Sanitation Data'!$D$10,0,10*ROW('Sanitation Data'!D83))),'Data Summary'!CM89="Yes"),OFFSET('Sanitation Data'!$D$10,0,10*ROW('Sanitation Data'!D83)),NA())</f>
        <v>#N/A</v>
      </c>
      <c r="Y89" s="530" t="e">
        <f ca="1">+IF(AND(ISNUMBER(OFFSET('Sanitation Data'!$D$11,0,10*ROW('Sanitation Data'!D83))),'Data Summary'!CN89="Yes"),OFFSET('Sanitation Data'!$D$11,0,10*ROW('Sanitation Data'!D83)),NA())</f>
        <v>#N/A</v>
      </c>
      <c r="Z89" s="530" t="e">
        <f ca="1">+IF(AND(ISNUMBER(OFFSET('Sanitation Data'!$D$12,0,10*ROW('Sanitation Data'!D83))),'Data Summary'!CO89="Yes"),OFFSET('Sanitation Data'!$D$12,0,10*ROW('Sanitation Data'!D83)),NA())</f>
        <v>#N/A</v>
      </c>
      <c r="AA89" s="530" t="e">
        <f ca="1">+IF(AND(ISNUMBER(OFFSET('Sanitation Data'!$E$4,0,10*ROW('Sanitation Data'!E83))),'Data Summary'!CP89="Yes"),100-OFFSET('Sanitation Data'!$E$4,0,10*ROW('Sanitation Data'!E83)),NA())</f>
        <v>#N/A</v>
      </c>
      <c r="AB89" s="530" t="e">
        <f ca="1">+IF(AND(ISNUMBER(OFFSET('Sanitation Data'!$E$6,0,10*ROW('Sanitation Data'!E83))),'Data Summary'!CQ89="Yes"),OFFSET('Sanitation Data'!$E$6,0,10*ROW('Sanitation Data'!E83)),NA())</f>
        <v>#N/A</v>
      </c>
      <c r="AC89" s="530" t="e">
        <f ca="1">+IF(AND(ISNUMBER(OFFSET('Sanitation Data'!$E$10,0,10*ROW('Sanitation Data'!E83))),'Data Summary'!CR89="Yes"),OFFSET('Sanitation Data'!$E$10,0,10*ROW('Sanitation Data'!E83)),NA())</f>
        <v>#N/A</v>
      </c>
      <c r="AD89" s="530" t="e">
        <f ca="1">+IF(AND(ISNUMBER(OFFSET('Sanitation Data'!$E$11,0,10*ROW('Sanitation Data'!E83))),'Data Summary'!CS89="Yes"),OFFSET('Sanitation Data'!$E$11,0,10*ROW('Sanitation Data'!E83)),NA())</f>
        <v>#N/A</v>
      </c>
      <c r="AE89" s="530" t="e">
        <f ca="1">+IF(AND(ISNUMBER(OFFSET('Sanitation Data'!$E$12,0,10*ROW('Sanitation Data'!E83))),'Data Summary'!CT89="Yes"),OFFSET('Sanitation Data'!$E$12,0,10*ROW('Sanitation Data'!E83)),NA())</f>
        <v>#N/A</v>
      </c>
      <c r="AF89" s="530" t="e">
        <f ca="1">+IF(AND(ISNUMBER(OFFSET('Sanitation Data'!$F$4,0,10*ROW('Sanitation Data'!F83))),'Data Summary'!CU89="Yes"),100-OFFSET('Sanitation Data'!$F$4,0,10*ROW('Sanitation Data'!F83)),NA())</f>
        <v>#N/A</v>
      </c>
      <c r="AG89" s="530" t="e">
        <f ca="1">+IF(AND(ISNUMBER(OFFSET('Sanitation Data'!$F$6,0,10*ROW('Sanitation Data'!F83))),'Data Summary'!CV89="Yes"),OFFSET('Sanitation Data'!$F$6,0,10*ROW('Sanitation Data'!F83)),NA())</f>
        <v>#N/A</v>
      </c>
      <c r="AH89" s="530" t="e">
        <f ca="1">+IF(AND(ISNUMBER(OFFSET('Sanitation Data'!$F$10,0,10*ROW('Sanitation Data'!F83))),'Data Summary'!CW89="Yes"),OFFSET('Sanitation Data'!$F$10,0,10*ROW('Sanitation Data'!F83)),NA())</f>
        <v>#N/A</v>
      </c>
      <c r="AI89" s="530" t="e">
        <f ca="1">+IF(AND(ISNUMBER(OFFSET('Sanitation Data'!$F$11,0,10*ROW('Sanitation Data'!F83))),'Data Summary'!CX89="Yes"),OFFSET('Sanitation Data'!$F$11,0,10*ROW('Sanitation Data'!F83)),NA())</f>
        <v>#N/A</v>
      </c>
      <c r="AJ89" s="530" t="e">
        <f ca="1">+IF(AND(ISNUMBER(OFFSET('Sanitation Data'!$F$12,0,10*ROW('Sanitation Data'!F83))),'Data Summary'!CY89="Yes"),OFFSET('Sanitation Data'!$F$12,0,10*ROW('Sanitation Data'!F83)),NA())</f>
        <v>#N/A</v>
      </c>
      <c r="AK89" s="530" t="e">
        <f ca="1">+IF(AND(ISNUMBER(OFFSET('Sanitation Data'!$G$4,0,10*ROW('Sanitation Data'!G83))),'Data Summary'!CZ89="Yes"),100-OFFSET('Sanitation Data'!$G$4,0,10*ROW('Sanitation Data'!G83)),NA())</f>
        <v>#N/A</v>
      </c>
      <c r="AL89" s="530" t="e">
        <f ca="1">+IF(AND(ISNUMBER(OFFSET('Sanitation Data'!$G$6,0,10*ROW('Sanitation Data'!G83))),'Data Summary'!DA89="Yes"),OFFSET('Sanitation Data'!$G$6,0,10*ROW('Sanitation Data'!G83)),NA())</f>
        <v>#N/A</v>
      </c>
      <c r="AM89" s="530" t="e">
        <f ca="1">+IF(AND(ISNUMBER(OFFSET('Sanitation Data'!$G$10,0,10*ROW('Sanitation Data'!G83))),'Data Summary'!DB89="Yes"),OFFSET('Sanitation Data'!$G$10,0,10*ROW('Sanitation Data'!G83)),NA())</f>
        <v>#N/A</v>
      </c>
      <c r="AN89" s="530" t="e">
        <f ca="1">+IF(AND(ISNUMBER(OFFSET('Sanitation Data'!$G$11,0,10*ROW('Sanitation Data'!G83))),'Data Summary'!DC89="Yes"),OFFSET('Sanitation Data'!$G$11,0,10*ROW('Sanitation Data'!G83)),NA())</f>
        <v>#N/A</v>
      </c>
      <c r="AO89" s="530" t="e">
        <f ca="1">+IF(AND(ISNUMBER(OFFSET('Sanitation Data'!$G$12,0,10*ROW('Sanitation Data'!G83))),'Data Summary'!DD89="Yes"),OFFSET('Sanitation Data'!$G$12,0,10*ROW('Sanitation Data'!G83)),NA())</f>
        <v>#N/A</v>
      </c>
      <c r="AP89" s="530" t="e">
        <f ca="1">+IF(AND(ISNUMBER(OFFSET('Sanitation Data'!$H$4,0,10*ROW('Sanitation Data'!H83))),'Data Summary'!DE89="Yes"),100-OFFSET('Sanitation Data'!$H$4,0,10*ROW('Sanitation Data'!H83)),NA())</f>
        <v>#N/A</v>
      </c>
      <c r="AQ89" s="530" t="e">
        <f ca="1">+IF(AND(ISNUMBER(OFFSET('Sanitation Data'!$H$6,0,10*ROW('Sanitation Data'!H83))),'Data Summary'!DF89="Yes"),OFFSET('Sanitation Data'!$H$6,0,10*ROW('Sanitation Data'!H83)),NA())</f>
        <v>#N/A</v>
      </c>
      <c r="AR89" s="530" t="e">
        <f ca="1">+IF(AND(ISNUMBER(OFFSET('Sanitation Data'!$H$10,0,10*ROW('Sanitation Data'!H83))),'Data Summary'!DG89="Yes"),OFFSET('Sanitation Data'!$H$10,0,10*ROW('Sanitation Data'!H83)),NA())</f>
        <v>#N/A</v>
      </c>
      <c r="AS89" s="530" t="e">
        <f ca="1">+IF(AND(ISNUMBER(OFFSET('Sanitation Data'!$H$11,0,10*ROW('Sanitation Data'!H83))),'Data Summary'!DH89="Yes"),OFFSET('Sanitation Data'!$H$11,0,10*ROW('Sanitation Data'!H83)),NA())</f>
        <v>#N/A</v>
      </c>
      <c r="AT89" s="530" t="e">
        <f ca="1">+IF(AND(ISNUMBER(OFFSET('Sanitation Data'!$H$12,0,10*ROW('Sanitation Data'!H83))),'Data Summary'!DI89="Yes"),OFFSET('Sanitation Data'!$H$12,0,10*ROW('Sanitation Data'!H83)),NA())</f>
        <v>#N/A</v>
      </c>
      <c r="AU89" s="530" t="e">
        <f ca="1">+IF(AND(ISNUMBER(OFFSET('Sanitation Data'!$I$4,0,10*ROW('Sanitation Data'!I83))),'Data Summary'!DJ89="Yes"),100-OFFSET('Sanitation Data'!$I$4,0,10*ROW('Sanitation Data'!I83)),NA())</f>
        <v>#N/A</v>
      </c>
      <c r="AV89" s="530" t="e">
        <f ca="1">+IF(AND(ISNUMBER(OFFSET('Sanitation Data'!$I$6,0,10*ROW('Sanitation Data'!I83))),'Data Summary'!DK89="Yes"),OFFSET('Sanitation Data'!$I$6,0,10*ROW('Sanitation Data'!I83)),NA())</f>
        <v>#N/A</v>
      </c>
      <c r="AW89" s="530" t="e">
        <f ca="1">+IF(AND(ISNUMBER(OFFSET('Sanitation Data'!$I$10,0,10*ROW('Sanitation Data'!I83))),'Data Summary'!DL89="Yes"),OFFSET('Sanitation Data'!$I$10,0,10*ROW('Sanitation Data'!I83)),NA())</f>
        <v>#N/A</v>
      </c>
      <c r="AX89" s="530" t="e">
        <f ca="1">+IF(AND(ISNUMBER(OFFSET('Sanitation Data'!$I$11,0,10*ROW('Sanitation Data'!I83))),'Data Summary'!DM89="Yes"),OFFSET('Sanitation Data'!$I$11,0,10*ROW('Sanitation Data'!I83)),NA())</f>
        <v>#N/A</v>
      </c>
      <c r="AY89" s="530" t="e">
        <f ca="1">+IF(AND(ISNUMBER(OFFSET('Sanitation Data'!$I$12,0,10*ROW('Sanitation Data'!I83))),'Data Summary'!DN89="Yes"),OFFSET('Sanitation Data'!$I$12,0,10*ROW('Sanitation Data'!I83)),NA())</f>
        <v>#N/A</v>
      </c>
      <c r="AZ89" s="531" t="e">
        <f ca="1">+IF(AND(ISNUMBER(OFFSET('Hygiene Data'!$D$5,0,10*ROW('Hygiene Data'!D83))),'Data Summary'!DO89="Yes"),OFFSET('Hygiene Data'!$D$5,0,10*ROW('Hygiene Data'!D83)),NA())</f>
        <v>#N/A</v>
      </c>
      <c r="BA89" s="531" t="e">
        <f ca="1">+IF(AND(ISNUMBER(OFFSET('Hygiene Data'!$D$7,0,10*ROW('Hygiene Data'!D83))),'Data Summary'!DP89="Yes"),OFFSET('Hygiene Data'!$D$7,0,10*ROW('Hygiene Data'!D83)),NA())</f>
        <v>#N/A</v>
      </c>
      <c r="BB89" s="531" t="e">
        <f ca="1">+IF(AND(ISNUMBER(OFFSET('Hygiene Data'!$D$9,0,10*ROW('Hygiene Data'!D83))),'Data Summary'!DQ89="Yes"),OFFSET('Hygiene Data'!$D$9,0,10*ROW('Hygiene Data'!D83)),NA())</f>
        <v>#N/A</v>
      </c>
      <c r="BC89" s="531" t="e">
        <f ca="1">+IF(AND(ISNUMBER(OFFSET('Hygiene Data'!$E$5,0,10*ROW('Hygiene Data'!E83))),'Data Summary'!DR89="Yes"),OFFSET('Hygiene Data'!$E$5,0,10*ROW('Hygiene Data'!E83)),NA())</f>
        <v>#N/A</v>
      </c>
      <c r="BD89" s="531" t="e">
        <f ca="1">+IF(AND(ISNUMBER(OFFSET('Hygiene Data'!$E$7,0,10*ROW('Hygiene Data'!E83))),'Data Summary'!DS89="Yes"),OFFSET('Hygiene Data'!$E$7,0,10*ROW('Hygiene Data'!E83)),NA())</f>
        <v>#N/A</v>
      </c>
      <c r="BE89" s="531" t="e">
        <f ca="1">+IF(AND(ISNUMBER(OFFSET('Hygiene Data'!$E$9,0,10*ROW('Hygiene Data'!E83))),'Data Summary'!DT89="Yes"),OFFSET('Hygiene Data'!$E$9,0,10*ROW('Hygiene Data'!E83)),NA())</f>
        <v>#N/A</v>
      </c>
      <c r="BF89" s="531" t="e">
        <f ca="1">+IF(AND(ISNUMBER(OFFSET('Hygiene Data'!$F$5,0,10*ROW('Hygiene Data'!F83))),'Data Summary'!DU89="Yes"),OFFSET('Hygiene Data'!$F$5,0,10*ROW('Hygiene Data'!F83)),NA())</f>
        <v>#N/A</v>
      </c>
      <c r="BG89" s="531" t="e">
        <f ca="1">+IF(AND(ISNUMBER(OFFSET('Hygiene Data'!$F$7,0,10*ROW('Hygiene Data'!F83))),'Data Summary'!DV89="Yes"),OFFSET('Hygiene Data'!$F$7,0,10*ROW('Hygiene Data'!F83)),NA())</f>
        <v>#N/A</v>
      </c>
      <c r="BH89" s="531" t="e">
        <f ca="1">+IF(AND(ISNUMBER(OFFSET('Hygiene Data'!$F$9,0,10*ROW('Hygiene Data'!F83))),'Data Summary'!DW89="Yes"),OFFSET('Hygiene Data'!$F$9,0,10*ROW('Hygiene Data'!F83)),NA())</f>
        <v>#N/A</v>
      </c>
      <c r="BI89" s="531" t="e">
        <f ca="1">+IF(AND(ISNUMBER(OFFSET('Hygiene Data'!$G$5,0,10*ROW('Hygiene Data'!G83))),'Data Summary'!DX89="Yes"),OFFSET('Hygiene Data'!$G$5,0,10*ROW('Hygiene Data'!G83)),NA())</f>
        <v>#N/A</v>
      </c>
      <c r="BJ89" s="531" t="e">
        <f ca="1">+IF(AND(ISNUMBER(OFFSET('Hygiene Data'!$G$7,0,10*ROW('Hygiene Data'!G83))),'Data Summary'!DY89="Yes"),OFFSET('Hygiene Data'!$G$7,0,10*ROW('Hygiene Data'!G83)),NA())</f>
        <v>#N/A</v>
      </c>
      <c r="BK89" s="531" t="e">
        <f ca="1">+IF(AND(ISNUMBER(OFFSET('Hygiene Data'!$G$9,0,10*ROW('Hygiene Data'!G83))),'Data Summary'!DZ89="Yes"),OFFSET('Hygiene Data'!$G$9,0,10*ROW('Hygiene Data'!G83)),NA())</f>
        <v>#N/A</v>
      </c>
      <c r="BL89" s="531" t="e">
        <f ca="1">+IF(AND(ISNUMBER(OFFSET('Hygiene Data'!$H$5,0,10*ROW('Hygiene Data'!H83))),'Data Summary'!EA89="Yes"),OFFSET('Hygiene Data'!$H$5,0,10*ROW('Hygiene Data'!H83)),NA())</f>
        <v>#N/A</v>
      </c>
      <c r="BM89" s="531" t="e">
        <f ca="1">+IF(AND(ISNUMBER(OFFSET('Hygiene Data'!$H$7,0,10*ROW('Hygiene Data'!H83))),'Data Summary'!EB89="Yes"),OFFSET('Hygiene Data'!$H$7,0,10*ROW('Hygiene Data'!H83)),NA())</f>
        <v>#N/A</v>
      </c>
      <c r="BN89" s="531" t="e">
        <f ca="1">+IF(AND(ISNUMBER(OFFSET('Hygiene Data'!$H$9,0,10*ROW('Hygiene Data'!H83))),'Data Summary'!EC89="Yes"),OFFSET('Hygiene Data'!$H$9,0,10*ROW('Hygiene Data'!H83)),NA())</f>
        <v>#N/A</v>
      </c>
      <c r="BO89" s="531" t="e">
        <f ca="1">+IF(AND(ISNUMBER(OFFSET('Hygiene Data'!$I$5,0,10*ROW('Hygiene Data'!I83))),'Data Summary'!ED89="Yes"),OFFSET('Hygiene Data'!$I$5,0,10*ROW('Hygiene Data'!I83)),NA())</f>
        <v>#N/A</v>
      </c>
      <c r="BP89" s="531" t="e">
        <f ca="1">+IF(AND(ISNUMBER(OFFSET('Hygiene Data'!$I$7,0,10*ROW('Hygiene Data'!I83))),'Data Summary'!EE89="Yes"),OFFSET('Hygiene Data'!$I$7,0,10*ROW('Hygiene Data'!I83)),NA())</f>
        <v>#N/A</v>
      </c>
      <c r="BQ89" s="531" t="e">
        <f ca="1">+IF(AND(ISNUMBER(OFFSET('Hygiene Data'!$I$9,0,10*ROW('Hygiene Data'!I83))),'Data Summary'!EF89="Yes"),OFFSET('Hygiene Data'!$I$9,0,10*ROW('Hygiene Data'!I83)),NA())</f>
        <v>#N/A</v>
      </c>
    </row>
    <row r="90" spans="1:69" x14ac:dyDescent="0.25">
      <c r="A90" s="527" t="e">
        <f ca="1">+RIGHT('Data Summary'!A90,LEN('Data Summary'!A90)-9)</f>
        <v>#VALUE!</v>
      </c>
      <c r="B90" s="501" t="str">
        <f ca="1">+IF(ISTEXT('Data Summary'!B90),'Data Summary'!B90,"")</f>
        <v/>
      </c>
      <c r="C90" s="528" t="e">
        <f ca="1">+VALUE('Data Summary'!C90)</f>
        <v>#VALUE!</v>
      </c>
      <c r="D90" s="529" t="e">
        <f ca="1">+IF(AND(ISNUMBER(OFFSET('Water Data'!$D$4,0,10*ROW('Water Data'!D84))),'Data Summary'!BS90="Yes"),100-OFFSET('Water Data'!$D$4,0,10*ROW('Water Data'!D84)),NA())</f>
        <v>#N/A</v>
      </c>
      <c r="E90" s="529" t="e">
        <f ca="1">+IF(AND(ISNUMBER(OFFSET('Water Data'!$D$6,0,10*ROW('Water Data'!D84))),'Data Summary'!BT90="Yes"),OFFSET('Water Data'!$D$6,0,10*ROW('Water Data'!D84)),NA())</f>
        <v>#N/A</v>
      </c>
      <c r="F90" s="529" t="e">
        <f ca="1">+IF(AND(ISNUMBER(OFFSET('Water Data'!$D$9,0,10*ROW('Water Data'!D84))),'Data Summary'!BU90="Yes"),OFFSET('Water Data'!$D$9,0,10*ROW('Water Data'!D84)),NA())</f>
        <v>#N/A</v>
      </c>
      <c r="G90" s="529" t="e">
        <f ca="1">+IF(AND(ISNUMBER(OFFSET('Water Data'!$E$4,0,10*ROW('Water Data'!E84))),'Data Summary'!BV90="Yes"),100-OFFSET('Water Data'!$E$4,0,10*ROW('Water Data'!E84)),NA())</f>
        <v>#N/A</v>
      </c>
      <c r="H90" s="529" t="e">
        <f ca="1">+IF(AND(ISNUMBER(OFFSET('Water Data'!$E$6,0,10*ROW('Water Data'!E84))),'Data Summary'!BW90="Yes"),OFFSET('Water Data'!$E$6,0,10*ROW('Water Data'!E84)),NA())</f>
        <v>#N/A</v>
      </c>
      <c r="I90" s="529" t="e">
        <f ca="1">+IF(AND(ISNUMBER(OFFSET('Water Data'!$E$9,0,10*ROW('Water Data'!E84))),'Data Summary'!BX90="Yes"),OFFSET('Water Data'!$E$9,0,10*ROW('Water Data'!E84)),NA())</f>
        <v>#N/A</v>
      </c>
      <c r="J90" s="529" t="e">
        <f ca="1">+IF(AND(ISNUMBER(OFFSET('Water Data'!$F$4,0,10*ROW('Water Data'!F84))),'Data Summary'!BY90="Yes"),100-OFFSET('Water Data'!$F$4,0,10*ROW('Water Data'!F84)),NA())</f>
        <v>#N/A</v>
      </c>
      <c r="K90" s="529" t="e">
        <f ca="1">+IF(AND(ISNUMBER(OFFSET('Water Data'!$F$6,0,10*ROW('Water Data'!F84))),'Data Summary'!BZ90="Yes"),OFFSET('Water Data'!$F$6,0,10*ROW('Water Data'!F84)),NA())</f>
        <v>#N/A</v>
      </c>
      <c r="L90" s="529" t="e">
        <f ca="1">+IF(AND(ISNUMBER(OFFSET('Water Data'!$F$9,0,10*ROW('Water Data'!F84))),'Data Summary'!CA90="Yes"),OFFSET('Water Data'!$F$9,0,10*ROW('Water Data'!F84)),NA())</f>
        <v>#N/A</v>
      </c>
      <c r="M90" s="529" t="e">
        <f ca="1">+IF(AND(ISNUMBER(OFFSET('Water Data'!$G$4,0,10*ROW('Water Data'!G84))),'Data Summary'!CB90="Yes"),100-OFFSET('Water Data'!$G$4,0,10*ROW('Water Data'!G84)),NA())</f>
        <v>#N/A</v>
      </c>
      <c r="N90" s="529" t="e">
        <f ca="1">+IF(AND(ISNUMBER(OFFSET('Water Data'!$G$6,0,10*ROW('Water Data'!G84))),'Data Summary'!CC90="Yes"),OFFSET('Water Data'!$G$6,0,10*ROW('Water Data'!G84)),NA())</f>
        <v>#N/A</v>
      </c>
      <c r="O90" s="529" t="e">
        <f ca="1">+IF(AND(ISNUMBER(OFFSET('Water Data'!$G$9,0,10*ROW('Water Data'!G84))),'Data Summary'!CD90="Yes"),OFFSET('Water Data'!$G$9,0,10*ROW('Water Data'!G84)),NA())</f>
        <v>#N/A</v>
      </c>
      <c r="P90" s="529" t="e">
        <f ca="1">+IF(AND(ISNUMBER(OFFSET('Water Data'!$H$4,0,10*ROW('Water Data'!H84))),'Data Summary'!CE90="Yes"),100-OFFSET('Water Data'!$H$4,0,10*ROW('Water Data'!H84)),NA())</f>
        <v>#N/A</v>
      </c>
      <c r="Q90" s="529" t="e">
        <f ca="1">+IF(AND(ISNUMBER(OFFSET('Water Data'!$H$6,0,10*ROW('Water Data'!H84))),'Data Summary'!CF90="Yes"),OFFSET('Water Data'!$H$6,0,10*ROW('Water Data'!H84)),NA())</f>
        <v>#N/A</v>
      </c>
      <c r="R90" s="529" t="e">
        <f ca="1">+IF(AND(ISNUMBER(OFFSET('Water Data'!$H$9,0,10*ROW('Water Data'!H84))),'Data Summary'!CG90="Yes"),OFFSET('Water Data'!$H$9,0,10*ROW('Water Data'!H84)),NA())</f>
        <v>#N/A</v>
      </c>
      <c r="S90" s="529" t="e">
        <f ca="1">+IF(AND(ISNUMBER(OFFSET('Water Data'!$I$4,0,10*ROW('Water Data'!I84))),'Data Summary'!CH90="Yes"),100-OFFSET('Water Data'!$I$4,0,10*ROW('Water Data'!I84)),NA())</f>
        <v>#N/A</v>
      </c>
      <c r="T90" s="529" t="e">
        <f ca="1">+IF(AND(ISNUMBER(OFFSET('Water Data'!$I$6,0,10*ROW('Water Data'!I84))),'Data Summary'!CI90="Yes"),OFFSET('Water Data'!$I$6,0,10*ROW('Water Data'!I84)),NA())</f>
        <v>#N/A</v>
      </c>
      <c r="U90" s="529" t="e">
        <f ca="1">+IF(AND(ISNUMBER(OFFSET('Water Data'!$I$9,0,10*ROW('Water Data'!I84))),'Data Summary'!CJ90="Yes"),OFFSET('Water Data'!$I$9,0,10*ROW('Water Data'!I84)),NA())</f>
        <v>#N/A</v>
      </c>
      <c r="V90" s="530" t="e">
        <f ca="1">+IF(AND(ISNUMBER(OFFSET('Sanitation Data'!$D$4,0,10*ROW('Sanitation Data'!D84))),'Data Summary'!CK90="Yes"),100-OFFSET('Sanitation Data'!$D$4,0,10*ROW('Sanitation Data'!D84)),NA())</f>
        <v>#N/A</v>
      </c>
      <c r="W90" s="530" t="e">
        <f ca="1">+IF(AND(ISNUMBER(OFFSET('Sanitation Data'!$D$6,0,10*ROW('Sanitation Data'!D84))),'Data Summary'!CL90="Yes"),OFFSET('Sanitation Data'!$D$6,0,10*ROW('Sanitation Data'!D84)),NA())</f>
        <v>#N/A</v>
      </c>
      <c r="X90" s="530" t="e">
        <f ca="1">+IF(AND(ISNUMBER(OFFSET('Sanitation Data'!$D$10,0,10*ROW('Sanitation Data'!D84))),'Data Summary'!CM90="Yes"),OFFSET('Sanitation Data'!$D$10,0,10*ROW('Sanitation Data'!D84)),NA())</f>
        <v>#N/A</v>
      </c>
      <c r="Y90" s="530" t="e">
        <f ca="1">+IF(AND(ISNUMBER(OFFSET('Sanitation Data'!$D$11,0,10*ROW('Sanitation Data'!D84))),'Data Summary'!CN90="Yes"),OFFSET('Sanitation Data'!$D$11,0,10*ROW('Sanitation Data'!D84)),NA())</f>
        <v>#N/A</v>
      </c>
      <c r="Z90" s="530" t="e">
        <f ca="1">+IF(AND(ISNUMBER(OFFSET('Sanitation Data'!$D$12,0,10*ROW('Sanitation Data'!D84))),'Data Summary'!CO90="Yes"),OFFSET('Sanitation Data'!$D$12,0,10*ROW('Sanitation Data'!D84)),NA())</f>
        <v>#N/A</v>
      </c>
      <c r="AA90" s="530" t="e">
        <f ca="1">+IF(AND(ISNUMBER(OFFSET('Sanitation Data'!$E$4,0,10*ROW('Sanitation Data'!E84))),'Data Summary'!CP90="Yes"),100-OFFSET('Sanitation Data'!$E$4,0,10*ROW('Sanitation Data'!E84)),NA())</f>
        <v>#N/A</v>
      </c>
      <c r="AB90" s="530" t="e">
        <f ca="1">+IF(AND(ISNUMBER(OFFSET('Sanitation Data'!$E$6,0,10*ROW('Sanitation Data'!E84))),'Data Summary'!CQ90="Yes"),OFFSET('Sanitation Data'!$E$6,0,10*ROW('Sanitation Data'!E84)),NA())</f>
        <v>#N/A</v>
      </c>
      <c r="AC90" s="530" t="e">
        <f ca="1">+IF(AND(ISNUMBER(OFFSET('Sanitation Data'!$E$10,0,10*ROW('Sanitation Data'!E84))),'Data Summary'!CR90="Yes"),OFFSET('Sanitation Data'!$E$10,0,10*ROW('Sanitation Data'!E84)),NA())</f>
        <v>#N/A</v>
      </c>
      <c r="AD90" s="530" t="e">
        <f ca="1">+IF(AND(ISNUMBER(OFFSET('Sanitation Data'!$E$11,0,10*ROW('Sanitation Data'!E84))),'Data Summary'!CS90="Yes"),OFFSET('Sanitation Data'!$E$11,0,10*ROW('Sanitation Data'!E84)),NA())</f>
        <v>#N/A</v>
      </c>
      <c r="AE90" s="530" t="e">
        <f ca="1">+IF(AND(ISNUMBER(OFFSET('Sanitation Data'!$E$12,0,10*ROW('Sanitation Data'!E84))),'Data Summary'!CT90="Yes"),OFFSET('Sanitation Data'!$E$12,0,10*ROW('Sanitation Data'!E84)),NA())</f>
        <v>#N/A</v>
      </c>
      <c r="AF90" s="530" t="e">
        <f ca="1">+IF(AND(ISNUMBER(OFFSET('Sanitation Data'!$F$4,0,10*ROW('Sanitation Data'!F84))),'Data Summary'!CU90="Yes"),100-OFFSET('Sanitation Data'!$F$4,0,10*ROW('Sanitation Data'!F84)),NA())</f>
        <v>#N/A</v>
      </c>
      <c r="AG90" s="530" t="e">
        <f ca="1">+IF(AND(ISNUMBER(OFFSET('Sanitation Data'!$F$6,0,10*ROW('Sanitation Data'!F84))),'Data Summary'!CV90="Yes"),OFFSET('Sanitation Data'!$F$6,0,10*ROW('Sanitation Data'!F84)),NA())</f>
        <v>#N/A</v>
      </c>
      <c r="AH90" s="530" t="e">
        <f ca="1">+IF(AND(ISNUMBER(OFFSET('Sanitation Data'!$F$10,0,10*ROW('Sanitation Data'!F84))),'Data Summary'!CW90="Yes"),OFFSET('Sanitation Data'!$F$10,0,10*ROW('Sanitation Data'!F84)),NA())</f>
        <v>#N/A</v>
      </c>
      <c r="AI90" s="530" t="e">
        <f ca="1">+IF(AND(ISNUMBER(OFFSET('Sanitation Data'!$F$11,0,10*ROW('Sanitation Data'!F84))),'Data Summary'!CX90="Yes"),OFFSET('Sanitation Data'!$F$11,0,10*ROW('Sanitation Data'!F84)),NA())</f>
        <v>#N/A</v>
      </c>
      <c r="AJ90" s="530" t="e">
        <f ca="1">+IF(AND(ISNUMBER(OFFSET('Sanitation Data'!$F$12,0,10*ROW('Sanitation Data'!F84))),'Data Summary'!CY90="Yes"),OFFSET('Sanitation Data'!$F$12,0,10*ROW('Sanitation Data'!F84)),NA())</f>
        <v>#N/A</v>
      </c>
      <c r="AK90" s="530" t="e">
        <f ca="1">+IF(AND(ISNUMBER(OFFSET('Sanitation Data'!$G$4,0,10*ROW('Sanitation Data'!G84))),'Data Summary'!CZ90="Yes"),100-OFFSET('Sanitation Data'!$G$4,0,10*ROW('Sanitation Data'!G84)),NA())</f>
        <v>#N/A</v>
      </c>
      <c r="AL90" s="530" t="e">
        <f ca="1">+IF(AND(ISNUMBER(OFFSET('Sanitation Data'!$G$6,0,10*ROW('Sanitation Data'!G84))),'Data Summary'!DA90="Yes"),OFFSET('Sanitation Data'!$G$6,0,10*ROW('Sanitation Data'!G84)),NA())</f>
        <v>#N/A</v>
      </c>
      <c r="AM90" s="530" t="e">
        <f ca="1">+IF(AND(ISNUMBER(OFFSET('Sanitation Data'!$G$10,0,10*ROW('Sanitation Data'!G84))),'Data Summary'!DB90="Yes"),OFFSET('Sanitation Data'!$G$10,0,10*ROW('Sanitation Data'!G84)),NA())</f>
        <v>#N/A</v>
      </c>
      <c r="AN90" s="530" t="e">
        <f ca="1">+IF(AND(ISNUMBER(OFFSET('Sanitation Data'!$G$11,0,10*ROW('Sanitation Data'!G84))),'Data Summary'!DC90="Yes"),OFFSET('Sanitation Data'!$G$11,0,10*ROW('Sanitation Data'!G84)),NA())</f>
        <v>#N/A</v>
      </c>
      <c r="AO90" s="530" t="e">
        <f ca="1">+IF(AND(ISNUMBER(OFFSET('Sanitation Data'!$G$12,0,10*ROW('Sanitation Data'!G84))),'Data Summary'!DD90="Yes"),OFFSET('Sanitation Data'!$G$12,0,10*ROW('Sanitation Data'!G84)),NA())</f>
        <v>#N/A</v>
      </c>
      <c r="AP90" s="530" t="e">
        <f ca="1">+IF(AND(ISNUMBER(OFFSET('Sanitation Data'!$H$4,0,10*ROW('Sanitation Data'!H84))),'Data Summary'!DE90="Yes"),100-OFFSET('Sanitation Data'!$H$4,0,10*ROW('Sanitation Data'!H84)),NA())</f>
        <v>#N/A</v>
      </c>
      <c r="AQ90" s="530" t="e">
        <f ca="1">+IF(AND(ISNUMBER(OFFSET('Sanitation Data'!$H$6,0,10*ROW('Sanitation Data'!H84))),'Data Summary'!DF90="Yes"),OFFSET('Sanitation Data'!$H$6,0,10*ROW('Sanitation Data'!H84)),NA())</f>
        <v>#N/A</v>
      </c>
      <c r="AR90" s="530" t="e">
        <f ca="1">+IF(AND(ISNUMBER(OFFSET('Sanitation Data'!$H$10,0,10*ROW('Sanitation Data'!H84))),'Data Summary'!DG90="Yes"),OFFSET('Sanitation Data'!$H$10,0,10*ROW('Sanitation Data'!H84)),NA())</f>
        <v>#N/A</v>
      </c>
      <c r="AS90" s="530" t="e">
        <f ca="1">+IF(AND(ISNUMBER(OFFSET('Sanitation Data'!$H$11,0,10*ROW('Sanitation Data'!H84))),'Data Summary'!DH90="Yes"),OFFSET('Sanitation Data'!$H$11,0,10*ROW('Sanitation Data'!H84)),NA())</f>
        <v>#N/A</v>
      </c>
      <c r="AT90" s="530" t="e">
        <f ca="1">+IF(AND(ISNUMBER(OFFSET('Sanitation Data'!$H$12,0,10*ROW('Sanitation Data'!H84))),'Data Summary'!DI90="Yes"),OFFSET('Sanitation Data'!$H$12,0,10*ROW('Sanitation Data'!H84)),NA())</f>
        <v>#N/A</v>
      </c>
      <c r="AU90" s="530" t="e">
        <f ca="1">+IF(AND(ISNUMBER(OFFSET('Sanitation Data'!$I$4,0,10*ROW('Sanitation Data'!I84))),'Data Summary'!DJ90="Yes"),100-OFFSET('Sanitation Data'!$I$4,0,10*ROW('Sanitation Data'!I84)),NA())</f>
        <v>#N/A</v>
      </c>
      <c r="AV90" s="530" t="e">
        <f ca="1">+IF(AND(ISNUMBER(OFFSET('Sanitation Data'!$I$6,0,10*ROW('Sanitation Data'!I84))),'Data Summary'!DK90="Yes"),OFFSET('Sanitation Data'!$I$6,0,10*ROW('Sanitation Data'!I84)),NA())</f>
        <v>#N/A</v>
      </c>
      <c r="AW90" s="530" t="e">
        <f ca="1">+IF(AND(ISNUMBER(OFFSET('Sanitation Data'!$I$10,0,10*ROW('Sanitation Data'!I84))),'Data Summary'!DL90="Yes"),OFFSET('Sanitation Data'!$I$10,0,10*ROW('Sanitation Data'!I84)),NA())</f>
        <v>#N/A</v>
      </c>
      <c r="AX90" s="530" t="e">
        <f ca="1">+IF(AND(ISNUMBER(OFFSET('Sanitation Data'!$I$11,0,10*ROW('Sanitation Data'!I84))),'Data Summary'!DM90="Yes"),OFFSET('Sanitation Data'!$I$11,0,10*ROW('Sanitation Data'!I84)),NA())</f>
        <v>#N/A</v>
      </c>
      <c r="AY90" s="530" t="e">
        <f ca="1">+IF(AND(ISNUMBER(OFFSET('Sanitation Data'!$I$12,0,10*ROW('Sanitation Data'!I84))),'Data Summary'!DN90="Yes"),OFFSET('Sanitation Data'!$I$12,0,10*ROW('Sanitation Data'!I84)),NA())</f>
        <v>#N/A</v>
      </c>
      <c r="AZ90" s="531" t="e">
        <f ca="1">+IF(AND(ISNUMBER(OFFSET('Hygiene Data'!$D$5,0,10*ROW('Hygiene Data'!D84))),'Data Summary'!DO90="Yes"),OFFSET('Hygiene Data'!$D$5,0,10*ROW('Hygiene Data'!D84)),NA())</f>
        <v>#N/A</v>
      </c>
      <c r="BA90" s="531" t="e">
        <f ca="1">+IF(AND(ISNUMBER(OFFSET('Hygiene Data'!$D$7,0,10*ROW('Hygiene Data'!D84))),'Data Summary'!DP90="Yes"),OFFSET('Hygiene Data'!$D$7,0,10*ROW('Hygiene Data'!D84)),NA())</f>
        <v>#N/A</v>
      </c>
      <c r="BB90" s="531" t="e">
        <f ca="1">+IF(AND(ISNUMBER(OFFSET('Hygiene Data'!$D$9,0,10*ROW('Hygiene Data'!D84))),'Data Summary'!DQ90="Yes"),OFFSET('Hygiene Data'!$D$9,0,10*ROW('Hygiene Data'!D84)),NA())</f>
        <v>#N/A</v>
      </c>
      <c r="BC90" s="531" t="e">
        <f ca="1">+IF(AND(ISNUMBER(OFFSET('Hygiene Data'!$E$5,0,10*ROW('Hygiene Data'!E84))),'Data Summary'!DR90="Yes"),OFFSET('Hygiene Data'!$E$5,0,10*ROW('Hygiene Data'!E84)),NA())</f>
        <v>#N/A</v>
      </c>
      <c r="BD90" s="531" t="e">
        <f ca="1">+IF(AND(ISNUMBER(OFFSET('Hygiene Data'!$E$7,0,10*ROW('Hygiene Data'!E84))),'Data Summary'!DS90="Yes"),OFFSET('Hygiene Data'!$E$7,0,10*ROW('Hygiene Data'!E84)),NA())</f>
        <v>#N/A</v>
      </c>
      <c r="BE90" s="531" t="e">
        <f ca="1">+IF(AND(ISNUMBER(OFFSET('Hygiene Data'!$E$9,0,10*ROW('Hygiene Data'!E84))),'Data Summary'!DT90="Yes"),OFFSET('Hygiene Data'!$E$9,0,10*ROW('Hygiene Data'!E84)),NA())</f>
        <v>#N/A</v>
      </c>
      <c r="BF90" s="531" t="e">
        <f ca="1">+IF(AND(ISNUMBER(OFFSET('Hygiene Data'!$F$5,0,10*ROW('Hygiene Data'!F84))),'Data Summary'!DU90="Yes"),OFFSET('Hygiene Data'!$F$5,0,10*ROW('Hygiene Data'!F84)),NA())</f>
        <v>#N/A</v>
      </c>
      <c r="BG90" s="531" t="e">
        <f ca="1">+IF(AND(ISNUMBER(OFFSET('Hygiene Data'!$F$7,0,10*ROW('Hygiene Data'!F84))),'Data Summary'!DV90="Yes"),OFFSET('Hygiene Data'!$F$7,0,10*ROW('Hygiene Data'!F84)),NA())</f>
        <v>#N/A</v>
      </c>
      <c r="BH90" s="531" t="e">
        <f ca="1">+IF(AND(ISNUMBER(OFFSET('Hygiene Data'!$F$9,0,10*ROW('Hygiene Data'!F84))),'Data Summary'!DW90="Yes"),OFFSET('Hygiene Data'!$F$9,0,10*ROW('Hygiene Data'!F84)),NA())</f>
        <v>#N/A</v>
      </c>
      <c r="BI90" s="531" t="e">
        <f ca="1">+IF(AND(ISNUMBER(OFFSET('Hygiene Data'!$G$5,0,10*ROW('Hygiene Data'!G84))),'Data Summary'!DX90="Yes"),OFFSET('Hygiene Data'!$G$5,0,10*ROW('Hygiene Data'!G84)),NA())</f>
        <v>#N/A</v>
      </c>
      <c r="BJ90" s="531" t="e">
        <f ca="1">+IF(AND(ISNUMBER(OFFSET('Hygiene Data'!$G$7,0,10*ROW('Hygiene Data'!G84))),'Data Summary'!DY90="Yes"),OFFSET('Hygiene Data'!$G$7,0,10*ROW('Hygiene Data'!G84)),NA())</f>
        <v>#N/A</v>
      </c>
      <c r="BK90" s="531" t="e">
        <f ca="1">+IF(AND(ISNUMBER(OFFSET('Hygiene Data'!$G$9,0,10*ROW('Hygiene Data'!G84))),'Data Summary'!DZ90="Yes"),OFFSET('Hygiene Data'!$G$9,0,10*ROW('Hygiene Data'!G84)),NA())</f>
        <v>#N/A</v>
      </c>
      <c r="BL90" s="531" t="e">
        <f ca="1">+IF(AND(ISNUMBER(OFFSET('Hygiene Data'!$H$5,0,10*ROW('Hygiene Data'!H84))),'Data Summary'!EA90="Yes"),OFFSET('Hygiene Data'!$H$5,0,10*ROW('Hygiene Data'!H84)),NA())</f>
        <v>#N/A</v>
      </c>
      <c r="BM90" s="531" t="e">
        <f ca="1">+IF(AND(ISNUMBER(OFFSET('Hygiene Data'!$H$7,0,10*ROW('Hygiene Data'!H84))),'Data Summary'!EB90="Yes"),OFFSET('Hygiene Data'!$H$7,0,10*ROW('Hygiene Data'!H84)),NA())</f>
        <v>#N/A</v>
      </c>
      <c r="BN90" s="531" t="e">
        <f ca="1">+IF(AND(ISNUMBER(OFFSET('Hygiene Data'!$H$9,0,10*ROW('Hygiene Data'!H84))),'Data Summary'!EC90="Yes"),OFFSET('Hygiene Data'!$H$9,0,10*ROW('Hygiene Data'!H84)),NA())</f>
        <v>#N/A</v>
      </c>
      <c r="BO90" s="531" t="e">
        <f ca="1">+IF(AND(ISNUMBER(OFFSET('Hygiene Data'!$I$5,0,10*ROW('Hygiene Data'!I84))),'Data Summary'!ED90="Yes"),OFFSET('Hygiene Data'!$I$5,0,10*ROW('Hygiene Data'!I84)),NA())</f>
        <v>#N/A</v>
      </c>
      <c r="BP90" s="531" t="e">
        <f ca="1">+IF(AND(ISNUMBER(OFFSET('Hygiene Data'!$I$7,0,10*ROW('Hygiene Data'!I84))),'Data Summary'!EE90="Yes"),OFFSET('Hygiene Data'!$I$7,0,10*ROW('Hygiene Data'!I84)),NA())</f>
        <v>#N/A</v>
      </c>
      <c r="BQ90" s="531" t="e">
        <f ca="1">+IF(AND(ISNUMBER(OFFSET('Hygiene Data'!$I$9,0,10*ROW('Hygiene Data'!I84))),'Data Summary'!EF90="Yes"),OFFSET('Hygiene Data'!$I$9,0,10*ROW('Hygiene Data'!I84)),NA())</f>
        <v>#N/A</v>
      </c>
    </row>
    <row r="91" spans="1:69" x14ac:dyDescent="0.25">
      <c r="A91" s="527" t="e">
        <f ca="1">+RIGHT('Data Summary'!A91,LEN('Data Summary'!A91)-9)</f>
        <v>#VALUE!</v>
      </c>
      <c r="B91" s="501" t="str">
        <f ca="1">+IF(ISTEXT('Data Summary'!B91),'Data Summary'!B91,"")</f>
        <v/>
      </c>
      <c r="C91" s="528" t="e">
        <f ca="1">+VALUE('Data Summary'!C91)</f>
        <v>#VALUE!</v>
      </c>
      <c r="D91" s="529" t="e">
        <f ca="1">+IF(AND(ISNUMBER(OFFSET('Water Data'!$D$4,0,10*ROW('Water Data'!D85))),'Data Summary'!BS91="Yes"),100-OFFSET('Water Data'!$D$4,0,10*ROW('Water Data'!D85)),NA())</f>
        <v>#N/A</v>
      </c>
      <c r="E91" s="529" t="e">
        <f ca="1">+IF(AND(ISNUMBER(OFFSET('Water Data'!$D$6,0,10*ROW('Water Data'!D85))),'Data Summary'!BT91="Yes"),OFFSET('Water Data'!$D$6,0,10*ROW('Water Data'!D85)),NA())</f>
        <v>#N/A</v>
      </c>
      <c r="F91" s="529" t="e">
        <f ca="1">+IF(AND(ISNUMBER(OFFSET('Water Data'!$D$9,0,10*ROW('Water Data'!D85))),'Data Summary'!BU91="Yes"),OFFSET('Water Data'!$D$9,0,10*ROW('Water Data'!D85)),NA())</f>
        <v>#N/A</v>
      </c>
      <c r="G91" s="529" t="e">
        <f ca="1">+IF(AND(ISNUMBER(OFFSET('Water Data'!$E$4,0,10*ROW('Water Data'!E85))),'Data Summary'!BV91="Yes"),100-OFFSET('Water Data'!$E$4,0,10*ROW('Water Data'!E85)),NA())</f>
        <v>#N/A</v>
      </c>
      <c r="H91" s="529" t="e">
        <f ca="1">+IF(AND(ISNUMBER(OFFSET('Water Data'!$E$6,0,10*ROW('Water Data'!E85))),'Data Summary'!BW91="Yes"),OFFSET('Water Data'!$E$6,0,10*ROW('Water Data'!E85)),NA())</f>
        <v>#N/A</v>
      </c>
      <c r="I91" s="529" t="e">
        <f ca="1">+IF(AND(ISNUMBER(OFFSET('Water Data'!$E$9,0,10*ROW('Water Data'!E85))),'Data Summary'!BX91="Yes"),OFFSET('Water Data'!$E$9,0,10*ROW('Water Data'!E85)),NA())</f>
        <v>#N/A</v>
      </c>
      <c r="J91" s="529" t="e">
        <f ca="1">+IF(AND(ISNUMBER(OFFSET('Water Data'!$F$4,0,10*ROW('Water Data'!F85))),'Data Summary'!BY91="Yes"),100-OFFSET('Water Data'!$F$4,0,10*ROW('Water Data'!F85)),NA())</f>
        <v>#N/A</v>
      </c>
      <c r="K91" s="529" t="e">
        <f ca="1">+IF(AND(ISNUMBER(OFFSET('Water Data'!$F$6,0,10*ROW('Water Data'!F85))),'Data Summary'!BZ91="Yes"),OFFSET('Water Data'!$F$6,0,10*ROW('Water Data'!F85)),NA())</f>
        <v>#N/A</v>
      </c>
      <c r="L91" s="529" t="e">
        <f ca="1">+IF(AND(ISNUMBER(OFFSET('Water Data'!$F$9,0,10*ROW('Water Data'!F85))),'Data Summary'!CA91="Yes"),OFFSET('Water Data'!$F$9,0,10*ROW('Water Data'!F85)),NA())</f>
        <v>#N/A</v>
      </c>
      <c r="M91" s="529" t="e">
        <f ca="1">+IF(AND(ISNUMBER(OFFSET('Water Data'!$G$4,0,10*ROW('Water Data'!G85))),'Data Summary'!CB91="Yes"),100-OFFSET('Water Data'!$G$4,0,10*ROW('Water Data'!G85)),NA())</f>
        <v>#N/A</v>
      </c>
      <c r="N91" s="529" t="e">
        <f ca="1">+IF(AND(ISNUMBER(OFFSET('Water Data'!$G$6,0,10*ROW('Water Data'!G85))),'Data Summary'!CC91="Yes"),OFFSET('Water Data'!$G$6,0,10*ROW('Water Data'!G85)),NA())</f>
        <v>#N/A</v>
      </c>
      <c r="O91" s="529" t="e">
        <f ca="1">+IF(AND(ISNUMBER(OFFSET('Water Data'!$G$9,0,10*ROW('Water Data'!G85))),'Data Summary'!CD91="Yes"),OFFSET('Water Data'!$G$9,0,10*ROW('Water Data'!G85)),NA())</f>
        <v>#N/A</v>
      </c>
      <c r="P91" s="529" t="e">
        <f ca="1">+IF(AND(ISNUMBER(OFFSET('Water Data'!$H$4,0,10*ROW('Water Data'!H85))),'Data Summary'!CE91="Yes"),100-OFFSET('Water Data'!$H$4,0,10*ROW('Water Data'!H85)),NA())</f>
        <v>#N/A</v>
      </c>
      <c r="Q91" s="529" t="e">
        <f ca="1">+IF(AND(ISNUMBER(OFFSET('Water Data'!$H$6,0,10*ROW('Water Data'!H85))),'Data Summary'!CF91="Yes"),OFFSET('Water Data'!$H$6,0,10*ROW('Water Data'!H85)),NA())</f>
        <v>#N/A</v>
      </c>
      <c r="R91" s="529" t="e">
        <f ca="1">+IF(AND(ISNUMBER(OFFSET('Water Data'!$H$9,0,10*ROW('Water Data'!H85))),'Data Summary'!CG91="Yes"),OFFSET('Water Data'!$H$9,0,10*ROW('Water Data'!H85)),NA())</f>
        <v>#N/A</v>
      </c>
      <c r="S91" s="529" t="e">
        <f ca="1">+IF(AND(ISNUMBER(OFFSET('Water Data'!$I$4,0,10*ROW('Water Data'!I85))),'Data Summary'!CH91="Yes"),100-OFFSET('Water Data'!$I$4,0,10*ROW('Water Data'!I85)),NA())</f>
        <v>#N/A</v>
      </c>
      <c r="T91" s="529" t="e">
        <f ca="1">+IF(AND(ISNUMBER(OFFSET('Water Data'!$I$6,0,10*ROW('Water Data'!I85))),'Data Summary'!CI91="Yes"),OFFSET('Water Data'!$I$6,0,10*ROW('Water Data'!I85)),NA())</f>
        <v>#N/A</v>
      </c>
      <c r="U91" s="529" t="e">
        <f ca="1">+IF(AND(ISNUMBER(OFFSET('Water Data'!$I$9,0,10*ROW('Water Data'!I85))),'Data Summary'!CJ91="Yes"),OFFSET('Water Data'!$I$9,0,10*ROW('Water Data'!I85)),NA())</f>
        <v>#N/A</v>
      </c>
      <c r="V91" s="530" t="e">
        <f ca="1">+IF(AND(ISNUMBER(OFFSET('Sanitation Data'!$D$4,0,10*ROW('Sanitation Data'!D85))),'Data Summary'!CK91="Yes"),100-OFFSET('Sanitation Data'!$D$4,0,10*ROW('Sanitation Data'!D85)),NA())</f>
        <v>#N/A</v>
      </c>
      <c r="W91" s="530" t="e">
        <f ca="1">+IF(AND(ISNUMBER(OFFSET('Sanitation Data'!$D$6,0,10*ROW('Sanitation Data'!D85))),'Data Summary'!CL91="Yes"),OFFSET('Sanitation Data'!$D$6,0,10*ROW('Sanitation Data'!D85)),NA())</f>
        <v>#N/A</v>
      </c>
      <c r="X91" s="530" t="e">
        <f ca="1">+IF(AND(ISNUMBER(OFFSET('Sanitation Data'!$D$10,0,10*ROW('Sanitation Data'!D85))),'Data Summary'!CM91="Yes"),OFFSET('Sanitation Data'!$D$10,0,10*ROW('Sanitation Data'!D85)),NA())</f>
        <v>#N/A</v>
      </c>
      <c r="Y91" s="530" t="e">
        <f ca="1">+IF(AND(ISNUMBER(OFFSET('Sanitation Data'!$D$11,0,10*ROW('Sanitation Data'!D85))),'Data Summary'!CN91="Yes"),OFFSET('Sanitation Data'!$D$11,0,10*ROW('Sanitation Data'!D85)),NA())</f>
        <v>#N/A</v>
      </c>
      <c r="Z91" s="530" t="e">
        <f ca="1">+IF(AND(ISNUMBER(OFFSET('Sanitation Data'!$D$12,0,10*ROW('Sanitation Data'!D85))),'Data Summary'!CO91="Yes"),OFFSET('Sanitation Data'!$D$12,0,10*ROW('Sanitation Data'!D85)),NA())</f>
        <v>#N/A</v>
      </c>
      <c r="AA91" s="530" t="e">
        <f ca="1">+IF(AND(ISNUMBER(OFFSET('Sanitation Data'!$E$4,0,10*ROW('Sanitation Data'!E85))),'Data Summary'!CP91="Yes"),100-OFFSET('Sanitation Data'!$E$4,0,10*ROW('Sanitation Data'!E85)),NA())</f>
        <v>#N/A</v>
      </c>
      <c r="AB91" s="530" t="e">
        <f ca="1">+IF(AND(ISNUMBER(OFFSET('Sanitation Data'!$E$6,0,10*ROW('Sanitation Data'!E85))),'Data Summary'!CQ91="Yes"),OFFSET('Sanitation Data'!$E$6,0,10*ROW('Sanitation Data'!E85)),NA())</f>
        <v>#N/A</v>
      </c>
      <c r="AC91" s="530" t="e">
        <f ca="1">+IF(AND(ISNUMBER(OFFSET('Sanitation Data'!$E$10,0,10*ROW('Sanitation Data'!E85))),'Data Summary'!CR91="Yes"),OFFSET('Sanitation Data'!$E$10,0,10*ROW('Sanitation Data'!E85)),NA())</f>
        <v>#N/A</v>
      </c>
      <c r="AD91" s="530" t="e">
        <f ca="1">+IF(AND(ISNUMBER(OFFSET('Sanitation Data'!$E$11,0,10*ROW('Sanitation Data'!E85))),'Data Summary'!CS91="Yes"),OFFSET('Sanitation Data'!$E$11,0,10*ROW('Sanitation Data'!E85)),NA())</f>
        <v>#N/A</v>
      </c>
      <c r="AE91" s="530" t="e">
        <f ca="1">+IF(AND(ISNUMBER(OFFSET('Sanitation Data'!$E$12,0,10*ROW('Sanitation Data'!E85))),'Data Summary'!CT91="Yes"),OFFSET('Sanitation Data'!$E$12,0,10*ROW('Sanitation Data'!E85)),NA())</f>
        <v>#N/A</v>
      </c>
      <c r="AF91" s="530" t="e">
        <f ca="1">+IF(AND(ISNUMBER(OFFSET('Sanitation Data'!$F$4,0,10*ROW('Sanitation Data'!F85))),'Data Summary'!CU91="Yes"),100-OFFSET('Sanitation Data'!$F$4,0,10*ROW('Sanitation Data'!F85)),NA())</f>
        <v>#N/A</v>
      </c>
      <c r="AG91" s="530" t="e">
        <f ca="1">+IF(AND(ISNUMBER(OFFSET('Sanitation Data'!$F$6,0,10*ROW('Sanitation Data'!F85))),'Data Summary'!CV91="Yes"),OFFSET('Sanitation Data'!$F$6,0,10*ROW('Sanitation Data'!F85)),NA())</f>
        <v>#N/A</v>
      </c>
      <c r="AH91" s="530" t="e">
        <f ca="1">+IF(AND(ISNUMBER(OFFSET('Sanitation Data'!$F$10,0,10*ROW('Sanitation Data'!F85))),'Data Summary'!CW91="Yes"),OFFSET('Sanitation Data'!$F$10,0,10*ROW('Sanitation Data'!F85)),NA())</f>
        <v>#N/A</v>
      </c>
      <c r="AI91" s="530" t="e">
        <f ca="1">+IF(AND(ISNUMBER(OFFSET('Sanitation Data'!$F$11,0,10*ROW('Sanitation Data'!F85))),'Data Summary'!CX91="Yes"),OFFSET('Sanitation Data'!$F$11,0,10*ROW('Sanitation Data'!F85)),NA())</f>
        <v>#N/A</v>
      </c>
      <c r="AJ91" s="530" t="e">
        <f ca="1">+IF(AND(ISNUMBER(OFFSET('Sanitation Data'!$F$12,0,10*ROW('Sanitation Data'!F85))),'Data Summary'!CY91="Yes"),OFFSET('Sanitation Data'!$F$12,0,10*ROW('Sanitation Data'!F85)),NA())</f>
        <v>#N/A</v>
      </c>
      <c r="AK91" s="530" t="e">
        <f ca="1">+IF(AND(ISNUMBER(OFFSET('Sanitation Data'!$G$4,0,10*ROW('Sanitation Data'!G85))),'Data Summary'!CZ91="Yes"),100-OFFSET('Sanitation Data'!$G$4,0,10*ROW('Sanitation Data'!G85)),NA())</f>
        <v>#N/A</v>
      </c>
      <c r="AL91" s="530" t="e">
        <f ca="1">+IF(AND(ISNUMBER(OFFSET('Sanitation Data'!$G$6,0,10*ROW('Sanitation Data'!G85))),'Data Summary'!DA91="Yes"),OFFSET('Sanitation Data'!$G$6,0,10*ROW('Sanitation Data'!G85)),NA())</f>
        <v>#N/A</v>
      </c>
      <c r="AM91" s="530" t="e">
        <f ca="1">+IF(AND(ISNUMBER(OFFSET('Sanitation Data'!$G$10,0,10*ROW('Sanitation Data'!G85))),'Data Summary'!DB91="Yes"),OFFSET('Sanitation Data'!$G$10,0,10*ROW('Sanitation Data'!G85)),NA())</f>
        <v>#N/A</v>
      </c>
      <c r="AN91" s="530" t="e">
        <f ca="1">+IF(AND(ISNUMBER(OFFSET('Sanitation Data'!$G$11,0,10*ROW('Sanitation Data'!G85))),'Data Summary'!DC91="Yes"),OFFSET('Sanitation Data'!$G$11,0,10*ROW('Sanitation Data'!G85)),NA())</f>
        <v>#N/A</v>
      </c>
      <c r="AO91" s="530" t="e">
        <f ca="1">+IF(AND(ISNUMBER(OFFSET('Sanitation Data'!$G$12,0,10*ROW('Sanitation Data'!G85))),'Data Summary'!DD91="Yes"),OFFSET('Sanitation Data'!$G$12,0,10*ROW('Sanitation Data'!G85)),NA())</f>
        <v>#N/A</v>
      </c>
      <c r="AP91" s="530" t="e">
        <f ca="1">+IF(AND(ISNUMBER(OFFSET('Sanitation Data'!$H$4,0,10*ROW('Sanitation Data'!H85))),'Data Summary'!DE91="Yes"),100-OFFSET('Sanitation Data'!$H$4,0,10*ROW('Sanitation Data'!H85)),NA())</f>
        <v>#N/A</v>
      </c>
      <c r="AQ91" s="530" t="e">
        <f ca="1">+IF(AND(ISNUMBER(OFFSET('Sanitation Data'!$H$6,0,10*ROW('Sanitation Data'!H85))),'Data Summary'!DF91="Yes"),OFFSET('Sanitation Data'!$H$6,0,10*ROW('Sanitation Data'!H85)),NA())</f>
        <v>#N/A</v>
      </c>
      <c r="AR91" s="530" t="e">
        <f ca="1">+IF(AND(ISNUMBER(OFFSET('Sanitation Data'!$H$10,0,10*ROW('Sanitation Data'!H85))),'Data Summary'!DG91="Yes"),OFFSET('Sanitation Data'!$H$10,0,10*ROW('Sanitation Data'!H85)),NA())</f>
        <v>#N/A</v>
      </c>
      <c r="AS91" s="530" t="e">
        <f ca="1">+IF(AND(ISNUMBER(OFFSET('Sanitation Data'!$H$11,0,10*ROW('Sanitation Data'!H85))),'Data Summary'!DH91="Yes"),OFFSET('Sanitation Data'!$H$11,0,10*ROW('Sanitation Data'!H85)),NA())</f>
        <v>#N/A</v>
      </c>
      <c r="AT91" s="530" t="e">
        <f ca="1">+IF(AND(ISNUMBER(OFFSET('Sanitation Data'!$H$12,0,10*ROW('Sanitation Data'!H85))),'Data Summary'!DI91="Yes"),OFFSET('Sanitation Data'!$H$12,0,10*ROW('Sanitation Data'!H85)),NA())</f>
        <v>#N/A</v>
      </c>
      <c r="AU91" s="530" t="e">
        <f ca="1">+IF(AND(ISNUMBER(OFFSET('Sanitation Data'!$I$4,0,10*ROW('Sanitation Data'!I85))),'Data Summary'!DJ91="Yes"),100-OFFSET('Sanitation Data'!$I$4,0,10*ROW('Sanitation Data'!I85)),NA())</f>
        <v>#N/A</v>
      </c>
      <c r="AV91" s="530" t="e">
        <f ca="1">+IF(AND(ISNUMBER(OFFSET('Sanitation Data'!$I$6,0,10*ROW('Sanitation Data'!I85))),'Data Summary'!DK91="Yes"),OFFSET('Sanitation Data'!$I$6,0,10*ROW('Sanitation Data'!I85)),NA())</f>
        <v>#N/A</v>
      </c>
      <c r="AW91" s="530" t="e">
        <f ca="1">+IF(AND(ISNUMBER(OFFSET('Sanitation Data'!$I$10,0,10*ROW('Sanitation Data'!I85))),'Data Summary'!DL91="Yes"),OFFSET('Sanitation Data'!$I$10,0,10*ROW('Sanitation Data'!I85)),NA())</f>
        <v>#N/A</v>
      </c>
      <c r="AX91" s="530" t="e">
        <f ca="1">+IF(AND(ISNUMBER(OFFSET('Sanitation Data'!$I$11,0,10*ROW('Sanitation Data'!I85))),'Data Summary'!DM91="Yes"),OFFSET('Sanitation Data'!$I$11,0,10*ROW('Sanitation Data'!I85)),NA())</f>
        <v>#N/A</v>
      </c>
      <c r="AY91" s="530" t="e">
        <f ca="1">+IF(AND(ISNUMBER(OFFSET('Sanitation Data'!$I$12,0,10*ROW('Sanitation Data'!I85))),'Data Summary'!DN91="Yes"),OFFSET('Sanitation Data'!$I$12,0,10*ROW('Sanitation Data'!I85)),NA())</f>
        <v>#N/A</v>
      </c>
      <c r="AZ91" s="531" t="e">
        <f ca="1">+IF(AND(ISNUMBER(OFFSET('Hygiene Data'!$D$5,0,10*ROW('Hygiene Data'!D85))),'Data Summary'!DO91="Yes"),OFFSET('Hygiene Data'!$D$5,0,10*ROW('Hygiene Data'!D85)),NA())</f>
        <v>#N/A</v>
      </c>
      <c r="BA91" s="531" t="e">
        <f ca="1">+IF(AND(ISNUMBER(OFFSET('Hygiene Data'!$D$7,0,10*ROW('Hygiene Data'!D85))),'Data Summary'!DP91="Yes"),OFFSET('Hygiene Data'!$D$7,0,10*ROW('Hygiene Data'!D85)),NA())</f>
        <v>#N/A</v>
      </c>
      <c r="BB91" s="531" t="e">
        <f ca="1">+IF(AND(ISNUMBER(OFFSET('Hygiene Data'!$D$9,0,10*ROW('Hygiene Data'!D85))),'Data Summary'!DQ91="Yes"),OFFSET('Hygiene Data'!$D$9,0,10*ROW('Hygiene Data'!D85)),NA())</f>
        <v>#N/A</v>
      </c>
      <c r="BC91" s="531" t="e">
        <f ca="1">+IF(AND(ISNUMBER(OFFSET('Hygiene Data'!$E$5,0,10*ROW('Hygiene Data'!E85))),'Data Summary'!DR91="Yes"),OFFSET('Hygiene Data'!$E$5,0,10*ROW('Hygiene Data'!E85)),NA())</f>
        <v>#N/A</v>
      </c>
      <c r="BD91" s="531" t="e">
        <f ca="1">+IF(AND(ISNUMBER(OFFSET('Hygiene Data'!$E$7,0,10*ROW('Hygiene Data'!E85))),'Data Summary'!DS91="Yes"),OFFSET('Hygiene Data'!$E$7,0,10*ROW('Hygiene Data'!E85)),NA())</f>
        <v>#N/A</v>
      </c>
      <c r="BE91" s="531" t="e">
        <f ca="1">+IF(AND(ISNUMBER(OFFSET('Hygiene Data'!$E$9,0,10*ROW('Hygiene Data'!E85))),'Data Summary'!DT91="Yes"),OFFSET('Hygiene Data'!$E$9,0,10*ROW('Hygiene Data'!E85)),NA())</f>
        <v>#N/A</v>
      </c>
      <c r="BF91" s="531" t="e">
        <f ca="1">+IF(AND(ISNUMBER(OFFSET('Hygiene Data'!$F$5,0,10*ROW('Hygiene Data'!F85))),'Data Summary'!DU91="Yes"),OFFSET('Hygiene Data'!$F$5,0,10*ROW('Hygiene Data'!F85)),NA())</f>
        <v>#N/A</v>
      </c>
      <c r="BG91" s="531" t="e">
        <f ca="1">+IF(AND(ISNUMBER(OFFSET('Hygiene Data'!$F$7,0,10*ROW('Hygiene Data'!F85))),'Data Summary'!DV91="Yes"),OFFSET('Hygiene Data'!$F$7,0,10*ROW('Hygiene Data'!F85)),NA())</f>
        <v>#N/A</v>
      </c>
      <c r="BH91" s="531" t="e">
        <f ca="1">+IF(AND(ISNUMBER(OFFSET('Hygiene Data'!$F$9,0,10*ROW('Hygiene Data'!F85))),'Data Summary'!DW91="Yes"),OFFSET('Hygiene Data'!$F$9,0,10*ROW('Hygiene Data'!F85)),NA())</f>
        <v>#N/A</v>
      </c>
      <c r="BI91" s="531" t="e">
        <f ca="1">+IF(AND(ISNUMBER(OFFSET('Hygiene Data'!$G$5,0,10*ROW('Hygiene Data'!G85))),'Data Summary'!DX91="Yes"),OFFSET('Hygiene Data'!$G$5,0,10*ROW('Hygiene Data'!G85)),NA())</f>
        <v>#N/A</v>
      </c>
      <c r="BJ91" s="531" t="e">
        <f ca="1">+IF(AND(ISNUMBER(OFFSET('Hygiene Data'!$G$7,0,10*ROW('Hygiene Data'!G85))),'Data Summary'!DY91="Yes"),OFFSET('Hygiene Data'!$G$7,0,10*ROW('Hygiene Data'!G85)),NA())</f>
        <v>#N/A</v>
      </c>
      <c r="BK91" s="531" t="e">
        <f ca="1">+IF(AND(ISNUMBER(OFFSET('Hygiene Data'!$G$9,0,10*ROW('Hygiene Data'!G85))),'Data Summary'!DZ91="Yes"),OFFSET('Hygiene Data'!$G$9,0,10*ROW('Hygiene Data'!G85)),NA())</f>
        <v>#N/A</v>
      </c>
      <c r="BL91" s="531" t="e">
        <f ca="1">+IF(AND(ISNUMBER(OFFSET('Hygiene Data'!$H$5,0,10*ROW('Hygiene Data'!H85))),'Data Summary'!EA91="Yes"),OFFSET('Hygiene Data'!$H$5,0,10*ROW('Hygiene Data'!H85)),NA())</f>
        <v>#N/A</v>
      </c>
      <c r="BM91" s="531" t="e">
        <f ca="1">+IF(AND(ISNUMBER(OFFSET('Hygiene Data'!$H$7,0,10*ROW('Hygiene Data'!H85))),'Data Summary'!EB91="Yes"),OFFSET('Hygiene Data'!$H$7,0,10*ROW('Hygiene Data'!H85)),NA())</f>
        <v>#N/A</v>
      </c>
      <c r="BN91" s="531" t="e">
        <f ca="1">+IF(AND(ISNUMBER(OFFSET('Hygiene Data'!$H$9,0,10*ROW('Hygiene Data'!H85))),'Data Summary'!EC91="Yes"),OFFSET('Hygiene Data'!$H$9,0,10*ROW('Hygiene Data'!H85)),NA())</f>
        <v>#N/A</v>
      </c>
      <c r="BO91" s="531" t="e">
        <f ca="1">+IF(AND(ISNUMBER(OFFSET('Hygiene Data'!$I$5,0,10*ROW('Hygiene Data'!I85))),'Data Summary'!ED91="Yes"),OFFSET('Hygiene Data'!$I$5,0,10*ROW('Hygiene Data'!I85)),NA())</f>
        <v>#N/A</v>
      </c>
      <c r="BP91" s="531" t="e">
        <f ca="1">+IF(AND(ISNUMBER(OFFSET('Hygiene Data'!$I$7,0,10*ROW('Hygiene Data'!I85))),'Data Summary'!EE91="Yes"),OFFSET('Hygiene Data'!$I$7,0,10*ROW('Hygiene Data'!I85)),NA())</f>
        <v>#N/A</v>
      </c>
      <c r="BQ91" s="531" t="e">
        <f ca="1">+IF(AND(ISNUMBER(OFFSET('Hygiene Data'!$I$9,0,10*ROW('Hygiene Data'!I85))),'Data Summary'!EF91="Yes"),OFFSET('Hygiene Data'!$I$9,0,10*ROW('Hygiene Data'!I85)),NA())</f>
        <v>#N/A</v>
      </c>
    </row>
    <row r="92" spans="1:69" x14ac:dyDescent="0.25">
      <c r="A92" s="527" t="e">
        <f ca="1">+RIGHT('Data Summary'!A92,LEN('Data Summary'!A92)-9)</f>
        <v>#VALUE!</v>
      </c>
      <c r="B92" s="501" t="str">
        <f ca="1">+IF(ISTEXT('Data Summary'!B92),'Data Summary'!B92,"")</f>
        <v/>
      </c>
      <c r="C92" s="528" t="e">
        <f ca="1">+VALUE('Data Summary'!C92)</f>
        <v>#VALUE!</v>
      </c>
      <c r="D92" s="529" t="e">
        <f ca="1">+IF(AND(ISNUMBER(OFFSET('Water Data'!$D$4,0,10*ROW('Water Data'!D86))),'Data Summary'!BS92="Yes"),100-OFFSET('Water Data'!$D$4,0,10*ROW('Water Data'!D86)),NA())</f>
        <v>#N/A</v>
      </c>
      <c r="E92" s="529" t="e">
        <f ca="1">+IF(AND(ISNUMBER(OFFSET('Water Data'!$D$6,0,10*ROW('Water Data'!D86))),'Data Summary'!BT92="Yes"),OFFSET('Water Data'!$D$6,0,10*ROW('Water Data'!D86)),NA())</f>
        <v>#N/A</v>
      </c>
      <c r="F92" s="529" t="e">
        <f ca="1">+IF(AND(ISNUMBER(OFFSET('Water Data'!$D$9,0,10*ROW('Water Data'!D86))),'Data Summary'!BU92="Yes"),OFFSET('Water Data'!$D$9,0,10*ROW('Water Data'!D86)),NA())</f>
        <v>#N/A</v>
      </c>
      <c r="G92" s="529" t="e">
        <f ca="1">+IF(AND(ISNUMBER(OFFSET('Water Data'!$E$4,0,10*ROW('Water Data'!E86))),'Data Summary'!BV92="Yes"),100-OFFSET('Water Data'!$E$4,0,10*ROW('Water Data'!E86)),NA())</f>
        <v>#N/A</v>
      </c>
      <c r="H92" s="529" t="e">
        <f ca="1">+IF(AND(ISNUMBER(OFFSET('Water Data'!$E$6,0,10*ROW('Water Data'!E86))),'Data Summary'!BW92="Yes"),OFFSET('Water Data'!$E$6,0,10*ROW('Water Data'!E86)),NA())</f>
        <v>#N/A</v>
      </c>
      <c r="I92" s="529" t="e">
        <f ca="1">+IF(AND(ISNUMBER(OFFSET('Water Data'!$E$9,0,10*ROW('Water Data'!E86))),'Data Summary'!BX92="Yes"),OFFSET('Water Data'!$E$9,0,10*ROW('Water Data'!E86)),NA())</f>
        <v>#N/A</v>
      </c>
      <c r="J92" s="529" t="e">
        <f ca="1">+IF(AND(ISNUMBER(OFFSET('Water Data'!$F$4,0,10*ROW('Water Data'!F86))),'Data Summary'!BY92="Yes"),100-OFFSET('Water Data'!$F$4,0,10*ROW('Water Data'!F86)),NA())</f>
        <v>#N/A</v>
      </c>
      <c r="K92" s="529" t="e">
        <f ca="1">+IF(AND(ISNUMBER(OFFSET('Water Data'!$F$6,0,10*ROW('Water Data'!F86))),'Data Summary'!BZ92="Yes"),OFFSET('Water Data'!$F$6,0,10*ROW('Water Data'!F86)),NA())</f>
        <v>#N/A</v>
      </c>
      <c r="L92" s="529" t="e">
        <f ca="1">+IF(AND(ISNUMBER(OFFSET('Water Data'!$F$9,0,10*ROW('Water Data'!F86))),'Data Summary'!CA92="Yes"),OFFSET('Water Data'!$F$9,0,10*ROW('Water Data'!F86)),NA())</f>
        <v>#N/A</v>
      </c>
      <c r="M92" s="529" t="e">
        <f ca="1">+IF(AND(ISNUMBER(OFFSET('Water Data'!$G$4,0,10*ROW('Water Data'!G86))),'Data Summary'!CB92="Yes"),100-OFFSET('Water Data'!$G$4,0,10*ROW('Water Data'!G86)),NA())</f>
        <v>#N/A</v>
      </c>
      <c r="N92" s="529" t="e">
        <f ca="1">+IF(AND(ISNUMBER(OFFSET('Water Data'!$G$6,0,10*ROW('Water Data'!G86))),'Data Summary'!CC92="Yes"),OFFSET('Water Data'!$G$6,0,10*ROW('Water Data'!G86)),NA())</f>
        <v>#N/A</v>
      </c>
      <c r="O92" s="529" t="e">
        <f ca="1">+IF(AND(ISNUMBER(OFFSET('Water Data'!$G$9,0,10*ROW('Water Data'!G86))),'Data Summary'!CD92="Yes"),OFFSET('Water Data'!$G$9,0,10*ROW('Water Data'!G86)),NA())</f>
        <v>#N/A</v>
      </c>
      <c r="P92" s="529" t="e">
        <f ca="1">+IF(AND(ISNUMBER(OFFSET('Water Data'!$H$4,0,10*ROW('Water Data'!H86))),'Data Summary'!CE92="Yes"),100-OFFSET('Water Data'!$H$4,0,10*ROW('Water Data'!H86)),NA())</f>
        <v>#N/A</v>
      </c>
      <c r="Q92" s="529" t="e">
        <f ca="1">+IF(AND(ISNUMBER(OFFSET('Water Data'!$H$6,0,10*ROW('Water Data'!H86))),'Data Summary'!CF92="Yes"),OFFSET('Water Data'!$H$6,0,10*ROW('Water Data'!H86)),NA())</f>
        <v>#N/A</v>
      </c>
      <c r="R92" s="529" t="e">
        <f ca="1">+IF(AND(ISNUMBER(OFFSET('Water Data'!$H$9,0,10*ROW('Water Data'!H86))),'Data Summary'!CG92="Yes"),OFFSET('Water Data'!$H$9,0,10*ROW('Water Data'!H86)),NA())</f>
        <v>#N/A</v>
      </c>
      <c r="S92" s="529" t="e">
        <f ca="1">+IF(AND(ISNUMBER(OFFSET('Water Data'!$I$4,0,10*ROW('Water Data'!I86))),'Data Summary'!CH92="Yes"),100-OFFSET('Water Data'!$I$4,0,10*ROW('Water Data'!I86)),NA())</f>
        <v>#N/A</v>
      </c>
      <c r="T92" s="529" t="e">
        <f ca="1">+IF(AND(ISNUMBER(OFFSET('Water Data'!$I$6,0,10*ROW('Water Data'!I86))),'Data Summary'!CI92="Yes"),OFFSET('Water Data'!$I$6,0,10*ROW('Water Data'!I86)),NA())</f>
        <v>#N/A</v>
      </c>
      <c r="U92" s="529" t="e">
        <f ca="1">+IF(AND(ISNUMBER(OFFSET('Water Data'!$I$9,0,10*ROW('Water Data'!I86))),'Data Summary'!CJ92="Yes"),OFFSET('Water Data'!$I$9,0,10*ROW('Water Data'!I86)),NA())</f>
        <v>#N/A</v>
      </c>
      <c r="V92" s="530" t="e">
        <f ca="1">+IF(AND(ISNUMBER(OFFSET('Sanitation Data'!$D$4,0,10*ROW('Sanitation Data'!D86))),'Data Summary'!CK92="Yes"),100-OFFSET('Sanitation Data'!$D$4,0,10*ROW('Sanitation Data'!D86)),NA())</f>
        <v>#N/A</v>
      </c>
      <c r="W92" s="530" t="e">
        <f ca="1">+IF(AND(ISNUMBER(OFFSET('Sanitation Data'!$D$6,0,10*ROW('Sanitation Data'!D86))),'Data Summary'!CL92="Yes"),OFFSET('Sanitation Data'!$D$6,0,10*ROW('Sanitation Data'!D86)),NA())</f>
        <v>#N/A</v>
      </c>
      <c r="X92" s="530" t="e">
        <f ca="1">+IF(AND(ISNUMBER(OFFSET('Sanitation Data'!$D$10,0,10*ROW('Sanitation Data'!D86))),'Data Summary'!CM92="Yes"),OFFSET('Sanitation Data'!$D$10,0,10*ROW('Sanitation Data'!D86)),NA())</f>
        <v>#N/A</v>
      </c>
      <c r="Y92" s="530" t="e">
        <f ca="1">+IF(AND(ISNUMBER(OFFSET('Sanitation Data'!$D$11,0,10*ROW('Sanitation Data'!D86))),'Data Summary'!CN92="Yes"),OFFSET('Sanitation Data'!$D$11,0,10*ROW('Sanitation Data'!D86)),NA())</f>
        <v>#N/A</v>
      </c>
      <c r="Z92" s="530" t="e">
        <f ca="1">+IF(AND(ISNUMBER(OFFSET('Sanitation Data'!$D$12,0,10*ROW('Sanitation Data'!D86))),'Data Summary'!CO92="Yes"),OFFSET('Sanitation Data'!$D$12,0,10*ROW('Sanitation Data'!D86)),NA())</f>
        <v>#N/A</v>
      </c>
      <c r="AA92" s="530" t="e">
        <f ca="1">+IF(AND(ISNUMBER(OFFSET('Sanitation Data'!$E$4,0,10*ROW('Sanitation Data'!E86))),'Data Summary'!CP92="Yes"),100-OFFSET('Sanitation Data'!$E$4,0,10*ROW('Sanitation Data'!E86)),NA())</f>
        <v>#N/A</v>
      </c>
      <c r="AB92" s="530" t="e">
        <f ca="1">+IF(AND(ISNUMBER(OFFSET('Sanitation Data'!$E$6,0,10*ROW('Sanitation Data'!E86))),'Data Summary'!CQ92="Yes"),OFFSET('Sanitation Data'!$E$6,0,10*ROW('Sanitation Data'!E86)),NA())</f>
        <v>#N/A</v>
      </c>
      <c r="AC92" s="530" t="e">
        <f ca="1">+IF(AND(ISNUMBER(OFFSET('Sanitation Data'!$E$10,0,10*ROW('Sanitation Data'!E86))),'Data Summary'!CR92="Yes"),OFFSET('Sanitation Data'!$E$10,0,10*ROW('Sanitation Data'!E86)),NA())</f>
        <v>#N/A</v>
      </c>
      <c r="AD92" s="530" t="e">
        <f ca="1">+IF(AND(ISNUMBER(OFFSET('Sanitation Data'!$E$11,0,10*ROW('Sanitation Data'!E86))),'Data Summary'!CS92="Yes"),OFFSET('Sanitation Data'!$E$11,0,10*ROW('Sanitation Data'!E86)),NA())</f>
        <v>#N/A</v>
      </c>
      <c r="AE92" s="530" t="e">
        <f ca="1">+IF(AND(ISNUMBER(OFFSET('Sanitation Data'!$E$12,0,10*ROW('Sanitation Data'!E86))),'Data Summary'!CT92="Yes"),OFFSET('Sanitation Data'!$E$12,0,10*ROW('Sanitation Data'!E86)),NA())</f>
        <v>#N/A</v>
      </c>
      <c r="AF92" s="530" t="e">
        <f ca="1">+IF(AND(ISNUMBER(OFFSET('Sanitation Data'!$F$4,0,10*ROW('Sanitation Data'!F86))),'Data Summary'!CU92="Yes"),100-OFFSET('Sanitation Data'!$F$4,0,10*ROW('Sanitation Data'!F86)),NA())</f>
        <v>#N/A</v>
      </c>
      <c r="AG92" s="530" t="e">
        <f ca="1">+IF(AND(ISNUMBER(OFFSET('Sanitation Data'!$F$6,0,10*ROW('Sanitation Data'!F86))),'Data Summary'!CV92="Yes"),OFFSET('Sanitation Data'!$F$6,0,10*ROW('Sanitation Data'!F86)),NA())</f>
        <v>#N/A</v>
      </c>
      <c r="AH92" s="530" t="e">
        <f ca="1">+IF(AND(ISNUMBER(OFFSET('Sanitation Data'!$F$10,0,10*ROW('Sanitation Data'!F86))),'Data Summary'!CW92="Yes"),OFFSET('Sanitation Data'!$F$10,0,10*ROW('Sanitation Data'!F86)),NA())</f>
        <v>#N/A</v>
      </c>
      <c r="AI92" s="530" t="e">
        <f ca="1">+IF(AND(ISNUMBER(OFFSET('Sanitation Data'!$F$11,0,10*ROW('Sanitation Data'!F86))),'Data Summary'!CX92="Yes"),OFFSET('Sanitation Data'!$F$11,0,10*ROW('Sanitation Data'!F86)),NA())</f>
        <v>#N/A</v>
      </c>
      <c r="AJ92" s="530" t="e">
        <f ca="1">+IF(AND(ISNUMBER(OFFSET('Sanitation Data'!$F$12,0,10*ROW('Sanitation Data'!F86))),'Data Summary'!CY92="Yes"),OFFSET('Sanitation Data'!$F$12,0,10*ROW('Sanitation Data'!F86)),NA())</f>
        <v>#N/A</v>
      </c>
      <c r="AK92" s="530" t="e">
        <f ca="1">+IF(AND(ISNUMBER(OFFSET('Sanitation Data'!$G$4,0,10*ROW('Sanitation Data'!G86))),'Data Summary'!CZ92="Yes"),100-OFFSET('Sanitation Data'!$G$4,0,10*ROW('Sanitation Data'!G86)),NA())</f>
        <v>#N/A</v>
      </c>
      <c r="AL92" s="530" t="e">
        <f ca="1">+IF(AND(ISNUMBER(OFFSET('Sanitation Data'!$G$6,0,10*ROW('Sanitation Data'!G86))),'Data Summary'!DA92="Yes"),OFFSET('Sanitation Data'!$G$6,0,10*ROW('Sanitation Data'!G86)),NA())</f>
        <v>#N/A</v>
      </c>
      <c r="AM92" s="530" t="e">
        <f ca="1">+IF(AND(ISNUMBER(OFFSET('Sanitation Data'!$G$10,0,10*ROW('Sanitation Data'!G86))),'Data Summary'!DB92="Yes"),OFFSET('Sanitation Data'!$G$10,0,10*ROW('Sanitation Data'!G86)),NA())</f>
        <v>#N/A</v>
      </c>
      <c r="AN92" s="530" t="e">
        <f ca="1">+IF(AND(ISNUMBER(OFFSET('Sanitation Data'!$G$11,0,10*ROW('Sanitation Data'!G86))),'Data Summary'!DC92="Yes"),OFFSET('Sanitation Data'!$G$11,0,10*ROW('Sanitation Data'!G86)),NA())</f>
        <v>#N/A</v>
      </c>
      <c r="AO92" s="530" t="e">
        <f ca="1">+IF(AND(ISNUMBER(OFFSET('Sanitation Data'!$G$12,0,10*ROW('Sanitation Data'!G86))),'Data Summary'!DD92="Yes"),OFFSET('Sanitation Data'!$G$12,0,10*ROW('Sanitation Data'!G86)),NA())</f>
        <v>#N/A</v>
      </c>
      <c r="AP92" s="530" t="e">
        <f ca="1">+IF(AND(ISNUMBER(OFFSET('Sanitation Data'!$H$4,0,10*ROW('Sanitation Data'!H86))),'Data Summary'!DE92="Yes"),100-OFFSET('Sanitation Data'!$H$4,0,10*ROW('Sanitation Data'!H86)),NA())</f>
        <v>#N/A</v>
      </c>
      <c r="AQ92" s="530" t="e">
        <f ca="1">+IF(AND(ISNUMBER(OFFSET('Sanitation Data'!$H$6,0,10*ROW('Sanitation Data'!H86))),'Data Summary'!DF92="Yes"),OFFSET('Sanitation Data'!$H$6,0,10*ROW('Sanitation Data'!H86)),NA())</f>
        <v>#N/A</v>
      </c>
      <c r="AR92" s="530" t="e">
        <f ca="1">+IF(AND(ISNUMBER(OFFSET('Sanitation Data'!$H$10,0,10*ROW('Sanitation Data'!H86))),'Data Summary'!DG92="Yes"),OFFSET('Sanitation Data'!$H$10,0,10*ROW('Sanitation Data'!H86)),NA())</f>
        <v>#N/A</v>
      </c>
      <c r="AS92" s="530" t="e">
        <f ca="1">+IF(AND(ISNUMBER(OFFSET('Sanitation Data'!$H$11,0,10*ROW('Sanitation Data'!H86))),'Data Summary'!DH92="Yes"),OFFSET('Sanitation Data'!$H$11,0,10*ROW('Sanitation Data'!H86)),NA())</f>
        <v>#N/A</v>
      </c>
      <c r="AT92" s="530" t="e">
        <f ca="1">+IF(AND(ISNUMBER(OFFSET('Sanitation Data'!$H$12,0,10*ROW('Sanitation Data'!H86))),'Data Summary'!DI92="Yes"),OFFSET('Sanitation Data'!$H$12,0,10*ROW('Sanitation Data'!H86)),NA())</f>
        <v>#N/A</v>
      </c>
      <c r="AU92" s="530" t="e">
        <f ca="1">+IF(AND(ISNUMBER(OFFSET('Sanitation Data'!$I$4,0,10*ROW('Sanitation Data'!I86))),'Data Summary'!DJ92="Yes"),100-OFFSET('Sanitation Data'!$I$4,0,10*ROW('Sanitation Data'!I86)),NA())</f>
        <v>#N/A</v>
      </c>
      <c r="AV92" s="530" t="e">
        <f ca="1">+IF(AND(ISNUMBER(OFFSET('Sanitation Data'!$I$6,0,10*ROW('Sanitation Data'!I86))),'Data Summary'!DK92="Yes"),OFFSET('Sanitation Data'!$I$6,0,10*ROW('Sanitation Data'!I86)),NA())</f>
        <v>#N/A</v>
      </c>
      <c r="AW92" s="530" t="e">
        <f ca="1">+IF(AND(ISNUMBER(OFFSET('Sanitation Data'!$I$10,0,10*ROW('Sanitation Data'!I86))),'Data Summary'!DL92="Yes"),OFFSET('Sanitation Data'!$I$10,0,10*ROW('Sanitation Data'!I86)),NA())</f>
        <v>#N/A</v>
      </c>
      <c r="AX92" s="530" t="e">
        <f ca="1">+IF(AND(ISNUMBER(OFFSET('Sanitation Data'!$I$11,0,10*ROW('Sanitation Data'!I86))),'Data Summary'!DM92="Yes"),OFFSET('Sanitation Data'!$I$11,0,10*ROW('Sanitation Data'!I86)),NA())</f>
        <v>#N/A</v>
      </c>
      <c r="AY92" s="530" t="e">
        <f ca="1">+IF(AND(ISNUMBER(OFFSET('Sanitation Data'!$I$12,0,10*ROW('Sanitation Data'!I86))),'Data Summary'!DN92="Yes"),OFFSET('Sanitation Data'!$I$12,0,10*ROW('Sanitation Data'!I86)),NA())</f>
        <v>#N/A</v>
      </c>
      <c r="AZ92" s="531" t="e">
        <f ca="1">+IF(AND(ISNUMBER(OFFSET('Hygiene Data'!$D$5,0,10*ROW('Hygiene Data'!D86))),'Data Summary'!DO92="Yes"),OFFSET('Hygiene Data'!$D$5,0,10*ROW('Hygiene Data'!D86)),NA())</f>
        <v>#N/A</v>
      </c>
      <c r="BA92" s="531" t="e">
        <f ca="1">+IF(AND(ISNUMBER(OFFSET('Hygiene Data'!$D$7,0,10*ROW('Hygiene Data'!D86))),'Data Summary'!DP92="Yes"),OFFSET('Hygiene Data'!$D$7,0,10*ROW('Hygiene Data'!D86)),NA())</f>
        <v>#N/A</v>
      </c>
      <c r="BB92" s="531" t="e">
        <f ca="1">+IF(AND(ISNUMBER(OFFSET('Hygiene Data'!$D$9,0,10*ROW('Hygiene Data'!D86))),'Data Summary'!DQ92="Yes"),OFFSET('Hygiene Data'!$D$9,0,10*ROW('Hygiene Data'!D86)),NA())</f>
        <v>#N/A</v>
      </c>
      <c r="BC92" s="531" t="e">
        <f ca="1">+IF(AND(ISNUMBER(OFFSET('Hygiene Data'!$E$5,0,10*ROW('Hygiene Data'!E86))),'Data Summary'!DR92="Yes"),OFFSET('Hygiene Data'!$E$5,0,10*ROW('Hygiene Data'!E86)),NA())</f>
        <v>#N/A</v>
      </c>
      <c r="BD92" s="531" t="e">
        <f ca="1">+IF(AND(ISNUMBER(OFFSET('Hygiene Data'!$E$7,0,10*ROW('Hygiene Data'!E86))),'Data Summary'!DS92="Yes"),OFFSET('Hygiene Data'!$E$7,0,10*ROW('Hygiene Data'!E86)),NA())</f>
        <v>#N/A</v>
      </c>
      <c r="BE92" s="531" t="e">
        <f ca="1">+IF(AND(ISNUMBER(OFFSET('Hygiene Data'!$E$9,0,10*ROW('Hygiene Data'!E86))),'Data Summary'!DT92="Yes"),OFFSET('Hygiene Data'!$E$9,0,10*ROW('Hygiene Data'!E86)),NA())</f>
        <v>#N/A</v>
      </c>
      <c r="BF92" s="531" t="e">
        <f ca="1">+IF(AND(ISNUMBER(OFFSET('Hygiene Data'!$F$5,0,10*ROW('Hygiene Data'!F86))),'Data Summary'!DU92="Yes"),OFFSET('Hygiene Data'!$F$5,0,10*ROW('Hygiene Data'!F86)),NA())</f>
        <v>#N/A</v>
      </c>
      <c r="BG92" s="531" t="e">
        <f ca="1">+IF(AND(ISNUMBER(OFFSET('Hygiene Data'!$F$7,0,10*ROW('Hygiene Data'!F86))),'Data Summary'!DV92="Yes"),OFFSET('Hygiene Data'!$F$7,0,10*ROW('Hygiene Data'!F86)),NA())</f>
        <v>#N/A</v>
      </c>
      <c r="BH92" s="531" t="e">
        <f ca="1">+IF(AND(ISNUMBER(OFFSET('Hygiene Data'!$F$9,0,10*ROW('Hygiene Data'!F86))),'Data Summary'!DW92="Yes"),OFFSET('Hygiene Data'!$F$9,0,10*ROW('Hygiene Data'!F86)),NA())</f>
        <v>#N/A</v>
      </c>
      <c r="BI92" s="531" t="e">
        <f ca="1">+IF(AND(ISNUMBER(OFFSET('Hygiene Data'!$G$5,0,10*ROW('Hygiene Data'!G86))),'Data Summary'!DX92="Yes"),OFFSET('Hygiene Data'!$G$5,0,10*ROW('Hygiene Data'!G86)),NA())</f>
        <v>#N/A</v>
      </c>
      <c r="BJ92" s="531" t="e">
        <f ca="1">+IF(AND(ISNUMBER(OFFSET('Hygiene Data'!$G$7,0,10*ROW('Hygiene Data'!G86))),'Data Summary'!DY92="Yes"),OFFSET('Hygiene Data'!$G$7,0,10*ROW('Hygiene Data'!G86)),NA())</f>
        <v>#N/A</v>
      </c>
      <c r="BK92" s="531" t="e">
        <f ca="1">+IF(AND(ISNUMBER(OFFSET('Hygiene Data'!$G$9,0,10*ROW('Hygiene Data'!G86))),'Data Summary'!DZ92="Yes"),OFFSET('Hygiene Data'!$G$9,0,10*ROW('Hygiene Data'!G86)),NA())</f>
        <v>#N/A</v>
      </c>
      <c r="BL92" s="531" t="e">
        <f ca="1">+IF(AND(ISNUMBER(OFFSET('Hygiene Data'!$H$5,0,10*ROW('Hygiene Data'!H86))),'Data Summary'!EA92="Yes"),OFFSET('Hygiene Data'!$H$5,0,10*ROW('Hygiene Data'!H86)),NA())</f>
        <v>#N/A</v>
      </c>
      <c r="BM92" s="531" t="e">
        <f ca="1">+IF(AND(ISNUMBER(OFFSET('Hygiene Data'!$H$7,0,10*ROW('Hygiene Data'!H86))),'Data Summary'!EB92="Yes"),OFFSET('Hygiene Data'!$H$7,0,10*ROW('Hygiene Data'!H86)),NA())</f>
        <v>#N/A</v>
      </c>
      <c r="BN92" s="531" t="e">
        <f ca="1">+IF(AND(ISNUMBER(OFFSET('Hygiene Data'!$H$9,0,10*ROW('Hygiene Data'!H86))),'Data Summary'!EC92="Yes"),OFFSET('Hygiene Data'!$H$9,0,10*ROW('Hygiene Data'!H86)),NA())</f>
        <v>#N/A</v>
      </c>
      <c r="BO92" s="531" t="e">
        <f ca="1">+IF(AND(ISNUMBER(OFFSET('Hygiene Data'!$I$5,0,10*ROW('Hygiene Data'!I86))),'Data Summary'!ED92="Yes"),OFFSET('Hygiene Data'!$I$5,0,10*ROW('Hygiene Data'!I86)),NA())</f>
        <v>#N/A</v>
      </c>
      <c r="BP92" s="531" t="e">
        <f ca="1">+IF(AND(ISNUMBER(OFFSET('Hygiene Data'!$I$7,0,10*ROW('Hygiene Data'!I86))),'Data Summary'!EE92="Yes"),OFFSET('Hygiene Data'!$I$7,0,10*ROW('Hygiene Data'!I86)),NA())</f>
        <v>#N/A</v>
      </c>
      <c r="BQ92" s="531" t="e">
        <f ca="1">+IF(AND(ISNUMBER(OFFSET('Hygiene Data'!$I$9,0,10*ROW('Hygiene Data'!I86))),'Data Summary'!EF92="Yes"),OFFSET('Hygiene Data'!$I$9,0,10*ROW('Hygiene Data'!I86)),NA())</f>
        <v>#N/A</v>
      </c>
    </row>
    <row r="93" spans="1:69" x14ac:dyDescent="0.25">
      <c r="A93" s="527" t="e">
        <f ca="1">+RIGHT('Data Summary'!A93,LEN('Data Summary'!A93)-9)</f>
        <v>#VALUE!</v>
      </c>
      <c r="B93" s="501" t="str">
        <f ca="1">+IF(ISTEXT('Data Summary'!B93),'Data Summary'!B93,"")</f>
        <v/>
      </c>
      <c r="C93" s="528" t="e">
        <f ca="1">+VALUE('Data Summary'!C93)</f>
        <v>#VALUE!</v>
      </c>
      <c r="D93" s="529" t="e">
        <f ca="1">+IF(AND(ISNUMBER(OFFSET('Water Data'!$D$4,0,10*ROW('Water Data'!D87))),'Data Summary'!BS93="Yes"),100-OFFSET('Water Data'!$D$4,0,10*ROW('Water Data'!D87)),NA())</f>
        <v>#N/A</v>
      </c>
      <c r="E93" s="529" t="e">
        <f ca="1">+IF(AND(ISNUMBER(OFFSET('Water Data'!$D$6,0,10*ROW('Water Data'!D87))),'Data Summary'!BT93="Yes"),OFFSET('Water Data'!$D$6,0,10*ROW('Water Data'!D87)),NA())</f>
        <v>#N/A</v>
      </c>
      <c r="F93" s="529" t="e">
        <f ca="1">+IF(AND(ISNUMBER(OFFSET('Water Data'!$D$9,0,10*ROW('Water Data'!D87))),'Data Summary'!BU93="Yes"),OFFSET('Water Data'!$D$9,0,10*ROW('Water Data'!D87)),NA())</f>
        <v>#N/A</v>
      </c>
      <c r="G93" s="529" t="e">
        <f ca="1">+IF(AND(ISNUMBER(OFFSET('Water Data'!$E$4,0,10*ROW('Water Data'!E87))),'Data Summary'!BV93="Yes"),100-OFFSET('Water Data'!$E$4,0,10*ROW('Water Data'!E87)),NA())</f>
        <v>#N/A</v>
      </c>
      <c r="H93" s="529" t="e">
        <f ca="1">+IF(AND(ISNUMBER(OFFSET('Water Data'!$E$6,0,10*ROW('Water Data'!E87))),'Data Summary'!BW93="Yes"),OFFSET('Water Data'!$E$6,0,10*ROW('Water Data'!E87)),NA())</f>
        <v>#N/A</v>
      </c>
      <c r="I93" s="529" t="e">
        <f ca="1">+IF(AND(ISNUMBER(OFFSET('Water Data'!$E$9,0,10*ROW('Water Data'!E87))),'Data Summary'!BX93="Yes"),OFFSET('Water Data'!$E$9,0,10*ROW('Water Data'!E87)),NA())</f>
        <v>#N/A</v>
      </c>
      <c r="J93" s="529" t="e">
        <f ca="1">+IF(AND(ISNUMBER(OFFSET('Water Data'!$F$4,0,10*ROW('Water Data'!F87))),'Data Summary'!BY93="Yes"),100-OFFSET('Water Data'!$F$4,0,10*ROW('Water Data'!F87)),NA())</f>
        <v>#N/A</v>
      </c>
      <c r="K93" s="529" t="e">
        <f ca="1">+IF(AND(ISNUMBER(OFFSET('Water Data'!$F$6,0,10*ROW('Water Data'!F87))),'Data Summary'!BZ93="Yes"),OFFSET('Water Data'!$F$6,0,10*ROW('Water Data'!F87)),NA())</f>
        <v>#N/A</v>
      </c>
      <c r="L93" s="529" t="e">
        <f ca="1">+IF(AND(ISNUMBER(OFFSET('Water Data'!$F$9,0,10*ROW('Water Data'!F87))),'Data Summary'!CA93="Yes"),OFFSET('Water Data'!$F$9,0,10*ROW('Water Data'!F87)),NA())</f>
        <v>#N/A</v>
      </c>
      <c r="M93" s="529" t="e">
        <f ca="1">+IF(AND(ISNUMBER(OFFSET('Water Data'!$G$4,0,10*ROW('Water Data'!G87))),'Data Summary'!CB93="Yes"),100-OFFSET('Water Data'!$G$4,0,10*ROW('Water Data'!G87)),NA())</f>
        <v>#N/A</v>
      </c>
      <c r="N93" s="529" t="e">
        <f ca="1">+IF(AND(ISNUMBER(OFFSET('Water Data'!$G$6,0,10*ROW('Water Data'!G87))),'Data Summary'!CC93="Yes"),OFFSET('Water Data'!$G$6,0,10*ROW('Water Data'!G87)),NA())</f>
        <v>#N/A</v>
      </c>
      <c r="O93" s="529" t="e">
        <f ca="1">+IF(AND(ISNUMBER(OFFSET('Water Data'!$G$9,0,10*ROW('Water Data'!G87))),'Data Summary'!CD93="Yes"),OFFSET('Water Data'!$G$9,0,10*ROW('Water Data'!G87)),NA())</f>
        <v>#N/A</v>
      </c>
      <c r="P93" s="529" t="e">
        <f ca="1">+IF(AND(ISNUMBER(OFFSET('Water Data'!$H$4,0,10*ROW('Water Data'!H87))),'Data Summary'!CE93="Yes"),100-OFFSET('Water Data'!$H$4,0,10*ROW('Water Data'!H87)),NA())</f>
        <v>#N/A</v>
      </c>
      <c r="Q93" s="529" t="e">
        <f ca="1">+IF(AND(ISNUMBER(OFFSET('Water Data'!$H$6,0,10*ROW('Water Data'!H87))),'Data Summary'!CF93="Yes"),OFFSET('Water Data'!$H$6,0,10*ROW('Water Data'!H87)),NA())</f>
        <v>#N/A</v>
      </c>
      <c r="R93" s="529" t="e">
        <f ca="1">+IF(AND(ISNUMBER(OFFSET('Water Data'!$H$9,0,10*ROW('Water Data'!H87))),'Data Summary'!CG93="Yes"),OFFSET('Water Data'!$H$9,0,10*ROW('Water Data'!H87)),NA())</f>
        <v>#N/A</v>
      </c>
      <c r="S93" s="529" t="e">
        <f ca="1">+IF(AND(ISNUMBER(OFFSET('Water Data'!$I$4,0,10*ROW('Water Data'!I87))),'Data Summary'!CH93="Yes"),100-OFFSET('Water Data'!$I$4,0,10*ROW('Water Data'!I87)),NA())</f>
        <v>#N/A</v>
      </c>
      <c r="T93" s="529" t="e">
        <f ca="1">+IF(AND(ISNUMBER(OFFSET('Water Data'!$I$6,0,10*ROW('Water Data'!I87))),'Data Summary'!CI93="Yes"),OFFSET('Water Data'!$I$6,0,10*ROW('Water Data'!I87)),NA())</f>
        <v>#N/A</v>
      </c>
      <c r="U93" s="529" t="e">
        <f ca="1">+IF(AND(ISNUMBER(OFFSET('Water Data'!$I$9,0,10*ROW('Water Data'!I87))),'Data Summary'!CJ93="Yes"),OFFSET('Water Data'!$I$9,0,10*ROW('Water Data'!I87)),NA())</f>
        <v>#N/A</v>
      </c>
      <c r="V93" s="530" t="e">
        <f ca="1">+IF(AND(ISNUMBER(OFFSET('Sanitation Data'!$D$4,0,10*ROW('Sanitation Data'!D87))),'Data Summary'!CK93="Yes"),100-OFFSET('Sanitation Data'!$D$4,0,10*ROW('Sanitation Data'!D87)),NA())</f>
        <v>#N/A</v>
      </c>
      <c r="W93" s="530" t="e">
        <f ca="1">+IF(AND(ISNUMBER(OFFSET('Sanitation Data'!$D$6,0,10*ROW('Sanitation Data'!D87))),'Data Summary'!CL93="Yes"),OFFSET('Sanitation Data'!$D$6,0,10*ROW('Sanitation Data'!D87)),NA())</f>
        <v>#N/A</v>
      </c>
      <c r="X93" s="530" t="e">
        <f ca="1">+IF(AND(ISNUMBER(OFFSET('Sanitation Data'!$D$10,0,10*ROW('Sanitation Data'!D87))),'Data Summary'!CM93="Yes"),OFFSET('Sanitation Data'!$D$10,0,10*ROW('Sanitation Data'!D87)),NA())</f>
        <v>#N/A</v>
      </c>
      <c r="Y93" s="530" t="e">
        <f ca="1">+IF(AND(ISNUMBER(OFFSET('Sanitation Data'!$D$11,0,10*ROW('Sanitation Data'!D87))),'Data Summary'!CN93="Yes"),OFFSET('Sanitation Data'!$D$11,0,10*ROW('Sanitation Data'!D87)),NA())</f>
        <v>#N/A</v>
      </c>
      <c r="Z93" s="530" t="e">
        <f ca="1">+IF(AND(ISNUMBER(OFFSET('Sanitation Data'!$D$12,0,10*ROW('Sanitation Data'!D87))),'Data Summary'!CO93="Yes"),OFFSET('Sanitation Data'!$D$12,0,10*ROW('Sanitation Data'!D87)),NA())</f>
        <v>#N/A</v>
      </c>
      <c r="AA93" s="530" t="e">
        <f ca="1">+IF(AND(ISNUMBER(OFFSET('Sanitation Data'!$E$4,0,10*ROW('Sanitation Data'!E87))),'Data Summary'!CP93="Yes"),100-OFFSET('Sanitation Data'!$E$4,0,10*ROW('Sanitation Data'!E87)),NA())</f>
        <v>#N/A</v>
      </c>
      <c r="AB93" s="530" t="e">
        <f ca="1">+IF(AND(ISNUMBER(OFFSET('Sanitation Data'!$E$6,0,10*ROW('Sanitation Data'!E87))),'Data Summary'!CQ93="Yes"),OFFSET('Sanitation Data'!$E$6,0,10*ROW('Sanitation Data'!E87)),NA())</f>
        <v>#N/A</v>
      </c>
      <c r="AC93" s="530" t="e">
        <f ca="1">+IF(AND(ISNUMBER(OFFSET('Sanitation Data'!$E$10,0,10*ROW('Sanitation Data'!E87))),'Data Summary'!CR93="Yes"),OFFSET('Sanitation Data'!$E$10,0,10*ROW('Sanitation Data'!E87)),NA())</f>
        <v>#N/A</v>
      </c>
      <c r="AD93" s="530" t="e">
        <f ca="1">+IF(AND(ISNUMBER(OFFSET('Sanitation Data'!$E$11,0,10*ROW('Sanitation Data'!E87))),'Data Summary'!CS93="Yes"),OFFSET('Sanitation Data'!$E$11,0,10*ROW('Sanitation Data'!E87)),NA())</f>
        <v>#N/A</v>
      </c>
      <c r="AE93" s="530" t="e">
        <f ca="1">+IF(AND(ISNUMBER(OFFSET('Sanitation Data'!$E$12,0,10*ROW('Sanitation Data'!E87))),'Data Summary'!CT93="Yes"),OFFSET('Sanitation Data'!$E$12,0,10*ROW('Sanitation Data'!E87)),NA())</f>
        <v>#N/A</v>
      </c>
      <c r="AF93" s="530" t="e">
        <f ca="1">+IF(AND(ISNUMBER(OFFSET('Sanitation Data'!$F$4,0,10*ROW('Sanitation Data'!F87))),'Data Summary'!CU93="Yes"),100-OFFSET('Sanitation Data'!$F$4,0,10*ROW('Sanitation Data'!F87)),NA())</f>
        <v>#N/A</v>
      </c>
      <c r="AG93" s="530" t="e">
        <f ca="1">+IF(AND(ISNUMBER(OFFSET('Sanitation Data'!$F$6,0,10*ROW('Sanitation Data'!F87))),'Data Summary'!CV93="Yes"),OFFSET('Sanitation Data'!$F$6,0,10*ROW('Sanitation Data'!F87)),NA())</f>
        <v>#N/A</v>
      </c>
      <c r="AH93" s="530" t="e">
        <f ca="1">+IF(AND(ISNUMBER(OFFSET('Sanitation Data'!$F$10,0,10*ROW('Sanitation Data'!F87))),'Data Summary'!CW93="Yes"),OFFSET('Sanitation Data'!$F$10,0,10*ROW('Sanitation Data'!F87)),NA())</f>
        <v>#N/A</v>
      </c>
      <c r="AI93" s="530" t="e">
        <f ca="1">+IF(AND(ISNUMBER(OFFSET('Sanitation Data'!$F$11,0,10*ROW('Sanitation Data'!F87))),'Data Summary'!CX93="Yes"),OFFSET('Sanitation Data'!$F$11,0,10*ROW('Sanitation Data'!F87)),NA())</f>
        <v>#N/A</v>
      </c>
      <c r="AJ93" s="530" t="e">
        <f ca="1">+IF(AND(ISNUMBER(OFFSET('Sanitation Data'!$F$12,0,10*ROW('Sanitation Data'!F87))),'Data Summary'!CY93="Yes"),OFFSET('Sanitation Data'!$F$12,0,10*ROW('Sanitation Data'!F87)),NA())</f>
        <v>#N/A</v>
      </c>
      <c r="AK93" s="530" t="e">
        <f ca="1">+IF(AND(ISNUMBER(OFFSET('Sanitation Data'!$G$4,0,10*ROW('Sanitation Data'!G87))),'Data Summary'!CZ93="Yes"),100-OFFSET('Sanitation Data'!$G$4,0,10*ROW('Sanitation Data'!G87)),NA())</f>
        <v>#N/A</v>
      </c>
      <c r="AL93" s="530" t="e">
        <f ca="1">+IF(AND(ISNUMBER(OFFSET('Sanitation Data'!$G$6,0,10*ROW('Sanitation Data'!G87))),'Data Summary'!DA93="Yes"),OFFSET('Sanitation Data'!$G$6,0,10*ROW('Sanitation Data'!G87)),NA())</f>
        <v>#N/A</v>
      </c>
      <c r="AM93" s="530" t="e">
        <f ca="1">+IF(AND(ISNUMBER(OFFSET('Sanitation Data'!$G$10,0,10*ROW('Sanitation Data'!G87))),'Data Summary'!DB93="Yes"),OFFSET('Sanitation Data'!$G$10,0,10*ROW('Sanitation Data'!G87)),NA())</f>
        <v>#N/A</v>
      </c>
      <c r="AN93" s="530" t="e">
        <f ca="1">+IF(AND(ISNUMBER(OFFSET('Sanitation Data'!$G$11,0,10*ROW('Sanitation Data'!G87))),'Data Summary'!DC93="Yes"),OFFSET('Sanitation Data'!$G$11,0,10*ROW('Sanitation Data'!G87)),NA())</f>
        <v>#N/A</v>
      </c>
      <c r="AO93" s="530" t="e">
        <f ca="1">+IF(AND(ISNUMBER(OFFSET('Sanitation Data'!$G$12,0,10*ROW('Sanitation Data'!G87))),'Data Summary'!DD93="Yes"),OFFSET('Sanitation Data'!$G$12,0,10*ROW('Sanitation Data'!G87)),NA())</f>
        <v>#N/A</v>
      </c>
      <c r="AP93" s="530" t="e">
        <f ca="1">+IF(AND(ISNUMBER(OFFSET('Sanitation Data'!$H$4,0,10*ROW('Sanitation Data'!H87))),'Data Summary'!DE93="Yes"),100-OFFSET('Sanitation Data'!$H$4,0,10*ROW('Sanitation Data'!H87)),NA())</f>
        <v>#N/A</v>
      </c>
      <c r="AQ93" s="530" t="e">
        <f ca="1">+IF(AND(ISNUMBER(OFFSET('Sanitation Data'!$H$6,0,10*ROW('Sanitation Data'!H87))),'Data Summary'!DF93="Yes"),OFFSET('Sanitation Data'!$H$6,0,10*ROW('Sanitation Data'!H87)),NA())</f>
        <v>#N/A</v>
      </c>
      <c r="AR93" s="530" t="e">
        <f ca="1">+IF(AND(ISNUMBER(OFFSET('Sanitation Data'!$H$10,0,10*ROW('Sanitation Data'!H87))),'Data Summary'!DG93="Yes"),OFFSET('Sanitation Data'!$H$10,0,10*ROW('Sanitation Data'!H87)),NA())</f>
        <v>#N/A</v>
      </c>
      <c r="AS93" s="530" t="e">
        <f ca="1">+IF(AND(ISNUMBER(OFFSET('Sanitation Data'!$H$11,0,10*ROW('Sanitation Data'!H87))),'Data Summary'!DH93="Yes"),OFFSET('Sanitation Data'!$H$11,0,10*ROW('Sanitation Data'!H87)),NA())</f>
        <v>#N/A</v>
      </c>
      <c r="AT93" s="530" t="e">
        <f ca="1">+IF(AND(ISNUMBER(OFFSET('Sanitation Data'!$H$12,0,10*ROW('Sanitation Data'!H87))),'Data Summary'!DI93="Yes"),OFFSET('Sanitation Data'!$H$12,0,10*ROW('Sanitation Data'!H87)),NA())</f>
        <v>#N/A</v>
      </c>
      <c r="AU93" s="530" t="e">
        <f ca="1">+IF(AND(ISNUMBER(OFFSET('Sanitation Data'!$I$4,0,10*ROW('Sanitation Data'!I87))),'Data Summary'!DJ93="Yes"),100-OFFSET('Sanitation Data'!$I$4,0,10*ROW('Sanitation Data'!I87)),NA())</f>
        <v>#N/A</v>
      </c>
      <c r="AV93" s="530" t="e">
        <f ca="1">+IF(AND(ISNUMBER(OFFSET('Sanitation Data'!$I$6,0,10*ROW('Sanitation Data'!I87))),'Data Summary'!DK93="Yes"),OFFSET('Sanitation Data'!$I$6,0,10*ROW('Sanitation Data'!I87)),NA())</f>
        <v>#N/A</v>
      </c>
      <c r="AW93" s="530" t="e">
        <f ca="1">+IF(AND(ISNUMBER(OFFSET('Sanitation Data'!$I$10,0,10*ROW('Sanitation Data'!I87))),'Data Summary'!DL93="Yes"),OFFSET('Sanitation Data'!$I$10,0,10*ROW('Sanitation Data'!I87)),NA())</f>
        <v>#N/A</v>
      </c>
      <c r="AX93" s="530" t="e">
        <f ca="1">+IF(AND(ISNUMBER(OFFSET('Sanitation Data'!$I$11,0,10*ROW('Sanitation Data'!I87))),'Data Summary'!DM93="Yes"),OFFSET('Sanitation Data'!$I$11,0,10*ROW('Sanitation Data'!I87)),NA())</f>
        <v>#N/A</v>
      </c>
      <c r="AY93" s="530" t="e">
        <f ca="1">+IF(AND(ISNUMBER(OFFSET('Sanitation Data'!$I$12,0,10*ROW('Sanitation Data'!I87))),'Data Summary'!DN93="Yes"),OFFSET('Sanitation Data'!$I$12,0,10*ROW('Sanitation Data'!I87)),NA())</f>
        <v>#N/A</v>
      </c>
      <c r="AZ93" s="531" t="e">
        <f ca="1">+IF(AND(ISNUMBER(OFFSET('Hygiene Data'!$D$5,0,10*ROW('Hygiene Data'!D87))),'Data Summary'!DO93="Yes"),OFFSET('Hygiene Data'!$D$5,0,10*ROW('Hygiene Data'!D87)),NA())</f>
        <v>#N/A</v>
      </c>
      <c r="BA93" s="531" t="e">
        <f ca="1">+IF(AND(ISNUMBER(OFFSET('Hygiene Data'!$D$7,0,10*ROW('Hygiene Data'!D87))),'Data Summary'!DP93="Yes"),OFFSET('Hygiene Data'!$D$7,0,10*ROW('Hygiene Data'!D87)),NA())</f>
        <v>#N/A</v>
      </c>
      <c r="BB93" s="531" t="e">
        <f ca="1">+IF(AND(ISNUMBER(OFFSET('Hygiene Data'!$D$9,0,10*ROW('Hygiene Data'!D87))),'Data Summary'!DQ93="Yes"),OFFSET('Hygiene Data'!$D$9,0,10*ROW('Hygiene Data'!D87)),NA())</f>
        <v>#N/A</v>
      </c>
      <c r="BC93" s="531" t="e">
        <f ca="1">+IF(AND(ISNUMBER(OFFSET('Hygiene Data'!$E$5,0,10*ROW('Hygiene Data'!E87))),'Data Summary'!DR93="Yes"),OFFSET('Hygiene Data'!$E$5,0,10*ROW('Hygiene Data'!E87)),NA())</f>
        <v>#N/A</v>
      </c>
      <c r="BD93" s="531" t="e">
        <f ca="1">+IF(AND(ISNUMBER(OFFSET('Hygiene Data'!$E$7,0,10*ROW('Hygiene Data'!E87))),'Data Summary'!DS93="Yes"),OFFSET('Hygiene Data'!$E$7,0,10*ROW('Hygiene Data'!E87)),NA())</f>
        <v>#N/A</v>
      </c>
      <c r="BE93" s="531" t="e">
        <f ca="1">+IF(AND(ISNUMBER(OFFSET('Hygiene Data'!$E$9,0,10*ROW('Hygiene Data'!E87))),'Data Summary'!DT93="Yes"),OFFSET('Hygiene Data'!$E$9,0,10*ROW('Hygiene Data'!E87)),NA())</f>
        <v>#N/A</v>
      </c>
      <c r="BF93" s="531" t="e">
        <f ca="1">+IF(AND(ISNUMBER(OFFSET('Hygiene Data'!$F$5,0,10*ROW('Hygiene Data'!F87))),'Data Summary'!DU93="Yes"),OFFSET('Hygiene Data'!$F$5,0,10*ROW('Hygiene Data'!F87)),NA())</f>
        <v>#N/A</v>
      </c>
      <c r="BG93" s="531" t="e">
        <f ca="1">+IF(AND(ISNUMBER(OFFSET('Hygiene Data'!$F$7,0,10*ROW('Hygiene Data'!F87))),'Data Summary'!DV93="Yes"),OFFSET('Hygiene Data'!$F$7,0,10*ROW('Hygiene Data'!F87)),NA())</f>
        <v>#N/A</v>
      </c>
      <c r="BH93" s="531" t="e">
        <f ca="1">+IF(AND(ISNUMBER(OFFSET('Hygiene Data'!$F$9,0,10*ROW('Hygiene Data'!F87))),'Data Summary'!DW93="Yes"),OFFSET('Hygiene Data'!$F$9,0,10*ROW('Hygiene Data'!F87)),NA())</f>
        <v>#N/A</v>
      </c>
      <c r="BI93" s="531" t="e">
        <f ca="1">+IF(AND(ISNUMBER(OFFSET('Hygiene Data'!$G$5,0,10*ROW('Hygiene Data'!G87))),'Data Summary'!DX93="Yes"),OFFSET('Hygiene Data'!$G$5,0,10*ROW('Hygiene Data'!G87)),NA())</f>
        <v>#N/A</v>
      </c>
      <c r="BJ93" s="531" t="e">
        <f ca="1">+IF(AND(ISNUMBER(OFFSET('Hygiene Data'!$G$7,0,10*ROW('Hygiene Data'!G87))),'Data Summary'!DY93="Yes"),OFFSET('Hygiene Data'!$G$7,0,10*ROW('Hygiene Data'!G87)),NA())</f>
        <v>#N/A</v>
      </c>
      <c r="BK93" s="531" t="e">
        <f ca="1">+IF(AND(ISNUMBER(OFFSET('Hygiene Data'!$G$9,0,10*ROW('Hygiene Data'!G87))),'Data Summary'!DZ93="Yes"),OFFSET('Hygiene Data'!$G$9,0,10*ROW('Hygiene Data'!G87)),NA())</f>
        <v>#N/A</v>
      </c>
      <c r="BL93" s="531" t="e">
        <f ca="1">+IF(AND(ISNUMBER(OFFSET('Hygiene Data'!$H$5,0,10*ROW('Hygiene Data'!H87))),'Data Summary'!EA93="Yes"),OFFSET('Hygiene Data'!$H$5,0,10*ROW('Hygiene Data'!H87)),NA())</f>
        <v>#N/A</v>
      </c>
      <c r="BM93" s="531" t="e">
        <f ca="1">+IF(AND(ISNUMBER(OFFSET('Hygiene Data'!$H$7,0,10*ROW('Hygiene Data'!H87))),'Data Summary'!EB93="Yes"),OFFSET('Hygiene Data'!$H$7,0,10*ROW('Hygiene Data'!H87)),NA())</f>
        <v>#N/A</v>
      </c>
      <c r="BN93" s="531" t="e">
        <f ca="1">+IF(AND(ISNUMBER(OFFSET('Hygiene Data'!$H$9,0,10*ROW('Hygiene Data'!H87))),'Data Summary'!EC93="Yes"),OFFSET('Hygiene Data'!$H$9,0,10*ROW('Hygiene Data'!H87)),NA())</f>
        <v>#N/A</v>
      </c>
      <c r="BO93" s="531" t="e">
        <f ca="1">+IF(AND(ISNUMBER(OFFSET('Hygiene Data'!$I$5,0,10*ROW('Hygiene Data'!I87))),'Data Summary'!ED93="Yes"),OFFSET('Hygiene Data'!$I$5,0,10*ROW('Hygiene Data'!I87)),NA())</f>
        <v>#N/A</v>
      </c>
      <c r="BP93" s="531" t="e">
        <f ca="1">+IF(AND(ISNUMBER(OFFSET('Hygiene Data'!$I$7,0,10*ROW('Hygiene Data'!I87))),'Data Summary'!EE93="Yes"),OFFSET('Hygiene Data'!$I$7,0,10*ROW('Hygiene Data'!I87)),NA())</f>
        <v>#N/A</v>
      </c>
      <c r="BQ93" s="531" t="e">
        <f ca="1">+IF(AND(ISNUMBER(OFFSET('Hygiene Data'!$I$9,0,10*ROW('Hygiene Data'!I87))),'Data Summary'!EF93="Yes"),OFFSET('Hygiene Data'!$I$9,0,10*ROW('Hygiene Data'!I87)),NA())</f>
        <v>#N/A</v>
      </c>
    </row>
    <row r="94" spans="1:69" x14ac:dyDescent="0.25">
      <c r="A94" s="527" t="e">
        <f ca="1">+RIGHT('Data Summary'!A94,LEN('Data Summary'!A94)-9)</f>
        <v>#VALUE!</v>
      </c>
      <c r="B94" s="501" t="str">
        <f ca="1">+IF(ISTEXT('Data Summary'!B94),'Data Summary'!B94,"")</f>
        <v/>
      </c>
      <c r="C94" s="528" t="e">
        <f ca="1">+VALUE('Data Summary'!C94)</f>
        <v>#VALUE!</v>
      </c>
      <c r="D94" s="529" t="e">
        <f ca="1">+IF(AND(ISNUMBER(OFFSET('Water Data'!$D$4,0,10*ROW('Water Data'!D88))),'Data Summary'!BS94="Yes"),100-OFFSET('Water Data'!$D$4,0,10*ROW('Water Data'!D88)),NA())</f>
        <v>#N/A</v>
      </c>
      <c r="E94" s="529" t="e">
        <f ca="1">+IF(AND(ISNUMBER(OFFSET('Water Data'!$D$6,0,10*ROW('Water Data'!D88))),'Data Summary'!BT94="Yes"),OFFSET('Water Data'!$D$6,0,10*ROW('Water Data'!D88)),NA())</f>
        <v>#N/A</v>
      </c>
      <c r="F94" s="529" t="e">
        <f ca="1">+IF(AND(ISNUMBER(OFFSET('Water Data'!$D$9,0,10*ROW('Water Data'!D88))),'Data Summary'!BU94="Yes"),OFFSET('Water Data'!$D$9,0,10*ROW('Water Data'!D88)),NA())</f>
        <v>#N/A</v>
      </c>
      <c r="G94" s="529" t="e">
        <f ca="1">+IF(AND(ISNUMBER(OFFSET('Water Data'!$E$4,0,10*ROW('Water Data'!E88))),'Data Summary'!BV94="Yes"),100-OFFSET('Water Data'!$E$4,0,10*ROW('Water Data'!E88)),NA())</f>
        <v>#N/A</v>
      </c>
      <c r="H94" s="529" t="e">
        <f ca="1">+IF(AND(ISNUMBER(OFFSET('Water Data'!$E$6,0,10*ROW('Water Data'!E88))),'Data Summary'!BW94="Yes"),OFFSET('Water Data'!$E$6,0,10*ROW('Water Data'!E88)),NA())</f>
        <v>#N/A</v>
      </c>
      <c r="I94" s="529" t="e">
        <f ca="1">+IF(AND(ISNUMBER(OFFSET('Water Data'!$E$9,0,10*ROW('Water Data'!E88))),'Data Summary'!BX94="Yes"),OFFSET('Water Data'!$E$9,0,10*ROW('Water Data'!E88)),NA())</f>
        <v>#N/A</v>
      </c>
      <c r="J94" s="529" t="e">
        <f ca="1">+IF(AND(ISNUMBER(OFFSET('Water Data'!$F$4,0,10*ROW('Water Data'!F88))),'Data Summary'!BY94="Yes"),100-OFFSET('Water Data'!$F$4,0,10*ROW('Water Data'!F88)),NA())</f>
        <v>#N/A</v>
      </c>
      <c r="K94" s="529" t="e">
        <f ca="1">+IF(AND(ISNUMBER(OFFSET('Water Data'!$F$6,0,10*ROW('Water Data'!F88))),'Data Summary'!BZ94="Yes"),OFFSET('Water Data'!$F$6,0,10*ROW('Water Data'!F88)),NA())</f>
        <v>#N/A</v>
      </c>
      <c r="L94" s="529" t="e">
        <f ca="1">+IF(AND(ISNUMBER(OFFSET('Water Data'!$F$9,0,10*ROW('Water Data'!F88))),'Data Summary'!CA94="Yes"),OFFSET('Water Data'!$F$9,0,10*ROW('Water Data'!F88)),NA())</f>
        <v>#N/A</v>
      </c>
      <c r="M94" s="529" t="e">
        <f ca="1">+IF(AND(ISNUMBER(OFFSET('Water Data'!$G$4,0,10*ROW('Water Data'!G88))),'Data Summary'!CB94="Yes"),100-OFFSET('Water Data'!$G$4,0,10*ROW('Water Data'!G88)),NA())</f>
        <v>#N/A</v>
      </c>
      <c r="N94" s="529" t="e">
        <f ca="1">+IF(AND(ISNUMBER(OFFSET('Water Data'!$G$6,0,10*ROW('Water Data'!G88))),'Data Summary'!CC94="Yes"),OFFSET('Water Data'!$G$6,0,10*ROW('Water Data'!G88)),NA())</f>
        <v>#N/A</v>
      </c>
      <c r="O94" s="529" t="e">
        <f ca="1">+IF(AND(ISNUMBER(OFFSET('Water Data'!$G$9,0,10*ROW('Water Data'!G88))),'Data Summary'!CD94="Yes"),OFFSET('Water Data'!$G$9,0,10*ROW('Water Data'!G88)),NA())</f>
        <v>#N/A</v>
      </c>
      <c r="P94" s="529" t="e">
        <f ca="1">+IF(AND(ISNUMBER(OFFSET('Water Data'!$H$4,0,10*ROW('Water Data'!H88))),'Data Summary'!CE94="Yes"),100-OFFSET('Water Data'!$H$4,0,10*ROW('Water Data'!H88)),NA())</f>
        <v>#N/A</v>
      </c>
      <c r="Q94" s="529" t="e">
        <f ca="1">+IF(AND(ISNUMBER(OFFSET('Water Data'!$H$6,0,10*ROW('Water Data'!H88))),'Data Summary'!CF94="Yes"),OFFSET('Water Data'!$H$6,0,10*ROW('Water Data'!H88)),NA())</f>
        <v>#N/A</v>
      </c>
      <c r="R94" s="529" t="e">
        <f ca="1">+IF(AND(ISNUMBER(OFFSET('Water Data'!$H$9,0,10*ROW('Water Data'!H88))),'Data Summary'!CG94="Yes"),OFFSET('Water Data'!$H$9,0,10*ROW('Water Data'!H88)),NA())</f>
        <v>#N/A</v>
      </c>
      <c r="S94" s="529" t="e">
        <f ca="1">+IF(AND(ISNUMBER(OFFSET('Water Data'!$I$4,0,10*ROW('Water Data'!I88))),'Data Summary'!CH94="Yes"),100-OFFSET('Water Data'!$I$4,0,10*ROW('Water Data'!I88)),NA())</f>
        <v>#N/A</v>
      </c>
      <c r="T94" s="529" t="e">
        <f ca="1">+IF(AND(ISNUMBER(OFFSET('Water Data'!$I$6,0,10*ROW('Water Data'!I88))),'Data Summary'!CI94="Yes"),OFFSET('Water Data'!$I$6,0,10*ROW('Water Data'!I88)),NA())</f>
        <v>#N/A</v>
      </c>
      <c r="U94" s="529" t="e">
        <f ca="1">+IF(AND(ISNUMBER(OFFSET('Water Data'!$I$9,0,10*ROW('Water Data'!I88))),'Data Summary'!CJ94="Yes"),OFFSET('Water Data'!$I$9,0,10*ROW('Water Data'!I88)),NA())</f>
        <v>#N/A</v>
      </c>
      <c r="V94" s="530" t="e">
        <f ca="1">+IF(AND(ISNUMBER(OFFSET('Sanitation Data'!$D$4,0,10*ROW('Sanitation Data'!D88))),'Data Summary'!CK94="Yes"),100-OFFSET('Sanitation Data'!$D$4,0,10*ROW('Sanitation Data'!D88)),NA())</f>
        <v>#N/A</v>
      </c>
      <c r="W94" s="530" t="e">
        <f ca="1">+IF(AND(ISNUMBER(OFFSET('Sanitation Data'!$D$6,0,10*ROW('Sanitation Data'!D88))),'Data Summary'!CL94="Yes"),OFFSET('Sanitation Data'!$D$6,0,10*ROW('Sanitation Data'!D88)),NA())</f>
        <v>#N/A</v>
      </c>
      <c r="X94" s="530" t="e">
        <f ca="1">+IF(AND(ISNUMBER(OFFSET('Sanitation Data'!$D$10,0,10*ROW('Sanitation Data'!D88))),'Data Summary'!CM94="Yes"),OFFSET('Sanitation Data'!$D$10,0,10*ROW('Sanitation Data'!D88)),NA())</f>
        <v>#N/A</v>
      </c>
      <c r="Y94" s="530" t="e">
        <f ca="1">+IF(AND(ISNUMBER(OFFSET('Sanitation Data'!$D$11,0,10*ROW('Sanitation Data'!D88))),'Data Summary'!CN94="Yes"),OFFSET('Sanitation Data'!$D$11,0,10*ROW('Sanitation Data'!D88)),NA())</f>
        <v>#N/A</v>
      </c>
      <c r="Z94" s="530" t="e">
        <f ca="1">+IF(AND(ISNUMBER(OFFSET('Sanitation Data'!$D$12,0,10*ROW('Sanitation Data'!D88))),'Data Summary'!CO94="Yes"),OFFSET('Sanitation Data'!$D$12,0,10*ROW('Sanitation Data'!D88)),NA())</f>
        <v>#N/A</v>
      </c>
      <c r="AA94" s="530" t="e">
        <f ca="1">+IF(AND(ISNUMBER(OFFSET('Sanitation Data'!$E$4,0,10*ROW('Sanitation Data'!E88))),'Data Summary'!CP94="Yes"),100-OFFSET('Sanitation Data'!$E$4,0,10*ROW('Sanitation Data'!E88)),NA())</f>
        <v>#N/A</v>
      </c>
      <c r="AB94" s="530" t="e">
        <f ca="1">+IF(AND(ISNUMBER(OFFSET('Sanitation Data'!$E$6,0,10*ROW('Sanitation Data'!E88))),'Data Summary'!CQ94="Yes"),OFFSET('Sanitation Data'!$E$6,0,10*ROW('Sanitation Data'!E88)),NA())</f>
        <v>#N/A</v>
      </c>
      <c r="AC94" s="530" t="e">
        <f ca="1">+IF(AND(ISNUMBER(OFFSET('Sanitation Data'!$E$10,0,10*ROW('Sanitation Data'!E88))),'Data Summary'!CR94="Yes"),OFFSET('Sanitation Data'!$E$10,0,10*ROW('Sanitation Data'!E88)),NA())</f>
        <v>#N/A</v>
      </c>
      <c r="AD94" s="530" t="e">
        <f ca="1">+IF(AND(ISNUMBER(OFFSET('Sanitation Data'!$E$11,0,10*ROW('Sanitation Data'!E88))),'Data Summary'!CS94="Yes"),OFFSET('Sanitation Data'!$E$11,0,10*ROW('Sanitation Data'!E88)),NA())</f>
        <v>#N/A</v>
      </c>
      <c r="AE94" s="530" t="e">
        <f ca="1">+IF(AND(ISNUMBER(OFFSET('Sanitation Data'!$E$12,0,10*ROW('Sanitation Data'!E88))),'Data Summary'!CT94="Yes"),OFFSET('Sanitation Data'!$E$12,0,10*ROW('Sanitation Data'!E88)),NA())</f>
        <v>#N/A</v>
      </c>
      <c r="AF94" s="530" t="e">
        <f ca="1">+IF(AND(ISNUMBER(OFFSET('Sanitation Data'!$F$4,0,10*ROW('Sanitation Data'!F88))),'Data Summary'!CU94="Yes"),100-OFFSET('Sanitation Data'!$F$4,0,10*ROW('Sanitation Data'!F88)),NA())</f>
        <v>#N/A</v>
      </c>
      <c r="AG94" s="530" t="e">
        <f ca="1">+IF(AND(ISNUMBER(OFFSET('Sanitation Data'!$F$6,0,10*ROW('Sanitation Data'!F88))),'Data Summary'!CV94="Yes"),OFFSET('Sanitation Data'!$F$6,0,10*ROW('Sanitation Data'!F88)),NA())</f>
        <v>#N/A</v>
      </c>
      <c r="AH94" s="530" t="e">
        <f ca="1">+IF(AND(ISNUMBER(OFFSET('Sanitation Data'!$F$10,0,10*ROW('Sanitation Data'!F88))),'Data Summary'!CW94="Yes"),OFFSET('Sanitation Data'!$F$10,0,10*ROW('Sanitation Data'!F88)),NA())</f>
        <v>#N/A</v>
      </c>
      <c r="AI94" s="530" t="e">
        <f ca="1">+IF(AND(ISNUMBER(OFFSET('Sanitation Data'!$F$11,0,10*ROW('Sanitation Data'!F88))),'Data Summary'!CX94="Yes"),OFFSET('Sanitation Data'!$F$11,0,10*ROW('Sanitation Data'!F88)),NA())</f>
        <v>#N/A</v>
      </c>
      <c r="AJ94" s="530" t="e">
        <f ca="1">+IF(AND(ISNUMBER(OFFSET('Sanitation Data'!$F$12,0,10*ROW('Sanitation Data'!F88))),'Data Summary'!CY94="Yes"),OFFSET('Sanitation Data'!$F$12,0,10*ROW('Sanitation Data'!F88)),NA())</f>
        <v>#N/A</v>
      </c>
      <c r="AK94" s="530" t="e">
        <f ca="1">+IF(AND(ISNUMBER(OFFSET('Sanitation Data'!$G$4,0,10*ROW('Sanitation Data'!G88))),'Data Summary'!CZ94="Yes"),100-OFFSET('Sanitation Data'!$G$4,0,10*ROW('Sanitation Data'!G88)),NA())</f>
        <v>#N/A</v>
      </c>
      <c r="AL94" s="530" t="e">
        <f ca="1">+IF(AND(ISNUMBER(OFFSET('Sanitation Data'!$G$6,0,10*ROW('Sanitation Data'!G88))),'Data Summary'!DA94="Yes"),OFFSET('Sanitation Data'!$G$6,0,10*ROW('Sanitation Data'!G88)),NA())</f>
        <v>#N/A</v>
      </c>
      <c r="AM94" s="530" t="e">
        <f ca="1">+IF(AND(ISNUMBER(OFFSET('Sanitation Data'!$G$10,0,10*ROW('Sanitation Data'!G88))),'Data Summary'!DB94="Yes"),OFFSET('Sanitation Data'!$G$10,0,10*ROW('Sanitation Data'!G88)),NA())</f>
        <v>#N/A</v>
      </c>
      <c r="AN94" s="530" t="e">
        <f ca="1">+IF(AND(ISNUMBER(OFFSET('Sanitation Data'!$G$11,0,10*ROW('Sanitation Data'!G88))),'Data Summary'!DC94="Yes"),OFFSET('Sanitation Data'!$G$11,0,10*ROW('Sanitation Data'!G88)),NA())</f>
        <v>#N/A</v>
      </c>
      <c r="AO94" s="530" t="e">
        <f ca="1">+IF(AND(ISNUMBER(OFFSET('Sanitation Data'!$G$12,0,10*ROW('Sanitation Data'!G88))),'Data Summary'!DD94="Yes"),OFFSET('Sanitation Data'!$G$12,0,10*ROW('Sanitation Data'!G88)),NA())</f>
        <v>#N/A</v>
      </c>
      <c r="AP94" s="530" t="e">
        <f ca="1">+IF(AND(ISNUMBER(OFFSET('Sanitation Data'!$H$4,0,10*ROW('Sanitation Data'!H88))),'Data Summary'!DE94="Yes"),100-OFFSET('Sanitation Data'!$H$4,0,10*ROW('Sanitation Data'!H88)),NA())</f>
        <v>#N/A</v>
      </c>
      <c r="AQ94" s="530" t="e">
        <f ca="1">+IF(AND(ISNUMBER(OFFSET('Sanitation Data'!$H$6,0,10*ROW('Sanitation Data'!H88))),'Data Summary'!DF94="Yes"),OFFSET('Sanitation Data'!$H$6,0,10*ROW('Sanitation Data'!H88)),NA())</f>
        <v>#N/A</v>
      </c>
      <c r="AR94" s="530" t="e">
        <f ca="1">+IF(AND(ISNUMBER(OFFSET('Sanitation Data'!$H$10,0,10*ROW('Sanitation Data'!H88))),'Data Summary'!DG94="Yes"),OFFSET('Sanitation Data'!$H$10,0,10*ROW('Sanitation Data'!H88)),NA())</f>
        <v>#N/A</v>
      </c>
      <c r="AS94" s="530" t="e">
        <f ca="1">+IF(AND(ISNUMBER(OFFSET('Sanitation Data'!$H$11,0,10*ROW('Sanitation Data'!H88))),'Data Summary'!DH94="Yes"),OFFSET('Sanitation Data'!$H$11,0,10*ROW('Sanitation Data'!H88)),NA())</f>
        <v>#N/A</v>
      </c>
      <c r="AT94" s="530" t="e">
        <f ca="1">+IF(AND(ISNUMBER(OFFSET('Sanitation Data'!$H$12,0,10*ROW('Sanitation Data'!H88))),'Data Summary'!DI94="Yes"),OFFSET('Sanitation Data'!$H$12,0,10*ROW('Sanitation Data'!H88)),NA())</f>
        <v>#N/A</v>
      </c>
      <c r="AU94" s="530" t="e">
        <f ca="1">+IF(AND(ISNUMBER(OFFSET('Sanitation Data'!$I$4,0,10*ROW('Sanitation Data'!I88))),'Data Summary'!DJ94="Yes"),100-OFFSET('Sanitation Data'!$I$4,0,10*ROW('Sanitation Data'!I88)),NA())</f>
        <v>#N/A</v>
      </c>
      <c r="AV94" s="530" t="e">
        <f ca="1">+IF(AND(ISNUMBER(OFFSET('Sanitation Data'!$I$6,0,10*ROW('Sanitation Data'!I88))),'Data Summary'!DK94="Yes"),OFFSET('Sanitation Data'!$I$6,0,10*ROW('Sanitation Data'!I88)),NA())</f>
        <v>#N/A</v>
      </c>
      <c r="AW94" s="530" t="e">
        <f ca="1">+IF(AND(ISNUMBER(OFFSET('Sanitation Data'!$I$10,0,10*ROW('Sanitation Data'!I88))),'Data Summary'!DL94="Yes"),OFFSET('Sanitation Data'!$I$10,0,10*ROW('Sanitation Data'!I88)),NA())</f>
        <v>#N/A</v>
      </c>
      <c r="AX94" s="530" t="e">
        <f ca="1">+IF(AND(ISNUMBER(OFFSET('Sanitation Data'!$I$11,0,10*ROW('Sanitation Data'!I88))),'Data Summary'!DM94="Yes"),OFFSET('Sanitation Data'!$I$11,0,10*ROW('Sanitation Data'!I88)),NA())</f>
        <v>#N/A</v>
      </c>
      <c r="AY94" s="530" t="e">
        <f ca="1">+IF(AND(ISNUMBER(OFFSET('Sanitation Data'!$I$12,0,10*ROW('Sanitation Data'!I88))),'Data Summary'!DN94="Yes"),OFFSET('Sanitation Data'!$I$12,0,10*ROW('Sanitation Data'!I88)),NA())</f>
        <v>#N/A</v>
      </c>
      <c r="AZ94" s="531" t="e">
        <f ca="1">+IF(AND(ISNUMBER(OFFSET('Hygiene Data'!$D$5,0,10*ROW('Hygiene Data'!D88))),'Data Summary'!DO94="Yes"),OFFSET('Hygiene Data'!$D$5,0,10*ROW('Hygiene Data'!D88)),NA())</f>
        <v>#N/A</v>
      </c>
      <c r="BA94" s="531" t="e">
        <f ca="1">+IF(AND(ISNUMBER(OFFSET('Hygiene Data'!$D$7,0,10*ROW('Hygiene Data'!D88))),'Data Summary'!DP94="Yes"),OFFSET('Hygiene Data'!$D$7,0,10*ROW('Hygiene Data'!D88)),NA())</f>
        <v>#N/A</v>
      </c>
      <c r="BB94" s="531" t="e">
        <f ca="1">+IF(AND(ISNUMBER(OFFSET('Hygiene Data'!$D$9,0,10*ROW('Hygiene Data'!D88))),'Data Summary'!DQ94="Yes"),OFFSET('Hygiene Data'!$D$9,0,10*ROW('Hygiene Data'!D88)),NA())</f>
        <v>#N/A</v>
      </c>
      <c r="BC94" s="531" t="e">
        <f ca="1">+IF(AND(ISNUMBER(OFFSET('Hygiene Data'!$E$5,0,10*ROW('Hygiene Data'!E88))),'Data Summary'!DR94="Yes"),OFFSET('Hygiene Data'!$E$5,0,10*ROW('Hygiene Data'!E88)),NA())</f>
        <v>#N/A</v>
      </c>
      <c r="BD94" s="531" t="e">
        <f ca="1">+IF(AND(ISNUMBER(OFFSET('Hygiene Data'!$E$7,0,10*ROW('Hygiene Data'!E88))),'Data Summary'!DS94="Yes"),OFFSET('Hygiene Data'!$E$7,0,10*ROW('Hygiene Data'!E88)),NA())</f>
        <v>#N/A</v>
      </c>
      <c r="BE94" s="531" t="e">
        <f ca="1">+IF(AND(ISNUMBER(OFFSET('Hygiene Data'!$E$9,0,10*ROW('Hygiene Data'!E88))),'Data Summary'!DT94="Yes"),OFFSET('Hygiene Data'!$E$9,0,10*ROW('Hygiene Data'!E88)),NA())</f>
        <v>#N/A</v>
      </c>
      <c r="BF94" s="531" t="e">
        <f ca="1">+IF(AND(ISNUMBER(OFFSET('Hygiene Data'!$F$5,0,10*ROW('Hygiene Data'!F88))),'Data Summary'!DU94="Yes"),OFFSET('Hygiene Data'!$F$5,0,10*ROW('Hygiene Data'!F88)),NA())</f>
        <v>#N/A</v>
      </c>
      <c r="BG94" s="531" t="e">
        <f ca="1">+IF(AND(ISNUMBER(OFFSET('Hygiene Data'!$F$7,0,10*ROW('Hygiene Data'!F88))),'Data Summary'!DV94="Yes"),OFFSET('Hygiene Data'!$F$7,0,10*ROW('Hygiene Data'!F88)),NA())</f>
        <v>#N/A</v>
      </c>
      <c r="BH94" s="531" t="e">
        <f ca="1">+IF(AND(ISNUMBER(OFFSET('Hygiene Data'!$F$9,0,10*ROW('Hygiene Data'!F88))),'Data Summary'!DW94="Yes"),OFFSET('Hygiene Data'!$F$9,0,10*ROW('Hygiene Data'!F88)),NA())</f>
        <v>#N/A</v>
      </c>
      <c r="BI94" s="531" t="e">
        <f ca="1">+IF(AND(ISNUMBER(OFFSET('Hygiene Data'!$G$5,0,10*ROW('Hygiene Data'!G88))),'Data Summary'!DX94="Yes"),OFFSET('Hygiene Data'!$G$5,0,10*ROW('Hygiene Data'!G88)),NA())</f>
        <v>#N/A</v>
      </c>
      <c r="BJ94" s="531" t="e">
        <f ca="1">+IF(AND(ISNUMBER(OFFSET('Hygiene Data'!$G$7,0,10*ROW('Hygiene Data'!G88))),'Data Summary'!DY94="Yes"),OFFSET('Hygiene Data'!$G$7,0,10*ROW('Hygiene Data'!G88)),NA())</f>
        <v>#N/A</v>
      </c>
      <c r="BK94" s="531" t="e">
        <f ca="1">+IF(AND(ISNUMBER(OFFSET('Hygiene Data'!$G$9,0,10*ROW('Hygiene Data'!G88))),'Data Summary'!DZ94="Yes"),OFFSET('Hygiene Data'!$G$9,0,10*ROW('Hygiene Data'!G88)),NA())</f>
        <v>#N/A</v>
      </c>
      <c r="BL94" s="531" t="e">
        <f ca="1">+IF(AND(ISNUMBER(OFFSET('Hygiene Data'!$H$5,0,10*ROW('Hygiene Data'!H88))),'Data Summary'!EA94="Yes"),OFFSET('Hygiene Data'!$H$5,0,10*ROW('Hygiene Data'!H88)),NA())</f>
        <v>#N/A</v>
      </c>
      <c r="BM94" s="531" t="e">
        <f ca="1">+IF(AND(ISNUMBER(OFFSET('Hygiene Data'!$H$7,0,10*ROW('Hygiene Data'!H88))),'Data Summary'!EB94="Yes"),OFFSET('Hygiene Data'!$H$7,0,10*ROW('Hygiene Data'!H88)),NA())</f>
        <v>#N/A</v>
      </c>
      <c r="BN94" s="531" t="e">
        <f ca="1">+IF(AND(ISNUMBER(OFFSET('Hygiene Data'!$H$9,0,10*ROW('Hygiene Data'!H88))),'Data Summary'!EC94="Yes"),OFFSET('Hygiene Data'!$H$9,0,10*ROW('Hygiene Data'!H88)),NA())</f>
        <v>#N/A</v>
      </c>
      <c r="BO94" s="531" t="e">
        <f ca="1">+IF(AND(ISNUMBER(OFFSET('Hygiene Data'!$I$5,0,10*ROW('Hygiene Data'!I88))),'Data Summary'!ED94="Yes"),OFFSET('Hygiene Data'!$I$5,0,10*ROW('Hygiene Data'!I88)),NA())</f>
        <v>#N/A</v>
      </c>
      <c r="BP94" s="531" t="e">
        <f ca="1">+IF(AND(ISNUMBER(OFFSET('Hygiene Data'!$I$7,0,10*ROW('Hygiene Data'!I88))),'Data Summary'!EE94="Yes"),OFFSET('Hygiene Data'!$I$7,0,10*ROW('Hygiene Data'!I88)),NA())</f>
        <v>#N/A</v>
      </c>
      <c r="BQ94" s="531" t="e">
        <f ca="1">+IF(AND(ISNUMBER(OFFSET('Hygiene Data'!$I$9,0,10*ROW('Hygiene Data'!I88))),'Data Summary'!EF94="Yes"),OFFSET('Hygiene Data'!$I$9,0,10*ROW('Hygiene Data'!I88)),NA())</f>
        <v>#N/A</v>
      </c>
    </row>
    <row r="95" spans="1:69" x14ac:dyDescent="0.25">
      <c r="A95" s="527" t="e">
        <f ca="1">+RIGHT('Data Summary'!A95,LEN('Data Summary'!A95)-9)</f>
        <v>#VALUE!</v>
      </c>
      <c r="B95" s="501" t="str">
        <f ca="1">+IF(ISTEXT('Data Summary'!B95),'Data Summary'!B95,"")</f>
        <v/>
      </c>
      <c r="C95" s="528" t="e">
        <f ca="1">+VALUE('Data Summary'!C95)</f>
        <v>#VALUE!</v>
      </c>
      <c r="D95" s="529" t="e">
        <f ca="1">+IF(AND(ISNUMBER(OFFSET('Water Data'!$D$4,0,10*ROW('Water Data'!D89))),'Data Summary'!BS95="Yes"),100-OFFSET('Water Data'!$D$4,0,10*ROW('Water Data'!D89)),NA())</f>
        <v>#N/A</v>
      </c>
      <c r="E95" s="529" t="e">
        <f ca="1">+IF(AND(ISNUMBER(OFFSET('Water Data'!$D$6,0,10*ROW('Water Data'!D89))),'Data Summary'!BT95="Yes"),OFFSET('Water Data'!$D$6,0,10*ROW('Water Data'!D89)),NA())</f>
        <v>#N/A</v>
      </c>
      <c r="F95" s="529" t="e">
        <f ca="1">+IF(AND(ISNUMBER(OFFSET('Water Data'!$D$9,0,10*ROW('Water Data'!D89))),'Data Summary'!BU95="Yes"),OFFSET('Water Data'!$D$9,0,10*ROW('Water Data'!D89)),NA())</f>
        <v>#N/A</v>
      </c>
      <c r="G95" s="529" t="e">
        <f ca="1">+IF(AND(ISNUMBER(OFFSET('Water Data'!$E$4,0,10*ROW('Water Data'!E89))),'Data Summary'!BV95="Yes"),100-OFFSET('Water Data'!$E$4,0,10*ROW('Water Data'!E89)),NA())</f>
        <v>#N/A</v>
      </c>
      <c r="H95" s="529" t="e">
        <f ca="1">+IF(AND(ISNUMBER(OFFSET('Water Data'!$E$6,0,10*ROW('Water Data'!E89))),'Data Summary'!BW95="Yes"),OFFSET('Water Data'!$E$6,0,10*ROW('Water Data'!E89)),NA())</f>
        <v>#N/A</v>
      </c>
      <c r="I95" s="529" t="e">
        <f ca="1">+IF(AND(ISNUMBER(OFFSET('Water Data'!$E$9,0,10*ROW('Water Data'!E89))),'Data Summary'!BX95="Yes"),OFFSET('Water Data'!$E$9,0,10*ROW('Water Data'!E89)),NA())</f>
        <v>#N/A</v>
      </c>
      <c r="J95" s="529" t="e">
        <f ca="1">+IF(AND(ISNUMBER(OFFSET('Water Data'!$F$4,0,10*ROW('Water Data'!F89))),'Data Summary'!BY95="Yes"),100-OFFSET('Water Data'!$F$4,0,10*ROW('Water Data'!F89)),NA())</f>
        <v>#N/A</v>
      </c>
      <c r="K95" s="529" t="e">
        <f ca="1">+IF(AND(ISNUMBER(OFFSET('Water Data'!$F$6,0,10*ROW('Water Data'!F89))),'Data Summary'!BZ95="Yes"),OFFSET('Water Data'!$F$6,0,10*ROW('Water Data'!F89)),NA())</f>
        <v>#N/A</v>
      </c>
      <c r="L95" s="529" t="e">
        <f ca="1">+IF(AND(ISNUMBER(OFFSET('Water Data'!$F$9,0,10*ROW('Water Data'!F89))),'Data Summary'!CA95="Yes"),OFFSET('Water Data'!$F$9,0,10*ROW('Water Data'!F89)),NA())</f>
        <v>#N/A</v>
      </c>
      <c r="M95" s="529" t="e">
        <f ca="1">+IF(AND(ISNUMBER(OFFSET('Water Data'!$G$4,0,10*ROW('Water Data'!G89))),'Data Summary'!CB95="Yes"),100-OFFSET('Water Data'!$G$4,0,10*ROW('Water Data'!G89)),NA())</f>
        <v>#N/A</v>
      </c>
      <c r="N95" s="529" t="e">
        <f ca="1">+IF(AND(ISNUMBER(OFFSET('Water Data'!$G$6,0,10*ROW('Water Data'!G89))),'Data Summary'!CC95="Yes"),OFFSET('Water Data'!$G$6,0,10*ROW('Water Data'!G89)),NA())</f>
        <v>#N/A</v>
      </c>
      <c r="O95" s="529" t="e">
        <f ca="1">+IF(AND(ISNUMBER(OFFSET('Water Data'!$G$9,0,10*ROW('Water Data'!G89))),'Data Summary'!CD95="Yes"),OFFSET('Water Data'!$G$9,0,10*ROW('Water Data'!G89)),NA())</f>
        <v>#N/A</v>
      </c>
      <c r="P95" s="529" t="e">
        <f ca="1">+IF(AND(ISNUMBER(OFFSET('Water Data'!$H$4,0,10*ROW('Water Data'!H89))),'Data Summary'!CE95="Yes"),100-OFFSET('Water Data'!$H$4,0,10*ROW('Water Data'!H89)),NA())</f>
        <v>#N/A</v>
      </c>
      <c r="Q95" s="529" t="e">
        <f ca="1">+IF(AND(ISNUMBER(OFFSET('Water Data'!$H$6,0,10*ROW('Water Data'!H89))),'Data Summary'!CF95="Yes"),OFFSET('Water Data'!$H$6,0,10*ROW('Water Data'!H89)),NA())</f>
        <v>#N/A</v>
      </c>
      <c r="R95" s="529" t="e">
        <f ca="1">+IF(AND(ISNUMBER(OFFSET('Water Data'!$H$9,0,10*ROW('Water Data'!H89))),'Data Summary'!CG95="Yes"),OFFSET('Water Data'!$H$9,0,10*ROW('Water Data'!H89)),NA())</f>
        <v>#N/A</v>
      </c>
      <c r="S95" s="529" t="e">
        <f ca="1">+IF(AND(ISNUMBER(OFFSET('Water Data'!$I$4,0,10*ROW('Water Data'!I89))),'Data Summary'!CH95="Yes"),100-OFFSET('Water Data'!$I$4,0,10*ROW('Water Data'!I89)),NA())</f>
        <v>#N/A</v>
      </c>
      <c r="T95" s="529" t="e">
        <f ca="1">+IF(AND(ISNUMBER(OFFSET('Water Data'!$I$6,0,10*ROW('Water Data'!I89))),'Data Summary'!CI95="Yes"),OFFSET('Water Data'!$I$6,0,10*ROW('Water Data'!I89)),NA())</f>
        <v>#N/A</v>
      </c>
      <c r="U95" s="529" t="e">
        <f ca="1">+IF(AND(ISNUMBER(OFFSET('Water Data'!$I$9,0,10*ROW('Water Data'!I89))),'Data Summary'!CJ95="Yes"),OFFSET('Water Data'!$I$9,0,10*ROW('Water Data'!I89)),NA())</f>
        <v>#N/A</v>
      </c>
      <c r="V95" s="530" t="e">
        <f ca="1">+IF(AND(ISNUMBER(OFFSET('Sanitation Data'!$D$4,0,10*ROW('Sanitation Data'!D89))),'Data Summary'!CK95="Yes"),100-OFFSET('Sanitation Data'!$D$4,0,10*ROW('Sanitation Data'!D89)),NA())</f>
        <v>#N/A</v>
      </c>
      <c r="W95" s="530" t="e">
        <f ca="1">+IF(AND(ISNUMBER(OFFSET('Sanitation Data'!$D$6,0,10*ROW('Sanitation Data'!D89))),'Data Summary'!CL95="Yes"),OFFSET('Sanitation Data'!$D$6,0,10*ROW('Sanitation Data'!D89)),NA())</f>
        <v>#N/A</v>
      </c>
      <c r="X95" s="530" t="e">
        <f ca="1">+IF(AND(ISNUMBER(OFFSET('Sanitation Data'!$D$10,0,10*ROW('Sanitation Data'!D89))),'Data Summary'!CM95="Yes"),OFFSET('Sanitation Data'!$D$10,0,10*ROW('Sanitation Data'!D89)),NA())</f>
        <v>#N/A</v>
      </c>
      <c r="Y95" s="530" t="e">
        <f ca="1">+IF(AND(ISNUMBER(OFFSET('Sanitation Data'!$D$11,0,10*ROW('Sanitation Data'!D89))),'Data Summary'!CN95="Yes"),OFFSET('Sanitation Data'!$D$11,0,10*ROW('Sanitation Data'!D89)),NA())</f>
        <v>#N/A</v>
      </c>
      <c r="Z95" s="530" t="e">
        <f ca="1">+IF(AND(ISNUMBER(OFFSET('Sanitation Data'!$D$12,0,10*ROW('Sanitation Data'!D89))),'Data Summary'!CO95="Yes"),OFFSET('Sanitation Data'!$D$12,0,10*ROW('Sanitation Data'!D89)),NA())</f>
        <v>#N/A</v>
      </c>
      <c r="AA95" s="530" t="e">
        <f ca="1">+IF(AND(ISNUMBER(OFFSET('Sanitation Data'!$E$4,0,10*ROW('Sanitation Data'!E89))),'Data Summary'!CP95="Yes"),100-OFFSET('Sanitation Data'!$E$4,0,10*ROW('Sanitation Data'!E89)),NA())</f>
        <v>#N/A</v>
      </c>
      <c r="AB95" s="530" t="e">
        <f ca="1">+IF(AND(ISNUMBER(OFFSET('Sanitation Data'!$E$6,0,10*ROW('Sanitation Data'!E89))),'Data Summary'!CQ95="Yes"),OFFSET('Sanitation Data'!$E$6,0,10*ROW('Sanitation Data'!E89)),NA())</f>
        <v>#N/A</v>
      </c>
      <c r="AC95" s="530" t="e">
        <f ca="1">+IF(AND(ISNUMBER(OFFSET('Sanitation Data'!$E$10,0,10*ROW('Sanitation Data'!E89))),'Data Summary'!CR95="Yes"),OFFSET('Sanitation Data'!$E$10,0,10*ROW('Sanitation Data'!E89)),NA())</f>
        <v>#N/A</v>
      </c>
      <c r="AD95" s="530" t="e">
        <f ca="1">+IF(AND(ISNUMBER(OFFSET('Sanitation Data'!$E$11,0,10*ROW('Sanitation Data'!E89))),'Data Summary'!CS95="Yes"),OFFSET('Sanitation Data'!$E$11,0,10*ROW('Sanitation Data'!E89)),NA())</f>
        <v>#N/A</v>
      </c>
      <c r="AE95" s="530" t="e">
        <f ca="1">+IF(AND(ISNUMBER(OFFSET('Sanitation Data'!$E$12,0,10*ROW('Sanitation Data'!E89))),'Data Summary'!CT95="Yes"),OFFSET('Sanitation Data'!$E$12,0,10*ROW('Sanitation Data'!E89)),NA())</f>
        <v>#N/A</v>
      </c>
      <c r="AF95" s="530" t="e">
        <f ca="1">+IF(AND(ISNUMBER(OFFSET('Sanitation Data'!$F$4,0,10*ROW('Sanitation Data'!F89))),'Data Summary'!CU95="Yes"),100-OFFSET('Sanitation Data'!$F$4,0,10*ROW('Sanitation Data'!F89)),NA())</f>
        <v>#N/A</v>
      </c>
      <c r="AG95" s="530" t="e">
        <f ca="1">+IF(AND(ISNUMBER(OFFSET('Sanitation Data'!$F$6,0,10*ROW('Sanitation Data'!F89))),'Data Summary'!CV95="Yes"),OFFSET('Sanitation Data'!$F$6,0,10*ROW('Sanitation Data'!F89)),NA())</f>
        <v>#N/A</v>
      </c>
      <c r="AH95" s="530" t="e">
        <f ca="1">+IF(AND(ISNUMBER(OFFSET('Sanitation Data'!$F$10,0,10*ROW('Sanitation Data'!F89))),'Data Summary'!CW95="Yes"),OFFSET('Sanitation Data'!$F$10,0,10*ROW('Sanitation Data'!F89)),NA())</f>
        <v>#N/A</v>
      </c>
      <c r="AI95" s="530" t="e">
        <f ca="1">+IF(AND(ISNUMBER(OFFSET('Sanitation Data'!$F$11,0,10*ROW('Sanitation Data'!F89))),'Data Summary'!CX95="Yes"),OFFSET('Sanitation Data'!$F$11,0,10*ROW('Sanitation Data'!F89)),NA())</f>
        <v>#N/A</v>
      </c>
      <c r="AJ95" s="530" t="e">
        <f ca="1">+IF(AND(ISNUMBER(OFFSET('Sanitation Data'!$F$12,0,10*ROW('Sanitation Data'!F89))),'Data Summary'!CY95="Yes"),OFFSET('Sanitation Data'!$F$12,0,10*ROW('Sanitation Data'!F89)),NA())</f>
        <v>#N/A</v>
      </c>
      <c r="AK95" s="530" t="e">
        <f ca="1">+IF(AND(ISNUMBER(OFFSET('Sanitation Data'!$G$4,0,10*ROW('Sanitation Data'!G89))),'Data Summary'!CZ95="Yes"),100-OFFSET('Sanitation Data'!$G$4,0,10*ROW('Sanitation Data'!G89)),NA())</f>
        <v>#N/A</v>
      </c>
      <c r="AL95" s="530" t="e">
        <f ca="1">+IF(AND(ISNUMBER(OFFSET('Sanitation Data'!$G$6,0,10*ROW('Sanitation Data'!G89))),'Data Summary'!DA95="Yes"),OFFSET('Sanitation Data'!$G$6,0,10*ROW('Sanitation Data'!G89)),NA())</f>
        <v>#N/A</v>
      </c>
      <c r="AM95" s="530" t="e">
        <f ca="1">+IF(AND(ISNUMBER(OFFSET('Sanitation Data'!$G$10,0,10*ROW('Sanitation Data'!G89))),'Data Summary'!DB95="Yes"),OFFSET('Sanitation Data'!$G$10,0,10*ROW('Sanitation Data'!G89)),NA())</f>
        <v>#N/A</v>
      </c>
      <c r="AN95" s="530" t="e">
        <f ca="1">+IF(AND(ISNUMBER(OFFSET('Sanitation Data'!$G$11,0,10*ROW('Sanitation Data'!G89))),'Data Summary'!DC95="Yes"),OFFSET('Sanitation Data'!$G$11,0,10*ROW('Sanitation Data'!G89)),NA())</f>
        <v>#N/A</v>
      </c>
      <c r="AO95" s="530" t="e">
        <f ca="1">+IF(AND(ISNUMBER(OFFSET('Sanitation Data'!$G$12,0,10*ROW('Sanitation Data'!G89))),'Data Summary'!DD95="Yes"),OFFSET('Sanitation Data'!$G$12,0,10*ROW('Sanitation Data'!G89)),NA())</f>
        <v>#N/A</v>
      </c>
      <c r="AP95" s="530" t="e">
        <f ca="1">+IF(AND(ISNUMBER(OFFSET('Sanitation Data'!$H$4,0,10*ROW('Sanitation Data'!H89))),'Data Summary'!DE95="Yes"),100-OFFSET('Sanitation Data'!$H$4,0,10*ROW('Sanitation Data'!H89)),NA())</f>
        <v>#N/A</v>
      </c>
      <c r="AQ95" s="530" t="e">
        <f ca="1">+IF(AND(ISNUMBER(OFFSET('Sanitation Data'!$H$6,0,10*ROW('Sanitation Data'!H89))),'Data Summary'!DF95="Yes"),OFFSET('Sanitation Data'!$H$6,0,10*ROW('Sanitation Data'!H89)),NA())</f>
        <v>#N/A</v>
      </c>
      <c r="AR95" s="530" t="e">
        <f ca="1">+IF(AND(ISNUMBER(OFFSET('Sanitation Data'!$H$10,0,10*ROW('Sanitation Data'!H89))),'Data Summary'!DG95="Yes"),OFFSET('Sanitation Data'!$H$10,0,10*ROW('Sanitation Data'!H89)),NA())</f>
        <v>#N/A</v>
      </c>
      <c r="AS95" s="530" t="e">
        <f ca="1">+IF(AND(ISNUMBER(OFFSET('Sanitation Data'!$H$11,0,10*ROW('Sanitation Data'!H89))),'Data Summary'!DH95="Yes"),OFFSET('Sanitation Data'!$H$11,0,10*ROW('Sanitation Data'!H89)),NA())</f>
        <v>#N/A</v>
      </c>
      <c r="AT95" s="530" t="e">
        <f ca="1">+IF(AND(ISNUMBER(OFFSET('Sanitation Data'!$H$12,0,10*ROW('Sanitation Data'!H89))),'Data Summary'!DI95="Yes"),OFFSET('Sanitation Data'!$H$12,0,10*ROW('Sanitation Data'!H89)),NA())</f>
        <v>#N/A</v>
      </c>
      <c r="AU95" s="530" t="e">
        <f ca="1">+IF(AND(ISNUMBER(OFFSET('Sanitation Data'!$I$4,0,10*ROW('Sanitation Data'!I89))),'Data Summary'!DJ95="Yes"),100-OFFSET('Sanitation Data'!$I$4,0,10*ROW('Sanitation Data'!I89)),NA())</f>
        <v>#N/A</v>
      </c>
      <c r="AV95" s="530" t="e">
        <f ca="1">+IF(AND(ISNUMBER(OFFSET('Sanitation Data'!$I$6,0,10*ROW('Sanitation Data'!I89))),'Data Summary'!DK95="Yes"),OFFSET('Sanitation Data'!$I$6,0,10*ROW('Sanitation Data'!I89)),NA())</f>
        <v>#N/A</v>
      </c>
      <c r="AW95" s="530" t="e">
        <f ca="1">+IF(AND(ISNUMBER(OFFSET('Sanitation Data'!$I$10,0,10*ROW('Sanitation Data'!I89))),'Data Summary'!DL95="Yes"),OFFSET('Sanitation Data'!$I$10,0,10*ROW('Sanitation Data'!I89)),NA())</f>
        <v>#N/A</v>
      </c>
      <c r="AX95" s="530" t="e">
        <f ca="1">+IF(AND(ISNUMBER(OFFSET('Sanitation Data'!$I$11,0,10*ROW('Sanitation Data'!I89))),'Data Summary'!DM95="Yes"),OFFSET('Sanitation Data'!$I$11,0,10*ROW('Sanitation Data'!I89)),NA())</f>
        <v>#N/A</v>
      </c>
      <c r="AY95" s="530" t="e">
        <f ca="1">+IF(AND(ISNUMBER(OFFSET('Sanitation Data'!$I$12,0,10*ROW('Sanitation Data'!I89))),'Data Summary'!DN95="Yes"),OFFSET('Sanitation Data'!$I$12,0,10*ROW('Sanitation Data'!I89)),NA())</f>
        <v>#N/A</v>
      </c>
      <c r="AZ95" s="531" t="e">
        <f ca="1">+IF(AND(ISNUMBER(OFFSET('Hygiene Data'!$D$5,0,10*ROW('Hygiene Data'!D89))),'Data Summary'!DO95="Yes"),OFFSET('Hygiene Data'!$D$5,0,10*ROW('Hygiene Data'!D89)),NA())</f>
        <v>#N/A</v>
      </c>
      <c r="BA95" s="531" t="e">
        <f ca="1">+IF(AND(ISNUMBER(OFFSET('Hygiene Data'!$D$7,0,10*ROW('Hygiene Data'!D89))),'Data Summary'!DP95="Yes"),OFFSET('Hygiene Data'!$D$7,0,10*ROW('Hygiene Data'!D89)),NA())</f>
        <v>#N/A</v>
      </c>
      <c r="BB95" s="531" t="e">
        <f ca="1">+IF(AND(ISNUMBER(OFFSET('Hygiene Data'!$D$9,0,10*ROW('Hygiene Data'!D89))),'Data Summary'!DQ95="Yes"),OFFSET('Hygiene Data'!$D$9,0,10*ROW('Hygiene Data'!D89)),NA())</f>
        <v>#N/A</v>
      </c>
      <c r="BC95" s="531" t="e">
        <f ca="1">+IF(AND(ISNUMBER(OFFSET('Hygiene Data'!$E$5,0,10*ROW('Hygiene Data'!E89))),'Data Summary'!DR95="Yes"),OFFSET('Hygiene Data'!$E$5,0,10*ROW('Hygiene Data'!E89)),NA())</f>
        <v>#N/A</v>
      </c>
      <c r="BD95" s="531" t="e">
        <f ca="1">+IF(AND(ISNUMBER(OFFSET('Hygiene Data'!$E$7,0,10*ROW('Hygiene Data'!E89))),'Data Summary'!DS95="Yes"),OFFSET('Hygiene Data'!$E$7,0,10*ROW('Hygiene Data'!E89)),NA())</f>
        <v>#N/A</v>
      </c>
      <c r="BE95" s="531" t="e">
        <f ca="1">+IF(AND(ISNUMBER(OFFSET('Hygiene Data'!$E$9,0,10*ROW('Hygiene Data'!E89))),'Data Summary'!DT95="Yes"),OFFSET('Hygiene Data'!$E$9,0,10*ROW('Hygiene Data'!E89)),NA())</f>
        <v>#N/A</v>
      </c>
      <c r="BF95" s="531" t="e">
        <f ca="1">+IF(AND(ISNUMBER(OFFSET('Hygiene Data'!$F$5,0,10*ROW('Hygiene Data'!F89))),'Data Summary'!DU95="Yes"),OFFSET('Hygiene Data'!$F$5,0,10*ROW('Hygiene Data'!F89)),NA())</f>
        <v>#N/A</v>
      </c>
      <c r="BG95" s="531" t="e">
        <f ca="1">+IF(AND(ISNUMBER(OFFSET('Hygiene Data'!$F$7,0,10*ROW('Hygiene Data'!F89))),'Data Summary'!DV95="Yes"),OFFSET('Hygiene Data'!$F$7,0,10*ROW('Hygiene Data'!F89)),NA())</f>
        <v>#N/A</v>
      </c>
      <c r="BH95" s="531" t="e">
        <f ca="1">+IF(AND(ISNUMBER(OFFSET('Hygiene Data'!$F$9,0,10*ROW('Hygiene Data'!F89))),'Data Summary'!DW95="Yes"),OFFSET('Hygiene Data'!$F$9,0,10*ROW('Hygiene Data'!F89)),NA())</f>
        <v>#N/A</v>
      </c>
      <c r="BI95" s="531" t="e">
        <f ca="1">+IF(AND(ISNUMBER(OFFSET('Hygiene Data'!$G$5,0,10*ROW('Hygiene Data'!G89))),'Data Summary'!DX95="Yes"),OFFSET('Hygiene Data'!$G$5,0,10*ROW('Hygiene Data'!G89)),NA())</f>
        <v>#N/A</v>
      </c>
      <c r="BJ95" s="531" t="e">
        <f ca="1">+IF(AND(ISNUMBER(OFFSET('Hygiene Data'!$G$7,0,10*ROW('Hygiene Data'!G89))),'Data Summary'!DY95="Yes"),OFFSET('Hygiene Data'!$G$7,0,10*ROW('Hygiene Data'!G89)),NA())</f>
        <v>#N/A</v>
      </c>
      <c r="BK95" s="531" t="e">
        <f ca="1">+IF(AND(ISNUMBER(OFFSET('Hygiene Data'!$G$9,0,10*ROW('Hygiene Data'!G89))),'Data Summary'!DZ95="Yes"),OFFSET('Hygiene Data'!$G$9,0,10*ROW('Hygiene Data'!G89)),NA())</f>
        <v>#N/A</v>
      </c>
      <c r="BL95" s="531" t="e">
        <f ca="1">+IF(AND(ISNUMBER(OFFSET('Hygiene Data'!$H$5,0,10*ROW('Hygiene Data'!H89))),'Data Summary'!EA95="Yes"),OFFSET('Hygiene Data'!$H$5,0,10*ROW('Hygiene Data'!H89)),NA())</f>
        <v>#N/A</v>
      </c>
      <c r="BM95" s="531" t="e">
        <f ca="1">+IF(AND(ISNUMBER(OFFSET('Hygiene Data'!$H$7,0,10*ROW('Hygiene Data'!H89))),'Data Summary'!EB95="Yes"),OFFSET('Hygiene Data'!$H$7,0,10*ROW('Hygiene Data'!H89)),NA())</f>
        <v>#N/A</v>
      </c>
      <c r="BN95" s="531" t="e">
        <f ca="1">+IF(AND(ISNUMBER(OFFSET('Hygiene Data'!$H$9,0,10*ROW('Hygiene Data'!H89))),'Data Summary'!EC95="Yes"),OFFSET('Hygiene Data'!$H$9,0,10*ROW('Hygiene Data'!H89)),NA())</f>
        <v>#N/A</v>
      </c>
      <c r="BO95" s="531" t="e">
        <f ca="1">+IF(AND(ISNUMBER(OFFSET('Hygiene Data'!$I$5,0,10*ROW('Hygiene Data'!I89))),'Data Summary'!ED95="Yes"),OFFSET('Hygiene Data'!$I$5,0,10*ROW('Hygiene Data'!I89)),NA())</f>
        <v>#N/A</v>
      </c>
      <c r="BP95" s="531" t="e">
        <f ca="1">+IF(AND(ISNUMBER(OFFSET('Hygiene Data'!$I$7,0,10*ROW('Hygiene Data'!I89))),'Data Summary'!EE95="Yes"),OFFSET('Hygiene Data'!$I$7,0,10*ROW('Hygiene Data'!I89)),NA())</f>
        <v>#N/A</v>
      </c>
      <c r="BQ95" s="531" t="e">
        <f ca="1">+IF(AND(ISNUMBER(OFFSET('Hygiene Data'!$I$9,0,10*ROW('Hygiene Data'!I89))),'Data Summary'!EF95="Yes"),OFFSET('Hygiene Data'!$I$9,0,10*ROW('Hygiene Data'!I89)),NA())</f>
        <v>#N/A</v>
      </c>
    </row>
    <row r="96" spans="1:69" x14ac:dyDescent="0.25">
      <c r="A96" s="527" t="e">
        <f ca="1">+RIGHT('Data Summary'!A96,LEN('Data Summary'!A96)-9)</f>
        <v>#VALUE!</v>
      </c>
      <c r="B96" s="501" t="str">
        <f ca="1">+IF(ISTEXT('Data Summary'!B96),'Data Summary'!B96,"")</f>
        <v/>
      </c>
      <c r="C96" s="528" t="e">
        <f ca="1">+VALUE('Data Summary'!C96)</f>
        <v>#VALUE!</v>
      </c>
      <c r="D96" s="529" t="e">
        <f ca="1">+IF(AND(ISNUMBER(OFFSET('Water Data'!$D$4,0,10*ROW('Water Data'!D90))),'Data Summary'!BS96="Yes"),100-OFFSET('Water Data'!$D$4,0,10*ROW('Water Data'!D90)),NA())</f>
        <v>#N/A</v>
      </c>
      <c r="E96" s="529" t="e">
        <f ca="1">+IF(AND(ISNUMBER(OFFSET('Water Data'!$D$6,0,10*ROW('Water Data'!D90))),'Data Summary'!BT96="Yes"),OFFSET('Water Data'!$D$6,0,10*ROW('Water Data'!D90)),NA())</f>
        <v>#N/A</v>
      </c>
      <c r="F96" s="529" t="e">
        <f ca="1">+IF(AND(ISNUMBER(OFFSET('Water Data'!$D$9,0,10*ROW('Water Data'!D90))),'Data Summary'!BU96="Yes"),OFFSET('Water Data'!$D$9,0,10*ROW('Water Data'!D90)),NA())</f>
        <v>#N/A</v>
      </c>
      <c r="G96" s="529" t="e">
        <f ca="1">+IF(AND(ISNUMBER(OFFSET('Water Data'!$E$4,0,10*ROW('Water Data'!E90))),'Data Summary'!BV96="Yes"),100-OFFSET('Water Data'!$E$4,0,10*ROW('Water Data'!E90)),NA())</f>
        <v>#N/A</v>
      </c>
      <c r="H96" s="529" t="e">
        <f ca="1">+IF(AND(ISNUMBER(OFFSET('Water Data'!$E$6,0,10*ROW('Water Data'!E90))),'Data Summary'!BW96="Yes"),OFFSET('Water Data'!$E$6,0,10*ROW('Water Data'!E90)),NA())</f>
        <v>#N/A</v>
      </c>
      <c r="I96" s="529" t="e">
        <f ca="1">+IF(AND(ISNUMBER(OFFSET('Water Data'!$E$9,0,10*ROW('Water Data'!E90))),'Data Summary'!BX96="Yes"),OFFSET('Water Data'!$E$9,0,10*ROW('Water Data'!E90)),NA())</f>
        <v>#N/A</v>
      </c>
      <c r="J96" s="529" t="e">
        <f ca="1">+IF(AND(ISNUMBER(OFFSET('Water Data'!$F$4,0,10*ROW('Water Data'!F90))),'Data Summary'!BY96="Yes"),100-OFFSET('Water Data'!$F$4,0,10*ROW('Water Data'!F90)),NA())</f>
        <v>#N/A</v>
      </c>
      <c r="K96" s="529" t="e">
        <f ca="1">+IF(AND(ISNUMBER(OFFSET('Water Data'!$F$6,0,10*ROW('Water Data'!F90))),'Data Summary'!BZ96="Yes"),OFFSET('Water Data'!$F$6,0,10*ROW('Water Data'!F90)),NA())</f>
        <v>#N/A</v>
      </c>
      <c r="L96" s="529" t="e">
        <f ca="1">+IF(AND(ISNUMBER(OFFSET('Water Data'!$F$9,0,10*ROW('Water Data'!F90))),'Data Summary'!CA96="Yes"),OFFSET('Water Data'!$F$9,0,10*ROW('Water Data'!F90)),NA())</f>
        <v>#N/A</v>
      </c>
      <c r="M96" s="529" t="e">
        <f ca="1">+IF(AND(ISNUMBER(OFFSET('Water Data'!$G$4,0,10*ROW('Water Data'!G90))),'Data Summary'!CB96="Yes"),100-OFFSET('Water Data'!$G$4,0,10*ROW('Water Data'!G90)),NA())</f>
        <v>#N/A</v>
      </c>
      <c r="N96" s="529" t="e">
        <f ca="1">+IF(AND(ISNUMBER(OFFSET('Water Data'!$G$6,0,10*ROW('Water Data'!G90))),'Data Summary'!CC96="Yes"),OFFSET('Water Data'!$G$6,0,10*ROW('Water Data'!G90)),NA())</f>
        <v>#N/A</v>
      </c>
      <c r="O96" s="529" t="e">
        <f ca="1">+IF(AND(ISNUMBER(OFFSET('Water Data'!$G$9,0,10*ROW('Water Data'!G90))),'Data Summary'!CD96="Yes"),OFFSET('Water Data'!$G$9,0,10*ROW('Water Data'!G90)),NA())</f>
        <v>#N/A</v>
      </c>
      <c r="P96" s="529" t="e">
        <f ca="1">+IF(AND(ISNUMBER(OFFSET('Water Data'!$H$4,0,10*ROW('Water Data'!H90))),'Data Summary'!CE96="Yes"),100-OFFSET('Water Data'!$H$4,0,10*ROW('Water Data'!H90)),NA())</f>
        <v>#N/A</v>
      </c>
      <c r="Q96" s="529" t="e">
        <f ca="1">+IF(AND(ISNUMBER(OFFSET('Water Data'!$H$6,0,10*ROW('Water Data'!H90))),'Data Summary'!CF96="Yes"),OFFSET('Water Data'!$H$6,0,10*ROW('Water Data'!H90)),NA())</f>
        <v>#N/A</v>
      </c>
      <c r="R96" s="529" t="e">
        <f ca="1">+IF(AND(ISNUMBER(OFFSET('Water Data'!$H$9,0,10*ROW('Water Data'!H90))),'Data Summary'!CG96="Yes"),OFFSET('Water Data'!$H$9,0,10*ROW('Water Data'!H90)),NA())</f>
        <v>#N/A</v>
      </c>
      <c r="S96" s="529" t="e">
        <f ca="1">+IF(AND(ISNUMBER(OFFSET('Water Data'!$I$4,0,10*ROW('Water Data'!I90))),'Data Summary'!CH96="Yes"),100-OFFSET('Water Data'!$I$4,0,10*ROW('Water Data'!I90)),NA())</f>
        <v>#N/A</v>
      </c>
      <c r="T96" s="529" t="e">
        <f ca="1">+IF(AND(ISNUMBER(OFFSET('Water Data'!$I$6,0,10*ROW('Water Data'!I90))),'Data Summary'!CI96="Yes"),OFFSET('Water Data'!$I$6,0,10*ROW('Water Data'!I90)),NA())</f>
        <v>#N/A</v>
      </c>
      <c r="U96" s="529" t="e">
        <f ca="1">+IF(AND(ISNUMBER(OFFSET('Water Data'!$I$9,0,10*ROW('Water Data'!I90))),'Data Summary'!CJ96="Yes"),OFFSET('Water Data'!$I$9,0,10*ROW('Water Data'!I90)),NA())</f>
        <v>#N/A</v>
      </c>
      <c r="V96" s="530" t="e">
        <f ca="1">+IF(AND(ISNUMBER(OFFSET('Sanitation Data'!$D$4,0,10*ROW('Sanitation Data'!D90))),'Data Summary'!CK96="Yes"),100-OFFSET('Sanitation Data'!$D$4,0,10*ROW('Sanitation Data'!D90)),NA())</f>
        <v>#N/A</v>
      </c>
      <c r="W96" s="530" t="e">
        <f ca="1">+IF(AND(ISNUMBER(OFFSET('Sanitation Data'!$D$6,0,10*ROW('Sanitation Data'!D90))),'Data Summary'!CL96="Yes"),OFFSET('Sanitation Data'!$D$6,0,10*ROW('Sanitation Data'!D90)),NA())</f>
        <v>#N/A</v>
      </c>
      <c r="X96" s="530" t="e">
        <f ca="1">+IF(AND(ISNUMBER(OFFSET('Sanitation Data'!$D$10,0,10*ROW('Sanitation Data'!D90))),'Data Summary'!CM96="Yes"),OFFSET('Sanitation Data'!$D$10,0,10*ROW('Sanitation Data'!D90)),NA())</f>
        <v>#N/A</v>
      </c>
      <c r="Y96" s="530" t="e">
        <f ca="1">+IF(AND(ISNUMBER(OFFSET('Sanitation Data'!$D$11,0,10*ROW('Sanitation Data'!D90))),'Data Summary'!CN96="Yes"),OFFSET('Sanitation Data'!$D$11,0,10*ROW('Sanitation Data'!D90)),NA())</f>
        <v>#N/A</v>
      </c>
      <c r="Z96" s="530" t="e">
        <f ca="1">+IF(AND(ISNUMBER(OFFSET('Sanitation Data'!$D$12,0,10*ROW('Sanitation Data'!D90))),'Data Summary'!CO96="Yes"),OFFSET('Sanitation Data'!$D$12,0,10*ROW('Sanitation Data'!D90)),NA())</f>
        <v>#N/A</v>
      </c>
      <c r="AA96" s="530" t="e">
        <f ca="1">+IF(AND(ISNUMBER(OFFSET('Sanitation Data'!$E$4,0,10*ROW('Sanitation Data'!E90))),'Data Summary'!CP96="Yes"),100-OFFSET('Sanitation Data'!$E$4,0,10*ROW('Sanitation Data'!E90)),NA())</f>
        <v>#N/A</v>
      </c>
      <c r="AB96" s="530" t="e">
        <f ca="1">+IF(AND(ISNUMBER(OFFSET('Sanitation Data'!$E$6,0,10*ROW('Sanitation Data'!E90))),'Data Summary'!CQ96="Yes"),OFFSET('Sanitation Data'!$E$6,0,10*ROW('Sanitation Data'!E90)),NA())</f>
        <v>#N/A</v>
      </c>
      <c r="AC96" s="530" t="e">
        <f ca="1">+IF(AND(ISNUMBER(OFFSET('Sanitation Data'!$E$10,0,10*ROW('Sanitation Data'!E90))),'Data Summary'!CR96="Yes"),OFFSET('Sanitation Data'!$E$10,0,10*ROW('Sanitation Data'!E90)),NA())</f>
        <v>#N/A</v>
      </c>
      <c r="AD96" s="530" t="e">
        <f ca="1">+IF(AND(ISNUMBER(OFFSET('Sanitation Data'!$E$11,0,10*ROW('Sanitation Data'!E90))),'Data Summary'!CS96="Yes"),OFFSET('Sanitation Data'!$E$11,0,10*ROW('Sanitation Data'!E90)),NA())</f>
        <v>#N/A</v>
      </c>
      <c r="AE96" s="530" t="e">
        <f ca="1">+IF(AND(ISNUMBER(OFFSET('Sanitation Data'!$E$12,0,10*ROW('Sanitation Data'!E90))),'Data Summary'!CT96="Yes"),OFFSET('Sanitation Data'!$E$12,0,10*ROW('Sanitation Data'!E90)),NA())</f>
        <v>#N/A</v>
      </c>
      <c r="AF96" s="530" t="e">
        <f ca="1">+IF(AND(ISNUMBER(OFFSET('Sanitation Data'!$F$4,0,10*ROW('Sanitation Data'!F90))),'Data Summary'!CU96="Yes"),100-OFFSET('Sanitation Data'!$F$4,0,10*ROW('Sanitation Data'!F90)),NA())</f>
        <v>#N/A</v>
      </c>
      <c r="AG96" s="530" t="e">
        <f ca="1">+IF(AND(ISNUMBER(OFFSET('Sanitation Data'!$F$6,0,10*ROW('Sanitation Data'!F90))),'Data Summary'!CV96="Yes"),OFFSET('Sanitation Data'!$F$6,0,10*ROW('Sanitation Data'!F90)),NA())</f>
        <v>#N/A</v>
      </c>
      <c r="AH96" s="530" t="e">
        <f ca="1">+IF(AND(ISNUMBER(OFFSET('Sanitation Data'!$F$10,0,10*ROW('Sanitation Data'!F90))),'Data Summary'!CW96="Yes"),OFFSET('Sanitation Data'!$F$10,0,10*ROW('Sanitation Data'!F90)),NA())</f>
        <v>#N/A</v>
      </c>
      <c r="AI96" s="530" t="e">
        <f ca="1">+IF(AND(ISNUMBER(OFFSET('Sanitation Data'!$F$11,0,10*ROW('Sanitation Data'!F90))),'Data Summary'!CX96="Yes"),OFFSET('Sanitation Data'!$F$11,0,10*ROW('Sanitation Data'!F90)),NA())</f>
        <v>#N/A</v>
      </c>
      <c r="AJ96" s="530" t="e">
        <f ca="1">+IF(AND(ISNUMBER(OFFSET('Sanitation Data'!$F$12,0,10*ROW('Sanitation Data'!F90))),'Data Summary'!CY96="Yes"),OFFSET('Sanitation Data'!$F$12,0,10*ROW('Sanitation Data'!F90)),NA())</f>
        <v>#N/A</v>
      </c>
      <c r="AK96" s="530" t="e">
        <f ca="1">+IF(AND(ISNUMBER(OFFSET('Sanitation Data'!$G$4,0,10*ROW('Sanitation Data'!G90))),'Data Summary'!CZ96="Yes"),100-OFFSET('Sanitation Data'!$G$4,0,10*ROW('Sanitation Data'!G90)),NA())</f>
        <v>#N/A</v>
      </c>
      <c r="AL96" s="530" t="e">
        <f ca="1">+IF(AND(ISNUMBER(OFFSET('Sanitation Data'!$G$6,0,10*ROW('Sanitation Data'!G90))),'Data Summary'!DA96="Yes"),OFFSET('Sanitation Data'!$G$6,0,10*ROW('Sanitation Data'!G90)),NA())</f>
        <v>#N/A</v>
      </c>
      <c r="AM96" s="530" t="e">
        <f ca="1">+IF(AND(ISNUMBER(OFFSET('Sanitation Data'!$G$10,0,10*ROW('Sanitation Data'!G90))),'Data Summary'!DB96="Yes"),OFFSET('Sanitation Data'!$G$10,0,10*ROW('Sanitation Data'!G90)),NA())</f>
        <v>#N/A</v>
      </c>
      <c r="AN96" s="530" t="e">
        <f ca="1">+IF(AND(ISNUMBER(OFFSET('Sanitation Data'!$G$11,0,10*ROW('Sanitation Data'!G90))),'Data Summary'!DC96="Yes"),OFFSET('Sanitation Data'!$G$11,0,10*ROW('Sanitation Data'!G90)),NA())</f>
        <v>#N/A</v>
      </c>
      <c r="AO96" s="530" t="e">
        <f ca="1">+IF(AND(ISNUMBER(OFFSET('Sanitation Data'!$G$12,0,10*ROW('Sanitation Data'!G90))),'Data Summary'!DD96="Yes"),OFFSET('Sanitation Data'!$G$12,0,10*ROW('Sanitation Data'!G90)),NA())</f>
        <v>#N/A</v>
      </c>
      <c r="AP96" s="530" t="e">
        <f ca="1">+IF(AND(ISNUMBER(OFFSET('Sanitation Data'!$H$4,0,10*ROW('Sanitation Data'!H90))),'Data Summary'!DE96="Yes"),100-OFFSET('Sanitation Data'!$H$4,0,10*ROW('Sanitation Data'!H90)),NA())</f>
        <v>#N/A</v>
      </c>
      <c r="AQ96" s="530" t="e">
        <f ca="1">+IF(AND(ISNUMBER(OFFSET('Sanitation Data'!$H$6,0,10*ROW('Sanitation Data'!H90))),'Data Summary'!DF96="Yes"),OFFSET('Sanitation Data'!$H$6,0,10*ROW('Sanitation Data'!H90)),NA())</f>
        <v>#N/A</v>
      </c>
      <c r="AR96" s="530" t="e">
        <f ca="1">+IF(AND(ISNUMBER(OFFSET('Sanitation Data'!$H$10,0,10*ROW('Sanitation Data'!H90))),'Data Summary'!DG96="Yes"),OFFSET('Sanitation Data'!$H$10,0,10*ROW('Sanitation Data'!H90)),NA())</f>
        <v>#N/A</v>
      </c>
      <c r="AS96" s="530" t="e">
        <f ca="1">+IF(AND(ISNUMBER(OFFSET('Sanitation Data'!$H$11,0,10*ROW('Sanitation Data'!H90))),'Data Summary'!DH96="Yes"),OFFSET('Sanitation Data'!$H$11,0,10*ROW('Sanitation Data'!H90)),NA())</f>
        <v>#N/A</v>
      </c>
      <c r="AT96" s="530" t="e">
        <f ca="1">+IF(AND(ISNUMBER(OFFSET('Sanitation Data'!$H$12,0,10*ROW('Sanitation Data'!H90))),'Data Summary'!DI96="Yes"),OFFSET('Sanitation Data'!$H$12,0,10*ROW('Sanitation Data'!H90)),NA())</f>
        <v>#N/A</v>
      </c>
      <c r="AU96" s="530" t="e">
        <f ca="1">+IF(AND(ISNUMBER(OFFSET('Sanitation Data'!$I$4,0,10*ROW('Sanitation Data'!I90))),'Data Summary'!DJ96="Yes"),100-OFFSET('Sanitation Data'!$I$4,0,10*ROW('Sanitation Data'!I90)),NA())</f>
        <v>#N/A</v>
      </c>
      <c r="AV96" s="530" t="e">
        <f ca="1">+IF(AND(ISNUMBER(OFFSET('Sanitation Data'!$I$6,0,10*ROW('Sanitation Data'!I90))),'Data Summary'!DK96="Yes"),OFFSET('Sanitation Data'!$I$6,0,10*ROW('Sanitation Data'!I90)),NA())</f>
        <v>#N/A</v>
      </c>
      <c r="AW96" s="530" t="e">
        <f ca="1">+IF(AND(ISNUMBER(OFFSET('Sanitation Data'!$I$10,0,10*ROW('Sanitation Data'!I90))),'Data Summary'!DL96="Yes"),OFFSET('Sanitation Data'!$I$10,0,10*ROW('Sanitation Data'!I90)),NA())</f>
        <v>#N/A</v>
      </c>
      <c r="AX96" s="530" t="e">
        <f ca="1">+IF(AND(ISNUMBER(OFFSET('Sanitation Data'!$I$11,0,10*ROW('Sanitation Data'!I90))),'Data Summary'!DM96="Yes"),OFFSET('Sanitation Data'!$I$11,0,10*ROW('Sanitation Data'!I90)),NA())</f>
        <v>#N/A</v>
      </c>
      <c r="AY96" s="530" t="e">
        <f ca="1">+IF(AND(ISNUMBER(OFFSET('Sanitation Data'!$I$12,0,10*ROW('Sanitation Data'!I90))),'Data Summary'!DN96="Yes"),OFFSET('Sanitation Data'!$I$12,0,10*ROW('Sanitation Data'!I90)),NA())</f>
        <v>#N/A</v>
      </c>
      <c r="AZ96" s="531" t="e">
        <f ca="1">+IF(AND(ISNUMBER(OFFSET('Hygiene Data'!$D$5,0,10*ROW('Hygiene Data'!D90))),'Data Summary'!DO96="Yes"),OFFSET('Hygiene Data'!$D$5,0,10*ROW('Hygiene Data'!D90)),NA())</f>
        <v>#N/A</v>
      </c>
      <c r="BA96" s="531" t="e">
        <f ca="1">+IF(AND(ISNUMBER(OFFSET('Hygiene Data'!$D$7,0,10*ROW('Hygiene Data'!D90))),'Data Summary'!DP96="Yes"),OFFSET('Hygiene Data'!$D$7,0,10*ROW('Hygiene Data'!D90)),NA())</f>
        <v>#N/A</v>
      </c>
      <c r="BB96" s="531" t="e">
        <f ca="1">+IF(AND(ISNUMBER(OFFSET('Hygiene Data'!$D$9,0,10*ROW('Hygiene Data'!D90))),'Data Summary'!DQ96="Yes"),OFFSET('Hygiene Data'!$D$9,0,10*ROW('Hygiene Data'!D90)),NA())</f>
        <v>#N/A</v>
      </c>
      <c r="BC96" s="531" t="e">
        <f ca="1">+IF(AND(ISNUMBER(OFFSET('Hygiene Data'!$E$5,0,10*ROW('Hygiene Data'!E90))),'Data Summary'!DR96="Yes"),OFFSET('Hygiene Data'!$E$5,0,10*ROW('Hygiene Data'!E90)),NA())</f>
        <v>#N/A</v>
      </c>
      <c r="BD96" s="531" t="e">
        <f ca="1">+IF(AND(ISNUMBER(OFFSET('Hygiene Data'!$E$7,0,10*ROW('Hygiene Data'!E90))),'Data Summary'!DS96="Yes"),OFFSET('Hygiene Data'!$E$7,0,10*ROW('Hygiene Data'!E90)),NA())</f>
        <v>#N/A</v>
      </c>
      <c r="BE96" s="531" t="e">
        <f ca="1">+IF(AND(ISNUMBER(OFFSET('Hygiene Data'!$E$9,0,10*ROW('Hygiene Data'!E90))),'Data Summary'!DT96="Yes"),OFFSET('Hygiene Data'!$E$9,0,10*ROW('Hygiene Data'!E90)),NA())</f>
        <v>#N/A</v>
      </c>
      <c r="BF96" s="531" t="e">
        <f ca="1">+IF(AND(ISNUMBER(OFFSET('Hygiene Data'!$F$5,0,10*ROW('Hygiene Data'!F90))),'Data Summary'!DU96="Yes"),OFFSET('Hygiene Data'!$F$5,0,10*ROW('Hygiene Data'!F90)),NA())</f>
        <v>#N/A</v>
      </c>
      <c r="BG96" s="531" t="e">
        <f ca="1">+IF(AND(ISNUMBER(OFFSET('Hygiene Data'!$F$7,0,10*ROW('Hygiene Data'!F90))),'Data Summary'!DV96="Yes"),OFFSET('Hygiene Data'!$F$7,0,10*ROW('Hygiene Data'!F90)),NA())</f>
        <v>#N/A</v>
      </c>
      <c r="BH96" s="531" t="e">
        <f ca="1">+IF(AND(ISNUMBER(OFFSET('Hygiene Data'!$F$9,0,10*ROW('Hygiene Data'!F90))),'Data Summary'!DW96="Yes"),OFFSET('Hygiene Data'!$F$9,0,10*ROW('Hygiene Data'!F90)),NA())</f>
        <v>#N/A</v>
      </c>
      <c r="BI96" s="531" t="e">
        <f ca="1">+IF(AND(ISNUMBER(OFFSET('Hygiene Data'!$G$5,0,10*ROW('Hygiene Data'!G90))),'Data Summary'!DX96="Yes"),OFFSET('Hygiene Data'!$G$5,0,10*ROW('Hygiene Data'!G90)),NA())</f>
        <v>#N/A</v>
      </c>
      <c r="BJ96" s="531" t="e">
        <f ca="1">+IF(AND(ISNUMBER(OFFSET('Hygiene Data'!$G$7,0,10*ROW('Hygiene Data'!G90))),'Data Summary'!DY96="Yes"),OFFSET('Hygiene Data'!$G$7,0,10*ROW('Hygiene Data'!G90)),NA())</f>
        <v>#N/A</v>
      </c>
      <c r="BK96" s="531" t="e">
        <f ca="1">+IF(AND(ISNUMBER(OFFSET('Hygiene Data'!$G$9,0,10*ROW('Hygiene Data'!G90))),'Data Summary'!DZ96="Yes"),OFFSET('Hygiene Data'!$G$9,0,10*ROW('Hygiene Data'!G90)),NA())</f>
        <v>#N/A</v>
      </c>
      <c r="BL96" s="531" t="e">
        <f ca="1">+IF(AND(ISNUMBER(OFFSET('Hygiene Data'!$H$5,0,10*ROW('Hygiene Data'!H90))),'Data Summary'!EA96="Yes"),OFFSET('Hygiene Data'!$H$5,0,10*ROW('Hygiene Data'!H90)),NA())</f>
        <v>#N/A</v>
      </c>
      <c r="BM96" s="531" t="e">
        <f ca="1">+IF(AND(ISNUMBER(OFFSET('Hygiene Data'!$H$7,0,10*ROW('Hygiene Data'!H90))),'Data Summary'!EB96="Yes"),OFFSET('Hygiene Data'!$H$7,0,10*ROW('Hygiene Data'!H90)),NA())</f>
        <v>#N/A</v>
      </c>
      <c r="BN96" s="531" t="e">
        <f ca="1">+IF(AND(ISNUMBER(OFFSET('Hygiene Data'!$H$9,0,10*ROW('Hygiene Data'!H90))),'Data Summary'!EC96="Yes"),OFFSET('Hygiene Data'!$H$9,0,10*ROW('Hygiene Data'!H90)),NA())</f>
        <v>#N/A</v>
      </c>
      <c r="BO96" s="531" t="e">
        <f ca="1">+IF(AND(ISNUMBER(OFFSET('Hygiene Data'!$I$5,0,10*ROW('Hygiene Data'!I90))),'Data Summary'!ED96="Yes"),OFFSET('Hygiene Data'!$I$5,0,10*ROW('Hygiene Data'!I90)),NA())</f>
        <v>#N/A</v>
      </c>
      <c r="BP96" s="531" t="e">
        <f ca="1">+IF(AND(ISNUMBER(OFFSET('Hygiene Data'!$I$7,0,10*ROW('Hygiene Data'!I90))),'Data Summary'!EE96="Yes"),OFFSET('Hygiene Data'!$I$7,0,10*ROW('Hygiene Data'!I90)),NA())</f>
        <v>#N/A</v>
      </c>
      <c r="BQ96" s="531" t="e">
        <f ca="1">+IF(AND(ISNUMBER(OFFSET('Hygiene Data'!$I$9,0,10*ROW('Hygiene Data'!I90))),'Data Summary'!EF96="Yes"),OFFSET('Hygiene Data'!$I$9,0,10*ROW('Hygiene Data'!I90)),NA())</f>
        <v>#N/A</v>
      </c>
    </row>
    <row r="97" spans="1:69" x14ac:dyDescent="0.25">
      <c r="A97" s="527" t="e">
        <f ca="1">+RIGHT('Data Summary'!A97,LEN('Data Summary'!A97)-9)</f>
        <v>#VALUE!</v>
      </c>
      <c r="B97" s="501" t="str">
        <f ca="1">+IF(ISTEXT('Data Summary'!B97),'Data Summary'!B97,"")</f>
        <v/>
      </c>
      <c r="C97" s="528" t="e">
        <f ca="1">+VALUE('Data Summary'!C97)</f>
        <v>#VALUE!</v>
      </c>
      <c r="D97" s="529" t="e">
        <f ca="1">+IF(AND(ISNUMBER(OFFSET('Water Data'!$D$4,0,10*ROW('Water Data'!D91))),'Data Summary'!BS97="Yes"),100-OFFSET('Water Data'!$D$4,0,10*ROW('Water Data'!D91)),NA())</f>
        <v>#N/A</v>
      </c>
      <c r="E97" s="529" t="e">
        <f ca="1">+IF(AND(ISNUMBER(OFFSET('Water Data'!$D$6,0,10*ROW('Water Data'!D91))),'Data Summary'!BT97="Yes"),OFFSET('Water Data'!$D$6,0,10*ROW('Water Data'!D91)),NA())</f>
        <v>#N/A</v>
      </c>
      <c r="F97" s="529" t="e">
        <f ca="1">+IF(AND(ISNUMBER(OFFSET('Water Data'!$D$9,0,10*ROW('Water Data'!D91))),'Data Summary'!BU97="Yes"),OFFSET('Water Data'!$D$9,0,10*ROW('Water Data'!D91)),NA())</f>
        <v>#N/A</v>
      </c>
      <c r="G97" s="529" t="e">
        <f ca="1">+IF(AND(ISNUMBER(OFFSET('Water Data'!$E$4,0,10*ROW('Water Data'!E91))),'Data Summary'!BV97="Yes"),100-OFFSET('Water Data'!$E$4,0,10*ROW('Water Data'!E91)),NA())</f>
        <v>#N/A</v>
      </c>
      <c r="H97" s="529" t="e">
        <f ca="1">+IF(AND(ISNUMBER(OFFSET('Water Data'!$E$6,0,10*ROW('Water Data'!E91))),'Data Summary'!BW97="Yes"),OFFSET('Water Data'!$E$6,0,10*ROW('Water Data'!E91)),NA())</f>
        <v>#N/A</v>
      </c>
      <c r="I97" s="529" t="e">
        <f ca="1">+IF(AND(ISNUMBER(OFFSET('Water Data'!$E$9,0,10*ROW('Water Data'!E91))),'Data Summary'!BX97="Yes"),OFFSET('Water Data'!$E$9,0,10*ROW('Water Data'!E91)),NA())</f>
        <v>#N/A</v>
      </c>
      <c r="J97" s="529" t="e">
        <f ca="1">+IF(AND(ISNUMBER(OFFSET('Water Data'!$F$4,0,10*ROW('Water Data'!F91))),'Data Summary'!BY97="Yes"),100-OFFSET('Water Data'!$F$4,0,10*ROW('Water Data'!F91)),NA())</f>
        <v>#N/A</v>
      </c>
      <c r="K97" s="529" t="e">
        <f ca="1">+IF(AND(ISNUMBER(OFFSET('Water Data'!$F$6,0,10*ROW('Water Data'!F91))),'Data Summary'!BZ97="Yes"),OFFSET('Water Data'!$F$6,0,10*ROW('Water Data'!F91)),NA())</f>
        <v>#N/A</v>
      </c>
      <c r="L97" s="529" t="e">
        <f ca="1">+IF(AND(ISNUMBER(OFFSET('Water Data'!$F$9,0,10*ROW('Water Data'!F91))),'Data Summary'!CA97="Yes"),OFFSET('Water Data'!$F$9,0,10*ROW('Water Data'!F91)),NA())</f>
        <v>#N/A</v>
      </c>
      <c r="M97" s="529" t="e">
        <f ca="1">+IF(AND(ISNUMBER(OFFSET('Water Data'!$G$4,0,10*ROW('Water Data'!G91))),'Data Summary'!CB97="Yes"),100-OFFSET('Water Data'!$G$4,0,10*ROW('Water Data'!G91)),NA())</f>
        <v>#N/A</v>
      </c>
      <c r="N97" s="529" t="e">
        <f ca="1">+IF(AND(ISNUMBER(OFFSET('Water Data'!$G$6,0,10*ROW('Water Data'!G91))),'Data Summary'!CC97="Yes"),OFFSET('Water Data'!$G$6,0,10*ROW('Water Data'!G91)),NA())</f>
        <v>#N/A</v>
      </c>
      <c r="O97" s="529" t="e">
        <f ca="1">+IF(AND(ISNUMBER(OFFSET('Water Data'!$G$9,0,10*ROW('Water Data'!G91))),'Data Summary'!CD97="Yes"),OFFSET('Water Data'!$G$9,0,10*ROW('Water Data'!G91)),NA())</f>
        <v>#N/A</v>
      </c>
      <c r="P97" s="529" t="e">
        <f ca="1">+IF(AND(ISNUMBER(OFFSET('Water Data'!$H$4,0,10*ROW('Water Data'!H91))),'Data Summary'!CE97="Yes"),100-OFFSET('Water Data'!$H$4,0,10*ROW('Water Data'!H91)),NA())</f>
        <v>#N/A</v>
      </c>
      <c r="Q97" s="529" t="e">
        <f ca="1">+IF(AND(ISNUMBER(OFFSET('Water Data'!$H$6,0,10*ROW('Water Data'!H91))),'Data Summary'!CF97="Yes"),OFFSET('Water Data'!$H$6,0,10*ROW('Water Data'!H91)),NA())</f>
        <v>#N/A</v>
      </c>
      <c r="R97" s="529" t="e">
        <f ca="1">+IF(AND(ISNUMBER(OFFSET('Water Data'!$H$9,0,10*ROW('Water Data'!H91))),'Data Summary'!CG97="Yes"),OFFSET('Water Data'!$H$9,0,10*ROW('Water Data'!H91)),NA())</f>
        <v>#N/A</v>
      </c>
      <c r="S97" s="529" t="e">
        <f ca="1">+IF(AND(ISNUMBER(OFFSET('Water Data'!$I$4,0,10*ROW('Water Data'!I91))),'Data Summary'!CH97="Yes"),100-OFFSET('Water Data'!$I$4,0,10*ROW('Water Data'!I91)),NA())</f>
        <v>#N/A</v>
      </c>
      <c r="T97" s="529" t="e">
        <f ca="1">+IF(AND(ISNUMBER(OFFSET('Water Data'!$I$6,0,10*ROW('Water Data'!I91))),'Data Summary'!CI97="Yes"),OFFSET('Water Data'!$I$6,0,10*ROW('Water Data'!I91)),NA())</f>
        <v>#N/A</v>
      </c>
      <c r="U97" s="529" t="e">
        <f ca="1">+IF(AND(ISNUMBER(OFFSET('Water Data'!$I$9,0,10*ROW('Water Data'!I91))),'Data Summary'!CJ97="Yes"),OFFSET('Water Data'!$I$9,0,10*ROW('Water Data'!I91)),NA())</f>
        <v>#N/A</v>
      </c>
      <c r="V97" s="530" t="e">
        <f ca="1">+IF(AND(ISNUMBER(OFFSET('Sanitation Data'!$D$4,0,10*ROW('Sanitation Data'!D91))),'Data Summary'!CK97="Yes"),100-OFFSET('Sanitation Data'!$D$4,0,10*ROW('Sanitation Data'!D91)),NA())</f>
        <v>#N/A</v>
      </c>
      <c r="W97" s="530" t="e">
        <f ca="1">+IF(AND(ISNUMBER(OFFSET('Sanitation Data'!$D$6,0,10*ROW('Sanitation Data'!D91))),'Data Summary'!CL97="Yes"),OFFSET('Sanitation Data'!$D$6,0,10*ROW('Sanitation Data'!D91)),NA())</f>
        <v>#N/A</v>
      </c>
      <c r="X97" s="530" t="e">
        <f ca="1">+IF(AND(ISNUMBER(OFFSET('Sanitation Data'!$D$10,0,10*ROW('Sanitation Data'!D91))),'Data Summary'!CM97="Yes"),OFFSET('Sanitation Data'!$D$10,0,10*ROW('Sanitation Data'!D91)),NA())</f>
        <v>#N/A</v>
      </c>
      <c r="Y97" s="530" t="e">
        <f ca="1">+IF(AND(ISNUMBER(OFFSET('Sanitation Data'!$D$11,0,10*ROW('Sanitation Data'!D91))),'Data Summary'!CN97="Yes"),OFFSET('Sanitation Data'!$D$11,0,10*ROW('Sanitation Data'!D91)),NA())</f>
        <v>#N/A</v>
      </c>
      <c r="Z97" s="530" t="e">
        <f ca="1">+IF(AND(ISNUMBER(OFFSET('Sanitation Data'!$D$12,0,10*ROW('Sanitation Data'!D91))),'Data Summary'!CO97="Yes"),OFFSET('Sanitation Data'!$D$12,0,10*ROW('Sanitation Data'!D91)),NA())</f>
        <v>#N/A</v>
      </c>
      <c r="AA97" s="530" t="e">
        <f ca="1">+IF(AND(ISNUMBER(OFFSET('Sanitation Data'!$E$4,0,10*ROW('Sanitation Data'!E91))),'Data Summary'!CP97="Yes"),100-OFFSET('Sanitation Data'!$E$4,0,10*ROW('Sanitation Data'!E91)),NA())</f>
        <v>#N/A</v>
      </c>
      <c r="AB97" s="530" t="e">
        <f ca="1">+IF(AND(ISNUMBER(OFFSET('Sanitation Data'!$E$6,0,10*ROW('Sanitation Data'!E91))),'Data Summary'!CQ97="Yes"),OFFSET('Sanitation Data'!$E$6,0,10*ROW('Sanitation Data'!E91)),NA())</f>
        <v>#N/A</v>
      </c>
      <c r="AC97" s="530" t="e">
        <f ca="1">+IF(AND(ISNUMBER(OFFSET('Sanitation Data'!$E$10,0,10*ROW('Sanitation Data'!E91))),'Data Summary'!CR97="Yes"),OFFSET('Sanitation Data'!$E$10,0,10*ROW('Sanitation Data'!E91)),NA())</f>
        <v>#N/A</v>
      </c>
      <c r="AD97" s="530" t="e">
        <f ca="1">+IF(AND(ISNUMBER(OFFSET('Sanitation Data'!$E$11,0,10*ROW('Sanitation Data'!E91))),'Data Summary'!CS97="Yes"),OFFSET('Sanitation Data'!$E$11,0,10*ROW('Sanitation Data'!E91)),NA())</f>
        <v>#N/A</v>
      </c>
      <c r="AE97" s="530" t="e">
        <f ca="1">+IF(AND(ISNUMBER(OFFSET('Sanitation Data'!$E$12,0,10*ROW('Sanitation Data'!E91))),'Data Summary'!CT97="Yes"),OFFSET('Sanitation Data'!$E$12,0,10*ROW('Sanitation Data'!E91)),NA())</f>
        <v>#N/A</v>
      </c>
      <c r="AF97" s="530" t="e">
        <f ca="1">+IF(AND(ISNUMBER(OFFSET('Sanitation Data'!$F$4,0,10*ROW('Sanitation Data'!F91))),'Data Summary'!CU97="Yes"),100-OFFSET('Sanitation Data'!$F$4,0,10*ROW('Sanitation Data'!F91)),NA())</f>
        <v>#N/A</v>
      </c>
      <c r="AG97" s="530" t="e">
        <f ca="1">+IF(AND(ISNUMBER(OFFSET('Sanitation Data'!$F$6,0,10*ROW('Sanitation Data'!F91))),'Data Summary'!CV97="Yes"),OFFSET('Sanitation Data'!$F$6,0,10*ROW('Sanitation Data'!F91)),NA())</f>
        <v>#N/A</v>
      </c>
      <c r="AH97" s="530" t="e">
        <f ca="1">+IF(AND(ISNUMBER(OFFSET('Sanitation Data'!$F$10,0,10*ROW('Sanitation Data'!F91))),'Data Summary'!CW97="Yes"),OFFSET('Sanitation Data'!$F$10,0,10*ROW('Sanitation Data'!F91)),NA())</f>
        <v>#N/A</v>
      </c>
      <c r="AI97" s="530" t="e">
        <f ca="1">+IF(AND(ISNUMBER(OFFSET('Sanitation Data'!$F$11,0,10*ROW('Sanitation Data'!F91))),'Data Summary'!CX97="Yes"),OFFSET('Sanitation Data'!$F$11,0,10*ROW('Sanitation Data'!F91)),NA())</f>
        <v>#N/A</v>
      </c>
      <c r="AJ97" s="530" t="e">
        <f ca="1">+IF(AND(ISNUMBER(OFFSET('Sanitation Data'!$F$12,0,10*ROW('Sanitation Data'!F91))),'Data Summary'!CY97="Yes"),OFFSET('Sanitation Data'!$F$12,0,10*ROW('Sanitation Data'!F91)),NA())</f>
        <v>#N/A</v>
      </c>
      <c r="AK97" s="530" t="e">
        <f ca="1">+IF(AND(ISNUMBER(OFFSET('Sanitation Data'!$G$4,0,10*ROW('Sanitation Data'!G91))),'Data Summary'!CZ97="Yes"),100-OFFSET('Sanitation Data'!$G$4,0,10*ROW('Sanitation Data'!G91)),NA())</f>
        <v>#N/A</v>
      </c>
      <c r="AL97" s="530" t="e">
        <f ca="1">+IF(AND(ISNUMBER(OFFSET('Sanitation Data'!$G$6,0,10*ROW('Sanitation Data'!G91))),'Data Summary'!DA97="Yes"),OFFSET('Sanitation Data'!$G$6,0,10*ROW('Sanitation Data'!G91)),NA())</f>
        <v>#N/A</v>
      </c>
      <c r="AM97" s="530" t="e">
        <f ca="1">+IF(AND(ISNUMBER(OFFSET('Sanitation Data'!$G$10,0,10*ROW('Sanitation Data'!G91))),'Data Summary'!DB97="Yes"),OFFSET('Sanitation Data'!$G$10,0,10*ROW('Sanitation Data'!G91)),NA())</f>
        <v>#N/A</v>
      </c>
      <c r="AN97" s="530" t="e">
        <f ca="1">+IF(AND(ISNUMBER(OFFSET('Sanitation Data'!$G$11,0,10*ROW('Sanitation Data'!G91))),'Data Summary'!DC97="Yes"),OFFSET('Sanitation Data'!$G$11,0,10*ROW('Sanitation Data'!G91)),NA())</f>
        <v>#N/A</v>
      </c>
      <c r="AO97" s="530" t="e">
        <f ca="1">+IF(AND(ISNUMBER(OFFSET('Sanitation Data'!$G$12,0,10*ROW('Sanitation Data'!G91))),'Data Summary'!DD97="Yes"),OFFSET('Sanitation Data'!$G$12,0,10*ROW('Sanitation Data'!G91)),NA())</f>
        <v>#N/A</v>
      </c>
      <c r="AP97" s="530" t="e">
        <f ca="1">+IF(AND(ISNUMBER(OFFSET('Sanitation Data'!$H$4,0,10*ROW('Sanitation Data'!H91))),'Data Summary'!DE97="Yes"),100-OFFSET('Sanitation Data'!$H$4,0,10*ROW('Sanitation Data'!H91)),NA())</f>
        <v>#N/A</v>
      </c>
      <c r="AQ97" s="530" t="e">
        <f ca="1">+IF(AND(ISNUMBER(OFFSET('Sanitation Data'!$H$6,0,10*ROW('Sanitation Data'!H91))),'Data Summary'!DF97="Yes"),OFFSET('Sanitation Data'!$H$6,0,10*ROW('Sanitation Data'!H91)),NA())</f>
        <v>#N/A</v>
      </c>
      <c r="AR97" s="530" t="e">
        <f ca="1">+IF(AND(ISNUMBER(OFFSET('Sanitation Data'!$H$10,0,10*ROW('Sanitation Data'!H91))),'Data Summary'!DG97="Yes"),OFFSET('Sanitation Data'!$H$10,0,10*ROW('Sanitation Data'!H91)),NA())</f>
        <v>#N/A</v>
      </c>
      <c r="AS97" s="530" t="e">
        <f ca="1">+IF(AND(ISNUMBER(OFFSET('Sanitation Data'!$H$11,0,10*ROW('Sanitation Data'!H91))),'Data Summary'!DH97="Yes"),OFFSET('Sanitation Data'!$H$11,0,10*ROW('Sanitation Data'!H91)),NA())</f>
        <v>#N/A</v>
      </c>
      <c r="AT97" s="530" t="e">
        <f ca="1">+IF(AND(ISNUMBER(OFFSET('Sanitation Data'!$H$12,0,10*ROW('Sanitation Data'!H91))),'Data Summary'!DI97="Yes"),OFFSET('Sanitation Data'!$H$12,0,10*ROW('Sanitation Data'!H91)),NA())</f>
        <v>#N/A</v>
      </c>
      <c r="AU97" s="530" t="e">
        <f ca="1">+IF(AND(ISNUMBER(OFFSET('Sanitation Data'!$I$4,0,10*ROW('Sanitation Data'!I91))),'Data Summary'!DJ97="Yes"),100-OFFSET('Sanitation Data'!$I$4,0,10*ROW('Sanitation Data'!I91)),NA())</f>
        <v>#N/A</v>
      </c>
      <c r="AV97" s="530" t="e">
        <f ca="1">+IF(AND(ISNUMBER(OFFSET('Sanitation Data'!$I$6,0,10*ROW('Sanitation Data'!I91))),'Data Summary'!DK97="Yes"),OFFSET('Sanitation Data'!$I$6,0,10*ROW('Sanitation Data'!I91)),NA())</f>
        <v>#N/A</v>
      </c>
      <c r="AW97" s="530" t="e">
        <f ca="1">+IF(AND(ISNUMBER(OFFSET('Sanitation Data'!$I$10,0,10*ROW('Sanitation Data'!I91))),'Data Summary'!DL97="Yes"),OFFSET('Sanitation Data'!$I$10,0,10*ROW('Sanitation Data'!I91)),NA())</f>
        <v>#N/A</v>
      </c>
      <c r="AX97" s="530" t="e">
        <f ca="1">+IF(AND(ISNUMBER(OFFSET('Sanitation Data'!$I$11,0,10*ROW('Sanitation Data'!I91))),'Data Summary'!DM97="Yes"),OFFSET('Sanitation Data'!$I$11,0,10*ROW('Sanitation Data'!I91)),NA())</f>
        <v>#N/A</v>
      </c>
      <c r="AY97" s="530" t="e">
        <f ca="1">+IF(AND(ISNUMBER(OFFSET('Sanitation Data'!$I$12,0,10*ROW('Sanitation Data'!I91))),'Data Summary'!DN97="Yes"),OFFSET('Sanitation Data'!$I$12,0,10*ROW('Sanitation Data'!I91)),NA())</f>
        <v>#N/A</v>
      </c>
      <c r="AZ97" s="531" t="e">
        <f ca="1">+IF(AND(ISNUMBER(OFFSET('Hygiene Data'!$D$5,0,10*ROW('Hygiene Data'!D91))),'Data Summary'!DO97="Yes"),OFFSET('Hygiene Data'!$D$5,0,10*ROW('Hygiene Data'!D91)),NA())</f>
        <v>#N/A</v>
      </c>
      <c r="BA97" s="531" t="e">
        <f ca="1">+IF(AND(ISNUMBER(OFFSET('Hygiene Data'!$D$7,0,10*ROW('Hygiene Data'!D91))),'Data Summary'!DP97="Yes"),OFFSET('Hygiene Data'!$D$7,0,10*ROW('Hygiene Data'!D91)),NA())</f>
        <v>#N/A</v>
      </c>
      <c r="BB97" s="531" t="e">
        <f ca="1">+IF(AND(ISNUMBER(OFFSET('Hygiene Data'!$D$9,0,10*ROW('Hygiene Data'!D91))),'Data Summary'!DQ97="Yes"),OFFSET('Hygiene Data'!$D$9,0,10*ROW('Hygiene Data'!D91)),NA())</f>
        <v>#N/A</v>
      </c>
      <c r="BC97" s="531" t="e">
        <f ca="1">+IF(AND(ISNUMBER(OFFSET('Hygiene Data'!$E$5,0,10*ROW('Hygiene Data'!E91))),'Data Summary'!DR97="Yes"),OFFSET('Hygiene Data'!$E$5,0,10*ROW('Hygiene Data'!E91)),NA())</f>
        <v>#N/A</v>
      </c>
      <c r="BD97" s="531" t="e">
        <f ca="1">+IF(AND(ISNUMBER(OFFSET('Hygiene Data'!$E$7,0,10*ROW('Hygiene Data'!E91))),'Data Summary'!DS97="Yes"),OFFSET('Hygiene Data'!$E$7,0,10*ROW('Hygiene Data'!E91)),NA())</f>
        <v>#N/A</v>
      </c>
      <c r="BE97" s="531" t="e">
        <f ca="1">+IF(AND(ISNUMBER(OFFSET('Hygiene Data'!$E$9,0,10*ROW('Hygiene Data'!E91))),'Data Summary'!DT97="Yes"),OFFSET('Hygiene Data'!$E$9,0,10*ROW('Hygiene Data'!E91)),NA())</f>
        <v>#N/A</v>
      </c>
      <c r="BF97" s="531" t="e">
        <f ca="1">+IF(AND(ISNUMBER(OFFSET('Hygiene Data'!$F$5,0,10*ROW('Hygiene Data'!F91))),'Data Summary'!DU97="Yes"),OFFSET('Hygiene Data'!$F$5,0,10*ROW('Hygiene Data'!F91)),NA())</f>
        <v>#N/A</v>
      </c>
      <c r="BG97" s="531" t="e">
        <f ca="1">+IF(AND(ISNUMBER(OFFSET('Hygiene Data'!$F$7,0,10*ROW('Hygiene Data'!F91))),'Data Summary'!DV97="Yes"),OFFSET('Hygiene Data'!$F$7,0,10*ROW('Hygiene Data'!F91)),NA())</f>
        <v>#N/A</v>
      </c>
      <c r="BH97" s="531" t="e">
        <f ca="1">+IF(AND(ISNUMBER(OFFSET('Hygiene Data'!$F$9,0,10*ROW('Hygiene Data'!F91))),'Data Summary'!DW97="Yes"),OFFSET('Hygiene Data'!$F$9,0,10*ROW('Hygiene Data'!F91)),NA())</f>
        <v>#N/A</v>
      </c>
      <c r="BI97" s="531" t="e">
        <f ca="1">+IF(AND(ISNUMBER(OFFSET('Hygiene Data'!$G$5,0,10*ROW('Hygiene Data'!G91))),'Data Summary'!DX97="Yes"),OFFSET('Hygiene Data'!$G$5,0,10*ROW('Hygiene Data'!G91)),NA())</f>
        <v>#N/A</v>
      </c>
      <c r="BJ97" s="531" t="e">
        <f ca="1">+IF(AND(ISNUMBER(OFFSET('Hygiene Data'!$G$7,0,10*ROW('Hygiene Data'!G91))),'Data Summary'!DY97="Yes"),OFFSET('Hygiene Data'!$G$7,0,10*ROW('Hygiene Data'!G91)),NA())</f>
        <v>#N/A</v>
      </c>
      <c r="BK97" s="531" t="e">
        <f ca="1">+IF(AND(ISNUMBER(OFFSET('Hygiene Data'!$G$9,0,10*ROW('Hygiene Data'!G91))),'Data Summary'!DZ97="Yes"),OFFSET('Hygiene Data'!$G$9,0,10*ROW('Hygiene Data'!G91)),NA())</f>
        <v>#N/A</v>
      </c>
      <c r="BL97" s="531" t="e">
        <f ca="1">+IF(AND(ISNUMBER(OFFSET('Hygiene Data'!$H$5,0,10*ROW('Hygiene Data'!H91))),'Data Summary'!EA97="Yes"),OFFSET('Hygiene Data'!$H$5,0,10*ROW('Hygiene Data'!H91)),NA())</f>
        <v>#N/A</v>
      </c>
      <c r="BM97" s="531" t="e">
        <f ca="1">+IF(AND(ISNUMBER(OFFSET('Hygiene Data'!$H$7,0,10*ROW('Hygiene Data'!H91))),'Data Summary'!EB97="Yes"),OFFSET('Hygiene Data'!$H$7,0,10*ROW('Hygiene Data'!H91)),NA())</f>
        <v>#N/A</v>
      </c>
      <c r="BN97" s="531" t="e">
        <f ca="1">+IF(AND(ISNUMBER(OFFSET('Hygiene Data'!$H$9,0,10*ROW('Hygiene Data'!H91))),'Data Summary'!EC97="Yes"),OFFSET('Hygiene Data'!$H$9,0,10*ROW('Hygiene Data'!H91)),NA())</f>
        <v>#N/A</v>
      </c>
      <c r="BO97" s="531" t="e">
        <f ca="1">+IF(AND(ISNUMBER(OFFSET('Hygiene Data'!$I$5,0,10*ROW('Hygiene Data'!I91))),'Data Summary'!ED97="Yes"),OFFSET('Hygiene Data'!$I$5,0,10*ROW('Hygiene Data'!I91)),NA())</f>
        <v>#N/A</v>
      </c>
      <c r="BP97" s="531" t="e">
        <f ca="1">+IF(AND(ISNUMBER(OFFSET('Hygiene Data'!$I$7,0,10*ROW('Hygiene Data'!I91))),'Data Summary'!EE97="Yes"),OFFSET('Hygiene Data'!$I$7,0,10*ROW('Hygiene Data'!I91)),NA())</f>
        <v>#N/A</v>
      </c>
      <c r="BQ97" s="531" t="e">
        <f ca="1">+IF(AND(ISNUMBER(OFFSET('Hygiene Data'!$I$9,0,10*ROW('Hygiene Data'!I91))),'Data Summary'!EF97="Yes"),OFFSET('Hygiene Data'!$I$9,0,10*ROW('Hygiene Data'!I91)),NA())</f>
        <v>#N/A</v>
      </c>
    </row>
    <row r="98" spans="1:69" x14ac:dyDescent="0.25">
      <c r="A98" s="527" t="e">
        <f ca="1">+RIGHT('Data Summary'!A98,LEN('Data Summary'!A98)-9)</f>
        <v>#VALUE!</v>
      </c>
      <c r="B98" s="501" t="str">
        <f ca="1">+IF(ISTEXT('Data Summary'!B98),'Data Summary'!B98,"")</f>
        <v/>
      </c>
      <c r="C98" s="528" t="e">
        <f ca="1">+VALUE('Data Summary'!C98)</f>
        <v>#VALUE!</v>
      </c>
      <c r="D98" s="529" t="e">
        <f ca="1">+IF(AND(ISNUMBER(OFFSET('Water Data'!$D$4,0,10*ROW('Water Data'!D92))),'Data Summary'!BS98="Yes"),100-OFFSET('Water Data'!$D$4,0,10*ROW('Water Data'!D92)),NA())</f>
        <v>#N/A</v>
      </c>
      <c r="E98" s="529" t="e">
        <f ca="1">+IF(AND(ISNUMBER(OFFSET('Water Data'!$D$6,0,10*ROW('Water Data'!D92))),'Data Summary'!BT98="Yes"),OFFSET('Water Data'!$D$6,0,10*ROW('Water Data'!D92)),NA())</f>
        <v>#N/A</v>
      </c>
      <c r="F98" s="529" t="e">
        <f ca="1">+IF(AND(ISNUMBER(OFFSET('Water Data'!$D$9,0,10*ROW('Water Data'!D92))),'Data Summary'!BU98="Yes"),OFFSET('Water Data'!$D$9,0,10*ROW('Water Data'!D92)),NA())</f>
        <v>#N/A</v>
      </c>
      <c r="G98" s="529" t="e">
        <f ca="1">+IF(AND(ISNUMBER(OFFSET('Water Data'!$E$4,0,10*ROW('Water Data'!E92))),'Data Summary'!BV98="Yes"),100-OFFSET('Water Data'!$E$4,0,10*ROW('Water Data'!E92)),NA())</f>
        <v>#N/A</v>
      </c>
      <c r="H98" s="529" t="e">
        <f ca="1">+IF(AND(ISNUMBER(OFFSET('Water Data'!$E$6,0,10*ROW('Water Data'!E92))),'Data Summary'!BW98="Yes"),OFFSET('Water Data'!$E$6,0,10*ROW('Water Data'!E92)),NA())</f>
        <v>#N/A</v>
      </c>
      <c r="I98" s="529" t="e">
        <f ca="1">+IF(AND(ISNUMBER(OFFSET('Water Data'!$E$9,0,10*ROW('Water Data'!E92))),'Data Summary'!BX98="Yes"),OFFSET('Water Data'!$E$9,0,10*ROW('Water Data'!E92)),NA())</f>
        <v>#N/A</v>
      </c>
      <c r="J98" s="529" t="e">
        <f ca="1">+IF(AND(ISNUMBER(OFFSET('Water Data'!$F$4,0,10*ROW('Water Data'!F92))),'Data Summary'!BY98="Yes"),100-OFFSET('Water Data'!$F$4,0,10*ROW('Water Data'!F92)),NA())</f>
        <v>#N/A</v>
      </c>
      <c r="K98" s="529" t="e">
        <f ca="1">+IF(AND(ISNUMBER(OFFSET('Water Data'!$F$6,0,10*ROW('Water Data'!F92))),'Data Summary'!BZ98="Yes"),OFFSET('Water Data'!$F$6,0,10*ROW('Water Data'!F92)),NA())</f>
        <v>#N/A</v>
      </c>
      <c r="L98" s="529" t="e">
        <f ca="1">+IF(AND(ISNUMBER(OFFSET('Water Data'!$F$9,0,10*ROW('Water Data'!F92))),'Data Summary'!CA98="Yes"),OFFSET('Water Data'!$F$9,0,10*ROW('Water Data'!F92)),NA())</f>
        <v>#N/A</v>
      </c>
      <c r="M98" s="529" t="e">
        <f ca="1">+IF(AND(ISNUMBER(OFFSET('Water Data'!$G$4,0,10*ROW('Water Data'!G92))),'Data Summary'!CB98="Yes"),100-OFFSET('Water Data'!$G$4,0,10*ROW('Water Data'!G92)),NA())</f>
        <v>#N/A</v>
      </c>
      <c r="N98" s="529" t="e">
        <f ca="1">+IF(AND(ISNUMBER(OFFSET('Water Data'!$G$6,0,10*ROW('Water Data'!G92))),'Data Summary'!CC98="Yes"),OFFSET('Water Data'!$G$6,0,10*ROW('Water Data'!G92)),NA())</f>
        <v>#N/A</v>
      </c>
      <c r="O98" s="529" t="e">
        <f ca="1">+IF(AND(ISNUMBER(OFFSET('Water Data'!$G$9,0,10*ROW('Water Data'!G92))),'Data Summary'!CD98="Yes"),OFFSET('Water Data'!$G$9,0,10*ROW('Water Data'!G92)),NA())</f>
        <v>#N/A</v>
      </c>
      <c r="P98" s="529" t="e">
        <f ca="1">+IF(AND(ISNUMBER(OFFSET('Water Data'!$H$4,0,10*ROW('Water Data'!H92))),'Data Summary'!CE98="Yes"),100-OFFSET('Water Data'!$H$4,0,10*ROW('Water Data'!H92)),NA())</f>
        <v>#N/A</v>
      </c>
      <c r="Q98" s="529" t="e">
        <f ca="1">+IF(AND(ISNUMBER(OFFSET('Water Data'!$H$6,0,10*ROW('Water Data'!H92))),'Data Summary'!CF98="Yes"),OFFSET('Water Data'!$H$6,0,10*ROW('Water Data'!H92)),NA())</f>
        <v>#N/A</v>
      </c>
      <c r="R98" s="529" t="e">
        <f ca="1">+IF(AND(ISNUMBER(OFFSET('Water Data'!$H$9,0,10*ROW('Water Data'!H92))),'Data Summary'!CG98="Yes"),OFFSET('Water Data'!$H$9,0,10*ROW('Water Data'!H92)),NA())</f>
        <v>#N/A</v>
      </c>
      <c r="S98" s="529" t="e">
        <f ca="1">+IF(AND(ISNUMBER(OFFSET('Water Data'!$I$4,0,10*ROW('Water Data'!I92))),'Data Summary'!CH98="Yes"),100-OFFSET('Water Data'!$I$4,0,10*ROW('Water Data'!I92)),NA())</f>
        <v>#N/A</v>
      </c>
      <c r="T98" s="529" t="e">
        <f ca="1">+IF(AND(ISNUMBER(OFFSET('Water Data'!$I$6,0,10*ROW('Water Data'!I92))),'Data Summary'!CI98="Yes"),OFFSET('Water Data'!$I$6,0,10*ROW('Water Data'!I92)),NA())</f>
        <v>#N/A</v>
      </c>
      <c r="U98" s="529" t="e">
        <f ca="1">+IF(AND(ISNUMBER(OFFSET('Water Data'!$I$9,0,10*ROW('Water Data'!I92))),'Data Summary'!CJ98="Yes"),OFFSET('Water Data'!$I$9,0,10*ROW('Water Data'!I92)),NA())</f>
        <v>#N/A</v>
      </c>
      <c r="V98" s="530" t="e">
        <f ca="1">+IF(AND(ISNUMBER(OFFSET('Sanitation Data'!$D$4,0,10*ROW('Sanitation Data'!D92))),'Data Summary'!CK98="Yes"),100-OFFSET('Sanitation Data'!$D$4,0,10*ROW('Sanitation Data'!D92)),NA())</f>
        <v>#N/A</v>
      </c>
      <c r="W98" s="530" t="e">
        <f ca="1">+IF(AND(ISNUMBER(OFFSET('Sanitation Data'!$D$6,0,10*ROW('Sanitation Data'!D92))),'Data Summary'!CL98="Yes"),OFFSET('Sanitation Data'!$D$6,0,10*ROW('Sanitation Data'!D92)),NA())</f>
        <v>#N/A</v>
      </c>
      <c r="X98" s="530" t="e">
        <f ca="1">+IF(AND(ISNUMBER(OFFSET('Sanitation Data'!$D$10,0,10*ROW('Sanitation Data'!D92))),'Data Summary'!CM98="Yes"),OFFSET('Sanitation Data'!$D$10,0,10*ROW('Sanitation Data'!D92)),NA())</f>
        <v>#N/A</v>
      </c>
      <c r="Y98" s="530" t="e">
        <f ca="1">+IF(AND(ISNUMBER(OFFSET('Sanitation Data'!$D$11,0,10*ROW('Sanitation Data'!D92))),'Data Summary'!CN98="Yes"),OFFSET('Sanitation Data'!$D$11,0,10*ROW('Sanitation Data'!D92)),NA())</f>
        <v>#N/A</v>
      </c>
      <c r="Z98" s="530" t="e">
        <f ca="1">+IF(AND(ISNUMBER(OFFSET('Sanitation Data'!$D$12,0,10*ROW('Sanitation Data'!D92))),'Data Summary'!CO98="Yes"),OFFSET('Sanitation Data'!$D$12,0,10*ROW('Sanitation Data'!D92)),NA())</f>
        <v>#N/A</v>
      </c>
      <c r="AA98" s="530" t="e">
        <f ca="1">+IF(AND(ISNUMBER(OFFSET('Sanitation Data'!$E$4,0,10*ROW('Sanitation Data'!E92))),'Data Summary'!CP98="Yes"),100-OFFSET('Sanitation Data'!$E$4,0,10*ROW('Sanitation Data'!E92)),NA())</f>
        <v>#N/A</v>
      </c>
      <c r="AB98" s="530" t="e">
        <f ca="1">+IF(AND(ISNUMBER(OFFSET('Sanitation Data'!$E$6,0,10*ROW('Sanitation Data'!E92))),'Data Summary'!CQ98="Yes"),OFFSET('Sanitation Data'!$E$6,0,10*ROW('Sanitation Data'!E92)),NA())</f>
        <v>#N/A</v>
      </c>
      <c r="AC98" s="530" t="e">
        <f ca="1">+IF(AND(ISNUMBER(OFFSET('Sanitation Data'!$E$10,0,10*ROW('Sanitation Data'!E92))),'Data Summary'!CR98="Yes"),OFFSET('Sanitation Data'!$E$10,0,10*ROW('Sanitation Data'!E92)),NA())</f>
        <v>#N/A</v>
      </c>
      <c r="AD98" s="530" t="e">
        <f ca="1">+IF(AND(ISNUMBER(OFFSET('Sanitation Data'!$E$11,0,10*ROW('Sanitation Data'!E92))),'Data Summary'!CS98="Yes"),OFFSET('Sanitation Data'!$E$11,0,10*ROW('Sanitation Data'!E92)),NA())</f>
        <v>#N/A</v>
      </c>
      <c r="AE98" s="530" t="e">
        <f ca="1">+IF(AND(ISNUMBER(OFFSET('Sanitation Data'!$E$12,0,10*ROW('Sanitation Data'!E92))),'Data Summary'!CT98="Yes"),OFFSET('Sanitation Data'!$E$12,0,10*ROW('Sanitation Data'!E92)),NA())</f>
        <v>#N/A</v>
      </c>
      <c r="AF98" s="530" t="e">
        <f ca="1">+IF(AND(ISNUMBER(OFFSET('Sanitation Data'!$F$4,0,10*ROW('Sanitation Data'!F92))),'Data Summary'!CU98="Yes"),100-OFFSET('Sanitation Data'!$F$4,0,10*ROW('Sanitation Data'!F92)),NA())</f>
        <v>#N/A</v>
      </c>
      <c r="AG98" s="530" t="e">
        <f ca="1">+IF(AND(ISNUMBER(OFFSET('Sanitation Data'!$F$6,0,10*ROW('Sanitation Data'!F92))),'Data Summary'!CV98="Yes"),OFFSET('Sanitation Data'!$F$6,0,10*ROW('Sanitation Data'!F92)),NA())</f>
        <v>#N/A</v>
      </c>
      <c r="AH98" s="530" t="e">
        <f ca="1">+IF(AND(ISNUMBER(OFFSET('Sanitation Data'!$F$10,0,10*ROW('Sanitation Data'!F92))),'Data Summary'!CW98="Yes"),OFFSET('Sanitation Data'!$F$10,0,10*ROW('Sanitation Data'!F92)),NA())</f>
        <v>#N/A</v>
      </c>
      <c r="AI98" s="530" t="e">
        <f ca="1">+IF(AND(ISNUMBER(OFFSET('Sanitation Data'!$F$11,0,10*ROW('Sanitation Data'!F92))),'Data Summary'!CX98="Yes"),OFFSET('Sanitation Data'!$F$11,0,10*ROW('Sanitation Data'!F92)),NA())</f>
        <v>#N/A</v>
      </c>
      <c r="AJ98" s="530" t="e">
        <f ca="1">+IF(AND(ISNUMBER(OFFSET('Sanitation Data'!$F$12,0,10*ROW('Sanitation Data'!F92))),'Data Summary'!CY98="Yes"),OFFSET('Sanitation Data'!$F$12,0,10*ROW('Sanitation Data'!F92)),NA())</f>
        <v>#N/A</v>
      </c>
      <c r="AK98" s="530" t="e">
        <f ca="1">+IF(AND(ISNUMBER(OFFSET('Sanitation Data'!$G$4,0,10*ROW('Sanitation Data'!G92))),'Data Summary'!CZ98="Yes"),100-OFFSET('Sanitation Data'!$G$4,0,10*ROW('Sanitation Data'!G92)),NA())</f>
        <v>#N/A</v>
      </c>
      <c r="AL98" s="530" t="e">
        <f ca="1">+IF(AND(ISNUMBER(OFFSET('Sanitation Data'!$G$6,0,10*ROW('Sanitation Data'!G92))),'Data Summary'!DA98="Yes"),OFFSET('Sanitation Data'!$G$6,0,10*ROW('Sanitation Data'!G92)),NA())</f>
        <v>#N/A</v>
      </c>
      <c r="AM98" s="530" t="e">
        <f ca="1">+IF(AND(ISNUMBER(OFFSET('Sanitation Data'!$G$10,0,10*ROW('Sanitation Data'!G92))),'Data Summary'!DB98="Yes"),OFFSET('Sanitation Data'!$G$10,0,10*ROW('Sanitation Data'!G92)),NA())</f>
        <v>#N/A</v>
      </c>
      <c r="AN98" s="530" t="e">
        <f ca="1">+IF(AND(ISNUMBER(OFFSET('Sanitation Data'!$G$11,0,10*ROW('Sanitation Data'!G92))),'Data Summary'!DC98="Yes"),OFFSET('Sanitation Data'!$G$11,0,10*ROW('Sanitation Data'!G92)),NA())</f>
        <v>#N/A</v>
      </c>
      <c r="AO98" s="530" t="e">
        <f ca="1">+IF(AND(ISNUMBER(OFFSET('Sanitation Data'!$G$12,0,10*ROW('Sanitation Data'!G92))),'Data Summary'!DD98="Yes"),OFFSET('Sanitation Data'!$G$12,0,10*ROW('Sanitation Data'!G92)),NA())</f>
        <v>#N/A</v>
      </c>
      <c r="AP98" s="530" t="e">
        <f ca="1">+IF(AND(ISNUMBER(OFFSET('Sanitation Data'!$H$4,0,10*ROW('Sanitation Data'!H92))),'Data Summary'!DE98="Yes"),100-OFFSET('Sanitation Data'!$H$4,0,10*ROW('Sanitation Data'!H92)),NA())</f>
        <v>#N/A</v>
      </c>
      <c r="AQ98" s="530" t="e">
        <f ca="1">+IF(AND(ISNUMBER(OFFSET('Sanitation Data'!$H$6,0,10*ROW('Sanitation Data'!H92))),'Data Summary'!DF98="Yes"),OFFSET('Sanitation Data'!$H$6,0,10*ROW('Sanitation Data'!H92)),NA())</f>
        <v>#N/A</v>
      </c>
      <c r="AR98" s="530" t="e">
        <f ca="1">+IF(AND(ISNUMBER(OFFSET('Sanitation Data'!$H$10,0,10*ROW('Sanitation Data'!H92))),'Data Summary'!DG98="Yes"),OFFSET('Sanitation Data'!$H$10,0,10*ROW('Sanitation Data'!H92)),NA())</f>
        <v>#N/A</v>
      </c>
      <c r="AS98" s="530" t="e">
        <f ca="1">+IF(AND(ISNUMBER(OFFSET('Sanitation Data'!$H$11,0,10*ROW('Sanitation Data'!H92))),'Data Summary'!DH98="Yes"),OFFSET('Sanitation Data'!$H$11,0,10*ROW('Sanitation Data'!H92)),NA())</f>
        <v>#N/A</v>
      </c>
      <c r="AT98" s="530" t="e">
        <f ca="1">+IF(AND(ISNUMBER(OFFSET('Sanitation Data'!$H$12,0,10*ROW('Sanitation Data'!H92))),'Data Summary'!DI98="Yes"),OFFSET('Sanitation Data'!$H$12,0,10*ROW('Sanitation Data'!H92)),NA())</f>
        <v>#N/A</v>
      </c>
      <c r="AU98" s="530" t="e">
        <f ca="1">+IF(AND(ISNUMBER(OFFSET('Sanitation Data'!$I$4,0,10*ROW('Sanitation Data'!I92))),'Data Summary'!DJ98="Yes"),100-OFFSET('Sanitation Data'!$I$4,0,10*ROW('Sanitation Data'!I92)),NA())</f>
        <v>#N/A</v>
      </c>
      <c r="AV98" s="530" t="e">
        <f ca="1">+IF(AND(ISNUMBER(OFFSET('Sanitation Data'!$I$6,0,10*ROW('Sanitation Data'!I92))),'Data Summary'!DK98="Yes"),OFFSET('Sanitation Data'!$I$6,0,10*ROW('Sanitation Data'!I92)),NA())</f>
        <v>#N/A</v>
      </c>
      <c r="AW98" s="530" t="e">
        <f ca="1">+IF(AND(ISNUMBER(OFFSET('Sanitation Data'!$I$10,0,10*ROW('Sanitation Data'!I92))),'Data Summary'!DL98="Yes"),OFFSET('Sanitation Data'!$I$10,0,10*ROW('Sanitation Data'!I92)),NA())</f>
        <v>#N/A</v>
      </c>
      <c r="AX98" s="530" t="e">
        <f ca="1">+IF(AND(ISNUMBER(OFFSET('Sanitation Data'!$I$11,0,10*ROW('Sanitation Data'!I92))),'Data Summary'!DM98="Yes"),OFFSET('Sanitation Data'!$I$11,0,10*ROW('Sanitation Data'!I92)),NA())</f>
        <v>#N/A</v>
      </c>
      <c r="AY98" s="530" t="e">
        <f ca="1">+IF(AND(ISNUMBER(OFFSET('Sanitation Data'!$I$12,0,10*ROW('Sanitation Data'!I92))),'Data Summary'!DN98="Yes"),OFFSET('Sanitation Data'!$I$12,0,10*ROW('Sanitation Data'!I92)),NA())</f>
        <v>#N/A</v>
      </c>
      <c r="AZ98" s="531" t="e">
        <f ca="1">+IF(AND(ISNUMBER(OFFSET('Hygiene Data'!$D$5,0,10*ROW('Hygiene Data'!D92))),'Data Summary'!DO98="Yes"),OFFSET('Hygiene Data'!$D$5,0,10*ROW('Hygiene Data'!D92)),NA())</f>
        <v>#N/A</v>
      </c>
      <c r="BA98" s="531" t="e">
        <f ca="1">+IF(AND(ISNUMBER(OFFSET('Hygiene Data'!$D$7,0,10*ROW('Hygiene Data'!D92))),'Data Summary'!DP98="Yes"),OFFSET('Hygiene Data'!$D$7,0,10*ROW('Hygiene Data'!D92)),NA())</f>
        <v>#N/A</v>
      </c>
      <c r="BB98" s="531" t="e">
        <f ca="1">+IF(AND(ISNUMBER(OFFSET('Hygiene Data'!$D$9,0,10*ROW('Hygiene Data'!D92))),'Data Summary'!DQ98="Yes"),OFFSET('Hygiene Data'!$D$9,0,10*ROW('Hygiene Data'!D92)),NA())</f>
        <v>#N/A</v>
      </c>
      <c r="BC98" s="531" t="e">
        <f ca="1">+IF(AND(ISNUMBER(OFFSET('Hygiene Data'!$E$5,0,10*ROW('Hygiene Data'!E92))),'Data Summary'!DR98="Yes"),OFFSET('Hygiene Data'!$E$5,0,10*ROW('Hygiene Data'!E92)),NA())</f>
        <v>#N/A</v>
      </c>
      <c r="BD98" s="531" t="e">
        <f ca="1">+IF(AND(ISNUMBER(OFFSET('Hygiene Data'!$E$7,0,10*ROW('Hygiene Data'!E92))),'Data Summary'!DS98="Yes"),OFFSET('Hygiene Data'!$E$7,0,10*ROW('Hygiene Data'!E92)),NA())</f>
        <v>#N/A</v>
      </c>
      <c r="BE98" s="531" t="e">
        <f ca="1">+IF(AND(ISNUMBER(OFFSET('Hygiene Data'!$E$9,0,10*ROW('Hygiene Data'!E92))),'Data Summary'!DT98="Yes"),OFFSET('Hygiene Data'!$E$9,0,10*ROW('Hygiene Data'!E92)),NA())</f>
        <v>#N/A</v>
      </c>
      <c r="BF98" s="531" t="e">
        <f ca="1">+IF(AND(ISNUMBER(OFFSET('Hygiene Data'!$F$5,0,10*ROW('Hygiene Data'!F92))),'Data Summary'!DU98="Yes"),OFFSET('Hygiene Data'!$F$5,0,10*ROW('Hygiene Data'!F92)),NA())</f>
        <v>#N/A</v>
      </c>
      <c r="BG98" s="531" t="e">
        <f ca="1">+IF(AND(ISNUMBER(OFFSET('Hygiene Data'!$F$7,0,10*ROW('Hygiene Data'!F92))),'Data Summary'!DV98="Yes"),OFFSET('Hygiene Data'!$F$7,0,10*ROW('Hygiene Data'!F92)),NA())</f>
        <v>#N/A</v>
      </c>
      <c r="BH98" s="531" t="e">
        <f ca="1">+IF(AND(ISNUMBER(OFFSET('Hygiene Data'!$F$9,0,10*ROW('Hygiene Data'!F92))),'Data Summary'!DW98="Yes"),OFFSET('Hygiene Data'!$F$9,0,10*ROW('Hygiene Data'!F92)),NA())</f>
        <v>#N/A</v>
      </c>
      <c r="BI98" s="531" t="e">
        <f ca="1">+IF(AND(ISNUMBER(OFFSET('Hygiene Data'!$G$5,0,10*ROW('Hygiene Data'!G92))),'Data Summary'!DX98="Yes"),OFFSET('Hygiene Data'!$G$5,0,10*ROW('Hygiene Data'!G92)),NA())</f>
        <v>#N/A</v>
      </c>
      <c r="BJ98" s="531" t="e">
        <f ca="1">+IF(AND(ISNUMBER(OFFSET('Hygiene Data'!$G$7,0,10*ROW('Hygiene Data'!G92))),'Data Summary'!DY98="Yes"),OFFSET('Hygiene Data'!$G$7,0,10*ROW('Hygiene Data'!G92)),NA())</f>
        <v>#N/A</v>
      </c>
      <c r="BK98" s="531" t="e">
        <f ca="1">+IF(AND(ISNUMBER(OFFSET('Hygiene Data'!$G$9,0,10*ROW('Hygiene Data'!G92))),'Data Summary'!DZ98="Yes"),OFFSET('Hygiene Data'!$G$9,0,10*ROW('Hygiene Data'!G92)),NA())</f>
        <v>#N/A</v>
      </c>
      <c r="BL98" s="531" t="e">
        <f ca="1">+IF(AND(ISNUMBER(OFFSET('Hygiene Data'!$H$5,0,10*ROW('Hygiene Data'!H92))),'Data Summary'!EA98="Yes"),OFFSET('Hygiene Data'!$H$5,0,10*ROW('Hygiene Data'!H92)),NA())</f>
        <v>#N/A</v>
      </c>
      <c r="BM98" s="531" t="e">
        <f ca="1">+IF(AND(ISNUMBER(OFFSET('Hygiene Data'!$H$7,0,10*ROW('Hygiene Data'!H92))),'Data Summary'!EB98="Yes"),OFFSET('Hygiene Data'!$H$7,0,10*ROW('Hygiene Data'!H92)),NA())</f>
        <v>#N/A</v>
      </c>
      <c r="BN98" s="531" t="e">
        <f ca="1">+IF(AND(ISNUMBER(OFFSET('Hygiene Data'!$H$9,0,10*ROW('Hygiene Data'!H92))),'Data Summary'!EC98="Yes"),OFFSET('Hygiene Data'!$H$9,0,10*ROW('Hygiene Data'!H92)),NA())</f>
        <v>#N/A</v>
      </c>
      <c r="BO98" s="531" t="e">
        <f ca="1">+IF(AND(ISNUMBER(OFFSET('Hygiene Data'!$I$5,0,10*ROW('Hygiene Data'!I92))),'Data Summary'!ED98="Yes"),OFFSET('Hygiene Data'!$I$5,0,10*ROW('Hygiene Data'!I92)),NA())</f>
        <v>#N/A</v>
      </c>
      <c r="BP98" s="531" t="e">
        <f ca="1">+IF(AND(ISNUMBER(OFFSET('Hygiene Data'!$I$7,0,10*ROW('Hygiene Data'!I92))),'Data Summary'!EE98="Yes"),OFFSET('Hygiene Data'!$I$7,0,10*ROW('Hygiene Data'!I92)),NA())</f>
        <v>#N/A</v>
      </c>
      <c r="BQ98" s="531" t="e">
        <f ca="1">+IF(AND(ISNUMBER(OFFSET('Hygiene Data'!$I$9,0,10*ROW('Hygiene Data'!I92))),'Data Summary'!EF98="Yes"),OFFSET('Hygiene Data'!$I$9,0,10*ROW('Hygiene Data'!I92)),NA())</f>
        <v>#N/A</v>
      </c>
    </row>
    <row r="99" spans="1:69" x14ac:dyDescent="0.25">
      <c r="A99" s="527" t="e">
        <f ca="1">+RIGHT('Data Summary'!A99,LEN('Data Summary'!A99)-9)</f>
        <v>#VALUE!</v>
      </c>
      <c r="B99" s="501" t="str">
        <f ca="1">+IF(ISTEXT('Data Summary'!B99),'Data Summary'!B99,"")</f>
        <v/>
      </c>
      <c r="C99" s="528" t="e">
        <f ca="1">+VALUE('Data Summary'!C99)</f>
        <v>#VALUE!</v>
      </c>
      <c r="D99" s="529" t="e">
        <f ca="1">+IF(AND(ISNUMBER(OFFSET('Water Data'!$D$4,0,10*ROW('Water Data'!D93))),'Data Summary'!BS99="Yes"),100-OFFSET('Water Data'!$D$4,0,10*ROW('Water Data'!D93)),NA())</f>
        <v>#N/A</v>
      </c>
      <c r="E99" s="529" t="e">
        <f ca="1">+IF(AND(ISNUMBER(OFFSET('Water Data'!$D$6,0,10*ROW('Water Data'!D93))),'Data Summary'!BT99="Yes"),OFFSET('Water Data'!$D$6,0,10*ROW('Water Data'!D93)),NA())</f>
        <v>#N/A</v>
      </c>
      <c r="F99" s="529" t="e">
        <f ca="1">+IF(AND(ISNUMBER(OFFSET('Water Data'!$D$9,0,10*ROW('Water Data'!D93))),'Data Summary'!BU99="Yes"),OFFSET('Water Data'!$D$9,0,10*ROW('Water Data'!D93)),NA())</f>
        <v>#N/A</v>
      </c>
      <c r="G99" s="529" t="e">
        <f ca="1">+IF(AND(ISNUMBER(OFFSET('Water Data'!$E$4,0,10*ROW('Water Data'!E93))),'Data Summary'!BV99="Yes"),100-OFFSET('Water Data'!$E$4,0,10*ROW('Water Data'!E93)),NA())</f>
        <v>#N/A</v>
      </c>
      <c r="H99" s="529" t="e">
        <f ca="1">+IF(AND(ISNUMBER(OFFSET('Water Data'!$E$6,0,10*ROW('Water Data'!E93))),'Data Summary'!BW99="Yes"),OFFSET('Water Data'!$E$6,0,10*ROW('Water Data'!E93)),NA())</f>
        <v>#N/A</v>
      </c>
      <c r="I99" s="529" t="e">
        <f ca="1">+IF(AND(ISNUMBER(OFFSET('Water Data'!$E$9,0,10*ROW('Water Data'!E93))),'Data Summary'!BX99="Yes"),OFFSET('Water Data'!$E$9,0,10*ROW('Water Data'!E93)),NA())</f>
        <v>#N/A</v>
      </c>
      <c r="J99" s="529" t="e">
        <f ca="1">+IF(AND(ISNUMBER(OFFSET('Water Data'!$F$4,0,10*ROW('Water Data'!F93))),'Data Summary'!BY99="Yes"),100-OFFSET('Water Data'!$F$4,0,10*ROW('Water Data'!F93)),NA())</f>
        <v>#N/A</v>
      </c>
      <c r="K99" s="529" t="e">
        <f ca="1">+IF(AND(ISNUMBER(OFFSET('Water Data'!$F$6,0,10*ROW('Water Data'!F93))),'Data Summary'!BZ99="Yes"),OFFSET('Water Data'!$F$6,0,10*ROW('Water Data'!F93)),NA())</f>
        <v>#N/A</v>
      </c>
      <c r="L99" s="529" t="e">
        <f ca="1">+IF(AND(ISNUMBER(OFFSET('Water Data'!$F$9,0,10*ROW('Water Data'!F93))),'Data Summary'!CA99="Yes"),OFFSET('Water Data'!$F$9,0,10*ROW('Water Data'!F93)),NA())</f>
        <v>#N/A</v>
      </c>
      <c r="M99" s="529" t="e">
        <f ca="1">+IF(AND(ISNUMBER(OFFSET('Water Data'!$G$4,0,10*ROW('Water Data'!G93))),'Data Summary'!CB99="Yes"),100-OFFSET('Water Data'!$G$4,0,10*ROW('Water Data'!G93)),NA())</f>
        <v>#N/A</v>
      </c>
      <c r="N99" s="529" t="e">
        <f ca="1">+IF(AND(ISNUMBER(OFFSET('Water Data'!$G$6,0,10*ROW('Water Data'!G93))),'Data Summary'!CC99="Yes"),OFFSET('Water Data'!$G$6,0,10*ROW('Water Data'!G93)),NA())</f>
        <v>#N/A</v>
      </c>
      <c r="O99" s="529" t="e">
        <f ca="1">+IF(AND(ISNUMBER(OFFSET('Water Data'!$G$9,0,10*ROW('Water Data'!G93))),'Data Summary'!CD99="Yes"),OFFSET('Water Data'!$G$9,0,10*ROW('Water Data'!G93)),NA())</f>
        <v>#N/A</v>
      </c>
      <c r="P99" s="529" t="e">
        <f ca="1">+IF(AND(ISNUMBER(OFFSET('Water Data'!$H$4,0,10*ROW('Water Data'!H93))),'Data Summary'!CE99="Yes"),100-OFFSET('Water Data'!$H$4,0,10*ROW('Water Data'!H93)),NA())</f>
        <v>#N/A</v>
      </c>
      <c r="Q99" s="529" t="e">
        <f ca="1">+IF(AND(ISNUMBER(OFFSET('Water Data'!$H$6,0,10*ROW('Water Data'!H93))),'Data Summary'!CF99="Yes"),OFFSET('Water Data'!$H$6,0,10*ROW('Water Data'!H93)),NA())</f>
        <v>#N/A</v>
      </c>
      <c r="R99" s="529" t="e">
        <f ca="1">+IF(AND(ISNUMBER(OFFSET('Water Data'!$H$9,0,10*ROW('Water Data'!H93))),'Data Summary'!CG99="Yes"),OFFSET('Water Data'!$H$9,0,10*ROW('Water Data'!H93)),NA())</f>
        <v>#N/A</v>
      </c>
      <c r="S99" s="529" t="e">
        <f ca="1">+IF(AND(ISNUMBER(OFFSET('Water Data'!$I$4,0,10*ROW('Water Data'!I93))),'Data Summary'!CH99="Yes"),100-OFFSET('Water Data'!$I$4,0,10*ROW('Water Data'!I93)),NA())</f>
        <v>#N/A</v>
      </c>
      <c r="T99" s="529" t="e">
        <f ca="1">+IF(AND(ISNUMBER(OFFSET('Water Data'!$I$6,0,10*ROW('Water Data'!I93))),'Data Summary'!CI99="Yes"),OFFSET('Water Data'!$I$6,0,10*ROW('Water Data'!I93)),NA())</f>
        <v>#N/A</v>
      </c>
      <c r="U99" s="529" t="e">
        <f ca="1">+IF(AND(ISNUMBER(OFFSET('Water Data'!$I$9,0,10*ROW('Water Data'!I93))),'Data Summary'!CJ99="Yes"),OFFSET('Water Data'!$I$9,0,10*ROW('Water Data'!I93)),NA())</f>
        <v>#N/A</v>
      </c>
      <c r="V99" s="530" t="e">
        <f ca="1">+IF(AND(ISNUMBER(OFFSET('Sanitation Data'!$D$4,0,10*ROW('Sanitation Data'!D93))),'Data Summary'!CK99="Yes"),100-OFFSET('Sanitation Data'!$D$4,0,10*ROW('Sanitation Data'!D93)),NA())</f>
        <v>#N/A</v>
      </c>
      <c r="W99" s="530" t="e">
        <f ca="1">+IF(AND(ISNUMBER(OFFSET('Sanitation Data'!$D$6,0,10*ROW('Sanitation Data'!D93))),'Data Summary'!CL99="Yes"),OFFSET('Sanitation Data'!$D$6,0,10*ROW('Sanitation Data'!D93)),NA())</f>
        <v>#N/A</v>
      </c>
      <c r="X99" s="530" t="e">
        <f ca="1">+IF(AND(ISNUMBER(OFFSET('Sanitation Data'!$D$10,0,10*ROW('Sanitation Data'!D93))),'Data Summary'!CM99="Yes"),OFFSET('Sanitation Data'!$D$10,0,10*ROW('Sanitation Data'!D93)),NA())</f>
        <v>#N/A</v>
      </c>
      <c r="Y99" s="530" t="e">
        <f ca="1">+IF(AND(ISNUMBER(OFFSET('Sanitation Data'!$D$11,0,10*ROW('Sanitation Data'!D93))),'Data Summary'!CN99="Yes"),OFFSET('Sanitation Data'!$D$11,0,10*ROW('Sanitation Data'!D93)),NA())</f>
        <v>#N/A</v>
      </c>
      <c r="Z99" s="530" t="e">
        <f ca="1">+IF(AND(ISNUMBER(OFFSET('Sanitation Data'!$D$12,0,10*ROW('Sanitation Data'!D93))),'Data Summary'!CO99="Yes"),OFFSET('Sanitation Data'!$D$12,0,10*ROW('Sanitation Data'!D93)),NA())</f>
        <v>#N/A</v>
      </c>
      <c r="AA99" s="530" t="e">
        <f ca="1">+IF(AND(ISNUMBER(OFFSET('Sanitation Data'!$E$4,0,10*ROW('Sanitation Data'!E93))),'Data Summary'!CP99="Yes"),100-OFFSET('Sanitation Data'!$E$4,0,10*ROW('Sanitation Data'!E93)),NA())</f>
        <v>#N/A</v>
      </c>
      <c r="AB99" s="530" t="e">
        <f ca="1">+IF(AND(ISNUMBER(OFFSET('Sanitation Data'!$E$6,0,10*ROW('Sanitation Data'!E93))),'Data Summary'!CQ99="Yes"),OFFSET('Sanitation Data'!$E$6,0,10*ROW('Sanitation Data'!E93)),NA())</f>
        <v>#N/A</v>
      </c>
      <c r="AC99" s="530" t="e">
        <f ca="1">+IF(AND(ISNUMBER(OFFSET('Sanitation Data'!$E$10,0,10*ROW('Sanitation Data'!E93))),'Data Summary'!CR99="Yes"),OFFSET('Sanitation Data'!$E$10,0,10*ROW('Sanitation Data'!E93)),NA())</f>
        <v>#N/A</v>
      </c>
      <c r="AD99" s="530" t="e">
        <f ca="1">+IF(AND(ISNUMBER(OFFSET('Sanitation Data'!$E$11,0,10*ROW('Sanitation Data'!E93))),'Data Summary'!CS99="Yes"),OFFSET('Sanitation Data'!$E$11,0,10*ROW('Sanitation Data'!E93)),NA())</f>
        <v>#N/A</v>
      </c>
      <c r="AE99" s="530" t="e">
        <f ca="1">+IF(AND(ISNUMBER(OFFSET('Sanitation Data'!$E$12,0,10*ROW('Sanitation Data'!E93))),'Data Summary'!CT99="Yes"),OFFSET('Sanitation Data'!$E$12,0,10*ROW('Sanitation Data'!E93)),NA())</f>
        <v>#N/A</v>
      </c>
      <c r="AF99" s="530" t="e">
        <f ca="1">+IF(AND(ISNUMBER(OFFSET('Sanitation Data'!$F$4,0,10*ROW('Sanitation Data'!F93))),'Data Summary'!CU99="Yes"),100-OFFSET('Sanitation Data'!$F$4,0,10*ROW('Sanitation Data'!F93)),NA())</f>
        <v>#N/A</v>
      </c>
      <c r="AG99" s="530" t="e">
        <f ca="1">+IF(AND(ISNUMBER(OFFSET('Sanitation Data'!$F$6,0,10*ROW('Sanitation Data'!F93))),'Data Summary'!CV99="Yes"),OFFSET('Sanitation Data'!$F$6,0,10*ROW('Sanitation Data'!F93)),NA())</f>
        <v>#N/A</v>
      </c>
      <c r="AH99" s="530" t="e">
        <f ca="1">+IF(AND(ISNUMBER(OFFSET('Sanitation Data'!$F$10,0,10*ROW('Sanitation Data'!F93))),'Data Summary'!CW99="Yes"),OFFSET('Sanitation Data'!$F$10,0,10*ROW('Sanitation Data'!F93)),NA())</f>
        <v>#N/A</v>
      </c>
      <c r="AI99" s="530" t="e">
        <f ca="1">+IF(AND(ISNUMBER(OFFSET('Sanitation Data'!$F$11,0,10*ROW('Sanitation Data'!F93))),'Data Summary'!CX99="Yes"),OFFSET('Sanitation Data'!$F$11,0,10*ROW('Sanitation Data'!F93)),NA())</f>
        <v>#N/A</v>
      </c>
      <c r="AJ99" s="530" t="e">
        <f ca="1">+IF(AND(ISNUMBER(OFFSET('Sanitation Data'!$F$12,0,10*ROW('Sanitation Data'!F93))),'Data Summary'!CY99="Yes"),OFFSET('Sanitation Data'!$F$12,0,10*ROW('Sanitation Data'!F93)),NA())</f>
        <v>#N/A</v>
      </c>
      <c r="AK99" s="530" t="e">
        <f ca="1">+IF(AND(ISNUMBER(OFFSET('Sanitation Data'!$G$4,0,10*ROW('Sanitation Data'!G93))),'Data Summary'!CZ99="Yes"),100-OFFSET('Sanitation Data'!$G$4,0,10*ROW('Sanitation Data'!G93)),NA())</f>
        <v>#N/A</v>
      </c>
      <c r="AL99" s="530" t="e">
        <f ca="1">+IF(AND(ISNUMBER(OFFSET('Sanitation Data'!$G$6,0,10*ROW('Sanitation Data'!G93))),'Data Summary'!DA99="Yes"),OFFSET('Sanitation Data'!$G$6,0,10*ROW('Sanitation Data'!G93)),NA())</f>
        <v>#N/A</v>
      </c>
      <c r="AM99" s="530" t="e">
        <f ca="1">+IF(AND(ISNUMBER(OFFSET('Sanitation Data'!$G$10,0,10*ROW('Sanitation Data'!G93))),'Data Summary'!DB99="Yes"),OFFSET('Sanitation Data'!$G$10,0,10*ROW('Sanitation Data'!G93)),NA())</f>
        <v>#N/A</v>
      </c>
      <c r="AN99" s="530" t="e">
        <f ca="1">+IF(AND(ISNUMBER(OFFSET('Sanitation Data'!$G$11,0,10*ROW('Sanitation Data'!G93))),'Data Summary'!DC99="Yes"),OFFSET('Sanitation Data'!$G$11,0,10*ROW('Sanitation Data'!G93)),NA())</f>
        <v>#N/A</v>
      </c>
      <c r="AO99" s="530" t="e">
        <f ca="1">+IF(AND(ISNUMBER(OFFSET('Sanitation Data'!$G$12,0,10*ROW('Sanitation Data'!G93))),'Data Summary'!DD99="Yes"),OFFSET('Sanitation Data'!$G$12,0,10*ROW('Sanitation Data'!G93)),NA())</f>
        <v>#N/A</v>
      </c>
      <c r="AP99" s="530" t="e">
        <f ca="1">+IF(AND(ISNUMBER(OFFSET('Sanitation Data'!$H$4,0,10*ROW('Sanitation Data'!H93))),'Data Summary'!DE99="Yes"),100-OFFSET('Sanitation Data'!$H$4,0,10*ROW('Sanitation Data'!H93)),NA())</f>
        <v>#N/A</v>
      </c>
      <c r="AQ99" s="530" t="e">
        <f ca="1">+IF(AND(ISNUMBER(OFFSET('Sanitation Data'!$H$6,0,10*ROW('Sanitation Data'!H93))),'Data Summary'!DF99="Yes"),OFFSET('Sanitation Data'!$H$6,0,10*ROW('Sanitation Data'!H93)),NA())</f>
        <v>#N/A</v>
      </c>
      <c r="AR99" s="530" t="e">
        <f ca="1">+IF(AND(ISNUMBER(OFFSET('Sanitation Data'!$H$10,0,10*ROW('Sanitation Data'!H93))),'Data Summary'!DG99="Yes"),OFFSET('Sanitation Data'!$H$10,0,10*ROW('Sanitation Data'!H93)),NA())</f>
        <v>#N/A</v>
      </c>
      <c r="AS99" s="530" t="e">
        <f ca="1">+IF(AND(ISNUMBER(OFFSET('Sanitation Data'!$H$11,0,10*ROW('Sanitation Data'!H93))),'Data Summary'!DH99="Yes"),OFFSET('Sanitation Data'!$H$11,0,10*ROW('Sanitation Data'!H93)),NA())</f>
        <v>#N/A</v>
      </c>
      <c r="AT99" s="530" t="e">
        <f ca="1">+IF(AND(ISNUMBER(OFFSET('Sanitation Data'!$H$12,0,10*ROW('Sanitation Data'!H93))),'Data Summary'!DI99="Yes"),OFFSET('Sanitation Data'!$H$12,0,10*ROW('Sanitation Data'!H93)),NA())</f>
        <v>#N/A</v>
      </c>
      <c r="AU99" s="530" t="e">
        <f ca="1">+IF(AND(ISNUMBER(OFFSET('Sanitation Data'!$I$4,0,10*ROW('Sanitation Data'!I93))),'Data Summary'!DJ99="Yes"),100-OFFSET('Sanitation Data'!$I$4,0,10*ROW('Sanitation Data'!I93)),NA())</f>
        <v>#N/A</v>
      </c>
      <c r="AV99" s="530" t="e">
        <f ca="1">+IF(AND(ISNUMBER(OFFSET('Sanitation Data'!$I$6,0,10*ROW('Sanitation Data'!I93))),'Data Summary'!DK99="Yes"),OFFSET('Sanitation Data'!$I$6,0,10*ROW('Sanitation Data'!I93)),NA())</f>
        <v>#N/A</v>
      </c>
      <c r="AW99" s="530" t="e">
        <f ca="1">+IF(AND(ISNUMBER(OFFSET('Sanitation Data'!$I$10,0,10*ROW('Sanitation Data'!I93))),'Data Summary'!DL99="Yes"),OFFSET('Sanitation Data'!$I$10,0,10*ROW('Sanitation Data'!I93)),NA())</f>
        <v>#N/A</v>
      </c>
      <c r="AX99" s="530" t="e">
        <f ca="1">+IF(AND(ISNUMBER(OFFSET('Sanitation Data'!$I$11,0,10*ROW('Sanitation Data'!I93))),'Data Summary'!DM99="Yes"),OFFSET('Sanitation Data'!$I$11,0,10*ROW('Sanitation Data'!I93)),NA())</f>
        <v>#N/A</v>
      </c>
      <c r="AY99" s="530" t="e">
        <f ca="1">+IF(AND(ISNUMBER(OFFSET('Sanitation Data'!$I$12,0,10*ROW('Sanitation Data'!I93))),'Data Summary'!DN99="Yes"),OFFSET('Sanitation Data'!$I$12,0,10*ROW('Sanitation Data'!I93)),NA())</f>
        <v>#N/A</v>
      </c>
      <c r="AZ99" s="531" t="e">
        <f ca="1">+IF(AND(ISNUMBER(OFFSET('Hygiene Data'!$D$5,0,10*ROW('Hygiene Data'!D93))),'Data Summary'!DO99="Yes"),OFFSET('Hygiene Data'!$D$5,0,10*ROW('Hygiene Data'!D93)),NA())</f>
        <v>#N/A</v>
      </c>
      <c r="BA99" s="531" t="e">
        <f ca="1">+IF(AND(ISNUMBER(OFFSET('Hygiene Data'!$D$7,0,10*ROW('Hygiene Data'!D93))),'Data Summary'!DP99="Yes"),OFFSET('Hygiene Data'!$D$7,0,10*ROW('Hygiene Data'!D93)),NA())</f>
        <v>#N/A</v>
      </c>
      <c r="BB99" s="531" t="e">
        <f ca="1">+IF(AND(ISNUMBER(OFFSET('Hygiene Data'!$D$9,0,10*ROW('Hygiene Data'!D93))),'Data Summary'!DQ99="Yes"),OFFSET('Hygiene Data'!$D$9,0,10*ROW('Hygiene Data'!D93)),NA())</f>
        <v>#N/A</v>
      </c>
      <c r="BC99" s="531" t="e">
        <f ca="1">+IF(AND(ISNUMBER(OFFSET('Hygiene Data'!$E$5,0,10*ROW('Hygiene Data'!E93))),'Data Summary'!DR99="Yes"),OFFSET('Hygiene Data'!$E$5,0,10*ROW('Hygiene Data'!E93)),NA())</f>
        <v>#N/A</v>
      </c>
      <c r="BD99" s="531" t="e">
        <f ca="1">+IF(AND(ISNUMBER(OFFSET('Hygiene Data'!$E$7,0,10*ROW('Hygiene Data'!E93))),'Data Summary'!DS99="Yes"),OFFSET('Hygiene Data'!$E$7,0,10*ROW('Hygiene Data'!E93)),NA())</f>
        <v>#N/A</v>
      </c>
      <c r="BE99" s="531" t="e">
        <f ca="1">+IF(AND(ISNUMBER(OFFSET('Hygiene Data'!$E$9,0,10*ROW('Hygiene Data'!E93))),'Data Summary'!DT99="Yes"),OFFSET('Hygiene Data'!$E$9,0,10*ROW('Hygiene Data'!E93)),NA())</f>
        <v>#N/A</v>
      </c>
      <c r="BF99" s="531" t="e">
        <f ca="1">+IF(AND(ISNUMBER(OFFSET('Hygiene Data'!$F$5,0,10*ROW('Hygiene Data'!F93))),'Data Summary'!DU99="Yes"),OFFSET('Hygiene Data'!$F$5,0,10*ROW('Hygiene Data'!F93)),NA())</f>
        <v>#N/A</v>
      </c>
      <c r="BG99" s="531" t="e">
        <f ca="1">+IF(AND(ISNUMBER(OFFSET('Hygiene Data'!$F$7,0,10*ROW('Hygiene Data'!F93))),'Data Summary'!DV99="Yes"),OFFSET('Hygiene Data'!$F$7,0,10*ROW('Hygiene Data'!F93)),NA())</f>
        <v>#N/A</v>
      </c>
      <c r="BH99" s="531" t="e">
        <f ca="1">+IF(AND(ISNUMBER(OFFSET('Hygiene Data'!$F$9,0,10*ROW('Hygiene Data'!F93))),'Data Summary'!DW99="Yes"),OFFSET('Hygiene Data'!$F$9,0,10*ROW('Hygiene Data'!F93)),NA())</f>
        <v>#N/A</v>
      </c>
      <c r="BI99" s="531" t="e">
        <f ca="1">+IF(AND(ISNUMBER(OFFSET('Hygiene Data'!$G$5,0,10*ROW('Hygiene Data'!G93))),'Data Summary'!DX99="Yes"),OFFSET('Hygiene Data'!$G$5,0,10*ROW('Hygiene Data'!G93)),NA())</f>
        <v>#N/A</v>
      </c>
      <c r="BJ99" s="531" t="e">
        <f ca="1">+IF(AND(ISNUMBER(OFFSET('Hygiene Data'!$G$7,0,10*ROW('Hygiene Data'!G93))),'Data Summary'!DY99="Yes"),OFFSET('Hygiene Data'!$G$7,0,10*ROW('Hygiene Data'!G93)),NA())</f>
        <v>#N/A</v>
      </c>
      <c r="BK99" s="531" t="e">
        <f ca="1">+IF(AND(ISNUMBER(OFFSET('Hygiene Data'!$G$9,0,10*ROW('Hygiene Data'!G93))),'Data Summary'!DZ99="Yes"),OFFSET('Hygiene Data'!$G$9,0,10*ROW('Hygiene Data'!G93)),NA())</f>
        <v>#N/A</v>
      </c>
      <c r="BL99" s="531" t="e">
        <f ca="1">+IF(AND(ISNUMBER(OFFSET('Hygiene Data'!$H$5,0,10*ROW('Hygiene Data'!H93))),'Data Summary'!EA99="Yes"),OFFSET('Hygiene Data'!$H$5,0,10*ROW('Hygiene Data'!H93)),NA())</f>
        <v>#N/A</v>
      </c>
      <c r="BM99" s="531" t="e">
        <f ca="1">+IF(AND(ISNUMBER(OFFSET('Hygiene Data'!$H$7,0,10*ROW('Hygiene Data'!H93))),'Data Summary'!EB99="Yes"),OFFSET('Hygiene Data'!$H$7,0,10*ROW('Hygiene Data'!H93)),NA())</f>
        <v>#N/A</v>
      </c>
      <c r="BN99" s="531" t="e">
        <f ca="1">+IF(AND(ISNUMBER(OFFSET('Hygiene Data'!$H$9,0,10*ROW('Hygiene Data'!H93))),'Data Summary'!EC99="Yes"),OFFSET('Hygiene Data'!$H$9,0,10*ROW('Hygiene Data'!H93)),NA())</f>
        <v>#N/A</v>
      </c>
      <c r="BO99" s="531" t="e">
        <f ca="1">+IF(AND(ISNUMBER(OFFSET('Hygiene Data'!$I$5,0,10*ROW('Hygiene Data'!I93))),'Data Summary'!ED99="Yes"),OFFSET('Hygiene Data'!$I$5,0,10*ROW('Hygiene Data'!I93)),NA())</f>
        <v>#N/A</v>
      </c>
      <c r="BP99" s="531" t="e">
        <f ca="1">+IF(AND(ISNUMBER(OFFSET('Hygiene Data'!$I$7,0,10*ROW('Hygiene Data'!I93))),'Data Summary'!EE99="Yes"),OFFSET('Hygiene Data'!$I$7,0,10*ROW('Hygiene Data'!I93)),NA())</f>
        <v>#N/A</v>
      </c>
      <c r="BQ99" s="531" t="e">
        <f ca="1">+IF(AND(ISNUMBER(OFFSET('Hygiene Data'!$I$9,0,10*ROW('Hygiene Data'!I93))),'Data Summary'!EF99="Yes"),OFFSET('Hygiene Data'!$I$9,0,10*ROW('Hygiene Data'!I93)),NA())</f>
        <v>#N/A</v>
      </c>
    </row>
    <row r="100" spans="1:69" x14ac:dyDescent="0.25">
      <c r="A100" s="527" t="e">
        <f ca="1">+RIGHT('Data Summary'!A100,LEN('Data Summary'!A100)-9)</f>
        <v>#VALUE!</v>
      </c>
      <c r="B100" s="501" t="str">
        <f ca="1">+IF(ISTEXT('Data Summary'!B100),'Data Summary'!B100,"")</f>
        <v/>
      </c>
      <c r="C100" s="528" t="e">
        <f ca="1">+VALUE('Data Summary'!C100)</f>
        <v>#VALUE!</v>
      </c>
      <c r="D100" s="529" t="e">
        <f ca="1">+IF(AND(ISNUMBER(OFFSET('Water Data'!$D$4,0,10*ROW('Water Data'!D94))),'Data Summary'!BS100="Yes"),100-OFFSET('Water Data'!$D$4,0,10*ROW('Water Data'!D94)),NA())</f>
        <v>#N/A</v>
      </c>
      <c r="E100" s="529" t="e">
        <f ca="1">+IF(AND(ISNUMBER(OFFSET('Water Data'!$D$6,0,10*ROW('Water Data'!D94))),'Data Summary'!BT100="Yes"),OFFSET('Water Data'!$D$6,0,10*ROW('Water Data'!D94)),NA())</f>
        <v>#N/A</v>
      </c>
      <c r="F100" s="529" t="e">
        <f ca="1">+IF(AND(ISNUMBER(OFFSET('Water Data'!$D$9,0,10*ROW('Water Data'!D94))),'Data Summary'!BU100="Yes"),OFFSET('Water Data'!$D$9,0,10*ROW('Water Data'!D94)),NA())</f>
        <v>#N/A</v>
      </c>
      <c r="G100" s="529" t="e">
        <f ca="1">+IF(AND(ISNUMBER(OFFSET('Water Data'!$E$4,0,10*ROW('Water Data'!E94))),'Data Summary'!BV100="Yes"),100-OFFSET('Water Data'!$E$4,0,10*ROW('Water Data'!E94)),NA())</f>
        <v>#N/A</v>
      </c>
      <c r="H100" s="529" t="e">
        <f ca="1">+IF(AND(ISNUMBER(OFFSET('Water Data'!$E$6,0,10*ROW('Water Data'!E94))),'Data Summary'!BW100="Yes"),OFFSET('Water Data'!$E$6,0,10*ROW('Water Data'!E94)),NA())</f>
        <v>#N/A</v>
      </c>
      <c r="I100" s="529" t="e">
        <f ca="1">+IF(AND(ISNUMBER(OFFSET('Water Data'!$E$9,0,10*ROW('Water Data'!E94))),'Data Summary'!BX100="Yes"),OFFSET('Water Data'!$E$9,0,10*ROW('Water Data'!E94)),NA())</f>
        <v>#N/A</v>
      </c>
      <c r="J100" s="529" t="e">
        <f ca="1">+IF(AND(ISNUMBER(OFFSET('Water Data'!$F$4,0,10*ROW('Water Data'!F94))),'Data Summary'!BY100="Yes"),100-OFFSET('Water Data'!$F$4,0,10*ROW('Water Data'!F94)),NA())</f>
        <v>#N/A</v>
      </c>
      <c r="K100" s="529" t="e">
        <f ca="1">+IF(AND(ISNUMBER(OFFSET('Water Data'!$F$6,0,10*ROW('Water Data'!F94))),'Data Summary'!BZ100="Yes"),OFFSET('Water Data'!$F$6,0,10*ROW('Water Data'!F94)),NA())</f>
        <v>#N/A</v>
      </c>
      <c r="L100" s="529" t="e">
        <f ca="1">+IF(AND(ISNUMBER(OFFSET('Water Data'!$F$9,0,10*ROW('Water Data'!F94))),'Data Summary'!CA100="Yes"),OFFSET('Water Data'!$F$9,0,10*ROW('Water Data'!F94)),NA())</f>
        <v>#N/A</v>
      </c>
      <c r="M100" s="529" t="e">
        <f ca="1">+IF(AND(ISNUMBER(OFFSET('Water Data'!$G$4,0,10*ROW('Water Data'!G94))),'Data Summary'!CB100="Yes"),100-OFFSET('Water Data'!$G$4,0,10*ROW('Water Data'!G94)),NA())</f>
        <v>#N/A</v>
      </c>
      <c r="N100" s="529" t="e">
        <f ca="1">+IF(AND(ISNUMBER(OFFSET('Water Data'!$G$6,0,10*ROW('Water Data'!G94))),'Data Summary'!CC100="Yes"),OFFSET('Water Data'!$G$6,0,10*ROW('Water Data'!G94)),NA())</f>
        <v>#N/A</v>
      </c>
      <c r="O100" s="529" t="e">
        <f ca="1">+IF(AND(ISNUMBER(OFFSET('Water Data'!$G$9,0,10*ROW('Water Data'!G94))),'Data Summary'!CD100="Yes"),OFFSET('Water Data'!$G$9,0,10*ROW('Water Data'!G94)),NA())</f>
        <v>#N/A</v>
      </c>
      <c r="P100" s="529" t="e">
        <f ca="1">+IF(AND(ISNUMBER(OFFSET('Water Data'!$H$4,0,10*ROW('Water Data'!H94))),'Data Summary'!CE100="Yes"),100-OFFSET('Water Data'!$H$4,0,10*ROW('Water Data'!H94)),NA())</f>
        <v>#N/A</v>
      </c>
      <c r="Q100" s="529" t="e">
        <f ca="1">+IF(AND(ISNUMBER(OFFSET('Water Data'!$H$6,0,10*ROW('Water Data'!H94))),'Data Summary'!CF100="Yes"),OFFSET('Water Data'!$H$6,0,10*ROW('Water Data'!H94)),NA())</f>
        <v>#N/A</v>
      </c>
      <c r="R100" s="529" t="e">
        <f ca="1">+IF(AND(ISNUMBER(OFFSET('Water Data'!$H$9,0,10*ROW('Water Data'!H94))),'Data Summary'!CG100="Yes"),OFFSET('Water Data'!$H$9,0,10*ROW('Water Data'!H94)),NA())</f>
        <v>#N/A</v>
      </c>
      <c r="S100" s="529" t="e">
        <f ca="1">+IF(AND(ISNUMBER(OFFSET('Water Data'!$I$4,0,10*ROW('Water Data'!I94))),'Data Summary'!CH100="Yes"),100-OFFSET('Water Data'!$I$4,0,10*ROW('Water Data'!I94)),NA())</f>
        <v>#N/A</v>
      </c>
      <c r="T100" s="529" t="e">
        <f ca="1">+IF(AND(ISNUMBER(OFFSET('Water Data'!$I$6,0,10*ROW('Water Data'!I94))),'Data Summary'!CI100="Yes"),OFFSET('Water Data'!$I$6,0,10*ROW('Water Data'!I94)),NA())</f>
        <v>#N/A</v>
      </c>
      <c r="U100" s="529" t="e">
        <f ca="1">+IF(AND(ISNUMBER(OFFSET('Water Data'!$I$9,0,10*ROW('Water Data'!I94))),'Data Summary'!CJ100="Yes"),OFFSET('Water Data'!$I$9,0,10*ROW('Water Data'!I94)),NA())</f>
        <v>#N/A</v>
      </c>
      <c r="V100" s="530" t="e">
        <f ca="1">+IF(AND(ISNUMBER(OFFSET('Sanitation Data'!$D$4,0,10*ROW('Sanitation Data'!D94))),'Data Summary'!CK100="Yes"),100-OFFSET('Sanitation Data'!$D$4,0,10*ROW('Sanitation Data'!D94)),NA())</f>
        <v>#N/A</v>
      </c>
      <c r="W100" s="530" t="e">
        <f ca="1">+IF(AND(ISNUMBER(OFFSET('Sanitation Data'!$D$6,0,10*ROW('Sanitation Data'!D94))),'Data Summary'!CL100="Yes"),OFFSET('Sanitation Data'!$D$6,0,10*ROW('Sanitation Data'!D94)),NA())</f>
        <v>#N/A</v>
      </c>
      <c r="X100" s="530" t="e">
        <f ca="1">+IF(AND(ISNUMBER(OFFSET('Sanitation Data'!$D$10,0,10*ROW('Sanitation Data'!D94))),'Data Summary'!CM100="Yes"),OFFSET('Sanitation Data'!$D$10,0,10*ROW('Sanitation Data'!D94)),NA())</f>
        <v>#N/A</v>
      </c>
      <c r="Y100" s="530" t="e">
        <f ca="1">+IF(AND(ISNUMBER(OFFSET('Sanitation Data'!$D$11,0,10*ROW('Sanitation Data'!D94))),'Data Summary'!CN100="Yes"),OFFSET('Sanitation Data'!$D$11,0,10*ROW('Sanitation Data'!D94)),NA())</f>
        <v>#N/A</v>
      </c>
      <c r="Z100" s="530" t="e">
        <f ca="1">+IF(AND(ISNUMBER(OFFSET('Sanitation Data'!$D$12,0,10*ROW('Sanitation Data'!D94))),'Data Summary'!CO100="Yes"),OFFSET('Sanitation Data'!$D$12,0,10*ROW('Sanitation Data'!D94)),NA())</f>
        <v>#N/A</v>
      </c>
      <c r="AA100" s="530" t="e">
        <f ca="1">+IF(AND(ISNUMBER(OFFSET('Sanitation Data'!$E$4,0,10*ROW('Sanitation Data'!E94))),'Data Summary'!CP100="Yes"),100-OFFSET('Sanitation Data'!$E$4,0,10*ROW('Sanitation Data'!E94)),NA())</f>
        <v>#N/A</v>
      </c>
      <c r="AB100" s="530" t="e">
        <f ca="1">+IF(AND(ISNUMBER(OFFSET('Sanitation Data'!$E$6,0,10*ROW('Sanitation Data'!E94))),'Data Summary'!CQ100="Yes"),OFFSET('Sanitation Data'!$E$6,0,10*ROW('Sanitation Data'!E94)),NA())</f>
        <v>#N/A</v>
      </c>
      <c r="AC100" s="530" t="e">
        <f ca="1">+IF(AND(ISNUMBER(OFFSET('Sanitation Data'!$E$10,0,10*ROW('Sanitation Data'!E94))),'Data Summary'!CR100="Yes"),OFFSET('Sanitation Data'!$E$10,0,10*ROW('Sanitation Data'!E94)),NA())</f>
        <v>#N/A</v>
      </c>
      <c r="AD100" s="530" t="e">
        <f ca="1">+IF(AND(ISNUMBER(OFFSET('Sanitation Data'!$E$11,0,10*ROW('Sanitation Data'!E94))),'Data Summary'!CS100="Yes"),OFFSET('Sanitation Data'!$E$11,0,10*ROW('Sanitation Data'!E94)),NA())</f>
        <v>#N/A</v>
      </c>
      <c r="AE100" s="530" t="e">
        <f ca="1">+IF(AND(ISNUMBER(OFFSET('Sanitation Data'!$E$12,0,10*ROW('Sanitation Data'!E94))),'Data Summary'!CT100="Yes"),OFFSET('Sanitation Data'!$E$12,0,10*ROW('Sanitation Data'!E94)),NA())</f>
        <v>#N/A</v>
      </c>
      <c r="AF100" s="530" t="e">
        <f ca="1">+IF(AND(ISNUMBER(OFFSET('Sanitation Data'!$F$4,0,10*ROW('Sanitation Data'!F94))),'Data Summary'!CU100="Yes"),100-OFFSET('Sanitation Data'!$F$4,0,10*ROW('Sanitation Data'!F94)),NA())</f>
        <v>#N/A</v>
      </c>
      <c r="AG100" s="530" t="e">
        <f ca="1">+IF(AND(ISNUMBER(OFFSET('Sanitation Data'!$F$6,0,10*ROW('Sanitation Data'!F94))),'Data Summary'!CV100="Yes"),OFFSET('Sanitation Data'!$F$6,0,10*ROW('Sanitation Data'!F94)),NA())</f>
        <v>#N/A</v>
      </c>
      <c r="AH100" s="530" t="e">
        <f ca="1">+IF(AND(ISNUMBER(OFFSET('Sanitation Data'!$F$10,0,10*ROW('Sanitation Data'!F94))),'Data Summary'!CW100="Yes"),OFFSET('Sanitation Data'!$F$10,0,10*ROW('Sanitation Data'!F94)),NA())</f>
        <v>#N/A</v>
      </c>
      <c r="AI100" s="530" t="e">
        <f ca="1">+IF(AND(ISNUMBER(OFFSET('Sanitation Data'!$F$11,0,10*ROW('Sanitation Data'!F94))),'Data Summary'!CX100="Yes"),OFFSET('Sanitation Data'!$F$11,0,10*ROW('Sanitation Data'!F94)),NA())</f>
        <v>#N/A</v>
      </c>
      <c r="AJ100" s="530" t="e">
        <f ca="1">+IF(AND(ISNUMBER(OFFSET('Sanitation Data'!$F$12,0,10*ROW('Sanitation Data'!F94))),'Data Summary'!CY100="Yes"),OFFSET('Sanitation Data'!$F$12,0,10*ROW('Sanitation Data'!F94)),NA())</f>
        <v>#N/A</v>
      </c>
      <c r="AK100" s="530" t="e">
        <f ca="1">+IF(AND(ISNUMBER(OFFSET('Sanitation Data'!$G$4,0,10*ROW('Sanitation Data'!G94))),'Data Summary'!CZ100="Yes"),100-OFFSET('Sanitation Data'!$G$4,0,10*ROW('Sanitation Data'!G94)),NA())</f>
        <v>#N/A</v>
      </c>
      <c r="AL100" s="530" t="e">
        <f ca="1">+IF(AND(ISNUMBER(OFFSET('Sanitation Data'!$G$6,0,10*ROW('Sanitation Data'!G94))),'Data Summary'!DA100="Yes"),OFFSET('Sanitation Data'!$G$6,0,10*ROW('Sanitation Data'!G94)),NA())</f>
        <v>#N/A</v>
      </c>
      <c r="AM100" s="530" t="e">
        <f ca="1">+IF(AND(ISNUMBER(OFFSET('Sanitation Data'!$G$10,0,10*ROW('Sanitation Data'!G94))),'Data Summary'!DB100="Yes"),OFFSET('Sanitation Data'!$G$10,0,10*ROW('Sanitation Data'!G94)),NA())</f>
        <v>#N/A</v>
      </c>
      <c r="AN100" s="530" t="e">
        <f ca="1">+IF(AND(ISNUMBER(OFFSET('Sanitation Data'!$G$11,0,10*ROW('Sanitation Data'!G94))),'Data Summary'!DC100="Yes"),OFFSET('Sanitation Data'!$G$11,0,10*ROW('Sanitation Data'!G94)),NA())</f>
        <v>#N/A</v>
      </c>
      <c r="AO100" s="530" t="e">
        <f ca="1">+IF(AND(ISNUMBER(OFFSET('Sanitation Data'!$G$12,0,10*ROW('Sanitation Data'!G94))),'Data Summary'!DD100="Yes"),OFFSET('Sanitation Data'!$G$12,0,10*ROW('Sanitation Data'!G94)),NA())</f>
        <v>#N/A</v>
      </c>
      <c r="AP100" s="530" t="e">
        <f ca="1">+IF(AND(ISNUMBER(OFFSET('Sanitation Data'!$H$4,0,10*ROW('Sanitation Data'!H94))),'Data Summary'!DE100="Yes"),100-OFFSET('Sanitation Data'!$H$4,0,10*ROW('Sanitation Data'!H94)),NA())</f>
        <v>#N/A</v>
      </c>
      <c r="AQ100" s="530" t="e">
        <f ca="1">+IF(AND(ISNUMBER(OFFSET('Sanitation Data'!$H$6,0,10*ROW('Sanitation Data'!H94))),'Data Summary'!DF100="Yes"),OFFSET('Sanitation Data'!$H$6,0,10*ROW('Sanitation Data'!H94)),NA())</f>
        <v>#N/A</v>
      </c>
      <c r="AR100" s="530" t="e">
        <f ca="1">+IF(AND(ISNUMBER(OFFSET('Sanitation Data'!$H$10,0,10*ROW('Sanitation Data'!H94))),'Data Summary'!DG100="Yes"),OFFSET('Sanitation Data'!$H$10,0,10*ROW('Sanitation Data'!H94)),NA())</f>
        <v>#N/A</v>
      </c>
      <c r="AS100" s="530" t="e">
        <f ca="1">+IF(AND(ISNUMBER(OFFSET('Sanitation Data'!$H$11,0,10*ROW('Sanitation Data'!H94))),'Data Summary'!DH100="Yes"),OFFSET('Sanitation Data'!$H$11,0,10*ROW('Sanitation Data'!H94)),NA())</f>
        <v>#N/A</v>
      </c>
      <c r="AT100" s="530" t="e">
        <f ca="1">+IF(AND(ISNUMBER(OFFSET('Sanitation Data'!$H$12,0,10*ROW('Sanitation Data'!H94))),'Data Summary'!DI100="Yes"),OFFSET('Sanitation Data'!$H$12,0,10*ROW('Sanitation Data'!H94)),NA())</f>
        <v>#N/A</v>
      </c>
      <c r="AU100" s="530" t="e">
        <f ca="1">+IF(AND(ISNUMBER(OFFSET('Sanitation Data'!$I$4,0,10*ROW('Sanitation Data'!I94))),'Data Summary'!DJ100="Yes"),100-OFFSET('Sanitation Data'!$I$4,0,10*ROW('Sanitation Data'!I94)),NA())</f>
        <v>#N/A</v>
      </c>
      <c r="AV100" s="530" t="e">
        <f ca="1">+IF(AND(ISNUMBER(OFFSET('Sanitation Data'!$I$6,0,10*ROW('Sanitation Data'!I94))),'Data Summary'!DK100="Yes"),OFFSET('Sanitation Data'!$I$6,0,10*ROW('Sanitation Data'!I94)),NA())</f>
        <v>#N/A</v>
      </c>
      <c r="AW100" s="530" t="e">
        <f ca="1">+IF(AND(ISNUMBER(OFFSET('Sanitation Data'!$I$10,0,10*ROW('Sanitation Data'!I94))),'Data Summary'!DL100="Yes"),OFFSET('Sanitation Data'!$I$10,0,10*ROW('Sanitation Data'!I94)),NA())</f>
        <v>#N/A</v>
      </c>
      <c r="AX100" s="530" t="e">
        <f ca="1">+IF(AND(ISNUMBER(OFFSET('Sanitation Data'!$I$11,0,10*ROW('Sanitation Data'!I94))),'Data Summary'!DM100="Yes"),OFFSET('Sanitation Data'!$I$11,0,10*ROW('Sanitation Data'!I94)),NA())</f>
        <v>#N/A</v>
      </c>
      <c r="AY100" s="530" t="e">
        <f ca="1">+IF(AND(ISNUMBER(OFFSET('Sanitation Data'!$I$12,0,10*ROW('Sanitation Data'!I94))),'Data Summary'!DN100="Yes"),OFFSET('Sanitation Data'!$I$12,0,10*ROW('Sanitation Data'!I94)),NA())</f>
        <v>#N/A</v>
      </c>
      <c r="AZ100" s="531" t="e">
        <f ca="1">+IF(AND(ISNUMBER(OFFSET('Hygiene Data'!$D$5,0,10*ROW('Hygiene Data'!D94))),'Data Summary'!DO100="Yes"),OFFSET('Hygiene Data'!$D$5,0,10*ROW('Hygiene Data'!D94)),NA())</f>
        <v>#N/A</v>
      </c>
      <c r="BA100" s="531" t="e">
        <f ca="1">+IF(AND(ISNUMBER(OFFSET('Hygiene Data'!$D$7,0,10*ROW('Hygiene Data'!D94))),'Data Summary'!DP100="Yes"),OFFSET('Hygiene Data'!$D$7,0,10*ROW('Hygiene Data'!D94)),NA())</f>
        <v>#N/A</v>
      </c>
      <c r="BB100" s="531" t="e">
        <f ca="1">+IF(AND(ISNUMBER(OFFSET('Hygiene Data'!$D$9,0,10*ROW('Hygiene Data'!D94))),'Data Summary'!DQ100="Yes"),OFFSET('Hygiene Data'!$D$9,0,10*ROW('Hygiene Data'!D94)),NA())</f>
        <v>#N/A</v>
      </c>
      <c r="BC100" s="531" t="e">
        <f ca="1">+IF(AND(ISNUMBER(OFFSET('Hygiene Data'!$E$5,0,10*ROW('Hygiene Data'!E94))),'Data Summary'!DR100="Yes"),OFFSET('Hygiene Data'!$E$5,0,10*ROW('Hygiene Data'!E94)),NA())</f>
        <v>#N/A</v>
      </c>
      <c r="BD100" s="531" t="e">
        <f ca="1">+IF(AND(ISNUMBER(OFFSET('Hygiene Data'!$E$7,0,10*ROW('Hygiene Data'!E94))),'Data Summary'!DS100="Yes"),OFFSET('Hygiene Data'!$E$7,0,10*ROW('Hygiene Data'!E94)),NA())</f>
        <v>#N/A</v>
      </c>
      <c r="BE100" s="531" t="e">
        <f ca="1">+IF(AND(ISNUMBER(OFFSET('Hygiene Data'!$E$9,0,10*ROW('Hygiene Data'!E94))),'Data Summary'!DT100="Yes"),OFFSET('Hygiene Data'!$E$9,0,10*ROW('Hygiene Data'!E94)),NA())</f>
        <v>#N/A</v>
      </c>
      <c r="BF100" s="531" t="e">
        <f ca="1">+IF(AND(ISNUMBER(OFFSET('Hygiene Data'!$F$5,0,10*ROW('Hygiene Data'!F94))),'Data Summary'!DU100="Yes"),OFFSET('Hygiene Data'!$F$5,0,10*ROW('Hygiene Data'!F94)),NA())</f>
        <v>#N/A</v>
      </c>
      <c r="BG100" s="531" t="e">
        <f ca="1">+IF(AND(ISNUMBER(OFFSET('Hygiene Data'!$F$7,0,10*ROW('Hygiene Data'!F94))),'Data Summary'!DV100="Yes"),OFFSET('Hygiene Data'!$F$7,0,10*ROW('Hygiene Data'!F94)),NA())</f>
        <v>#N/A</v>
      </c>
      <c r="BH100" s="531" t="e">
        <f ca="1">+IF(AND(ISNUMBER(OFFSET('Hygiene Data'!$F$9,0,10*ROW('Hygiene Data'!F94))),'Data Summary'!DW100="Yes"),OFFSET('Hygiene Data'!$F$9,0,10*ROW('Hygiene Data'!F94)),NA())</f>
        <v>#N/A</v>
      </c>
      <c r="BI100" s="531" t="e">
        <f ca="1">+IF(AND(ISNUMBER(OFFSET('Hygiene Data'!$G$5,0,10*ROW('Hygiene Data'!G94))),'Data Summary'!DX100="Yes"),OFFSET('Hygiene Data'!$G$5,0,10*ROW('Hygiene Data'!G94)),NA())</f>
        <v>#N/A</v>
      </c>
      <c r="BJ100" s="531" t="e">
        <f ca="1">+IF(AND(ISNUMBER(OFFSET('Hygiene Data'!$G$7,0,10*ROW('Hygiene Data'!G94))),'Data Summary'!DY100="Yes"),OFFSET('Hygiene Data'!$G$7,0,10*ROW('Hygiene Data'!G94)),NA())</f>
        <v>#N/A</v>
      </c>
      <c r="BK100" s="531" t="e">
        <f ca="1">+IF(AND(ISNUMBER(OFFSET('Hygiene Data'!$G$9,0,10*ROW('Hygiene Data'!G94))),'Data Summary'!DZ100="Yes"),OFFSET('Hygiene Data'!$G$9,0,10*ROW('Hygiene Data'!G94)),NA())</f>
        <v>#N/A</v>
      </c>
      <c r="BL100" s="531" t="e">
        <f ca="1">+IF(AND(ISNUMBER(OFFSET('Hygiene Data'!$H$5,0,10*ROW('Hygiene Data'!H94))),'Data Summary'!EA100="Yes"),OFFSET('Hygiene Data'!$H$5,0,10*ROW('Hygiene Data'!H94)),NA())</f>
        <v>#N/A</v>
      </c>
      <c r="BM100" s="531" t="e">
        <f ca="1">+IF(AND(ISNUMBER(OFFSET('Hygiene Data'!$H$7,0,10*ROW('Hygiene Data'!H94))),'Data Summary'!EB100="Yes"),OFFSET('Hygiene Data'!$H$7,0,10*ROW('Hygiene Data'!H94)),NA())</f>
        <v>#N/A</v>
      </c>
      <c r="BN100" s="531" t="e">
        <f ca="1">+IF(AND(ISNUMBER(OFFSET('Hygiene Data'!$H$9,0,10*ROW('Hygiene Data'!H94))),'Data Summary'!EC100="Yes"),OFFSET('Hygiene Data'!$H$9,0,10*ROW('Hygiene Data'!H94)),NA())</f>
        <v>#N/A</v>
      </c>
      <c r="BO100" s="531" t="e">
        <f ca="1">+IF(AND(ISNUMBER(OFFSET('Hygiene Data'!$I$5,0,10*ROW('Hygiene Data'!I94))),'Data Summary'!ED100="Yes"),OFFSET('Hygiene Data'!$I$5,0,10*ROW('Hygiene Data'!I94)),NA())</f>
        <v>#N/A</v>
      </c>
      <c r="BP100" s="531" t="e">
        <f ca="1">+IF(AND(ISNUMBER(OFFSET('Hygiene Data'!$I$7,0,10*ROW('Hygiene Data'!I94))),'Data Summary'!EE100="Yes"),OFFSET('Hygiene Data'!$I$7,0,10*ROW('Hygiene Data'!I94)),NA())</f>
        <v>#N/A</v>
      </c>
      <c r="BQ100" s="531" t="e">
        <f ca="1">+IF(AND(ISNUMBER(OFFSET('Hygiene Data'!$I$9,0,10*ROW('Hygiene Data'!I94))),'Data Summary'!EF100="Yes"),OFFSET('Hygiene Data'!$I$9,0,10*ROW('Hygiene Data'!I94)),NA())</f>
        <v>#N/A</v>
      </c>
    </row>
    <row r="101" spans="1:69" x14ac:dyDescent="0.25">
      <c r="A101" s="527" t="e">
        <f ca="1">+RIGHT('Data Summary'!A101,LEN('Data Summary'!A101)-9)</f>
        <v>#VALUE!</v>
      </c>
      <c r="B101" s="501" t="str">
        <f ca="1">+IF(ISTEXT('Data Summary'!B101),'Data Summary'!B101,"")</f>
        <v/>
      </c>
      <c r="C101" s="528" t="e">
        <f ca="1">+VALUE('Data Summary'!C101)</f>
        <v>#VALUE!</v>
      </c>
      <c r="D101" s="529" t="e">
        <f ca="1">+IF(AND(ISNUMBER(OFFSET('Water Data'!$D$4,0,10*ROW('Water Data'!D95))),'Data Summary'!BS101="Yes"),100-OFFSET('Water Data'!$D$4,0,10*ROW('Water Data'!D95)),NA())</f>
        <v>#N/A</v>
      </c>
      <c r="E101" s="529" t="e">
        <f ca="1">+IF(AND(ISNUMBER(OFFSET('Water Data'!$D$6,0,10*ROW('Water Data'!D95))),'Data Summary'!BT101="Yes"),OFFSET('Water Data'!$D$6,0,10*ROW('Water Data'!D95)),NA())</f>
        <v>#N/A</v>
      </c>
      <c r="F101" s="529" t="e">
        <f ca="1">+IF(AND(ISNUMBER(OFFSET('Water Data'!$D$9,0,10*ROW('Water Data'!D95))),'Data Summary'!BU101="Yes"),OFFSET('Water Data'!$D$9,0,10*ROW('Water Data'!D95)),NA())</f>
        <v>#N/A</v>
      </c>
      <c r="G101" s="529" t="e">
        <f ca="1">+IF(AND(ISNUMBER(OFFSET('Water Data'!$E$4,0,10*ROW('Water Data'!E95))),'Data Summary'!BV101="Yes"),100-OFFSET('Water Data'!$E$4,0,10*ROW('Water Data'!E95)),NA())</f>
        <v>#N/A</v>
      </c>
      <c r="H101" s="529" t="e">
        <f ca="1">+IF(AND(ISNUMBER(OFFSET('Water Data'!$E$6,0,10*ROW('Water Data'!E95))),'Data Summary'!BW101="Yes"),OFFSET('Water Data'!$E$6,0,10*ROW('Water Data'!E95)),NA())</f>
        <v>#N/A</v>
      </c>
      <c r="I101" s="529" t="e">
        <f ca="1">+IF(AND(ISNUMBER(OFFSET('Water Data'!$E$9,0,10*ROW('Water Data'!E95))),'Data Summary'!BX101="Yes"),OFFSET('Water Data'!$E$9,0,10*ROW('Water Data'!E95)),NA())</f>
        <v>#N/A</v>
      </c>
      <c r="J101" s="529" t="e">
        <f ca="1">+IF(AND(ISNUMBER(OFFSET('Water Data'!$F$4,0,10*ROW('Water Data'!F95))),'Data Summary'!BY101="Yes"),100-OFFSET('Water Data'!$F$4,0,10*ROW('Water Data'!F95)),NA())</f>
        <v>#N/A</v>
      </c>
      <c r="K101" s="529" t="e">
        <f ca="1">+IF(AND(ISNUMBER(OFFSET('Water Data'!$F$6,0,10*ROW('Water Data'!F95))),'Data Summary'!BZ101="Yes"),OFFSET('Water Data'!$F$6,0,10*ROW('Water Data'!F95)),NA())</f>
        <v>#N/A</v>
      </c>
      <c r="L101" s="529" t="e">
        <f ca="1">+IF(AND(ISNUMBER(OFFSET('Water Data'!$F$9,0,10*ROW('Water Data'!F95))),'Data Summary'!CA101="Yes"),OFFSET('Water Data'!$F$9,0,10*ROW('Water Data'!F95)),NA())</f>
        <v>#N/A</v>
      </c>
      <c r="M101" s="529" t="e">
        <f ca="1">+IF(AND(ISNUMBER(OFFSET('Water Data'!$G$4,0,10*ROW('Water Data'!G95))),'Data Summary'!CB101="Yes"),100-OFFSET('Water Data'!$G$4,0,10*ROW('Water Data'!G95)),NA())</f>
        <v>#N/A</v>
      </c>
      <c r="N101" s="529" t="e">
        <f ca="1">+IF(AND(ISNUMBER(OFFSET('Water Data'!$G$6,0,10*ROW('Water Data'!G95))),'Data Summary'!CC101="Yes"),OFFSET('Water Data'!$G$6,0,10*ROW('Water Data'!G95)),NA())</f>
        <v>#N/A</v>
      </c>
      <c r="O101" s="529" t="e">
        <f ca="1">+IF(AND(ISNUMBER(OFFSET('Water Data'!$G$9,0,10*ROW('Water Data'!G95))),'Data Summary'!CD101="Yes"),OFFSET('Water Data'!$G$9,0,10*ROW('Water Data'!G95)),NA())</f>
        <v>#N/A</v>
      </c>
      <c r="P101" s="529" t="e">
        <f ca="1">+IF(AND(ISNUMBER(OFFSET('Water Data'!$H$4,0,10*ROW('Water Data'!H95))),'Data Summary'!CE101="Yes"),100-OFFSET('Water Data'!$H$4,0,10*ROW('Water Data'!H95)),NA())</f>
        <v>#N/A</v>
      </c>
      <c r="Q101" s="529" t="e">
        <f ca="1">+IF(AND(ISNUMBER(OFFSET('Water Data'!$H$6,0,10*ROW('Water Data'!H95))),'Data Summary'!CF101="Yes"),OFFSET('Water Data'!$H$6,0,10*ROW('Water Data'!H95)),NA())</f>
        <v>#N/A</v>
      </c>
      <c r="R101" s="529" t="e">
        <f ca="1">+IF(AND(ISNUMBER(OFFSET('Water Data'!$H$9,0,10*ROW('Water Data'!H95))),'Data Summary'!CG101="Yes"),OFFSET('Water Data'!$H$9,0,10*ROW('Water Data'!H95)),NA())</f>
        <v>#N/A</v>
      </c>
      <c r="S101" s="529" t="e">
        <f ca="1">+IF(AND(ISNUMBER(OFFSET('Water Data'!$I$4,0,10*ROW('Water Data'!I95))),'Data Summary'!CH101="Yes"),100-OFFSET('Water Data'!$I$4,0,10*ROW('Water Data'!I95)),NA())</f>
        <v>#N/A</v>
      </c>
      <c r="T101" s="529" t="e">
        <f ca="1">+IF(AND(ISNUMBER(OFFSET('Water Data'!$I$6,0,10*ROW('Water Data'!I95))),'Data Summary'!CI101="Yes"),OFFSET('Water Data'!$I$6,0,10*ROW('Water Data'!I95)),NA())</f>
        <v>#N/A</v>
      </c>
      <c r="U101" s="529" t="e">
        <f ca="1">+IF(AND(ISNUMBER(OFFSET('Water Data'!$I$9,0,10*ROW('Water Data'!I95))),'Data Summary'!CJ101="Yes"),OFFSET('Water Data'!$I$9,0,10*ROW('Water Data'!I95)),NA())</f>
        <v>#N/A</v>
      </c>
      <c r="V101" s="530" t="e">
        <f ca="1">+IF(AND(ISNUMBER(OFFSET('Sanitation Data'!$D$4,0,10*ROW('Sanitation Data'!D95))),'Data Summary'!CK101="Yes"),100-OFFSET('Sanitation Data'!$D$4,0,10*ROW('Sanitation Data'!D95)),NA())</f>
        <v>#N/A</v>
      </c>
      <c r="W101" s="530" t="e">
        <f ca="1">+IF(AND(ISNUMBER(OFFSET('Sanitation Data'!$D$6,0,10*ROW('Sanitation Data'!D95))),'Data Summary'!CL101="Yes"),OFFSET('Sanitation Data'!$D$6,0,10*ROW('Sanitation Data'!D95)),NA())</f>
        <v>#N/A</v>
      </c>
      <c r="X101" s="530" t="e">
        <f ca="1">+IF(AND(ISNUMBER(OFFSET('Sanitation Data'!$D$10,0,10*ROW('Sanitation Data'!D95))),'Data Summary'!CM101="Yes"),OFFSET('Sanitation Data'!$D$10,0,10*ROW('Sanitation Data'!D95)),NA())</f>
        <v>#N/A</v>
      </c>
      <c r="Y101" s="530" t="e">
        <f ca="1">+IF(AND(ISNUMBER(OFFSET('Sanitation Data'!$D$11,0,10*ROW('Sanitation Data'!D95))),'Data Summary'!CN101="Yes"),OFFSET('Sanitation Data'!$D$11,0,10*ROW('Sanitation Data'!D95)),NA())</f>
        <v>#N/A</v>
      </c>
      <c r="Z101" s="530" t="e">
        <f ca="1">+IF(AND(ISNUMBER(OFFSET('Sanitation Data'!$D$12,0,10*ROW('Sanitation Data'!D95))),'Data Summary'!CO101="Yes"),OFFSET('Sanitation Data'!$D$12,0,10*ROW('Sanitation Data'!D95)),NA())</f>
        <v>#N/A</v>
      </c>
      <c r="AA101" s="530" t="e">
        <f ca="1">+IF(AND(ISNUMBER(OFFSET('Sanitation Data'!$E$4,0,10*ROW('Sanitation Data'!E95))),'Data Summary'!CP101="Yes"),100-OFFSET('Sanitation Data'!$E$4,0,10*ROW('Sanitation Data'!E95)),NA())</f>
        <v>#N/A</v>
      </c>
      <c r="AB101" s="530" t="e">
        <f ca="1">+IF(AND(ISNUMBER(OFFSET('Sanitation Data'!$E$6,0,10*ROW('Sanitation Data'!E95))),'Data Summary'!CQ101="Yes"),OFFSET('Sanitation Data'!$E$6,0,10*ROW('Sanitation Data'!E95)),NA())</f>
        <v>#N/A</v>
      </c>
      <c r="AC101" s="530" t="e">
        <f ca="1">+IF(AND(ISNUMBER(OFFSET('Sanitation Data'!$E$10,0,10*ROW('Sanitation Data'!E95))),'Data Summary'!CR101="Yes"),OFFSET('Sanitation Data'!$E$10,0,10*ROW('Sanitation Data'!E95)),NA())</f>
        <v>#N/A</v>
      </c>
      <c r="AD101" s="530" t="e">
        <f ca="1">+IF(AND(ISNUMBER(OFFSET('Sanitation Data'!$E$11,0,10*ROW('Sanitation Data'!E95))),'Data Summary'!CS101="Yes"),OFFSET('Sanitation Data'!$E$11,0,10*ROW('Sanitation Data'!E95)),NA())</f>
        <v>#N/A</v>
      </c>
      <c r="AE101" s="530" t="e">
        <f ca="1">+IF(AND(ISNUMBER(OFFSET('Sanitation Data'!$E$12,0,10*ROW('Sanitation Data'!E95))),'Data Summary'!CT101="Yes"),OFFSET('Sanitation Data'!$E$12,0,10*ROW('Sanitation Data'!E95)),NA())</f>
        <v>#N/A</v>
      </c>
      <c r="AF101" s="530" t="e">
        <f ca="1">+IF(AND(ISNUMBER(OFFSET('Sanitation Data'!$F$4,0,10*ROW('Sanitation Data'!F95))),'Data Summary'!CU101="Yes"),100-OFFSET('Sanitation Data'!$F$4,0,10*ROW('Sanitation Data'!F95)),NA())</f>
        <v>#N/A</v>
      </c>
      <c r="AG101" s="530" t="e">
        <f ca="1">+IF(AND(ISNUMBER(OFFSET('Sanitation Data'!$F$6,0,10*ROW('Sanitation Data'!F95))),'Data Summary'!CV101="Yes"),OFFSET('Sanitation Data'!$F$6,0,10*ROW('Sanitation Data'!F95)),NA())</f>
        <v>#N/A</v>
      </c>
      <c r="AH101" s="530" t="e">
        <f ca="1">+IF(AND(ISNUMBER(OFFSET('Sanitation Data'!$F$10,0,10*ROW('Sanitation Data'!F95))),'Data Summary'!CW101="Yes"),OFFSET('Sanitation Data'!$F$10,0,10*ROW('Sanitation Data'!F95)),NA())</f>
        <v>#N/A</v>
      </c>
      <c r="AI101" s="530" t="e">
        <f ca="1">+IF(AND(ISNUMBER(OFFSET('Sanitation Data'!$F$11,0,10*ROW('Sanitation Data'!F95))),'Data Summary'!CX101="Yes"),OFFSET('Sanitation Data'!$F$11,0,10*ROW('Sanitation Data'!F95)),NA())</f>
        <v>#N/A</v>
      </c>
      <c r="AJ101" s="530" t="e">
        <f ca="1">+IF(AND(ISNUMBER(OFFSET('Sanitation Data'!$F$12,0,10*ROW('Sanitation Data'!F95))),'Data Summary'!CY101="Yes"),OFFSET('Sanitation Data'!$F$12,0,10*ROW('Sanitation Data'!F95)),NA())</f>
        <v>#N/A</v>
      </c>
      <c r="AK101" s="530" t="e">
        <f ca="1">+IF(AND(ISNUMBER(OFFSET('Sanitation Data'!$G$4,0,10*ROW('Sanitation Data'!G95))),'Data Summary'!CZ101="Yes"),100-OFFSET('Sanitation Data'!$G$4,0,10*ROW('Sanitation Data'!G95)),NA())</f>
        <v>#N/A</v>
      </c>
      <c r="AL101" s="530" t="e">
        <f ca="1">+IF(AND(ISNUMBER(OFFSET('Sanitation Data'!$G$6,0,10*ROW('Sanitation Data'!G95))),'Data Summary'!DA101="Yes"),OFFSET('Sanitation Data'!$G$6,0,10*ROW('Sanitation Data'!G95)),NA())</f>
        <v>#N/A</v>
      </c>
      <c r="AM101" s="530" t="e">
        <f ca="1">+IF(AND(ISNUMBER(OFFSET('Sanitation Data'!$G$10,0,10*ROW('Sanitation Data'!G95))),'Data Summary'!DB101="Yes"),OFFSET('Sanitation Data'!$G$10,0,10*ROW('Sanitation Data'!G95)),NA())</f>
        <v>#N/A</v>
      </c>
      <c r="AN101" s="530" t="e">
        <f ca="1">+IF(AND(ISNUMBER(OFFSET('Sanitation Data'!$G$11,0,10*ROW('Sanitation Data'!G95))),'Data Summary'!DC101="Yes"),OFFSET('Sanitation Data'!$G$11,0,10*ROW('Sanitation Data'!G95)),NA())</f>
        <v>#N/A</v>
      </c>
      <c r="AO101" s="530" t="e">
        <f ca="1">+IF(AND(ISNUMBER(OFFSET('Sanitation Data'!$G$12,0,10*ROW('Sanitation Data'!G95))),'Data Summary'!DD101="Yes"),OFFSET('Sanitation Data'!$G$12,0,10*ROW('Sanitation Data'!G95)),NA())</f>
        <v>#N/A</v>
      </c>
      <c r="AP101" s="530" t="e">
        <f ca="1">+IF(AND(ISNUMBER(OFFSET('Sanitation Data'!$H$4,0,10*ROW('Sanitation Data'!H95))),'Data Summary'!DE101="Yes"),100-OFFSET('Sanitation Data'!$H$4,0,10*ROW('Sanitation Data'!H95)),NA())</f>
        <v>#N/A</v>
      </c>
      <c r="AQ101" s="530" t="e">
        <f ca="1">+IF(AND(ISNUMBER(OFFSET('Sanitation Data'!$H$6,0,10*ROW('Sanitation Data'!H95))),'Data Summary'!DF101="Yes"),OFFSET('Sanitation Data'!$H$6,0,10*ROW('Sanitation Data'!H95)),NA())</f>
        <v>#N/A</v>
      </c>
      <c r="AR101" s="530" t="e">
        <f ca="1">+IF(AND(ISNUMBER(OFFSET('Sanitation Data'!$H$10,0,10*ROW('Sanitation Data'!H95))),'Data Summary'!DG101="Yes"),OFFSET('Sanitation Data'!$H$10,0,10*ROW('Sanitation Data'!H95)),NA())</f>
        <v>#N/A</v>
      </c>
      <c r="AS101" s="530" t="e">
        <f ca="1">+IF(AND(ISNUMBER(OFFSET('Sanitation Data'!$H$11,0,10*ROW('Sanitation Data'!H95))),'Data Summary'!DH101="Yes"),OFFSET('Sanitation Data'!$H$11,0,10*ROW('Sanitation Data'!H95)),NA())</f>
        <v>#N/A</v>
      </c>
      <c r="AT101" s="530" t="e">
        <f ca="1">+IF(AND(ISNUMBER(OFFSET('Sanitation Data'!$H$12,0,10*ROW('Sanitation Data'!H95))),'Data Summary'!DI101="Yes"),OFFSET('Sanitation Data'!$H$12,0,10*ROW('Sanitation Data'!H95)),NA())</f>
        <v>#N/A</v>
      </c>
      <c r="AU101" s="530" t="e">
        <f ca="1">+IF(AND(ISNUMBER(OFFSET('Sanitation Data'!$I$4,0,10*ROW('Sanitation Data'!I95))),'Data Summary'!DJ101="Yes"),100-OFFSET('Sanitation Data'!$I$4,0,10*ROW('Sanitation Data'!I95)),NA())</f>
        <v>#N/A</v>
      </c>
      <c r="AV101" s="530" t="e">
        <f ca="1">+IF(AND(ISNUMBER(OFFSET('Sanitation Data'!$I$6,0,10*ROW('Sanitation Data'!I95))),'Data Summary'!DK101="Yes"),OFFSET('Sanitation Data'!$I$6,0,10*ROW('Sanitation Data'!I95)),NA())</f>
        <v>#N/A</v>
      </c>
      <c r="AW101" s="530" t="e">
        <f ca="1">+IF(AND(ISNUMBER(OFFSET('Sanitation Data'!$I$10,0,10*ROW('Sanitation Data'!I95))),'Data Summary'!DL101="Yes"),OFFSET('Sanitation Data'!$I$10,0,10*ROW('Sanitation Data'!I95)),NA())</f>
        <v>#N/A</v>
      </c>
      <c r="AX101" s="530" t="e">
        <f ca="1">+IF(AND(ISNUMBER(OFFSET('Sanitation Data'!$I$11,0,10*ROW('Sanitation Data'!I95))),'Data Summary'!DM101="Yes"),OFFSET('Sanitation Data'!$I$11,0,10*ROW('Sanitation Data'!I95)),NA())</f>
        <v>#N/A</v>
      </c>
      <c r="AY101" s="530" t="e">
        <f ca="1">+IF(AND(ISNUMBER(OFFSET('Sanitation Data'!$I$12,0,10*ROW('Sanitation Data'!I95))),'Data Summary'!DN101="Yes"),OFFSET('Sanitation Data'!$I$12,0,10*ROW('Sanitation Data'!I95)),NA())</f>
        <v>#N/A</v>
      </c>
      <c r="AZ101" s="531" t="e">
        <f ca="1">+IF(AND(ISNUMBER(OFFSET('Hygiene Data'!$D$5,0,10*ROW('Hygiene Data'!D95))),'Data Summary'!DO101="Yes"),OFFSET('Hygiene Data'!$D$5,0,10*ROW('Hygiene Data'!D95)),NA())</f>
        <v>#N/A</v>
      </c>
      <c r="BA101" s="531" t="e">
        <f ca="1">+IF(AND(ISNUMBER(OFFSET('Hygiene Data'!$D$7,0,10*ROW('Hygiene Data'!D95))),'Data Summary'!DP101="Yes"),OFFSET('Hygiene Data'!$D$7,0,10*ROW('Hygiene Data'!D95)),NA())</f>
        <v>#N/A</v>
      </c>
      <c r="BB101" s="531" t="e">
        <f ca="1">+IF(AND(ISNUMBER(OFFSET('Hygiene Data'!$D$9,0,10*ROW('Hygiene Data'!D95))),'Data Summary'!DQ101="Yes"),OFFSET('Hygiene Data'!$D$9,0,10*ROW('Hygiene Data'!D95)),NA())</f>
        <v>#N/A</v>
      </c>
      <c r="BC101" s="531" t="e">
        <f ca="1">+IF(AND(ISNUMBER(OFFSET('Hygiene Data'!$E$5,0,10*ROW('Hygiene Data'!E95))),'Data Summary'!DR101="Yes"),OFFSET('Hygiene Data'!$E$5,0,10*ROW('Hygiene Data'!E95)),NA())</f>
        <v>#N/A</v>
      </c>
      <c r="BD101" s="531" t="e">
        <f ca="1">+IF(AND(ISNUMBER(OFFSET('Hygiene Data'!$E$7,0,10*ROW('Hygiene Data'!E95))),'Data Summary'!DS101="Yes"),OFFSET('Hygiene Data'!$E$7,0,10*ROW('Hygiene Data'!E95)),NA())</f>
        <v>#N/A</v>
      </c>
      <c r="BE101" s="531" t="e">
        <f ca="1">+IF(AND(ISNUMBER(OFFSET('Hygiene Data'!$E$9,0,10*ROW('Hygiene Data'!E95))),'Data Summary'!DT101="Yes"),OFFSET('Hygiene Data'!$E$9,0,10*ROW('Hygiene Data'!E95)),NA())</f>
        <v>#N/A</v>
      </c>
      <c r="BF101" s="531" t="e">
        <f ca="1">+IF(AND(ISNUMBER(OFFSET('Hygiene Data'!$F$5,0,10*ROW('Hygiene Data'!F95))),'Data Summary'!DU101="Yes"),OFFSET('Hygiene Data'!$F$5,0,10*ROW('Hygiene Data'!F95)),NA())</f>
        <v>#N/A</v>
      </c>
      <c r="BG101" s="531" t="e">
        <f ca="1">+IF(AND(ISNUMBER(OFFSET('Hygiene Data'!$F$7,0,10*ROW('Hygiene Data'!F95))),'Data Summary'!DV101="Yes"),OFFSET('Hygiene Data'!$F$7,0,10*ROW('Hygiene Data'!F95)),NA())</f>
        <v>#N/A</v>
      </c>
      <c r="BH101" s="531" t="e">
        <f ca="1">+IF(AND(ISNUMBER(OFFSET('Hygiene Data'!$F$9,0,10*ROW('Hygiene Data'!F95))),'Data Summary'!DW101="Yes"),OFFSET('Hygiene Data'!$F$9,0,10*ROW('Hygiene Data'!F95)),NA())</f>
        <v>#N/A</v>
      </c>
      <c r="BI101" s="531" t="e">
        <f ca="1">+IF(AND(ISNUMBER(OFFSET('Hygiene Data'!$G$5,0,10*ROW('Hygiene Data'!G95))),'Data Summary'!DX101="Yes"),OFFSET('Hygiene Data'!$G$5,0,10*ROW('Hygiene Data'!G95)),NA())</f>
        <v>#N/A</v>
      </c>
      <c r="BJ101" s="531" t="e">
        <f ca="1">+IF(AND(ISNUMBER(OFFSET('Hygiene Data'!$G$7,0,10*ROW('Hygiene Data'!G95))),'Data Summary'!DY101="Yes"),OFFSET('Hygiene Data'!$G$7,0,10*ROW('Hygiene Data'!G95)),NA())</f>
        <v>#N/A</v>
      </c>
      <c r="BK101" s="531" t="e">
        <f ca="1">+IF(AND(ISNUMBER(OFFSET('Hygiene Data'!$G$9,0,10*ROW('Hygiene Data'!G95))),'Data Summary'!DZ101="Yes"),OFFSET('Hygiene Data'!$G$9,0,10*ROW('Hygiene Data'!G95)),NA())</f>
        <v>#N/A</v>
      </c>
      <c r="BL101" s="531" t="e">
        <f ca="1">+IF(AND(ISNUMBER(OFFSET('Hygiene Data'!$H$5,0,10*ROW('Hygiene Data'!H95))),'Data Summary'!EA101="Yes"),OFFSET('Hygiene Data'!$H$5,0,10*ROW('Hygiene Data'!H95)),NA())</f>
        <v>#N/A</v>
      </c>
      <c r="BM101" s="531" t="e">
        <f ca="1">+IF(AND(ISNUMBER(OFFSET('Hygiene Data'!$H$7,0,10*ROW('Hygiene Data'!H95))),'Data Summary'!EB101="Yes"),OFFSET('Hygiene Data'!$H$7,0,10*ROW('Hygiene Data'!H95)),NA())</f>
        <v>#N/A</v>
      </c>
      <c r="BN101" s="531" t="e">
        <f ca="1">+IF(AND(ISNUMBER(OFFSET('Hygiene Data'!$H$9,0,10*ROW('Hygiene Data'!H95))),'Data Summary'!EC101="Yes"),OFFSET('Hygiene Data'!$H$9,0,10*ROW('Hygiene Data'!H95)),NA())</f>
        <v>#N/A</v>
      </c>
      <c r="BO101" s="531" t="e">
        <f ca="1">+IF(AND(ISNUMBER(OFFSET('Hygiene Data'!$I$5,0,10*ROW('Hygiene Data'!I95))),'Data Summary'!ED101="Yes"),OFFSET('Hygiene Data'!$I$5,0,10*ROW('Hygiene Data'!I95)),NA())</f>
        <v>#N/A</v>
      </c>
      <c r="BP101" s="531" t="e">
        <f ca="1">+IF(AND(ISNUMBER(OFFSET('Hygiene Data'!$I$7,0,10*ROW('Hygiene Data'!I95))),'Data Summary'!EE101="Yes"),OFFSET('Hygiene Data'!$I$7,0,10*ROW('Hygiene Data'!I95)),NA())</f>
        <v>#N/A</v>
      </c>
      <c r="BQ101" s="531" t="e">
        <f ca="1">+IF(AND(ISNUMBER(OFFSET('Hygiene Data'!$I$9,0,10*ROW('Hygiene Data'!I95))),'Data Summary'!EF101="Yes"),OFFSET('Hygiene Data'!$I$9,0,10*ROW('Hygiene Data'!I95)),NA())</f>
        <v>#N/A</v>
      </c>
    </row>
    <row r="102" spans="1:69" x14ac:dyDescent="0.25">
      <c r="A102" s="527" t="e">
        <f ca="1">+RIGHT('Data Summary'!A102,LEN('Data Summary'!A102)-9)</f>
        <v>#VALUE!</v>
      </c>
      <c r="B102" s="501" t="str">
        <f ca="1">+IF(ISTEXT('Data Summary'!B102),'Data Summary'!B102,"")</f>
        <v/>
      </c>
      <c r="C102" s="528" t="e">
        <f ca="1">+VALUE('Data Summary'!C102)</f>
        <v>#VALUE!</v>
      </c>
      <c r="D102" s="529" t="e">
        <f ca="1">+IF(AND(ISNUMBER(OFFSET('Water Data'!$D$4,0,10*ROW('Water Data'!D96))),'Data Summary'!BS102="Yes"),100-OFFSET('Water Data'!$D$4,0,10*ROW('Water Data'!D96)),NA())</f>
        <v>#N/A</v>
      </c>
      <c r="E102" s="529" t="e">
        <f ca="1">+IF(AND(ISNUMBER(OFFSET('Water Data'!$D$6,0,10*ROW('Water Data'!D96))),'Data Summary'!BT102="Yes"),OFFSET('Water Data'!$D$6,0,10*ROW('Water Data'!D96)),NA())</f>
        <v>#N/A</v>
      </c>
      <c r="F102" s="529" t="e">
        <f ca="1">+IF(AND(ISNUMBER(OFFSET('Water Data'!$D$9,0,10*ROW('Water Data'!D96))),'Data Summary'!BU102="Yes"),OFFSET('Water Data'!$D$9,0,10*ROW('Water Data'!D96)),NA())</f>
        <v>#N/A</v>
      </c>
      <c r="G102" s="529" t="e">
        <f ca="1">+IF(AND(ISNUMBER(OFFSET('Water Data'!$E$4,0,10*ROW('Water Data'!E96))),'Data Summary'!BV102="Yes"),100-OFFSET('Water Data'!$E$4,0,10*ROW('Water Data'!E96)),NA())</f>
        <v>#N/A</v>
      </c>
      <c r="H102" s="529" t="e">
        <f ca="1">+IF(AND(ISNUMBER(OFFSET('Water Data'!$E$6,0,10*ROW('Water Data'!E96))),'Data Summary'!BW102="Yes"),OFFSET('Water Data'!$E$6,0,10*ROW('Water Data'!E96)),NA())</f>
        <v>#N/A</v>
      </c>
      <c r="I102" s="529" t="e">
        <f ca="1">+IF(AND(ISNUMBER(OFFSET('Water Data'!$E$9,0,10*ROW('Water Data'!E96))),'Data Summary'!BX102="Yes"),OFFSET('Water Data'!$E$9,0,10*ROW('Water Data'!E96)),NA())</f>
        <v>#N/A</v>
      </c>
      <c r="J102" s="529" t="e">
        <f ca="1">+IF(AND(ISNUMBER(OFFSET('Water Data'!$F$4,0,10*ROW('Water Data'!F96))),'Data Summary'!BY102="Yes"),100-OFFSET('Water Data'!$F$4,0,10*ROW('Water Data'!F96)),NA())</f>
        <v>#N/A</v>
      </c>
      <c r="K102" s="529" t="e">
        <f ca="1">+IF(AND(ISNUMBER(OFFSET('Water Data'!$F$6,0,10*ROW('Water Data'!F96))),'Data Summary'!BZ102="Yes"),OFFSET('Water Data'!$F$6,0,10*ROW('Water Data'!F96)),NA())</f>
        <v>#N/A</v>
      </c>
      <c r="L102" s="529" t="e">
        <f ca="1">+IF(AND(ISNUMBER(OFFSET('Water Data'!$F$9,0,10*ROW('Water Data'!F96))),'Data Summary'!CA102="Yes"),OFFSET('Water Data'!$F$9,0,10*ROW('Water Data'!F96)),NA())</f>
        <v>#N/A</v>
      </c>
      <c r="M102" s="529" t="e">
        <f ca="1">+IF(AND(ISNUMBER(OFFSET('Water Data'!$G$4,0,10*ROW('Water Data'!G96))),'Data Summary'!CB102="Yes"),100-OFFSET('Water Data'!$G$4,0,10*ROW('Water Data'!G96)),NA())</f>
        <v>#N/A</v>
      </c>
      <c r="N102" s="529" t="e">
        <f ca="1">+IF(AND(ISNUMBER(OFFSET('Water Data'!$G$6,0,10*ROW('Water Data'!G96))),'Data Summary'!CC102="Yes"),OFFSET('Water Data'!$G$6,0,10*ROW('Water Data'!G96)),NA())</f>
        <v>#N/A</v>
      </c>
      <c r="O102" s="529" t="e">
        <f ca="1">+IF(AND(ISNUMBER(OFFSET('Water Data'!$G$9,0,10*ROW('Water Data'!G96))),'Data Summary'!CD102="Yes"),OFFSET('Water Data'!$G$9,0,10*ROW('Water Data'!G96)),NA())</f>
        <v>#N/A</v>
      </c>
      <c r="P102" s="529" t="e">
        <f ca="1">+IF(AND(ISNUMBER(OFFSET('Water Data'!$H$4,0,10*ROW('Water Data'!H96))),'Data Summary'!CE102="Yes"),100-OFFSET('Water Data'!$H$4,0,10*ROW('Water Data'!H96)),NA())</f>
        <v>#N/A</v>
      </c>
      <c r="Q102" s="529" t="e">
        <f ca="1">+IF(AND(ISNUMBER(OFFSET('Water Data'!$H$6,0,10*ROW('Water Data'!H96))),'Data Summary'!CF102="Yes"),OFFSET('Water Data'!$H$6,0,10*ROW('Water Data'!H96)),NA())</f>
        <v>#N/A</v>
      </c>
      <c r="R102" s="529" t="e">
        <f ca="1">+IF(AND(ISNUMBER(OFFSET('Water Data'!$H$9,0,10*ROW('Water Data'!H96))),'Data Summary'!CG102="Yes"),OFFSET('Water Data'!$H$9,0,10*ROW('Water Data'!H96)),NA())</f>
        <v>#N/A</v>
      </c>
      <c r="S102" s="529" t="e">
        <f ca="1">+IF(AND(ISNUMBER(OFFSET('Water Data'!$I$4,0,10*ROW('Water Data'!I96))),'Data Summary'!CH102="Yes"),100-OFFSET('Water Data'!$I$4,0,10*ROW('Water Data'!I96)),NA())</f>
        <v>#N/A</v>
      </c>
      <c r="T102" s="529" t="e">
        <f ca="1">+IF(AND(ISNUMBER(OFFSET('Water Data'!$I$6,0,10*ROW('Water Data'!I96))),'Data Summary'!CI102="Yes"),OFFSET('Water Data'!$I$6,0,10*ROW('Water Data'!I96)),NA())</f>
        <v>#N/A</v>
      </c>
      <c r="U102" s="529" t="e">
        <f ca="1">+IF(AND(ISNUMBER(OFFSET('Water Data'!$I$9,0,10*ROW('Water Data'!I96))),'Data Summary'!CJ102="Yes"),OFFSET('Water Data'!$I$9,0,10*ROW('Water Data'!I96)),NA())</f>
        <v>#N/A</v>
      </c>
      <c r="V102" s="530" t="e">
        <f ca="1">+IF(AND(ISNUMBER(OFFSET('Sanitation Data'!$D$4,0,10*ROW('Sanitation Data'!D96))),'Data Summary'!CK102="Yes"),100-OFFSET('Sanitation Data'!$D$4,0,10*ROW('Sanitation Data'!D96)),NA())</f>
        <v>#N/A</v>
      </c>
      <c r="W102" s="530" t="e">
        <f ca="1">+IF(AND(ISNUMBER(OFFSET('Sanitation Data'!$D$6,0,10*ROW('Sanitation Data'!D96))),'Data Summary'!CL102="Yes"),OFFSET('Sanitation Data'!$D$6,0,10*ROW('Sanitation Data'!D96)),NA())</f>
        <v>#N/A</v>
      </c>
      <c r="X102" s="530" t="e">
        <f ca="1">+IF(AND(ISNUMBER(OFFSET('Sanitation Data'!$D$10,0,10*ROW('Sanitation Data'!D96))),'Data Summary'!CM102="Yes"),OFFSET('Sanitation Data'!$D$10,0,10*ROW('Sanitation Data'!D96)),NA())</f>
        <v>#N/A</v>
      </c>
      <c r="Y102" s="530" t="e">
        <f ca="1">+IF(AND(ISNUMBER(OFFSET('Sanitation Data'!$D$11,0,10*ROW('Sanitation Data'!D96))),'Data Summary'!CN102="Yes"),OFFSET('Sanitation Data'!$D$11,0,10*ROW('Sanitation Data'!D96)),NA())</f>
        <v>#N/A</v>
      </c>
      <c r="Z102" s="530" t="e">
        <f ca="1">+IF(AND(ISNUMBER(OFFSET('Sanitation Data'!$D$12,0,10*ROW('Sanitation Data'!D96))),'Data Summary'!CO102="Yes"),OFFSET('Sanitation Data'!$D$12,0,10*ROW('Sanitation Data'!D96)),NA())</f>
        <v>#N/A</v>
      </c>
      <c r="AA102" s="530" t="e">
        <f ca="1">+IF(AND(ISNUMBER(OFFSET('Sanitation Data'!$E$4,0,10*ROW('Sanitation Data'!E96))),'Data Summary'!CP102="Yes"),100-OFFSET('Sanitation Data'!$E$4,0,10*ROW('Sanitation Data'!E96)),NA())</f>
        <v>#N/A</v>
      </c>
      <c r="AB102" s="530" t="e">
        <f ca="1">+IF(AND(ISNUMBER(OFFSET('Sanitation Data'!$E$6,0,10*ROW('Sanitation Data'!E96))),'Data Summary'!CQ102="Yes"),OFFSET('Sanitation Data'!$E$6,0,10*ROW('Sanitation Data'!E96)),NA())</f>
        <v>#N/A</v>
      </c>
      <c r="AC102" s="530" t="e">
        <f ca="1">+IF(AND(ISNUMBER(OFFSET('Sanitation Data'!$E$10,0,10*ROW('Sanitation Data'!E96))),'Data Summary'!CR102="Yes"),OFFSET('Sanitation Data'!$E$10,0,10*ROW('Sanitation Data'!E96)),NA())</f>
        <v>#N/A</v>
      </c>
      <c r="AD102" s="530" t="e">
        <f ca="1">+IF(AND(ISNUMBER(OFFSET('Sanitation Data'!$E$11,0,10*ROW('Sanitation Data'!E96))),'Data Summary'!CS102="Yes"),OFFSET('Sanitation Data'!$E$11,0,10*ROW('Sanitation Data'!E96)),NA())</f>
        <v>#N/A</v>
      </c>
      <c r="AE102" s="530" t="e">
        <f ca="1">+IF(AND(ISNUMBER(OFFSET('Sanitation Data'!$E$12,0,10*ROW('Sanitation Data'!E96))),'Data Summary'!CT102="Yes"),OFFSET('Sanitation Data'!$E$12,0,10*ROW('Sanitation Data'!E96)),NA())</f>
        <v>#N/A</v>
      </c>
      <c r="AF102" s="530" t="e">
        <f ca="1">+IF(AND(ISNUMBER(OFFSET('Sanitation Data'!$F$4,0,10*ROW('Sanitation Data'!F96))),'Data Summary'!CU102="Yes"),100-OFFSET('Sanitation Data'!$F$4,0,10*ROW('Sanitation Data'!F96)),NA())</f>
        <v>#N/A</v>
      </c>
      <c r="AG102" s="530" t="e">
        <f ca="1">+IF(AND(ISNUMBER(OFFSET('Sanitation Data'!$F$6,0,10*ROW('Sanitation Data'!F96))),'Data Summary'!CV102="Yes"),OFFSET('Sanitation Data'!$F$6,0,10*ROW('Sanitation Data'!F96)),NA())</f>
        <v>#N/A</v>
      </c>
      <c r="AH102" s="530" t="e">
        <f ca="1">+IF(AND(ISNUMBER(OFFSET('Sanitation Data'!$F$10,0,10*ROW('Sanitation Data'!F96))),'Data Summary'!CW102="Yes"),OFFSET('Sanitation Data'!$F$10,0,10*ROW('Sanitation Data'!F96)),NA())</f>
        <v>#N/A</v>
      </c>
      <c r="AI102" s="530" t="e">
        <f ca="1">+IF(AND(ISNUMBER(OFFSET('Sanitation Data'!$F$11,0,10*ROW('Sanitation Data'!F96))),'Data Summary'!CX102="Yes"),OFFSET('Sanitation Data'!$F$11,0,10*ROW('Sanitation Data'!F96)),NA())</f>
        <v>#N/A</v>
      </c>
      <c r="AJ102" s="530" t="e">
        <f ca="1">+IF(AND(ISNUMBER(OFFSET('Sanitation Data'!$F$12,0,10*ROW('Sanitation Data'!F96))),'Data Summary'!CY102="Yes"),OFFSET('Sanitation Data'!$F$12,0,10*ROW('Sanitation Data'!F96)),NA())</f>
        <v>#N/A</v>
      </c>
      <c r="AK102" s="530" t="e">
        <f ca="1">+IF(AND(ISNUMBER(OFFSET('Sanitation Data'!$G$4,0,10*ROW('Sanitation Data'!G96))),'Data Summary'!CZ102="Yes"),100-OFFSET('Sanitation Data'!$G$4,0,10*ROW('Sanitation Data'!G96)),NA())</f>
        <v>#N/A</v>
      </c>
      <c r="AL102" s="530" t="e">
        <f ca="1">+IF(AND(ISNUMBER(OFFSET('Sanitation Data'!$G$6,0,10*ROW('Sanitation Data'!G96))),'Data Summary'!DA102="Yes"),OFFSET('Sanitation Data'!$G$6,0,10*ROW('Sanitation Data'!G96)),NA())</f>
        <v>#N/A</v>
      </c>
      <c r="AM102" s="530" t="e">
        <f ca="1">+IF(AND(ISNUMBER(OFFSET('Sanitation Data'!$G$10,0,10*ROW('Sanitation Data'!G96))),'Data Summary'!DB102="Yes"),OFFSET('Sanitation Data'!$G$10,0,10*ROW('Sanitation Data'!G96)),NA())</f>
        <v>#N/A</v>
      </c>
      <c r="AN102" s="530" t="e">
        <f ca="1">+IF(AND(ISNUMBER(OFFSET('Sanitation Data'!$G$11,0,10*ROW('Sanitation Data'!G96))),'Data Summary'!DC102="Yes"),OFFSET('Sanitation Data'!$G$11,0,10*ROW('Sanitation Data'!G96)),NA())</f>
        <v>#N/A</v>
      </c>
      <c r="AO102" s="530" t="e">
        <f ca="1">+IF(AND(ISNUMBER(OFFSET('Sanitation Data'!$G$12,0,10*ROW('Sanitation Data'!G96))),'Data Summary'!DD102="Yes"),OFFSET('Sanitation Data'!$G$12,0,10*ROW('Sanitation Data'!G96)),NA())</f>
        <v>#N/A</v>
      </c>
      <c r="AP102" s="530" t="e">
        <f ca="1">+IF(AND(ISNUMBER(OFFSET('Sanitation Data'!$H$4,0,10*ROW('Sanitation Data'!H96))),'Data Summary'!DE102="Yes"),100-OFFSET('Sanitation Data'!$H$4,0,10*ROW('Sanitation Data'!H96)),NA())</f>
        <v>#N/A</v>
      </c>
      <c r="AQ102" s="530" t="e">
        <f ca="1">+IF(AND(ISNUMBER(OFFSET('Sanitation Data'!$H$6,0,10*ROW('Sanitation Data'!H96))),'Data Summary'!DF102="Yes"),OFFSET('Sanitation Data'!$H$6,0,10*ROW('Sanitation Data'!H96)),NA())</f>
        <v>#N/A</v>
      </c>
      <c r="AR102" s="530" t="e">
        <f ca="1">+IF(AND(ISNUMBER(OFFSET('Sanitation Data'!$H$10,0,10*ROW('Sanitation Data'!H96))),'Data Summary'!DG102="Yes"),OFFSET('Sanitation Data'!$H$10,0,10*ROW('Sanitation Data'!H96)),NA())</f>
        <v>#N/A</v>
      </c>
      <c r="AS102" s="530" t="e">
        <f ca="1">+IF(AND(ISNUMBER(OFFSET('Sanitation Data'!$H$11,0,10*ROW('Sanitation Data'!H96))),'Data Summary'!DH102="Yes"),OFFSET('Sanitation Data'!$H$11,0,10*ROW('Sanitation Data'!H96)),NA())</f>
        <v>#N/A</v>
      </c>
      <c r="AT102" s="530" t="e">
        <f ca="1">+IF(AND(ISNUMBER(OFFSET('Sanitation Data'!$H$12,0,10*ROW('Sanitation Data'!H96))),'Data Summary'!DI102="Yes"),OFFSET('Sanitation Data'!$H$12,0,10*ROW('Sanitation Data'!H96)),NA())</f>
        <v>#N/A</v>
      </c>
      <c r="AU102" s="530" t="e">
        <f ca="1">+IF(AND(ISNUMBER(OFFSET('Sanitation Data'!$I$4,0,10*ROW('Sanitation Data'!I96))),'Data Summary'!DJ102="Yes"),100-OFFSET('Sanitation Data'!$I$4,0,10*ROW('Sanitation Data'!I96)),NA())</f>
        <v>#N/A</v>
      </c>
      <c r="AV102" s="530" t="e">
        <f ca="1">+IF(AND(ISNUMBER(OFFSET('Sanitation Data'!$I$6,0,10*ROW('Sanitation Data'!I96))),'Data Summary'!DK102="Yes"),OFFSET('Sanitation Data'!$I$6,0,10*ROW('Sanitation Data'!I96)),NA())</f>
        <v>#N/A</v>
      </c>
      <c r="AW102" s="530" t="e">
        <f ca="1">+IF(AND(ISNUMBER(OFFSET('Sanitation Data'!$I$10,0,10*ROW('Sanitation Data'!I96))),'Data Summary'!DL102="Yes"),OFFSET('Sanitation Data'!$I$10,0,10*ROW('Sanitation Data'!I96)),NA())</f>
        <v>#N/A</v>
      </c>
      <c r="AX102" s="530" t="e">
        <f ca="1">+IF(AND(ISNUMBER(OFFSET('Sanitation Data'!$I$11,0,10*ROW('Sanitation Data'!I96))),'Data Summary'!DM102="Yes"),OFFSET('Sanitation Data'!$I$11,0,10*ROW('Sanitation Data'!I96)),NA())</f>
        <v>#N/A</v>
      </c>
      <c r="AY102" s="530" t="e">
        <f ca="1">+IF(AND(ISNUMBER(OFFSET('Sanitation Data'!$I$12,0,10*ROW('Sanitation Data'!I96))),'Data Summary'!DN102="Yes"),OFFSET('Sanitation Data'!$I$12,0,10*ROW('Sanitation Data'!I96)),NA())</f>
        <v>#N/A</v>
      </c>
      <c r="AZ102" s="531" t="e">
        <f ca="1">+IF(AND(ISNUMBER(OFFSET('Hygiene Data'!$D$5,0,10*ROW('Hygiene Data'!D96))),'Data Summary'!DO102="Yes"),OFFSET('Hygiene Data'!$D$5,0,10*ROW('Hygiene Data'!D96)),NA())</f>
        <v>#N/A</v>
      </c>
      <c r="BA102" s="531" t="e">
        <f ca="1">+IF(AND(ISNUMBER(OFFSET('Hygiene Data'!$D$7,0,10*ROW('Hygiene Data'!D96))),'Data Summary'!DP102="Yes"),OFFSET('Hygiene Data'!$D$7,0,10*ROW('Hygiene Data'!D96)),NA())</f>
        <v>#N/A</v>
      </c>
      <c r="BB102" s="531" t="e">
        <f ca="1">+IF(AND(ISNUMBER(OFFSET('Hygiene Data'!$D$9,0,10*ROW('Hygiene Data'!D96))),'Data Summary'!DQ102="Yes"),OFFSET('Hygiene Data'!$D$9,0,10*ROW('Hygiene Data'!D96)),NA())</f>
        <v>#N/A</v>
      </c>
      <c r="BC102" s="531" t="e">
        <f ca="1">+IF(AND(ISNUMBER(OFFSET('Hygiene Data'!$E$5,0,10*ROW('Hygiene Data'!E96))),'Data Summary'!DR102="Yes"),OFFSET('Hygiene Data'!$E$5,0,10*ROW('Hygiene Data'!E96)),NA())</f>
        <v>#N/A</v>
      </c>
      <c r="BD102" s="531" t="e">
        <f ca="1">+IF(AND(ISNUMBER(OFFSET('Hygiene Data'!$E$7,0,10*ROW('Hygiene Data'!E96))),'Data Summary'!DS102="Yes"),OFFSET('Hygiene Data'!$E$7,0,10*ROW('Hygiene Data'!E96)),NA())</f>
        <v>#N/A</v>
      </c>
      <c r="BE102" s="531" t="e">
        <f ca="1">+IF(AND(ISNUMBER(OFFSET('Hygiene Data'!$E$9,0,10*ROW('Hygiene Data'!E96))),'Data Summary'!DT102="Yes"),OFFSET('Hygiene Data'!$E$9,0,10*ROW('Hygiene Data'!E96)),NA())</f>
        <v>#N/A</v>
      </c>
      <c r="BF102" s="531" t="e">
        <f ca="1">+IF(AND(ISNUMBER(OFFSET('Hygiene Data'!$F$5,0,10*ROW('Hygiene Data'!F96))),'Data Summary'!DU102="Yes"),OFFSET('Hygiene Data'!$F$5,0,10*ROW('Hygiene Data'!F96)),NA())</f>
        <v>#N/A</v>
      </c>
      <c r="BG102" s="531" t="e">
        <f ca="1">+IF(AND(ISNUMBER(OFFSET('Hygiene Data'!$F$7,0,10*ROW('Hygiene Data'!F96))),'Data Summary'!DV102="Yes"),OFFSET('Hygiene Data'!$F$7,0,10*ROW('Hygiene Data'!F96)),NA())</f>
        <v>#N/A</v>
      </c>
      <c r="BH102" s="531" t="e">
        <f ca="1">+IF(AND(ISNUMBER(OFFSET('Hygiene Data'!$F$9,0,10*ROW('Hygiene Data'!F96))),'Data Summary'!DW102="Yes"),OFFSET('Hygiene Data'!$F$9,0,10*ROW('Hygiene Data'!F96)),NA())</f>
        <v>#N/A</v>
      </c>
      <c r="BI102" s="531" t="e">
        <f ca="1">+IF(AND(ISNUMBER(OFFSET('Hygiene Data'!$G$5,0,10*ROW('Hygiene Data'!G96))),'Data Summary'!DX102="Yes"),OFFSET('Hygiene Data'!$G$5,0,10*ROW('Hygiene Data'!G96)),NA())</f>
        <v>#N/A</v>
      </c>
      <c r="BJ102" s="531" t="e">
        <f ca="1">+IF(AND(ISNUMBER(OFFSET('Hygiene Data'!$G$7,0,10*ROW('Hygiene Data'!G96))),'Data Summary'!DY102="Yes"),OFFSET('Hygiene Data'!$G$7,0,10*ROW('Hygiene Data'!G96)),NA())</f>
        <v>#N/A</v>
      </c>
      <c r="BK102" s="531" t="e">
        <f ca="1">+IF(AND(ISNUMBER(OFFSET('Hygiene Data'!$G$9,0,10*ROW('Hygiene Data'!G96))),'Data Summary'!DZ102="Yes"),OFFSET('Hygiene Data'!$G$9,0,10*ROW('Hygiene Data'!G96)),NA())</f>
        <v>#N/A</v>
      </c>
      <c r="BL102" s="531" t="e">
        <f ca="1">+IF(AND(ISNUMBER(OFFSET('Hygiene Data'!$H$5,0,10*ROW('Hygiene Data'!H96))),'Data Summary'!EA102="Yes"),OFFSET('Hygiene Data'!$H$5,0,10*ROW('Hygiene Data'!H96)),NA())</f>
        <v>#N/A</v>
      </c>
      <c r="BM102" s="531" t="e">
        <f ca="1">+IF(AND(ISNUMBER(OFFSET('Hygiene Data'!$H$7,0,10*ROW('Hygiene Data'!H96))),'Data Summary'!EB102="Yes"),OFFSET('Hygiene Data'!$H$7,0,10*ROW('Hygiene Data'!H96)),NA())</f>
        <v>#N/A</v>
      </c>
      <c r="BN102" s="531" t="e">
        <f ca="1">+IF(AND(ISNUMBER(OFFSET('Hygiene Data'!$H$9,0,10*ROW('Hygiene Data'!H96))),'Data Summary'!EC102="Yes"),OFFSET('Hygiene Data'!$H$9,0,10*ROW('Hygiene Data'!H96)),NA())</f>
        <v>#N/A</v>
      </c>
      <c r="BO102" s="531" t="e">
        <f ca="1">+IF(AND(ISNUMBER(OFFSET('Hygiene Data'!$I$5,0,10*ROW('Hygiene Data'!I96))),'Data Summary'!ED102="Yes"),OFFSET('Hygiene Data'!$I$5,0,10*ROW('Hygiene Data'!I96)),NA())</f>
        <v>#N/A</v>
      </c>
      <c r="BP102" s="531" t="e">
        <f ca="1">+IF(AND(ISNUMBER(OFFSET('Hygiene Data'!$I$7,0,10*ROW('Hygiene Data'!I96))),'Data Summary'!EE102="Yes"),OFFSET('Hygiene Data'!$I$7,0,10*ROW('Hygiene Data'!I96)),NA())</f>
        <v>#N/A</v>
      </c>
      <c r="BQ102" s="531" t="e">
        <f ca="1">+IF(AND(ISNUMBER(OFFSET('Hygiene Data'!$I$9,0,10*ROW('Hygiene Data'!I96))),'Data Summary'!EF102="Yes"),OFFSET('Hygiene Data'!$I$9,0,10*ROW('Hygiene Data'!I96)),NA())</f>
        <v>#N/A</v>
      </c>
    </row>
    <row r="103" spans="1:69" x14ac:dyDescent="0.25">
      <c r="A103" s="527" t="e">
        <f ca="1">+RIGHT('Data Summary'!A103,LEN('Data Summary'!A103)-9)</f>
        <v>#VALUE!</v>
      </c>
      <c r="B103" s="501" t="str">
        <f ca="1">+IF(ISTEXT('Data Summary'!B103),'Data Summary'!B103,"")</f>
        <v/>
      </c>
      <c r="C103" s="528" t="e">
        <f ca="1">+VALUE('Data Summary'!C103)</f>
        <v>#VALUE!</v>
      </c>
      <c r="D103" s="529" t="e">
        <f ca="1">+IF(AND(ISNUMBER(OFFSET('Water Data'!$D$4,0,10*ROW('Water Data'!D97))),'Data Summary'!BS103="Yes"),100-OFFSET('Water Data'!$D$4,0,10*ROW('Water Data'!D97)),NA())</f>
        <v>#N/A</v>
      </c>
      <c r="E103" s="529" t="e">
        <f ca="1">+IF(AND(ISNUMBER(OFFSET('Water Data'!$D$6,0,10*ROW('Water Data'!D97))),'Data Summary'!BT103="Yes"),OFFSET('Water Data'!$D$6,0,10*ROW('Water Data'!D97)),NA())</f>
        <v>#N/A</v>
      </c>
      <c r="F103" s="529" t="e">
        <f ca="1">+IF(AND(ISNUMBER(OFFSET('Water Data'!$D$9,0,10*ROW('Water Data'!D97))),'Data Summary'!BU103="Yes"),OFFSET('Water Data'!$D$9,0,10*ROW('Water Data'!D97)),NA())</f>
        <v>#N/A</v>
      </c>
      <c r="G103" s="529" t="e">
        <f ca="1">+IF(AND(ISNUMBER(OFFSET('Water Data'!$E$4,0,10*ROW('Water Data'!E97))),'Data Summary'!BV103="Yes"),100-OFFSET('Water Data'!$E$4,0,10*ROW('Water Data'!E97)),NA())</f>
        <v>#N/A</v>
      </c>
      <c r="H103" s="529" t="e">
        <f ca="1">+IF(AND(ISNUMBER(OFFSET('Water Data'!$E$6,0,10*ROW('Water Data'!E97))),'Data Summary'!BW103="Yes"),OFFSET('Water Data'!$E$6,0,10*ROW('Water Data'!E97)),NA())</f>
        <v>#N/A</v>
      </c>
      <c r="I103" s="529" t="e">
        <f ca="1">+IF(AND(ISNUMBER(OFFSET('Water Data'!$E$9,0,10*ROW('Water Data'!E97))),'Data Summary'!BX103="Yes"),OFFSET('Water Data'!$E$9,0,10*ROW('Water Data'!E97)),NA())</f>
        <v>#N/A</v>
      </c>
      <c r="J103" s="529" t="e">
        <f ca="1">+IF(AND(ISNUMBER(OFFSET('Water Data'!$F$4,0,10*ROW('Water Data'!F97))),'Data Summary'!BY103="Yes"),100-OFFSET('Water Data'!$F$4,0,10*ROW('Water Data'!F97)),NA())</f>
        <v>#N/A</v>
      </c>
      <c r="K103" s="529" t="e">
        <f ca="1">+IF(AND(ISNUMBER(OFFSET('Water Data'!$F$6,0,10*ROW('Water Data'!F97))),'Data Summary'!BZ103="Yes"),OFFSET('Water Data'!$F$6,0,10*ROW('Water Data'!F97)),NA())</f>
        <v>#N/A</v>
      </c>
      <c r="L103" s="529" t="e">
        <f ca="1">+IF(AND(ISNUMBER(OFFSET('Water Data'!$F$9,0,10*ROW('Water Data'!F97))),'Data Summary'!CA103="Yes"),OFFSET('Water Data'!$F$9,0,10*ROW('Water Data'!F97)),NA())</f>
        <v>#N/A</v>
      </c>
      <c r="M103" s="529" t="e">
        <f ca="1">+IF(AND(ISNUMBER(OFFSET('Water Data'!$G$4,0,10*ROW('Water Data'!G97))),'Data Summary'!CB103="Yes"),100-OFFSET('Water Data'!$G$4,0,10*ROW('Water Data'!G97)),NA())</f>
        <v>#N/A</v>
      </c>
      <c r="N103" s="529" t="e">
        <f ca="1">+IF(AND(ISNUMBER(OFFSET('Water Data'!$G$6,0,10*ROW('Water Data'!G97))),'Data Summary'!CC103="Yes"),OFFSET('Water Data'!$G$6,0,10*ROW('Water Data'!G97)),NA())</f>
        <v>#N/A</v>
      </c>
      <c r="O103" s="529" t="e">
        <f ca="1">+IF(AND(ISNUMBER(OFFSET('Water Data'!$G$9,0,10*ROW('Water Data'!G97))),'Data Summary'!CD103="Yes"),OFFSET('Water Data'!$G$9,0,10*ROW('Water Data'!G97)),NA())</f>
        <v>#N/A</v>
      </c>
      <c r="P103" s="529" t="e">
        <f ca="1">+IF(AND(ISNUMBER(OFFSET('Water Data'!$H$4,0,10*ROW('Water Data'!H97))),'Data Summary'!CE103="Yes"),100-OFFSET('Water Data'!$H$4,0,10*ROW('Water Data'!H97)),NA())</f>
        <v>#N/A</v>
      </c>
      <c r="Q103" s="529" t="e">
        <f ca="1">+IF(AND(ISNUMBER(OFFSET('Water Data'!$H$6,0,10*ROW('Water Data'!H97))),'Data Summary'!CF103="Yes"),OFFSET('Water Data'!$H$6,0,10*ROW('Water Data'!H97)),NA())</f>
        <v>#N/A</v>
      </c>
      <c r="R103" s="529" t="e">
        <f ca="1">+IF(AND(ISNUMBER(OFFSET('Water Data'!$H$9,0,10*ROW('Water Data'!H97))),'Data Summary'!CG103="Yes"),OFFSET('Water Data'!$H$9,0,10*ROW('Water Data'!H97)),NA())</f>
        <v>#N/A</v>
      </c>
      <c r="S103" s="529" t="e">
        <f ca="1">+IF(AND(ISNUMBER(OFFSET('Water Data'!$I$4,0,10*ROW('Water Data'!I97))),'Data Summary'!CH103="Yes"),100-OFFSET('Water Data'!$I$4,0,10*ROW('Water Data'!I97)),NA())</f>
        <v>#N/A</v>
      </c>
      <c r="T103" s="529" t="e">
        <f ca="1">+IF(AND(ISNUMBER(OFFSET('Water Data'!$I$6,0,10*ROW('Water Data'!I97))),'Data Summary'!CI103="Yes"),OFFSET('Water Data'!$I$6,0,10*ROW('Water Data'!I97)),NA())</f>
        <v>#N/A</v>
      </c>
      <c r="U103" s="529" t="e">
        <f ca="1">+IF(AND(ISNUMBER(OFFSET('Water Data'!$I$9,0,10*ROW('Water Data'!I97))),'Data Summary'!CJ103="Yes"),OFFSET('Water Data'!$I$9,0,10*ROW('Water Data'!I97)),NA())</f>
        <v>#N/A</v>
      </c>
      <c r="V103" s="530" t="e">
        <f ca="1">+IF(AND(ISNUMBER(OFFSET('Sanitation Data'!$D$4,0,10*ROW('Sanitation Data'!D97))),'Data Summary'!CK103="Yes"),100-OFFSET('Sanitation Data'!$D$4,0,10*ROW('Sanitation Data'!D97)),NA())</f>
        <v>#N/A</v>
      </c>
      <c r="W103" s="530" t="e">
        <f ca="1">+IF(AND(ISNUMBER(OFFSET('Sanitation Data'!$D$6,0,10*ROW('Sanitation Data'!D97))),'Data Summary'!CL103="Yes"),OFFSET('Sanitation Data'!$D$6,0,10*ROW('Sanitation Data'!D97)),NA())</f>
        <v>#N/A</v>
      </c>
      <c r="X103" s="530" t="e">
        <f ca="1">+IF(AND(ISNUMBER(OFFSET('Sanitation Data'!$D$10,0,10*ROW('Sanitation Data'!D97))),'Data Summary'!CM103="Yes"),OFFSET('Sanitation Data'!$D$10,0,10*ROW('Sanitation Data'!D97)),NA())</f>
        <v>#N/A</v>
      </c>
      <c r="Y103" s="530" t="e">
        <f ca="1">+IF(AND(ISNUMBER(OFFSET('Sanitation Data'!$D$11,0,10*ROW('Sanitation Data'!D97))),'Data Summary'!CN103="Yes"),OFFSET('Sanitation Data'!$D$11,0,10*ROW('Sanitation Data'!D97)),NA())</f>
        <v>#N/A</v>
      </c>
      <c r="Z103" s="530" t="e">
        <f ca="1">+IF(AND(ISNUMBER(OFFSET('Sanitation Data'!$D$12,0,10*ROW('Sanitation Data'!D97))),'Data Summary'!CO103="Yes"),OFFSET('Sanitation Data'!$D$12,0,10*ROW('Sanitation Data'!D97)),NA())</f>
        <v>#N/A</v>
      </c>
      <c r="AA103" s="530" t="e">
        <f ca="1">+IF(AND(ISNUMBER(OFFSET('Sanitation Data'!$E$4,0,10*ROW('Sanitation Data'!E97))),'Data Summary'!CP103="Yes"),100-OFFSET('Sanitation Data'!$E$4,0,10*ROW('Sanitation Data'!E97)),NA())</f>
        <v>#N/A</v>
      </c>
      <c r="AB103" s="530" t="e">
        <f ca="1">+IF(AND(ISNUMBER(OFFSET('Sanitation Data'!$E$6,0,10*ROW('Sanitation Data'!E97))),'Data Summary'!CQ103="Yes"),OFFSET('Sanitation Data'!$E$6,0,10*ROW('Sanitation Data'!E97)),NA())</f>
        <v>#N/A</v>
      </c>
      <c r="AC103" s="530" t="e">
        <f ca="1">+IF(AND(ISNUMBER(OFFSET('Sanitation Data'!$E$10,0,10*ROW('Sanitation Data'!E97))),'Data Summary'!CR103="Yes"),OFFSET('Sanitation Data'!$E$10,0,10*ROW('Sanitation Data'!E97)),NA())</f>
        <v>#N/A</v>
      </c>
      <c r="AD103" s="530" t="e">
        <f ca="1">+IF(AND(ISNUMBER(OFFSET('Sanitation Data'!$E$11,0,10*ROW('Sanitation Data'!E97))),'Data Summary'!CS103="Yes"),OFFSET('Sanitation Data'!$E$11,0,10*ROW('Sanitation Data'!E97)),NA())</f>
        <v>#N/A</v>
      </c>
      <c r="AE103" s="530" t="e">
        <f ca="1">+IF(AND(ISNUMBER(OFFSET('Sanitation Data'!$E$12,0,10*ROW('Sanitation Data'!E97))),'Data Summary'!CT103="Yes"),OFFSET('Sanitation Data'!$E$12,0,10*ROW('Sanitation Data'!E97)),NA())</f>
        <v>#N/A</v>
      </c>
      <c r="AF103" s="530" t="e">
        <f ca="1">+IF(AND(ISNUMBER(OFFSET('Sanitation Data'!$F$4,0,10*ROW('Sanitation Data'!F97))),'Data Summary'!CU103="Yes"),100-OFFSET('Sanitation Data'!$F$4,0,10*ROW('Sanitation Data'!F97)),NA())</f>
        <v>#N/A</v>
      </c>
      <c r="AG103" s="530" t="e">
        <f ca="1">+IF(AND(ISNUMBER(OFFSET('Sanitation Data'!$F$6,0,10*ROW('Sanitation Data'!F97))),'Data Summary'!CV103="Yes"),OFFSET('Sanitation Data'!$F$6,0,10*ROW('Sanitation Data'!F97)),NA())</f>
        <v>#N/A</v>
      </c>
      <c r="AH103" s="530" t="e">
        <f ca="1">+IF(AND(ISNUMBER(OFFSET('Sanitation Data'!$F$10,0,10*ROW('Sanitation Data'!F97))),'Data Summary'!CW103="Yes"),OFFSET('Sanitation Data'!$F$10,0,10*ROW('Sanitation Data'!F97)),NA())</f>
        <v>#N/A</v>
      </c>
      <c r="AI103" s="530" t="e">
        <f ca="1">+IF(AND(ISNUMBER(OFFSET('Sanitation Data'!$F$11,0,10*ROW('Sanitation Data'!F97))),'Data Summary'!CX103="Yes"),OFFSET('Sanitation Data'!$F$11,0,10*ROW('Sanitation Data'!F97)),NA())</f>
        <v>#N/A</v>
      </c>
      <c r="AJ103" s="530" t="e">
        <f ca="1">+IF(AND(ISNUMBER(OFFSET('Sanitation Data'!$F$12,0,10*ROW('Sanitation Data'!F97))),'Data Summary'!CY103="Yes"),OFFSET('Sanitation Data'!$F$12,0,10*ROW('Sanitation Data'!F97)),NA())</f>
        <v>#N/A</v>
      </c>
      <c r="AK103" s="530" t="e">
        <f ca="1">+IF(AND(ISNUMBER(OFFSET('Sanitation Data'!$G$4,0,10*ROW('Sanitation Data'!G97))),'Data Summary'!CZ103="Yes"),100-OFFSET('Sanitation Data'!$G$4,0,10*ROW('Sanitation Data'!G97)),NA())</f>
        <v>#N/A</v>
      </c>
      <c r="AL103" s="530" t="e">
        <f ca="1">+IF(AND(ISNUMBER(OFFSET('Sanitation Data'!$G$6,0,10*ROW('Sanitation Data'!G97))),'Data Summary'!DA103="Yes"),OFFSET('Sanitation Data'!$G$6,0,10*ROW('Sanitation Data'!G97)),NA())</f>
        <v>#N/A</v>
      </c>
      <c r="AM103" s="530" t="e">
        <f ca="1">+IF(AND(ISNUMBER(OFFSET('Sanitation Data'!$G$10,0,10*ROW('Sanitation Data'!G97))),'Data Summary'!DB103="Yes"),OFFSET('Sanitation Data'!$G$10,0,10*ROW('Sanitation Data'!G97)),NA())</f>
        <v>#N/A</v>
      </c>
      <c r="AN103" s="530" t="e">
        <f ca="1">+IF(AND(ISNUMBER(OFFSET('Sanitation Data'!$G$11,0,10*ROW('Sanitation Data'!G97))),'Data Summary'!DC103="Yes"),OFFSET('Sanitation Data'!$G$11,0,10*ROW('Sanitation Data'!G97)),NA())</f>
        <v>#N/A</v>
      </c>
      <c r="AO103" s="530" t="e">
        <f ca="1">+IF(AND(ISNUMBER(OFFSET('Sanitation Data'!$G$12,0,10*ROW('Sanitation Data'!G97))),'Data Summary'!DD103="Yes"),OFFSET('Sanitation Data'!$G$12,0,10*ROW('Sanitation Data'!G97)),NA())</f>
        <v>#N/A</v>
      </c>
      <c r="AP103" s="530" t="e">
        <f ca="1">+IF(AND(ISNUMBER(OFFSET('Sanitation Data'!$H$4,0,10*ROW('Sanitation Data'!H97))),'Data Summary'!DE103="Yes"),100-OFFSET('Sanitation Data'!$H$4,0,10*ROW('Sanitation Data'!H97)),NA())</f>
        <v>#N/A</v>
      </c>
      <c r="AQ103" s="530" t="e">
        <f ca="1">+IF(AND(ISNUMBER(OFFSET('Sanitation Data'!$H$6,0,10*ROW('Sanitation Data'!H97))),'Data Summary'!DF103="Yes"),OFFSET('Sanitation Data'!$H$6,0,10*ROW('Sanitation Data'!H97)),NA())</f>
        <v>#N/A</v>
      </c>
      <c r="AR103" s="530" t="e">
        <f ca="1">+IF(AND(ISNUMBER(OFFSET('Sanitation Data'!$H$10,0,10*ROW('Sanitation Data'!H97))),'Data Summary'!DG103="Yes"),OFFSET('Sanitation Data'!$H$10,0,10*ROW('Sanitation Data'!H97)),NA())</f>
        <v>#N/A</v>
      </c>
      <c r="AS103" s="530" t="e">
        <f ca="1">+IF(AND(ISNUMBER(OFFSET('Sanitation Data'!$H$11,0,10*ROW('Sanitation Data'!H97))),'Data Summary'!DH103="Yes"),OFFSET('Sanitation Data'!$H$11,0,10*ROW('Sanitation Data'!H97)),NA())</f>
        <v>#N/A</v>
      </c>
      <c r="AT103" s="530" t="e">
        <f ca="1">+IF(AND(ISNUMBER(OFFSET('Sanitation Data'!$H$12,0,10*ROW('Sanitation Data'!H97))),'Data Summary'!DI103="Yes"),OFFSET('Sanitation Data'!$H$12,0,10*ROW('Sanitation Data'!H97)),NA())</f>
        <v>#N/A</v>
      </c>
      <c r="AU103" s="530" t="e">
        <f ca="1">+IF(AND(ISNUMBER(OFFSET('Sanitation Data'!$I$4,0,10*ROW('Sanitation Data'!I97))),'Data Summary'!DJ103="Yes"),100-OFFSET('Sanitation Data'!$I$4,0,10*ROW('Sanitation Data'!I97)),NA())</f>
        <v>#N/A</v>
      </c>
      <c r="AV103" s="530" t="e">
        <f ca="1">+IF(AND(ISNUMBER(OFFSET('Sanitation Data'!$I$6,0,10*ROW('Sanitation Data'!I97))),'Data Summary'!DK103="Yes"),OFFSET('Sanitation Data'!$I$6,0,10*ROW('Sanitation Data'!I97)),NA())</f>
        <v>#N/A</v>
      </c>
      <c r="AW103" s="530" t="e">
        <f ca="1">+IF(AND(ISNUMBER(OFFSET('Sanitation Data'!$I$10,0,10*ROW('Sanitation Data'!I97))),'Data Summary'!DL103="Yes"),OFFSET('Sanitation Data'!$I$10,0,10*ROW('Sanitation Data'!I97)),NA())</f>
        <v>#N/A</v>
      </c>
      <c r="AX103" s="530" t="e">
        <f ca="1">+IF(AND(ISNUMBER(OFFSET('Sanitation Data'!$I$11,0,10*ROW('Sanitation Data'!I97))),'Data Summary'!DM103="Yes"),OFFSET('Sanitation Data'!$I$11,0,10*ROW('Sanitation Data'!I97)),NA())</f>
        <v>#N/A</v>
      </c>
      <c r="AY103" s="530" t="e">
        <f ca="1">+IF(AND(ISNUMBER(OFFSET('Sanitation Data'!$I$12,0,10*ROW('Sanitation Data'!I97))),'Data Summary'!DN103="Yes"),OFFSET('Sanitation Data'!$I$12,0,10*ROW('Sanitation Data'!I97)),NA())</f>
        <v>#N/A</v>
      </c>
      <c r="AZ103" s="531" t="e">
        <f ca="1">+IF(AND(ISNUMBER(OFFSET('Hygiene Data'!$D$5,0,10*ROW('Hygiene Data'!D97))),'Data Summary'!DO103="Yes"),OFFSET('Hygiene Data'!$D$5,0,10*ROW('Hygiene Data'!D97)),NA())</f>
        <v>#N/A</v>
      </c>
      <c r="BA103" s="531" t="e">
        <f ca="1">+IF(AND(ISNUMBER(OFFSET('Hygiene Data'!$D$7,0,10*ROW('Hygiene Data'!D97))),'Data Summary'!DP103="Yes"),OFFSET('Hygiene Data'!$D$7,0,10*ROW('Hygiene Data'!D97)),NA())</f>
        <v>#N/A</v>
      </c>
      <c r="BB103" s="531" t="e">
        <f ca="1">+IF(AND(ISNUMBER(OFFSET('Hygiene Data'!$D$9,0,10*ROW('Hygiene Data'!D97))),'Data Summary'!DQ103="Yes"),OFFSET('Hygiene Data'!$D$9,0,10*ROW('Hygiene Data'!D97)),NA())</f>
        <v>#N/A</v>
      </c>
      <c r="BC103" s="531" t="e">
        <f ca="1">+IF(AND(ISNUMBER(OFFSET('Hygiene Data'!$E$5,0,10*ROW('Hygiene Data'!E97))),'Data Summary'!DR103="Yes"),OFFSET('Hygiene Data'!$E$5,0,10*ROW('Hygiene Data'!E97)),NA())</f>
        <v>#N/A</v>
      </c>
      <c r="BD103" s="531" t="e">
        <f ca="1">+IF(AND(ISNUMBER(OFFSET('Hygiene Data'!$E$7,0,10*ROW('Hygiene Data'!E97))),'Data Summary'!DS103="Yes"),OFFSET('Hygiene Data'!$E$7,0,10*ROW('Hygiene Data'!E97)),NA())</f>
        <v>#N/A</v>
      </c>
      <c r="BE103" s="531" t="e">
        <f ca="1">+IF(AND(ISNUMBER(OFFSET('Hygiene Data'!$E$9,0,10*ROW('Hygiene Data'!E97))),'Data Summary'!DT103="Yes"),OFFSET('Hygiene Data'!$E$9,0,10*ROW('Hygiene Data'!E97)),NA())</f>
        <v>#N/A</v>
      </c>
      <c r="BF103" s="531" t="e">
        <f ca="1">+IF(AND(ISNUMBER(OFFSET('Hygiene Data'!$F$5,0,10*ROW('Hygiene Data'!F97))),'Data Summary'!DU103="Yes"),OFFSET('Hygiene Data'!$F$5,0,10*ROW('Hygiene Data'!F97)),NA())</f>
        <v>#N/A</v>
      </c>
      <c r="BG103" s="531" t="e">
        <f ca="1">+IF(AND(ISNUMBER(OFFSET('Hygiene Data'!$F$7,0,10*ROW('Hygiene Data'!F97))),'Data Summary'!DV103="Yes"),OFFSET('Hygiene Data'!$F$7,0,10*ROW('Hygiene Data'!F97)),NA())</f>
        <v>#N/A</v>
      </c>
      <c r="BH103" s="531" t="e">
        <f ca="1">+IF(AND(ISNUMBER(OFFSET('Hygiene Data'!$F$9,0,10*ROW('Hygiene Data'!F97))),'Data Summary'!DW103="Yes"),OFFSET('Hygiene Data'!$F$9,0,10*ROW('Hygiene Data'!F97)),NA())</f>
        <v>#N/A</v>
      </c>
      <c r="BI103" s="531" t="e">
        <f ca="1">+IF(AND(ISNUMBER(OFFSET('Hygiene Data'!$G$5,0,10*ROW('Hygiene Data'!G97))),'Data Summary'!DX103="Yes"),OFFSET('Hygiene Data'!$G$5,0,10*ROW('Hygiene Data'!G97)),NA())</f>
        <v>#N/A</v>
      </c>
      <c r="BJ103" s="531" t="e">
        <f ca="1">+IF(AND(ISNUMBER(OFFSET('Hygiene Data'!$G$7,0,10*ROW('Hygiene Data'!G97))),'Data Summary'!DY103="Yes"),OFFSET('Hygiene Data'!$G$7,0,10*ROW('Hygiene Data'!G97)),NA())</f>
        <v>#N/A</v>
      </c>
      <c r="BK103" s="531" t="e">
        <f ca="1">+IF(AND(ISNUMBER(OFFSET('Hygiene Data'!$G$9,0,10*ROW('Hygiene Data'!G97))),'Data Summary'!DZ103="Yes"),OFFSET('Hygiene Data'!$G$9,0,10*ROW('Hygiene Data'!G97)),NA())</f>
        <v>#N/A</v>
      </c>
      <c r="BL103" s="531" t="e">
        <f ca="1">+IF(AND(ISNUMBER(OFFSET('Hygiene Data'!$H$5,0,10*ROW('Hygiene Data'!H97))),'Data Summary'!EA103="Yes"),OFFSET('Hygiene Data'!$H$5,0,10*ROW('Hygiene Data'!H97)),NA())</f>
        <v>#N/A</v>
      </c>
      <c r="BM103" s="531" t="e">
        <f ca="1">+IF(AND(ISNUMBER(OFFSET('Hygiene Data'!$H$7,0,10*ROW('Hygiene Data'!H97))),'Data Summary'!EB103="Yes"),OFFSET('Hygiene Data'!$H$7,0,10*ROW('Hygiene Data'!H97)),NA())</f>
        <v>#N/A</v>
      </c>
      <c r="BN103" s="531" t="e">
        <f ca="1">+IF(AND(ISNUMBER(OFFSET('Hygiene Data'!$H$9,0,10*ROW('Hygiene Data'!H97))),'Data Summary'!EC103="Yes"),OFFSET('Hygiene Data'!$H$9,0,10*ROW('Hygiene Data'!H97)),NA())</f>
        <v>#N/A</v>
      </c>
      <c r="BO103" s="531" t="e">
        <f ca="1">+IF(AND(ISNUMBER(OFFSET('Hygiene Data'!$I$5,0,10*ROW('Hygiene Data'!I97))),'Data Summary'!ED103="Yes"),OFFSET('Hygiene Data'!$I$5,0,10*ROW('Hygiene Data'!I97)),NA())</f>
        <v>#N/A</v>
      </c>
      <c r="BP103" s="531" t="e">
        <f ca="1">+IF(AND(ISNUMBER(OFFSET('Hygiene Data'!$I$7,0,10*ROW('Hygiene Data'!I97))),'Data Summary'!EE103="Yes"),OFFSET('Hygiene Data'!$I$7,0,10*ROW('Hygiene Data'!I97)),NA())</f>
        <v>#N/A</v>
      </c>
      <c r="BQ103" s="531" t="e">
        <f ca="1">+IF(AND(ISNUMBER(OFFSET('Hygiene Data'!$I$9,0,10*ROW('Hygiene Data'!I97))),'Data Summary'!EF103="Yes"),OFFSET('Hygiene Data'!$I$9,0,10*ROW('Hygiene Data'!I97)),NA())</f>
        <v>#N/A</v>
      </c>
    </row>
    <row r="104" spans="1:69" x14ac:dyDescent="0.25">
      <c r="A104" s="527" t="e">
        <f ca="1">+RIGHT('Data Summary'!A104,LEN('Data Summary'!A104)-9)</f>
        <v>#VALUE!</v>
      </c>
      <c r="B104" s="501" t="str">
        <f ca="1">+IF(ISTEXT('Data Summary'!B104),'Data Summary'!B104,"")</f>
        <v/>
      </c>
      <c r="C104" s="528" t="e">
        <f ca="1">+VALUE('Data Summary'!C104)</f>
        <v>#VALUE!</v>
      </c>
      <c r="D104" s="529" t="e">
        <f ca="1">+IF(AND(ISNUMBER(OFFSET('Water Data'!$D$4,0,10*ROW('Water Data'!D98))),'Data Summary'!BS104="Yes"),100-OFFSET('Water Data'!$D$4,0,10*ROW('Water Data'!D98)),NA())</f>
        <v>#N/A</v>
      </c>
      <c r="E104" s="529" t="e">
        <f ca="1">+IF(AND(ISNUMBER(OFFSET('Water Data'!$D$6,0,10*ROW('Water Data'!D98))),'Data Summary'!BT104="Yes"),OFFSET('Water Data'!$D$6,0,10*ROW('Water Data'!D98)),NA())</f>
        <v>#N/A</v>
      </c>
      <c r="F104" s="529" t="e">
        <f ca="1">+IF(AND(ISNUMBER(OFFSET('Water Data'!$D$9,0,10*ROW('Water Data'!D98))),'Data Summary'!BU104="Yes"),OFFSET('Water Data'!$D$9,0,10*ROW('Water Data'!D98)),NA())</f>
        <v>#N/A</v>
      </c>
      <c r="G104" s="529" t="e">
        <f ca="1">+IF(AND(ISNUMBER(OFFSET('Water Data'!$E$4,0,10*ROW('Water Data'!E98))),'Data Summary'!BV104="Yes"),100-OFFSET('Water Data'!$E$4,0,10*ROW('Water Data'!E98)),NA())</f>
        <v>#N/A</v>
      </c>
      <c r="H104" s="529" t="e">
        <f ca="1">+IF(AND(ISNUMBER(OFFSET('Water Data'!$E$6,0,10*ROW('Water Data'!E98))),'Data Summary'!BW104="Yes"),OFFSET('Water Data'!$E$6,0,10*ROW('Water Data'!E98)),NA())</f>
        <v>#N/A</v>
      </c>
      <c r="I104" s="529" t="e">
        <f ca="1">+IF(AND(ISNUMBER(OFFSET('Water Data'!$E$9,0,10*ROW('Water Data'!E98))),'Data Summary'!BX104="Yes"),OFFSET('Water Data'!$E$9,0,10*ROW('Water Data'!E98)),NA())</f>
        <v>#N/A</v>
      </c>
      <c r="J104" s="529" t="e">
        <f ca="1">+IF(AND(ISNUMBER(OFFSET('Water Data'!$F$4,0,10*ROW('Water Data'!F98))),'Data Summary'!BY104="Yes"),100-OFFSET('Water Data'!$F$4,0,10*ROW('Water Data'!F98)),NA())</f>
        <v>#N/A</v>
      </c>
      <c r="K104" s="529" t="e">
        <f ca="1">+IF(AND(ISNUMBER(OFFSET('Water Data'!$F$6,0,10*ROW('Water Data'!F98))),'Data Summary'!BZ104="Yes"),OFFSET('Water Data'!$F$6,0,10*ROW('Water Data'!F98)),NA())</f>
        <v>#N/A</v>
      </c>
      <c r="L104" s="529" t="e">
        <f ca="1">+IF(AND(ISNUMBER(OFFSET('Water Data'!$F$9,0,10*ROW('Water Data'!F98))),'Data Summary'!CA104="Yes"),OFFSET('Water Data'!$F$9,0,10*ROW('Water Data'!F98)),NA())</f>
        <v>#N/A</v>
      </c>
      <c r="M104" s="529" t="e">
        <f ca="1">+IF(AND(ISNUMBER(OFFSET('Water Data'!$G$4,0,10*ROW('Water Data'!G98))),'Data Summary'!CB104="Yes"),100-OFFSET('Water Data'!$G$4,0,10*ROW('Water Data'!G98)),NA())</f>
        <v>#N/A</v>
      </c>
      <c r="N104" s="529" t="e">
        <f ca="1">+IF(AND(ISNUMBER(OFFSET('Water Data'!$G$6,0,10*ROW('Water Data'!G98))),'Data Summary'!CC104="Yes"),OFFSET('Water Data'!$G$6,0,10*ROW('Water Data'!G98)),NA())</f>
        <v>#N/A</v>
      </c>
      <c r="O104" s="529" t="e">
        <f ca="1">+IF(AND(ISNUMBER(OFFSET('Water Data'!$G$9,0,10*ROW('Water Data'!G98))),'Data Summary'!CD104="Yes"),OFFSET('Water Data'!$G$9,0,10*ROW('Water Data'!G98)),NA())</f>
        <v>#N/A</v>
      </c>
      <c r="P104" s="529" t="e">
        <f ca="1">+IF(AND(ISNUMBER(OFFSET('Water Data'!$H$4,0,10*ROW('Water Data'!H98))),'Data Summary'!CE104="Yes"),100-OFFSET('Water Data'!$H$4,0,10*ROW('Water Data'!H98)),NA())</f>
        <v>#N/A</v>
      </c>
      <c r="Q104" s="529" t="e">
        <f ca="1">+IF(AND(ISNUMBER(OFFSET('Water Data'!$H$6,0,10*ROW('Water Data'!H98))),'Data Summary'!CF104="Yes"),OFFSET('Water Data'!$H$6,0,10*ROW('Water Data'!H98)),NA())</f>
        <v>#N/A</v>
      </c>
      <c r="R104" s="529" t="e">
        <f ca="1">+IF(AND(ISNUMBER(OFFSET('Water Data'!$H$9,0,10*ROW('Water Data'!H98))),'Data Summary'!CG104="Yes"),OFFSET('Water Data'!$H$9,0,10*ROW('Water Data'!H98)),NA())</f>
        <v>#N/A</v>
      </c>
      <c r="S104" s="529" t="e">
        <f ca="1">+IF(AND(ISNUMBER(OFFSET('Water Data'!$I$4,0,10*ROW('Water Data'!I98))),'Data Summary'!CH104="Yes"),100-OFFSET('Water Data'!$I$4,0,10*ROW('Water Data'!I98)),NA())</f>
        <v>#N/A</v>
      </c>
      <c r="T104" s="529" t="e">
        <f ca="1">+IF(AND(ISNUMBER(OFFSET('Water Data'!$I$6,0,10*ROW('Water Data'!I98))),'Data Summary'!CI104="Yes"),OFFSET('Water Data'!$I$6,0,10*ROW('Water Data'!I98)),NA())</f>
        <v>#N/A</v>
      </c>
      <c r="U104" s="529" t="e">
        <f ca="1">+IF(AND(ISNUMBER(OFFSET('Water Data'!$I$9,0,10*ROW('Water Data'!I98))),'Data Summary'!CJ104="Yes"),OFFSET('Water Data'!$I$9,0,10*ROW('Water Data'!I98)),NA())</f>
        <v>#N/A</v>
      </c>
      <c r="V104" s="530" t="e">
        <f ca="1">+IF(AND(ISNUMBER(OFFSET('Sanitation Data'!$D$4,0,10*ROW('Sanitation Data'!D98))),'Data Summary'!CK104="Yes"),100-OFFSET('Sanitation Data'!$D$4,0,10*ROW('Sanitation Data'!D98)),NA())</f>
        <v>#N/A</v>
      </c>
      <c r="W104" s="530" t="e">
        <f ca="1">+IF(AND(ISNUMBER(OFFSET('Sanitation Data'!$D$6,0,10*ROW('Sanitation Data'!D98))),'Data Summary'!CL104="Yes"),OFFSET('Sanitation Data'!$D$6,0,10*ROW('Sanitation Data'!D98)),NA())</f>
        <v>#N/A</v>
      </c>
      <c r="X104" s="530" t="e">
        <f ca="1">+IF(AND(ISNUMBER(OFFSET('Sanitation Data'!$D$10,0,10*ROW('Sanitation Data'!D98))),'Data Summary'!CM104="Yes"),OFFSET('Sanitation Data'!$D$10,0,10*ROW('Sanitation Data'!D98)),NA())</f>
        <v>#N/A</v>
      </c>
      <c r="Y104" s="530" t="e">
        <f ca="1">+IF(AND(ISNUMBER(OFFSET('Sanitation Data'!$D$11,0,10*ROW('Sanitation Data'!D98))),'Data Summary'!CN104="Yes"),OFFSET('Sanitation Data'!$D$11,0,10*ROW('Sanitation Data'!D98)),NA())</f>
        <v>#N/A</v>
      </c>
      <c r="Z104" s="530" t="e">
        <f ca="1">+IF(AND(ISNUMBER(OFFSET('Sanitation Data'!$D$12,0,10*ROW('Sanitation Data'!D98))),'Data Summary'!CO104="Yes"),OFFSET('Sanitation Data'!$D$12,0,10*ROW('Sanitation Data'!D98)),NA())</f>
        <v>#N/A</v>
      </c>
      <c r="AA104" s="530" t="e">
        <f ca="1">+IF(AND(ISNUMBER(OFFSET('Sanitation Data'!$E$4,0,10*ROW('Sanitation Data'!E98))),'Data Summary'!CP104="Yes"),100-OFFSET('Sanitation Data'!$E$4,0,10*ROW('Sanitation Data'!E98)),NA())</f>
        <v>#N/A</v>
      </c>
      <c r="AB104" s="530" t="e">
        <f ca="1">+IF(AND(ISNUMBER(OFFSET('Sanitation Data'!$E$6,0,10*ROW('Sanitation Data'!E98))),'Data Summary'!CQ104="Yes"),OFFSET('Sanitation Data'!$E$6,0,10*ROW('Sanitation Data'!E98)),NA())</f>
        <v>#N/A</v>
      </c>
      <c r="AC104" s="530" t="e">
        <f ca="1">+IF(AND(ISNUMBER(OFFSET('Sanitation Data'!$E$10,0,10*ROW('Sanitation Data'!E98))),'Data Summary'!CR104="Yes"),OFFSET('Sanitation Data'!$E$10,0,10*ROW('Sanitation Data'!E98)),NA())</f>
        <v>#N/A</v>
      </c>
      <c r="AD104" s="530" t="e">
        <f ca="1">+IF(AND(ISNUMBER(OFFSET('Sanitation Data'!$E$11,0,10*ROW('Sanitation Data'!E98))),'Data Summary'!CS104="Yes"),OFFSET('Sanitation Data'!$E$11,0,10*ROW('Sanitation Data'!E98)),NA())</f>
        <v>#N/A</v>
      </c>
      <c r="AE104" s="530" t="e">
        <f ca="1">+IF(AND(ISNUMBER(OFFSET('Sanitation Data'!$E$12,0,10*ROW('Sanitation Data'!E98))),'Data Summary'!CT104="Yes"),OFFSET('Sanitation Data'!$E$12,0,10*ROW('Sanitation Data'!E98)),NA())</f>
        <v>#N/A</v>
      </c>
      <c r="AF104" s="530" t="e">
        <f ca="1">+IF(AND(ISNUMBER(OFFSET('Sanitation Data'!$F$4,0,10*ROW('Sanitation Data'!F98))),'Data Summary'!CU104="Yes"),100-OFFSET('Sanitation Data'!$F$4,0,10*ROW('Sanitation Data'!F98)),NA())</f>
        <v>#N/A</v>
      </c>
      <c r="AG104" s="530" t="e">
        <f ca="1">+IF(AND(ISNUMBER(OFFSET('Sanitation Data'!$F$6,0,10*ROW('Sanitation Data'!F98))),'Data Summary'!CV104="Yes"),OFFSET('Sanitation Data'!$F$6,0,10*ROW('Sanitation Data'!F98)),NA())</f>
        <v>#N/A</v>
      </c>
      <c r="AH104" s="530" t="e">
        <f ca="1">+IF(AND(ISNUMBER(OFFSET('Sanitation Data'!$F$10,0,10*ROW('Sanitation Data'!F98))),'Data Summary'!CW104="Yes"),OFFSET('Sanitation Data'!$F$10,0,10*ROW('Sanitation Data'!F98)),NA())</f>
        <v>#N/A</v>
      </c>
      <c r="AI104" s="530" t="e">
        <f ca="1">+IF(AND(ISNUMBER(OFFSET('Sanitation Data'!$F$11,0,10*ROW('Sanitation Data'!F98))),'Data Summary'!CX104="Yes"),OFFSET('Sanitation Data'!$F$11,0,10*ROW('Sanitation Data'!F98)),NA())</f>
        <v>#N/A</v>
      </c>
      <c r="AJ104" s="530" t="e">
        <f ca="1">+IF(AND(ISNUMBER(OFFSET('Sanitation Data'!$F$12,0,10*ROW('Sanitation Data'!F98))),'Data Summary'!CY104="Yes"),OFFSET('Sanitation Data'!$F$12,0,10*ROW('Sanitation Data'!F98)),NA())</f>
        <v>#N/A</v>
      </c>
      <c r="AK104" s="530" t="e">
        <f ca="1">+IF(AND(ISNUMBER(OFFSET('Sanitation Data'!$G$4,0,10*ROW('Sanitation Data'!G98))),'Data Summary'!CZ104="Yes"),100-OFFSET('Sanitation Data'!$G$4,0,10*ROW('Sanitation Data'!G98)),NA())</f>
        <v>#N/A</v>
      </c>
      <c r="AL104" s="530" t="e">
        <f ca="1">+IF(AND(ISNUMBER(OFFSET('Sanitation Data'!$G$6,0,10*ROW('Sanitation Data'!G98))),'Data Summary'!DA104="Yes"),OFFSET('Sanitation Data'!$G$6,0,10*ROW('Sanitation Data'!G98)),NA())</f>
        <v>#N/A</v>
      </c>
      <c r="AM104" s="530" t="e">
        <f ca="1">+IF(AND(ISNUMBER(OFFSET('Sanitation Data'!$G$10,0,10*ROW('Sanitation Data'!G98))),'Data Summary'!DB104="Yes"),OFFSET('Sanitation Data'!$G$10,0,10*ROW('Sanitation Data'!G98)),NA())</f>
        <v>#N/A</v>
      </c>
      <c r="AN104" s="530" t="e">
        <f ca="1">+IF(AND(ISNUMBER(OFFSET('Sanitation Data'!$G$11,0,10*ROW('Sanitation Data'!G98))),'Data Summary'!DC104="Yes"),OFFSET('Sanitation Data'!$G$11,0,10*ROW('Sanitation Data'!G98)),NA())</f>
        <v>#N/A</v>
      </c>
      <c r="AO104" s="530" t="e">
        <f ca="1">+IF(AND(ISNUMBER(OFFSET('Sanitation Data'!$G$12,0,10*ROW('Sanitation Data'!G98))),'Data Summary'!DD104="Yes"),OFFSET('Sanitation Data'!$G$12,0,10*ROW('Sanitation Data'!G98)),NA())</f>
        <v>#N/A</v>
      </c>
      <c r="AP104" s="530" t="e">
        <f ca="1">+IF(AND(ISNUMBER(OFFSET('Sanitation Data'!$H$4,0,10*ROW('Sanitation Data'!H98))),'Data Summary'!DE104="Yes"),100-OFFSET('Sanitation Data'!$H$4,0,10*ROW('Sanitation Data'!H98)),NA())</f>
        <v>#N/A</v>
      </c>
      <c r="AQ104" s="530" t="e">
        <f ca="1">+IF(AND(ISNUMBER(OFFSET('Sanitation Data'!$H$6,0,10*ROW('Sanitation Data'!H98))),'Data Summary'!DF104="Yes"),OFFSET('Sanitation Data'!$H$6,0,10*ROW('Sanitation Data'!H98)),NA())</f>
        <v>#N/A</v>
      </c>
      <c r="AR104" s="530" t="e">
        <f ca="1">+IF(AND(ISNUMBER(OFFSET('Sanitation Data'!$H$10,0,10*ROW('Sanitation Data'!H98))),'Data Summary'!DG104="Yes"),OFFSET('Sanitation Data'!$H$10,0,10*ROW('Sanitation Data'!H98)),NA())</f>
        <v>#N/A</v>
      </c>
      <c r="AS104" s="530" t="e">
        <f ca="1">+IF(AND(ISNUMBER(OFFSET('Sanitation Data'!$H$11,0,10*ROW('Sanitation Data'!H98))),'Data Summary'!DH104="Yes"),OFFSET('Sanitation Data'!$H$11,0,10*ROW('Sanitation Data'!H98)),NA())</f>
        <v>#N/A</v>
      </c>
      <c r="AT104" s="530" t="e">
        <f ca="1">+IF(AND(ISNUMBER(OFFSET('Sanitation Data'!$H$12,0,10*ROW('Sanitation Data'!H98))),'Data Summary'!DI104="Yes"),OFFSET('Sanitation Data'!$H$12,0,10*ROW('Sanitation Data'!H98)),NA())</f>
        <v>#N/A</v>
      </c>
      <c r="AU104" s="530" t="e">
        <f ca="1">+IF(AND(ISNUMBER(OFFSET('Sanitation Data'!$I$4,0,10*ROW('Sanitation Data'!I98))),'Data Summary'!DJ104="Yes"),100-OFFSET('Sanitation Data'!$I$4,0,10*ROW('Sanitation Data'!I98)),NA())</f>
        <v>#N/A</v>
      </c>
      <c r="AV104" s="530" t="e">
        <f ca="1">+IF(AND(ISNUMBER(OFFSET('Sanitation Data'!$I$6,0,10*ROW('Sanitation Data'!I98))),'Data Summary'!DK104="Yes"),OFFSET('Sanitation Data'!$I$6,0,10*ROW('Sanitation Data'!I98)),NA())</f>
        <v>#N/A</v>
      </c>
      <c r="AW104" s="530" t="e">
        <f ca="1">+IF(AND(ISNUMBER(OFFSET('Sanitation Data'!$I$10,0,10*ROW('Sanitation Data'!I98))),'Data Summary'!DL104="Yes"),OFFSET('Sanitation Data'!$I$10,0,10*ROW('Sanitation Data'!I98)),NA())</f>
        <v>#N/A</v>
      </c>
      <c r="AX104" s="530" t="e">
        <f ca="1">+IF(AND(ISNUMBER(OFFSET('Sanitation Data'!$I$11,0,10*ROW('Sanitation Data'!I98))),'Data Summary'!DM104="Yes"),OFFSET('Sanitation Data'!$I$11,0,10*ROW('Sanitation Data'!I98)),NA())</f>
        <v>#N/A</v>
      </c>
      <c r="AY104" s="530" t="e">
        <f ca="1">+IF(AND(ISNUMBER(OFFSET('Sanitation Data'!$I$12,0,10*ROW('Sanitation Data'!I98))),'Data Summary'!DN104="Yes"),OFFSET('Sanitation Data'!$I$12,0,10*ROW('Sanitation Data'!I98)),NA())</f>
        <v>#N/A</v>
      </c>
      <c r="AZ104" s="531" t="e">
        <f ca="1">+IF(AND(ISNUMBER(OFFSET('Hygiene Data'!$D$5,0,10*ROW('Hygiene Data'!D98))),'Data Summary'!DO104="Yes"),OFFSET('Hygiene Data'!$D$5,0,10*ROW('Hygiene Data'!D98)),NA())</f>
        <v>#N/A</v>
      </c>
      <c r="BA104" s="531" t="e">
        <f ca="1">+IF(AND(ISNUMBER(OFFSET('Hygiene Data'!$D$7,0,10*ROW('Hygiene Data'!D98))),'Data Summary'!DP104="Yes"),OFFSET('Hygiene Data'!$D$7,0,10*ROW('Hygiene Data'!D98)),NA())</f>
        <v>#N/A</v>
      </c>
      <c r="BB104" s="531" t="e">
        <f ca="1">+IF(AND(ISNUMBER(OFFSET('Hygiene Data'!$D$9,0,10*ROW('Hygiene Data'!D98))),'Data Summary'!DQ104="Yes"),OFFSET('Hygiene Data'!$D$9,0,10*ROW('Hygiene Data'!D98)),NA())</f>
        <v>#N/A</v>
      </c>
      <c r="BC104" s="531" t="e">
        <f ca="1">+IF(AND(ISNUMBER(OFFSET('Hygiene Data'!$E$5,0,10*ROW('Hygiene Data'!E98))),'Data Summary'!DR104="Yes"),OFFSET('Hygiene Data'!$E$5,0,10*ROW('Hygiene Data'!E98)),NA())</f>
        <v>#N/A</v>
      </c>
      <c r="BD104" s="531" t="e">
        <f ca="1">+IF(AND(ISNUMBER(OFFSET('Hygiene Data'!$E$7,0,10*ROW('Hygiene Data'!E98))),'Data Summary'!DS104="Yes"),OFFSET('Hygiene Data'!$E$7,0,10*ROW('Hygiene Data'!E98)),NA())</f>
        <v>#N/A</v>
      </c>
      <c r="BE104" s="531" t="e">
        <f ca="1">+IF(AND(ISNUMBER(OFFSET('Hygiene Data'!$E$9,0,10*ROW('Hygiene Data'!E98))),'Data Summary'!DT104="Yes"),OFFSET('Hygiene Data'!$E$9,0,10*ROW('Hygiene Data'!E98)),NA())</f>
        <v>#N/A</v>
      </c>
      <c r="BF104" s="531" t="e">
        <f ca="1">+IF(AND(ISNUMBER(OFFSET('Hygiene Data'!$F$5,0,10*ROW('Hygiene Data'!F98))),'Data Summary'!DU104="Yes"),OFFSET('Hygiene Data'!$F$5,0,10*ROW('Hygiene Data'!F98)),NA())</f>
        <v>#N/A</v>
      </c>
      <c r="BG104" s="531" t="e">
        <f ca="1">+IF(AND(ISNUMBER(OFFSET('Hygiene Data'!$F$7,0,10*ROW('Hygiene Data'!F98))),'Data Summary'!DV104="Yes"),OFFSET('Hygiene Data'!$F$7,0,10*ROW('Hygiene Data'!F98)),NA())</f>
        <v>#N/A</v>
      </c>
      <c r="BH104" s="531" t="e">
        <f ca="1">+IF(AND(ISNUMBER(OFFSET('Hygiene Data'!$F$9,0,10*ROW('Hygiene Data'!F98))),'Data Summary'!DW104="Yes"),OFFSET('Hygiene Data'!$F$9,0,10*ROW('Hygiene Data'!F98)),NA())</f>
        <v>#N/A</v>
      </c>
      <c r="BI104" s="531" t="e">
        <f ca="1">+IF(AND(ISNUMBER(OFFSET('Hygiene Data'!$G$5,0,10*ROW('Hygiene Data'!G98))),'Data Summary'!DX104="Yes"),OFFSET('Hygiene Data'!$G$5,0,10*ROW('Hygiene Data'!G98)),NA())</f>
        <v>#N/A</v>
      </c>
      <c r="BJ104" s="531" t="e">
        <f ca="1">+IF(AND(ISNUMBER(OFFSET('Hygiene Data'!$G$7,0,10*ROW('Hygiene Data'!G98))),'Data Summary'!DY104="Yes"),OFFSET('Hygiene Data'!$G$7,0,10*ROW('Hygiene Data'!G98)),NA())</f>
        <v>#N/A</v>
      </c>
      <c r="BK104" s="531" t="e">
        <f ca="1">+IF(AND(ISNUMBER(OFFSET('Hygiene Data'!$G$9,0,10*ROW('Hygiene Data'!G98))),'Data Summary'!DZ104="Yes"),OFFSET('Hygiene Data'!$G$9,0,10*ROW('Hygiene Data'!G98)),NA())</f>
        <v>#N/A</v>
      </c>
      <c r="BL104" s="531" t="e">
        <f ca="1">+IF(AND(ISNUMBER(OFFSET('Hygiene Data'!$H$5,0,10*ROW('Hygiene Data'!H98))),'Data Summary'!EA104="Yes"),OFFSET('Hygiene Data'!$H$5,0,10*ROW('Hygiene Data'!H98)),NA())</f>
        <v>#N/A</v>
      </c>
      <c r="BM104" s="531" t="e">
        <f ca="1">+IF(AND(ISNUMBER(OFFSET('Hygiene Data'!$H$7,0,10*ROW('Hygiene Data'!H98))),'Data Summary'!EB104="Yes"),OFFSET('Hygiene Data'!$H$7,0,10*ROW('Hygiene Data'!H98)),NA())</f>
        <v>#N/A</v>
      </c>
      <c r="BN104" s="531" t="e">
        <f ca="1">+IF(AND(ISNUMBER(OFFSET('Hygiene Data'!$H$9,0,10*ROW('Hygiene Data'!H98))),'Data Summary'!EC104="Yes"),OFFSET('Hygiene Data'!$H$9,0,10*ROW('Hygiene Data'!H98)),NA())</f>
        <v>#N/A</v>
      </c>
      <c r="BO104" s="531" t="e">
        <f ca="1">+IF(AND(ISNUMBER(OFFSET('Hygiene Data'!$I$5,0,10*ROW('Hygiene Data'!I98))),'Data Summary'!ED104="Yes"),OFFSET('Hygiene Data'!$I$5,0,10*ROW('Hygiene Data'!I98)),NA())</f>
        <v>#N/A</v>
      </c>
      <c r="BP104" s="531" t="e">
        <f ca="1">+IF(AND(ISNUMBER(OFFSET('Hygiene Data'!$I$7,0,10*ROW('Hygiene Data'!I98))),'Data Summary'!EE104="Yes"),OFFSET('Hygiene Data'!$I$7,0,10*ROW('Hygiene Data'!I98)),NA())</f>
        <v>#N/A</v>
      </c>
      <c r="BQ104" s="531" t="e">
        <f ca="1">+IF(AND(ISNUMBER(OFFSET('Hygiene Data'!$I$9,0,10*ROW('Hygiene Data'!I98))),'Data Summary'!EF104="Yes"),OFFSET('Hygiene Data'!$I$9,0,10*ROW('Hygiene Data'!I98)),NA())</f>
        <v>#N/A</v>
      </c>
    </row>
    <row r="105" spans="1:69" x14ac:dyDescent="0.25">
      <c r="A105" s="527" t="e">
        <f ca="1">+RIGHT('Data Summary'!A105,LEN('Data Summary'!A105)-9)</f>
        <v>#VALUE!</v>
      </c>
      <c r="B105" s="501" t="str">
        <f ca="1">+IF(ISTEXT('Data Summary'!B105),'Data Summary'!B105,"")</f>
        <v/>
      </c>
      <c r="C105" s="528" t="e">
        <f ca="1">+VALUE('Data Summary'!C105)</f>
        <v>#VALUE!</v>
      </c>
      <c r="D105" s="529" t="e">
        <f ca="1">+IF(AND(ISNUMBER(OFFSET('Water Data'!$D$4,0,10*ROW('Water Data'!D99))),'Data Summary'!BS105="Yes"),100-OFFSET('Water Data'!$D$4,0,10*ROW('Water Data'!D99)),NA())</f>
        <v>#N/A</v>
      </c>
      <c r="E105" s="529" t="e">
        <f ca="1">+IF(AND(ISNUMBER(OFFSET('Water Data'!$D$6,0,10*ROW('Water Data'!D99))),'Data Summary'!BT105="Yes"),OFFSET('Water Data'!$D$6,0,10*ROW('Water Data'!D99)),NA())</f>
        <v>#N/A</v>
      </c>
      <c r="F105" s="529" t="e">
        <f ca="1">+IF(AND(ISNUMBER(OFFSET('Water Data'!$D$9,0,10*ROW('Water Data'!D99))),'Data Summary'!BU105="Yes"),OFFSET('Water Data'!$D$9,0,10*ROW('Water Data'!D99)),NA())</f>
        <v>#N/A</v>
      </c>
      <c r="G105" s="529" t="e">
        <f ca="1">+IF(AND(ISNUMBER(OFFSET('Water Data'!$E$4,0,10*ROW('Water Data'!E99))),'Data Summary'!BV105="Yes"),100-OFFSET('Water Data'!$E$4,0,10*ROW('Water Data'!E99)),NA())</f>
        <v>#N/A</v>
      </c>
      <c r="H105" s="529" t="e">
        <f ca="1">+IF(AND(ISNUMBER(OFFSET('Water Data'!$E$6,0,10*ROW('Water Data'!E99))),'Data Summary'!BW105="Yes"),OFFSET('Water Data'!$E$6,0,10*ROW('Water Data'!E99)),NA())</f>
        <v>#N/A</v>
      </c>
      <c r="I105" s="529" t="e">
        <f ca="1">+IF(AND(ISNUMBER(OFFSET('Water Data'!$E$9,0,10*ROW('Water Data'!E99))),'Data Summary'!BX105="Yes"),OFFSET('Water Data'!$E$9,0,10*ROW('Water Data'!E99)),NA())</f>
        <v>#N/A</v>
      </c>
      <c r="J105" s="529" t="e">
        <f ca="1">+IF(AND(ISNUMBER(OFFSET('Water Data'!$F$4,0,10*ROW('Water Data'!F99))),'Data Summary'!BY105="Yes"),100-OFFSET('Water Data'!$F$4,0,10*ROW('Water Data'!F99)),NA())</f>
        <v>#N/A</v>
      </c>
      <c r="K105" s="529" t="e">
        <f ca="1">+IF(AND(ISNUMBER(OFFSET('Water Data'!$F$6,0,10*ROW('Water Data'!F99))),'Data Summary'!BZ105="Yes"),OFFSET('Water Data'!$F$6,0,10*ROW('Water Data'!F99)),NA())</f>
        <v>#N/A</v>
      </c>
      <c r="L105" s="529" t="e">
        <f ca="1">+IF(AND(ISNUMBER(OFFSET('Water Data'!$F$9,0,10*ROW('Water Data'!F99))),'Data Summary'!CA105="Yes"),OFFSET('Water Data'!$F$9,0,10*ROW('Water Data'!F99)),NA())</f>
        <v>#N/A</v>
      </c>
      <c r="M105" s="529" t="e">
        <f ca="1">+IF(AND(ISNUMBER(OFFSET('Water Data'!$G$4,0,10*ROW('Water Data'!G99))),'Data Summary'!CB105="Yes"),100-OFFSET('Water Data'!$G$4,0,10*ROW('Water Data'!G99)),NA())</f>
        <v>#N/A</v>
      </c>
      <c r="N105" s="529" t="e">
        <f ca="1">+IF(AND(ISNUMBER(OFFSET('Water Data'!$G$6,0,10*ROW('Water Data'!G99))),'Data Summary'!CC105="Yes"),OFFSET('Water Data'!$G$6,0,10*ROW('Water Data'!G99)),NA())</f>
        <v>#N/A</v>
      </c>
      <c r="O105" s="529" t="e">
        <f ca="1">+IF(AND(ISNUMBER(OFFSET('Water Data'!$G$9,0,10*ROW('Water Data'!G99))),'Data Summary'!CD105="Yes"),OFFSET('Water Data'!$G$9,0,10*ROW('Water Data'!G99)),NA())</f>
        <v>#N/A</v>
      </c>
      <c r="P105" s="529" t="e">
        <f ca="1">+IF(AND(ISNUMBER(OFFSET('Water Data'!$H$4,0,10*ROW('Water Data'!H99))),'Data Summary'!CE105="Yes"),100-OFFSET('Water Data'!$H$4,0,10*ROW('Water Data'!H99)),NA())</f>
        <v>#N/A</v>
      </c>
      <c r="Q105" s="529" t="e">
        <f ca="1">+IF(AND(ISNUMBER(OFFSET('Water Data'!$H$6,0,10*ROW('Water Data'!H99))),'Data Summary'!CF105="Yes"),OFFSET('Water Data'!$H$6,0,10*ROW('Water Data'!H99)),NA())</f>
        <v>#N/A</v>
      </c>
      <c r="R105" s="529" t="e">
        <f ca="1">+IF(AND(ISNUMBER(OFFSET('Water Data'!$H$9,0,10*ROW('Water Data'!H99))),'Data Summary'!CG105="Yes"),OFFSET('Water Data'!$H$9,0,10*ROW('Water Data'!H99)),NA())</f>
        <v>#N/A</v>
      </c>
      <c r="S105" s="529" t="e">
        <f ca="1">+IF(AND(ISNUMBER(OFFSET('Water Data'!$I$4,0,10*ROW('Water Data'!I99))),'Data Summary'!CH105="Yes"),100-OFFSET('Water Data'!$I$4,0,10*ROW('Water Data'!I99)),NA())</f>
        <v>#N/A</v>
      </c>
      <c r="T105" s="529" t="e">
        <f ca="1">+IF(AND(ISNUMBER(OFFSET('Water Data'!$I$6,0,10*ROW('Water Data'!I99))),'Data Summary'!CI105="Yes"),OFFSET('Water Data'!$I$6,0,10*ROW('Water Data'!I99)),NA())</f>
        <v>#N/A</v>
      </c>
      <c r="U105" s="529" t="e">
        <f ca="1">+IF(AND(ISNUMBER(OFFSET('Water Data'!$I$9,0,10*ROW('Water Data'!I99))),'Data Summary'!CJ105="Yes"),OFFSET('Water Data'!$I$9,0,10*ROW('Water Data'!I99)),NA())</f>
        <v>#N/A</v>
      </c>
      <c r="V105" s="530" t="e">
        <f ca="1">+IF(AND(ISNUMBER(OFFSET('Sanitation Data'!$D$4,0,10*ROW('Sanitation Data'!D99))),'Data Summary'!CK105="Yes"),100-OFFSET('Sanitation Data'!$D$4,0,10*ROW('Sanitation Data'!D99)),NA())</f>
        <v>#N/A</v>
      </c>
      <c r="W105" s="530" t="e">
        <f ca="1">+IF(AND(ISNUMBER(OFFSET('Sanitation Data'!$D$6,0,10*ROW('Sanitation Data'!D99))),'Data Summary'!CL105="Yes"),OFFSET('Sanitation Data'!$D$6,0,10*ROW('Sanitation Data'!D99)),NA())</f>
        <v>#N/A</v>
      </c>
      <c r="X105" s="530" t="e">
        <f ca="1">+IF(AND(ISNUMBER(OFFSET('Sanitation Data'!$D$10,0,10*ROW('Sanitation Data'!D99))),'Data Summary'!CM105="Yes"),OFFSET('Sanitation Data'!$D$10,0,10*ROW('Sanitation Data'!D99)),NA())</f>
        <v>#N/A</v>
      </c>
      <c r="Y105" s="530" t="e">
        <f ca="1">+IF(AND(ISNUMBER(OFFSET('Sanitation Data'!$D$11,0,10*ROW('Sanitation Data'!D99))),'Data Summary'!CN105="Yes"),OFFSET('Sanitation Data'!$D$11,0,10*ROW('Sanitation Data'!D99)),NA())</f>
        <v>#N/A</v>
      </c>
      <c r="Z105" s="530" t="e">
        <f ca="1">+IF(AND(ISNUMBER(OFFSET('Sanitation Data'!$D$12,0,10*ROW('Sanitation Data'!D99))),'Data Summary'!CO105="Yes"),OFFSET('Sanitation Data'!$D$12,0,10*ROW('Sanitation Data'!D99)),NA())</f>
        <v>#N/A</v>
      </c>
      <c r="AA105" s="530" t="e">
        <f ca="1">+IF(AND(ISNUMBER(OFFSET('Sanitation Data'!$E$4,0,10*ROW('Sanitation Data'!E99))),'Data Summary'!CP105="Yes"),100-OFFSET('Sanitation Data'!$E$4,0,10*ROW('Sanitation Data'!E99)),NA())</f>
        <v>#N/A</v>
      </c>
      <c r="AB105" s="530" t="e">
        <f ca="1">+IF(AND(ISNUMBER(OFFSET('Sanitation Data'!$E$6,0,10*ROW('Sanitation Data'!E99))),'Data Summary'!CQ105="Yes"),OFFSET('Sanitation Data'!$E$6,0,10*ROW('Sanitation Data'!E99)),NA())</f>
        <v>#N/A</v>
      </c>
      <c r="AC105" s="530" t="e">
        <f ca="1">+IF(AND(ISNUMBER(OFFSET('Sanitation Data'!$E$10,0,10*ROW('Sanitation Data'!E99))),'Data Summary'!CR105="Yes"),OFFSET('Sanitation Data'!$E$10,0,10*ROW('Sanitation Data'!E99)),NA())</f>
        <v>#N/A</v>
      </c>
      <c r="AD105" s="530" t="e">
        <f ca="1">+IF(AND(ISNUMBER(OFFSET('Sanitation Data'!$E$11,0,10*ROW('Sanitation Data'!E99))),'Data Summary'!CS105="Yes"),OFFSET('Sanitation Data'!$E$11,0,10*ROW('Sanitation Data'!E99)),NA())</f>
        <v>#N/A</v>
      </c>
      <c r="AE105" s="530" t="e">
        <f ca="1">+IF(AND(ISNUMBER(OFFSET('Sanitation Data'!$E$12,0,10*ROW('Sanitation Data'!E99))),'Data Summary'!CT105="Yes"),OFFSET('Sanitation Data'!$E$12,0,10*ROW('Sanitation Data'!E99)),NA())</f>
        <v>#N/A</v>
      </c>
      <c r="AF105" s="530" t="e">
        <f ca="1">+IF(AND(ISNUMBER(OFFSET('Sanitation Data'!$F$4,0,10*ROW('Sanitation Data'!F99))),'Data Summary'!CU105="Yes"),100-OFFSET('Sanitation Data'!$F$4,0,10*ROW('Sanitation Data'!F99)),NA())</f>
        <v>#N/A</v>
      </c>
      <c r="AG105" s="530" t="e">
        <f ca="1">+IF(AND(ISNUMBER(OFFSET('Sanitation Data'!$F$6,0,10*ROW('Sanitation Data'!F99))),'Data Summary'!CV105="Yes"),OFFSET('Sanitation Data'!$F$6,0,10*ROW('Sanitation Data'!F99)),NA())</f>
        <v>#N/A</v>
      </c>
      <c r="AH105" s="530" t="e">
        <f ca="1">+IF(AND(ISNUMBER(OFFSET('Sanitation Data'!$F$10,0,10*ROW('Sanitation Data'!F99))),'Data Summary'!CW105="Yes"),OFFSET('Sanitation Data'!$F$10,0,10*ROW('Sanitation Data'!F99)),NA())</f>
        <v>#N/A</v>
      </c>
      <c r="AI105" s="530" t="e">
        <f ca="1">+IF(AND(ISNUMBER(OFFSET('Sanitation Data'!$F$11,0,10*ROW('Sanitation Data'!F99))),'Data Summary'!CX105="Yes"),OFFSET('Sanitation Data'!$F$11,0,10*ROW('Sanitation Data'!F99)),NA())</f>
        <v>#N/A</v>
      </c>
      <c r="AJ105" s="530" t="e">
        <f ca="1">+IF(AND(ISNUMBER(OFFSET('Sanitation Data'!$F$12,0,10*ROW('Sanitation Data'!F99))),'Data Summary'!CY105="Yes"),OFFSET('Sanitation Data'!$F$12,0,10*ROW('Sanitation Data'!F99)),NA())</f>
        <v>#N/A</v>
      </c>
      <c r="AK105" s="530" t="e">
        <f ca="1">+IF(AND(ISNUMBER(OFFSET('Sanitation Data'!$G$4,0,10*ROW('Sanitation Data'!G99))),'Data Summary'!CZ105="Yes"),100-OFFSET('Sanitation Data'!$G$4,0,10*ROW('Sanitation Data'!G99)),NA())</f>
        <v>#N/A</v>
      </c>
      <c r="AL105" s="530" t="e">
        <f ca="1">+IF(AND(ISNUMBER(OFFSET('Sanitation Data'!$G$6,0,10*ROW('Sanitation Data'!G99))),'Data Summary'!DA105="Yes"),OFFSET('Sanitation Data'!$G$6,0,10*ROW('Sanitation Data'!G99)),NA())</f>
        <v>#N/A</v>
      </c>
      <c r="AM105" s="530" t="e">
        <f ca="1">+IF(AND(ISNUMBER(OFFSET('Sanitation Data'!$G$10,0,10*ROW('Sanitation Data'!G99))),'Data Summary'!DB105="Yes"),OFFSET('Sanitation Data'!$G$10,0,10*ROW('Sanitation Data'!G99)),NA())</f>
        <v>#N/A</v>
      </c>
      <c r="AN105" s="530" t="e">
        <f ca="1">+IF(AND(ISNUMBER(OFFSET('Sanitation Data'!$G$11,0,10*ROW('Sanitation Data'!G99))),'Data Summary'!DC105="Yes"),OFFSET('Sanitation Data'!$G$11,0,10*ROW('Sanitation Data'!G99)),NA())</f>
        <v>#N/A</v>
      </c>
      <c r="AO105" s="530" t="e">
        <f ca="1">+IF(AND(ISNUMBER(OFFSET('Sanitation Data'!$G$12,0,10*ROW('Sanitation Data'!G99))),'Data Summary'!DD105="Yes"),OFFSET('Sanitation Data'!$G$12,0,10*ROW('Sanitation Data'!G99)),NA())</f>
        <v>#N/A</v>
      </c>
      <c r="AP105" s="530" t="e">
        <f ca="1">+IF(AND(ISNUMBER(OFFSET('Sanitation Data'!$H$4,0,10*ROW('Sanitation Data'!H99))),'Data Summary'!DE105="Yes"),100-OFFSET('Sanitation Data'!$H$4,0,10*ROW('Sanitation Data'!H99)),NA())</f>
        <v>#N/A</v>
      </c>
      <c r="AQ105" s="530" t="e">
        <f ca="1">+IF(AND(ISNUMBER(OFFSET('Sanitation Data'!$H$6,0,10*ROW('Sanitation Data'!H99))),'Data Summary'!DF105="Yes"),OFFSET('Sanitation Data'!$H$6,0,10*ROW('Sanitation Data'!H99)),NA())</f>
        <v>#N/A</v>
      </c>
      <c r="AR105" s="530" t="e">
        <f ca="1">+IF(AND(ISNUMBER(OFFSET('Sanitation Data'!$H$10,0,10*ROW('Sanitation Data'!H99))),'Data Summary'!DG105="Yes"),OFFSET('Sanitation Data'!$H$10,0,10*ROW('Sanitation Data'!H99)),NA())</f>
        <v>#N/A</v>
      </c>
      <c r="AS105" s="530" t="e">
        <f ca="1">+IF(AND(ISNUMBER(OFFSET('Sanitation Data'!$H$11,0,10*ROW('Sanitation Data'!H99))),'Data Summary'!DH105="Yes"),OFFSET('Sanitation Data'!$H$11,0,10*ROW('Sanitation Data'!H99)),NA())</f>
        <v>#N/A</v>
      </c>
      <c r="AT105" s="530" t="e">
        <f ca="1">+IF(AND(ISNUMBER(OFFSET('Sanitation Data'!$H$12,0,10*ROW('Sanitation Data'!H99))),'Data Summary'!DI105="Yes"),OFFSET('Sanitation Data'!$H$12,0,10*ROW('Sanitation Data'!H99)),NA())</f>
        <v>#N/A</v>
      </c>
      <c r="AU105" s="530" t="e">
        <f ca="1">+IF(AND(ISNUMBER(OFFSET('Sanitation Data'!$I$4,0,10*ROW('Sanitation Data'!I99))),'Data Summary'!DJ105="Yes"),100-OFFSET('Sanitation Data'!$I$4,0,10*ROW('Sanitation Data'!I99)),NA())</f>
        <v>#N/A</v>
      </c>
      <c r="AV105" s="530" t="e">
        <f ca="1">+IF(AND(ISNUMBER(OFFSET('Sanitation Data'!$I$6,0,10*ROW('Sanitation Data'!I99))),'Data Summary'!DK105="Yes"),OFFSET('Sanitation Data'!$I$6,0,10*ROW('Sanitation Data'!I99)),NA())</f>
        <v>#N/A</v>
      </c>
      <c r="AW105" s="530" t="e">
        <f ca="1">+IF(AND(ISNUMBER(OFFSET('Sanitation Data'!$I$10,0,10*ROW('Sanitation Data'!I99))),'Data Summary'!DL105="Yes"),OFFSET('Sanitation Data'!$I$10,0,10*ROW('Sanitation Data'!I99)),NA())</f>
        <v>#N/A</v>
      </c>
      <c r="AX105" s="530" t="e">
        <f ca="1">+IF(AND(ISNUMBER(OFFSET('Sanitation Data'!$I$11,0,10*ROW('Sanitation Data'!I99))),'Data Summary'!DM105="Yes"),OFFSET('Sanitation Data'!$I$11,0,10*ROW('Sanitation Data'!I99)),NA())</f>
        <v>#N/A</v>
      </c>
      <c r="AY105" s="530" t="e">
        <f ca="1">+IF(AND(ISNUMBER(OFFSET('Sanitation Data'!$I$12,0,10*ROW('Sanitation Data'!I99))),'Data Summary'!DN105="Yes"),OFFSET('Sanitation Data'!$I$12,0,10*ROW('Sanitation Data'!I99)),NA())</f>
        <v>#N/A</v>
      </c>
      <c r="AZ105" s="531" t="e">
        <f ca="1">+IF(AND(ISNUMBER(OFFSET('Hygiene Data'!$D$5,0,10*ROW('Hygiene Data'!D99))),'Data Summary'!DO105="Yes"),OFFSET('Hygiene Data'!$D$5,0,10*ROW('Hygiene Data'!D99)),NA())</f>
        <v>#N/A</v>
      </c>
      <c r="BA105" s="531" t="e">
        <f ca="1">+IF(AND(ISNUMBER(OFFSET('Hygiene Data'!$D$7,0,10*ROW('Hygiene Data'!D99))),'Data Summary'!DP105="Yes"),OFFSET('Hygiene Data'!$D$7,0,10*ROW('Hygiene Data'!D99)),NA())</f>
        <v>#N/A</v>
      </c>
      <c r="BB105" s="531" t="e">
        <f ca="1">+IF(AND(ISNUMBER(OFFSET('Hygiene Data'!$D$9,0,10*ROW('Hygiene Data'!D99))),'Data Summary'!DQ105="Yes"),OFFSET('Hygiene Data'!$D$9,0,10*ROW('Hygiene Data'!D99)),NA())</f>
        <v>#N/A</v>
      </c>
      <c r="BC105" s="531" t="e">
        <f ca="1">+IF(AND(ISNUMBER(OFFSET('Hygiene Data'!$E$5,0,10*ROW('Hygiene Data'!E99))),'Data Summary'!DR105="Yes"),OFFSET('Hygiene Data'!$E$5,0,10*ROW('Hygiene Data'!E99)),NA())</f>
        <v>#N/A</v>
      </c>
      <c r="BD105" s="531" t="e">
        <f ca="1">+IF(AND(ISNUMBER(OFFSET('Hygiene Data'!$E$7,0,10*ROW('Hygiene Data'!E99))),'Data Summary'!DS105="Yes"),OFFSET('Hygiene Data'!$E$7,0,10*ROW('Hygiene Data'!E99)),NA())</f>
        <v>#N/A</v>
      </c>
      <c r="BE105" s="531" t="e">
        <f ca="1">+IF(AND(ISNUMBER(OFFSET('Hygiene Data'!$E$9,0,10*ROW('Hygiene Data'!E99))),'Data Summary'!DT105="Yes"),OFFSET('Hygiene Data'!$E$9,0,10*ROW('Hygiene Data'!E99)),NA())</f>
        <v>#N/A</v>
      </c>
      <c r="BF105" s="531" t="e">
        <f ca="1">+IF(AND(ISNUMBER(OFFSET('Hygiene Data'!$F$5,0,10*ROW('Hygiene Data'!F99))),'Data Summary'!DU105="Yes"),OFFSET('Hygiene Data'!$F$5,0,10*ROW('Hygiene Data'!F99)),NA())</f>
        <v>#N/A</v>
      </c>
      <c r="BG105" s="531" t="e">
        <f ca="1">+IF(AND(ISNUMBER(OFFSET('Hygiene Data'!$F$7,0,10*ROW('Hygiene Data'!F99))),'Data Summary'!DV105="Yes"),OFFSET('Hygiene Data'!$F$7,0,10*ROW('Hygiene Data'!F99)),NA())</f>
        <v>#N/A</v>
      </c>
      <c r="BH105" s="531" t="e">
        <f ca="1">+IF(AND(ISNUMBER(OFFSET('Hygiene Data'!$F$9,0,10*ROW('Hygiene Data'!F99))),'Data Summary'!DW105="Yes"),OFFSET('Hygiene Data'!$F$9,0,10*ROW('Hygiene Data'!F99)),NA())</f>
        <v>#N/A</v>
      </c>
      <c r="BI105" s="531" t="e">
        <f ca="1">+IF(AND(ISNUMBER(OFFSET('Hygiene Data'!$G$5,0,10*ROW('Hygiene Data'!G99))),'Data Summary'!DX105="Yes"),OFFSET('Hygiene Data'!$G$5,0,10*ROW('Hygiene Data'!G99)),NA())</f>
        <v>#N/A</v>
      </c>
      <c r="BJ105" s="531" t="e">
        <f ca="1">+IF(AND(ISNUMBER(OFFSET('Hygiene Data'!$G$7,0,10*ROW('Hygiene Data'!G99))),'Data Summary'!DY105="Yes"),OFFSET('Hygiene Data'!$G$7,0,10*ROW('Hygiene Data'!G99)),NA())</f>
        <v>#N/A</v>
      </c>
      <c r="BK105" s="531" t="e">
        <f ca="1">+IF(AND(ISNUMBER(OFFSET('Hygiene Data'!$G$9,0,10*ROW('Hygiene Data'!G99))),'Data Summary'!DZ105="Yes"),OFFSET('Hygiene Data'!$G$9,0,10*ROW('Hygiene Data'!G99)),NA())</f>
        <v>#N/A</v>
      </c>
      <c r="BL105" s="531" t="e">
        <f ca="1">+IF(AND(ISNUMBER(OFFSET('Hygiene Data'!$H$5,0,10*ROW('Hygiene Data'!H99))),'Data Summary'!EA105="Yes"),OFFSET('Hygiene Data'!$H$5,0,10*ROW('Hygiene Data'!H99)),NA())</f>
        <v>#N/A</v>
      </c>
      <c r="BM105" s="531" t="e">
        <f ca="1">+IF(AND(ISNUMBER(OFFSET('Hygiene Data'!$H$7,0,10*ROW('Hygiene Data'!H99))),'Data Summary'!EB105="Yes"),OFFSET('Hygiene Data'!$H$7,0,10*ROW('Hygiene Data'!H99)),NA())</f>
        <v>#N/A</v>
      </c>
      <c r="BN105" s="531" t="e">
        <f ca="1">+IF(AND(ISNUMBER(OFFSET('Hygiene Data'!$H$9,0,10*ROW('Hygiene Data'!H99))),'Data Summary'!EC105="Yes"),OFFSET('Hygiene Data'!$H$9,0,10*ROW('Hygiene Data'!H99)),NA())</f>
        <v>#N/A</v>
      </c>
      <c r="BO105" s="531" t="e">
        <f ca="1">+IF(AND(ISNUMBER(OFFSET('Hygiene Data'!$I$5,0,10*ROW('Hygiene Data'!I99))),'Data Summary'!ED105="Yes"),OFFSET('Hygiene Data'!$I$5,0,10*ROW('Hygiene Data'!I99)),NA())</f>
        <v>#N/A</v>
      </c>
      <c r="BP105" s="531" t="e">
        <f ca="1">+IF(AND(ISNUMBER(OFFSET('Hygiene Data'!$I$7,0,10*ROW('Hygiene Data'!I99))),'Data Summary'!EE105="Yes"),OFFSET('Hygiene Data'!$I$7,0,10*ROW('Hygiene Data'!I99)),NA())</f>
        <v>#N/A</v>
      </c>
      <c r="BQ105" s="531" t="e">
        <f ca="1">+IF(AND(ISNUMBER(OFFSET('Hygiene Data'!$I$9,0,10*ROW('Hygiene Data'!I99))),'Data Summary'!EF105="Yes"),OFFSET('Hygiene Data'!$I$9,0,10*ROW('Hygiene Data'!I99)),NA())</f>
        <v>#N/A</v>
      </c>
    </row>
    <row r="106" spans="1:69" x14ac:dyDescent="0.25">
      <c r="A106" s="527" t="e">
        <f ca="1">+RIGHT('Data Summary'!A106,LEN('Data Summary'!A106)-9)</f>
        <v>#VALUE!</v>
      </c>
      <c r="B106" s="501" t="str">
        <f ca="1">+IF(ISTEXT('Data Summary'!B106),'Data Summary'!B106,"")</f>
        <v/>
      </c>
      <c r="C106" s="528" t="e">
        <f ca="1">+VALUE('Data Summary'!C106)</f>
        <v>#VALUE!</v>
      </c>
      <c r="D106" s="529" t="e">
        <f ca="1">+IF(AND(ISNUMBER(OFFSET('Water Data'!$D$4,0,10*ROW('Water Data'!D100))),'Data Summary'!BS106="Yes"),100-OFFSET('Water Data'!$D$4,0,10*ROW('Water Data'!D100)),NA())</f>
        <v>#N/A</v>
      </c>
      <c r="E106" s="529" t="e">
        <f ca="1">+IF(AND(ISNUMBER(OFFSET('Water Data'!$D$6,0,10*ROW('Water Data'!D100))),'Data Summary'!BT106="Yes"),OFFSET('Water Data'!$D$6,0,10*ROW('Water Data'!D100)),NA())</f>
        <v>#N/A</v>
      </c>
      <c r="F106" s="529" t="e">
        <f ca="1">+IF(AND(ISNUMBER(OFFSET('Water Data'!$D$9,0,10*ROW('Water Data'!D100))),'Data Summary'!BU106="Yes"),OFFSET('Water Data'!$D$9,0,10*ROW('Water Data'!D100)),NA())</f>
        <v>#N/A</v>
      </c>
      <c r="G106" s="529" t="e">
        <f ca="1">+IF(AND(ISNUMBER(OFFSET('Water Data'!$E$4,0,10*ROW('Water Data'!E100))),'Data Summary'!BV106="Yes"),100-OFFSET('Water Data'!$E$4,0,10*ROW('Water Data'!E100)),NA())</f>
        <v>#N/A</v>
      </c>
      <c r="H106" s="529" t="e">
        <f ca="1">+IF(AND(ISNUMBER(OFFSET('Water Data'!$E$6,0,10*ROW('Water Data'!E100))),'Data Summary'!BW106="Yes"),OFFSET('Water Data'!$E$6,0,10*ROW('Water Data'!E100)),NA())</f>
        <v>#N/A</v>
      </c>
      <c r="I106" s="529" t="e">
        <f ca="1">+IF(AND(ISNUMBER(OFFSET('Water Data'!$E$9,0,10*ROW('Water Data'!E100))),'Data Summary'!BX106="Yes"),OFFSET('Water Data'!$E$9,0,10*ROW('Water Data'!E100)),NA())</f>
        <v>#N/A</v>
      </c>
      <c r="J106" s="529" t="e">
        <f ca="1">+IF(AND(ISNUMBER(OFFSET('Water Data'!$F$4,0,10*ROW('Water Data'!F100))),'Data Summary'!BY106="Yes"),100-OFFSET('Water Data'!$F$4,0,10*ROW('Water Data'!F100)),NA())</f>
        <v>#N/A</v>
      </c>
      <c r="K106" s="529" t="e">
        <f ca="1">+IF(AND(ISNUMBER(OFFSET('Water Data'!$F$6,0,10*ROW('Water Data'!F100))),'Data Summary'!BZ106="Yes"),OFFSET('Water Data'!$F$6,0,10*ROW('Water Data'!F100)),NA())</f>
        <v>#N/A</v>
      </c>
      <c r="L106" s="529" t="e">
        <f ca="1">+IF(AND(ISNUMBER(OFFSET('Water Data'!$F$9,0,10*ROW('Water Data'!F100))),'Data Summary'!CA106="Yes"),OFFSET('Water Data'!$F$9,0,10*ROW('Water Data'!F100)),NA())</f>
        <v>#N/A</v>
      </c>
      <c r="M106" s="529" t="e">
        <f ca="1">+IF(AND(ISNUMBER(OFFSET('Water Data'!$G$4,0,10*ROW('Water Data'!G100))),'Data Summary'!CB106="Yes"),100-OFFSET('Water Data'!$G$4,0,10*ROW('Water Data'!G100)),NA())</f>
        <v>#N/A</v>
      </c>
      <c r="N106" s="529" t="e">
        <f ca="1">+IF(AND(ISNUMBER(OFFSET('Water Data'!$G$6,0,10*ROW('Water Data'!G100))),'Data Summary'!CC106="Yes"),OFFSET('Water Data'!$G$6,0,10*ROW('Water Data'!G100)),NA())</f>
        <v>#N/A</v>
      </c>
      <c r="O106" s="529" t="e">
        <f ca="1">+IF(AND(ISNUMBER(OFFSET('Water Data'!$G$9,0,10*ROW('Water Data'!G100))),'Data Summary'!CD106="Yes"),OFFSET('Water Data'!$G$9,0,10*ROW('Water Data'!G100)),NA())</f>
        <v>#N/A</v>
      </c>
      <c r="P106" s="529" t="e">
        <f ca="1">+IF(AND(ISNUMBER(OFFSET('Water Data'!$H$4,0,10*ROW('Water Data'!H100))),'Data Summary'!CE106="Yes"),100-OFFSET('Water Data'!$H$4,0,10*ROW('Water Data'!H100)),NA())</f>
        <v>#N/A</v>
      </c>
      <c r="Q106" s="529" t="e">
        <f ca="1">+IF(AND(ISNUMBER(OFFSET('Water Data'!$H$6,0,10*ROW('Water Data'!H100))),'Data Summary'!CF106="Yes"),OFFSET('Water Data'!$H$6,0,10*ROW('Water Data'!H100)),NA())</f>
        <v>#N/A</v>
      </c>
      <c r="R106" s="529" t="e">
        <f ca="1">+IF(AND(ISNUMBER(OFFSET('Water Data'!$H$9,0,10*ROW('Water Data'!H100))),'Data Summary'!CG106="Yes"),OFFSET('Water Data'!$H$9,0,10*ROW('Water Data'!H100)),NA())</f>
        <v>#N/A</v>
      </c>
      <c r="S106" s="529" t="e">
        <f ca="1">+IF(AND(ISNUMBER(OFFSET('Water Data'!$I$4,0,10*ROW('Water Data'!I100))),'Data Summary'!CH106="Yes"),100-OFFSET('Water Data'!$I$4,0,10*ROW('Water Data'!I100)),NA())</f>
        <v>#N/A</v>
      </c>
      <c r="T106" s="529" t="e">
        <f ca="1">+IF(AND(ISNUMBER(OFFSET('Water Data'!$I$6,0,10*ROW('Water Data'!I100))),'Data Summary'!CI106="Yes"),OFFSET('Water Data'!$I$6,0,10*ROW('Water Data'!I100)),NA())</f>
        <v>#N/A</v>
      </c>
      <c r="U106" s="529" t="e">
        <f ca="1">+IF(AND(ISNUMBER(OFFSET('Water Data'!$I$9,0,10*ROW('Water Data'!I100))),'Data Summary'!CJ106="Yes"),OFFSET('Water Data'!$I$9,0,10*ROW('Water Data'!I100)),NA())</f>
        <v>#N/A</v>
      </c>
      <c r="V106" s="530" t="e">
        <f ca="1">+IF(AND(ISNUMBER(OFFSET('Sanitation Data'!$D$4,0,10*ROW('Sanitation Data'!D100))),'Data Summary'!CK106="Yes"),100-OFFSET('Sanitation Data'!$D$4,0,10*ROW('Sanitation Data'!D100)),NA())</f>
        <v>#N/A</v>
      </c>
      <c r="W106" s="530" t="e">
        <f ca="1">+IF(AND(ISNUMBER(OFFSET('Sanitation Data'!$D$6,0,10*ROW('Sanitation Data'!D100))),'Data Summary'!CL106="Yes"),OFFSET('Sanitation Data'!$D$6,0,10*ROW('Sanitation Data'!D100)),NA())</f>
        <v>#N/A</v>
      </c>
      <c r="X106" s="530" t="e">
        <f ca="1">+IF(AND(ISNUMBER(OFFSET('Sanitation Data'!$D$10,0,10*ROW('Sanitation Data'!D100))),'Data Summary'!CM106="Yes"),OFFSET('Sanitation Data'!$D$10,0,10*ROW('Sanitation Data'!D100)),NA())</f>
        <v>#N/A</v>
      </c>
      <c r="Y106" s="530" t="e">
        <f ca="1">+IF(AND(ISNUMBER(OFFSET('Sanitation Data'!$D$11,0,10*ROW('Sanitation Data'!D100))),'Data Summary'!CN106="Yes"),OFFSET('Sanitation Data'!$D$11,0,10*ROW('Sanitation Data'!D100)),NA())</f>
        <v>#N/A</v>
      </c>
      <c r="Z106" s="530" t="e">
        <f ca="1">+IF(AND(ISNUMBER(OFFSET('Sanitation Data'!$D$12,0,10*ROW('Sanitation Data'!D100))),'Data Summary'!CO106="Yes"),OFFSET('Sanitation Data'!$D$12,0,10*ROW('Sanitation Data'!D100)),NA())</f>
        <v>#N/A</v>
      </c>
      <c r="AA106" s="530" t="e">
        <f ca="1">+IF(AND(ISNUMBER(OFFSET('Sanitation Data'!$E$4,0,10*ROW('Sanitation Data'!E100))),'Data Summary'!CP106="Yes"),100-OFFSET('Sanitation Data'!$E$4,0,10*ROW('Sanitation Data'!E100)),NA())</f>
        <v>#N/A</v>
      </c>
      <c r="AB106" s="530" t="e">
        <f ca="1">+IF(AND(ISNUMBER(OFFSET('Sanitation Data'!$E$6,0,10*ROW('Sanitation Data'!E100))),'Data Summary'!CQ106="Yes"),OFFSET('Sanitation Data'!$E$6,0,10*ROW('Sanitation Data'!E100)),NA())</f>
        <v>#N/A</v>
      </c>
      <c r="AC106" s="530" t="e">
        <f ca="1">+IF(AND(ISNUMBER(OFFSET('Sanitation Data'!$E$10,0,10*ROW('Sanitation Data'!E100))),'Data Summary'!CR106="Yes"),OFFSET('Sanitation Data'!$E$10,0,10*ROW('Sanitation Data'!E100)),NA())</f>
        <v>#N/A</v>
      </c>
      <c r="AD106" s="530" t="e">
        <f ca="1">+IF(AND(ISNUMBER(OFFSET('Sanitation Data'!$E$11,0,10*ROW('Sanitation Data'!E100))),'Data Summary'!CS106="Yes"),OFFSET('Sanitation Data'!$E$11,0,10*ROW('Sanitation Data'!E100)),NA())</f>
        <v>#N/A</v>
      </c>
      <c r="AE106" s="530" t="e">
        <f ca="1">+IF(AND(ISNUMBER(OFFSET('Sanitation Data'!$E$12,0,10*ROW('Sanitation Data'!E100))),'Data Summary'!CT106="Yes"),OFFSET('Sanitation Data'!$E$12,0,10*ROW('Sanitation Data'!E100)),NA())</f>
        <v>#N/A</v>
      </c>
      <c r="AF106" s="530" t="e">
        <f ca="1">+IF(AND(ISNUMBER(OFFSET('Sanitation Data'!$F$4,0,10*ROW('Sanitation Data'!F100))),'Data Summary'!CU106="Yes"),100-OFFSET('Sanitation Data'!$F$4,0,10*ROW('Sanitation Data'!F100)),NA())</f>
        <v>#N/A</v>
      </c>
      <c r="AG106" s="530" t="e">
        <f ca="1">+IF(AND(ISNUMBER(OFFSET('Sanitation Data'!$F$6,0,10*ROW('Sanitation Data'!F100))),'Data Summary'!CV106="Yes"),OFFSET('Sanitation Data'!$F$6,0,10*ROW('Sanitation Data'!F100)),NA())</f>
        <v>#N/A</v>
      </c>
      <c r="AH106" s="530" t="e">
        <f ca="1">+IF(AND(ISNUMBER(OFFSET('Sanitation Data'!$F$10,0,10*ROW('Sanitation Data'!F100))),'Data Summary'!CW106="Yes"),OFFSET('Sanitation Data'!$F$10,0,10*ROW('Sanitation Data'!F100)),NA())</f>
        <v>#N/A</v>
      </c>
      <c r="AI106" s="530" t="e">
        <f ca="1">+IF(AND(ISNUMBER(OFFSET('Sanitation Data'!$F$11,0,10*ROW('Sanitation Data'!F100))),'Data Summary'!CX106="Yes"),OFFSET('Sanitation Data'!$F$11,0,10*ROW('Sanitation Data'!F100)),NA())</f>
        <v>#N/A</v>
      </c>
      <c r="AJ106" s="530" t="e">
        <f ca="1">+IF(AND(ISNUMBER(OFFSET('Sanitation Data'!$F$12,0,10*ROW('Sanitation Data'!F100))),'Data Summary'!CY106="Yes"),OFFSET('Sanitation Data'!$F$12,0,10*ROW('Sanitation Data'!F100)),NA())</f>
        <v>#N/A</v>
      </c>
      <c r="AK106" s="530" t="e">
        <f ca="1">+IF(AND(ISNUMBER(OFFSET('Sanitation Data'!$G$4,0,10*ROW('Sanitation Data'!G100))),'Data Summary'!CZ106="Yes"),100-OFFSET('Sanitation Data'!$G$4,0,10*ROW('Sanitation Data'!G100)),NA())</f>
        <v>#N/A</v>
      </c>
      <c r="AL106" s="530" t="e">
        <f ca="1">+IF(AND(ISNUMBER(OFFSET('Sanitation Data'!$G$6,0,10*ROW('Sanitation Data'!G100))),'Data Summary'!DA106="Yes"),OFFSET('Sanitation Data'!$G$6,0,10*ROW('Sanitation Data'!G100)),NA())</f>
        <v>#N/A</v>
      </c>
      <c r="AM106" s="530" t="e">
        <f ca="1">+IF(AND(ISNUMBER(OFFSET('Sanitation Data'!$G$10,0,10*ROW('Sanitation Data'!G100))),'Data Summary'!DB106="Yes"),OFFSET('Sanitation Data'!$G$10,0,10*ROW('Sanitation Data'!G100)),NA())</f>
        <v>#N/A</v>
      </c>
      <c r="AN106" s="530" t="e">
        <f ca="1">+IF(AND(ISNUMBER(OFFSET('Sanitation Data'!$G$11,0,10*ROW('Sanitation Data'!G100))),'Data Summary'!DC106="Yes"),OFFSET('Sanitation Data'!$G$11,0,10*ROW('Sanitation Data'!G100)),NA())</f>
        <v>#N/A</v>
      </c>
      <c r="AO106" s="530" t="e">
        <f ca="1">+IF(AND(ISNUMBER(OFFSET('Sanitation Data'!$G$12,0,10*ROW('Sanitation Data'!G100))),'Data Summary'!DD106="Yes"),OFFSET('Sanitation Data'!$G$12,0,10*ROW('Sanitation Data'!G100)),NA())</f>
        <v>#N/A</v>
      </c>
      <c r="AP106" s="530" t="e">
        <f ca="1">+IF(AND(ISNUMBER(OFFSET('Sanitation Data'!$H$4,0,10*ROW('Sanitation Data'!H100))),'Data Summary'!DE106="Yes"),100-OFFSET('Sanitation Data'!$H$4,0,10*ROW('Sanitation Data'!H100)),NA())</f>
        <v>#N/A</v>
      </c>
      <c r="AQ106" s="530" t="e">
        <f ca="1">+IF(AND(ISNUMBER(OFFSET('Sanitation Data'!$H$6,0,10*ROW('Sanitation Data'!H100))),'Data Summary'!DF106="Yes"),OFFSET('Sanitation Data'!$H$6,0,10*ROW('Sanitation Data'!H100)),NA())</f>
        <v>#N/A</v>
      </c>
      <c r="AR106" s="530" t="e">
        <f ca="1">+IF(AND(ISNUMBER(OFFSET('Sanitation Data'!$H$10,0,10*ROW('Sanitation Data'!H100))),'Data Summary'!DG106="Yes"),OFFSET('Sanitation Data'!$H$10,0,10*ROW('Sanitation Data'!H100)),NA())</f>
        <v>#N/A</v>
      </c>
      <c r="AS106" s="530" t="e">
        <f ca="1">+IF(AND(ISNUMBER(OFFSET('Sanitation Data'!$H$11,0,10*ROW('Sanitation Data'!H100))),'Data Summary'!DH106="Yes"),OFFSET('Sanitation Data'!$H$11,0,10*ROW('Sanitation Data'!H100)),NA())</f>
        <v>#N/A</v>
      </c>
      <c r="AT106" s="530" t="e">
        <f ca="1">+IF(AND(ISNUMBER(OFFSET('Sanitation Data'!$H$12,0,10*ROW('Sanitation Data'!H100))),'Data Summary'!DI106="Yes"),OFFSET('Sanitation Data'!$H$12,0,10*ROW('Sanitation Data'!H100)),NA())</f>
        <v>#N/A</v>
      </c>
      <c r="AU106" s="530" t="e">
        <f ca="1">+IF(AND(ISNUMBER(OFFSET('Sanitation Data'!$I$4,0,10*ROW('Sanitation Data'!I100))),'Data Summary'!DJ106="Yes"),100-OFFSET('Sanitation Data'!$I$4,0,10*ROW('Sanitation Data'!I100)),NA())</f>
        <v>#N/A</v>
      </c>
      <c r="AV106" s="530" t="e">
        <f ca="1">+IF(AND(ISNUMBER(OFFSET('Sanitation Data'!$I$6,0,10*ROW('Sanitation Data'!I100))),'Data Summary'!DK106="Yes"),OFFSET('Sanitation Data'!$I$6,0,10*ROW('Sanitation Data'!I100)),NA())</f>
        <v>#N/A</v>
      </c>
      <c r="AW106" s="530" t="e">
        <f ca="1">+IF(AND(ISNUMBER(OFFSET('Sanitation Data'!$I$10,0,10*ROW('Sanitation Data'!I100))),'Data Summary'!DL106="Yes"),OFFSET('Sanitation Data'!$I$10,0,10*ROW('Sanitation Data'!I100)),NA())</f>
        <v>#N/A</v>
      </c>
      <c r="AX106" s="530" t="e">
        <f ca="1">+IF(AND(ISNUMBER(OFFSET('Sanitation Data'!$I$11,0,10*ROW('Sanitation Data'!I100))),'Data Summary'!DM106="Yes"),OFFSET('Sanitation Data'!$I$11,0,10*ROW('Sanitation Data'!I100)),NA())</f>
        <v>#N/A</v>
      </c>
      <c r="AY106" s="530" t="e">
        <f ca="1">+IF(AND(ISNUMBER(OFFSET('Sanitation Data'!$I$12,0,10*ROW('Sanitation Data'!I100))),'Data Summary'!DN106="Yes"),OFFSET('Sanitation Data'!$I$12,0,10*ROW('Sanitation Data'!I100)),NA())</f>
        <v>#N/A</v>
      </c>
      <c r="AZ106" s="531" t="e">
        <f ca="1">+IF(AND(ISNUMBER(OFFSET('Hygiene Data'!$D$5,0,10*ROW('Hygiene Data'!D100))),'Data Summary'!DO106="Yes"),OFFSET('Hygiene Data'!$D$5,0,10*ROW('Hygiene Data'!D100)),NA())</f>
        <v>#N/A</v>
      </c>
      <c r="BA106" s="531" t="e">
        <f ca="1">+IF(AND(ISNUMBER(OFFSET('Hygiene Data'!$D$7,0,10*ROW('Hygiene Data'!D100))),'Data Summary'!DP106="Yes"),OFFSET('Hygiene Data'!$D$7,0,10*ROW('Hygiene Data'!D100)),NA())</f>
        <v>#N/A</v>
      </c>
      <c r="BB106" s="531" t="e">
        <f ca="1">+IF(AND(ISNUMBER(OFFSET('Hygiene Data'!$D$9,0,10*ROW('Hygiene Data'!D100))),'Data Summary'!DQ106="Yes"),OFFSET('Hygiene Data'!$D$9,0,10*ROW('Hygiene Data'!D100)),NA())</f>
        <v>#N/A</v>
      </c>
      <c r="BC106" s="531" t="e">
        <f ca="1">+IF(AND(ISNUMBER(OFFSET('Hygiene Data'!$E$5,0,10*ROW('Hygiene Data'!E100))),'Data Summary'!DR106="Yes"),OFFSET('Hygiene Data'!$E$5,0,10*ROW('Hygiene Data'!E100)),NA())</f>
        <v>#N/A</v>
      </c>
      <c r="BD106" s="531" t="e">
        <f ca="1">+IF(AND(ISNUMBER(OFFSET('Hygiene Data'!$E$7,0,10*ROW('Hygiene Data'!E100))),'Data Summary'!DS106="Yes"),OFFSET('Hygiene Data'!$E$7,0,10*ROW('Hygiene Data'!E100)),NA())</f>
        <v>#N/A</v>
      </c>
      <c r="BE106" s="531" t="e">
        <f ca="1">+IF(AND(ISNUMBER(OFFSET('Hygiene Data'!$E$9,0,10*ROW('Hygiene Data'!E100))),'Data Summary'!DT106="Yes"),OFFSET('Hygiene Data'!$E$9,0,10*ROW('Hygiene Data'!E100)),NA())</f>
        <v>#N/A</v>
      </c>
      <c r="BF106" s="531" t="e">
        <f ca="1">+IF(AND(ISNUMBER(OFFSET('Hygiene Data'!$F$5,0,10*ROW('Hygiene Data'!F100))),'Data Summary'!DU106="Yes"),OFFSET('Hygiene Data'!$F$5,0,10*ROW('Hygiene Data'!F100)),NA())</f>
        <v>#N/A</v>
      </c>
      <c r="BG106" s="531" t="e">
        <f ca="1">+IF(AND(ISNUMBER(OFFSET('Hygiene Data'!$F$7,0,10*ROW('Hygiene Data'!F100))),'Data Summary'!DV106="Yes"),OFFSET('Hygiene Data'!$F$7,0,10*ROW('Hygiene Data'!F100)),NA())</f>
        <v>#N/A</v>
      </c>
      <c r="BH106" s="531" t="e">
        <f ca="1">+IF(AND(ISNUMBER(OFFSET('Hygiene Data'!$F$9,0,10*ROW('Hygiene Data'!F100))),'Data Summary'!DW106="Yes"),OFFSET('Hygiene Data'!$F$9,0,10*ROW('Hygiene Data'!F100)),NA())</f>
        <v>#N/A</v>
      </c>
      <c r="BI106" s="531" t="e">
        <f ca="1">+IF(AND(ISNUMBER(OFFSET('Hygiene Data'!$G$5,0,10*ROW('Hygiene Data'!G100))),'Data Summary'!DX106="Yes"),OFFSET('Hygiene Data'!$G$5,0,10*ROW('Hygiene Data'!G100)),NA())</f>
        <v>#N/A</v>
      </c>
      <c r="BJ106" s="531" t="e">
        <f ca="1">+IF(AND(ISNUMBER(OFFSET('Hygiene Data'!$G$7,0,10*ROW('Hygiene Data'!G100))),'Data Summary'!DY106="Yes"),OFFSET('Hygiene Data'!$G$7,0,10*ROW('Hygiene Data'!G100)),NA())</f>
        <v>#N/A</v>
      </c>
      <c r="BK106" s="531" t="e">
        <f ca="1">+IF(AND(ISNUMBER(OFFSET('Hygiene Data'!$G$9,0,10*ROW('Hygiene Data'!G100))),'Data Summary'!DZ106="Yes"),OFFSET('Hygiene Data'!$G$9,0,10*ROW('Hygiene Data'!G100)),NA())</f>
        <v>#N/A</v>
      </c>
      <c r="BL106" s="531" t="e">
        <f ca="1">+IF(AND(ISNUMBER(OFFSET('Hygiene Data'!$H$5,0,10*ROW('Hygiene Data'!H100))),'Data Summary'!EA106="Yes"),OFFSET('Hygiene Data'!$H$5,0,10*ROW('Hygiene Data'!H100)),NA())</f>
        <v>#N/A</v>
      </c>
      <c r="BM106" s="531" t="e">
        <f ca="1">+IF(AND(ISNUMBER(OFFSET('Hygiene Data'!$H$7,0,10*ROW('Hygiene Data'!H100))),'Data Summary'!EB106="Yes"),OFFSET('Hygiene Data'!$H$7,0,10*ROW('Hygiene Data'!H100)),NA())</f>
        <v>#N/A</v>
      </c>
      <c r="BN106" s="531" t="e">
        <f ca="1">+IF(AND(ISNUMBER(OFFSET('Hygiene Data'!$H$9,0,10*ROW('Hygiene Data'!H100))),'Data Summary'!EC106="Yes"),OFFSET('Hygiene Data'!$H$9,0,10*ROW('Hygiene Data'!H100)),NA())</f>
        <v>#N/A</v>
      </c>
      <c r="BO106" s="531" t="e">
        <f ca="1">+IF(AND(ISNUMBER(OFFSET('Hygiene Data'!$I$5,0,10*ROW('Hygiene Data'!I100))),'Data Summary'!ED106="Yes"),OFFSET('Hygiene Data'!$I$5,0,10*ROW('Hygiene Data'!I100)),NA())</f>
        <v>#N/A</v>
      </c>
      <c r="BP106" s="531" t="e">
        <f ca="1">+IF(AND(ISNUMBER(OFFSET('Hygiene Data'!$I$7,0,10*ROW('Hygiene Data'!I100))),'Data Summary'!EE106="Yes"),OFFSET('Hygiene Data'!$I$7,0,10*ROW('Hygiene Data'!I100)),NA())</f>
        <v>#N/A</v>
      </c>
      <c r="BQ106" s="531" t="e">
        <f ca="1">+IF(AND(ISNUMBER(OFFSET('Hygiene Data'!$I$9,0,10*ROW('Hygiene Data'!I100))),'Data Summary'!EF106="Yes"),OFFSET('Hygiene Data'!$I$9,0,10*ROW('Hygiene Data'!I100)),NA())</f>
        <v>#N/A</v>
      </c>
    </row>
    <row r="107" spans="1:69" x14ac:dyDescent="0.25">
      <c r="A107" s="527" t="e">
        <f ca="1">+RIGHT('Data Summary'!A107,LEN('Data Summary'!A107)-9)</f>
        <v>#VALUE!</v>
      </c>
      <c r="B107" s="501" t="str">
        <f ca="1">+IF(ISTEXT('Data Summary'!B107),'Data Summary'!B107,"")</f>
        <v/>
      </c>
      <c r="C107" s="528" t="e">
        <f ca="1">+VALUE('Data Summary'!C107)</f>
        <v>#VALUE!</v>
      </c>
      <c r="D107" s="529" t="e">
        <f ca="1">+IF(AND(ISNUMBER(OFFSET('Water Data'!$D$4,0,10*ROW('Water Data'!D101))),'Data Summary'!BS107="Yes"),100-OFFSET('Water Data'!$D$4,0,10*ROW('Water Data'!D101)),NA())</f>
        <v>#N/A</v>
      </c>
      <c r="E107" s="529" t="e">
        <f ca="1">+IF(AND(ISNUMBER(OFFSET('Water Data'!$D$6,0,10*ROW('Water Data'!D101))),'Data Summary'!BT107="Yes"),OFFSET('Water Data'!$D$6,0,10*ROW('Water Data'!D101)),NA())</f>
        <v>#N/A</v>
      </c>
      <c r="F107" s="529" t="e">
        <f ca="1">+IF(AND(ISNUMBER(OFFSET('Water Data'!$D$9,0,10*ROW('Water Data'!D101))),'Data Summary'!BU107="Yes"),OFFSET('Water Data'!$D$9,0,10*ROW('Water Data'!D101)),NA())</f>
        <v>#N/A</v>
      </c>
      <c r="G107" s="529" t="e">
        <f ca="1">+IF(AND(ISNUMBER(OFFSET('Water Data'!$E$4,0,10*ROW('Water Data'!E101))),'Data Summary'!BV107="Yes"),100-OFFSET('Water Data'!$E$4,0,10*ROW('Water Data'!E101)),NA())</f>
        <v>#N/A</v>
      </c>
      <c r="H107" s="529" t="e">
        <f ca="1">+IF(AND(ISNUMBER(OFFSET('Water Data'!$E$6,0,10*ROW('Water Data'!E101))),'Data Summary'!BW107="Yes"),OFFSET('Water Data'!$E$6,0,10*ROW('Water Data'!E101)),NA())</f>
        <v>#N/A</v>
      </c>
      <c r="I107" s="529" t="e">
        <f ca="1">+IF(AND(ISNUMBER(OFFSET('Water Data'!$E$9,0,10*ROW('Water Data'!E101))),'Data Summary'!BX107="Yes"),OFFSET('Water Data'!$E$9,0,10*ROW('Water Data'!E101)),NA())</f>
        <v>#N/A</v>
      </c>
      <c r="J107" s="529" t="e">
        <f ca="1">+IF(AND(ISNUMBER(OFFSET('Water Data'!$F$4,0,10*ROW('Water Data'!F101))),'Data Summary'!BY107="Yes"),100-OFFSET('Water Data'!$F$4,0,10*ROW('Water Data'!F101)),NA())</f>
        <v>#N/A</v>
      </c>
      <c r="K107" s="529" t="e">
        <f ca="1">+IF(AND(ISNUMBER(OFFSET('Water Data'!$F$6,0,10*ROW('Water Data'!F101))),'Data Summary'!BZ107="Yes"),OFFSET('Water Data'!$F$6,0,10*ROW('Water Data'!F101)),NA())</f>
        <v>#N/A</v>
      </c>
      <c r="L107" s="529" t="e">
        <f ca="1">+IF(AND(ISNUMBER(OFFSET('Water Data'!$F$9,0,10*ROW('Water Data'!F101))),'Data Summary'!CA107="Yes"),OFFSET('Water Data'!$F$9,0,10*ROW('Water Data'!F101)),NA())</f>
        <v>#N/A</v>
      </c>
      <c r="M107" s="529" t="e">
        <f ca="1">+IF(AND(ISNUMBER(OFFSET('Water Data'!$G$4,0,10*ROW('Water Data'!G101))),'Data Summary'!CB107="Yes"),100-OFFSET('Water Data'!$G$4,0,10*ROW('Water Data'!G101)),NA())</f>
        <v>#N/A</v>
      </c>
      <c r="N107" s="529" t="e">
        <f ca="1">+IF(AND(ISNUMBER(OFFSET('Water Data'!$G$6,0,10*ROW('Water Data'!G101))),'Data Summary'!CC107="Yes"),OFFSET('Water Data'!$G$6,0,10*ROW('Water Data'!G101)),NA())</f>
        <v>#N/A</v>
      </c>
      <c r="O107" s="529" t="e">
        <f ca="1">+IF(AND(ISNUMBER(OFFSET('Water Data'!$G$9,0,10*ROW('Water Data'!G101))),'Data Summary'!CD107="Yes"),OFFSET('Water Data'!$G$9,0,10*ROW('Water Data'!G101)),NA())</f>
        <v>#N/A</v>
      </c>
      <c r="P107" s="529" t="e">
        <f ca="1">+IF(AND(ISNUMBER(OFFSET('Water Data'!$H$4,0,10*ROW('Water Data'!H101))),'Data Summary'!CE107="Yes"),100-OFFSET('Water Data'!$H$4,0,10*ROW('Water Data'!H101)),NA())</f>
        <v>#N/A</v>
      </c>
      <c r="Q107" s="529" t="e">
        <f ca="1">+IF(AND(ISNUMBER(OFFSET('Water Data'!$H$6,0,10*ROW('Water Data'!H101))),'Data Summary'!CF107="Yes"),OFFSET('Water Data'!$H$6,0,10*ROW('Water Data'!H101)),NA())</f>
        <v>#N/A</v>
      </c>
      <c r="R107" s="529" t="e">
        <f ca="1">+IF(AND(ISNUMBER(OFFSET('Water Data'!$H$9,0,10*ROW('Water Data'!H101))),'Data Summary'!CG107="Yes"),OFFSET('Water Data'!$H$9,0,10*ROW('Water Data'!H101)),NA())</f>
        <v>#N/A</v>
      </c>
      <c r="S107" s="529" t="e">
        <f ca="1">+IF(AND(ISNUMBER(OFFSET('Water Data'!$I$4,0,10*ROW('Water Data'!I101))),'Data Summary'!CH107="Yes"),100-OFFSET('Water Data'!$I$4,0,10*ROW('Water Data'!I101)),NA())</f>
        <v>#N/A</v>
      </c>
      <c r="T107" s="529" t="e">
        <f ca="1">+IF(AND(ISNUMBER(OFFSET('Water Data'!$I$6,0,10*ROW('Water Data'!I101))),'Data Summary'!CI107="Yes"),OFFSET('Water Data'!$I$6,0,10*ROW('Water Data'!I101)),NA())</f>
        <v>#N/A</v>
      </c>
      <c r="U107" s="529" t="e">
        <f ca="1">+IF(AND(ISNUMBER(OFFSET('Water Data'!$I$9,0,10*ROW('Water Data'!I101))),'Data Summary'!CJ107="Yes"),OFFSET('Water Data'!$I$9,0,10*ROW('Water Data'!I101)),NA())</f>
        <v>#N/A</v>
      </c>
      <c r="V107" s="530" t="e">
        <f ca="1">+IF(AND(ISNUMBER(OFFSET('Sanitation Data'!$D$4,0,10*ROW('Sanitation Data'!D101))),'Data Summary'!CK107="Yes"),100-OFFSET('Sanitation Data'!$D$4,0,10*ROW('Sanitation Data'!D101)),NA())</f>
        <v>#N/A</v>
      </c>
      <c r="W107" s="530" t="e">
        <f ca="1">+IF(AND(ISNUMBER(OFFSET('Sanitation Data'!$D$6,0,10*ROW('Sanitation Data'!D101))),'Data Summary'!CL107="Yes"),OFFSET('Sanitation Data'!$D$6,0,10*ROW('Sanitation Data'!D101)),NA())</f>
        <v>#N/A</v>
      </c>
      <c r="X107" s="530" t="e">
        <f ca="1">+IF(AND(ISNUMBER(OFFSET('Sanitation Data'!$D$10,0,10*ROW('Sanitation Data'!D101))),'Data Summary'!CM107="Yes"),OFFSET('Sanitation Data'!$D$10,0,10*ROW('Sanitation Data'!D101)),NA())</f>
        <v>#N/A</v>
      </c>
      <c r="Y107" s="530" t="e">
        <f ca="1">+IF(AND(ISNUMBER(OFFSET('Sanitation Data'!$D$11,0,10*ROW('Sanitation Data'!D101))),'Data Summary'!CN107="Yes"),OFFSET('Sanitation Data'!$D$11,0,10*ROW('Sanitation Data'!D101)),NA())</f>
        <v>#N/A</v>
      </c>
      <c r="Z107" s="530" t="e">
        <f ca="1">+IF(AND(ISNUMBER(OFFSET('Sanitation Data'!$D$12,0,10*ROW('Sanitation Data'!D101))),'Data Summary'!CO107="Yes"),OFFSET('Sanitation Data'!$D$12,0,10*ROW('Sanitation Data'!D101)),NA())</f>
        <v>#N/A</v>
      </c>
      <c r="AA107" s="530" t="e">
        <f ca="1">+IF(AND(ISNUMBER(OFFSET('Sanitation Data'!$E$4,0,10*ROW('Sanitation Data'!E101))),'Data Summary'!CP107="Yes"),100-OFFSET('Sanitation Data'!$E$4,0,10*ROW('Sanitation Data'!E101)),NA())</f>
        <v>#N/A</v>
      </c>
      <c r="AB107" s="530" t="e">
        <f ca="1">+IF(AND(ISNUMBER(OFFSET('Sanitation Data'!$E$6,0,10*ROW('Sanitation Data'!E101))),'Data Summary'!CQ107="Yes"),OFFSET('Sanitation Data'!$E$6,0,10*ROW('Sanitation Data'!E101)),NA())</f>
        <v>#N/A</v>
      </c>
      <c r="AC107" s="530" t="e">
        <f ca="1">+IF(AND(ISNUMBER(OFFSET('Sanitation Data'!$E$10,0,10*ROW('Sanitation Data'!E101))),'Data Summary'!CR107="Yes"),OFFSET('Sanitation Data'!$E$10,0,10*ROW('Sanitation Data'!E101)),NA())</f>
        <v>#N/A</v>
      </c>
      <c r="AD107" s="530" t="e">
        <f ca="1">+IF(AND(ISNUMBER(OFFSET('Sanitation Data'!$E$11,0,10*ROW('Sanitation Data'!E101))),'Data Summary'!CS107="Yes"),OFFSET('Sanitation Data'!$E$11,0,10*ROW('Sanitation Data'!E101)),NA())</f>
        <v>#N/A</v>
      </c>
      <c r="AE107" s="530" t="e">
        <f ca="1">+IF(AND(ISNUMBER(OFFSET('Sanitation Data'!$E$12,0,10*ROW('Sanitation Data'!E101))),'Data Summary'!CT107="Yes"),OFFSET('Sanitation Data'!$E$12,0,10*ROW('Sanitation Data'!E101)),NA())</f>
        <v>#N/A</v>
      </c>
      <c r="AF107" s="530" t="e">
        <f ca="1">+IF(AND(ISNUMBER(OFFSET('Sanitation Data'!$F$4,0,10*ROW('Sanitation Data'!F101))),'Data Summary'!CU107="Yes"),100-OFFSET('Sanitation Data'!$F$4,0,10*ROW('Sanitation Data'!F101)),NA())</f>
        <v>#N/A</v>
      </c>
      <c r="AG107" s="530" t="e">
        <f ca="1">+IF(AND(ISNUMBER(OFFSET('Sanitation Data'!$F$6,0,10*ROW('Sanitation Data'!F101))),'Data Summary'!CV107="Yes"),OFFSET('Sanitation Data'!$F$6,0,10*ROW('Sanitation Data'!F101)),NA())</f>
        <v>#N/A</v>
      </c>
      <c r="AH107" s="530" t="e">
        <f ca="1">+IF(AND(ISNUMBER(OFFSET('Sanitation Data'!$F$10,0,10*ROW('Sanitation Data'!F101))),'Data Summary'!CW107="Yes"),OFFSET('Sanitation Data'!$F$10,0,10*ROW('Sanitation Data'!F101)),NA())</f>
        <v>#N/A</v>
      </c>
      <c r="AI107" s="530" t="e">
        <f ca="1">+IF(AND(ISNUMBER(OFFSET('Sanitation Data'!$F$11,0,10*ROW('Sanitation Data'!F101))),'Data Summary'!CX107="Yes"),OFFSET('Sanitation Data'!$F$11,0,10*ROW('Sanitation Data'!F101)),NA())</f>
        <v>#N/A</v>
      </c>
      <c r="AJ107" s="530" t="e">
        <f ca="1">+IF(AND(ISNUMBER(OFFSET('Sanitation Data'!$F$12,0,10*ROW('Sanitation Data'!F101))),'Data Summary'!CY107="Yes"),OFFSET('Sanitation Data'!$F$12,0,10*ROW('Sanitation Data'!F101)),NA())</f>
        <v>#N/A</v>
      </c>
      <c r="AK107" s="530" t="e">
        <f ca="1">+IF(AND(ISNUMBER(OFFSET('Sanitation Data'!$G$4,0,10*ROW('Sanitation Data'!G101))),'Data Summary'!CZ107="Yes"),100-OFFSET('Sanitation Data'!$G$4,0,10*ROW('Sanitation Data'!G101)),NA())</f>
        <v>#N/A</v>
      </c>
      <c r="AL107" s="530" t="e">
        <f ca="1">+IF(AND(ISNUMBER(OFFSET('Sanitation Data'!$G$6,0,10*ROW('Sanitation Data'!G101))),'Data Summary'!DA107="Yes"),OFFSET('Sanitation Data'!$G$6,0,10*ROW('Sanitation Data'!G101)),NA())</f>
        <v>#N/A</v>
      </c>
      <c r="AM107" s="530" t="e">
        <f ca="1">+IF(AND(ISNUMBER(OFFSET('Sanitation Data'!$G$10,0,10*ROW('Sanitation Data'!G101))),'Data Summary'!DB107="Yes"),OFFSET('Sanitation Data'!$G$10,0,10*ROW('Sanitation Data'!G101)),NA())</f>
        <v>#N/A</v>
      </c>
      <c r="AN107" s="530" t="e">
        <f ca="1">+IF(AND(ISNUMBER(OFFSET('Sanitation Data'!$G$11,0,10*ROW('Sanitation Data'!G101))),'Data Summary'!DC107="Yes"),OFFSET('Sanitation Data'!$G$11,0,10*ROW('Sanitation Data'!G101)),NA())</f>
        <v>#N/A</v>
      </c>
      <c r="AO107" s="530" t="e">
        <f ca="1">+IF(AND(ISNUMBER(OFFSET('Sanitation Data'!$G$12,0,10*ROW('Sanitation Data'!G101))),'Data Summary'!DD107="Yes"),OFFSET('Sanitation Data'!$G$12,0,10*ROW('Sanitation Data'!G101)),NA())</f>
        <v>#N/A</v>
      </c>
      <c r="AP107" s="530" t="e">
        <f ca="1">+IF(AND(ISNUMBER(OFFSET('Sanitation Data'!$H$4,0,10*ROW('Sanitation Data'!H101))),'Data Summary'!DE107="Yes"),100-OFFSET('Sanitation Data'!$H$4,0,10*ROW('Sanitation Data'!H101)),NA())</f>
        <v>#N/A</v>
      </c>
      <c r="AQ107" s="530" t="e">
        <f ca="1">+IF(AND(ISNUMBER(OFFSET('Sanitation Data'!$H$6,0,10*ROW('Sanitation Data'!H101))),'Data Summary'!DF107="Yes"),OFFSET('Sanitation Data'!$H$6,0,10*ROW('Sanitation Data'!H101)),NA())</f>
        <v>#N/A</v>
      </c>
      <c r="AR107" s="530" t="e">
        <f ca="1">+IF(AND(ISNUMBER(OFFSET('Sanitation Data'!$H$10,0,10*ROW('Sanitation Data'!H101))),'Data Summary'!DG107="Yes"),OFFSET('Sanitation Data'!$H$10,0,10*ROW('Sanitation Data'!H101)),NA())</f>
        <v>#N/A</v>
      </c>
      <c r="AS107" s="530" t="e">
        <f ca="1">+IF(AND(ISNUMBER(OFFSET('Sanitation Data'!$H$11,0,10*ROW('Sanitation Data'!H101))),'Data Summary'!DH107="Yes"),OFFSET('Sanitation Data'!$H$11,0,10*ROW('Sanitation Data'!H101)),NA())</f>
        <v>#N/A</v>
      </c>
      <c r="AT107" s="530" t="e">
        <f ca="1">+IF(AND(ISNUMBER(OFFSET('Sanitation Data'!$H$12,0,10*ROW('Sanitation Data'!H101))),'Data Summary'!DI107="Yes"),OFFSET('Sanitation Data'!$H$12,0,10*ROW('Sanitation Data'!H101)),NA())</f>
        <v>#N/A</v>
      </c>
      <c r="AU107" s="530" t="e">
        <f ca="1">+IF(AND(ISNUMBER(OFFSET('Sanitation Data'!$I$4,0,10*ROW('Sanitation Data'!I101))),'Data Summary'!DJ107="Yes"),100-OFFSET('Sanitation Data'!$I$4,0,10*ROW('Sanitation Data'!I101)),NA())</f>
        <v>#N/A</v>
      </c>
      <c r="AV107" s="530" t="e">
        <f ca="1">+IF(AND(ISNUMBER(OFFSET('Sanitation Data'!$I$6,0,10*ROW('Sanitation Data'!I101))),'Data Summary'!DK107="Yes"),OFFSET('Sanitation Data'!$I$6,0,10*ROW('Sanitation Data'!I101)),NA())</f>
        <v>#N/A</v>
      </c>
      <c r="AW107" s="530" t="e">
        <f ca="1">+IF(AND(ISNUMBER(OFFSET('Sanitation Data'!$I$10,0,10*ROW('Sanitation Data'!I101))),'Data Summary'!DL107="Yes"),OFFSET('Sanitation Data'!$I$10,0,10*ROW('Sanitation Data'!I101)),NA())</f>
        <v>#N/A</v>
      </c>
      <c r="AX107" s="530" t="e">
        <f ca="1">+IF(AND(ISNUMBER(OFFSET('Sanitation Data'!$I$11,0,10*ROW('Sanitation Data'!I101))),'Data Summary'!DM107="Yes"),OFFSET('Sanitation Data'!$I$11,0,10*ROW('Sanitation Data'!I101)),NA())</f>
        <v>#N/A</v>
      </c>
      <c r="AY107" s="530" t="e">
        <f ca="1">+IF(AND(ISNUMBER(OFFSET('Sanitation Data'!$I$12,0,10*ROW('Sanitation Data'!I101))),'Data Summary'!DN107="Yes"),OFFSET('Sanitation Data'!$I$12,0,10*ROW('Sanitation Data'!I101)),NA())</f>
        <v>#N/A</v>
      </c>
      <c r="AZ107" s="531" t="e">
        <f ca="1">+IF(AND(ISNUMBER(OFFSET('Hygiene Data'!$D$5,0,10*ROW('Hygiene Data'!D101))),'Data Summary'!DO107="Yes"),OFFSET('Hygiene Data'!$D$5,0,10*ROW('Hygiene Data'!D101)),NA())</f>
        <v>#N/A</v>
      </c>
      <c r="BA107" s="531" t="e">
        <f ca="1">+IF(AND(ISNUMBER(OFFSET('Hygiene Data'!$D$7,0,10*ROW('Hygiene Data'!D101))),'Data Summary'!DP107="Yes"),OFFSET('Hygiene Data'!$D$7,0,10*ROW('Hygiene Data'!D101)),NA())</f>
        <v>#N/A</v>
      </c>
      <c r="BB107" s="531" t="e">
        <f ca="1">+IF(AND(ISNUMBER(OFFSET('Hygiene Data'!$D$9,0,10*ROW('Hygiene Data'!D101))),'Data Summary'!DQ107="Yes"),OFFSET('Hygiene Data'!$D$9,0,10*ROW('Hygiene Data'!D101)),NA())</f>
        <v>#N/A</v>
      </c>
      <c r="BC107" s="531" t="e">
        <f ca="1">+IF(AND(ISNUMBER(OFFSET('Hygiene Data'!$E$5,0,10*ROW('Hygiene Data'!E101))),'Data Summary'!DR107="Yes"),OFFSET('Hygiene Data'!$E$5,0,10*ROW('Hygiene Data'!E101)),NA())</f>
        <v>#N/A</v>
      </c>
      <c r="BD107" s="531" t="e">
        <f ca="1">+IF(AND(ISNUMBER(OFFSET('Hygiene Data'!$E$7,0,10*ROW('Hygiene Data'!E101))),'Data Summary'!DS107="Yes"),OFFSET('Hygiene Data'!$E$7,0,10*ROW('Hygiene Data'!E101)),NA())</f>
        <v>#N/A</v>
      </c>
      <c r="BE107" s="531" t="e">
        <f ca="1">+IF(AND(ISNUMBER(OFFSET('Hygiene Data'!$E$9,0,10*ROW('Hygiene Data'!E101))),'Data Summary'!DT107="Yes"),OFFSET('Hygiene Data'!$E$9,0,10*ROW('Hygiene Data'!E101)),NA())</f>
        <v>#N/A</v>
      </c>
      <c r="BF107" s="531" t="e">
        <f ca="1">+IF(AND(ISNUMBER(OFFSET('Hygiene Data'!$F$5,0,10*ROW('Hygiene Data'!F101))),'Data Summary'!DU107="Yes"),OFFSET('Hygiene Data'!$F$5,0,10*ROW('Hygiene Data'!F101)),NA())</f>
        <v>#N/A</v>
      </c>
      <c r="BG107" s="531" t="e">
        <f ca="1">+IF(AND(ISNUMBER(OFFSET('Hygiene Data'!$F$7,0,10*ROW('Hygiene Data'!F101))),'Data Summary'!DV107="Yes"),OFFSET('Hygiene Data'!$F$7,0,10*ROW('Hygiene Data'!F101)),NA())</f>
        <v>#N/A</v>
      </c>
      <c r="BH107" s="531" t="e">
        <f ca="1">+IF(AND(ISNUMBER(OFFSET('Hygiene Data'!$F$9,0,10*ROW('Hygiene Data'!F101))),'Data Summary'!DW107="Yes"),OFFSET('Hygiene Data'!$F$9,0,10*ROW('Hygiene Data'!F101)),NA())</f>
        <v>#N/A</v>
      </c>
      <c r="BI107" s="531" t="e">
        <f ca="1">+IF(AND(ISNUMBER(OFFSET('Hygiene Data'!$G$5,0,10*ROW('Hygiene Data'!G101))),'Data Summary'!DX107="Yes"),OFFSET('Hygiene Data'!$G$5,0,10*ROW('Hygiene Data'!G101)),NA())</f>
        <v>#N/A</v>
      </c>
      <c r="BJ107" s="531" t="e">
        <f ca="1">+IF(AND(ISNUMBER(OFFSET('Hygiene Data'!$G$7,0,10*ROW('Hygiene Data'!G101))),'Data Summary'!DY107="Yes"),OFFSET('Hygiene Data'!$G$7,0,10*ROW('Hygiene Data'!G101)),NA())</f>
        <v>#N/A</v>
      </c>
      <c r="BK107" s="531" t="e">
        <f ca="1">+IF(AND(ISNUMBER(OFFSET('Hygiene Data'!$G$9,0,10*ROW('Hygiene Data'!G101))),'Data Summary'!DZ107="Yes"),OFFSET('Hygiene Data'!$G$9,0,10*ROW('Hygiene Data'!G101)),NA())</f>
        <v>#N/A</v>
      </c>
      <c r="BL107" s="531" t="e">
        <f ca="1">+IF(AND(ISNUMBER(OFFSET('Hygiene Data'!$H$5,0,10*ROW('Hygiene Data'!H101))),'Data Summary'!EA107="Yes"),OFFSET('Hygiene Data'!$H$5,0,10*ROW('Hygiene Data'!H101)),NA())</f>
        <v>#N/A</v>
      </c>
      <c r="BM107" s="531" t="e">
        <f ca="1">+IF(AND(ISNUMBER(OFFSET('Hygiene Data'!$H$7,0,10*ROW('Hygiene Data'!H101))),'Data Summary'!EB107="Yes"),OFFSET('Hygiene Data'!$H$7,0,10*ROW('Hygiene Data'!H101)),NA())</f>
        <v>#N/A</v>
      </c>
      <c r="BN107" s="531" t="e">
        <f ca="1">+IF(AND(ISNUMBER(OFFSET('Hygiene Data'!$H$9,0,10*ROW('Hygiene Data'!H101))),'Data Summary'!EC107="Yes"),OFFSET('Hygiene Data'!$H$9,0,10*ROW('Hygiene Data'!H101)),NA())</f>
        <v>#N/A</v>
      </c>
      <c r="BO107" s="531" t="e">
        <f ca="1">+IF(AND(ISNUMBER(OFFSET('Hygiene Data'!$I$5,0,10*ROW('Hygiene Data'!I101))),'Data Summary'!ED107="Yes"),OFFSET('Hygiene Data'!$I$5,0,10*ROW('Hygiene Data'!I101)),NA())</f>
        <v>#N/A</v>
      </c>
      <c r="BP107" s="531" t="e">
        <f ca="1">+IF(AND(ISNUMBER(OFFSET('Hygiene Data'!$I$7,0,10*ROW('Hygiene Data'!I101))),'Data Summary'!EE107="Yes"),OFFSET('Hygiene Data'!$I$7,0,10*ROW('Hygiene Data'!I101)),NA())</f>
        <v>#N/A</v>
      </c>
      <c r="BQ107" s="531" t="e">
        <f ca="1">+IF(AND(ISNUMBER(OFFSET('Hygiene Data'!$I$9,0,10*ROW('Hygiene Data'!I101))),'Data Summary'!EF107="Yes"),OFFSET('Hygiene Data'!$I$9,0,10*ROW('Hygiene Data'!I101)),NA())</f>
        <v>#N/A</v>
      </c>
    </row>
    <row r="108" spans="1:69" x14ac:dyDescent="0.25">
      <c r="A108" s="527" t="e">
        <f ca="1">+RIGHT('Data Summary'!A108,LEN('Data Summary'!A108)-9)</f>
        <v>#VALUE!</v>
      </c>
      <c r="B108" s="501" t="str">
        <f ca="1">+IF(ISTEXT('Data Summary'!B108),'Data Summary'!B108,"")</f>
        <v/>
      </c>
      <c r="C108" s="528" t="e">
        <f ca="1">+VALUE('Data Summary'!C108)</f>
        <v>#VALUE!</v>
      </c>
      <c r="D108" s="529" t="e">
        <f ca="1">+IF(AND(ISNUMBER(OFFSET('Water Data'!$D$4,0,10*ROW('Water Data'!D102))),'Data Summary'!BS108="Yes"),100-OFFSET('Water Data'!$D$4,0,10*ROW('Water Data'!D102)),NA())</f>
        <v>#N/A</v>
      </c>
      <c r="E108" s="529" t="e">
        <f ca="1">+IF(AND(ISNUMBER(OFFSET('Water Data'!$D$6,0,10*ROW('Water Data'!D102))),'Data Summary'!BT108="Yes"),OFFSET('Water Data'!$D$6,0,10*ROW('Water Data'!D102)),NA())</f>
        <v>#N/A</v>
      </c>
      <c r="F108" s="529" t="e">
        <f ca="1">+IF(AND(ISNUMBER(OFFSET('Water Data'!$D$9,0,10*ROW('Water Data'!D102))),'Data Summary'!BU108="Yes"),OFFSET('Water Data'!$D$9,0,10*ROW('Water Data'!D102)),NA())</f>
        <v>#N/A</v>
      </c>
      <c r="G108" s="529" t="e">
        <f ca="1">+IF(AND(ISNUMBER(OFFSET('Water Data'!$E$4,0,10*ROW('Water Data'!E102))),'Data Summary'!BV108="Yes"),100-OFFSET('Water Data'!$E$4,0,10*ROW('Water Data'!E102)),NA())</f>
        <v>#N/A</v>
      </c>
      <c r="H108" s="529" t="e">
        <f ca="1">+IF(AND(ISNUMBER(OFFSET('Water Data'!$E$6,0,10*ROW('Water Data'!E102))),'Data Summary'!BW108="Yes"),OFFSET('Water Data'!$E$6,0,10*ROW('Water Data'!E102)),NA())</f>
        <v>#N/A</v>
      </c>
      <c r="I108" s="529" t="e">
        <f ca="1">+IF(AND(ISNUMBER(OFFSET('Water Data'!$E$9,0,10*ROW('Water Data'!E102))),'Data Summary'!BX108="Yes"),OFFSET('Water Data'!$E$9,0,10*ROW('Water Data'!E102)),NA())</f>
        <v>#N/A</v>
      </c>
      <c r="J108" s="529" t="e">
        <f ca="1">+IF(AND(ISNUMBER(OFFSET('Water Data'!$F$4,0,10*ROW('Water Data'!F102))),'Data Summary'!BY108="Yes"),100-OFFSET('Water Data'!$F$4,0,10*ROW('Water Data'!F102)),NA())</f>
        <v>#N/A</v>
      </c>
      <c r="K108" s="529" t="e">
        <f ca="1">+IF(AND(ISNUMBER(OFFSET('Water Data'!$F$6,0,10*ROW('Water Data'!F102))),'Data Summary'!BZ108="Yes"),OFFSET('Water Data'!$F$6,0,10*ROW('Water Data'!F102)),NA())</f>
        <v>#N/A</v>
      </c>
      <c r="L108" s="529" t="e">
        <f ca="1">+IF(AND(ISNUMBER(OFFSET('Water Data'!$F$9,0,10*ROW('Water Data'!F102))),'Data Summary'!CA108="Yes"),OFFSET('Water Data'!$F$9,0,10*ROW('Water Data'!F102)),NA())</f>
        <v>#N/A</v>
      </c>
      <c r="M108" s="529" t="e">
        <f ca="1">+IF(AND(ISNUMBER(OFFSET('Water Data'!$G$4,0,10*ROW('Water Data'!G102))),'Data Summary'!CB108="Yes"),100-OFFSET('Water Data'!$G$4,0,10*ROW('Water Data'!G102)),NA())</f>
        <v>#N/A</v>
      </c>
      <c r="N108" s="529" t="e">
        <f ca="1">+IF(AND(ISNUMBER(OFFSET('Water Data'!$G$6,0,10*ROW('Water Data'!G102))),'Data Summary'!CC108="Yes"),OFFSET('Water Data'!$G$6,0,10*ROW('Water Data'!G102)),NA())</f>
        <v>#N/A</v>
      </c>
      <c r="O108" s="529" t="e">
        <f ca="1">+IF(AND(ISNUMBER(OFFSET('Water Data'!$G$9,0,10*ROW('Water Data'!G102))),'Data Summary'!CD108="Yes"),OFFSET('Water Data'!$G$9,0,10*ROW('Water Data'!G102)),NA())</f>
        <v>#N/A</v>
      </c>
      <c r="P108" s="529" t="e">
        <f ca="1">+IF(AND(ISNUMBER(OFFSET('Water Data'!$H$4,0,10*ROW('Water Data'!H102))),'Data Summary'!CE108="Yes"),100-OFFSET('Water Data'!$H$4,0,10*ROW('Water Data'!H102)),NA())</f>
        <v>#N/A</v>
      </c>
      <c r="Q108" s="529" t="e">
        <f ca="1">+IF(AND(ISNUMBER(OFFSET('Water Data'!$H$6,0,10*ROW('Water Data'!H102))),'Data Summary'!CF108="Yes"),OFFSET('Water Data'!$H$6,0,10*ROW('Water Data'!H102)),NA())</f>
        <v>#N/A</v>
      </c>
      <c r="R108" s="529" t="e">
        <f ca="1">+IF(AND(ISNUMBER(OFFSET('Water Data'!$H$9,0,10*ROW('Water Data'!H102))),'Data Summary'!CG108="Yes"),OFFSET('Water Data'!$H$9,0,10*ROW('Water Data'!H102)),NA())</f>
        <v>#N/A</v>
      </c>
      <c r="S108" s="529" t="e">
        <f ca="1">+IF(AND(ISNUMBER(OFFSET('Water Data'!$I$4,0,10*ROW('Water Data'!I102))),'Data Summary'!CH108="Yes"),100-OFFSET('Water Data'!$I$4,0,10*ROW('Water Data'!I102)),NA())</f>
        <v>#N/A</v>
      </c>
      <c r="T108" s="529" t="e">
        <f ca="1">+IF(AND(ISNUMBER(OFFSET('Water Data'!$I$6,0,10*ROW('Water Data'!I102))),'Data Summary'!CI108="Yes"),OFFSET('Water Data'!$I$6,0,10*ROW('Water Data'!I102)),NA())</f>
        <v>#N/A</v>
      </c>
      <c r="U108" s="529" t="e">
        <f ca="1">+IF(AND(ISNUMBER(OFFSET('Water Data'!$I$9,0,10*ROW('Water Data'!I102))),'Data Summary'!CJ108="Yes"),OFFSET('Water Data'!$I$9,0,10*ROW('Water Data'!I102)),NA())</f>
        <v>#N/A</v>
      </c>
      <c r="V108" s="530" t="e">
        <f ca="1">+IF(AND(ISNUMBER(OFFSET('Sanitation Data'!$D$4,0,10*ROW('Sanitation Data'!D102))),'Data Summary'!CK108="Yes"),100-OFFSET('Sanitation Data'!$D$4,0,10*ROW('Sanitation Data'!D102)),NA())</f>
        <v>#N/A</v>
      </c>
      <c r="W108" s="530" t="e">
        <f ca="1">+IF(AND(ISNUMBER(OFFSET('Sanitation Data'!$D$6,0,10*ROW('Sanitation Data'!D102))),'Data Summary'!CL108="Yes"),OFFSET('Sanitation Data'!$D$6,0,10*ROW('Sanitation Data'!D102)),NA())</f>
        <v>#N/A</v>
      </c>
      <c r="X108" s="530" t="e">
        <f ca="1">+IF(AND(ISNUMBER(OFFSET('Sanitation Data'!$D$10,0,10*ROW('Sanitation Data'!D102))),'Data Summary'!CM108="Yes"),OFFSET('Sanitation Data'!$D$10,0,10*ROW('Sanitation Data'!D102)),NA())</f>
        <v>#N/A</v>
      </c>
      <c r="Y108" s="530" t="e">
        <f ca="1">+IF(AND(ISNUMBER(OFFSET('Sanitation Data'!$D$11,0,10*ROW('Sanitation Data'!D102))),'Data Summary'!CN108="Yes"),OFFSET('Sanitation Data'!$D$11,0,10*ROW('Sanitation Data'!D102)),NA())</f>
        <v>#N/A</v>
      </c>
      <c r="Z108" s="530" t="e">
        <f ca="1">+IF(AND(ISNUMBER(OFFSET('Sanitation Data'!$D$12,0,10*ROW('Sanitation Data'!D102))),'Data Summary'!CO108="Yes"),OFFSET('Sanitation Data'!$D$12,0,10*ROW('Sanitation Data'!D102)),NA())</f>
        <v>#N/A</v>
      </c>
      <c r="AA108" s="530" t="e">
        <f ca="1">+IF(AND(ISNUMBER(OFFSET('Sanitation Data'!$E$4,0,10*ROW('Sanitation Data'!E102))),'Data Summary'!CP108="Yes"),100-OFFSET('Sanitation Data'!$E$4,0,10*ROW('Sanitation Data'!E102)),NA())</f>
        <v>#N/A</v>
      </c>
      <c r="AB108" s="530" t="e">
        <f ca="1">+IF(AND(ISNUMBER(OFFSET('Sanitation Data'!$E$6,0,10*ROW('Sanitation Data'!E102))),'Data Summary'!CQ108="Yes"),OFFSET('Sanitation Data'!$E$6,0,10*ROW('Sanitation Data'!E102)),NA())</f>
        <v>#N/A</v>
      </c>
      <c r="AC108" s="530" t="e">
        <f ca="1">+IF(AND(ISNUMBER(OFFSET('Sanitation Data'!$E$10,0,10*ROW('Sanitation Data'!E102))),'Data Summary'!CR108="Yes"),OFFSET('Sanitation Data'!$E$10,0,10*ROW('Sanitation Data'!E102)),NA())</f>
        <v>#N/A</v>
      </c>
      <c r="AD108" s="530" t="e">
        <f ca="1">+IF(AND(ISNUMBER(OFFSET('Sanitation Data'!$E$11,0,10*ROW('Sanitation Data'!E102))),'Data Summary'!CS108="Yes"),OFFSET('Sanitation Data'!$E$11,0,10*ROW('Sanitation Data'!E102)),NA())</f>
        <v>#N/A</v>
      </c>
      <c r="AE108" s="530" t="e">
        <f ca="1">+IF(AND(ISNUMBER(OFFSET('Sanitation Data'!$E$12,0,10*ROW('Sanitation Data'!E102))),'Data Summary'!CT108="Yes"),OFFSET('Sanitation Data'!$E$12,0,10*ROW('Sanitation Data'!E102)),NA())</f>
        <v>#N/A</v>
      </c>
      <c r="AF108" s="530" t="e">
        <f ca="1">+IF(AND(ISNUMBER(OFFSET('Sanitation Data'!$F$4,0,10*ROW('Sanitation Data'!F102))),'Data Summary'!CU108="Yes"),100-OFFSET('Sanitation Data'!$F$4,0,10*ROW('Sanitation Data'!F102)),NA())</f>
        <v>#N/A</v>
      </c>
      <c r="AG108" s="530" t="e">
        <f ca="1">+IF(AND(ISNUMBER(OFFSET('Sanitation Data'!$F$6,0,10*ROW('Sanitation Data'!F102))),'Data Summary'!CV108="Yes"),OFFSET('Sanitation Data'!$F$6,0,10*ROW('Sanitation Data'!F102)),NA())</f>
        <v>#N/A</v>
      </c>
      <c r="AH108" s="530" t="e">
        <f ca="1">+IF(AND(ISNUMBER(OFFSET('Sanitation Data'!$F$10,0,10*ROW('Sanitation Data'!F102))),'Data Summary'!CW108="Yes"),OFFSET('Sanitation Data'!$F$10,0,10*ROW('Sanitation Data'!F102)),NA())</f>
        <v>#N/A</v>
      </c>
      <c r="AI108" s="530" t="e">
        <f ca="1">+IF(AND(ISNUMBER(OFFSET('Sanitation Data'!$F$11,0,10*ROW('Sanitation Data'!F102))),'Data Summary'!CX108="Yes"),OFFSET('Sanitation Data'!$F$11,0,10*ROW('Sanitation Data'!F102)),NA())</f>
        <v>#N/A</v>
      </c>
      <c r="AJ108" s="530" t="e">
        <f ca="1">+IF(AND(ISNUMBER(OFFSET('Sanitation Data'!$F$12,0,10*ROW('Sanitation Data'!F102))),'Data Summary'!CY108="Yes"),OFFSET('Sanitation Data'!$F$12,0,10*ROW('Sanitation Data'!F102)),NA())</f>
        <v>#N/A</v>
      </c>
      <c r="AK108" s="530" t="e">
        <f ca="1">+IF(AND(ISNUMBER(OFFSET('Sanitation Data'!$G$4,0,10*ROW('Sanitation Data'!G102))),'Data Summary'!CZ108="Yes"),100-OFFSET('Sanitation Data'!$G$4,0,10*ROW('Sanitation Data'!G102)),NA())</f>
        <v>#N/A</v>
      </c>
      <c r="AL108" s="530" t="e">
        <f ca="1">+IF(AND(ISNUMBER(OFFSET('Sanitation Data'!$G$6,0,10*ROW('Sanitation Data'!G102))),'Data Summary'!DA108="Yes"),OFFSET('Sanitation Data'!$G$6,0,10*ROW('Sanitation Data'!G102)),NA())</f>
        <v>#N/A</v>
      </c>
      <c r="AM108" s="530" t="e">
        <f ca="1">+IF(AND(ISNUMBER(OFFSET('Sanitation Data'!$G$10,0,10*ROW('Sanitation Data'!G102))),'Data Summary'!DB108="Yes"),OFFSET('Sanitation Data'!$G$10,0,10*ROW('Sanitation Data'!G102)),NA())</f>
        <v>#N/A</v>
      </c>
      <c r="AN108" s="530" t="e">
        <f ca="1">+IF(AND(ISNUMBER(OFFSET('Sanitation Data'!$G$11,0,10*ROW('Sanitation Data'!G102))),'Data Summary'!DC108="Yes"),OFFSET('Sanitation Data'!$G$11,0,10*ROW('Sanitation Data'!G102)),NA())</f>
        <v>#N/A</v>
      </c>
      <c r="AO108" s="530" t="e">
        <f ca="1">+IF(AND(ISNUMBER(OFFSET('Sanitation Data'!$G$12,0,10*ROW('Sanitation Data'!G102))),'Data Summary'!DD108="Yes"),OFFSET('Sanitation Data'!$G$12,0,10*ROW('Sanitation Data'!G102)),NA())</f>
        <v>#N/A</v>
      </c>
      <c r="AP108" s="530" t="e">
        <f ca="1">+IF(AND(ISNUMBER(OFFSET('Sanitation Data'!$H$4,0,10*ROW('Sanitation Data'!H102))),'Data Summary'!DE108="Yes"),100-OFFSET('Sanitation Data'!$H$4,0,10*ROW('Sanitation Data'!H102)),NA())</f>
        <v>#N/A</v>
      </c>
      <c r="AQ108" s="530" t="e">
        <f ca="1">+IF(AND(ISNUMBER(OFFSET('Sanitation Data'!$H$6,0,10*ROW('Sanitation Data'!H102))),'Data Summary'!DF108="Yes"),OFFSET('Sanitation Data'!$H$6,0,10*ROW('Sanitation Data'!H102)),NA())</f>
        <v>#N/A</v>
      </c>
      <c r="AR108" s="530" t="e">
        <f ca="1">+IF(AND(ISNUMBER(OFFSET('Sanitation Data'!$H$10,0,10*ROW('Sanitation Data'!H102))),'Data Summary'!DG108="Yes"),OFFSET('Sanitation Data'!$H$10,0,10*ROW('Sanitation Data'!H102)),NA())</f>
        <v>#N/A</v>
      </c>
      <c r="AS108" s="530" t="e">
        <f ca="1">+IF(AND(ISNUMBER(OFFSET('Sanitation Data'!$H$11,0,10*ROW('Sanitation Data'!H102))),'Data Summary'!DH108="Yes"),OFFSET('Sanitation Data'!$H$11,0,10*ROW('Sanitation Data'!H102)),NA())</f>
        <v>#N/A</v>
      </c>
      <c r="AT108" s="530" t="e">
        <f ca="1">+IF(AND(ISNUMBER(OFFSET('Sanitation Data'!$H$12,0,10*ROW('Sanitation Data'!H102))),'Data Summary'!DI108="Yes"),OFFSET('Sanitation Data'!$H$12,0,10*ROW('Sanitation Data'!H102)),NA())</f>
        <v>#N/A</v>
      </c>
      <c r="AU108" s="530" t="e">
        <f ca="1">+IF(AND(ISNUMBER(OFFSET('Sanitation Data'!$I$4,0,10*ROW('Sanitation Data'!I102))),'Data Summary'!DJ108="Yes"),100-OFFSET('Sanitation Data'!$I$4,0,10*ROW('Sanitation Data'!I102)),NA())</f>
        <v>#N/A</v>
      </c>
      <c r="AV108" s="530" t="e">
        <f ca="1">+IF(AND(ISNUMBER(OFFSET('Sanitation Data'!$I$6,0,10*ROW('Sanitation Data'!I102))),'Data Summary'!DK108="Yes"),OFFSET('Sanitation Data'!$I$6,0,10*ROW('Sanitation Data'!I102)),NA())</f>
        <v>#N/A</v>
      </c>
      <c r="AW108" s="530" t="e">
        <f ca="1">+IF(AND(ISNUMBER(OFFSET('Sanitation Data'!$I$10,0,10*ROW('Sanitation Data'!I102))),'Data Summary'!DL108="Yes"),OFFSET('Sanitation Data'!$I$10,0,10*ROW('Sanitation Data'!I102)),NA())</f>
        <v>#N/A</v>
      </c>
      <c r="AX108" s="530" t="e">
        <f ca="1">+IF(AND(ISNUMBER(OFFSET('Sanitation Data'!$I$11,0,10*ROW('Sanitation Data'!I102))),'Data Summary'!DM108="Yes"),OFFSET('Sanitation Data'!$I$11,0,10*ROW('Sanitation Data'!I102)),NA())</f>
        <v>#N/A</v>
      </c>
      <c r="AY108" s="530" t="e">
        <f ca="1">+IF(AND(ISNUMBER(OFFSET('Sanitation Data'!$I$12,0,10*ROW('Sanitation Data'!I102))),'Data Summary'!DN108="Yes"),OFFSET('Sanitation Data'!$I$12,0,10*ROW('Sanitation Data'!I102)),NA())</f>
        <v>#N/A</v>
      </c>
      <c r="AZ108" s="531" t="e">
        <f ca="1">+IF(AND(ISNUMBER(OFFSET('Hygiene Data'!$D$5,0,10*ROW('Hygiene Data'!D102))),'Data Summary'!DO108="Yes"),OFFSET('Hygiene Data'!$D$5,0,10*ROW('Hygiene Data'!D102)),NA())</f>
        <v>#N/A</v>
      </c>
      <c r="BA108" s="531" t="e">
        <f ca="1">+IF(AND(ISNUMBER(OFFSET('Hygiene Data'!$D$7,0,10*ROW('Hygiene Data'!D102))),'Data Summary'!DP108="Yes"),OFFSET('Hygiene Data'!$D$7,0,10*ROW('Hygiene Data'!D102)),NA())</f>
        <v>#N/A</v>
      </c>
      <c r="BB108" s="531" t="e">
        <f ca="1">+IF(AND(ISNUMBER(OFFSET('Hygiene Data'!$D$9,0,10*ROW('Hygiene Data'!D102))),'Data Summary'!DQ108="Yes"),OFFSET('Hygiene Data'!$D$9,0,10*ROW('Hygiene Data'!D102)),NA())</f>
        <v>#N/A</v>
      </c>
      <c r="BC108" s="531" t="e">
        <f ca="1">+IF(AND(ISNUMBER(OFFSET('Hygiene Data'!$E$5,0,10*ROW('Hygiene Data'!E102))),'Data Summary'!DR108="Yes"),OFFSET('Hygiene Data'!$E$5,0,10*ROW('Hygiene Data'!E102)),NA())</f>
        <v>#N/A</v>
      </c>
      <c r="BD108" s="531" t="e">
        <f ca="1">+IF(AND(ISNUMBER(OFFSET('Hygiene Data'!$E$7,0,10*ROW('Hygiene Data'!E102))),'Data Summary'!DS108="Yes"),OFFSET('Hygiene Data'!$E$7,0,10*ROW('Hygiene Data'!E102)),NA())</f>
        <v>#N/A</v>
      </c>
      <c r="BE108" s="531" t="e">
        <f ca="1">+IF(AND(ISNUMBER(OFFSET('Hygiene Data'!$E$9,0,10*ROW('Hygiene Data'!E102))),'Data Summary'!DT108="Yes"),OFFSET('Hygiene Data'!$E$9,0,10*ROW('Hygiene Data'!E102)),NA())</f>
        <v>#N/A</v>
      </c>
      <c r="BF108" s="531" t="e">
        <f ca="1">+IF(AND(ISNUMBER(OFFSET('Hygiene Data'!$F$5,0,10*ROW('Hygiene Data'!F102))),'Data Summary'!DU108="Yes"),OFFSET('Hygiene Data'!$F$5,0,10*ROW('Hygiene Data'!F102)),NA())</f>
        <v>#N/A</v>
      </c>
      <c r="BG108" s="531" t="e">
        <f ca="1">+IF(AND(ISNUMBER(OFFSET('Hygiene Data'!$F$7,0,10*ROW('Hygiene Data'!F102))),'Data Summary'!DV108="Yes"),OFFSET('Hygiene Data'!$F$7,0,10*ROW('Hygiene Data'!F102)),NA())</f>
        <v>#N/A</v>
      </c>
      <c r="BH108" s="531" t="e">
        <f ca="1">+IF(AND(ISNUMBER(OFFSET('Hygiene Data'!$F$9,0,10*ROW('Hygiene Data'!F102))),'Data Summary'!DW108="Yes"),OFFSET('Hygiene Data'!$F$9,0,10*ROW('Hygiene Data'!F102)),NA())</f>
        <v>#N/A</v>
      </c>
      <c r="BI108" s="531" t="e">
        <f ca="1">+IF(AND(ISNUMBER(OFFSET('Hygiene Data'!$G$5,0,10*ROW('Hygiene Data'!G102))),'Data Summary'!DX108="Yes"),OFFSET('Hygiene Data'!$G$5,0,10*ROW('Hygiene Data'!G102)),NA())</f>
        <v>#N/A</v>
      </c>
      <c r="BJ108" s="531" t="e">
        <f ca="1">+IF(AND(ISNUMBER(OFFSET('Hygiene Data'!$G$7,0,10*ROW('Hygiene Data'!G102))),'Data Summary'!DY108="Yes"),OFFSET('Hygiene Data'!$G$7,0,10*ROW('Hygiene Data'!G102)),NA())</f>
        <v>#N/A</v>
      </c>
      <c r="BK108" s="531" t="e">
        <f ca="1">+IF(AND(ISNUMBER(OFFSET('Hygiene Data'!$G$9,0,10*ROW('Hygiene Data'!G102))),'Data Summary'!DZ108="Yes"),OFFSET('Hygiene Data'!$G$9,0,10*ROW('Hygiene Data'!G102)),NA())</f>
        <v>#N/A</v>
      </c>
      <c r="BL108" s="531" t="e">
        <f ca="1">+IF(AND(ISNUMBER(OFFSET('Hygiene Data'!$H$5,0,10*ROW('Hygiene Data'!H102))),'Data Summary'!EA108="Yes"),OFFSET('Hygiene Data'!$H$5,0,10*ROW('Hygiene Data'!H102)),NA())</f>
        <v>#N/A</v>
      </c>
      <c r="BM108" s="531" t="e">
        <f ca="1">+IF(AND(ISNUMBER(OFFSET('Hygiene Data'!$H$7,0,10*ROW('Hygiene Data'!H102))),'Data Summary'!EB108="Yes"),OFFSET('Hygiene Data'!$H$7,0,10*ROW('Hygiene Data'!H102)),NA())</f>
        <v>#N/A</v>
      </c>
      <c r="BN108" s="531" t="e">
        <f ca="1">+IF(AND(ISNUMBER(OFFSET('Hygiene Data'!$H$9,0,10*ROW('Hygiene Data'!H102))),'Data Summary'!EC108="Yes"),OFFSET('Hygiene Data'!$H$9,0,10*ROW('Hygiene Data'!H102)),NA())</f>
        <v>#N/A</v>
      </c>
      <c r="BO108" s="531" t="e">
        <f ca="1">+IF(AND(ISNUMBER(OFFSET('Hygiene Data'!$I$5,0,10*ROW('Hygiene Data'!I102))),'Data Summary'!ED108="Yes"),OFFSET('Hygiene Data'!$I$5,0,10*ROW('Hygiene Data'!I102)),NA())</f>
        <v>#N/A</v>
      </c>
      <c r="BP108" s="531" t="e">
        <f ca="1">+IF(AND(ISNUMBER(OFFSET('Hygiene Data'!$I$7,0,10*ROW('Hygiene Data'!I102))),'Data Summary'!EE108="Yes"),OFFSET('Hygiene Data'!$I$7,0,10*ROW('Hygiene Data'!I102)),NA())</f>
        <v>#N/A</v>
      </c>
      <c r="BQ108" s="531" t="e">
        <f ca="1">+IF(AND(ISNUMBER(OFFSET('Hygiene Data'!$I$9,0,10*ROW('Hygiene Data'!I102))),'Data Summary'!EF108="Yes"),OFFSET('Hygiene Data'!$I$9,0,10*ROW('Hygiene Data'!I102)),NA())</f>
        <v>#N/A</v>
      </c>
    </row>
    <row r="109" spans="1:69" x14ac:dyDescent="0.25">
      <c r="A109" s="527" t="e">
        <f ca="1">+RIGHT('Data Summary'!A109,LEN('Data Summary'!A109)-9)</f>
        <v>#VALUE!</v>
      </c>
      <c r="B109" s="501" t="str">
        <f ca="1">+IF(ISTEXT('Data Summary'!B109),'Data Summary'!B109,"")</f>
        <v/>
      </c>
      <c r="C109" s="528" t="e">
        <f ca="1">+VALUE('Data Summary'!C109)</f>
        <v>#VALUE!</v>
      </c>
      <c r="D109" s="529" t="e">
        <f ca="1">+IF(AND(ISNUMBER(OFFSET('Water Data'!$D$4,0,10*ROW('Water Data'!D103))),'Data Summary'!BS109="Yes"),100-OFFSET('Water Data'!$D$4,0,10*ROW('Water Data'!D103)),NA())</f>
        <v>#N/A</v>
      </c>
      <c r="E109" s="529" t="e">
        <f ca="1">+IF(AND(ISNUMBER(OFFSET('Water Data'!$D$6,0,10*ROW('Water Data'!D103))),'Data Summary'!BT109="Yes"),OFFSET('Water Data'!$D$6,0,10*ROW('Water Data'!D103)),NA())</f>
        <v>#N/A</v>
      </c>
      <c r="F109" s="529" t="e">
        <f ca="1">+IF(AND(ISNUMBER(OFFSET('Water Data'!$D$9,0,10*ROW('Water Data'!D103))),'Data Summary'!BU109="Yes"),OFFSET('Water Data'!$D$9,0,10*ROW('Water Data'!D103)),NA())</f>
        <v>#N/A</v>
      </c>
      <c r="G109" s="529" t="e">
        <f ca="1">+IF(AND(ISNUMBER(OFFSET('Water Data'!$E$4,0,10*ROW('Water Data'!E103))),'Data Summary'!BV109="Yes"),100-OFFSET('Water Data'!$E$4,0,10*ROW('Water Data'!E103)),NA())</f>
        <v>#N/A</v>
      </c>
      <c r="H109" s="529" t="e">
        <f ca="1">+IF(AND(ISNUMBER(OFFSET('Water Data'!$E$6,0,10*ROW('Water Data'!E103))),'Data Summary'!BW109="Yes"),OFFSET('Water Data'!$E$6,0,10*ROW('Water Data'!E103)),NA())</f>
        <v>#N/A</v>
      </c>
      <c r="I109" s="529" t="e">
        <f ca="1">+IF(AND(ISNUMBER(OFFSET('Water Data'!$E$9,0,10*ROW('Water Data'!E103))),'Data Summary'!BX109="Yes"),OFFSET('Water Data'!$E$9,0,10*ROW('Water Data'!E103)),NA())</f>
        <v>#N/A</v>
      </c>
      <c r="J109" s="529" t="e">
        <f ca="1">+IF(AND(ISNUMBER(OFFSET('Water Data'!$F$4,0,10*ROW('Water Data'!F103))),'Data Summary'!BY109="Yes"),100-OFFSET('Water Data'!$F$4,0,10*ROW('Water Data'!F103)),NA())</f>
        <v>#N/A</v>
      </c>
      <c r="K109" s="529" t="e">
        <f ca="1">+IF(AND(ISNUMBER(OFFSET('Water Data'!$F$6,0,10*ROW('Water Data'!F103))),'Data Summary'!BZ109="Yes"),OFFSET('Water Data'!$F$6,0,10*ROW('Water Data'!F103)),NA())</f>
        <v>#N/A</v>
      </c>
      <c r="L109" s="529" t="e">
        <f ca="1">+IF(AND(ISNUMBER(OFFSET('Water Data'!$F$9,0,10*ROW('Water Data'!F103))),'Data Summary'!CA109="Yes"),OFFSET('Water Data'!$F$9,0,10*ROW('Water Data'!F103)),NA())</f>
        <v>#N/A</v>
      </c>
      <c r="M109" s="529" t="e">
        <f ca="1">+IF(AND(ISNUMBER(OFFSET('Water Data'!$G$4,0,10*ROW('Water Data'!G103))),'Data Summary'!CB109="Yes"),100-OFFSET('Water Data'!$G$4,0,10*ROW('Water Data'!G103)),NA())</f>
        <v>#N/A</v>
      </c>
      <c r="N109" s="529" t="e">
        <f ca="1">+IF(AND(ISNUMBER(OFFSET('Water Data'!$G$6,0,10*ROW('Water Data'!G103))),'Data Summary'!CC109="Yes"),OFFSET('Water Data'!$G$6,0,10*ROW('Water Data'!G103)),NA())</f>
        <v>#N/A</v>
      </c>
      <c r="O109" s="529" t="e">
        <f ca="1">+IF(AND(ISNUMBER(OFFSET('Water Data'!$G$9,0,10*ROW('Water Data'!G103))),'Data Summary'!CD109="Yes"),OFFSET('Water Data'!$G$9,0,10*ROW('Water Data'!G103)),NA())</f>
        <v>#N/A</v>
      </c>
      <c r="P109" s="529" t="e">
        <f ca="1">+IF(AND(ISNUMBER(OFFSET('Water Data'!$H$4,0,10*ROW('Water Data'!H103))),'Data Summary'!CE109="Yes"),100-OFFSET('Water Data'!$H$4,0,10*ROW('Water Data'!H103)),NA())</f>
        <v>#N/A</v>
      </c>
      <c r="Q109" s="529" t="e">
        <f ca="1">+IF(AND(ISNUMBER(OFFSET('Water Data'!$H$6,0,10*ROW('Water Data'!H103))),'Data Summary'!CF109="Yes"),OFFSET('Water Data'!$H$6,0,10*ROW('Water Data'!H103)),NA())</f>
        <v>#N/A</v>
      </c>
      <c r="R109" s="529" t="e">
        <f ca="1">+IF(AND(ISNUMBER(OFFSET('Water Data'!$H$9,0,10*ROW('Water Data'!H103))),'Data Summary'!CG109="Yes"),OFFSET('Water Data'!$H$9,0,10*ROW('Water Data'!H103)),NA())</f>
        <v>#N/A</v>
      </c>
      <c r="S109" s="529" t="e">
        <f ca="1">+IF(AND(ISNUMBER(OFFSET('Water Data'!$I$4,0,10*ROW('Water Data'!I103))),'Data Summary'!CH109="Yes"),100-OFFSET('Water Data'!$I$4,0,10*ROW('Water Data'!I103)),NA())</f>
        <v>#N/A</v>
      </c>
      <c r="T109" s="529" t="e">
        <f ca="1">+IF(AND(ISNUMBER(OFFSET('Water Data'!$I$6,0,10*ROW('Water Data'!I103))),'Data Summary'!CI109="Yes"),OFFSET('Water Data'!$I$6,0,10*ROW('Water Data'!I103)),NA())</f>
        <v>#N/A</v>
      </c>
      <c r="U109" s="529" t="e">
        <f ca="1">+IF(AND(ISNUMBER(OFFSET('Water Data'!$I$9,0,10*ROW('Water Data'!I103))),'Data Summary'!CJ109="Yes"),OFFSET('Water Data'!$I$9,0,10*ROW('Water Data'!I103)),NA())</f>
        <v>#N/A</v>
      </c>
      <c r="V109" s="530" t="e">
        <f ca="1">+IF(AND(ISNUMBER(OFFSET('Sanitation Data'!$D$4,0,10*ROW('Sanitation Data'!D103))),'Data Summary'!CK109="Yes"),100-OFFSET('Sanitation Data'!$D$4,0,10*ROW('Sanitation Data'!D103)),NA())</f>
        <v>#N/A</v>
      </c>
      <c r="W109" s="530" t="e">
        <f ca="1">+IF(AND(ISNUMBER(OFFSET('Sanitation Data'!$D$6,0,10*ROW('Sanitation Data'!D103))),'Data Summary'!CL109="Yes"),OFFSET('Sanitation Data'!$D$6,0,10*ROW('Sanitation Data'!D103)),NA())</f>
        <v>#N/A</v>
      </c>
      <c r="X109" s="530" t="e">
        <f ca="1">+IF(AND(ISNUMBER(OFFSET('Sanitation Data'!$D$10,0,10*ROW('Sanitation Data'!D103))),'Data Summary'!CM109="Yes"),OFFSET('Sanitation Data'!$D$10,0,10*ROW('Sanitation Data'!D103)),NA())</f>
        <v>#N/A</v>
      </c>
      <c r="Y109" s="530" t="e">
        <f ca="1">+IF(AND(ISNUMBER(OFFSET('Sanitation Data'!$D$11,0,10*ROW('Sanitation Data'!D103))),'Data Summary'!CN109="Yes"),OFFSET('Sanitation Data'!$D$11,0,10*ROW('Sanitation Data'!D103)),NA())</f>
        <v>#N/A</v>
      </c>
      <c r="Z109" s="530" t="e">
        <f ca="1">+IF(AND(ISNUMBER(OFFSET('Sanitation Data'!$D$12,0,10*ROW('Sanitation Data'!D103))),'Data Summary'!CO109="Yes"),OFFSET('Sanitation Data'!$D$12,0,10*ROW('Sanitation Data'!D103)),NA())</f>
        <v>#N/A</v>
      </c>
      <c r="AA109" s="530" t="e">
        <f ca="1">+IF(AND(ISNUMBER(OFFSET('Sanitation Data'!$E$4,0,10*ROW('Sanitation Data'!E103))),'Data Summary'!CP109="Yes"),100-OFFSET('Sanitation Data'!$E$4,0,10*ROW('Sanitation Data'!E103)),NA())</f>
        <v>#N/A</v>
      </c>
      <c r="AB109" s="530" t="e">
        <f ca="1">+IF(AND(ISNUMBER(OFFSET('Sanitation Data'!$E$6,0,10*ROW('Sanitation Data'!E103))),'Data Summary'!CQ109="Yes"),OFFSET('Sanitation Data'!$E$6,0,10*ROW('Sanitation Data'!E103)),NA())</f>
        <v>#N/A</v>
      </c>
      <c r="AC109" s="530" t="e">
        <f ca="1">+IF(AND(ISNUMBER(OFFSET('Sanitation Data'!$E$10,0,10*ROW('Sanitation Data'!E103))),'Data Summary'!CR109="Yes"),OFFSET('Sanitation Data'!$E$10,0,10*ROW('Sanitation Data'!E103)),NA())</f>
        <v>#N/A</v>
      </c>
      <c r="AD109" s="530" t="e">
        <f ca="1">+IF(AND(ISNUMBER(OFFSET('Sanitation Data'!$E$11,0,10*ROW('Sanitation Data'!E103))),'Data Summary'!CS109="Yes"),OFFSET('Sanitation Data'!$E$11,0,10*ROW('Sanitation Data'!E103)),NA())</f>
        <v>#N/A</v>
      </c>
      <c r="AE109" s="530" t="e">
        <f ca="1">+IF(AND(ISNUMBER(OFFSET('Sanitation Data'!$E$12,0,10*ROW('Sanitation Data'!E103))),'Data Summary'!CT109="Yes"),OFFSET('Sanitation Data'!$E$12,0,10*ROW('Sanitation Data'!E103)),NA())</f>
        <v>#N/A</v>
      </c>
      <c r="AF109" s="530" t="e">
        <f ca="1">+IF(AND(ISNUMBER(OFFSET('Sanitation Data'!$F$4,0,10*ROW('Sanitation Data'!F103))),'Data Summary'!CU109="Yes"),100-OFFSET('Sanitation Data'!$F$4,0,10*ROW('Sanitation Data'!F103)),NA())</f>
        <v>#N/A</v>
      </c>
      <c r="AG109" s="530" t="e">
        <f ca="1">+IF(AND(ISNUMBER(OFFSET('Sanitation Data'!$F$6,0,10*ROW('Sanitation Data'!F103))),'Data Summary'!CV109="Yes"),OFFSET('Sanitation Data'!$F$6,0,10*ROW('Sanitation Data'!F103)),NA())</f>
        <v>#N/A</v>
      </c>
      <c r="AH109" s="530" t="e">
        <f ca="1">+IF(AND(ISNUMBER(OFFSET('Sanitation Data'!$F$10,0,10*ROW('Sanitation Data'!F103))),'Data Summary'!CW109="Yes"),OFFSET('Sanitation Data'!$F$10,0,10*ROW('Sanitation Data'!F103)),NA())</f>
        <v>#N/A</v>
      </c>
      <c r="AI109" s="530" t="e">
        <f ca="1">+IF(AND(ISNUMBER(OFFSET('Sanitation Data'!$F$11,0,10*ROW('Sanitation Data'!F103))),'Data Summary'!CX109="Yes"),OFFSET('Sanitation Data'!$F$11,0,10*ROW('Sanitation Data'!F103)),NA())</f>
        <v>#N/A</v>
      </c>
      <c r="AJ109" s="530" t="e">
        <f ca="1">+IF(AND(ISNUMBER(OFFSET('Sanitation Data'!$F$12,0,10*ROW('Sanitation Data'!F103))),'Data Summary'!CY109="Yes"),OFFSET('Sanitation Data'!$F$12,0,10*ROW('Sanitation Data'!F103)),NA())</f>
        <v>#N/A</v>
      </c>
      <c r="AK109" s="530" t="e">
        <f ca="1">+IF(AND(ISNUMBER(OFFSET('Sanitation Data'!$G$4,0,10*ROW('Sanitation Data'!G103))),'Data Summary'!CZ109="Yes"),100-OFFSET('Sanitation Data'!$G$4,0,10*ROW('Sanitation Data'!G103)),NA())</f>
        <v>#N/A</v>
      </c>
      <c r="AL109" s="530" t="e">
        <f ca="1">+IF(AND(ISNUMBER(OFFSET('Sanitation Data'!$G$6,0,10*ROW('Sanitation Data'!G103))),'Data Summary'!DA109="Yes"),OFFSET('Sanitation Data'!$G$6,0,10*ROW('Sanitation Data'!G103)),NA())</f>
        <v>#N/A</v>
      </c>
      <c r="AM109" s="530" t="e">
        <f ca="1">+IF(AND(ISNUMBER(OFFSET('Sanitation Data'!$G$10,0,10*ROW('Sanitation Data'!G103))),'Data Summary'!DB109="Yes"),OFFSET('Sanitation Data'!$G$10,0,10*ROW('Sanitation Data'!G103)),NA())</f>
        <v>#N/A</v>
      </c>
      <c r="AN109" s="530" t="e">
        <f ca="1">+IF(AND(ISNUMBER(OFFSET('Sanitation Data'!$G$11,0,10*ROW('Sanitation Data'!G103))),'Data Summary'!DC109="Yes"),OFFSET('Sanitation Data'!$G$11,0,10*ROW('Sanitation Data'!G103)),NA())</f>
        <v>#N/A</v>
      </c>
      <c r="AO109" s="530" t="e">
        <f ca="1">+IF(AND(ISNUMBER(OFFSET('Sanitation Data'!$G$12,0,10*ROW('Sanitation Data'!G103))),'Data Summary'!DD109="Yes"),OFFSET('Sanitation Data'!$G$12,0,10*ROW('Sanitation Data'!G103)),NA())</f>
        <v>#N/A</v>
      </c>
      <c r="AP109" s="530" t="e">
        <f ca="1">+IF(AND(ISNUMBER(OFFSET('Sanitation Data'!$H$4,0,10*ROW('Sanitation Data'!H103))),'Data Summary'!DE109="Yes"),100-OFFSET('Sanitation Data'!$H$4,0,10*ROW('Sanitation Data'!H103)),NA())</f>
        <v>#N/A</v>
      </c>
      <c r="AQ109" s="530" t="e">
        <f ca="1">+IF(AND(ISNUMBER(OFFSET('Sanitation Data'!$H$6,0,10*ROW('Sanitation Data'!H103))),'Data Summary'!DF109="Yes"),OFFSET('Sanitation Data'!$H$6,0,10*ROW('Sanitation Data'!H103)),NA())</f>
        <v>#N/A</v>
      </c>
      <c r="AR109" s="530" t="e">
        <f ca="1">+IF(AND(ISNUMBER(OFFSET('Sanitation Data'!$H$10,0,10*ROW('Sanitation Data'!H103))),'Data Summary'!DG109="Yes"),OFFSET('Sanitation Data'!$H$10,0,10*ROW('Sanitation Data'!H103)),NA())</f>
        <v>#N/A</v>
      </c>
      <c r="AS109" s="530" t="e">
        <f ca="1">+IF(AND(ISNUMBER(OFFSET('Sanitation Data'!$H$11,0,10*ROW('Sanitation Data'!H103))),'Data Summary'!DH109="Yes"),OFFSET('Sanitation Data'!$H$11,0,10*ROW('Sanitation Data'!H103)),NA())</f>
        <v>#N/A</v>
      </c>
      <c r="AT109" s="530" t="e">
        <f ca="1">+IF(AND(ISNUMBER(OFFSET('Sanitation Data'!$H$12,0,10*ROW('Sanitation Data'!H103))),'Data Summary'!DI109="Yes"),OFFSET('Sanitation Data'!$H$12,0,10*ROW('Sanitation Data'!H103)),NA())</f>
        <v>#N/A</v>
      </c>
      <c r="AU109" s="530" t="e">
        <f ca="1">+IF(AND(ISNUMBER(OFFSET('Sanitation Data'!$I$4,0,10*ROW('Sanitation Data'!I103))),'Data Summary'!DJ109="Yes"),100-OFFSET('Sanitation Data'!$I$4,0,10*ROW('Sanitation Data'!I103)),NA())</f>
        <v>#N/A</v>
      </c>
      <c r="AV109" s="530" t="e">
        <f ca="1">+IF(AND(ISNUMBER(OFFSET('Sanitation Data'!$I$6,0,10*ROW('Sanitation Data'!I103))),'Data Summary'!DK109="Yes"),OFFSET('Sanitation Data'!$I$6,0,10*ROW('Sanitation Data'!I103)),NA())</f>
        <v>#N/A</v>
      </c>
      <c r="AW109" s="530" t="e">
        <f ca="1">+IF(AND(ISNUMBER(OFFSET('Sanitation Data'!$I$10,0,10*ROW('Sanitation Data'!I103))),'Data Summary'!DL109="Yes"),OFFSET('Sanitation Data'!$I$10,0,10*ROW('Sanitation Data'!I103)),NA())</f>
        <v>#N/A</v>
      </c>
      <c r="AX109" s="530" t="e">
        <f ca="1">+IF(AND(ISNUMBER(OFFSET('Sanitation Data'!$I$11,0,10*ROW('Sanitation Data'!I103))),'Data Summary'!DM109="Yes"),OFFSET('Sanitation Data'!$I$11,0,10*ROW('Sanitation Data'!I103)),NA())</f>
        <v>#N/A</v>
      </c>
      <c r="AY109" s="530" t="e">
        <f ca="1">+IF(AND(ISNUMBER(OFFSET('Sanitation Data'!$I$12,0,10*ROW('Sanitation Data'!I103))),'Data Summary'!DN109="Yes"),OFFSET('Sanitation Data'!$I$12,0,10*ROW('Sanitation Data'!I103)),NA())</f>
        <v>#N/A</v>
      </c>
      <c r="AZ109" s="531" t="e">
        <f ca="1">+IF(AND(ISNUMBER(OFFSET('Hygiene Data'!$D$5,0,10*ROW('Hygiene Data'!D103))),'Data Summary'!DO109="Yes"),OFFSET('Hygiene Data'!$D$5,0,10*ROW('Hygiene Data'!D103)),NA())</f>
        <v>#N/A</v>
      </c>
      <c r="BA109" s="531" t="e">
        <f ca="1">+IF(AND(ISNUMBER(OFFSET('Hygiene Data'!$D$7,0,10*ROW('Hygiene Data'!D103))),'Data Summary'!DP109="Yes"),OFFSET('Hygiene Data'!$D$7,0,10*ROW('Hygiene Data'!D103)),NA())</f>
        <v>#N/A</v>
      </c>
      <c r="BB109" s="531" t="e">
        <f ca="1">+IF(AND(ISNUMBER(OFFSET('Hygiene Data'!$D$9,0,10*ROW('Hygiene Data'!D103))),'Data Summary'!DQ109="Yes"),OFFSET('Hygiene Data'!$D$9,0,10*ROW('Hygiene Data'!D103)),NA())</f>
        <v>#N/A</v>
      </c>
      <c r="BC109" s="531" t="e">
        <f ca="1">+IF(AND(ISNUMBER(OFFSET('Hygiene Data'!$E$5,0,10*ROW('Hygiene Data'!E103))),'Data Summary'!DR109="Yes"),OFFSET('Hygiene Data'!$E$5,0,10*ROW('Hygiene Data'!E103)),NA())</f>
        <v>#N/A</v>
      </c>
      <c r="BD109" s="531" t="e">
        <f ca="1">+IF(AND(ISNUMBER(OFFSET('Hygiene Data'!$E$7,0,10*ROW('Hygiene Data'!E103))),'Data Summary'!DS109="Yes"),OFFSET('Hygiene Data'!$E$7,0,10*ROW('Hygiene Data'!E103)),NA())</f>
        <v>#N/A</v>
      </c>
      <c r="BE109" s="531" t="e">
        <f ca="1">+IF(AND(ISNUMBER(OFFSET('Hygiene Data'!$E$9,0,10*ROW('Hygiene Data'!E103))),'Data Summary'!DT109="Yes"),OFFSET('Hygiene Data'!$E$9,0,10*ROW('Hygiene Data'!E103)),NA())</f>
        <v>#N/A</v>
      </c>
      <c r="BF109" s="531" t="e">
        <f ca="1">+IF(AND(ISNUMBER(OFFSET('Hygiene Data'!$F$5,0,10*ROW('Hygiene Data'!F103))),'Data Summary'!DU109="Yes"),OFFSET('Hygiene Data'!$F$5,0,10*ROW('Hygiene Data'!F103)),NA())</f>
        <v>#N/A</v>
      </c>
      <c r="BG109" s="531" t="e">
        <f ca="1">+IF(AND(ISNUMBER(OFFSET('Hygiene Data'!$F$7,0,10*ROW('Hygiene Data'!F103))),'Data Summary'!DV109="Yes"),OFFSET('Hygiene Data'!$F$7,0,10*ROW('Hygiene Data'!F103)),NA())</f>
        <v>#N/A</v>
      </c>
      <c r="BH109" s="531" t="e">
        <f ca="1">+IF(AND(ISNUMBER(OFFSET('Hygiene Data'!$F$9,0,10*ROW('Hygiene Data'!F103))),'Data Summary'!DW109="Yes"),OFFSET('Hygiene Data'!$F$9,0,10*ROW('Hygiene Data'!F103)),NA())</f>
        <v>#N/A</v>
      </c>
      <c r="BI109" s="531" t="e">
        <f ca="1">+IF(AND(ISNUMBER(OFFSET('Hygiene Data'!$G$5,0,10*ROW('Hygiene Data'!G103))),'Data Summary'!DX109="Yes"),OFFSET('Hygiene Data'!$G$5,0,10*ROW('Hygiene Data'!G103)),NA())</f>
        <v>#N/A</v>
      </c>
      <c r="BJ109" s="531" t="e">
        <f ca="1">+IF(AND(ISNUMBER(OFFSET('Hygiene Data'!$G$7,0,10*ROW('Hygiene Data'!G103))),'Data Summary'!DY109="Yes"),OFFSET('Hygiene Data'!$G$7,0,10*ROW('Hygiene Data'!G103)),NA())</f>
        <v>#N/A</v>
      </c>
      <c r="BK109" s="531" t="e">
        <f ca="1">+IF(AND(ISNUMBER(OFFSET('Hygiene Data'!$G$9,0,10*ROW('Hygiene Data'!G103))),'Data Summary'!DZ109="Yes"),OFFSET('Hygiene Data'!$G$9,0,10*ROW('Hygiene Data'!G103)),NA())</f>
        <v>#N/A</v>
      </c>
      <c r="BL109" s="531" t="e">
        <f ca="1">+IF(AND(ISNUMBER(OFFSET('Hygiene Data'!$H$5,0,10*ROW('Hygiene Data'!H103))),'Data Summary'!EA109="Yes"),OFFSET('Hygiene Data'!$H$5,0,10*ROW('Hygiene Data'!H103)),NA())</f>
        <v>#N/A</v>
      </c>
      <c r="BM109" s="531" t="e">
        <f ca="1">+IF(AND(ISNUMBER(OFFSET('Hygiene Data'!$H$7,0,10*ROW('Hygiene Data'!H103))),'Data Summary'!EB109="Yes"),OFFSET('Hygiene Data'!$H$7,0,10*ROW('Hygiene Data'!H103)),NA())</f>
        <v>#N/A</v>
      </c>
      <c r="BN109" s="531" t="e">
        <f ca="1">+IF(AND(ISNUMBER(OFFSET('Hygiene Data'!$H$9,0,10*ROW('Hygiene Data'!H103))),'Data Summary'!EC109="Yes"),OFFSET('Hygiene Data'!$H$9,0,10*ROW('Hygiene Data'!H103)),NA())</f>
        <v>#N/A</v>
      </c>
      <c r="BO109" s="531" t="e">
        <f ca="1">+IF(AND(ISNUMBER(OFFSET('Hygiene Data'!$I$5,0,10*ROW('Hygiene Data'!I103))),'Data Summary'!ED109="Yes"),OFFSET('Hygiene Data'!$I$5,0,10*ROW('Hygiene Data'!I103)),NA())</f>
        <v>#N/A</v>
      </c>
      <c r="BP109" s="531" t="e">
        <f ca="1">+IF(AND(ISNUMBER(OFFSET('Hygiene Data'!$I$7,0,10*ROW('Hygiene Data'!I103))),'Data Summary'!EE109="Yes"),OFFSET('Hygiene Data'!$I$7,0,10*ROW('Hygiene Data'!I103)),NA())</f>
        <v>#N/A</v>
      </c>
      <c r="BQ109" s="531" t="e">
        <f ca="1">+IF(AND(ISNUMBER(OFFSET('Hygiene Data'!$I$9,0,10*ROW('Hygiene Data'!I103))),'Data Summary'!EF109="Yes"),OFFSET('Hygiene Data'!$I$9,0,10*ROW('Hygiene Data'!I103)),NA())</f>
        <v>#N/A</v>
      </c>
    </row>
    <row r="110" spans="1:69" x14ac:dyDescent="0.25">
      <c r="A110" s="527" t="e">
        <f ca="1">+RIGHT('Data Summary'!A110,LEN('Data Summary'!A110)-9)</f>
        <v>#VALUE!</v>
      </c>
      <c r="B110" s="501" t="str">
        <f ca="1">+IF(ISTEXT('Data Summary'!B110),'Data Summary'!B110,"")</f>
        <v/>
      </c>
      <c r="C110" s="528" t="e">
        <f ca="1">+VALUE('Data Summary'!C110)</f>
        <v>#VALUE!</v>
      </c>
      <c r="D110" s="529" t="e">
        <f ca="1">+IF(AND(ISNUMBER(OFFSET('Water Data'!$D$4,0,10*ROW('Water Data'!D104))),'Data Summary'!BS110="Yes"),100-OFFSET('Water Data'!$D$4,0,10*ROW('Water Data'!D104)),NA())</f>
        <v>#N/A</v>
      </c>
      <c r="E110" s="529" t="e">
        <f ca="1">+IF(AND(ISNUMBER(OFFSET('Water Data'!$D$6,0,10*ROW('Water Data'!D104))),'Data Summary'!BT110="Yes"),OFFSET('Water Data'!$D$6,0,10*ROW('Water Data'!D104)),NA())</f>
        <v>#N/A</v>
      </c>
      <c r="F110" s="529" t="e">
        <f ca="1">+IF(AND(ISNUMBER(OFFSET('Water Data'!$D$9,0,10*ROW('Water Data'!D104))),'Data Summary'!BU110="Yes"),OFFSET('Water Data'!$D$9,0,10*ROW('Water Data'!D104)),NA())</f>
        <v>#N/A</v>
      </c>
      <c r="G110" s="529" t="e">
        <f ca="1">+IF(AND(ISNUMBER(OFFSET('Water Data'!$E$4,0,10*ROW('Water Data'!E104))),'Data Summary'!BV110="Yes"),100-OFFSET('Water Data'!$E$4,0,10*ROW('Water Data'!E104)),NA())</f>
        <v>#N/A</v>
      </c>
      <c r="H110" s="529" t="e">
        <f ca="1">+IF(AND(ISNUMBER(OFFSET('Water Data'!$E$6,0,10*ROW('Water Data'!E104))),'Data Summary'!BW110="Yes"),OFFSET('Water Data'!$E$6,0,10*ROW('Water Data'!E104)),NA())</f>
        <v>#N/A</v>
      </c>
      <c r="I110" s="529" t="e">
        <f ca="1">+IF(AND(ISNUMBER(OFFSET('Water Data'!$E$9,0,10*ROW('Water Data'!E104))),'Data Summary'!BX110="Yes"),OFFSET('Water Data'!$E$9,0,10*ROW('Water Data'!E104)),NA())</f>
        <v>#N/A</v>
      </c>
      <c r="J110" s="529" t="e">
        <f ca="1">+IF(AND(ISNUMBER(OFFSET('Water Data'!$F$4,0,10*ROW('Water Data'!F104))),'Data Summary'!BY110="Yes"),100-OFFSET('Water Data'!$F$4,0,10*ROW('Water Data'!F104)),NA())</f>
        <v>#N/A</v>
      </c>
      <c r="K110" s="529" t="e">
        <f ca="1">+IF(AND(ISNUMBER(OFFSET('Water Data'!$F$6,0,10*ROW('Water Data'!F104))),'Data Summary'!BZ110="Yes"),OFFSET('Water Data'!$F$6,0,10*ROW('Water Data'!F104)),NA())</f>
        <v>#N/A</v>
      </c>
      <c r="L110" s="529" t="e">
        <f ca="1">+IF(AND(ISNUMBER(OFFSET('Water Data'!$F$9,0,10*ROW('Water Data'!F104))),'Data Summary'!CA110="Yes"),OFFSET('Water Data'!$F$9,0,10*ROW('Water Data'!F104)),NA())</f>
        <v>#N/A</v>
      </c>
      <c r="M110" s="529" t="e">
        <f ca="1">+IF(AND(ISNUMBER(OFFSET('Water Data'!$G$4,0,10*ROW('Water Data'!G104))),'Data Summary'!CB110="Yes"),100-OFFSET('Water Data'!$G$4,0,10*ROW('Water Data'!G104)),NA())</f>
        <v>#N/A</v>
      </c>
      <c r="N110" s="529" t="e">
        <f ca="1">+IF(AND(ISNUMBER(OFFSET('Water Data'!$G$6,0,10*ROW('Water Data'!G104))),'Data Summary'!CC110="Yes"),OFFSET('Water Data'!$G$6,0,10*ROW('Water Data'!G104)),NA())</f>
        <v>#N/A</v>
      </c>
      <c r="O110" s="529" t="e">
        <f ca="1">+IF(AND(ISNUMBER(OFFSET('Water Data'!$G$9,0,10*ROW('Water Data'!G104))),'Data Summary'!CD110="Yes"),OFFSET('Water Data'!$G$9,0,10*ROW('Water Data'!G104)),NA())</f>
        <v>#N/A</v>
      </c>
      <c r="P110" s="529" t="e">
        <f ca="1">+IF(AND(ISNUMBER(OFFSET('Water Data'!$H$4,0,10*ROW('Water Data'!H104))),'Data Summary'!CE110="Yes"),100-OFFSET('Water Data'!$H$4,0,10*ROW('Water Data'!H104)),NA())</f>
        <v>#N/A</v>
      </c>
      <c r="Q110" s="529" t="e">
        <f ca="1">+IF(AND(ISNUMBER(OFFSET('Water Data'!$H$6,0,10*ROW('Water Data'!H104))),'Data Summary'!CF110="Yes"),OFFSET('Water Data'!$H$6,0,10*ROW('Water Data'!H104)),NA())</f>
        <v>#N/A</v>
      </c>
      <c r="R110" s="529" t="e">
        <f ca="1">+IF(AND(ISNUMBER(OFFSET('Water Data'!$H$9,0,10*ROW('Water Data'!H104))),'Data Summary'!CG110="Yes"),OFFSET('Water Data'!$H$9,0,10*ROW('Water Data'!H104)),NA())</f>
        <v>#N/A</v>
      </c>
      <c r="S110" s="529" t="e">
        <f ca="1">+IF(AND(ISNUMBER(OFFSET('Water Data'!$I$4,0,10*ROW('Water Data'!I104))),'Data Summary'!CH110="Yes"),100-OFFSET('Water Data'!$I$4,0,10*ROW('Water Data'!I104)),NA())</f>
        <v>#N/A</v>
      </c>
      <c r="T110" s="529" t="e">
        <f ca="1">+IF(AND(ISNUMBER(OFFSET('Water Data'!$I$6,0,10*ROW('Water Data'!I104))),'Data Summary'!CI110="Yes"),OFFSET('Water Data'!$I$6,0,10*ROW('Water Data'!I104)),NA())</f>
        <v>#N/A</v>
      </c>
      <c r="U110" s="529" t="e">
        <f ca="1">+IF(AND(ISNUMBER(OFFSET('Water Data'!$I$9,0,10*ROW('Water Data'!I104))),'Data Summary'!CJ110="Yes"),OFFSET('Water Data'!$I$9,0,10*ROW('Water Data'!I104)),NA())</f>
        <v>#N/A</v>
      </c>
      <c r="V110" s="530" t="e">
        <f ca="1">+IF(AND(ISNUMBER(OFFSET('Sanitation Data'!$D$4,0,10*ROW('Sanitation Data'!D104))),'Data Summary'!CK110="Yes"),100-OFFSET('Sanitation Data'!$D$4,0,10*ROW('Sanitation Data'!D104)),NA())</f>
        <v>#N/A</v>
      </c>
      <c r="W110" s="530" t="e">
        <f ca="1">+IF(AND(ISNUMBER(OFFSET('Sanitation Data'!$D$6,0,10*ROW('Sanitation Data'!D104))),'Data Summary'!CL110="Yes"),OFFSET('Sanitation Data'!$D$6,0,10*ROW('Sanitation Data'!D104)),NA())</f>
        <v>#N/A</v>
      </c>
      <c r="X110" s="530" t="e">
        <f ca="1">+IF(AND(ISNUMBER(OFFSET('Sanitation Data'!$D$10,0,10*ROW('Sanitation Data'!D104))),'Data Summary'!CM110="Yes"),OFFSET('Sanitation Data'!$D$10,0,10*ROW('Sanitation Data'!D104)),NA())</f>
        <v>#N/A</v>
      </c>
      <c r="Y110" s="530" t="e">
        <f ca="1">+IF(AND(ISNUMBER(OFFSET('Sanitation Data'!$D$11,0,10*ROW('Sanitation Data'!D104))),'Data Summary'!CN110="Yes"),OFFSET('Sanitation Data'!$D$11,0,10*ROW('Sanitation Data'!D104)),NA())</f>
        <v>#N/A</v>
      </c>
      <c r="Z110" s="530" t="e">
        <f ca="1">+IF(AND(ISNUMBER(OFFSET('Sanitation Data'!$D$12,0,10*ROW('Sanitation Data'!D104))),'Data Summary'!CO110="Yes"),OFFSET('Sanitation Data'!$D$12,0,10*ROW('Sanitation Data'!D104)),NA())</f>
        <v>#N/A</v>
      </c>
      <c r="AA110" s="530" t="e">
        <f ca="1">+IF(AND(ISNUMBER(OFFSET('Sanitation Data'!$E$4,0,10*ROW('Sanitation Data'!E104))),'Data Summary'!CP110="Yes"),100-OFFSET('Sanitation Data'!$E$4,0,10*ROW('Sanitation Data'!E104)),NA())</f>
        <v>#N/A</v>
      </c>
      <c r="AB110" s="530" t="e">
        <f ca="1">+IF(AND(ISNUMBER(OFFSET('Sanitation Data'!$E$6,0,10*ROW('Sanitation Data'!E104))),'Data Summary'!CQ110="Yes"),OFFSET('Sanitation Data'!$E$6,0,10*ROW('Sanitation Data'!E104)),NA())</f>
        <v>#N/A</v>
      </c>
      <c r="AC110" s="530" t="e">
        <f ca="1">+IF(AND(ISNUMBER(OFFSET('Sanitation Data'!$E$10,0,10*ROW('Sanitation Data'!E104))),'Data Summary'!CR110="Yes"),OFFSET('Sanitation Data'!$E$10,0,10*ROW('Sanitation Data'!E104)),NA())</f>
        <v>#N/A</v>
      </c>
      <c r="AD110" s="530" t="e">
        <f ca="1">+IF(AND(ISNUMBER(OFFSET('Sanitation Data'!$E$11,0,10*ROW('Sanitation Data'!E104))),'Data Summary'!CS110="Yes"),OFFSET('Sanitation Data'!$E$11,0,10*ROW('Sanitation Data'!E104)),NA())</f>
        <v>#N/A</v>
      </c>
      <c r="AE110" s="530" t="e">
        <f ca="1">+IF(AND(ISNUMBER(OFFSET('Sanitation Data'!$E$12,0,10*ROW('Sanitation Data'!E104))),'Data Summary'!CT110="Yes"),OFFSET('Sanitation Data'!$E$12,0,10*ROW('Sanitation Data'!E104)),NA())</f>
        <v>#N/A</v>
      </c>
      <c r="AF110" s="530" t="e">
        <f ca="1">+IF(AND(ISNUMBER(OFFSET('Sanitation Data'!$F$4,0,10*ROW('Sanitation Data'!F104))),'Data Summary'!CU110="Yes"),100-OFFSET('Sanitation Data'!$F$4,0,10*ROW('Sanitation Data'!F104)),NA())</f>
        <v>#N/A</v>
      </c>
      <c r="AG110" s="530" t="e">
        <f ca="1">+IF(AND(ISNUMBER(OFFSET('Sanitation Data'!$F$6,0,10*ROW('Sanitation Data'!F104))),'Data Summary'!CV110="Yes"),OFFSET('Sanitation Data'!$F$6,0,10*ROW('Sanitation Data'!F104)),NA())</f>
        <v>#N/A</v>
      </c>
      <c r="AH110" s="530" t="e">
        <f ca="1">+IF(AND(ISNUMBER(OFFSET('Sanitation Data'!$F$10,0,10*ROW('Sanitation Data'!F104))),'Data Summary'!CW110="Yes"),OFFSET('Sanitation Data'!$F$10,0,10*ROW('Sanitation Data'!F104)),NA())</f>
        <v>#N/A</v>
      </c>
      <c r="AI110" s="530" t="e">
        <f ca="1">+IF(AND(ISNUMBER(OFFSET('Sanitation Data'!$F$11,0,10*ROW('Sanitation Data'!F104))),'Data Summary'!CX110="Yes"),OFFSET('Sanitation Data'!$F$11,0,10*ROW('Sanitation Data'!F104)),NA())</f>
        <v>#N/A</v>
      </c>
      <c r="AJ110" s="530" t="e">
        <f ca="1">+IF(AND(ISNUMBER(OFFSET('Sanitation Data'!$F$12,0,10*ROW('Sanitation Data'!F104))),'Data Summary'!CY110="Yes"),OFFSET('Sanitation Data'!$F$12,0,10*ROW('Sanitation Data'!F104)),NA())</f>
        <v>#N/A</v>
      </c>
      <c r="AK110" s="530" t="e">
        <f ca="1">+IF(AND(ISNUMBER(OFFSET('Sanitation Data'!$G$4,0,10*ROW('Sanitation Data'!G104))),'Data Summary'!CZ110="Yes"),100-OFFSET('Sanitation Data'!$G$4,0,10*ROW('Sanitation Data'!G104)),NA())</f>
        <v>#N/A</v>
      </c>
      <c r="AL110" s="530" t="e">
        <f ca="1">+IF(AND(ISNUMBER(OFFSET('Sanitation Data'!$G$6,0,10*ROW('Sanitation Data'!G104))),'Data Summary'!DA110="Yes"),OFFSET('Sanitation Data'!$G$6,0,10*ROW('Sanitation Data'!G104)),NA())</f>
        <v>#N/A</v>
      </c>
      <c r="AM110" s="530" t="e">
        <f ca="1">+IF(AND(ISNUMBER(OFFSET('Sanitation Data'!$G$10,0,10*ROW('Sanitation Data'!G104))),'Data Summary'!DB110="Yes"),OFFSET('Sanitation Data'!$G$10,0,10*ROW('Sanitation Data'!G104)),NA())</f>
        <v>#N/A</v>
      </c>
      <c r="AN110" s="530" t="e">
        <f ca="1">+IF(AND(ISNUMBER(OFFSET('Sanitation Data'!$G$11,0,10*ROW('Sanitation Data'!G104))),'Data Summary'!DC110="Yes"),OFFSET('Sanitation Data'!$G$11,0,10*ROW('Sanitation Data'!G104)),NA())</f>
        <v>#N/A</v>
      </c>
      <c r="AO110" s="530" t="e">
        <f ca="1">+IF(AND(ISNUMBER(OFFSET('Sanitation Data'!$G$12,0,10*ROW('Sanitation Data'!G104))),'Data Summary'!DD110="Yes"),OFFSET('Sanitation Data'!$G$12,0,10*ROW('Sanitation Data'!G104)),NA())</f>
        <v>#N/A</v>
      </c>
      <c r="AP110" s="530" t="e">
        <f ca="1">+IF(AND(ISNUMBER(OFFSET('Sanitation Data'!$H$4,0,10*ROW('Sanitation Data'!H104))),'Data Summary'!DE110="Yes"),100-OFFSET('Sanitation Data'!$H$4,0,10*ROW('Sanitation Data'!H104)),NA())</f>
        <v>#N/A</v>
      </c>
      <c r="AQ110" s="530" t="e">
        <f ca="1">+IF(AND(ISNUMBER(OFFSET('Sanitation Data'!$H$6,0,10*ROW('Sanitation Data'!H104))),'Data Summary'!DF110="Yes"),OFFSET('Sanitation Data'!$H$6,0,10*ROW('Sanitation Data'!H104)),NA())</f>
        <v>#N/A</v>
      </c>
      <c r="AR110" s="530" t="e">
        <f ca="1">+IF(AND(ISNUMBER(OFFSET('Sanitation Data'!$H$10,0,10*ROW('Sanitation Data'!H104))),'Data Summary'!DG110="Yes"),OFFSET('Sanitation Data'!$H$10,0,10*ROW('Sanitation Data'!H104)),NA())</f>
        <v>#N/A</v>
      </c>
      <c r="AS110" s="530" t="e">
        <f ca="1">+IF(AND(ISNUMBER(OFFSET('Sanitation Data'!$H$11,0,10*ROW('Sanitation Data'!H104))),'Data Summary'!DH110="Yes"),OFFSET('Sanitation Data'!$H$11,0,10*ROW('Sanitation Data'!H104)),NA())</f>
        <v>#N/A</v>
      </c>
      <c r="AT110" s="530" t="e">
        <f ca="1">+IF(AND(ISNUMBER(OFFSET('Sanitation Data'!$H$12,0,10*ROW('Sanitation Data'!H104))),'Data Summary'!DI110="Yes"),OFFSET('Sanitation Data'!$H$12,0,10*ROW('Sanitation Data'!H104)),NA())</f>
        <v>#N/A</v>
      </c>
      <c r="AU110" s="530" t="e">
        <f ca="1">+IF(AND(ISNUMBER(OFFSET('Sanitation Data'!$I$4,0,10*ROW('Sanitation Data'!I104))),'Data Summary'!DJ110="Yes"),100-OFFSET('Sanitation Data'!$I$4,0,10*ROW('Sanitation Data'!I104)),NA())</f>
        <v>#N/A</v>
      </c>
      <c r="AV110" s="530" t="e">
        <f ca="1">+IF(AND(ISNUMBER(OFFSET('Sanitation Data'!$I$6,0,10*ROW('Sanitation Data'!I104))),'Data Summary'!DK110="Yes"),OFFSET('Sanitation Data'!$I$6,0,10*ROW('Sanitation Data'!I104)),NA())</f>
        <v>#N/A</v>
      </c>
      <c r="AW110" s="530" t="e">
        <f ca="1">+IF(AND(ISNUMBER(OFFSET('Sanitation Data'!$I$10,0,10*ROW('Sanitation Data'!I104))),'Data Summary'!DL110="Yes"),OFFSET('Sanitation Data'!$I$10,0,10*ROW('Sanitation Data'!I104)),NA())</f>
        <v>#N/A</v>
      </c>
      <c r="AX110" s="530" t="e">
        <f ca="1">+IF(AND(ISNUMBER(OFFSET('Sanitation Data'!$I$11,0,10*ROW('Sanitation Data'!I104))),'Data Summary'!DM110="Yes"),OFFSET('Sanitation Data'!$I$11,0,10*ROW('Sanitation Data'!I104)),NA())</f>
        <v>#N/A</v>
      </c>
      <c r="AY110" s="530" t="e">
        <f ca="1">+IF(AND(ISNUMBER(OFFSET('Sanitation Data'!$I$12,0,10*ROW('Sanitation Data'!I104))),'Data Summary'!DN110="Yes"),OFFSET('Sanitation Data'!$I$12,0,10*ROW('Sanitation Data'!I104)),NA())</f>
        <v>#N/A</v>
      </c>
      <c r="AZ110" s="531" t="e">
        <f ca="1">+IF(AND(ISNUMBER(OFFSET('Hygiene Data'!$D$5,0,10*ROW('Hygiene Data'!D104))),'Data Summary'!DO110="Yes"),OFFSET('Hygiene Data'!$D$5,0,10*ROW('Hygiene Data'!D104)),NA())</f>
        <v>#N/A</v>
      </c>
      <c r="BA110" s="531" t="e">
        <f ca="1">+IF(AND(ISNUMBER(OFFSET('Hygiene Data'!$D$7,0,10*ROW('Hygiene Data'!D104))),'Data Summary'!DP110="Yes"),OFFSET('Hygiene Data'!$D$7,0,10*ROW('Hygiene Data'!D104)),NA())</f>
        <v>#N/A</v>
      </c>
      <c r="BB110" s="531" t="e">
        <f ca="1">+IF(AND(ISNUMBER(OFFSET('Hygiene Data'!$D$9,0,10*ROW('Hygiene Data'!D104))),'Data Summary'!DQ110="Yes"),OFFSET('Hygiene Data'!$D$9,0,10*ROW('Hygiene Data'!D104)),NA())</f>
        <v>#N/A</v>
      </c>
      <c r="BC110" s="531" t="e">
        <f ca="1">+IF(AND(ISNUMBER(OFFSET('Hygiene Data'!$E$5,0,10*ROW('Hygiene Data'!E104))),'Data Summary'!DR110="Yes"),OFFSET('Hygiene Data'!$E$5,0,10*ROW('Hygiene Data'!E104)),NA())</f>
        <v>#N/A</v>
      </c>
      <c r="BD110" s="531" t="e">
        <f ca="1">+IF(AND(ISNUMBER(OFFSET('Hygiene Data'!$E$7,0,10*ROW('Hygiene Data'!E104))),'Data Summary'!DS110="Yes"),OFFSET('Hygiene Data'!$E$7,0,10*ROW('Hygiene Data'!E104)),NA())</f>
        <v>#N/A</v>
      </c>
      <c r="BE110" s="531" t="e">
        <f ca="1">+IF(AND(ISNUMBER(OFFSET('Hygiene Data'!$E$9,0,10*ROW('Hygiene Data'!E104))),'Data Summary'!DT110="Yes"),OFFSET('Hygiene Data'!$E$9,0,10*ROW('Hygiene Data'!E104)),NA())</f>
        <v>#N/A</v>
      </c>
      <c r="BF110" s="531" t="e">
        <f ca="1">+IF(AND(ISNUMBER(OFFSET('Hygiene Data'!$F$5,0,10*ROW('Hygiene Data'!F104))),'Data Summary'!DU110="Yes"),OFFSET('Hygiene Data'!$F$5,0,10*ROW('Hygiene Data'!F104)),NA())</f>
        <v>#N/A</v>
      </c>
      <c r="BG110" s="531" t="e">
        <f ca="1">+IF(AND(ISNUMBER(OFFSET('Hygiene Data'!$F$7,0,10*ROW('Hygiene Data'!F104))),'Data Summary'!DV110="Yes"),OFFSET('Hygiene Data'!$F$7,0,10*ROW('Hygiene Data'!F104)),NA())</f>
        <v>#N/A</v>
      </c>
      <c r="BH110" s="531" t="e">
        <f ca="1">+IF(AND(ISNUMBER(OFFSET('Hygiene Data'!$F$9,0,10*ROW('Hygiene Data'!F104))),'Data Summary'!DW110="Yes"),OFFSET('Hygiene Data'!$F$9,0,10*ROW('Hygiene Data'!F104)),NA())</f>
        <v>#N/A</v>
      </c>
      <c r="BI110" s="531" t="e">
        <f ca="1">+IF(AND(ISNUMBER(OFFSET('Hygiene Data'!$G$5,0,10*ROW('Hygiene Data'!G104))),'Data Summary'!DX110="Yes"),OFFSET('Hygiene Data'!$G$5,0,10*ROW('Hygiene Data'!G104)),NA())</f>
        <v>#N/A</v>
      </c>
      <c r="BJ110" s="531" t="e">
        <f ca="1">+IF(AND(ISNUMBER(OFFSET('Hygiene Data'!$G$7,0,10*ROW('Hygiene Data'!G104))),'Data Summary'!DY110="Yes"),OFFSET('Hygiene Data'!$G$7,0,10*ROW('Hygiene Data'!G104)),NA())</f>
        <v>#N/A</v>
      </c>
      <c r="BK110" s="531" t="e">
        <f ca="1">+IF(AND(ISNUMBER(OFFSET('Hygiene Data'!$G$9,0,10*ROW('Hygiene Data'!G104))),'Data Summary'!DZ110="Yes"),OFFSET('Hygiene Data'!$G$9,0,10*ROW('Hygiene Data'!G104)),NA())</f>
        <v>#N/A</v>
      </c>
      <c r="BL110" s="531" t="e">
        <f ca="1">+IF(AND(ISNUMBER(OFFSET('Hygiene Data'!$H$5,0,10*ROW('Hygiene Data'!H104))),'Data Summary'!EA110="Yes"),OFFSET('Hygiene Data'!$H$5,0,10*ROW('Hygiene Data'!H104)),NA())</f>
        <v>#N/A</v>
      </c>
      <c r="BM110" s="531" t="e">
        <f ca="1">+IF(AND(ISNUMBER(OFFSET('Hygiene Data'!$H$7,0,10*ROW('Hygiene Data'!H104))),'Data Summary'!EB110="Yes"),OFFSET('Hygiene Data'!$H$7,0,10*ROW('Hygiene Data'!H104)),NA())</f>
        <v>#N/A</v>
      </c>
      <c r="BN110" s="531" t="e">
        <f ca="1">+IF(AND(ISNUMBER(OFFSET('Hygiene Data'!$H$9,0,10*ROW('Hygiene Data'!H104))),'Data Summary'!EC110="Yes"),OFFSET('Hygiene Data'!$H$9,0,10*ROW('Hygiene Data'!H104)),NA())</f>
        <v>#N/A</v>
      </c>
      <c r="BO110" s="531" t="e">
        <f ca="1">+IF(AND(ISNUMBER(OFFSET('Hygiene Data'!$I$5,0,10*ROW('Hygiene Data'!I104))),'Data Summary'!ED110="Yes"),OFFSET('Hygiene Data'!$I$5,0,10*ROW('Hygiene Data'!I104)),NA())</f>
        <v>#N/A</v>
      </c>
      <c r="BP110" s="531" t="e">
        <f ca="1">+IF(AND(ISNUMBER(OFFSET('Hygiene Data'!$I$7,0,10*ROW('Hygiene Data'!I104))),'Data Summary'!EE110="Yes"),OFFSET('Hygiene Data'!$I$7,0,10*ROW('Hygiene Data'!I104)),NA())</f>
        <v>#N/A</v>
      </c>
      <c r="BQ110" s="531" t="e">
        <f ca="1">+IF(AND(ISNUMBER(OFFSET('Hygiene Data'!$I$9,0,10*ROW('Hygiene Data'!I104))),'Data Summary'!EF110="Yes"),OFFSET('Hygiene Data'!$I$9,0,10*ROW('Hygiene Data'!I104)),NA())</f>
        <v>#N/A</v>
      </c>
    </row>
    <row r="111" spans="1:69" x14ac:dyDescent="0.25">
      <c r="A111" s="527" t="e">
        <f ca="1">+RIGHT('Data Summary'!A111,LEN('Data Summary'!A111)-9)</f>
        <v>#VALUE!</v>
      </c>
      <c r="B111" s="501" t="str">
        <f ca="1">+IF(ISTEXT('Data Summary'!B111),'Data Summary'!B111,"")</f>
        <v/>
      </c>
      <c r="C111" s="528" t="e">
        <f ca="1">+VALUE('Data Summary'!C111)</f>
        <v>#VALUE!</v>
      </c>
      <c r="D111" s="529" t="e">
        <f ca="1">+IF(AND(ISNUMBER(OFFSET('Water Data'!$D$4,0,10*ROW('Water Data'!D105))),'Data Summary'!BS111="Yes"),100-OFFSET('Water Data'!$D$4,0,10*ROW('Water Data'!D105)),NA())</f>
        <v>#N/A</v>
      </c>
      <c r="E111" s="529" t="e">
        <f ca="1">+IF(AND(ISNUMBER(OFFSET('Water Data'!$D$6,0,10*ROW('Water Data'!D105))),'Data Summary'!BT111="Yes"),OFFSET('Water Data'!$D$6,0,10*ROW('Water Data'!D105)),NA())</f>
        <v>#N/A</v>
      </c>
      <c r="F111" s="529" t="e">
        <f ca="1">+IF(AND(ISNUMBER(OFFSET('Water Data'!$D$9,0,10*ROW('Water Data'!D105))),'Data Summary'!BU111="Yes"),OFFSET('Water Data'!$D$9,0,10*ROW('Water Data'!D105)),NA())</f>
        <v>#N/A</v>
      </c>
      <c r="G111" s="529" t="e">
        <f ca="1">+IF(AND(ISNUMBER(OFFSET('Water Data'!$E$4,0,10*ROW('Water Data'!E105))),'Data Summary'!BV111="Yes"),100-OFFSET('Water Data'!$E$4,0,10*ROW('Water Data'!E105)),NA())</f>
        <v>#N/A</v>
      </c>
      <c r="H111" s="529" t="e">
        <f ca="1">+IF(AND(ISNUMBER(OFFSET('Water Data'!$E$6,0,10*ROW('Water Data'!E105))),'Data Summary'!BW111="Yes"),OFFSET('Water Data'!$E$6,0,10*ROW('Water Data'!E105)),NA())</f>
        <v>#N/A</v>
      </c>
      <c r="I111" s="529" t="e">
        <f ca="1">+IF(AND(ISNUMBER(OFFSET('Water Data'!$E$9,0,10*ROW('Water Data'!E105))),'Data Summary'!BX111="Yes"),OFFSET('Water Data'!$E$9,0,10*ROW('Water Data'!E105)),NA())</f>
        <v>#N/A</v>
      </c>
      <c r="J111" s="529" t="e">
        <f ca="1">+IF(AND(ISNUMBER(OFFSET('Water Data'!$F$4,0,10*ROW('Water Data'!F105))),'Data Summary'!BY111="Yes"),100-OFFSET('Water Data'!$F$4,0,10*ROW('Water Data'!F105)),NA())</f>
        <v>#N/A</v>
      </c>
      <c r="K111" s="529" t="e">
        <f ca="1">+IF(AND(ISNUMBER(OFFSET('Water Data'!$F$6,0,10*ROW('Water Data'!F105))),'Data Summary'!BZ111="Yes"),OFFSET('Water Data'!$F$6,0,10*ROW('Water Data'!F105)),NA())</f>
        <v>#N/A</v>
      </c>
      <c r="L111" s="529" t="e">
        <f ca="1">+IF(AND(ISNUMBER(OFFSET('Water Data'!$F$9,0,10*ROW('Water Data'!F105))),'Data Summary'!CA111="Yes"),OFFSET('Water Data'!$F$9,0,10*ROW('Water Data'!F105)),NA())</f>
        <v>#N/A</v>
      </c>
      <c r="M111" s="529" t="e">
        <f ca="1">+IF(AND(ISNUMBER(OFFSET('Water Data'!$G$4,0,10*ROW('Water Data'!G105))),'Data Summary'!CB111="Yes"),100-OFFSET('Water Data'!$G$4,0,10*ROW('Water Data'!G105)),NA())</f>
        <v>#N/A</v>
      </c>
      <c r="N111" s="529" t="e">
        <f ca="1">+IF(AND(ISNUMBER(OFFSET('Water Data'!$G$6,0,10*ROW('Water Data'!G105))),'Data Summary'!CC111="Yes"),OFFSET('Water Data'!$G$6,0,10*ROW('Water Data'!G105)),NA())</f>
        <v>#N/A</v>
      </c>
      <c r="O111" s="529" t="e">
        <f ca="1">+IF(AND(ISNUMBER(OFFSET('Water Data'!$G$9,0,10*ROW('Water Data'!G105))),'Data Summary'!CD111="Yes"),OFFSET('Water Data'!$G$9,0,10*ROW('Water Data'!G105)),NA())</f>
        <v>#N/A</v>
      </c>
      <c r="P111" s="529" t="e">
        <f ca="1">+IF(AND(ISNUMBER(OFFSET('Water Data'!$H$4,0,10*ROW('Water Data'!H105))),'Data Summary'!CE111="Yes"),100-OFFSET('Water Data'!$H$4,0,10*ROW('Water Data'!H105)),NA())</f>
        <v>#N/A</v>
      </c>
      <c r="Q111" s="529" t="e">
        <f ca="1">+IF(AND(ISNUMBER(OFFSET('Water Data'!$H$6,0,10*ROW('Water Data'!H105))),'Data Summary'!CF111="Yes"),OFFSET('Water Data'!$H$6,0,10*ROW('Water Data'!H105)),NA())</f>
        <v>#N/A</v>
      </c>
      <c r="R111" s="529" t="e">
        <f ca="1">+IF(AND(ISNUMBER(OFFSET('Water Data'!$H$9,0,10*ROW('Water Data'!H105))),'Data Summary'!CG111="Yes"),OFFSET('Water Data'!$H$9,0,10*ROW('Water Data'!H105)),NA())</f>
        <v>#N/A</v>
      </c>
      <c r="S111" s="529" t="e">
        <f ca="1">+IF(AND(ISNUMBER(OFFSET('Water Data'!$I$4,0,10*ROW('Water Data'!I105))),'Data Summary'!CH111="Yes"),100-OFFSET('Water Data'!$I$4,0,10*ROW('Water Data'!I105)),NA())</f>
        <v>#N/A</v>
      </c>
      <c r="T111" s="529" t="e">
        <f ca="1">+IF(AND(ISNUMBER(OFFSET('Water Data'!$I$6,0,10*ROW('Water Data'!I105))),'Data Summary'!CI111="Yes"),OFFSET('Water Data'!$I$6,0,10*ROW('Water Data'!I105)),NA())</f>
        <v>#N/A</v>
      </c>
      <c r="U111" s="529" t="e">
        <f ca="1">+IF(AND(ISNUMBER(OFFSET('Water Data'!$I$9,0,10*ROW('Water Data'!I105))),'Data Summary'!CJ111="Yes"),OFFSET('Water Data'!$I$9,0,10*ROW('Water Data'!I105)),NA())</f>
        <v>#N/A</v>
      </c>
      <c r="V111" s="530" t="e">
        <f ca="1">+IF(AND(ISNUMBER(OFFSET('Sanitation Data'!$D$4,0,10*ROW('Sanitation Data'!D105))),'Data Summary'!CK111="Yes"),100-OFFSET('Sanitation Data'!$D$4,0,10*ROW('Sanitation Data'!D105)),NA())</f>
        <v>#N/A</v>
      </c>
      <c r="W111" s="530" t="e">
        <f ca="1">+IF(AND(ISNUMBER(OFFSET('Sanitation Data'!$D$6,0,10*ROW('Sanitation Data'!D105))),'Data Summary'!CL111="Yes"),OFFSET('Sanitation Data'!$D$6,0,10*ROW('Sanitation Data'!D105)),NA())</f>
        <v>#N/A</v>
      </c>
      <c r="X111" s="530" t="e">
        <f ca="1">+IF(AND(ISNUMBER(OFFSET('Sanitation Data'!$D$10,0,10*ROW('Sanitation Data'!D105))),'Data Summary'!CM111="Yes"),OFFSET('Sanitation Data'!$D$10,0,10*ROW('Sanitation Data'!D105)),NA())</f>
        <v>#N/A</v>
      </c>
      <c r="Y111" s="530" t="e">
        <f ca="1">+IF(AND(ISNUMBER(OFFSET('Sanitation Data'!$D$11,0,10*ROW('Sanitation Data'!D105))),'Data Summary'!CN111="Yes"),OFFSET('Sanitation Data'!$D$11,0,10*ROW('Sanitation Data'!D105)),NA())</f>
        <v>#N/A</v>
      </c>
      <c r="Z111" s="530" t="e">
        <f ca="1">+IF(AND(ISNUMBER(OFFSET('Sanitation Data'!$D$12,0,10*ROW('Sanitation Data'!D105))),'Data Summary'!CO111="Yes"),OFFSET('Sanitation Data'!$D$12,0,10*ROW('Sanitation Data'!D105)),NA())</f>
        <v>#N/A</v>
      </c>
      <c r="AA111" s="530" t="e">
        <f ca="1">+IF(AND(ISNUMBER(OFFSET('Sanitation Data'!$E$4,0,10*ROW('Sanitation Data'!E105))),'Data Summary'!CP111="Yes"),100-OFFSET('Sanitation Data'!$E$4,0,10*ROW('Sanitation Data'!E105)),NA())</f>
        <v>#N/A</v>
      </c>
      <c r="AB111" s="530" t="e">
        <f ca="1">+IF(AND(ISNUMBER(OFFSET('Sanitation Data'!$E$6,0,10*ROW('Sanitation Data'!E105))),'Data Summary'!CQ111="Yes"),OFFSET('Sanitation Data'!$E$6,0,10*ROW('Sanitation Data'!E105)),NA())</f>
        <v>#N/A</v>
      </c>
      <c r="AC111" s="530" t="e">
        <f ca="1">+IF(AND(ISNUMBER(OFFSET('Sanitation Data'!$E$10,0,10*ROW('Sanitation Data'!E105))),'Data Summary'!CR111="Yes"),OFFSET('Sanitation Data'!$E$10,0,10*ROW('Sanitation Data'!E105)),NA())</f>
        <v>#N/A</v>
      </c>
      <c r="AD111" s="530" t="e">
        <f ca="1">+IF(AND(ISNUMBER(OFFSET('Sanitation Data'!$E$11,0,10*ROW('Sanitation Data'!E105))),'Data Summary'!CS111="Yes"),OFFSET('Sanitation Data'!$E$11,0,10*ROW('Sanitation Data'!E105)),NA())</f>
        <v>#N/A</v>
      </c>
      <c r="AE111" s="530" t="e">
        <f ca="1">+IF(AND(ISNUMBER(OFFSET('Sanitation Data'!$E$12,0,10*ROW('Sanitation Data'!E105))),'Data Summary'!CT111="Yes"),OFFSET('Sanitation Data'!$E$12,0,10*ROW('Sanitation Data'!E105)),NA())</f>
        <v>#N/A</v>
      </c>
      <c r="AF111" s="530" t="e">
        <f ca="1">+IF(AND(ISNUMBER(OFFSET('Sanitation Data'!$F$4,0,10*ROW('Sanitation Data'!F105))),'Data Summary'!CU111="Yes"),100-OFFSET('Sanitation Data'!$F$4,0,10*ROW('Sanitation Data'!F105)),NA())</f>
        <v>#N/A</v>
      </c>
      <c r="AG111" s="530" t="e">
        <f ca="1">+IF(AND(ISNUMBER(OFFSET('Sanitation Data'!$F$6,0,10*ROW('Sanitation Data'!F105))),'Data Summary'!CV111="Yes"),OFFSET('Sanitation Data'!$F$6,0,10*ROW('Sanitation Data'!F105)),NA())</f>
        <v>#N/A</v>
      </c>
      <c r="AH111" s="530" t="e">
        <f ca="1">+IF(AND(ISNUMBER(OFFSET('Sanitation Data'!$F$10,0,10*ROW('Sanitation Data'!F105))),'Data Summary'!CW111="Yes"),OFFSET('Sanitation Data'!$F$10,0,10*ROW('Sanitation Data'!F105)),NA())</f>
        <v>#N/A</v>
      </c>
      <c r="AI111" s="530" t="e">
        <f ca="1">+IF(AND(ISNUMBER(OFFSET('Sanitation Data'!$F$11,0,10*ROW('Sanitation Data'!F105))),'Data Summary'!CX111="Yes"),OFFSET('Sanitation Data'!$F$11,0,10*ROW('Sanitation Data'!F105)),NA())</f>
        <v>#N/A</v>
      </c>
      <c r="AJ111" s="530" t="e">
        <f ca="1">+IF(AND(ISNUMBER(OFFSET('Sanitation Data'!$F$12,0,10*ROW('Sanitation Data'!F105))),'Data Summary'!CY111="Yes"),OFFSET('Sanitation Data'!$F$12,0,10*ROW('Sanitation Data'!F105)),NA())</f>
        <v>#N/A</v>
      </c>
      <c r="AK111" s="530" t="e">
        <f ca="1">+IF(AND(ISNUMBER(OFFSET('Sanitation Data'!$G$4,0,10*ROW('Sanitation Data'!G105))),'Data Summary'!CZ111="Yes"),100-OFFSET('Sanitation Data'!$G$4,0,10*ROW('Sanitation Data'!G105)),NA())</f>
        <v>#N/A</v>
      </c>
      <c r="AL111" s="530" t="e">
        <f ca="1">+IF(AND(ISNUMBER(OFFSET('Sanitation Data'!$G$6,0,10*ROW('Sanitation Data'!G105))),'Data Summary'!DA111="Yes"),OFFSET('Sanitation Data'!$G$6,0,10*ROW('Sanitation Data'!G105)),NA())</f>
        <v>#N/A</v>
      </c>
      <c r="AM111" s="530" t="e">
        <f ca="1">+IF(AND(ISNUMBER(OFFSET('Sanitation Data'!$G$10,0,10*ROW('Sanitation Data'!G105))),'Data Summary'!DB111="Yes"),OFFSET('Sanitation Data'!$G$10,0,10*ROW('Sanitation Data'!G105)),NA())</f>
        <v>#N/A</v>
      </c>
      <c r="AN111" s="530" t="e">
        <f ca="1">+IF(AND(ISNUMBER(OFFSET('Sanitation Data'!$G$11,0,10*ROW('Sanitation Data'!G105))),'Data Summary'!DC111="Yes"),OFFSET('Sanitation Data'!$G$11,0,10*ROW('Sanitation Data'!G105)),NA())</f>
        <v>#N/A</v>
      </c>
      <c r="AO111" s="530" t="e">
        <f ca="1">+IF(AND(ISNUMBER(OFFSET('Sanitation Data'!$G$12,0,10*ROW('Sanitation Data'!G105))),'Data Summary'!DD111="Yes"),OFFSET('Sanitation Data'!$G$12,0,10*ROW('Sanitation Data'!G105)),NA())</f>
        <v>#N/A</v>
      </c>
      <c r="AP111" s="530" t="e">
        <f ca="1">+IF(AND(ISNUMBER(OFFSET('Sanitation Data'!$H$4,0,10*ROW('Sanitation Data'!H105))),'Data Summary'!DE111="Yes"),100-OFFSET('Sanitation Data'!$H$4,0,10*ROW('Sanitation Data'!H105)),NA())</f>
        <v>#N/A</v>
      </c>
      <c r="AQ111" s="530" t="e">
        <f ca="1">+IF(AND(ISNUMBER(OFFSET('Sanitation Data'!$H$6,0,10*ROW('Sanitation Data'!H105))),'Data Summary'!DF111="Yes"),OFFSET('Sanitation Data'!$H$6,0,10*ROW('Sanitation Data'!H105)),NA())</f>
        <v>#N/A</v>
      </c>
      <c r="AR111" s="530" t="e">
        <f ca="1">+IF(AND(ISNUMBER(OFFSET('Sanitation Data'!$H$10,0,10*ROW('Sanitation Data'!H105))),'Data Summary'!DG111="Yes"),OFFSET('Sanitation Data'!$H$10,0,10*ROW('Sanitation Data'!H105)),NA())</f>
        <v>#N/A</v>
      </c>
      <c r="AS111" s="530" t="e">
        <f ca="1">+IF(AND(ISNUMBER(OFFSET('Sanitation Data'!$H$11,0,10*ROW('Sanitation Data'!H105))),'Data Summary'!DH111="Yes"),OFFSET('Sanitation Data'!$H$11,0,10*ROW('Sanitation Data'!H105)),NA())</f>
        <v>#N/A</v>
      </c>
      <c r="AT111" s="530" t="e">
        <f ca="1">+IF(AND(ISNUMBER(OFFSET('Sanitation Data'!$H$12,0,10*ROW('Sanitation Data'!H105))),'Data Summary'!DI111="Yes"),OFFSET('Sanitation Data'!$H$12,0,10*ROW('Sanitation Data'!H105)),NA())</f>
        <v>#N/A</v>
      </c>
      <c r="AU111" s="530" t="e">
        <f ca="1">+IF(AND(ISNUMBER(OFFSET('Sanitation Data'!$I$4,0,10*ROW('Sanitation Data'!I105))),'Data Summary'!DJ111="Yes"),100-OFFSET('Sanitation Data'!$I$4,0,10*ROW('Sanitation Data'!I105)),NA())</f>
        <v>#N/A</v>
      </c>
      <c r="AV111" s="530" t="e">
        <f ca="1">+IF(AND(ISNUMBER(OFFSET('Sanitation Data'!$I$6,0,10*ROW('Sanitation Data'!I105))),'Data Summary'!DK111="Yes"),OFFSET('Sanitation Data'!$I$6,0,10*ROW('Sanitation Data'!I105)),NA())</f>
        <v>#N/A</v>
      </c>
      <c r="AW111" s="530" t="e">
        <f ca="1">+IF(AND(ISNUMBER(OFFSET('Sanitation Data'!$I$10,0,10*ROW('Sanitation Data'!I105))),'Data Summary'!DL111="Yes"),OFFSET('Sanitation Data'!$I$10,0,10*ROW('Sanitation Data'!I105)),NA())</f>
        <v>#N/A</v>
      </c>
      <c r="AX111" s="530" t="e">
        <f ca="1">+IF(AND(ISNUMBER(OFFSET('Sanitation Data'!$I$11,0,10*ROW('Sanitation Data'!I105))),'Data Summary'!DM111="Yes"),OFFSET('Sanitation Data'!$I$11,0,10*ROW('Sanitation Data'!I105)),NA())</f>
        <v>#N/A</v>
      </c>
      <c r="AY111" s="530" t="e">
        <f ca="1">+IF(AND(ISNUMBER(OFFSET('Sanitation Data'!$I$12,0,10*ROW('Sanitation Data'!I105))),'Data Summary'!DN111="Yes"),OFFSET('Sanitation Data'!$I$12,0,10*ROW('Sanitation Data'!I105)),NA())</f>
        <v>#N/A</v>
      </c>
      <c r="AZ111" s="531" t="e">
        <f ca="1">+IF(AND(ISNUMBER(OFFSET('Hygiene Data'!$D$5,0,10*ROW('Hygiene Data'!D105))),'Data Summary'!DO111="Yes"),OFFSET('Hygiene Data'!$D$5,0,10*ROW('Hygiene Data'!D105)),NA())</f>
        <v>#N/A</v>
      </c>
      <c r="BA111" s="531" t="e">
        <f ca="1">+IF(AND(ISNUMBER(OFFSET('Hygiene Data'!$D$7,0,10*ROW('Hygiene Data'!D105))),'Data Summary'!DP111="Yes"),OFFSET('Hygiene Data'!$D$7,0,10*ROW('Hygiene Data'!D105)),NA())</f>
        <v>#N/A</v>
      </c>
      <c r="BB111" s="531" t="e">
        <f ca="1">+IF(AND(ISNUMBER(OFFSET('Hygiene Data'!$D$9,0,10*ROW('Hygiene Data'!D105))),'Data Summary'!DQ111="Yes"),OFFSET('Hygiene Data'!$D$9,0,10*ROW('Hygiene Data'!D105)),NA())</f>
        <v>#N/A</v>
      </c>
      <c r="BC111" s="531" t="e">
        <f ca="1">+IF(AND(ISNUMBER(OFFSET('Hygiene Data'!$E$5,0,10*ROW('Hygiene Data'!E105))),'Data Summary'!DR111="Yes"),OFFSET('Hygiene Data'!$E$5,0,10*ROW('Hygiene Data'!E105)),NA())</f>
        <v>#N/A</v>
      </c>
      <c r="BD111" s="531" t="e">
        <f ca="1">+IF(AND(ISNUMBER(OFFSET('Hygiene Data'!$E$7,0,10*ROW('Hygiene Data'!E105))),'Data Summary'!DS111="Yes"),OFFSET('Hygiene Data'!$E$7,0,10*ROW('Hygiene Data'!E105)),NA())</f>
        <v>#N/A</v>
      </c>
      <c r="BE111" s="531" t="e">
        <f ca="1">+IF(AND(ISNUMBER(OFFSET('Hygiene Data'!$E$9,0,10*ROW('Hygiene Data'!E105))),'Data Summary'!DT111="Yes"),OFFSET('Hygiene Data'!$E$9,0,10*ROW('Hygiene Data'!E105)),NA())</f>
        <v>#N/A</v>
      </c>
      <c r="BF111" s="531" t="e">
        <f ca="1">+IF(AND(ISNUMBER(OFFSET('Hygiene Data'!$F$5,0,10*ROW('Hygiene Data'!F105))),'Data Summary'!DU111="Yes"),OFFSET('Hygiene Data'!$F$5,0,10*ROW('Hygiene Data'!F105)),NA())</f>
        <v>#N/A</v>
      </c>
      <c r="BG111" s="531" t="e">
        <f ca="1">+IF(AND(ISNUMBER(OFFSET('Hygiene Data'!$F$7,0,10*ROW('Hygiene Data'!F105))),'Data Summary'!DV111="Yes"),OFFSET('Hygiene Data'!$F$7,0,10*ROW('Hygiene Data'!F105)),NA())</f>
        <v>#N/A</v>
      </c>
      <c r="BH111" s="531" t="e">
        <f ca="1">+IF(AND(ISNUMBER(OFFSET('Hygiene Data'!$F$9,0,10*ROW('Hygiene Data'!F105))),'Data Summary'!DW111="Yes"),OFFSET('Hygiene Data'!$F$9,0,10*ROW('Hygiene Data'!F105)),NA())</f>
        <v>#N/A</v>
      </c>
      <c r="BI111" s="531" t="e">
        <f ca="1">+IF(AND(ISNUMBER(OFFSET('Hygiene Data'!$G$5,0,10*ROW('Hygiene Data'!G105))),'Data Summary'!DX111="Yes"),OFFSET('Hygiene Data'!$G$5,0,10*ROW('Hygiene Data'!G105)),NA())</f>
        <v>#N/A</v>
      </c>
      <c r="BJ111" s="531" t="e">
        <f ca="1">+IF(AND(ISNUMBER(OFFSET('Hygiene Data'!$G$7,0,10*ROW('Hygiene Data'!G105))),'Data Summary'!DY111="Yes"),OFFSET('Hygiene Data'!$G$7,0,10*ROW('Hygiene Data'!G105)),NA())</f>
        <v>#N/A</v>
      </c>
      <c r="BK111" s="531" t="e">
        <f ca="1">+IF(AND(ISNUMBER(OFFSET('Hygiene Data'!$G$9,0,10*ROW('Hygiene Data'!G105))),'Data Summary'!DZ111="Yes"),OFFSET('Hygiene Data'!$G$9,0,10*ROW('Hygiene Data'!G105)),NA())</f>
        <v>#N/A</v>
      </c>
      <c r="BL111" s="531" t="e">
        <f ca="1">+IF(AND(ISNUMBER(OFFSET('Hygiene Data'!$H$5,0,10*ROW('Hygiene Data'!H105))),'Data Summary'!EA111="Yes"),OFFSET('Hygiene Data'!$H$5,0,10*ROW('Hygiene Data'!H105)),NA())</f>
        <v>#N/A</v>
      </c>
      <c r="BM111" s="531" t="e">
        <f ca="1">+IF(AND(ISNUMBER(OFFSET('Hygiene Data'!$H$7,0,10*ROW('Hygiene Data'!H105))),'Data Summary'!EB111="Yes"),OFFSET('Hygiene Data'!$H$7,0,10*ROW('Hygiene Data'!H105)),NA())</f>
        <v>#N/A</v>
      </c>
      <c r="BN111" s="531" t="e">
        <f ca="1">+IF(AND(ISNUMBER(OFFSET('Hygiene Data'!$H$9,0,10*ROW('Hygiene Data'!H105))),'Data Summary'!EC111="Yes"),OFFSET('Hygiene Data'!$H$9,0,10*ROW('Hygiene Data'!H105)),NA())</f>
        <v>#N/A</v>
      </c>
      <c r="BO111" s="531" t="e">
        <f ca="1">+IF(AND(ISNUMBER(OFFSET('Hygiene Data'!$I$5,0,10*ROW('Hygiene Data'!I105))),'Data Summary'!ED111="Yes"),OFFSET('Hygiene Data'!$I$5,0,10*ROW('Hygiene Data'!I105)),NA())</f>
        <v>#N/A</v>
      </c>
      <c r="BP111" s="531" t="e">
        <f ca="1">+IF(AND(ISNUMBER(OFFSET('Hygiene Data'!$I$7,0,10*ROW('Hygiene Data'!I105))),'Data Summary'!EE111="Yes"),OFFSET('Hygiene Data'!$I$7,0,10*ROW('Hygiene Data'!I105)),NA())</f>
        <v>#N/A</v>
      </c>
      <c r="BQ111" s="531" t="e">
        <f ca="1">+IF(AND(ISNUMBER(OFFSET('Hygiene Data'!$I$9,0,10*ROW('Hygiene Data'!I105))),'Data Summary'!EF111="Yes"),OFFSET('Hygiene Data'!$I$9,0,10*ROW('Hygiene Data'!I105)),NA())</f>
        <v>#N/A</v>
      </c>
    </row>
    <row r="112" spans="1:69" x14ac:dyDescent="0.25">
      <c r="A112" s="527" t="e">
        <f ca="1">+RIGHT('Data Summary'!A112,LEN('Data Summary'!A112)-9)</f>
        <v>#VALUE!</v>
      </c>
      <c r="B112" s="501" t="str">
        <f ca="1">+IF(ISTEXT('Data Summary'!B112),'Data Summary'!B112,"")</f>
        <v/>
      </c>
      <c r="C112" s="528" t="e">
        <f ca="1">+VALUE('Data Summary'!C112)</f>
        <v>#VALUE!</v>
      </c>
      <c r="D112" s="529" t="e">
        <f ca="1">+IF(AND(ISNUMBER(OFFSET('Water Data'!$D$4,0,10*ROW('Water Data'!D106))),'Data Summary'!BS112="Yes"),100-OFFSET('Water Data'!$D$4,0,10*ROW('Water Data'!D106)),NA())</f>
        <v>#N/A</v>
      </c>
      <c r="E112" s="529" t="e">
        <f ca="1">+IF(AND(ISNUMBER(OFFSET('Water Data'!$D$6,0,10*ROW('Water Data'!D106))),'Data Summary'!BT112="Yes"),OFFSET('Water Data'!$D$6,0,10*ROW('Water Data'!D106)),NA())</f>
        <v>#N/A</v>
      </c>
      <c r="F112" s="529" t="e">
        <f ca="1">+IF(AND(ISNUMBER(OFFSET('Water Data'!$D$9,0,10*ROW('Water Data'!D106))),'Data Summary'!BU112="Yes"),OFFSET('Water Data'!$D$9,0,10*ROW('Water Data'!D106)),NA())</f>
        <v>#N/A</v>
      </c>
      <c r="G112" s="529" t="e">
        <f ca="1">+IF(AND(ISNUMBER(OFFSET('Water Data'!$E$4,0,10*ROW('Water Data'!E106))),'Data Summary'!BV112="Yes"),100-OFFSET('Water Data'!$E$4,0,10*ROW('Water Data'!E106)),NA())</f>
        <v>#N/A</v>
      </c>
      <c r="H112" s="529" t="e">
        <f ca="1">+IF(AND(ISNUMBER(OFFSET('Water Data'!$E$6,0,10*ROW('Water Data'!E106))),'Data Summary'!BW112="Yes"),OFFSET('Water Data'!$E$6,0,10*ROW('Water Data'!E106)),NA())</f>
        <v>#N/A</v>
      </c>
      <c r="I112" s="529" t="e">
        <f ca="1">+IF(AND(ISNUMBER(OFFSET('Water Data'!$E$9,0,10*ROW('Water Data'!E106))),'Data Summary'!BX112="Yes"),OFFSET('Water Data'!$E$9,0,10*ROW('Water Data'!E106)),NA())</f>
        <v>#N/A</v>
      </c>
      <c r="J112" s="529" t="e">
        <f ca="1">+IF(AND(ISNUMBER(OFFSET('Water Data'!$F$4,0,10*ROW('Water Data'!F106))),'Data Summary'!BY112="Yes"),100-OFFSET('Water Data'!$F$4,0,10*ROW('Water Data'!F106)),NA())</f>
        <v>#N/A</v>
      </c>
      <c r="K112" s="529" t="e">
        <f ca="1">+IF(AND(ISNUMBER(OFFSET('Water Data'!$F$6,0,10*ROW('Water Data'!F106))),'Data Summary'!BZ112="Yes"),OFFSET('Water Data'!$F$6,0,10*ROW('Water Data'!F106)),NA())</f>
        <v>#N/A</v>
      </c>
      <c r="L112" s="529" t="e">
        <f ca="1">+IF(AND(ISNUMBER(OFFSET('Water Data'!$F$9,0,10*ROW('Water Data'!F106))),'Data Summary'!CA112="Yes"),OFFSET('Water Data'!$F$9,0,10*ROW('Water Data'!F106)),NA())</f>
        <v>#N/A</v>
      </c>
      <c r="M112" s="529" t="e">
        <f ca="1">+IF(AND(ISNUMBER(OFFSET('Water Data'!$G$4,0,10*ROW('Water Data'!G106))),'Data Summary'!CB112="Yes"),100-OFFSET('Water Data'!$G$4,0,10*ROW('Water Data'!G106)),NA())</f>
        <v>#N/A</v>
      </c>
      <c r="N112" s="529" t="e">
        <f ca="1">+IF(AND(ISNUMBER(OFFSET('Water Data'!$G$6,0,10*ROW('Water Data'!G106))),'Data Summary'!CC112="Yes"),OFFSET('Water Data'!$G$6,0,10*ROW('Water Data'!G106)),NA())</f>
        <v>#N/A</v>
      </c>
      <c r="O112" s="529" t="e">
        <f ca="1">+IF(AND(ISNUMBER(OFFSET('Water Data'!$G$9,0,10*ROW('Water Data'!G106))),'Data Summary'!CD112="Yes"),OFFSET('Water Data'!$G$9,0,10*ROW('Water Data'!G106)),NA())</f>
        <v>#N/A</v>
      </c>
      <c r="P112" s="529" t="e">
        <f ca="1">+IF(AND(ISNUMBER(OFFSET('Water Data'!$H$4,0,10*ROW('Water Data'!H106))),'Data Summary'!CE112="Yes"),100-OFFSET('Water Data'!$H$4,0,10*ROW('Water Data'!H106)),NA())</f>
        <v>#N/A</v>
      </c>
      <c r="Q112" s="529" t="e">
        <f ca="1">+IF(AND(ISNUMBER(OFFSET('Water Data'!$H$6,0,10*ROW('Water Data'!H106))),'Data Summary'!CF112="Yes"),OFFSET('Water Data'!$H$6,0,10*ROW('Water Data'!H106)),NA())</f>
        <v>#N/A</v>
      </c>
      <c r="R112" s="529" t="e">
        <f ca="1">+IF(AND(ISNUMBER(OFFSET('Water Data'!$H$9,0,10*ROW('Water Data'!H106))),'Data Summary'!CG112="Yes"),OFFSET('Water Data'!$H$9,0,10*ROW('Water Data'!H106)),NA())</f>
        <v>#N/A</v>
      </c>
      <c r="S112" s="529" t="e">
        <f ca="1">+IF(AND(ISNUMBER(OFFSET('Water Data'!$I$4,0,10*ROW('Water Data'!I106))),'Data Summary'!CH112="Yes"),100-OFFSET('Water Data'!$I$4,0,10*ROW('Water Data'!I106)),NA())</f>
        <v>#N/A</v>
      </c>
      <c r="T112" s="529" t="e">
        <f ca="1">+IF(AND(ISNUMBER(OFFSET('Water Data'!$I$6,0,10*ROW('Water Data'!I106))),'Data Summary'!CI112="Yes"),OFFSET('Water Data'!$I$6,0,10*ROW('Water Data'!I106)),NA())</f>
        <v>#N/A</v>
      </c>
      <c r="U112" s="529" t="e">
        <f ca="1">+IF(AND(ISNUMBER(OFFSET('Water Data'!$I$9,0,10*ROW('Water Data'!I106))),'Data Summary'!CJ112="Yes"),OFFSET('Water Data'!$I$9,0,10*ROW('Water Data'!I106)),NA())</f>
        <v>#N/A</v>
      </c>
      <c r="V112" s="530" t="e">
        <f ca="1">+IF(AND(ISNUMBER(OFFSET('Sanitation Data'!$D$4,0,10*ROW('Sanitation Data'!D106))),'Data Summary'!CK112="Yes"),100-OFFSET('Sanitation Data'!$D$4,0,10*ROW('Sanitation Data'!D106)),NA())</f>
        <v>#N/A</v>
      </c>
      <c r="W112" s="530" t="e">
        <f ca="1">+IF(AND(ISNUMBER(OFFSET('Sanitation Data'!$D$6,0,10*ROW('Sanitation Data'!D106))),'Data Summary'!CL112="Yes"),OFFSET('Sanitation Data'!$D$6,0,10*ROW('Sanitation Data'!D106)),NA())</f>
        <v>#N/A</v>
      </c>
      <c r="X112" s="530" t="e">
        <f ca="1">+IF(AND(ISNUMBER(OFFSET('Sanitation Data'!$D$10,0,10*ROW('Sanitation Data'!D106))),'Data Summary'!CM112="Yes"),OFFSET('Sanitation Data'!$D$10,0,10*ROW('Sanitation Data'!D106)),NA())</f>
        <v>#N/A</v>
      </c>
      <c r="Y112" s="530" t="e">
        <f ca="1">+IF(AND(ISNUMBER(OFFSET('Sanitation Data'!$D$11,0,10*ROW('Sanitation Data'!D106))),'Data Summary'!CN112="Yes"),OFFSET('Sanitation Data'!$D$11,0,10*ROW('Sanitation Data'!D106)),NA())</f>
        <v>#N/A</v>
      </c>
      <c r="Z112" s="530" t="e">
        <f ca="1">+IF(AND(ISNUMBER(OFFSET('Sanitation Data'!$D$12,0,10*ROW('Sanitation Data'!D106))),'Data Summary'!CO112="Yes"),OFFSET('Sanitation Data'!$D$12,0,10*ROW('Sanitation Data'!D106)),NA())</f>
        <v>#N/A</v>
      </c>
      <c r="AA112" s="530" t="e">
        <f ca="1">+IF(AND(ISNUMBER(OFFSET('Sanitation Data'!$E$4,0,10*ROW('Sanitation Data'!E106))),'Data Summary'!CP112="Yes"),100-OFFSET('Sanitation Data'!$E$4,0,10*ROW('Sanitation Data'!E106)),NA())</f>
        <v>#N/A</v>
      </c>
      <c r="AB112" s="530" t="e">
        <f ca="1">+IF(AND(ISNUMBER(OFFSET('Sanitation Data'!$E$6,0,10*ROW('Sanitation Data'!E106))),'Data Summary'!CQ112="Yes"),OFFSET('Sanitation Data'!$E$6,0,10*ROW('Sanitation Data'!E106)),NA())</f>
        <v>#N/A</v>
      </c>
      <c r="AC112" s="530" t="e">
        <f ca="1">+IF(AND(ISNUMBER(OFFSET('Sanitation Data'!$E$10,0,10*ROW('Sanitation Data'!E106))),'Data Summary'!CR112="Yes"),OFFSET('Sanitation Data'!$E$10,0,10*ROW('Sanitation Data'!E106)),NA())</f>
        <v>#N/A</v>
      </c>
      <c r="AD112" s="530" t="e">
        <f ca="1">+IF(AND(ISNUMBER(OFFSET('Sanitation Data'!$E$11,0,10*ROW('Sanitation Data'!E106))),'Data Summary'!CS112="Yes"),OFFSET('Sanitation Data'!$E$11,0,10*ROW('Sanitation Data'!E106)),NA())</f>
        <v>#N/A</v>
      </c>
      <c r="AE112" s="530" t="e">
        <f ca="1">+IF(AND(ISNUMBER(OFFSET('Sanitation Data'!$E$12,0,10*ROW('Sanitation Data'!E106))),'Data Summary'!CT112="Yes"),OFFSET('Sanitation Data'!$E$12,0,10*ROW('Sanitation Data'!E106)),NA())</f>
        <v>#N/A</v>
      </c>
      <c r="AF112" s="530" t="e">
        <f ca="1">+IF(AND(ISNUMBER(OFFSET('Sanitation Data'!$F$4,0,10*ROW('Sanitation Data'!F106))),'Data Summary'!CU112="Yes"),100-OFFSET('Sanitation Data'!$F$4,0,10*ROW('Sanitation Data'!F106)),NA())</f>
        <v>#N/A</v>
      </c>
      <c r="AG112" s="530" t="e">
        <f ca="1">+IF(AND(ISNUMBER(OFFSET('Sanitation Data'!$F$6,0,10*ROW('Sanitation Data'!F106))),'Data Summary'!CV112="Yes"),OFFSET('Sanitation Data'!$F$6,0,10*ROW('Sanitation Data'!F106)),NA())</f>
        <v>#N/A</v>
      </c>
      <c r="AH112" s="530" t="e">
        <f ca="1">+IF(AND(ISNUMBER(OFFSET('Sanitation Data'!$F$10,0,10*ROW('Sanitation Data'!F106))),'Data Summary'!CW112="Yes"),OFFSET('Sanitation Data'!$F$10,0,10*ROW('Sanitation Data'!F106)),NA())</f>
        <v>#N/A</v>
      </c>
      <c r="AI112" s="530" t="e">
        <f ca="1">+IF(AND(ISNUMBER(OFFSET('Sanitation Data'!$F$11,0,10*ROW('Sanitation Data'!F106))),'Data Summary'!CX112="Yes"),OFFSET('Sanitation Data'!$F$11,0,10*ROW('Sanitation Data'!F106)),NA())</f>
        <v>#N/A</v>
      </c>
      <c r="AJ112" s="530" t="e">
        <f ca="1">+IF(AND(ISNUMBER(OFFSET('Sanitation Data'!$F$12,0,10*ROW('Sanitation Data'!F106))),'Data Summary'!CY112="Yes"),OFFSET('Sanitation Data'!$F$12,0,10*ROW('Sanitation Data'!F106)),NA())</f>
        <v>#N/A</v>
      </c>
      <c r="AK112" s="530" t="e">
        <f ca="1">+IF(AND(ISNUMBER(OFFSET('Sanitation Data'!$G$4,0,10*ROW('Sanitation Data'!G106))),'Data Summary'!CZ112="Yes"),100-OFFSET('Sanitation Data'!$G$4,0,10*ROW('Sanitation Data'!G106)),NA())</f>
        <v>#N/A</v>
      </c>
      <c r="AL112" s="530" t="e">
        <f ca="1">+IF(AND(ISNUMBER(OFFSET('Sanitation Data'!$G$6,0,10*ROW('Sanitation Data'!G106))),'Data Summary'!DA112="Yes"),OFFSET('Sanitation Data'!$G$6,0,10*ROW('Sanitation Data'!G106)),NA())</f>
        <v>#N/A</v>
      </c>
      <c r="AM112" s="530" t="e">
        <f ca="1">+IF(AND(ISNUMBER(OFFSET('Sanitation Data'!$G$10,0,10*ROW('Sanitation Data'!G106))),'Data Summary'!DB112="Yes"),OFFSET('Sanitation Data'!$G$10,0,10*ROW('Sanitation Data'!G106)),NA())</f>
        <v>#N/A</v>
      </c>
      <c r="AN112" s="530" t="e">
        <f ca="1">+IF(AND(ISNUMBER(OFFSET('Sanitation Data'!$G$11,0,10*ROW('Sanitation Data'!G106))),'Data Summary'!DC112="Yes"),OFFSET('Sanitation Data'!$G$11,0,10*ROW('Sanitation Data'!G106)),NA())</f>
        <v>#N/A</v>
      </c>
      <c r="AO112" s="530" t="e">
        <f ca="1">+IF(AND(ISNUMBER(OFFSET('Sanitation Data'!$G$12,0,10*ROW('Sanitation Data'!G106))),'Data Summary'!DD112="Yes"),OFFSET('Sanitation Data'!$G$12,0,10*ROW('Sanitation Data'!G106)),NA())</f>
        <v>#N/A</v>
      </c>
      <c r="AP112" s="530" t="e">
        <f ca="1">+IF(AND(ISNUMBER(OFFSET('Sanitation Data'!$H$4,0,10*ROW('Sanitation Data'!H106))),'Data Summary'!DE112="Yes"),100-OFFSET('Sanitation Data'!$H$4,0,10*ROW('Sanitation Data'!H106)),NA())</f>
        <v>#N/A</v>
      </c>
      <c r="AQ112" s="530" t="e">
        <f ca="1">+IF(AND(ISNUMBER(OFFSET('Sanitation Data'!$H$6,0,10*ROW('Sanitation Data'!H106))),'Data Summary'!DF112="Yes"),OFFSET('Sanitation Data'!$H$6,0,10*ROW('Sanitation Data'!H106)),NA())</f>
        <v>#N/A</v>
      </c>
      <c r="AR112" s="530" t="e">
        <f ca="1">+IF(AND(ISNUMBER(OFFSET('Sanitation Data'!$H$10,0,10*ROW('Sanitation Data'!H106))),'Data Summary'!DG112="Yes"),OFFSET('Sanitation Data'!$H$10,0,10*ROW('Sanitation Data'!H106)),NA())</f>
        <v>#N/A</v>
      </c>
      <c r="AS112" s="530" t="e">
        <f ca="1">+IF(AND(ISNUMBER(OFFSET('Sanitation Data'!$H$11,0,10*ROW('Sanitation Data'!H106))),'Data Summary'!DH112="Yes"),OFFSET('Sanitation Data'!$H$11,0,10*ROW('Sanitation Data'!H106)),NA())</f>
        <v>#N/A</v>
      </c>
      <c r="AT112" s="530" t="e">
        <f ca="1">+IF(AND(ISNUMBER(OFFSET('Sanitation Data'!$H$12,0,10*ROW('Sanitation Data'!H106))),'Data Summary'!DI112="Yes"),OFFSET('Sanitation Data'!$H$12,0,10*ROW('Sanitation Data'!H106)),NA())</f>
        <v>#N/A</v>
      </c>
      <c r="AU112" s="530" t="e">
        <f ca="1">+IF(AND(ISNUMBER(OFFSET('Sanitation Data'!$I$4,0,10*ROW('Sanitation Data'!I106))),'Data Summary'!DJ112="Yes"),100-OFFSET('Sanitation Data'!$I$4,0,10*ROW('Sanitation Data'!I106)),NA())</f>
        <v>#N/A</v>
      </c>
      <c r="AV112" s="530" t="e">
        <f ca="1">+IF(AND(ISNUMBER(OFFSET('Sanitation Data'!$I$6,0,10*ROW('Sanitation Data'!I106))),'Data Summary'!DK112="Yes"),OFFSET('Sanitation Data'!$I$6,0,10*ROW('Sanitation Data'!I106)),NA())</f>
        <v>#N/A</v>
      </c>
      <c r="AW112" s="530" t="e">
        <f ca="1">+IF(AND(ISNUMBER(OFFSET('Sanitation Data'!$I$10,0,10*ROW('Sanitation Data'!I106))),'Data Summary'!DL112="Yes"),OFFSET('Sanitation Data'!$I$10,0,10*ROW('Sanitation Data'!I106)),NA())</f>
        <v>#N/A</v>
      </c>
      <c r="AX112" s="530" t="e">
        <f ca="1">+IF(AND(ISNUMBER(OFFSET('Sanitation Data'!$I$11,0,10*ROW('Sanitation Data'!I106))),'Data Summary'!DM112="Yes"),OFFSET('Sanitation Data'!$I$11,0,10*ROW('Sanitation Data'!I106)),NA())</f>
        <v>#N/A</v>
      </c>
      <c r="AY112" s="530" t="e">
        <f ca="1">+IF(AND(ISNUMBER(OFFSET('Sanitation Data'!$I$12,0,10*ROW('Sanitation Data'!I106))),'Data Summary'!DN112="Yes"),OFFSET('Sanitation Data'!$I$12,0,10*ROW('Sanitation Data'!I106)),NA())</f>
        <v>#N/A</v>
      </c>
      <c r="AZ112" s="531" t="e">
        <f ca="1">+IF(AND(ISNUMBER(OFFSET('Hygiene Data'!$D$5,0,10*ROW('Hygiene Data'!D106))),'Data Summary'!DO112="Yes"),OFFSET('Hygiene Data'!$D$5,0,10*ROW('Hygiene Data'!D106)),NA())</f>
        <v>#N/A</v>
      </c>
      <c r="BA112" s="531" t="e">
        <f ca="1">+IF(AND(ISNUMBER(OFFSET('Hygiene Data'!$D$7,0,10*ROW('Hygiene Data'!D106))),'Data Summary'!DP112="Yes"),OFFSET('Hygiene Data'!$D$7,0,10*ROW('Hygiene Data'!D106)),NA())</f>
        <v>#N/A</v>
      </c>
      <c r="BB112" s="531" t="e">
        <f ca="1">+IF(AND(ISNUMBER(OFFSET('Hygiene Data'!$D$9,0,10*ROW('Hygiene Data'!D106))),'Data Summary'!DQ112="Yes"),OFFSET('Hygiene Data'!$D$9,0,10*ROW('Hygiene Data'!D106)),NA())</f>
        <v>#N/A</v>
      </c>
      <c r="BC112" s="531" t="e">
        <f ca="1">+IF(AND(ISNUMBER(OFFSET('Hygiene Data'!$E$5,0,10*ROW('Hygiene Data'!E106))),'Data Summary'!DR112="Yes"),OFFSET('Hygiene Data'!$E$5,0,10*ROW('Hygiene Data'!E106)),NA())</f>
        <v>#N/A</v>
      </c>
      <c r="BD112" s="531" t="e">
        <f ca="1">+IF(AND(ISNUMBER(OFFSET('Hygiene Data'!$E$7,0,10*ROW('Hygiene Data'!E106))),'Data Summary'!DS112="Yes"),OFFSET('Hygiene Data'!$E$7,0,10*ROW('Hygiene Data'!E106)),NA())</f>
        <v>#N/A</v>
      </c>
      <c r="BE112" s="531" t="e">
        <f ca="1">+IF(AND(ISNUMBER(OFFSET('Hygiene Data'!$E$9,0,10*ROW('Hygiene Data'!E106))),'Data Summary'!DT112="Yes"),OFFSET('Hygiene Data'!$E$9,0,10*ROW('Hygiene Data'!E106)),NA())</f>
        <v>#N/A</v>
      </c>
      <c r="BF112" s="531" t="e">
        <f ca="1">+IF(AND(ISNUMBER(OFFSET('Hygiene Data'!$F$5,0,10*ROW('Hygiene Data'!F106))),'Data Summary'!DU112="Yes"),OFFSET('Hygiene Data'!$F$5,0,10*ROW('Hygiene Data'!F106)),NA())</f>
        <v>#N/A</v>
      </c>
      <c r="BG112" s="531" t="e">
        <f ca="1">+IF(AND(ISNUMBER(OFFSET('Hygiene Data'!$F$7,0,10*ROW('Hygiene Data'!F106))),'Data Summary'!DV112="Yes"),OFFSET('Hygiene Data'!$F$7,0,10*ROW('Hygiene Data'!F106)),NA())</f>
        <v>#N/A</v>
      </c>
      <c r="BH112" s="531" t="e">
        <f ca="1">+IF(AND(ISNUMBER(OFFSET('Hygiene Data'!$F$9,0,10*ROW('Hygiene Data'!F106))),'Data Summary'!DW112="Yes"),OFFSET('Hygiene Data'!$F$9,0,10*ROW('Hygiene Data'!F106)),NA())</f>
        <v>#N/A</v>
      </c>
      <c r="BI112" s="531" t="e">
        <f ca="1">+IF(AND(ISNUMBER(OFFSET('Hygiene Data'!$G$5,0,10*ROW('Hygiene Data'!G106))),'Data Summary'!DX112="Yes"),OFFSET('Hygiene Data'!$G$5,0,10*ROW('Hygiene Data'!G106)),NA())</f>
        <v>#N/A</v>
      </c>
      <c r="BJ112" s="531" t="e">
        <f ca="1">+IF(AND(ISNUMBER(OFFSET('Hygiene Data'!$G$7,0,10*ROW('Hygiene Data'!G106))),'Data Summary'!DY112="Yes"),OFFSET('Hygiene Data'!$G$7,0,10*ROW('Hygiene Data'!G106)),NA())</f>
        <v>#N/A</v>
      </c>
      <c r="BK112" s="531" t="e">
        <f ca="1">+IF(AND(ISNUMBER(OFFSET('Hygiene Data'!$G$9,0,10*ROW('Hygiene Data'!G106))),'Data Summary'!DZ112="Yes"),OFFSET('Hygiene Data'!$G$9,0,10*ROW('Hygiene Data'!G106)),NA())</f>
        <v>#N/A</v>
      </c>
      <c r="BL112" s="531" t="e">
        <f ca="1">+IF(AND(ISNUMBER(OFFSET('Hygiene Data'!$H$5,0,10*ROW('Hygiene Data'!H106))),'Data Summary'!EA112="Yes"),OFFSET('Hygiene Data'!$H$5,0,10*ROW('Hygiene Data'!H106)),NA())</f>
        <v>#N/A</v>
      </c>
      <c r="BM112" s="531" t="e">
        <f ca="1">+IF(AND(ISNUMBER(OFFSET('Hygiene Data'!$H$7,0,10*ROW('Hygiene Data'!H106))),'Data Summary'!EB112="Yes"),OFFSET('Hygiene Data'!$H$7,0,10*ROW('Hygiene Data'!H106)),NA())</f>
        <v>#N/A</v>
      </c>
      <c r="BN112" s="531" t="e">
        <f ca="1">+IF(AND(ISNUMBER(OFFSET('Hygiene Data'!$H$9,0,10*ROW('Hygiene Data'!H106))),'Data Summary'!EC112="Yes"),OFFSET('Hygiene Data'!$H$9,0,10*ROW('Hygiene Data'!H106)),NA())</f>
        <v>#N/A</v>
      </c>
      <c r="BO112" s="531" t="e">
        <f ca="1">+IF(AND(ISNUMBER(OFFSET('Hygiene Data'!$I$5,0,10*ROW('Hygiene Data'!I106))),'Data Summary'!ED112="Yes"),OFFSET('Hygiene Data'!$I$5,0,10*ROW('Hygiene Data'!I106)),NA())</f>
        <v>#N/A</v>
      </c>
      <c r="BP112" s="531" t="e">
        <f ca="1">+IF(AND(ISNUMBER(OFFSET('Hygiene Data'!$I$7,0,10*ROW('Hygiene Data'!I106))),'Data Summary'!EE112="Yes"),OFFSET('Hygiene Data'!$I$7,0,10*ROW('Hygiene Data'!I106)),NA())</f>
        <v>#N/A</v>
      </c>
      <c r="BQ112" s="531" t="e">
        <f ca="1">+IF(AND(ISNUMBER(OFFSET('Hygiene Data'!$I$9,0,10*ROW('Hygiene Data'!I106))),'Data Summary'!EF112="Yes"),OFFSET('Hygiene Data'!$I$9,0,10*ROW('Hygiene Data'!I106)),NA())</f>
        <v>#N/A</v>
      </c>
    </row>
    <row r="113" spans="1:69" x14ac:dyDescent="0.25">
      <c r="A113" s="527" t="e">
        <f ca="1">+RIGHT('Data Summary'!A113,LEN('Data Summary'!A113)-9)</f>
        <v>#VALUE!</v>
      </c>
      <c r="B113" s="501" t="str">
        <f ca="1">+IF(ISTEXT('Data Summary'!B113),'Data Summary'!B113,"")</f>
        <v/>
      </c>
      <c r="C113" s="528" t="e">
        <f ca="1">+VALUE('Data Summary'!C113)</f>
        <v>#VALUE!</v>
      </c>
      <c r="D113" s="529" t="e">
        <f ca="1">+IF(AND(ISNUMBER(OFFSET('Water Data'!$D$4,0,10*ROW('Water Data'!D107))),'Data Summary'!BS113="Yes"),100-OFFSET('Water Data'!$D$4,0,10*ROW('Water Data'!D107)),NA())</f>
        <v>#N/A</v>
      </c>
      <c r="E113" s="529" t="e">
        <f ca="1">+IF(AND(ISNUMBER(OFFSET('Water Data'!$D$6,0,10*ROW('Water Data'!D107))),'Data Summary'!BT113="Yes"),OFFSET('Water Data'!$D$6,0,10*ROW('Water Data'!D107)),NA())</f>
        <v>#N/A</v>
      </c>
      <c r="F113" s="529" t="e">
        <f ca="1">+IF(AND(ISNUMBER(OFFSET('Water Data'!$D$9,0,10*ROW('Water Data'!D107))),'Data Summary'!BU113="Yes"),OFFSET('Water Data'!$D$9,0,10*ROW('Water Data'!D107)),NA())</f>
        <v>#N/A</v>
      </c>
      <c r="G113" s="529" t="e">
        <f ca="1">+IF(AND(ISNUMBER(OFFSET('Water Data'!$E$4,0,10*ROW('Water Data'!E107))),'Data Summary'!BV113="Yes"),100-OFFSET('Water Data'!$E$4,0,10*ROW('Water Data'!E107)),NA())</f>
        <v>#N/A</v>
      </c>
      <c r="H113" s="529" t="e">
        <f ca="1">+IF(AND(ISNUMBER(OFFSET('Water Data'!$E$6,0,10*ROW('Water Data'!E107))),'Data Summary'!BW113="Yes"),OFFSET('Water Data'!$E$6,0,10*ROW('Water Data'!E107)),NA())</f>
        <v>#N/A</v>
      </c>
      <c r="I113" s="529" t="e">
        <f ca="1">+IF(AND(ISNUMBER(OFFSET('Water Data'!$E$9,0,10*ROW('Water Data'!E107))),'Data Summary'!BX113="Yes"),OFFSET('Water Data'!$E$9,0,10*ROW('Water Data'!E107)),NA())</f>
        <v>#N/A</v>
      </c>
      <c r="J113" s="529" t="e">
        <f ca="1">+IF(AND(ISNUMBER(OFFSET('Water Data'!$F$4,0,10*ROW('Water Data'!F107))),'Data Summary'!BY113="Yes"),100-OFFSET('Water Data'!$F$4,0,10*ROW('Water Data'!F107)),NA())</f>
        <v>#N/A</v>
      </c>
      <c r="K113" s="529" t="e">
        <f ca="1">+IF(AND(ISNUMBER(OFFSET('Water Data'!$F$6,0,10*ROW('Water Data'!F107))),'Data Summary'!BZ113="Yes"),OFFSET('Water Data'!$F$6,0,10*ROW('Water Data'!F107)),NA())</f>
        <v>#N/A</v>
      </c>
      <c r="L113" s="529" t="e">
        <f ca="1">+IF(AND(ISNUMBER(OFFSET('Water Data'!$F$9,0,10*ROW('Water Data'!F107))),'Data Summary'!CA113="Yes"),OFFSET('Water Data'!$F$9,0,10*ROW('Water Data'!F107)),NA())</f>
        <v>#N/A</v>
      </c>
      <c r="M113" s="529" t="e">
        <f ca="1">+IF(AND(ISNUMBER(OFFSET('Water Data'!$G$4,0,10*ROW('Water Data'!G107))),'Data Summary'!CB113="Yes"),100-OFFSET('Water Data'!$G$4,0,10*ROW('Water Data'!G107)),NA())</f>
        <v>#N/A</v>
      </c>
      <c r="N113" s="529" t="e">
        <f ca="1">+IF(AND(ISNUMBER(OFFSET('Water Data'!$G$6,0,10*ROW('Water Data'!G107))),'Data Summary'!CC113="Yes"),OFFSET('Water Data'!$G$6,0,10*ROW('Water Data'!G107)),NA())</f>
        <v>#N/A</v>
      </c>
      <c r="O113" s="529" t="e">
        <f ca="1">+IF(AND(ISNUMBER(OFFSET('Water Data'!$G$9,0,10*ROW('Water Data'!G107))),'Data Summary'!CD113="Yes"),OFFSET('Water Data'!$G$9,0,10*ROW('Water Data'!G107)),NA())</f>
        <v>#N/A</v>
      </c>
      <c r="P113" s="529" t="e">
        <f ca="1">+IF(AND(ISNUMBER(OFFSET('Water Data'!$H$4,0,10*ROW('Water Data'!H107))),'Data Summary'!CE113="Yes"),100-OFFSET('Water Data'!$H$4,0,10*ROW('Water Data'!H107)),NA())</f>
        <v>#N/A</v>
      </c>
      <c r="Q113" s="529" t="e">
        <f ca="1">+IF(AND(ISNUMBER(OFFSET('Water Data'!$H$6,0,10*ROW('Water Data'!H107))),'Data Summary'!CF113="Yes"),OFFSET('Water Data'!$H$6,0,10*ROW('Water Data'!H107)),NA())</f>
        <v>#N/A</v>
      </c>
      <c r="R113" s="529" t="e">
        <f ca="1">+IF(AND(ISNUMBER(OFFSET('Water Data'!$H$9,0,10*ROW('Water Data'!H107))),'Data Summary'!CG113="Yes"),OFFSET('Water Data'!$H$9,0,10*ROW('Water Data'!H107)),NA())</f>
        <v>#N/A</v>
      </c>
      <c r="S113" s="529" t="e">
        <f ca="1">+IF(AND(ISNUMBER(OFFSET('Water Data'!$I$4,0,10*ROW('Water Data'!I107))),'Data Summary'!CH113="Yes"),100-OFFSET('Water Data'!$I$4,0,10*ROW('Water Data'!I107)),NA())</f>
        <v>#N/A</v>
      </c>
      <c r="T113" s="529" t="e">
        <f ca="1">+IF(AND(ISNUMBER(OFFSET('Water Data'!$I$6,0,10*ROW('Water Data'!I107))),'Data Summary'!CI113="Yes"),OFFSET('Water Data'!$I$6,0,10*ROW('Water Data'!I107)),NA())</f>
        <v>#N/A</v>
      </c>
      <c r="U113" s="529" t="e">
        <f ca="1">+IF(AND(ISNUMBER(OFFSET('Water Data'!$I$9,0,10*ROW('Water Data'!I107))),'Data Summary'!CJ113="Yes"),OFFSET('Water Data'!$I$9,0,10*ROW('Water Data'!I107)),NA())</f>
        <v>#N/A</v>
      </c>
      <c r="V113" s="530" t="e">
        <f ca="1">+IF(AND(ISNUMBER(OFFSET('Sanitation Data'!$D$4,0,10*ROW('Sanitation Data'!D107))),'Data Summary'!CK113="Yes"),100-OFFSET('Sanitation Data'!$D$4,0,10*ROW('Sanitation Data'!D107)),NA())</f>
        <v>#N/A</v>
      </c>
      <c r="W113" s="530" t="e">
        <f ca="1">+IF(AND(ISNUMBER(OFFSET('Sanitation Data'!$D$6,0,10*ROW('Sanitation Data'!D107))),'Data Summary'!CL113="Yes"),OFFSET('Sanitation Data'!$D$6,0,10*ROW('Sanitation Data'!D107)),NA())</f>
        <v>#N/A</v>
      </c>
      <c r="X113" s="530" t="e">
        <f ca="1">+IF(AND(ISNUMBER(OFFSET('Sanitation Data'!$D$10,0,10*ROW('Sanitation Data'!D107))),'Data Summary'!CM113="Yes"),OFFSET('Sanitation Data'!$D$10,0,10*ROW('Sanitation Data'!D107)),NA())</f>
        <v>#N/A</v>
      </c>
      <c r="Y113" s="530" t="e">
        <f ca="1">+IF(AND(ISNUMBER(OFFSET('Sanitation Data'!$D$11,0,10*ROW('Sanitation Data'!D107))),'Data Summary'!CN113="Yes"),OFFSET('Sanitation Data'!$D$11,0,10*ROW('Sanitation Data'!D107)),NA())</f>
        <v>#N/A</v>
      </c>
      <c r="Z113" s="530" t="e">
        <f ca="1">+IF(AND(ISNUMBER(OFFSET('Sanitation Data'!$D$12,0,10*ROW('Sanitation Data'!D107))),'Data Summary'!CO113="Yes"),OFFSET('Sanitation Data'!$D$12,0,10*ROW('Sanitation Data'!D107)),NA())</f>
        <v>#N/A</v>
      </c>
      <c r="AA113" s="530" t="e">
        <f ca="1">+IF(AND(ISNUMBER(OFFSET('Sanitation Data'!$E$4,0,10*ROW('Sanitation Data'!E107))),'Data Summary'!CP113="Yes"),100-OFFSET('Sanitation Data'!$E$4,0,10*ROW('Sanitation Data'!E107)),NA())</f>
        <v>#N/A</v>
      </c>
      <c r="AB113" s="530" t="e">
        <f ca="1">+IF(AND(ISNUMBER(OFFSET('Sanitation Data'!$E$6,0,10*ROW('Sanitation Data'!E107))),'Data Summary'!CQ113="Yes"),OFFSET('Sanitation Data'!$E$6,0,10*ROW('Sanitation Data'!E107)),NA())</f>
        <v>#N/A</v>
      </c>
      <c r="AC113" s="530" t="e">
        <f ca="1">+IF(AND(ISNUMBER(OFFSET('Sanitation Data'!$E$10,0,10*ROW('Sanitation Data'!E107))),'Data Summary'!CR113="Yes"),OFFSET('Sanitation Data'!$E$10,0,10*ROW('Sanitation Data'!E107)),NA())</f>
        <v>#N/A</v>
      </c>
      <c r="AD113" s="530" t="e">
        <f ca="1">+IF(AND(ISNUMBER(OFFSET('Sanitation Data'!$E$11,0,10*ROW('Sanitation Data'!E107))),'Data Summary'!CS113="Yes"),OFFSET('Sanitation Data'!$E$11,0,10*ROW('Sanitation Data'!E107)),NA())</f>
        <v>#N/A</v>
      </c>
      <c r="AE113" s="530" t="e">
        <f ca="1">+IF(AND(ISNUMBER(OFFSET('Sanitation Data'!$E$12,0,10*ROW('Sanitation Data'!E107))),'Data Summary'!CT113="Yes"),OFFSET('Sanitation Data'!$E$12,0,10*ROW('Sanitation Data'!E107)),NA())</f>
        <v>#N/A</v>
      </c>
      <c r="AF113" s="530" t="e">
        <f ca="1">+IF(AND(ISNUMBER(OFFSET('Sanitation Data'!$F$4,0,10*ROW('Sanitation Data'!F107))),'Data Summary'!CU113="Yes"),100-OFFSET('Sanitation Data'!$F$4,0,10*ROW('Sanitation Data'!F107)),NA())</f>
        <v>#N/A</v>
      </c>
      <c r="AG113" s="530" t="e">
        <f ca="1">+IF(AND(ISNUMBER(OFFSET('Sanitation Data'!$F$6,0,10*ROW('Sanitation Data'!F107))),'Data Summary'!CV113="Yes"),OFFSET('Sanitation Data'!$F$6,0,10*ROW('Sanitation Data'!F107)),NA())</f>
        <v>#N/A</v>
      </c>
      <c r="AH113" s="530" t="e">
        <f ca="1">+IF(AND(ISNUMBER(OFFSET('Sanitation Data'!$F$10,0,10*ROW('Sanitation Data'!F107))),'Data Summary'!CW113="Yes"),OFFSET('Sanitation Data'!$F$10,0,10*ROW('Sanitation Data'!F107)),NA())</f>
        <v>#N/A</v>
      </c>
      <c r="AI113" s="530" t="e">
        <f ca="1">+IF(AND(ISNUMBER(OFFSET('Sanitation Data'!$F$11,0,10*ROW('Sanitation Data'!F107))),'Data Summary'!CX113="Yes"),OFFSET('Sanitation Data'!$F$11,0,10*ROW('Sanitation Data'!F107)),NA())</f>
        <v>#N/A</v>
      </c>
      <c r="AJ113" s="530" t="e">
        <f ca="1">+IF(AND(ISNUMBER(OFFSET('Sanitation Data'!$F$12,0,10*ROW('Sanitation Data'!F107))),'Data Summary'!CY113="Yes"),OFFSET('Sanitation Data'!$F$12,0,10*ROW('Sanitation Data'!F107)),NA())</f>
        <v>#N/A</v>
      </c>
      <c r="AK113" s="530" t="e">
        <f ca="1">+IF(AND(ISNUMBER(OFFSET('Sanitation Data'!$G$4,0,10*ROW('Sanitation Data'!G107))),'Data Summary'!CZ113="Yes"),100-OFFSET('Sanitation Data'!$G$4,0,10*ROW('Sanitation Data'!G107)),NA())</f>
        <v>#N/A</v>
      </c>
      <c r="AL113" s="530" t="e">
        <f ca="1">+IF(AND(ISNUMBER(OFFSET('Sanitation Data'!$G$6,0,10*ROW('Sanitation Data'!G107))),'Data Summary'!DA113="Yes"),OFFSET('Sanitation Data'!$G$6,0,10*ROW('Sanitation Data'!G107)),NA())</f>
        <v>#N/A</v>
      </c>
      <c r="AM113" s="530" t="e">
        <f ca="1">+IF(AND(ISNUMBER(OFFSET('Sanitation Data'!$G$10,0,10*ROW('Sanitation Data'!G107))),'Data Summary'!DB113="Yes"),OFFSET('Sanitation Data'!$G$10,0,10*ROW('Sanitation Data'!G107)),NA())</f>
        <v>#N/A</v>
      </c>
      <c r="AN113" s="530" t="e">
        <f ca="1">+IF(AND(ISNUMBER(OFFSET('Sanitation Data'!$G$11,0,10*ROW('Sanitation Data'!G107))),'Data Summary'!DC113="Yes"),OFFSET('Sanitation Data'!$G$11,0,10*ROW('Sanitation Data'!G107)),NA())</f>
        <v>#N/A</v>
      </c>
      <c r="AO113" s="530" t="e">
        <f ca="1">+IF(AND(ISNUMBER(OFFSET('Sanitation Data'!$G$12,0,10*ROW('Sanitation Data'!G107))),'Data Summary'!DD113="Yes"),OFFSET('Sanitation Data'!$G$12,0,10*ROW('Sanitation Data'!G107)),NA())</f>
        <v>#N/A</v>
      </c>
      <c r="AP113" s="530" t="e">
        <f ca="1">+IF(AND(ISNUMBER(OFFSET('Sanitation Data'!$H$4,0,10*ROW('Sanitation Data'!H107))),'Data Summary'!DE113="Yes"),100-OFFSET('Sanitation Data'!$H$4,0,10*ROW('Sanitation Data'!H107)),NA())</f>
        <v>#N/A</v>
      </c>
      <c r="AQ113" s="530" t="e">
        <f ca="1">+IF(AND(ISNUMBER(OFFSET('Sanitation Data'!$H$6,0,10*ROW('Sanitation Data'!H107))),'Data Summary'!DF113="Yes"),OFFSET('Sanitation Data'!$H$6,0,10*ROW('Sanitation Data'!H107)),NA())</f>
        <v>#N/A</v>
      </c>
      <c r="AR113" s="530" t="e">
        <f ca="1">+IF(AND(ISNUMBER(OFFSET('Sanitation Data'!$H$10,0,10*ROW('Sanitation Data'!H107))),'Data Summary'!DG113="Yes"),OFFSET('Sanitation Data'!$H$10,0,10*ROW('Sanitation Data'!H107)),NA())</f>
        <v>#N/A</v>
      </c>
      <c r="AS113" s="530" t="e">
        <f ca="1">+IF(AND(ISNUMBER(OFFSET('Sanitation Data'!$H$11,0,10*ROW('Sanitation Data'!H107))),'Data Summary'!DH113="Yes"),OFFSET('Sanitation Data'!$H$11,0,10*ROW('Sanitation Data'!H107)),NA())</f>
        <v>#N/A</v>
      </c>
      <c r="AT113" s="530" t="e">
        <f ca="1">+IF(AND(ISNUMBER(OFFSET('Sanitation Data'!$H$12,0,10*ROW('Sanitation Data'!H107))),'Data Summary'!DI113="Yes"),OFFSET('Sanitation Data'!$H$12,0,10*ROW('Sanitation Data'!H107)),NA())</f>
        <v>#N/A</v>
      </c>
      <c r="AU113" s="530" t="e">
        <f ca="1">+IF(AND(ISNUMBER(OFFSET('Sanitation Data'!$I$4,0,10*ROW('Sanitation Data'!I107))),'Data Summary'!DJ113="Yes"),100-OFFSET('Sanitation Data'!$I$4,0,10*ROW('Sanitation Data'!I107)),NA())</f>
        <v>#N/A</v>
      </c>
      <c r="AV113" s="530" t="e">
        <f ca="1">+IF(AND(ISNUMBER(OFFSET('Sanitation Data'!$I$6,0,10*ROW('Sanitation Data'!I107))),'Data Summary'!DK113="Yes"),OFFSET('Sanitation Data'!$I$6,0,10*ROW('Sanitation Data'!I107)),NA())</f>
        <v>#N/A</v>
      </c>
      <c r="AW113" s="530" t="e">
        <f ca="1">+IF(AND(ISNUMBER(OFFSET('Sanitation Data'!$I$10,0,10*ROW('Sanitation Data'!I107))),'Data Summary'!DL113="Yes"),OFFSET('Sanitation Data'!$I$10,0,10*ROW('Sanitation Data'!I107)),NA())</f>
        <v>#N/A</v>
      </c>
      <c r="AX113" s="530" t="e">
        <f ca="1">+IF(AND(ISNUMBER(OFFSET('Sanitation Data'!$I$11,0,10*ROW('Sanitation Data'!I107))),'Data Summary'!DM113="Yes"),OFFSET('Sanitation Data'!$I$11,0,10*ROW('Sanitation Data'!I107)),NA())</f>
        <v>#N/A</v>
      </c>
      <c r="AY113" s="530" t="e">
        <f ca="1">+IF(AND(ISNUMBER(OFFSET('Sanitation Data'!$I$12,0,10*ROW('Sanitation Data'!I107))),'Data Summary'!DN113="Yes"),OFFSET('Sanitation Data'!$I$12,0,10*ROW('Sanitation Data'!I107)),NA())</f>
        <v>#N/A</v>
      </c>
      <c r="AZ113" s="531" t="e">
        <f ca="1">+IF(AND(ISNUMBER(OFFSET('Hygiene Data'!$D$5,0,10*ROW('Hygiene Data'!D107))),'Data Summary'!DO113="Yes"),OFFSET('Hygiene Data'!$D$5,0,10*ROW('Hygiene Data'!D107)),NA())</f>
        <v>#N/A</v>
      </c>
      <c r="BA113" s="531" t="e">
        <f ca="1">+IF(AND(ISNUMBER(OFFSET('Hygiene Data'!$D$7,0,10*ROW('Hygiene Data'!D107))),'Data Summary'!DP113="Yes"),OFFSET('Hygiene Data'!$D$7,0,10*ROW('Hygiene Data'!D107)),NA())</f>
        <v>#N/A</v>
      </c>
      <c r="BB113" s="531" t="e">
        <f ca="1">+IF(AND(ISNUMBER(OFFSET('Hygiene Data'!$D$9,0,10*ROW('Hygiene Data'!D107))),'Data Summary'!DQ113="Yes"),OFFSET('Hygiene Data'!$D$9,0,10*ROW('Hygiene Data'!D107)),NA())</f>
        <v>#N/A</v>
      </c>
      <c r="BC113" s="531" t="e">
        <f ca="1">+IF(AND(ISNUMBER(OFFSET('Hygiene Data'!$E$5,0,10*ROW('Hygiene Data'!E107))),'Data Summary'!DR113="Yes"),OFFSET('Hygiene Data'!$E$5,0,10*ROW('Hygiene Data'!E107)),NA())</f>
        <v>#N/A</v>
      </c>
      <c r="BD113" s="531" t="e">
        <f ca="1">+IF(AND(ISNUMBER(OFFSET('Hygiene Data'!$E$7,0,10*ROW('Hygiene Data'!E107))),'Data Summary'!DS113="Yes"),OFFSET('Hygiene Data'!$E$7,0,10*ROW('Hygiene Data'!E107)),NA())</f>
        <v>#N/A</v>
      </c>
      <c r="BE113" s="531" t="e">
        <f ca="1">+IF(AND(ISNUMBER(OFFSET('Hygiene Data'!$E$9,0,10*ROW('Hygiene Data'!E107))),'Data Summary'!DT113="Yes"),OFFSET('Hygiene Data'!$E$9,0,10*ROW('Hygiene Data'!E107)),NA())</f>
        <v>#N/A</v>
      </c>
      <c r="BF113" s="531" t="e">
        <f ca="1">+IF(AND(ISNUMBER(OFFSET('Hygiene Data'!$F$5,0,10*ROW('Hygiene Data'!F107))),'Data Summary'!DU113="Yes"),OFFSET('Hygiene Data'!$F$5,0,10*ROW('Hygiene Data'!F107)),NA())</f>
        <v>#N/A</v>
      </c>
      <c r="BG113" s="531" t="e">
        <f ca="1">+IF(AND(ISNUMBER(OFFSET('Hygiene Data'!$F$7,0,10*ROW('Hygiene Data'!F107))),'Data Summary'!DV113="Yes"),OFFSET('Hygiene Data'!$F$7,0,10*ROW('Hygiene Data'!F107)),NA())</f>
        <v>#N/A</v>
      </c>
      <c r="BH113" s="531" t="e">
        <f ca="1">+IF(AND(ISNUMBER(OFFSET('Hygiene Data'!$F$9,0,10*ROW('Hygiene Data'!F107))),'Data Summary'!DW113="Yes"),OFFSET('Hygiene Data'!$F$9,0,10*ROW('Hygiene Data'!F107)),NA())</f>
        <v>#N/A</v>
      </c>
      <c r="BI113" s="531" t="e">
        <f ca="1">+IF(AND(ISNUMBER(OFFSET('Hygiene Data'!$G$5,0,10*ROW('Hygiene Data'!G107))),'Data Summary'!DX113="Yes"),OFFSET('Hygiene Data'!$G$5,0,10*ROW('Hygiene Data'!G107)),NA())</f>
        <v>#N/A</v>
      </c>
      <c r="BJ113" s="531" t="e">
        <f ca="1">+IF(AND(ISNUMBER(OFFSET('Hygiene Data'!$G$7,0,10*ROW('Hygiene Data'!G107))),'Data Summary'!DY113="Yes"),OFFSET('Hygiene Data'!$G$7,0,10*ROW('Hygiene Data'!G107)),NA())</f>
        <v>#N/A</v>
      </c>
      <c r="BK113" s="531" t="e">
        <f ca="1">+IF(AND(ISNUMBER(OFFSET('Hygiene Data'!$G$9,0,10*ROW('Hygiene Data'!G107))),'Data Summary'!DZ113="Yes"),OFFSET('Hygiene Data'!$G$9,0,10*ROW('Hygiene Data'!G107)),NA())</f>
        <v>#N/A</v>
      </c>
      <c r="BL113" s="531" t="e">
        <f ca="1">+IF(AND(ISNUMBER(OFFSET('Hygiene Data'!$H$5,0,10*ROW('Hygiene Data'!H107))),'Data Summary'!EA113="Yes"),OFFSET('Hygiene Data'!$H$5,0,10*ROW('Hygiene Data'!H107)),NA())</f>
        <v>#N/A</v>
      </c>
      <c r="BM113" s="531" t="e">
        <f ca="1">+IF(AND(ISNUMBER(OFFSET('Hygiene Data'!$H$7,0,10*ROW('Hygiene Data'!H107))),'Data Summary'!EB113="Yes"),OFFSET('Hygiene Data'!$H$7,0,10*ROW('Hygiene Data'!H107)),NA())</f>
        <v>#N/A</v>
      </c>
      <c r="BN113" s="531" t="e">
        <f ca="1">+IF(AND(ISNUMBER(OFFSET('Hygiene Data'!$H$9,0,10*ROW('Hygiene Data'!H107))),'Data Summary'!EC113="Yes"),OFFSET('Hygiene Data'!$H$9,0,10*ROW('Hygiene Data'!H107)),NA())</f>
        <v>#N/A</v>
      </c>
      <c r="BO113" s="531" t="e">
        <f ca="1">+IF(AND(ISNUMBER(OFFSET('Hygiene Data'!$I$5,0,10*ROW('Hygiene Data'!I107))),'Data Summary'!ED113="Yes"),OFFSET('Hygiene Data'!$I$5,0,10*ROW('Hygiene Data'!I107)),NA())</f>
        <v>#N/A</v>
      </c>
      <c r="BP113" s="531" t="e">
        <f ca="1">+IF(AND(ISNUMBER(OFFSET('Hygiene Data'!$I$7,0,10*ROW('Hygiene Data'!I107))),'Data Summary'!EE113="Yes"),OFFSET('Hygiene Data'!$I$7,0,10*ROW('Hygiene Data'!I107)),NA())</f>
        <v>#N/A</v>
      </c>
      <c r="BQ113" s="531" t="e">
        <f ca="1">+IF(AND(ISNUMBER(OFFSET('Hygiene Data'!$I$9,0,10*ROW('Hygiene Data'!I107))),'Data Summary'!EF113="Yes"),OFFSET('Hygiene Data'!$I$9,0,10*ROW('Hygiene Data'!I107)),NA())</f>
        <v>#N/A</v>
      </c>
    </row>
    <row r="114" spans="1:69" x14ac:dyDescent="0.25">
      <c r="A114" s="527" t="e">
        <f ca="1">+RIGHT('Data Summary'!A114,LEN('Data Summary'!A114)-9)</f>
        <v>#VALUE!</v>
      </c>
      <c r="B114" s="501" t="str">
        <f ca="1">+IF(ISTEXT('Data Summary'!B114),'Data Summary'!B114,"")</f>
        <v/>
      </c>
      <c r="C114" s="528" t="e">
        <f ca="1">+VALUE('Data Summary'!C114)</f>
        <v>#VALUE!</v>
      </c>
      <c r="D114" s="529" t="e">
        <f ca="1">+IF(AND(ISNUMBER(OFFSET('Water Data'!$D$4,0,10*ROW('Water Data'!D108))),'Data Summary'!BS114="Yes"),100-OFFSET('Water Data'!$D$4,0,10*ROW('Water Data'!D108)),NA())</f>
        <v>#N/A</v>
      </c>
      <c r="E114" s="529" t="e">
        <f ca="1">+IF(AND(ISNUMBER(OFFSET('Water Data'!$D$6,0,10*ROW('Water Data'!D108))),'Data Summary'!BT114="Yes"),OFFSET('Water Data'!$D$6,0,10*ROW('Water Data'!D108)),NA())</f>
        <v>#N/A</v>
      </c>
      <c r="F114" s="529" t="e">
        <f ca="1">+IF(AND(ISNUMBER(OFFSET('Water Data'!$D$9,0,10*ROW('Water Data'!D108))),'Data Summary'!BU114="Yes"),OFFSET('Water Data'!$D$9,0,10*ROW('Water Data'!D108)),NA())</f>
        <v>#N/A</v>
      </c>
      <c r="G114" s="529" t="e">
        <f ca="1">+IF(AND(ISNUMBER(OFFSET('Water Data'!$E$4,0,10*ROW('Water Data'!E108))),'Data Summary'!BV114="Yes"),100-OFFSET('Water Data'!$E$4,0,10*ROW('Water Data'!E108)),NA())</f>
        <v>#N/A</v>
      </c>
      <c r="H114" s="529" t="e">
        <f ca="1">+IF(AND(ISNUMBER(OFFSET('Water Data'!$E$6,0,10*ROW('Water Data'!E108))),'Data Summary'!BW114="Yes"),OFFSET('Water Data'!$E$6,0,10*ROW('Water Data'!E108)),NA())</f>
        <v>#N/A</v>
      </c>
      <c r="I114" s="529" t="e">
        <f ca="1">+IF(AND(ISNUMBER(OFFSET('Water Data'!$E$9,0,10*ROW('Water Data'!E108))),'Data Summary'!BX114="Yes"),OFFSET('Water Data'!$E$9,0,10*ROW('Water Data'!E108)),NA())</f>
        <v>#N/A</v>
      </c>
      <c r="J114" s="529" t="e">
        <f ca="1">+IF(AND(ISNUMBER(OFFSET('Water Data'!$F$4,0,10*ROW('Water Data'!F108))),'Data Summary'!BY114="Yes"),100-OFFSET('Water Data'!$F$4,0,10*ROW('Water Data'!F108)),NA())</f>
        <v>#N/A</v>
      </c>
      <c r="K114" s="529" t="e">
        <f ca="1">+IF(AND(ISNUMBER(OFFSET('Water Data'!$F$6,0,10*ROW('Water Data'!F108))),'Data Summary'!BZ114="Yes"),OFFSET('Water Data'!$F$6,0,10*ROW('Water Data'!F108)),NA())</f>
        <v>#N/A</v>
      </c>
      <c r="L114" s="529" t="e">
        <f ca="1">+IF(AND(ISNUMBER(OFFSET('Water Data'!$F$9,0,10*ROW('Water Data'!F108))),'Data Summary'!CA114="Yes"),OFFSET('Water Data'!$F$9,0,10*ROW('Water Data'!F108)),NA())</f>
        <v>#N/A</v>
      </c>
      <c r="M114" s="529" t="e">
        <f ca="1">+IF(AND(ISNUMBER(OFFSET('Water Data'!$G$4,0,10*ROW('Water Data'!G108))),'Data Summary'!CB114="Yes"),100-OFFSET('Water Data'!$G$4,0,10*ROW('Water Data'!G108)),NA())</f>
        <v>#N/A</v>
      </c>
      <c r="N114" s="529" t="e">
        <f ca="1">+IF(AND(ISNUMBER(OFFSET('Water Data'!$G$6,0,10*ROW('Water Data'!G108))),'Data Summary'!CC114="Yes"),OFFSET('Water Data'!$G$6,0,10*ROW('Water Data'!G108)),NA())</f>
        <v>#N/A</v>
      </c>
      <c r="O114" s="529" t="e">
        <f ca="1">+IF(AND(ISNUMBER(OFFSET('Water Data'!$G$9,0,10*ROW('Water Data'!G108))),'Data Summary'!CD114="Yes"),OFFSET('Water Data'!$G$9,0,10*ROW('Water Data'!G108)),NA())</f>
        <v>#N/A</v>
      </c>
      <c r="P114" s="529" t="e">
        <f ca="1">+IF(AND(ISNUMBER(OFFSET('Water Data'!$H$4,0,10*ROW('Water Data'!H108))),'Data Summary'!CE114="Yes"),100-OFFSET('Water Data'!$H$4,0,10*ROW('Water Data'!H108)),NA())</f>
        <v>#N/A</v>
      </c>
      <c r="Q114" s="529" t="e">
        <f ca="1">+IF(AND(ISNUMBER(OFFSET('Water Data'!$H$6,0,10*ROW('Water Data'!H108))),'Data Summary'!CF114="Yes"),OFFSET('Water Data'!$H$6,0,10*ROW('Water Data'!H108)),NA())</f>
        <v>#N/A</v>
      </c>
      <c r="R114" s="529" t="e">
        <f ca="1">+IF(AND(ISNUMBER(OFFSET('Water Data'!$H$9,0,10*ROW('Water Data'!H108))),'Data Summary'!CG114="Yes"),OFFSET('Water Data'!$H$9,0,10*ROW('Water Data'!H108)),NA())</f>
        <v>#N/A</v>
      </c>
      <c r="S114" s="529" t="e">
        <f ca="1">+IF(AND(ISNUMBER(OFFSET('Water Data'!$I$4,0,10*ROW('Water Data'!I108))),'Data Summary'!CH114="Yes"),100-OFFSET('Water Data'!$I$4,0,10*ROW('Water Data'!I108)),NA())</f>
        <v>#N/A</v>
      </c>
      <c r="T114" s="529" t="e">
        <f ca="1">+IF(AND(ISNUMBER(OFFSET('Water Data'!$I$6,0,10*ROW('Water Data'!I108))),'Data Summary'!CI114="Yes"),OFFSET('Water Data'!$I$6,0,10*ROW('Water Data'!I108)),NA())</f>
        <v>#N/A</v>
      </c>
      <c r="U114" s="529" t="e">
        <f ca="1">+IF(AND(ISNUMBER(OFFSET('Water Data'!$I$9,0,10*ROW('Water Data'!I108))),'Data Summary'!CJ114="Yes"),OFFSET('Water Data'!$I$9,0,10*ROW('Water Data'!I108)),NA())</f>
        <v>#N/A</v>
      </c>
      <c r="V114" s="530" t="e">
        <f ca="1">+IF(AND(ISNUMBER(OFFSET('Sanitation Data'!$D$4,0,10*ROW('Sanitation Data'!D108))),'Data Summary'!CK114="Yes"),100-OFFSET('Sanitation Data'!$D$4,0,10*ROW('Sanitation Data'!D108)),NA())</f>
        <v>#N/A</v>
      </c>
      <c r="W114" s="530" t="e">
        <f ca="1">+IF(AND(ISNUMBER(OFFSET('Sanitation Data'!$D$6,0,10*ROW('Sanitation Data'!D108))),'Data Summary'!CL114="Yes"),OFFSET('Sanitation Data'!$D$6,0,10*ROW('Sanitation Data'!D108)),NA())</f>
        <v>#N/A</v>
      </c>
      <c r="X114" s="530" t="e">
        <f ca="1">+IF(AND(ISNUMBER(OFFSET('Sanitation Data'!$D$10,0,10*ROW('Sanitation Data'!D108))),'Data Summary'!CM114="Yes"),OFFSET('Sanitation Data'!$D$10,0,10*ROW('Sanitation Data'!D108)),NA())</f>
        <v>#N/A</v>
      </c>
      <c r="Y114" s="530" t="e">
        <f ca="1">+IF(AND(ISNUMBER(OFFSET('Sanitation Data'!$D$11,0,10*ROW('Sanitation Data'!D108))),'Data Summary'!CN114="Yes"),OFFSET('Sanitation Data'!$D$11,0,10*ROW('Sanitation Data'!D108)),NA())</f>
        <v>#N/A</v>
      </c>
      <c r="Z114" s="530" t="e">
        <f ca="1">+IF(AND(ISNUMBER(OFFSET('Sanitation Data'!$D$12,0,10*ROW('Sanitation Data'!D108))),'Data Summary'!CO114="Yes"),OFFSET('Sanitation Data'!$D$12,0,10*ROW('Sanitation Data'!D108)),NA())</f>
        <v>#N/A</v>
      </c>
      <c r="AA114" s="530" t="e">
        <f ca="1">+IF(AND(ISNUMBER(OFFSET('Sanitation Data'!$E$4,0,10*ROW('Sanitation Data'!E108))),'Data Summary'!CP114="Yes"),100-OFFSET('Sanitation Data'!$E$4,0,10*ROW('Sanitation Data'!E108)),NA())</f>
        <v>#N/A</v>
      </c>
      <c r="AB114" s="530" t="e">
        <f ca="1">+IF(AND(ISNUMBER(OFFSET('Sanitation Data'!$E$6,0,10*ROW('Sanitation Data'!E108))),'Data Summary'!CQ114="Yes"),OFFSET('Sanitation Data'!$E$6,0,10*ROW('Sanitation Data'!E108)),NA())</f>
        <v>#N/A</v>
      </c>
      <c r="AC114" s="530" t="e">
        <f ca="1">+IF(AND(ISNUMBER(OFFSET('Sanitation Data'!$E$10,0,10*ROW('Sanitation Data'!E108))),'Data Summary'!CR114="Yes"),OFFSET('Sanitation Data'!$E$10,0,10*ROW('Sanitation Data'!E108)),NA())</f>
        <v>#N/A</v>
      </c>
      <c r="AD114" s="530" t="e">
        <f ca="1">+IF(AND(ISNUMBER(OFFSET('Sanitation Data'!$E$11,0,10*ROW('Sanitation Data'!E108))),'Data Summary'!CS114="Yes"),OFFSET('Sanitation Data'!$E$11,0,10*ROW('Sanitation Data'!E108)),NA())</f>
        <v>#N/A</v>
      </c>
      <c r="AE114" s="530" t="e">
        <f ca="1">+IF(AND(ISNUMBER(OFFSET('Sanitation Data'!$E$12,0,10*ROW('Sanitation Data'!E108))),'Data Summary'!CT114="Yes"),OFFSET('Sanitation Data'!$E$12,0,10*ROW('Sanitation Data'!E108)),NA())</f>
        <v>#N/A</v>
      </c>
      <c r="AF114" s="530" t="e">
        <f ca="1">+IF(AND(ISNUMBER(OFFSET('Sanitation Data'!$F$4,0,10*ROW('Sanitation Data'!F108))),'Data Summary'!CU114="Yes"),100-OFFSET('Sanitation Data'!$F$4,0,10*ROW('Sanitation Data'!F108)),NA())</f>
        <v>#N/A</v>
      </c>
      <c r="AG114" s="530" t="e">
        <f ca="1">+IF(AND(ISNUMBER(OFFSET('Sanitation Data'!$F$6,0,10*ROW('Sanitation Data'!F108))),'Data Summary'!CV114="Yes"),OFFSET('Sanitation Data'!$F$6,0,10*ROW('Sanitation Data'!F108)),NA())</f>
        <v>#N/A</v>
      </c>
      <c r="AH114" s="530" t="e">
        <f ca="1">+IF(AND(ISNUMBER(OFFSET('Sanitation Data'!$F$10,0,10*ROW('Sanitation Data'!F108))),'Data Summary'!CW114="Yes"),OFFSET('Sanitation Data'!$F$10,0,10*ROW('Sanitation Data'!F108)),NA())</f>
        <v>#N/A</v>
      </c>
      <c r="AI114" s="530" t="e">
        <f ca="1">+IF(AND(ISNUMBER(OFFSET('Sanitation Data'!$F$11,0,10*ROW('Sanitation Data'!F108))),'Data Summary'!CX114="Yes"),OFFSET('Sanitation Data'!$F$11,0,10*ROW('Sanitation Data'!F108)),NA())</f>
        <v>#N/A</v>
      </c>
      <c r="AJ114" s="530" t="e">
        <f ca="1">+IF(AND(ISNUMBER(OFFSET('Sanitation Data'!$F$12,0,10*ROW('Sanitation Data'!F108))),'Data Summary'!CY114="Yes"),OFFSET('Sanitation Data'!$F$12,0,10*ROW('Sanitation Data'!F108)),NA())</f>
        <v>#N/A</v>
      </c>
      <c r="AK114" s="530" t="e">
        <f ca="1">+IF(AND(ISNUMBER(OFFSET('Sanitation Data'!$G$4,0,10*ROW('Sanitation Data'!G108))),'Data Summary'!CZ114="Yes"),100-OFFSET('Sanitation Data'!$G$4,0,10*ROW('Sanitation Data'!G108)),NA())</f>
        <v>#N/A</v>
      </c>
      <c r="AL114" s="530" t="e">
        <f ca="1">+IF(AND(ISNUMBER(OFFSET('Sanitation Data'!$G$6,0,10*ROW('Sanitation Data'!G108))),'Data Summary'!DA114="Yes"),OFFSET('Sanitation Data'!$G$6,0,10*ROW('Sanitation Data'!G108)),NA())</f>
        <v>#N/A</v>
      </c>
      <c r="AM114" s="530" t="e">
        <f ca="1">+IF(AND(ISNUMBER(OFFSET('Sanitation Data'!$G$10,0,10*ROW('Sanitation Data'!G108))),'Data Summary'!DB114="Yes"),OFFSET('Sanitation Data'!$G$10,0,10*ROW('Sanitation Data'!G108)),NA())</f>
        <v>#N/A</v>
      </c>
      <c r="AN114" s="530" t="e">
        <f ca="1">+IF(AND(ISNUMBER(OFFSET('Sanitation Data'!$G$11,0,10*ROW('Sanitation Data'!G108))),'Data Summary'!DC114="Yes"),OFFSET('Sanitation Data'!$G$11,0,10*ROW('Sanitation Data'!G108)),NA())</f>
        <v>#N/A</v>
      </c>
      <c r="AO114" s="530" t="e">
        <f ca="1">+IF(AND(ISNUMBER(OFFSET('Sanitation Data'!$G$12,0,10*ROW('Sanitation Data'!G108))),'Data Summary'!DD114="Yes"),OFFSET('Sanitation Data'!$G$12,0,10*ROW('Sanitation Data'!G108)),NA())</f>
        <v>#N/A</v>
      </c>
      <c r="AP114" s="530" t="e">
        <f ca="1">+IF(AND(ISNUMBER(OFFSET('Sanitation Data'!$H$4,0,10*ROW('Sanitation Data'!H108))),'Data Summary'!DE114="Yes"),100-OFFSET('Sanitation Data'!$H$4,0,10*ROW('Sanitation Data'!H108)),NA())</f>
        <v>#N/A</v>
      </c>
      <c r="AQ114" s="530" t="e">
        <f ca="1">+IF(AND(ISNUMBER(OFFSET('Sanitation Data'!$H$6,0,10*ROW('Sanitation Data'!H108))),'Data Summary'!DF114="Yes"),OFFSET('Sanitation Data'!$H$6,0,10*ROW('Sanitation Data'!H108)),NA())</f>
        <v>#N/A</v>
      </c>
      <c r="AR114" s="530" t="e">
        <f ca="1">+IF(AND(ISNUMBER(OFFSET('Sanitation Data'!$H$10,0,10*ROW('Sanitation Data'!H108))),'Data Summary'!DG114="Yes"),OFFSET('Sanitation Data'!$H$10,0,10*ROW('Sanitation Data'!H108)),NA())</f>
        <v>#N/A</v>
      </c>
      <c r="AS114" s="530" t="e">
        <f ca="1">+IF(AND(ISNUMBER(OFFSET('Sanitation Data'!$H$11,0,10*ROW('Sanitation Data'!H108))),'Data Summary'!DH114="Yes"),OFFSET('Sanitation Data'!$H$11,0,10*ROW('Sanitation Data'!H108)),NA())</f>
        <v>#N/A</v>
      </c>
      <c r="AT114" s="530" t="e">
        <f ca="1">+IF(AND(ISNUMBER(OFFSET('Sanitation Data'!$H$12,0,10*ROW('Sanitation Data'!H108))),'Data Summary'!DI114="Yes"),OFFSET('Sanitation Data'!$H$12,0,10*ROW('Sanitation Data'!H108)),NA())</f>
        <v>#N/A</v>
      </c>
      <c r="AU114" s="530" t="e">
        <f ca="1">+IF(AND(ISNUMBER(OFFSET('Sanitation Data'!$I$4,0,10*ROW('Sanitation Data'!I108))),'Data Summary'!DJ114="Yes"),100-OFFSET('Sanitation Data'!$I$4,0,10*ROW('Sanitation Data'!I108)),NA())</f>
        <v>#N/A</v>
      </c>
      <c r="AV114" s="530" t="e">
        <f ca="1">+IF(AND(ISNUMBER(OFFSET('Sanitation Data'!$I$6,0,10*ROW('Sanitation Data'!I108))),'Data Summary'!DK114="Yes"),OFFSET('Sanitation Data'!$I$6,0,10*ROW('Sanitation Data'!I108)),NA())</f>
        <v>#N/A</v>
      </c>
      <c r="AW114" s="530" t="e">
        <f ca="1">+IF(AND(ISNUMBER(OFFSET('Sanitation Data'!$I$10,0,10*ROW('Sanitation Data'!I108))),'Data Summary'!DL114="Yes"),OFFSET('Sanitation Data'!$I$10,0,10*ROW('Sanitation Data'!I108)),NA())</f>
        <v>#N/A</v>
      </c>
      <c r="AX114" s="530" t="e">
        <f ca="1">+IF(AND(ISNUMBER(OFFSET('Sanitation Data'!$I$11,0,10*ROW('Sanitation Data'!I108))),'Data Summary'!DM114="Yes"),OFFSET('Sanitation Data'!$I$11,0,10*ROW('Sanitation Data'!I108)),NA())</f>
        <v>#N/A</v>
      </c>
      <c r="AY114" s="530" t="e">
        <f ca="1">+IF(AND(ISNUMBER(OFFSET('Sanitation Data'!$I$12,0,10*ROW('Sanitation Data'!I108))),'Data Summary'!DN114="Yes"),OFFSET('Sanitation Data'!$I$12,0,10*ROW('Sanitation Data'!I108)),NA())</f>
        <v>#N/A</v>
      </c>
      <c r="AZ114" s="531" t="e">
        <f ca="1">+IF(AND(ISNUMBER(OFFSET('Hygiene Data'!$D$5,0,10*ROW('Hygiene Data'!D108))),'Data Summary'!DO114="Yes"),OFFSET('Hygiene Data'!$D$5,0,10*ROW('Hygiene Data'!D108)),NA())</f>
        <v>#N/A</v>
      </c>
      <c r="BA114" s="531" t="e">
        <f ca="1">+IF(AND(ISNUMBER(OFFSET('Hygiene Data'!$D$7,0,10*ROW('Hygiene Data'!D108))),'Data Summary'!DP114="Yes"),OFFSET('Hygiene Data'!$D$7,0,10*ROW('Hygiene Data'!D108)),NA())</f>
        <v>#N/A</v>
      </c>
      <c r="BB114" s="531" t="e">
        <f ca="1">+IF(AND(ISNUMBER(OFFSET('Hygiene Data'!$D$9,0,10*ROW('Hygiene Data'!D108))),'Data Summary'!DQ114="Yes"),OFFSET('Hygiene Data'!$D$9,0,10*ROW('Hygiene Data'!D108)),NA())</f>
        <v>#N/A</v>
      </c>
      <c r="BC114" s="531" t="e">
        <f ca="1">+IF(AND(ISNUMBER(OFFSET('Hygiene Data'!$E$5,0,10*ROW('Hygiene Data'!E108))),'Data Summary'!DR114="Yes"),OFFSET('Hygiene Data'!$E$5,0,10*ROW('Hygiene Data'!E108)),NA())</f>
        <v>#N/A</v>
      </c>
      <c r="BD114" s="531" t="e">
        <f ca="1">+IF(AND(ISNUMBER(OFFSET('Hygiene Data'!$E$7,0,10*ROW('Hygiene Data'!E108))),'Data Summary'!DS114="Yes"),OFFSET('Hygiene Data'!$E$7,0,10*ROW('Hygiene Data'!E108)),NA())</f>
        <v>#N/A</v>
      </c>
      <c r="BE114" s="531" t="e">
        <f ca="1">+IF(AND(ISNUMBER(OFFSET('Hygiene Data'!$E$9,0,10*ROW('Hygiene Data'!E108))),'Data Summary'!DT114="Yes"),OFFSET('Hygiene Data'!$E$9,0,10*ROW('Hygiene Data'!E108)),NA())</f>
        <v>#N/A</v>
      </c>
      <c r="BF114" s="531" t="e">
        <f ca="1">+IF(AND(ISNUMBER(OFFSET('Hygiene Data'!$F$5,0,10*ROW('Hygiene Data'!F108))),'Data Summary'!DU114="Yes"),OFFSET('Hygiene Data'!$F$5,0,10*ROW('Hygiene Data'!F108)),NA())</f>
        <v>#N/A</v>
      </c>
      <c r="BG114" s="531" t="e">
        <f ca="1">+IF(AND(ISNUMBER(OFFSET('Hygiene Data'!$F$7,0,10*ROW('Hygiene Data'!F108))),'Data Summary'!DV114="Yes"),OFFSET('Hygiene Data'!$F$7,0,10*ROW('Hygiene Data'!F108)),NA())</f>
        <v>#N/A</v>
      </c>
      <c r="BH114" s="531" t="e">
        <f ca="1">+IF(AND(ISNUMBER(OFFSET('Hygiene Data'!$F$9,0,10*ROW('Hygiene Data'!F108))),'Data Summary'!DW114="Yes"),OFFSET('Hygiene Data'!$F$9,0,10*ROW('Hygiene Data'!F108)),NA())</f>
        <v>#N/A</v>
      </c>
      <c r="BI114" s="531" t="e">
        <f ca="1">+IF(AND(ISNUMBER(OFFSET('Hygiene Data'!$G$5,0,10*ROW('Hygiene Data'!G108))),'Data Summary'!DX114="Yes"),OFFSET('Hygiene Data'!$G$5,0,10*ROW('Hygiene Data'!G108)),NA())</f>
        <v>#N/A</v>
      </c>
      <c r="BJ114" s="531" t="e">
        <f ca="1">+IF(AND(ISNUMBER(OFFSET('Hygiene Data'!$G$7,0,10*ROW('Hygiene Data'!G108))),'Data Summary'!DY114="Yes"),OFFSET('Hygiene Data'!$G$7,0,10*ROW('Hygiene Data'!G108)),NA())</f>
        <v>#N/A</v>
      </c>
      <c r="BK114" s="531" t="e">
        <f ca="1">+IF(AND(ISNUMBER(OFFSET('Hygiene Data'!$G$9,0,10*ROW('Hygiene Data'!G108))),'Data Summary'!DZ114="Yes"),OFFSET('Hygiene Data'!$G$9,0,10*ROW('Hygiene Data'!G108)),NA())</f>
        <v>#N/A</v>
      </c>
      <c r="BL114" s="531" t="e">
        <f ca="1">+IF(AND(ISNUMBER(OFFSET('Hygiene Data'!$H$5,0,10*ROW('Hygiene Data'!H108))),'Data Summary'!EA114="Yes"),OFFSET('Hygiene Data'!$H$5,0,10*ROW('Hygiene Data'!H108)),NA())</f>
        <v>#N/A</v>
      </c>
      <c r="BM114" s="531" t="e">
        <f ca="1">+IF(AND(ISNUMBER(OFFSET('Hygiene Data'!$H$7,0,10*ROW('Hygiene Data'!H108))),'Data Summary'!EB114="Yes"),OFFSET('Hygiene Data'!$H$7,0,10*ROW('Hygiene Data'!H108)),NA())</f>
        <v>#N/A</v>
      </c>
      <c r="BN114" s="531" t="e">
        <f ca="1">+IF(AND(ISNUMBER(OFFSET('Hygiene Data'!$H$9,0,10*ROW('Hygiene Data'!H108))),'Data Summary'!EC114="Yes"),OFFSET('Hygiene Data'!$H$9,0,10*ROW('Hygiene Data'!H108)),NA())</f>
        <v>#N/A</v>
      </c>
      <c r="BO114" s="531" t="e">
        <f ca="1">+IF(AND(ISNUMBER(OFFSET('Hygiene Data'!$I$5,0,10*ROW('Hygiene Data'!I108))),'Data Summary'!ED114="Yes"),OFFSET('Hygiene Data'!$I$5,0,10*ROW('Hygiene Data'!I108)),NA())</f>
        <v>#N/A</v>
      </c>
      <c r="BP114" s="531" t="e">
        <f ca="1">+IF(AND(ISNUMBER(OFFSET('Hygiene Data'!$I$7,0,10*ROW('Hygiene Data'!I108))),'Data Summary'!EE114="Yes"),OFFSET('Hygiene Data'!$I$7,0,10*ROW('Hygiene Data'!I108)),NA())</f>
        <v>#N/A</v>
      </c>
      <c r="BQ114" s="531" t="e">
        <f ca="1">+IF(AND(ISNUMBER(OFFSET('Hygiene Data'!$I$9,0,10*ROW('Hygiene Data'!I108))),'Data Summary'!EF114="Yes"),OFFSET('Hygiene Data'!$I$9,0,10*ROW('Hygiene Data'!I108)),NA())</f>
        <v>#N/A</v>
      </c>
    </row>
    <row r="115" spans="1:69" x14ac:dyDescent="0.25">
      <c r="A115" s="527" t="e">
        <f ca="1">+RIGHT('Data Summary'!A115,LEN('Data Summary'!A115)-9)</f>
        <v>#VALUE!</v>
      </c>
      <c r="B115" s="501" t="str">
        <f ca="1">+IF(ISTEXT('Data Summary'!B115),'Data Summary'!B115,"")</f>
        <v/>
      </c>
      <c r="C115" s="528" t="e">
        <f ca="1">+VALUE('Data Summary'!C115)</f>
        <v>#VALUE!</v>
      </c>
      <c r="D115" s="529" t="e">
        <f ca="1">+IF(AND(ISNUMBER(OFFSET('Water Data'!$D$4,0,10*ROW('Water Data'!D109))),'Data Summary'!BS115="Yes"),100-OFFSET('Water Data'!$D$4,0,10*ROW('Water Data'!D109)),NA())</f>
        <v>#N/A</v>
      </c>
      <c r="E115" s="529" t="e">
        <f ca="1">+IF(AND(ISNUMBER(OFFSET('Water Data'!$D$6,0,10*ROW('Water Data'!D109))),'Data Summary'!BT115="Yes"),OFFSET('Water Data'!$D$6,0,10*ROW('Water Data'!D109)),NA())</f>
        <v>#N/A</v>
      </c>
      <c r="F115" s="529" t="e">
        <f ca="1">+IF(AND(ISNUMBER(OFFSET('Water Data'!$D$9,0,10*ROW('Water Data'!D109))),'Data Summary'!BU115="Yes"),OFFSET('Water Data'!$D$9,0,10*ROW('Water Data'!D109)),NA())</f>
        <v>#N/A</v>
      </c>
      <c r="G115" s="529" t="e">
        <f ca="1">+IF(AND(ISNUMBER(OFFSET('Water Data'!$E$4,0,10*ROW('Water Data'!E109))),'Data Summary'!BV115="Yes"),100-OFFSET('Water Data'!$E$4,0,10*ROW('Water Data'!E109)),NA())</f>
        <v>#N/A</v>
      </c>
      <c r="H115" s="529" t="e">
        <f ca="1">+IF(AND(ISNUMBER(OFFSET('Water Data'!$E$6,0,10*ROW('Water Data'!E109))),'Data Summary'!BW115="Yes"),OFFSET('Water Data'!$E$6,0,10*ROW('Water Data'!E109)),NA())</f>
        <v>#N/A</v>
      </c>
      <c r="I115" s="529" t="e">
        <f ca="1">+IF(AND(ISNUMBER(OFFSET('Water Data'!$E$9,0,10*ROW('Water Data'!E109))),'Data Summary'!BX115="Yes"),OFFSET('Water Data'!$E$9,0,10*ROW('Water Data'!E109)),NA())</f>
        <v>#N/A</v>
      </c>
      <c r="J115" s="529" t="e">
        <f ca="1">+IF(AND(ISNUMBER(OFFSET('Water Data'!$F$4,0,10*ROW('Water Data'!F109))),'Data Summary'!BY115="Yes"),100-OFFSET('Water Data'!$F$4,0,10*ROW('Water Data'!F109)),NA())</f>
        <v>#N/A</v>
      </c>
      <c r="K115" s="529" t="e">
        <f ca="1">+IF(AND(ISNUMBER(OFFSET('Water Data'!$F$6,0,10*ROW('Water Data'!F109))),'Data Summary'!BZ115="Yes"),OFFSET('Water Data'!$F$6,0,10*ROW('Water Data'!F109)),NA())</f>
        <v>#N/A</v>
      </c>
      <c r="L115" s="529" t="e">
        <f ca="1">+IF(AND(ISNUMBER(OFFSET('Water Data'!$F$9,0,10*ROW('Water Data'!F109))),'Data Summary'!CA115="Yes"),OFFSET('Water Data'!$F$9,0,10*ROW('Water Data'!F109)),NA())</f>
        <v>#N/A</v>
      </c>
      <c r="M115" s="529" t="e">
        <f ca="1">+IF(AND(ISNUMBER(OFFSET('Water Data'!$G$4,0,10*ROW('Water Data'!G109))),'Data Summary'!CB115="Yes"),100-OFFSET('Water Data'!$G$4,0,10*ROW('Water Data'!G109)),NA())</f>
        <v>#N/A</v>
      </c>
      <c r="N115" s="529" t="e">
        <f ca="1">+IF(AND(ISNUMBER(OFFSET('Water Data'!$G$6,0,10*ROW('Water Data'!G109))),'Data Summary'!CC115="Yes"),OFFSET('Water Data'!$G$6,0,10*ROW('Water Data'!G109)),NA())</f>
        <v>#N/A</v>
      </c>
      <c r="O115" s="529" t="e">
        <f ca="1">+IF(AND(ISNUMBER(OFFSET('Water Data'!$G$9,0,10*ROW('Water Data'!G109))),'Data Summary'!CD115="Yes"),OFFSET('Water Data'!$G$9,0,10*ROW('Water Data'!G109)),NA())</f>
        <v>#N/A</v>
      </c>
      <c r="P115" s="529" t="e">
        <f ca="1">+IF(AND(ISNUMBER(OFFSET('Water Data'!$H$4,0,10*ROW('Water Data'!H109))),'Data Summary'!CE115="Yes"),100-OFFSET('Water Data'!$H$4,0,10*ROW('Water Data'!H109)),NA())</f>
        <v>#N/A</v>
      </c>
      <c r="Q115" s="529" t="e">
        <f ca="1">+IF(AND(ISNUMBER(OFFSET('Water Data'!$H$6,0,10*ROW('Water Data'!H109))),'Data Summary'!CF115="Yes"),OFFSET('Water Data'!$H$6,0,10*ROW('Water Data'!H109)),NA())</f>
        <v>#N/A</v>
      </c>
      <c r="R115" s="529" t="e">
        <f ca="1">+IF(AND(ISNUMBER(OFFSET('Water Data'!$H$9,0,10*ROW('Water Data'!H109))),'Data Summary'!CG115="Yes"),OFFSET('Water Data'!$H$9,0,10*ROW('Water Data'!H109)),NA())</f>
        <v>#N/A</v>
      </c>
      <c r="S115" s="529" t="e">
        <f ca="1">+IF(AND(ISNUMBER(OFFSET('Water Data'!$I$4,0,10*ROW('Water Data'!I109))),'Data Summary'!CH115="Yes"),100-OFFSET('Water Data'!$I$4,0,10*ROW('Water Data'!I109)),NA())</f>
        <v>#N/A</v>
      </c>
      <c r="T115" s="529" t="e">
        <f ca="1">+IF(AND(ISNUMBER(OFFSET('Water Data'!$I$6,0,10*ROW('Water Data'!I109))),'Data Summary'!CI115="Yes"),OFFSET('Water Data'!$I$6,0,10*ROW('Water Data'!I109)),NA())</f>
        <v>#N/A</v>
      </c>
      <c r="U115" s="529" t="e">
        <f ca="1">+IF(AND(ISNUMBER(OFFSET('Water Data'!$I$9,0,10*ROW('Water Data'!I109))),'Data Summary'!CJ115="Yes"),OFFSET('Water Data'!$I$9,0,10*ROW('Water Data'!I109)),NA())</f>
        <v>#N/A</v>
      </c>
      <c r="V115" s="530" t="e">
        <f ca="1">+IF(AND(ISNUMBER(OFFSET('Sanitation Data'!$D$4,0,10*ROW('Sanitation Data'!D109))),'Data Summary'!CK115="Yes"),100-OFFSET('Sanitation Data'!$D$4,0,10*ROW('Sanitation Data'!D109)),NA())</f>
        <v>#N/A</v>
      </c>
      <c r="W115" s="530" t="e">
        <f ca="1">+IF(AND(ISNUMBER(OFFSET('Sanitation Data'!$D$6,0,10*ROW('Sanitation Data'!D109))),'Data Summary'!CL115="Yes"),OFFSET('Sanitation Data'!$D$6,0,10*ROW('Sanitation Data'!D109)),NA())</f>
        <v>#N/A</v>
      </c>
      <c r="X115" s="530" t="e">
        <f ca="1">+IF(AND(ISNUMBER(OFFSET('Sanitation Data'!$D$10,0,10*ROW('Sanitation Data'!D109))),'Data Summary'!CM115="Yes"),OFFSET('Sanitation Data'!$D$10,0,10*ROW('Sanitation Data'!D109)),NA())</f>
        <v>#N/A</v>
      </c>
      <c r="Y115" s="530" t="e">
        <f ca="1">+IF(AND(ISNUMBER(OFFSET('Sanitation Data'!$D$11,0,10*ROW('Sanitation Data'!D109))),'Data Summary'!CN115="Yes"),OFFSET('Sanitation Data'!$D$11,0,10*ROW('Sanitation Data'!D109)),NA())</f>
        <v>#N/A</v>
      </c>
      <c r="Z115" s="530" t="e">
        <f ca="1">+IF(AND(ISNUMBER(OFFSET('Sanitation Data'!$D$12,0,10*ROW('Sanitation Data'!D109))),'Data Summary'!CO115="Yes"),OFFSET('Sanitation Data'!$D$12,0,10*ROW('Sanitation Data'!D109)),NA())</f>
        <v>#N/A</v>
      </c>
      <c r="AA115" s="530" t="e">
        <f ca="1">+IF(AND(ISNUMBER(OFFSET('Sanitation Data'!$E$4,0,10*ROW('Sanitation Data'!E109))),'Data Summary'!CP115="Yes"),100-OFFSET('Sanitation Data'!$E$4,0,10*ROW('Sanitation Data'!E109)),NA())</f>
        <v>#N/A</v>
      </c>
      <c r="AB115" s="530" t="e">
        <f ca="1">+IF(AND(ISNUMBER(OFFSET('Sanitation Data'!$E$6,0,10*ROW('Sanitation Data'!E109))),'Data Summary'!CQ115="Yes"),OFFSET('Sanitation Data'!$E$6,0,10*ROW('Sanitation Data'!E109)),NA())</f>
        <v>#N/A</v>
      </c>
      <c r="AC115" s="530" t="e">
        <f ca="1">+IF(AND(ISNUMBER(OFFSET('Sanitation Data'!$E$10,0,10*ROW('Sanitation Data'!E109))),'Data Summary'!CR115="Yes"),OFFSET('Sanitation Data'!$E$10,0,10*ROW('Sanitation Data'!E109)),NA())</f>
        <v>#N/A</v>
      </c>
      <c r="AD115" s="530" t="e">
        <f ca="1">+IF(AND(ISNUMBER(OFFSET('Sanitation Data'!$E$11,0,10*ROW('Sanitation Data'!E109))),'Data Summary'!CS115="Yes"),OFFSET('Sanitation Data'!$E$11,0,10*ROW('Sanitation Data'!E109)),NA())</f>
        <v>#N/A</v>
      </c>
      <c r="AE115" s="530" t="e">
        <f ca="1">+IF(AND(ISNUMBER(OFFSET('Sanitation Data'!$E$12,0,10*ROW('Sanitation Data'!E109))),'Data Summary'!CT115="Yes"),OFFSET('Sanitation Data'!$E$12,0,10*ROW('Sanitation Data'!E109)),NA())</f>
        <v>#N/A</v>
      </c>
      <c r="AF115" s="530" t="e">
        <f ca="1">+IF(AND(ISNUMBER(OFFSET('Sanitation Data'!$F$4,0,10*ROW('Sanitation Data'!F109))),'Data Summary'!CU115="Yes"),100-OFFSET('Sanitation Data'!$F$4,0,10*ROW('Sanitation Data'!F109)),NA())</f>
        <v>#N/A</v>
      </c>
      <c r="AG115" s="530" t="e">
        <f ca="1">+IF(AND(ISNUMBER(OFFSET('Sanitation Data'!$F$6,0,10*ROW('Sanitation Data'!F109))),'Data Summary'!CV115="Yes"),OFFSET('Sanitation Data'!$F$6,0,10*ROW('Sanitation Data'!F109)),NA())</f>
        <v>#N/A</v>
      </c>
      <c r="AH115" s="530" t="e">
        <f ca="1">+IF(AND(ISNUMBER(OFFSET('Sanitation Data'!$F$10,0,10*ROW('Sanitation Data'!F109))),'Data Summary'!CW115="Yes"),OFFSET('Sanitation Data'!$F$10,0,10*ROW('Sanitation Data'!F109)),NA())</f>
        <v>#N/A</v>
      </c>
      <c r="AI115" s="530" t="e">
        <f ca="1">+IF(AND(ISNUMBER(OFFSET('Sanitation Data'!$F$11,0,10*ROW('Sanitation Data'!F109))),'Data Summary'!CX115="Yes"),OFFSET('Sanitation Data'!$F$11,0,10*ROW('Sanitation Data'!F109)),NA())</f>
        <v>#N/A</v>
      </c>
      <c r="AJ115" s="530" t="e">
        <f ca="1">+IF(AND(ISNUMBER(OFFSET('Sanitation Data'!$F$12,0,10*ROW('Sanitation Data'!F109))),'Data Summary'!CY115="Yes"),OFFSET('Sanitation Data'!$F$12,0,10*ROW('Sanitation Data'!F109)),NA())</f>
        <v>#N/A</v>
      </c>
      <c r="AK115" s="530" t="e">
        <f ca="1">+IF(AND(ISNUMBER(OFFSET('Sanitation Data'!$G$4,0,10*ROW('Sanitation Data'!G109))),'Data Summary'!CZ115="Yes"),100-OFFSET('Sanitation Data'!$G$4,0,10*ROW('Sanitation Data'!G109)),NA())</f>
        <v>#N/A</v>
      </c>
      <c r="AL115" s="530" t="e">
        <f ca="1">+IF(AND(ISNUMBER(OFFSET('Sanitation Data'!$G$6,0,10*ROW('Sanitation Data'!G109))),'Data Summary'!DA115="Yes"),OFFSET('Sanitation Data'!$G$6,0,10*ROW('Sanitation Data'!G109)),NA())</f>
        <v>#N/A</v>
      </c>
      <c r="AM115" s="530" t="e">
        <f ca="1">+IF(AND(ISNUMBER(OFFSET('Sanitation Data'!$G$10,0,10*ROW('Sanitation Data'!G109))),'Data Summary'!DB115="Yes"),OFFSET('Sanitation Data'!$G$10,0,10*ROW('Sanitation Data'!G109)),NA())</f>
        <v>#N/A</v>
      </c>
      <c r="AN115" s="530" t="e">
        <f ca="1">+IF(AND(ISNUMBER(OFFSET('Sanitation Data'!$G$11,0,10*ROW('Sanitation Data'!G109))),'Data Summary'!DC115="Yes"),OFFSET('Sanitation Data'!$G$11,0,10*ROW('Sanitation Data'!G109)),NA())</f>
        <v>#N/A</v>
      </c>
      <c r="AO115" s="530" t="e">
        <f ca="1">+IF(AND(ISNUMBER(OFFSET('Sanitation Data'!$G$12,0,10*ROW('Sanitation Data'!G109))),'Data Summary'!DD115="Yes"),OFFSET('Sanitation Data'!$G$12,0,10*ROW('Sanitation Data'!G109)),NA())</f>
        <v>#N/A</v>
      </c>
      <c r="AP115" s="530" t="e">
        <f ca="1">+IF(AND(ISNUMBER(OFFSET('Sanitation Data'!$H$4,0,10*ROW('Sanitation Data'!H109))),'Data Summary'!DE115="Yes"),100-OFFSET('Sanitation Data'!$H$4,0,10*ROW('Sanitation Data'!H109)),NA())</f>
        <v>#N/A</v>
      </c>
      <c r="AQ115" s="530" t="e">
        <f ca="1">+IF(AND(ISNUMBER(OFFSET('Sanitation Data'!$H$6,0,10*ROW('Sanitation Data'!H109))),'Data Summary'!DF115="Yes"),OFFSET('Sanitation Data'!$H$6,0,10*ROW('Sanitation Data'!H109)),NA())</f>
        <v>#N/A</v>
      </c>
      <c r="AR115" s="530" t="e">
        <f ca="1">+IF(AND(ISNUMBER(OFFSET('Sanitation Data'!$H$10,0,10*ROW('Sanitation Data'!H109))),'Data Summary'!DG115="Yes"),OFFSET('Sanitation Data'!$H$10,0,10*ROW('Sanitation Data'!H109)),NA())</f>
        <v>#N/A</v>
      </c>
      <c r="AS115" s="530" t="e">
        <f ca="1">+IF(AND(ISNUMBER(OFFSET('Sanitation Data'!$H$11,0,10*ROW('Sanitation Data'!H109))),'Data Summary'!DH115="Yes"),OFFSET('Sanitation Data'!$H$11,0,10*ROW('Sanitation Data'!H109)),NA())</f>
        <v>#N/A</v>
      </c>
      <c r="AT115" s="530" t="e">
        <f ca="1">+IF(AND(ISNUMBER(OFFSET('Sanitation Data'!$H$12,0,10*ROW('Sanitation Data'!H109))),'Data Summary'!DI115="Yes"),OFFSET('Sanitation Data'!$H$12,0,10*ROW('Sanitation Data'!H109)),NA())</f>
        <v>#N/A</v>
      </c>
      <c r="AU115" s="530" t="e">
        <f ca="1">+IF(AND(ISNUMBER(OFFSET('Sanitation Data'!$I$4,0,10*ROW('Sanitation Data'!I109))),'Data Summary'!DJ115="Yes"),100-OFFSET('Sanitation Data'!$I$4,0,10*ROW('Sanitation Data'!I109)),NA())</f>
        <v>#N/A</v>
      </c>
      <c r="AV115" s="530" t="e">
        <f ca="1">+IF(AND(ISNUMBER(OFFSET('Sanitation Data'!$I$6,0,10*ROW('Sanitation Data'!I109))),'Data Summary'!DK115="Yes"),OFFSET('Sanitation Data'!$I$6,0,10*ROW('Sanitation Data'!I109)),NA())</f>
        <v>#N/A</v>
      </c>
      <c r="AW115" s="530" t="e">
        <f ca="1">+IF(AND(ISNUMBER(OFFSET('Sanitation Data'!$I$10,0,10*ROW('Sanitation Data'!I109))),'Data Summary'!DL115="Yes"),OFFSET('Sanitation Data'!$I$10,0,10*ROW('Sanitation Data'!I109)),NA())</f>
        <v>#N/A</v>
      </c>
      <c r="AX115" s="530" t="e">
        <f ca="1">+IF(AND(ISNUMBER(OFFSET('Sanitation Data'!$I$11,0,10*ROW('Sanitation Data'!I109))),'Data Summary'!DM115="Yes"),OFFSET('Sanitation Data'!$I$11,0,10*ROW('Sanitation Data'!I109)),NA())</f>
        <v>#N/A</v>
      </c>
      <c r="AY115" s="530" t="e">
        <f ca="1">+IF(AND(ISNUMBER(OFFSET('Sanitation Data'!$I$12,0,10*ROW('Sanitation Data'!I109))),'Data Summary'!DN115="Yes"),OFFSET('Sanitation Data'!$I$12,0,10*ROW('Sanitation Data'!I109)),NA())</f>
        <v>#N/A</v>
      </c>
      <c r="AZ115" s="531" t="e">
        <f ca="1">+IF(AND(ISNUMBER(OFFSET('Hygiene Data'!$D$5,0,10*ROW('Hygiene Data'!D109))),'Data Summary'!DO115="Yes"),OFFSET('Hygiene Data'!$D$5,0,10*ROW('Hygiene Data'!D109)),NA())</f>
        <v>#N/A</v>
      </c>
      <c r="BA115" s="531" t="e">
        <f ca="1">+IF(AND(ISNUMBER(OFFSET('Hygiene Data'!$D$7,0,10*ROW('Hygiene Data'!D109))),'Data Summary'!DP115="Yes"),OFFSET('Hygiene Data'!$D$7,0,10*ROW('Hygiene Data'!D109)),NA())</f>
        <v>#N/A</v>
      </c>
      <c r="BB115" s="531" t="e">
        <f ca="1">+IF(AND(ISNUMBER(OFFSET('Hygiene Data'!$D$9,0,10*ROW('Hygiene Data'!D109))),'Data Summary'!DQ115="Yes"),OFFSET('Hygiene Data'!$D$9,0,10*ROW('Hygiene Data'!D109)),NA())</f>
        <v>#N/A</v>
      </c>
      <c r="BC115" s="531" t="e">
        <f ca="1">+IF(AND(ISNUMBER(OFFSET('Hygiene Data'!$E$5,0,10*ROW('Hygiene Data'!E109))),'Data Summary'!DR115="Yes"),OFFSET('Hygiene Data'!$E$5,0,10*ROW('Hygiene Data'!E109)),NA())</f>
        <v>#N/A</v>
      </c>
      <c r="BD115" s="531" t="e">
        <f ca="1">+IF(AND(ISNUMBER(OFFSET('Hygiene Data'!$E$7,0,10*ROW('Hygiene Data'!E109))),'Data Summary'!DS115="Yes"),OFFSET('Hygiene Data'!$E$7,0,10*ROW('Hygiene Data'!E109)),NA())</f>
        <v>#N/A</v>
      </c>
      <c r="BE115" s="531" t="e">
        <f ca="1">+IF(AND(ISNUMBER(OFFSET('Hygiene Data'!$E$9,0,10*ROW('Hygiene Data'!E109))),'Data Summary'!DT115="Yes"),OFFSET('Hygiene Data'!$E$9,0,10*ROW('Hygiene Data'!E109)),NA())</f>
        <v>#N/A</v>
      </c>
      <c r="BF115" s="531" t="e">
        <f ca="1">+IF(AND(ISNUMBER(OFFSET('Hygiene Data'!$F$5,0,10*ROW('Hygiene Data'!F109))),'Data Summary'!DU115="Yes"),OFFSET('Hygiene Data'!$F$5,0,10*ROW('Hygiene Data'!F109)),NA())</f>
        <v>#N/A</v>
      </c>
      <c r="BG115" s="531" t="e">
        <f ca="1">+IF(AND(ISNUMBER(OFFSET('Hygiene Data'!$F$7,0,10*ROW('Hygiene Data'!F109))),'Data Summary'!DV115="Yes"),OFFSET('Hygiene Data'!$F$7,0,10*ROW('Hygiene Data'!F109)),NA())</f>
        <v>#N/A</v>
      </c>
      <c r="BH115" s="531" t="e">
        <f ca="1">+IF(AND(ISNUMBER(OFFSET('Hygiene Data'!$F$9,0,10*ROW('Hygiene Data'!F109))),'Data Summary'!DW115="Yes"),OFFSET('Hygiene Data'!$F$9,0,10*ROW('Hygiene Data'!F109)),NA())</f>
        <v>#N/A</v>
      </c>
      <c r="BI115" s="531" t="e">
        <f ca="1">+IF(AND(ISNUMBER(OFFSET('Hygiene Data'!$G$5,0,10*ROW('Hygiene Data'!G109))),'Data Summary'!DX115="Yes"),OFFSET('Hygiene Data'!$G$5,0,10*ROW('Hygiene Data'!G109)),NA())</f>
        <v>#N/A</v>
      </c>
      <c r="BJ115" s="531" t="e">
        <f ca="1">+IF(AND(ISNUMBER(OFFSET('Hygiene Data'!$G$7,0,10*ROW('Hygiene Data'!G109))),'Data Summary'!DY115="Yes"),OFFSET('Hygiene Data'!$G$7,0,10*ROW('Hygiene Data'!G109)),NA())</f>
        <v>#N/A</v>
      </c>
      <c r="BK115" s="531" t="e">
        <f ca="1">+IF(AND(ISNUMBER(OFFSET('Hygiene Data'!$G$9,0,10*ROW('Hygiene Data'!G109))),'Data Summary'!DZ115="Yes"),OFFSET('Hygiene Data'!$G$9,0,10*ROW('Hygiene Data'!G109)),NA())</f>
        <v>#N/A</v>
      </c>
      <c r="BL115" s="531" t="e">
        <f ca="1">+IF(AND(ISNUMBER(OFFSET('Hygiene Data'!$H$5,0,10*ROW('Hygiene Data'!H109))),'Data Summary'!EA115="Yes"),OFFSET('Hygiene Data'!$H$5,0,10*ROW('Hygiene Data'!H109)),NA())</f>
        <v>#N/A</v>
      </c>
      <c r="BM115" s="531" t="e">
        <f ca="1">+IF(AND(ISNUMBER(OFFSET('Hygiene Data'!$H$7,0,10*ROW('Hygiene Data'!H109))),'Data Summary'!EB115="Yes"),OFFSET('Hygiene Data'!$H$7,0,10*ROW('Hygiene Data'!H109)),NA())</f>
        <v>#N/A</v>
      </c>
      <c r="BN115" s="531" t="e">
        <f ca="1">+IF(AND(ISNUMBER(OFFSET('Hygiene Data'!$H$9,0,10*ROW('Hygiene Data'!H109))),'Data Summary'!EC115="Yes"),OFFSET('Hygiene Data'!$H$9,0,10*ROW('Hygiene Data'!H109)),NA())</f>
        <v>#N/A</v>
      </c>
      <c r="BO115" s="531" t="e">
        <f ca="1">+IF(AND(ISNUMBER(OFFSET('Hygiene Data'!$I$5,0,10*ROW('Hygiene Data'!I109))),'Data Summary'!ED115="Yes"),OFFSET('Hygiene Data'!$I$5,0,10*ROW('Hygiene Data'!I109)),NA())</f>
        <v>#N/A</v>
      </c>
      <c r="BP115" s="531" t="e">
        <f ca="1">+IF(AND(ISNUMBER(OFFSET('Hygiene Data'!$I$7,0,10*ROW('Hygiene Data'!I109))),'Data Summary'!EE115="Yes"),OFFSET('Hygiene Data'!$I$7,0,10*ROW('Hygiene Data'!I109)),NA())</f>
        <v>#N/A</v>
      </c>
      <c r="BQ115" s="531" t="e">
        <f ca="1">+IF(AND(ISNUMBER(OFFSET('Hygiene Data'!$I$9,0,10*ROW('Hygiene Data'!I109))),'Data Summary'!EF115="Yes"),OFFSET('Hygiene Data'!$I$9,0,10*ROW('Hygiene Data'!I109)),NA())</f>
        <v>#N/A</v>
      </c>
    </row>
    <row r="116" spans="1:69" x14ac:dyDescent="0.25">
      <c r="A116" s="527" t="e">
        <f ca="1">+RIGHT('Data Summary'!A116,LEN('Data Summary'!A116)-9)</f>
        <v>#VALUE!</v>
      </c>
      <c r="B116" s="501" t="str">
        <f ca="1">+IF(ISTEXT('Data Summary'!B116),'Data Summary'!B116,"")</f>
        <v/>
      </c>
      <c r="C116" s="528" t="e">
        <f ca="1">+VALUE('Data Summary'!C116)</f>
        <v>#VALUE!</v>
      </c>
      <c r="D116" s="529" t="e">
        <f ca="1">+IF(AND(ISNUMBER(OFFSET('Water Data'!$D$4,0,10*ROW('Water Data'!D110))),'Data Summary'!BS116="Yes"),100-OFFSET('Water Data'!$D$4,0,10*ROW('Water Data'!D110)),NA())</f>
        <v>#N/A</v>
      </c>
      <c r="E116" s="529" t="e">
        <f ca="1">+IF(AND(ISNUMBER(OFFSET('Water Data'!$D$6,0,10*ROW('Water Data'!D110))),'Data Summary'!BT116="Yes"),OFFSET('Water Data'!$D$6,0,10*ROW('Water Data'!D110)),NA())</f>
        <v>#N/A</v>
      </c>
      <c r="F116" s="529" t="e">
        <f ca="1">+IF(AND(ISNUMBER(OFFSET('Water Data'!$D$9,0,10*ROW('Water Data'!D110))),'Data Summary'!BU116="Yes"),OFFSET('Water Data'!$D$9,0,10*ROW('Water Data'!D110)),NA())</f>
        <v>#N/A</v>
      </c>
      <c r="G116" s="529" t="e">
        <f ca="1">+IF(AND(ISNUMBER(OFFSET('Water Data'!$E$4,0,10*ROW('Water Data'!E110))),'Data Summary'!BV116="Yes"),100-OFFSET('Water Data'!$E$4,0,10*ROW('Water Data'!E110)),NA())</f>
        <v>#N/A</v>
      </c>
      <c r="H116" s="529" t="e">
        <f ca="1">+IF(AND(ISNUMBER(OFFSET('Water Data'!$E$6,0,10*ROW('Water Data'!E110))),'Data Summary'!BW116="Yes"),OFFSET('Water Data'!$E$6,0,10*ROW('Water Data'!E110)),NA())</f>
        <v>#N/A</v>
      </c>
      <c r="I116" s="529" t="e">
        <f ca="1">+IF(AND(ISNUMBER(OFFSET('Water Data'!$E$9,0,10*ROW('Water Data'!E110))),'Data Summary'!BX116="Yes"),OFFSET('Water Data'!$E$9,0,10*ROW('Water Data'!E110)),NA())</f>
        <v>#N/A</v>
      </c>
      <c r="J116" s="529" t="e">
        <f ca="1">+IF(AND(ISNUMBER(OFFSET('Water Data'!$F$4,0,10*ROW('Water Data'!F110))),'Data Summary'!BY116="Yes"),100-OFFSET('Water Data'!$F$4,0,10*ROW('Water Data'!F110)),NA())</f>
        <v>#N/A</v>
      </c>
      <c r="K116" s="529" t="e">
        <f ca="1">+IF(AND(ISNUMBER(OFFSET('Water Data'!$F$6,0,10*ROW('Water Data'!F110))),'Data Summary'!BZ116="Yes"),OFFSET('Water Data'!$F$6,0,10*ROW('Water Data'!F110)),NA())</f>
        <v>#N/A</v>
      </c>
      <c r="L116" s="529" t="e">
        <f ca="1">+IF(AND(ISNUMBER(OFFSET('Water Data'!$F$9,0,10*ROW('Water Data'!F110))),'Data Summary'!CA116="Yes"),OFFSET('Water Data'!$F$9,0,10*ROW('Water Data'!F110)),NA())</f>
        <v>#N/A</v>
      </c>
      <c r="M116" s="529" t="e">
        <f ca="1">+IF(AND(ISNUMBER(OFFSET('Water Data'!$G$4,0,10*ROW('Water Data'!G110))),'Data Summary'!CB116="Yes"),100-OFFSET('Water Data'!$G$4,0,10*ROW('Water Data'!G110)),NA())</f>
        <v>#N/A</v>
      </c>
      <c r="N116" s="529" t="e">
        <f ca="1">+IF(AND(ISNUMBER(OFFSET('Water Data'!$G$6,0,10*ROW('Water Data'!G110))),'Data Summary'!CC116="Yes"),OFFSET('Water Data'!$G$6,0,10*ROW('Water Data'!G110)),NA())</f>
        <v>#N/A</v>
      </c>
      <c r="O116" s="529" t="e">
        <f ca="1">+IF(AND(ISNUMBER(OFFSET('Water Data'!$G$9,0,10*ROW('Water Data'!G110))),'Data Summary'!CD116="Yes"),OFFSET('Water Data'!$G$9,0,10*ROW('Water Data'!G110)),NA())</f>
        <v>#N/A</v>
      </c>
      <c r="P116" s="529" t="e">
        <f ca="1">+IF(AND(ISNUMBER(OFFSET('Water Data'!$H$4,0,10*ROW('Water Data'!H110))),'Data Summary'!CE116="Yes"),100-OFFSET('Water Data'!$H$4,0,10*ROW('Water Data'!H110)),NA())</f>
        <v>#N/A</v>
      </c>
      <c r="Q116" s="529" t="e">
        <f ca="1">+IF(AND(ISNUMBER(OFFSET('Water Data'!$H$6,0,10*ROW('Water Data'!H110))),'Data Summary'!CF116="Yes"),OFFSET('Water Data'!$H$6,0,10*ROW('Water Data'!H110)),NA())</f>
        <v>#N/A</v>
      </c>
      <c r="R116" s="529" t="e">
        <f ca="1">+IF(AND(ISNUMBER(OFFSET('Water Data'!$H$9,0,10*ROW('Water Data'!H110))),'Data Summary'!CG116="Yes"),OFFSET('Water Data'!$H$9,0,10*ROW('Water Data'!H110)),NA())</f>
        <v>#N/A</v>
      </c>
      <c r="S116" s="529" t="e">
        <f ca="1">+IF(AND(ISNUMBER(OFFSET('Water Data'!$I$4,0,10*ROW('Water Data'!I110))),'Data Summary'!CH116="Yes"),100-OFFSET('Water Data'!$I$4,0,10*ROW('Water Data'!I110)),NA())</f>
        <v>#N/A</v>
      </c>
      <c r="T116" s="529" t="e">
        <f ca="1">+IF(AND(ISNUMBER(OFFSET('Water Data'!$I$6,0,10*ROW('Water Data'!I110))),'Data Summary'!CI116="Yes"),OFFSET('Water Data'!$I$6,0,10*ROW('Water Data'!I110)),NA())</f>
        <v>#N/A</v>
      </c>
      <c r="U116" s="529" t="e">
        <f ca="1">+IF(AND(ISNUMBER(OFFSET('Water Data'!$I$9,0,10*ROW('Water Data'!I110))),'Data Summary'!CJ116="Yes"),OFFSET('Water Data'!$I$9,0,10*ROW('Water Data'!I110)),NA())</f>
        <v>#N/A</v>
      </c>
      <c r="V116" s="530" t="e">
        <f ca="1">+IF(AND(ISNUMBER(OFFSET('Sanitation Data'!$D$4,0,10*ROW('Sanitation Data'!D110))),'Data Summary'!CK116="Yes"),100-OFFSET('Sanitation Data'!$D$4,0,10*ROW('Sanitation Data'!D110)),NA())</f>
        <v>#N/A</v>
      </c>
      <c r="W116" s="530" t="e">
        <f ca="1">+IF(AND(ISNUMBER(OFFSET('Sanitation Data'!$D$6,0,10*ROW('Sanitation Data'!D110))),'Data Summary'!CL116="Yes"),OFFSET('Sanitation Data'!$D$6,0,10*ROW('Sanitation Data'!D110)),NA())</f>
        <v>#N/A</v>
      </c>
      <c r="X116" s="530" t="e">
        <f ca="1">+IF(AND(ISNUMBER(OFFSET('Sanitation Data'!$D$10,0,10*ROW('Sanitation Data'!D110))),'Data Summary'!CM116="Yes"),OFFSET('Sanitation Data'!$D$10,0,10*ROW('Sanitation Data'!D110)),NA())</f>
        <v>#N/A</v>
      </c>
      <c r="Y116" s="530" t="e">
        <f ca="1">+IF(AND(ISNUMBER(OFFSET('Sanitation Data'!$D$11,0,10*ROW('Sanitation Data'!D110))),'Data Summary'!CN116="Yes"),OFFSET('Sanitation Data'!$D$11,0,10*ROW('Sanitation Data'!D110)),NA())</f>
        <v>#N/A</v>
      </c>
      <c r="Z116" s="530" t="e">
        <f ca="1">+IF(AND(ISNUMBER(OFFSET('Sanitation Data'!$D$12,0,10*ROW('Sanitation Data'!D110))),'Data Summary'!CO116="Yes"),OFFSET('Sanitation Data'!$D$12,0,10*ROW('Sanitation Data'!D110)),NA())</f>
        <v>#N/A</v>
      </c>
      <c r="AA116" s="530" t="e">
        <f ca="1">+IF(AND(ISNUMBER(OFFSET('Sanitation Data'!$E$4,0,10*ROW('Sanitation Data'!E110))),'Data Summary'!CP116="Yes"),100-OFFSET('Sanitation Data'!$E$4,0,10*ROW('Sanitation Data'!E110)),NA())</f>
        <v>#N/A</v>
      </c>
      <c r="AB116" s="530" t="e">
        <f ca="1">+IF(AND(ISNUMBER(OFFSET('Sanitation Data'!$E$6,0,10*ROW('Sanitation Data'!E110))),'Data Summary'!CQ116="Yes"),OFFSET('Sanitation Data'!$E$6,0,10*ROW('Sanitation Data'!E110)),NA())</f>
        <v>#N/A</v>
      </c>
      <c r="AC116" s="530" t="e">
        <f ca="1">+IF(AND(ISNUMBER(OFFSET('Sanitation Data'!$E$10,0,10*ROW('Sanitation Data'!E110))),'Data Summary'!CR116="Yes"),OFFSET('Sanitation Data'!$E$10,0,10*ROW('Sanitation Data'!E110)),NA())</f>
        <v>#N/A</v>
      </c>
      <c r="AD116" s="530" t="e">
        <f ca="1">+IF(AND(ISNUMBER(OFFSET('Sanitation Data'!$E$11,0,10*ROW('Sanitation Data'!E110))),'Data Summary'!CS116="Yes"),OFFSET('Sanitation Data'!$E$11,0,10*ROW('Sanitation Data'!E110)),NA())</f>
        <v>#N/A</v>
      </c>
      <c r="AE116" s="530" t="e">
        <f ca="1">+IF(AND(ISNUMBER(OFFSET('Sanitation Data'!$E$12,0,10*ROW('Sanitation Data'!E110))),'Data Summary'!CT116="Yes"),OFFSET('Sanitation Data'!$E$12,0,10*ROW('Sanitation Data'!E110)),NA())</f>
        <v>#N/A</v>
      </c>
      <c r="AF116" s="530" t="e">
        <f ca="1">+IF(AND(ISNUMBER(OFFSET('Sanitation Data'!$F$4,0,10*ROW('Sanitation Data'!F110))),'Data Summary'!CU116="Yes"),100-OFFSET('Sanitation Data'!$F$4,0,10*ROW('Sanitation Data'!F110)),NA())</f>
        <v>#N/A</v>
      </c>
      <c r="AG116" s="530" t="e">
        <f ca="1">+IF(AND(ISNUMBER(OFFSET('Sanitation Data'!$F$6,0,10*ROW('Sanitation Data'!F110))),'Data Summary'!CV116="Yes"),OFFSET('Sanitation Data'!$F$6,0,10*ROW('Sanitation Data'!F110)),NA())</f>
        <v>#N/A</v>
      </c>
      <c r="AH116" s="530" t="e">
        <f ca="1">+IF(AND(ISNUMBER(OFFSET('Sanitation Data'!$F$10,0,10*ROW('Sanitation Data'!F110))),'Data Summary'!CW116="Yes"),OFFSET('Sanitation Data'!$F$10,0,10*ROW('Sanitation Data'!F110)),NA())</f>
        <v>#N/A</v>
      </c>
      <c r="AI116" s="530" t="e">
        <f ca="1">+IF(AND(ISNUMBER(OFFSET('Sanitation Data'!$F$11,0,10*ROW('Sanitation Data'!F110))),'Data Summary'!CX116="Yes"),OFFSET('Sanitation Data'!$F$11,0,10*ROW('Sanitation Data'!F110)),NA())</f>
        <v>#N/A</v>
      </c>
      <c r="AJ116" s="530" t="e">
        <f ca="1">+IF(AND(ISNUMBER(OFFSET('Sanitation Data'!$F$12,0,10*ROW('Sanitation Data'!F110))),'Data Summary'!CY116="Yes"),OFFSET('Sanitation Data'!$F$12,0,10*ROW('Sanitation Data'!F110)),NA())</f>
        <v>#N/A</v>
      </c>
      <c r="AK116" s="530" t="e">
        <f ca="1">+IF(AND(ISNUMBER(OFFSET('Sanitation Data'!$G$4,0,10*ROW('Sanitation Data'!G110))),'Data Summary'!CZ116="Yes"),100-OFFSET('Sanitation Data'!$G$4,0,10*ROW('Sanitation Data'!G110)),NA())</f>
        <v>#N/A</v>
      </c>
      <c r="AL116" s="530" t="e">
        <f ca="1">+IF(AND(ISNUMBER(OFFSET('Sanitation Data'!$G$6,0,10*ROW('Sanitation Data'!G110))),'Data Summary'!DA116="Yes"),OFFSET('Sanitation Data'!$G$6,0,10*ROW('Sanitation Data'!G110)),NA())</f>
        <v>#N/A</v>
      </c>
      <c r="AM116" s="530" t="e">
        <f ca="1">+IF(AND(ISNUMBER(OFFSET('Sanitation Data'!$G$10,0,10*ROW('Sanitation Data'!G110))),'Data Summary'!DB116="Yes"),OFFSET('Sanitation Data'!$G$10,0,10*ROW('Sanitation Data'!G110)),NA())</f>
        <v>#N/A</v>
      </c>
      <c r="AN116" s="530" t="e">
        <f ca="1">+IF(AND(ISNUMBER(OFFSET('Sanitation Data'!$G$11,0,10*ROW('Sanitation Data'!G110))),'Data Summary'!DC116="Yes"),OFFSET('Sanitation Data'!$G$11,0,10*ROW('Sanitation Data'!G110)),NA())</f>
        <v>#N/A</v>
      </c>
      <c r="AO116" s="530" t="e">
        <f ca="1">+IF(AND(ISNUMBER(OFFSET('Sanitation Data'!$G$12,0,10*ROW('Sanitation Data'!G110))),'Data Summary'!DD116="Yes"),OFFSET('Sanitation Data'!$G$12,0,10*ROW('Sanitation Data'!G110)),NA())</f>
        <v>#N/A</v>
      </c>
      <c r="AP116" s="530" t="e">
        <f ca="1">+IF(AND(ISNUMBER(OFFSET('Sanitation Data'!$H$4,0,10*ROW('Sanitation Data'!H110))),'Data Summary'!DE116="Yes"),100-OFFSET('Sanitation Data'!$H$4,0,10*ROW('Sanitation Data'!H110)),NA())</f>
        <v>#N/A</v>
      </c>
      <c r="AQ116" s="530" t="e">
        <f ca="1">+IF(AND(ISNUMBER(OFFSET('Sanitation Data'!$H$6,0,10*ROW('Sanitation Data'!H110))),'Data Summary'!DF116="Yes"),OFFSET('Sanitation Data'!$H$6,0,10*ROW('Sanitation Data'!H110)),NA())</f>
        <v>#N/A</v>
      </c>
      <c r="AR116" s="530" t="e">
        <f ca="1">+IF(AND(ISNUMBER(OFFSET('Sanitation Data'!$H$10,0,10*ROW('Sanitation Data'!H110))),'Data Summary'!DG116="Yes"),OFFSET('Sanitation Data'!$H$10,0,10*ROW('Sanitation Data'!H110)),NA())</f>
        <v>#N/A</v>
      </c>
      <c r="AS116" s="530" t="e">
        <f ca="1">+IF(AND(ISNUMBER(OFFSET('Sanitation Data'!$H$11,0,10*ROW('Sanitation Data'!H110))),'Data Summary'!DH116="Yes"),OFFSET('Sanitation Data'!$H$11,0,10*ROW('Sanitation Data'!H110)),NA())</f>
        <v>#N/A</v>
      </c>
      <c r="AT116" s="530" t="e">
        <f ca="1">+IF(AND(ISNUMBER(OFFSET('Sanitation Data'!$H$12,0,10*ROW('Sanitation Data'!H110))),'Data Summary'!DI116="Yes"),OFFSET('Sanitation Data'!$H$12,0,10*ROW('Sanitation Data'!H110)),NA())</f>
        <v>#N/A</v>
      </c>
      <c r="AU116" s="530" t="e">
        <f ca="1">+IF(AND(ISNUMBER(OFFSET('Sanitation Data'!$I$4,0,10*ROW('Sanitation Data'!I110))),'Data Summary'!DJ116="Yes"),100-OFFSET('Sanitation Data'!$I$4,0,10*ROW('Sanitation Data'!I110)),NA())</f>
        <v>#N/A</v>
      </c>
      <c r="AV116" s="530" t="e">
        <f ca="1">+IF(AND(ISNUMBER(OFFSET('Sanitation Data'!$I$6,0,10*ROW('Sanitation Data'!I110))),'Data Summary'!DK116="Yes"),OFFSET('Sanitation Data'!$I$6,0,10*ROW('Sanitation Data'!I110)),NA())</f>
        <v>#N/A</v>
      </c>
      <c r="AW116" s="530" t="e">
        <f ca="1">+IF(AND(ISNUMBER(OFFSET('Sanitation Data'!$I$10,0,10*ROW('Sanitation Data'!I110))),'Data Summary'!DL116="Yes"),OFFSET('Sanitation Data'!$I$10,0,10*ROW('Sanitation Data'!I110)),NA())</f>
        <v>#N/A</v>
      </c>
      <c r="AX116" s="530" t="e">
        <f ca="1">+IF(AND(ISNUMBER(OFFSET('Sanitation Data'!$I$11,0,10*ROW('Sanitation Data'!I110))),'Data Summary'!DM116="Yes"),OFFSET('Sanitation Data'!$I$11,0,10*ROW('Sanitation Data'!I110)),NA())</f>
        <v>#N/A</v>
      </c>
      <c r="AY116" s="530" t="e">
        <f ca="1">+IF(AND(ISNUMBER(OFFSET('Sanitation Data'!$I$12,0,10*ROW('Sanitation Data'!I110))),'Data Summary'!DN116="Yes"),OFFSET('Sanitation Data'!$I$12,0,10*ROW('Sanitation Data'!I110)),NA())</f>
        <v>#N/A</v>
      </c>
      <c r="AZ116" s="531" t="e">
        <f ca="1">+IF(AND(ISNUMBER(OFFSET('Hygiene Data'!$D$5,0,10*ROW('Hygiene Data'!D110))),'Data Summary'!DO116="Yes"),OFFSET('Hygiene Data'!$D$5,0,10*ROW('Hygiene Data'!D110)),NA())</f>
        <v>#N/A</v>
      </c>
      <c r="BA116" s="531" t="e">
        <f ca="1">+IF(AND(ISNUMBER(OFFSET('Hygiene Data'!$D$7,0,10*ROW('Hygiene Data'!D110))),'Data Summary'!DP116="Yes"),OFFSET('Hygiene Data'!$D$7,0,10*ROW('Hygiene Data'!D110)),NA())</f>
        <v>#N/A</v>
      </c>
      <c r="BB116" s="531" t="e">
        <f ca="1">+IF(AND(ISNUMBER(OFFSET('Hygiene Data'!$D$9,0,10*ROW('Hygiene Data'!D110))),'Data Summary'!DQ116="Yes"),OFFSET('Hygiene Data'!$D$9,0,10*ROW('Hygiene Data'!D110)),NA())</f>
        <v>#N/A</v>
      </c>
      <c r="BC116" s="531" t="e">
        <f ca="1">+IF(AND(ISNUMBER(OFFSET('Hygiene Data'!$E$5,0,10*ROW('Hygiene Data'!E110))),'Data Summary'!DR116="Yes"),OFFSET('Hygiene Data'!$E$5,0,10*ROW('Hygiene Data'!E110)),NA())</f>
        <v>#N/A</v>
      </c>
      <c r="BD116" s="531" t="e">
        <f ca="1">+IF(AND(ISNUMBER(OFFSET('Hygiene Data'!$E$7,0,10*ROW('Hygiene Data'!E110))),'Data Summary'!DS116="Yes"),OFFSET('Hygiene Data'!$E$7,0,10*ROW('Hygiene Data'!E110)),NA())</f>
        <v>#N/A</v>
      </c>
      <c r="BE116" s="531" t="e">
        <f ca="1">+IF(AND(ISNUMBER(OFFSET('Hygiene Data'!$E$9,0,10*ROW('Hygiene Data'!E110))),'Data Summary'!DT116="Yes"),OFFSET('Hygiene Data'!$E$9,0,10*ROW('Hygiene Data'!E110)),NA())</f>
        <v>#N/A</v>
      </c>
      <c r="BF116" s="531" t="e">
        <f ca="1">+IF(AND(ISNUMBER(OFFSET('Hygiene Data'!$F$5,0,10*ROW('Hygiene Data'!F110))),'Data Summary'!DU116="Yes"),OFFSET('Hygiene Data'!$F$5,0,10*ROW('Hygiene Data'!F110)),NA())</f>
        <v>#N/A</v>
      </c>
      <c r="BG116" s="531" t="e">
        <f ca="1">+IF(AND(ISNUMBER(OFFSET('Hygiene Data'!$F$7,0,10*ROW('Hygiene Data'!F110))),'Data Summary'!DV116="Yes"),OFFSET('Hygiene Data'!$F$7,0,10*ROW('Hygiene Data'!F110)),NA())</f>
        <v>#N/A</v>
      </c>
      <c r="BH116" s="531" t="e">
        <f ca="1">+IF(AND(ISNUMBER(OFFSET('Hygiene Data'!$F$9,0,10*ROW('Hygiene Data'!F110))),'Data Summary'!DW116="Yes"),OFFSET('Hygiene Data'!$F$9,0,10*ROW('Hygiene Data'!F110)),NA())</f>
        <v>#N/A</v>
      </c>
      <c r="BI116" s="531" t="e">
        <f ca="1">+IF(AND(ISNUMBER(OFFSET('Hygiene Data'!$G$5,0,10*ROW('Hygiene Data'!G110))),'Data Summary'!DX116="Yes"),OFFSET('Hygiene Data'!$G$5,0,10*ROW('Hygiene Data'!G110)),NA())</f>
        <v>#N/A</v>
      </c>
      <c r="BJ116" s="531" t="e">
        <f ca="1">+IF(AND(ISNUMBER(OFFSET('Hygiene Data'!$G$7,0,10*ROW('Hygiene Data'!G110))),'Data Summary'!DY116="Yes"),OFFSET('Hygiene Data'!$G$7,0,10*ROW('Hygiene Data'!G110)),NA())</f>
        <v>#N/A</v>
      </c>
      <c r="BK116" s="531" t="e">
        <f ca="1">+IF(AND(ISNUMBER(OFFSET('Hygiene Data'!$G$9,0,10*ROW('Hygiene Data'!G110))),'Data Summary'!DZ116="Yes"),OFFSET('Hygiene Data'!$G$9,0,10*ROW('Hygiene Data'!G110)),NA())</f>
        <v>#N/A</v>
      </c>
      <c r="BL116" s="531" t="e">
        <f ca="1">+IF(AND(ISNUMBER(OFFSET('Hygiene Data'!$H$5,0,10*ROW('Hygiene Data'!H110))),'Data Summary'!EA116="Yes"),OFFSET('Hygiene Data'!$H$5,0,10*ROW('Hygiene Data'!H110)),NA())</f>
        <v>#N/A</v>
      </c>
      <c r="BM116" s="531" t="e">
        <f ca="1">+IF(AND(ISNUMBER(OFFSET('Hygiene Data'!$H$7,0,10*ROW('Hygiene Data'!H110))),'Data Summary'!EB116="Yes"),OFFSET('Hygiene Data'!$H$7,0,10*ROW('Hygiene Data'!H110)),NA())</f>
        <v>#N/A</v>
      </c>
      <c r="BN116" s="531" t="e">
        <f ca="1">+IF(AND(ISNUMBER(OFFSET('Hygiene Data'!$H$9,0,10*ROW('Hygiene Data'!H110))),'Data Summary'!EC116="Yes"),OFFSET('Hygiene Data'!$H$9,0,10*ROW('Hygiene Data'!H110)),NA())</f>
        <v>#N/A</v>
      </c>
      <c r="BO116" s="531" t="e">
        <f ca="1">+IF(AND(ISNUMBER(OFFSET('Hygiene Data'!$I$5,0,10*ROW('Hygiene Data'!I110))),'Data Summary'!ED116="Yes"),OFFSET('Hygiene Data'!$I$5,0,10*ROW('Hygiene Data'!I110)),NA())</f>
        <v>#N/A</v>
      </c>
      <c r="BP116" s="531" t="e">
        <f ca="1">+IF(AND(ISNUMBER(OFFSET('Hygiene Data'!$I$7,0,10*ROW('Hygiene Data'!I110))),'Data Summary'!EE116="Yes"),OFFSET('Hygiene Data'!$I$7,0,10*ROW('Hygiene Data'!I110)),NA())</f>
        <v>#N/A</v>
      </c>
      <c r="BQ116" s="531" t="e">
        <f ca="1">+IF(AND(ISNUMBER(OFFSET('Hygiene Data'!$I$9,0,10*ROW('Hygiene Data'!I110))),'Data Summary'!EF116="Yes"),OFFSET('Hygiene Data'!$I$9,0,10*ROW('Hygiene Data'!I110)),NA())</f>
        <v>#N/A</v>
      </c>
    </row>
    <row r="117" spans="1:69" x14ac:dyDescent="0.25">
      <c r="A117" s="527" t="e">
        <f ca="1">+RIGHT('Data Summary'!A117,LEN('Data Summary'!A117)-9)</f>
        <v>#VALUE!</v>
      </c>
      <c r="B117" s="501" t="str">
        <f ca="1">+IF(ISTEXT('Data Summary'!B117),'Data Summary'!B117,"")</f>
        <v/>
      </c>
      <c r="C117" s="528" t="e">
        <f ca="1">+VALUE('Data Summary'!C117)</f>
        <v>#VALUE!</v>
      </c>
      <c r="D117" s="529" t="e">
        <f ca="1">+IF(AND(ISNUMBER(OFFSET('Water Data'!$D$4,0,10*ROW('Water Data'!D111))),'Data Summary'!BS117="Yes"),100-OFFSET('Water Data'!$D$4,0,10*ROW('Water Data'!D111)),NA())</f>
        <v>#N/A</v>
      </c>
      <c r="E117" s="529" t="e">
        <f ca="1">+IF(AND(ISNUMBER(OFFSET('Water Data'!$D$6,0,10*ROW('Water Data'!D111))),'Data Summary'!BT117="Yes"),OFFSET('Water Data'!$D$6,0,10*ROW('Water Data'!D111)),NA())</f>
        <v>#N/A</v>
      </c>
      <c r="F117" s="529" t="e">
        <f ca="1">+IF(AND(ISNUMBER(OFFSET('Water Data'!$D$9,0,10*ROW('Water Data'!D111))),'Data Summary'!BU117="Yes"),OFFSET('Water Data'!$D$9,0,10*ROW('Water Data'!D111)),NA())</f>
        <v>#N/A</v>
      </c>
      <c r="G117" s="529" t="e">
        <f ca="1">+IF(AND(ISNUMBER(OFFSET('Water Data'!$E$4,0,10*ROW('Water Data'!E111))),'Data Summary'!BV117="Yes"),100-OFFSET('Water Data'!$E$4,0,10*ROW('Water Data'!E111)),NA())</f>
        <v>#N/A</v>
      </c>
      <c r="H117" s="529" t="e">
        <f ca="1">+IF(AND(ISNUMBER(OFFSET('Water Data'!$E$6,0,10*ROW('Water Data'!E111))),'Data Summary'!BW117="Yes"),OFFSET('Water Data'!$E$6,0,10*ROW('Water Data'!E111)),NA())</f>
        <v>#N/A</v>
      </c>
      <c r="I117" s="529" t="e">
        <f ca="1">+IF(AND(ISNUMBER(OFFSET('Water Data'!$E$9,0,10*ROW('Water Data'!E111))),'Data Summary'!BX117="Yes"),OFFSET('Water Data'!$E$9,0,10*ROW('Water Data'!E111)),NA())</f>
        <v>#N/A</v>
      </c>
      <c r="J117" s="529" t="e">
        <f ca="1">+IF(AND(ISNUMBER(OFFSET('Water Data'!$F$4,0,10*ROW('Water Data'!F111))),'Data Summary'!BY117="Yes"),100-OFFSET('Water Data'!$F$4,0,10*ROW('Water Data'!F111)),NA())</f>
        <v>#N/A</v>
      </c>
      <c r="K117" s="529" t="e">
        <f ca="1">+IF(AND(ISNUMBER(OFFSET('Water Data'!$F$6,0,10*ROW('Water Data'!F111))),'Data Summary'!BZ117="Yes"),OFFSET('Water Data'!$F$6,0,10*ROW('Water Data'!F111)),NA())</f>
        <v>#N/A</v>
      </c>
      <c r="L117" s="529" t="e">
        <f ca="1">+IF(AND(ISNUMBER(OFFSET('Water Data'!$F$9,0,10*ROW('Water Data'!F111))),'Data Summary'!CA117="Yes"),OFFSET('Water Data'!$F$9,0,10*ROW('Water Data'!F111)),NA())</f>
        <v>#N/A</v>
      </c>
      <c r="M117" s="529" t="e">
        <f ca="1">+IF(AND(ISNUMBER(OFFSET('Water Data'!$G$4,0,10*ROW('Water Data'!G111))),'Data Summary'!CB117="Yes"),100-OFFSET('Water Data'!$G$4,0,10*ROW('Water Data'!G111)),NA())</f>
        <v>#N/A</v>
      </c>
      <c r="N117" s="529" t="e">
        <f ca="1">+IF(AND(ISNUMBER(OFFSET('Water Data'!$G$6,0,10*ROW('Water Data'!G111))),'Data Summary'!CC117="Yes"),OFFSET('Water Data'!$G$6,0,10*ROW('Water Data'!G111)),NA())</f>
        <v>#N/A</v>
      </c>
      <c r="O117" s="529" t="e">
        <f ca="1">+IF(AND(ISNUMBER(OFFSET('Water Data'!$G$9,0,10*ROW('Water Data'!G111))),'Data Summary'!CD117="Yes"),OFFSET('Water Data'!$G$9,0,10*ROW('Water Data'!G111)),NA())</f>
        <v>#N/A</v>
      </c>
      <c r="P117" s="529" t="e">
        <f ca="1">+IF(AND(ISNUMBER(OFFSET('Water Data'!$H$4,0,10*ROW('Water Data'!H111))),'Data Summary'!CE117="Yes"),100-OFFSET('Water Data'!$H$4,0,10*ROW('Water Data'!H111)),NA())</f>
        <v>#N/A</v>
      </c>
      <c r="Q117" s="529" t="e">
        <f ca="1">+IF(AND(ISNUMBER(OFFSET('Water Data'!$H$6,0,10*ROW('Water Data'!H111))),'Data Summary'!CF117="Yes"),OFFSET('Water Data'!$H$6,0,10*ROW('Water Data'!H111)),NA())</f>
        <v>#N/A</v>
      </c>
      <c r="R117" s="529" t="e">
        <f ca="1">+IF(AND(ISNUMBER(OFFSET('Water Data'!$H$9,0,10*ROW('Water Data'!H111))),'Data Summary'!CG117="Yes"),OFFSET('Water Data'!$H$9,0,10*ROW('Water Data'!H111)),NA())</f>
        <v>#N/A</v>
      </c>
      <c r="S117" s="529" t="e">
        <f ca="1">+IF(AND(ISNUMBER(OFFSET('Water Data'!$I$4,0,10*ROW('Water Data'!I111))),'Data Summary'!CH117="Yes"),100-OFFSET('Water Data'!$I$4,0,10*ROW('Water Data'!I111)),NA())</f>
        <v>#N/A</v>
      </c>
      <c r="T117" s="529" t="e">
        <f ca="1">+IF(AND(ISNUMBER(OFFSET('Water Data'!$I$6,0,10*ROW('Water Data'!I111))),'Data Summary'!CI117="Yes"),OFFSET('Water Data'!$I$6,0,10*ROW('Water Data'!I111)),NA())</f>
        <v>#N/A</v>
      </c>
      <c r="U117" s="529" t="e">
        <f ca="1">+IF(AND(ISNUMBER(OFFSET('Water Data'!$I$9,0,10*ROW('Water Data'!I111))),'Data Summary'!CJ117="Yes"),OFFSET('Water Data'!$I$9,0,10*ROW('Water Data'!I111)),NA())</f>
        <v>#N/A</v>
      </c>
      <c r="V117" s="530" t="e">
        <f ca="1">+IF(AND(ISNUMBER(OFFSET('Sanitation Data'!$D$4,0,10*ROW('Sanitation Data'!D111))),'Data Summary'!CK117="Yes"),100-OFFSET('Sanitation Data'!$D$4,0,10*ROW('Sanitation Data'!D111)),NA())</f>
        <v>#N/A</v>
      </c>
      <c r="W117" s="530" t="e">
        <f ca="1">+IF(AND(ISNUMBER(OFFSET('Sanitation Data'!$D$6,0,10*ROW('Sanitation Data'!D111))),'Data Summary'!CL117="Yes"),OFFSET('Sanitation Data'!$D$6,0,10*ROW('Sanitation Data'!D111)),NA())</f>
        <v>#N/A</v>
      </c>
      <c r="X117" s="530" t="e">
        <f ca="1">+IF(AND(ISNUMBER(OFFSET('Sanitation Data'!$D$10,0,10*ROW('Sanitation Data'!D111))),'Data Summary'!CM117="Yes"),OFFSET('Sanitation Data'!$D$10,0,10*ROW('Sanitation Data'!D111)),NA())</f>
        <v>#N/A</v>
      </c>
      <c r="Y117" s="530" t="e">
        <f ca="1">+IF(AND(ISNUMBER(OFFSET('Sanitation Data'!$D$11,0,10*ROW('Sanitation Data'!D111))),'Data Summary'!CN117="Yes"),OFFSET('Sanitation Data'!$D$11,0,10*ROW('Sanitation Data'!D111)),NA())</f>
        <v>#N/A</v>
      </c>
      <c r="Z117" s="530" t="e">
        <f ca="1">+IF(AND(ISNUMBER(OFFSET('Sanitation Data'!$D$12,0,10*ROW('Sanitation Data'!D111))),'Data Summary'!CO117="Yes"),OFFSET('Sanitation Data'!$D$12,0,10*ROW('Sanitation Data'!D111)),NA())</f>
        <v>#N/A</v>
      </c>
      <c r="AA117" s="530" t="e">
        <f ca="1">+IF(AND(ISNUMBER(OFFSET('Sanitation Data'!$E$4,0,10*ROW('Sanitation Data'!E111))),'Data Summary'!CP117="Yes"),100-OFFSET('Sanitation Data'!$E$4,0,10*ROW('Sanitation Data'!E111)),NA())</f>
        <v>#N/A</v>
      </c>
      <c r="AB117" s="530" t="e">
        <f ca="1">+IF(AND(ISNUMBER(OFFSET('Sanitation Data'!$E$6,0,10*ROW('Sanitation Data'!E111))),'Data Summary'!CQ117="Yes"),OFFSET('Sanitation Data'!$E$6,0,10*ROW('Sanitation Data'!E111)),NA())</f>
        <v>#N/A</v>
      </c>
      <c r="AC117" s="530" t="e">
        <f ca="1">+IF(AND(ISNUMBER(OFFSET('Sanitation Data'!$E$10,0,10*ROW('Sanitation Data'!E111))),'Data Summary'!CR117="Yes"),OFFSET('Sanitation Data'!$E$10,0,10*ROW('Sanitation Data'!E111)),NA())</f>
        <v>#N/A</v>
      </c>
      <c r="AD117" s="530" t="e">
        <f ca="1">+IF(AND(ISNUMBER(OFFSET('Sanitation Data'!$E$11,0,10*ROW('Sanitation Data'!E111))),'Data Summary'!CS117="Yes"),OFFSET('Sanitation Data'!$E$11,0,10*ROW('Sanitation Data'!E111)),NA())</f>
        <v>#N/A</v>
      </c>
      <c r="AE117" s="530" t="e">
        <f ca="1">+IF(AND(ISNUMBER(OFFSET('Sanitation Data'!$E$12,0,10*ROW('Sanitation Data'!E111))),'Data Summary'!CT117="Yes"),OFFSET('Sanitation Data'!$E$12,0,10*ROW('Sanitation Data'!E111)),NA())</f>
        <v>#N/A</v>
      </c>
      <c r="AF117" s="530" t="e">
        <f ca="1">+IF(AND(ISNUMBER(OFFSET('Sanitation Data'!$F$4,0,10*ROW('Sanitation Data'!F111))),'Data Summary'!CU117="Yes"),100-OFFSET('Sanitation Data'!$F$4,0,10*ROW('Sanitation Data'!F111)),NA())</f>
        <v>#N/A</v>
      </c>
      <c r="AG117" s="530" t="e">
        <f ca="1">+IF(AND(ISNUMBER(OFFSET('Sanitation Data'!$F$6,0,10*ROW('Sanitation Data'!F111))),'Data Summary'!CV117="Yes"),OFFSET('Sanitation Data'!$F$6,0,10*ROW('Sanitation Data'!F111)),NA())</f>
        <v>#N/A</v>
      </c>
      <c r="AH117" s="530" t="e">
        <f ca="1">+IF(AND(ISNUMBER(OFFSET('Sanitation Data'!$F$10,0,10*ROW('Sanitation Data'!F111))),'Data Summary'!CW117="Yes"),OFFSET('Sanitation Data'!$F$10,0,10*ROW('Sanitation Data'!F111)),NA())</f>
        <v>#N/A</v>
      </c>
      <c r="AI117" s="530" t="e">
        <f ca="1">+IF(AND(ISNUMBER(OFFSET('Sanitation Data'!$F$11,0,10*ROW('Sanitation Data'!F111))),'Data Summary'!CX117="Yes"),OFFSET('Sanitation Data'!$F$11,0,10*ROW('Sanitation Data'!F111)),NA())</f>
        <v>#N/A</v>
      </c>
      <c r="AJ117" s="530" t="e">
        <f ca="1">+IF(AND(ISNUMBER(OFFSET('Sanitation Data'!$F$12,0,10*ROW('Sanitation Data'!F111))),'Data Summary'!CY117="Yes"),OFFSET('Sanitation Data'!$F$12,0,10*ROW('Sanitation Data'!F111)),NA())</f>
        <v>#N/A</v>
      </c>
      <c r="AK117" s="530" t="e">
        <f ca="1">+IF(AND(ISNUMBER(OFFSET('Sanitation Data'!$G$4,0,10*ROW('Sanitation Data'!G111))),'Data Summary'!CZ117="Yes"),100-OFFSET('Sanitation Data'!$G$4,0,10*ROW('Sanitation Data'!G111)),NA())</f>
        <v>#N/A</v>
      </c>
      <c r="AL117" s="530" t="e">
        <f ca="1">+IF(AND(ISNUMBER(OFFSET('Sanitation Data'!$G$6,0,10*ROW('Sanitation Data'!G111))),'Data Summary'!DA117="Yes"),OFFSET('Sanitation Data'!$G$6,0,10*ROW('Sanitation Data'!G111)),NA())</f>
        <v>#N/A</v>
      </c>
      <c r="AM117" s="530" t="e">
        <f ca="1">+IF(AND(ISNUMBER(OFFSET('Sanitation Data'!$G$10,0,10*ROW('Sanitation Data'!G111))),'Data Summary'!DB117="Yes"),OFFSET('Sanitation Data'!$G$10,0,10*ROW('Sanitation Data'!G111)),NA())</f>
        <v>#N/A</v>
      </c>
      <c r="AN117" s="530" t="e">
        <f ca="1">+IF(AND(ISNUMBER(OFFSET('Sanitation Data'!$G$11,0,10*ROW('Sanitation Data'!G111))),'Data Summary'!DC117="Yes"),OFFSET('Sanitation Data'!$G$11,0,10*ROW('Sanitation Data'!G111)),NA())</f>
        <v>#N/A</v>
      </c>
      <c r="AO117" s="530" t="e">
        <f ca="1">+IF(AND(ISNUMBER(OFFSET('Sanitation Data'!$G$12,0,10*ROW('Sanitation Data'!G111))),'Data Summary'!DD117="Yes"),OFFSET('Sanitation Data'!$G$12,0,10*ROW('Sanitation Data'!G111)),NA())</f>
        <v>#N/A</v>
      </c>
      <c r="AP117" s="530" t="e">
        <f ca="1">+IF(AND(ISNUMBER(OFFSET('Sanitation Data'!$H$4,0,10*ROW('Sanitation Data'!H111))),'Data Summary'!DE117="Yes"),100-OFFSET('Sanitation Data'!$H$4,0,10*ROW('Sanitation Data'!H111)),NA())</f>
        <v>#N/A</v>
      </c>
      <c r="AQ117" s="530" t="e">
        <f ca="1">+IF(AND(ISNUMBER(OFFSET('Sanitation Data'!$H$6,0,10*ROW('Sanitation Data'!H111))),'Data Summary'!DF117="Yes"),OFFSET('Sanitation Data'!$H$6,0,10*ROW('Sanitation Data'!H111)),NA())</f>
        <v>#N/A</v>
      </c>
      <c r="AR117" s="530" t="e">
        <f ca="1">+IF(AND(ISNUMBER(OFFSET('Sanitation Data'!$H$10,0,10*ROW('Sanitation Data'!H111))),'Data Summary'!DG117="Yes"),OFFSET('Sanitation Data'!$H$10,0,10*ROW('Sanitation Data'!H111)),NA())</f>
        <v>#N/A</v>
      </c>
      <c r="AS117" s="530" t="e">
        <f ca="1">+IF(AND(ISNUMBER(OFFSET('Sanitation Data'!$H$11,0,10*ROW('Sanitation Data'!H111))),'Data Summary'!DH117="Yes"),OFFSET('Sanitation Data'!$H$11,0,10*ROW('Sanitation Data'!H111)),NA())</f>
        <v>#N/A</v>
      </c>
      <c r="AT117" s="530" t="e">
        <f ca="1">+IF(AND(ISNUMBER(OFFSET('Sanitation Data'!$H$12,0,10*ROW('Sanitation Data'!H111))),'Data Summary'!DI117="Yes"),OFFSET('Sanitation Data'!$H$12,0,10*ROW('Sanitation Data'!H111)),NA())</f>
        <v>#N/A</v>
      </c>
      <c r="AU117" s="530" t="e">
        <f ca="1">+IF(AND(ISNUMBER(OFFSET('Sanitation Data'!$I$4,0,10*ROW('Sanitation Data'!I111))),'Data Summary'!DJ117="Yes"),100-OFFSET('Sanitation Data'!$I$4,0,10*ROW('Sanitation Data'!I111)),NA())</f>
        <v>#N/A</v>
      </c>
      <c r="AV117" s="530" t="e">
        <f ca="1">+IF(AND(ISNUMBER(OFFSET('Sanitation Data'!$I$6,0,10*ROW('Sanitation Data'!I111))),'Data Summary'!DK117="Yes"),OFFSET('Sanitation Data'!$I$6,0,10*ROW('Sanitation Data'!I111)),NA())</f>
        <v>#N/A</v>
      </c>
      <c r="AW117" s="530" t="e">
        <f ca="1">+IF(AND(ISNUMBER(OFFSET('Sanitation Data'!$I$10,0,10*ROW('Sanitation Data'!I111))),'Data Summary'!DL117="Yes"),OFFSET('Sanitation Data'!$I$10,0,10*ROW('Sanitation Data'!I111)),NA())</f>
        <v>#N/A</v>
      </c>
      <c r="AX117" s="530" t="e">
        <f ca="1">+IF(AND(ISNUMBER(OFFSET('Sanitation Data'!$I$11,0,10*ROW('Sanitation Data'!I111))),'Data Summary'!DM117="Yes"),OFFSET('Sanitation Data'!$I$11,0,10*ROW('Sanitation Data'!I111)),NA())</f>
        <v>#N/A</v>
      </c>
      <c r="AY117" s="530" t="e">
        <f ca="1">+IF(AND(ISNUMBER(OFFSET('Sanitation Data'!$I$12,0,10*ROW('Sanitation Data'!I111))),'Data Summary'!DN117="Yes"),OFFSET('Sanitation Data'!$I$12,0,10*ROW('Sanitation Data'!I111)),NA())</f>
        <v>#N/A</v>
      </c>
      <c r="AZ117" s="531" t="e">
        <f ca="1">+IF(AND(ISNUMBER(OFFSET('Hygiene Data'!$D$5,0,10*ROW('Hygiene Data'!D111))),'Data Summary'!DO117="Yes"),OFFSET('Hygiene Data'!$D$5,0,10*ROW('Hygiene Data'!D111)),NA())</f>
        <v>#N/A</v>
      </c>
      <c r="BA117" s="531" t="e">
        <f ca="1">+IF(AND(ISNUMBER(OFFSET('Hygiene Data'!$D$7,0,10*ROW('Hygiene Data'!D111))),'Data Summary'!DP117="Yes"),OFFSET('Hygiene Data'!$D$7,0,10*ROW('Hygiene Data'!D111)),NA())</f>
        <v>#N/A</v>
      </c>
      <c r="BB117" s="531" t="e">
        <f ca="1">+IF(AND(ISNUMBER(OFFSET('Hygiene Data'!$D$9,0,10*ROW('Hygiene Data'!D111))),'Data Summary'!DQ117="Yes"),OFFSET('Hygiene Data'!$D$9,0,10*ROW('Hygiene Data'!D111)),NA())</f>
        <v>#N/A</v>
      </c>
      <c r="BC117" s="531" t="e">
        <f ca="1">+IF(AND(ISNUMBER(OFFSET('Hygiene Data'!$E$5,0,10*ROW('Hygiene Data'!E111))),'Data Summary'!DR117="Yes"),OFFSET('Hygiene Data'!$E$5,0,10*ROW('Hygiene Data'!E111)),NA())</f>
        <v>#N/A</v>
      </c>
      <c r="BD117" s="531" t="e">
        <f ca="1">+IF(AND(ISNUMBER(OFFSET('Hygiene Data'!$E$7,0,10*ROW('Hygiene Data'!E111))),'Data Summary'!DS117="Yes"),OFFSET('Hygiene Data'!$E$7,0,10*ROW('Hygiene Data'!E111)),NA())</f>
        <v>#N/A</v>
      </c>
      <c r="BE117" s="531" t="e">
        <f ca="1">+IF(AND(ISNUMBER(OFFSET('Hygiene Data'!$E$9,0,10*ROW('Hygiene Data'!E111))),'Data Summary'!DT117="Yes"),OFFSET('Hygiene Data'!$E$9,0,10*ROW('Hygiene Data'!E111)),NA())</f>
        <v>#N/A</v>
      </c>
      <c r="BF117" s="531" t="e">
        <f ca="1">+IF(AND(ISNUMBER(OFFSET('Hygiene Data'!$F$5,0,10*ROW('Hygiene Data'!F111))),'Data Summary'!DU117="Yes"),OFFSET('Hygiene Data'!$F$5,0,10*ROW('Hygiene Data'!F111)),NA())</f>
        <v>#N/A</v>
      </c>
      <c r="BG117" s="531" t="e">
        <f ca="1">+IF(AND(ISNUMBER(OFFSET('Hygiene Data'!$F$7,0,10*ROW('Hygiene Data'!F111))),'Data Summary'!DV117="Yes"),OFFSET('Hygiene Data'!$F$7,0,10*ROW('Hygiene Data'!F111)),NA())</f>
        <v>#N/A</v>
      </c>
      <c r="BH117" s="531" t="e">
        <f ca="1">+IF(AND(ISNUMBER(OFFSET('Hygiene Data'!$F$9,0,10*ROW('Hygiene Data'!F111))),'Data Summary'!DW117="Yes"),OFFSET('Hygiene Data'!$F$9,0,10*ROW('Hygiene Data'!F111)),NA())</f>
        <v>#N/A</v>
      </c>
      <c r="BI117" s="531" t="e">
        <f ca="1">+IF(AND(ISNUMBER(OFFSET('Hygiene Data'!$G$5,0,10*ROW('Hygiene Data'!G111))),'Data Summary'!DX117="Yes"),OFFSET('Hygiene Data'!$G$5,0,10*ROW('Hygiene Data'!G111)),NA())</f>
        <v>#N/A</v>
      </c>
      <c r="BJ117" s="531" t="e">
        <f ca="1">+IF(AND(ISNUMBER(OFFSET('Hygiene Data'!$G$7,0,10*ROW('Hygiene Data'!G111))),'Data Summary'!DY117="Yes"),OFFSET('Hygiene Data'!$G$7,0,10*ROW('Hygiene Data'!G111)),NA())</f>
        <v>#N/A</v>
      </c>
      <c r="BK117" s="531" t="e">
        <f ca="1">+IF(AND(ISNUMBER(OFFSET('Hygiene Data'!$G$9,0,10*ROW('Hygiene Data'!G111))),'Data Summary'!DZ117="Yes"),OFFSET('Hygiene Data'!$G$9,0,10*ROW('Hygiene Data'!G111)),NA())</f>
        <v>#N/A</v>
      </c>
      <c r="BL117" s="531" t="e">
        <f ca="1">+IF(AND(ISNUMBER(OFFSET('Hygiene Data'!$H$5,0,10*ROW('Hygiene Data'!H111))),'Data Summary'!EA117="Yes"),OFFSET('Hygiene Data'!$H$5,0,10*ROW('Hygiene Data'!H111)),NA())</f>
        <v>#N/A</v>
      </c>
      <c r="BM117" s="531" t="e">
        <f ca="1">+IF(AND(ISNUMBER(OFFSET('Hygiene Data'!$H$7,0,10*ROW('Hygiene Data'!H111))),'Data Summary'!EB117="Yes"),OFFSET('Hygiene Data'!$H$7,0,10*ROW('Hygiene Data'!H111)),NA())</f>
        <v>#N/A</v>
      </c>
      <c r="BN117" s="531" t="e">
        <f ca="1">+IF(AND(ISNUMBER(OFFSET('Hygiene Data'!$H$9,0,10*ROW('Hygiene Data'!H111))),'Data Summary'!EC117="Yes"),OFFSET('Hygiene Data'!$H$9,0,10*ROW('Hygiene Data'!H111)),NA())</f>
        <v>#N/A</v>
      </c>
      <c r="BO117" s="531" t="e">
        <f ca="1">+IF(AND(ISNUMBER(OFFSET('Hygiene Data'!$I$5,0,10*ROW('Hygiene Data'!I111))),'Data Summary'!ED117="Yes"),OFFSET('Hygiene Data'!$I$5,0,10*ROW('Hygiene Data'!I111)),NA())</f>
        <v>#N/A</v>
      </c>
      <c r="BP117" s="531" t="e">
        <f ca="1">+IF(AND(ISNUMBER(OFFSET('Hygiene Data'!$I$7,0,10*ROW('Hygiene Data'!I111))),'Data Summary'!EE117="Yes"),OFFSET('Hygiene Data'!$I$7,0,10*ROW('Hygiene Data'!I111)),NA())</f>
        <v>#N/A</v>
      </c>
      <c r="BQ117" s="531" t="e">
        <f ca="1">+IF(AND(ISNUMBER(OFFSET('Hygiene Data'!$I$9,0,10*ROW('Hygiene Data'!I111))),'Data Summary'!EF117="Yes"),OFFSET('Hygiene Data'!$I$9,0,10*ROW('Hygiene Data'!I111)),NA())</f>
        <v>#N/A</v>
      </c>
    </row>
    <row r="118" spans="1:69" x14ac:dyDescent="0.25">
      <c r="A118" s="527" t="e">
        <f ca="1">+RIGHT('Data Summary'!A118,LEN('Data Summary'!A118)-9)</f>
        <v>#VALUE!</v>
      </c>
      <c r="B118" s="501" t="str">
        <f ca="1">+IF(ISTEXT('Data Summary'!B118),'Data Summary'!B118,"")</f>
        <v/>
      </c>
      <c r="C118" s="528" t="e">
        <f ca="1">+VALUE('Data Summary'!C118)</f>
        <v>#VALUE!</v>
      </c>
      <c r="D118" s="529" t="e">
        <f ca="1">+IF(AND(ISNUMBER(OFFSET('Water Data'!$D$4,0,10*ROW('Water Data'!D112))),'Data Summary'!BS118="Yes"),100-OFFSET('Water Data'!$D$4,0,10*ROW('Water Data'!D112)),NA())</f>
        <v>#N/A</v>
      </c>
      <c r="E118" s="529" t="e">
        <f ca="1">+IF(AND(ISNUMBER(OFFSET('Water Data'!$D$6,0,10*ROW('Water Data'!D112))),'Data Summary'!BT118="Yes"),OFFSET('Water Data'!$D$6,0,10*ROW('Water Data'!D112)),NA())</f>
        <v>#N/A</v>
      </c>
      <c r="F118" s="529" t="e">
        <f ca="1">+IF(AND(ISNUMBER(OFFSET('Water Data'!$D$9,0,10*ROW('Water Data'!D112))),'Data Summary'!BU118="Yes"),OFFSET('Water Data'!$D$9,0,10*ROW('Water Data'!D112)),NA())</f>
        <v>#N/A</v>
      </c>
      <c r="G118" s="529" t="e">
        <f ca="1">+IF(AND(ISNUMBER(OFFSET('Water Data'!$E$4,0,10*ROW('Water Data'!E112))),'Data Summary'!BV118="Yes"),100-OFFSET('Water Data'!$E$4,0,10*ROW('Water Data'!E112)),NA())</f>
        <v>#N/A</v>
      </c>
      <c r="H118" s="529" t="e">
        <f ca="1">+IF(AND(ISNUMBER(OFFSET('Water Data'!$E$6,0,10*ROW('Water Data'!E112))),'Data Summary'!BW118="Yes"),OFFSET('Water Data'!$E$6,0,10*ROW('Water Data'!E112)),NA())</f>
        <v>#N/A</v>
      </c>
      <c r="I118" s="529" t="e">
        <f ca="1">+IF(AND(ISNUMBER(OFFSET('Water Data'!$E$9,0,10*ROW('Water Data'!E112))),'Data Summary'!BX118="Yes"),OFFSET('Water Data'!$E$9,0,10*ROW('Water Data'!E112)),NA())</f>
        <v>#N/A</v>
      </c>
      <c r="J118" s="529" t="e">
        <f ca="1">+IF(AND(ISNUMBER(OFFSET('Water Data'!$F$4,0,10*ROW('Water Data'!F112))),'Data Summary'!BY118="Yes"),100-OFFSET('Water Data'!$F$4,0,10*ROW('Water Data'!F112)),NA())</f>
        <v>#N/A</v>
      </c>
      <c r="K118" s="529" t="e">
        <f ca="1">+IF(AND(ISNUMBER(OFFSET('Water Data'!$F$6,0,10*ROW('Water Data'!F112))),'Data Summary'!BZ118="Yes"),OFFSET('Water Data'!$F$6,0,10*ROW('Water Data'!F112)),NA())</f>
        <v>#N/A</v>
      </c>
      <c r="L118" s="529" t="e">
        <f ca="1">+IF(AND(ISNUMBER(OFFSET('Water Data'!$F$9,0,10*ROW('Water Data'!F112))),'Data Summary'!CA118="Yes"),OFFSET('Water Data'!$F$9,0,10*ROW('Water Data'!F112)),NA())</f>
        <v>#N/A</v>
      </c>
      <c r="M118" s="529" t="e">
        <f ca="1">+IF(AND(ISNUMBER(OFFSET('Water Data'!$G$4,0,10*ROW('Water Data'!G112))),'Data Summary'!CB118="Yes"),100-OFFSET('Water Data'!$G$4,0,10*ROW('Water Data'!G112)),NA())</f>
        <v>#N/A</v>
      </c>
      <c r="N118" s="529" t="e">
        <f ca="1">+IF(AND(ISNUMBER(OFFSET('Water Data'!$G$6,0,10*ROW('Water Data'!G112))),'Data Summary'!CC118="Yes"),OFFSET('Water Data'!$G$6,0,10*ROW('Water Data'!G112)),NA())</f>
        <v>#N/A</v>
      </c>
      <c r="O118" s="529" t="e">
        <f ca="1">+IF(AND(ISNUMBER(OFFSET('Water Data'!$G$9,0,10*ROW('Water Data'!G112))),'Data Summary'!CD118="Yes"),OFFSET('Water Data'!$G$9,0,10*ROW('Water Data'!G112)),NA())</f>
        <v>#N/A</v>
      </c>
      <c r="P118" s="529" t="e">
        <f ca="1">+IF(AND(ISNUMBER(OFFSET('Water Data'!$H$4,0,10*ROW('Water Data'!H112))),'Data Summary'!CE118="Yes"),100-OFFSET('Water Data'!$H$4,0,10*ROW('Water Data'!H112)),NA())</f>
        <v>#N/A</v>
      </c>
      <c r="Q118" s="529" t="e">
        <f ca="1">+IF(AND(ISNUMBER(OFFSET('Water Data'!$H$6,0,10*ROW('Water Data'!H112))),'Data Summary'!CF118="Yes"),OFFSET('Water Data'!$H$6,0,10*ROW('Water Data'!H112)),NA())</f>
        <v>#N/A</v>
      </c>
      <c r="R118" s="529" t="e">
        <f ca="1">+IF(AND(ISNUMBER(OFFSET('Water Data'!$H$9,0,10*ROW('Water Data'!H112))),'Data Summary'!CG118="Yes"),OFFSET('Water Data'!$H$9,0,10*ROW('Water Data'!H112)),NA())</f>
        <v>#N/A</v>
      </c>
      <c r="S118" s="529" t="e">
        <f ca="1">+IF(AND(ISNUMBER(OFFSET('Water Data'!$I$4,0,10*ROW('Water Data'!I112))),'Data Summary'!CH118="Yes"),100-OFFSET('Water Data'!$I$4,0,10*ROW('Water Data'!I112)),NA())</f>
        <v>#N/A</v>
      </c>
      <c r="T118" s="529" t="e">
        <f ca="1">+IF(AND(ISNUMBER(OFFSET('Water Data'!$I$6,0,10*ROW('Water Data'!I112))),'Data Summary'!CI118="Yes"),OFFSET('Water Data'!$I$6,0,10*ROW('Water Data'!I112)),NA())</f>
        <v>#N/A</v>
      </c>
      <c r="U118" s="529" t="e">
        <f ca="1">+IF(AND(ISNUMBER(OFFSET('Water Data'!$I$9,0,10*ROW('Water Data'!I112))),'Data Summary'!CJ118="Yes"),OFFSET('Water Data'!$I$9,0,10*ROW('Water Data'!I112)),NA())</f>
        <v>#N/A</v>
      </c>
      <c r="V118" s="530" t="e">
        <f ca="1">+IF(AND(ISNUMBER(OFFSET('Sanitation Data'!$D$4,0,10*ROW('Sanitation Data'!D112))),'Data Summary'!CK118="Yes"),100-OFFSET('Sanitation Data'!$D$4,0,10*ROW('Sanitation Data'!D112)),NA())</f>
        <v>#N/A</v>
      </c>
      <c r="W118" s="530" t="e">
        <f ca="1">+IF(AND(ISNUMBER(OFFSET('Sanitation Data'!$D$6,0,10*ROW('Sanitation Data'!D112))),'Data Summary'!CL118="Yes"),OFFSET('Sanitation Data'!$D$6,0,10*ROW('Sanitation Data'!D112)),NA())</f>
        <v>#N/A</v>
      </c>
      <c r="X118" s="530" t="e">
        <f ca="1">+IF(AND(ISNUMBER(OFFSET('Sanitation Data'!$D$10,0,10*ROW('Sanitation Data'!D112))),'Data Summary'!CM118="Yes"),OFFSET('Sanitation Data'!$D$10,0,10*ROW('Sanitation Data'!D112)),NA())</f>
        <v>#N/A</v>
      </c>
      <c r="Y118" s="530" t="e">
        <f ca="1">+IF(AND(ISNUMBER(OFFSET('Sanitation Data'!$D$11,0,10*ROW('Sanitation Data'!D112))),'Data Summary'!CN118="Yes"),OFFSET('Sanitation Data'!$D$11,0,10*ROW('Sanitation Data'!D112)),NA())</f>
        <v>#N/A</v>
      </c>
      <c r="Z118" s="530" t="e">
        <f ca="1">+IF(AND(ISNUMBER(OFFSET('Sanitation Data'!$D$12,0,10*ROW('Sanitation Data'!D112))),'Data Summary'!CO118="Yes"),OFFSET('Sanitation Data'!$D$12,0,10*ROW('Sanitation Data'!D112)),NA())</f>
        <v>#N/A</v>
      </c>
      <c r="AA118" s="530" t="e">
        <f ca="1">+IF(AND(ISNUMBER(OFFSET('Sanitation Data'!$E$4,0,10*ROW('Sanitation Data'!E112))),'Data Summary'!CP118="Yes"),100-OFFSET('Sanitation Data'!$E$4,0,10*ROW('Sanitation Data'!E112)),NA())</f>
        <v>#N/A</v>
      </c>
      <c r="AB118" s="530" t="e">
        <f ca="1">+IF(AND(ISNUMBER(OFFSET('Sanitation Data'!$E$6,0,10*ROW('Sanitation Data'!E112))),'Data Summary'!CQ118="Yes"),OFFSET('Sanitation Data'!$E$6,0,10*ROW('Sanitation Data'!E112)),NA())</f>
        <v>#N/A</v>
      </c>
      <c r="AC118" s="530" t="e">
        <f ca="1">+IF(AND(ISNUMBER(OFFSET('Sanitation Data'!$E$10,0,10*ROW('Sanitation Data'!E112))),'Data Summary'!CR118="Yes"),OFFSET('Sanitation Data'!$E$10,0,10*ROW('Sanitation Data'!E112)),NA())</f>
        <v>#N/A</v>
      </c>
      <c r="AD118" s="530" t="e">
        <f ca="1">+IF(AND(ISNUMBER(OFFSET('Sanitation Data'!$E$11,0,10*ROW('Sanitation Data'!E112))),'Data Summary'!CS118="Yes"),OFFSET('Sanitation Data'!$E$11,0,10*ROW('Sanitation Data'!E112)),NA())</f>
        <v>#N/A</v>
      </c>
      <c r="AE118" s="530" t="e">
        <f ca="1">+IF(AND(ISNUMBER(OFFSET('Sanitation Data'!$E$12,0,10*ROW('Sanitation Data'!E112))),'Data Summary'!CT118="Yes"),OFFSET('Sanitation Data'!$E$12,0,10*ROW('Sanitation Data'!E112)),NA())</f>
        <v>#N/A</v>
      </c>
      <c r="AF118" s="530" t="e">
        <f ca="1">+IF(AND(ISNUMBER(OFFSET('Sanitation Data'!$F$4,0,10*ROW('Sanitation Data'!F112))),'Data Summary'!CU118="Yes"),100-OFFSET('Sanitation Data'!$F$4,0,10*ROW('Sanitation Data'!F112)),NA())</f>
        <v>#N/A</v>
      </c>
      <c r="AG118" s="530" t="e">
        <f ca="1">+IF(AND(ISNUMBER(OFFSET('Sanitation Data'!$F$6,0,10*ROW('Sanitation Data'!F112))),'Data Summary'!CV118="Yes"),OFFSET('Sanitation Data'!$F$6,0,10*ROW('Sanitation Data'!F112)),NA())</f>
        <v>#N/A</v>
      </c>
      <c r="AH118" s="530" t="e">
        <f ca="1">+IF(AND(ISNUMBER(OFFSET('Sanitation Data'!$F$10,0,10*ROW('Sanitation Data'!F112))),'Data Summary'!CW118="Yes"),OFFSET('Sanitation Data'!$F$10,0,10*ROW('Sanitation Data'!F112)),NA())</f>
        <v>#N/A</v>
      </c>
      <c r="AI118" s="530" t="e">
        <f ca="1">+IF(AND(ISNUMBER(OFFSET('Sanitation Data'!$F$11,0,10*ROW('Sanitation Data'!F112))),'Data Summary'!CX118="Yes"),OFFSET('Sanitation Data'!$F$11,0,10*ROW('Sanitation Data'!F112)),NA())</f>
        <v>#N/A</v>
      </c>
      <c r="AJ118" s="530" t="e">
        <f ca="1">+IF(AND(ISNUMBER(OFFSET('Sanitation Data'!$F$12,0,10*ROW('Sanitation Data'!F112))),'Data Summary'!CY118="Yes"),OFFSET('Sanitation Data'!$F$12,0,10*ROW('Sanitation Data'!F112)),NA())</f>
        <v>#N/A</v>
      </c>
      <c r="AK118" s="530" t="e">
        <f ca="1">+IF(AND(ISNUMBER(OFFSET('Sanitation Data'!$G$4,0,10*ROW('Sanitation Data'!G112))),'Data Summary'!CZ118="Yes"),100-OFFSET('Sanitation Data'!$G$4,0,10*ROW('Sanitation Data'!G112)),NA())</f>
        <v>#N/A</v>
      </c>
      <c r="AL118" s="530" t="e">
        <f ca="1">+IF(AND(ISNUMBER(OFFSET('Sanitation Data'!$G$6,0,10*ROW('Sanitation Data'!G112))),'Data Summary'!DA118="Yes"),OFFSET('Sanitation Data'!$G$6,0,10*ROW('Sanitation Data'!G112)),NA())</f>
        <v>#N/A</v>
      </c>
      <c r="AM118" s="530" t="e">
        <f ca="1">+IF(AND(ISNUMBER(OFFSET('Sanitation Data'!$G$10,0,10*ROW('Sanitation Data'!G112))),'Data Summary'!DB118="Yes"),OFFSET('Sanitation Data'!$G$10,0,10*ROW('Sanitation Data'!G112)),NA())</f>
        <v>#N/A</v>
      </c>
      <c r="AN118" s="530" t="e">
        <f ca="1">+IF(AND(ISNUMBER(OFFSET('Sanitation Data'!$G$11,0,10*ROW('Sanitation Data'!G112))),'Data Summary'!DC118="Yes"),OFFSET('Sanitation Data'!$G$11,0,10*ROW('Sanitation Data'!G112)),NA())</f>
        <v>#N/A</v>
      </c>
      <c r="AO118" s="530" t="e">
        <f ca="1">+IF(AND(ISNUMBER(OFFSET('Sanitation Data'!$G$12,0,10*ROW('Sanitation Data'!G112))),'Data Summary'!DD118="Yes"),OFFSET('Sanitation Data'!$G$12,0,10*ROW('Sanitation Data'!G112)),NA())</f>
        <v>#N/A</v>
      </c>
      <c r="AP118" s="530" t="e">
        <f ca="1">+IF(AND(ISNUMBER(OFFSET('Sanitation Data'!$H$4,0,10*ROW('Sanitation Data'!H112))),'Data Summary'!DE118="Yes"),100-OFFSET('Sanitation Data'!$H$4,0,10*ROW('Sanitation Data'!H112)),NA())</f>
        <v>#N/A</v>
      </c>
      <c r="AQ118" s="530" t="e">
        <f ca="1">+IF(AND(ISNUMBER(OFFSET('Sanitation Data'!$H$6,0,10*ROW('Sanitation Data'!H112))),'Data Summary'!DF118="Yes"),OFFSET('Sanitation Data'!$H$6,0,10*ROW('Sanitation Data'!H112)),NA())</f>
        <v>#N/A</v>
      </c>
      <c r="AR118" s="530" t="e">
        <f ca="1">+IF(AND(ISNUMBER(OFFSET('Sanitation Data'!$H$10,0,10*ROW('Sanitation Data'!H112))),'Data Summary'!DG118="Yes"),OFFSET('Sanitation Data'!$H$10,0,10*ROW('Sanitation Data'!H112)),NA())</f>
        <v>#N/A</v>
      </c>
      <c r="AS118" s="530" t="e">
        <f ca="1">+IF(AND(ISNUMBER(OFFSET('Sanitation Data'!$H$11,0,10*ROW('Sanitation Data'!H112))),'Data Summary'!DH118="Yes"),OFFSET('Sanitation Data'!$H$11,0,10*ROW('Sanitation Data'!H112)),NA())</f>
        <v>#N/A</v>
      </c>
      <c r="AT118" s="530" t="e">
        <f ca="1">+IF(AND(ISNUMBER(OFFSET('Sanitation Data'!$H$12,0,10*ROW('Sanitation Data'!H112))),'Data Summary'!DI118="Yes"),OFFSET('Sanitation Data'!$H$12,0,10*ROW('Sanitation Data'!H112)),NA())</f>
        <v>#N/A</v>
      </c>
      <c r="AU118" s="530" t="e">
        <f ca="1">+IF(AND(ISNUMBER(OFFSET('Sanitation Data'!$I$4,0,10*ROW('Sanitation Data'!I112))),'Data Summary'!DJ118="Yes"),100-OFFSET('Sanitation Data'!$I$4,0,10*ROW('Sanitation Data'!I112)),NA())</f>
        <v>#N/A</v>
      </c>
      <c r="AV118" s="530" t="e">
        <f ca="1">+IF(AND(ISNUMBER(OFFSET('Sanitation Data'!$I$6,0,10*ROW('Sanitation Data'!I112))),'Data Summary'!DK118="Yes"),OFFSET('Sanitation Data'!$I$6,0,10*ROW('Sanitation Data'!I112)),NA())</f>
        <v>#N/A</v>
      </c>
      <c r="AW118" s="530" t="e">
        <f ca="1">+IF(AND(ISNUMBER(OFFSET('Sanitation Data'!$I$10,0,10*ROW('Sanitation Data'!I112))),'Data Summary'!DL118="Yes"),OFFSET('Sanitation Data'!$I$10,0,10*ROW('Sanitation Data'!I112)),NA())</f>
        <v>#N/A</v>
      </c>
      <c r="AX118" s="530" t="e">
        <f ca="1">+IF(AND(ISNUMBER(OFFSET('Sanitation Data'!$I$11,0,10*ROW('Sanitation Data'!I112))),'Data Summary'!DM118="Yes"),OFFSET('Sanitation Data'!$I$11,0,10*ROW('Sanitation Data'!I112)),NA())</f>
        <v>#N/A</v>
      </c>
      <c r="AY118" s="530" t="e">
        <f ca="1">+IF(AND(ISNUMBER(OFFSET('Sanitation Data'!$I$12,0,10*ROW('Sanitation Data'!I112))),'Data Summary'!DN118="Yes"),OFFSET('Sanitation Data'!$I$12,0,10*ROW('Sanitation Data'!I112)),NA())</f>
        <v>#N/A</v>
      </c>
      <c r="AZ118" s="531" t="e">
        <f ca="1">+IF(AND(ISNUMBER(OFFSET('Hygiene Data'!$D$5,0,10*ROW('Hygiene Data'!D112))),'Data Summary'!DO118="Yes"),OFFSET('Hygiene Data'!$D$5,0,10*ROW('Hygiene Data'!D112)),NA())</f>
        <v>#N/A</v>
      </c>
      <c r="BA118" s="531" t="e">
        <f ca="1">+IF(AND(ISNUMBER(OFFSET('Hygiene Data'!$D$7,0,10*ROW('Hygiene Data'!D112))),'Data Summary'!DP118="Yes"),OFFSET('Hygiene Data'!$D$7,0,10*ROW('Hygiene Data'!D112)),NA())</f>
        <v>#N/A</v>
      </c>
      <c r="BB118" s="531" t="e">
        <f ca="1">+IF(AND(ISNUMBER(OFFSET('Hygiene Data'!$D$9,0,10*ROW('Hygiene Data'!D112))),'Data Summary'!DQ118="Yes"),OFFSET('Hygiene Data'!$D$9,0,10*ROW('Hygiene Data'!D112)),NA())</f>
        <v>#N/A</v>
      </c>
      <c r="BC118" s="531" t="e">
        <f ca="1">+IF(AND(ISNUMBER(OFFSET('Hygiene Data'!$E$5,0,10*ROW('Hygiene Data'!E112))),'Data Summary'!DR118="Yes"),OFFSET('Hygiene Data'!$E$5,0,10*ROW('Hygiene Data'!E112)),NA())</f>
        <v>#N/A</v>
      </c>
      <c r="BD118" s="531" t="e">
        <f ca="1">+IF(AND(ISNUMBER(OFFSET('Hygiene Data'!$E$7,0,10*ROW('Hygiene Data'!E112))),'Data Summary'!DS118="Yes"),OFFSET('Hygiene Data'!$E$7,0,10*ROW('Hygiene Data'!E112)),NA())</f>
        <v>#N/A</v>
      </c>
      <c r="BE118" s="531" t="e">
        <f ca="1">+IF(AND(ISNUMBER(OFFSET('Hygiene Data'!$E$9,0,10*ROW('Hygiene Data'!E112))),'Data Summary'!DT118="Yes"),OFFSET('Hygiene Data'!$E$9,0,10*ROW('Hygiene Data'!E112)),NA())</f>
        <v>#N/A</v>
      </c>
      <c r="BF118" s="531" t="e">
        <f ca="1">+IF(AND(ISNUMBER(OFFSET('Hygiene Data'!$F$5,0,10*ROW('Hygiene Data'!F112))),'Data Summary'!DU118="Yes"),OFFSET('Hygiene Data'!$F$5,0,10*ROW('Hygiene Data'!F112)),NA())</f>
        <v>#N/A</v>
      </c>
      <c r="BG118" s="531" t="e">
        <f ca="1">+IF(AND(ISNUMBER(OFFSET('Hygiene Data'!$F$7,0,10*ROW('Hygiene Data'!F112))),'Data Summary'!DV118="Yes"),OFFSET('Hygiene Data'!$F$7,0,10*ROW('Hygiene Data'!F112)),NA())</f>
        <v>#N/A</v>
      </c>
      <c r="BH118" s="531" t="e">
        <f ca="1">+IF(AND(ISNUMBER(OFFSET('Hygiene Data'!$F$9,0,10*ROW('Hygiene Data'!F112))),'Data Summary'!DW118="Yes"),OFFSET('Hygiene Data'!$F$9,0,10*ROW('Hygiene Data'!F112)),NA())</f>
        <v>#N/A</v>
      </c>
      <c r="BI118" s="531" t="e">
        <f ca="1">+IF(AND(ISNUMBER(OFFSET('Hygiene Data'!$G$5,0,10*ROW('Hygiene Data'!G112))),'Data Summary'!DX118="Yes"),OFFSET('Hygiene Data'!$G$5,0,10*ROW('Hygiene Data'!G112)),NA())</f>
        <v>#N/A</v>
      </c>
      <c r="BJ118" s="531" t="e">
        <f ca="1">+IF(AND(ISNUMBER(OFFSET('Hygiene Data'!$G$7,0,10*ROW('Hygiene Data'!G112))),'Data Summary'!DY118="Yes"),OFFSET('Hygiene Data'!$G$7,0,10*ROW('Hygiene Data'!G112)),NA())</f>
        <v>#N/A</v>
      </c>
      <c r="BK118" s="531" t="e">
        <f ca="1">+IF(AND(ISNUMBER(OFFSET('Hygiene Data'!$G$9,0,10*ROW('Hygiene Data'!G112))),'Data Summary'!DZ118="Yes"),OFFSET('Hygiene Data'!$G$9,0,10*ROW('Hygiene Data'!G112)),NA())</f>
        <v>#N/A</v>
      </c>
      <c r="BL118" s="531" t="e">
        <f ca="1">+IF(AND(ISNUMBER(OFFSET('Hygiene Data'!$H$5,0,10*ROW('Hygiene Data'!H112))),'Data Summary'!EA118="Yes"),OFFSET('Hygiene Data'!$H$5,0,10*ROW('Hygiene Data'!H112)),NA())</f>
        <v>#N/A</v>
      </c>
      <c r="BM118" s="531" t="e">
        <f ca="1">+IF(AND(ISNUMBER(OFFSET('Hygiene Data'!$H$7,0,10*ROW('Hygiene Data'!H112))),'Data Summary'!EB118="Yes"),OFFSET('Hygiene Data'!$H$7,0,10*ROW('Hygiene Data'!H112)),NA())</f>
        <v>#N/A</v>
      </c>
      <c r="BN118" s="531" t="e">
        <f ca="1">+IF(AND(ISNUMBER(OFFSET('Hygiene Data'!$H$9,0,10*ROW('Hygiene Data'!H112))),'Data Summary'!EC118="Yes"),OFFSET('Hygiene Data'!$H$9,0,10*ROW('Hygiene Data'!H112)),NA())</f>
        <v>#N/A</v>
      </c>
      <c r="BO118" s="531" t="e">
        <f ca="1">+IF(AND(ISNUMBER(OFFSET('Hygiene Data'!$I$5,0,10*ROW('Hygiene Data'!I112))),'Data Summary'!ED118="Yes"),OFFSET('Hygiene Data'!$I$5,0,10*ROW('Hygiene Data'!I112)),NA())</f>
        <v>#N/A</v>
      </c>
      <c r="BP118" s="531" t="e">
        <f ca="1">+IF(AND(ISNUMBER(OFFSET('Hygiene Data'!$I$7,0,10*ROW('Hygiene Data'!I112))),'Data Summary'!EE118="Yes"),OFFSET('Hygiene Data'!$I$7,0,10*ROW('Hygiene Data'!I112)),NA())</f>
        <v>#N/A</v>
      </c>
      <c r="BQ118" s="531" t="e">
        <f ca="1">+IF(AND(ISNUMBER(OFFSET('Hygiene Data'!$I$9,0,10*ROW('Hygiene Data'!I112))),'Data Summary'!EF118="Yes"),OFFSET('Hygiene Data'!$I$9,0,10*ROW('Hygiene Data'!I112)),NA())</f>
        <v>#N/A</v>
      </c>
    </row>
    <row r="119" spans="1:69" x14ac:dyDescent="0.25">
      <c r="A119" s="527" t="e">
        <f ca="1">+RIGHT('Data Summary'!A119,LEN('Data Summary'!A119)-9)</f>
        <v>#VALUE!</v>
      </c>
      <c r="B119" s="501" t="str">
        <f ca="1">+IF(ISTEXT('Data Summary'!B119),'Data Summary'!B119,"")</f>
        <v/>
      </c>
      <c r="C119" s="528" t="e">
        <f ca="1">+VALUE('Data Summary'!C119)</f>
        <v>#VALUE!</v>
      </c>
      <c r="D119" s="529" t="e">
        <f ca="1">+IF(AND(ISNUMBER(OFFSET('Water Data'!$D$4,0,10*ROW('Water Data'!D113))),'Data Summary'!BS119="Yes"),100-OFFSET('Water Data'!$D$4,0,10*ROW('Water Data'!D113)),NA())</f>
        <v>#N/A</v>
      </c>
      <c r="E119" s="529" t="e">
        <f ca="1">+IF(AND(ISNUMBER(OFFSET('Water Data'!$D$6,0,10*ROW('Water Data'!D113))),'Data Summary'!BT119="Yes"),OFFSET('Water Data'!$D$6,0,10*ROW('Water Data'!D113)),NA())</f>
        <v>#N/A</v>
      </c>
      <c r="F119" s="529" t="e">
        <f ca="1">+IF(AND(ISNUMBER(OFFSET('Water Data'!$D$9,0,10*ROW('Water Data'!D113))),'Data Summary'!BU119="Yes"),OFFSET('Water Data'!$D$9,0,10*ROW('Water Data'!D113)),NA())</f>
        <v>#N/A</v>
      </c>
      <c r="G119" s="529" t="e">
        <f ca="1">+IF(AND(ISNUMBER(OFFSET('Water Data'!$E$4,0,10*ROW('Water Data'!E113))),'Data Summary'!BV119="Yes"),100-OFFSET('Water Data'!$E$4,0,10*ROW('Water Data'!E113)),NA())</f>
        <v>#N/A</v>
      </c>
      <c r="H119" s="529" t="e">
        <f ca="1">+IF(AND(ISNUMBER(OFFSET('Water Data'!$E$6,0,10*ROW('Water Data'!E113))),'Data Summary'!BW119="Yes"),OFFSET('Water Data'!$E$6,0,10*ROW('Water Data'!E113)),NA())</f>
        <v>#N/A</v>
      </c>
      <c r="I119" s="529" t="e">
        <f ca="1">+IF(AND(ISNUMBER(OFFSET('Water Data'!$E$9,0,10*ROW('Water Data'!E113))),'Data Summary'!BX119="Yes"),OFFSET('Water Data'!$E$9,0,10*ROW('Water Data'!E113)),NA())</f>
        <v>#N/A</v>
      </c>
      <c r="J119" s="529" t="e">
        <f ca="1">+IF(AND(ISNUMBER(OFFSET('Water Data'!$F$4,0,10*ROW('Water Data'!F113))),'Data Summary'!BY119="Yes"),100-OFFSET('Water Data'!$F$4,0,10*ROW('Water Data'!F113)),NA())</f>
        <v>#N/A</v>
      </c>
      <c r="K119" s="529" t="e">
        <f ca="1">+IF(AND(ISNUMBER(OFFSET('Water Data'!$F$6,0,10*ROW('Water Data'!F113))),'Data Summary'!BZ119="Yes"),OFFSET('Water Data'!$F$6,0,10*ROW('Water Data'!F113)),NA())</f>
        <v>#N/A</v>
      </c>
      <c r="L119" s="529" t="e">
        <f ca="1">+IF(AND(ISNUMBER(OFFSET('Water Data'!$F$9,0,10*ROW('Water Data'!F113))),'Data Summary'!CA119="Yes"),OFFSET('Water Data'!$F$9,0,10*ROW('Water Data'!F113)),NA())</f>
        <v>#N/A</v>
      </c>
      <c r="M119" s="529" t="e">
        <f ca="1">+IF(AND(ISNUMBER(OFFSET('Water Data'!$G$4,0,10*ROW('Water Data'!G113))),'Data Summary'!CB119="Yes"),100-OFFSET('Water Data'!$G$4,0,10*ROW('Water Data'!G113)),NA())</f>
        <v>#N/A</v>
      </c>
      <c r="N119" s="529" t="e">
        <f ca="1">+IF(AND(ISNUMBER(OFFSET('Water Data'!$G$6,0,10*ROW('Water Data'!G113))),'Data Summary'!CC119="Yes"),OFFSET('Water Data'!$G$6,0,10*ROW('Water Data'!G113)),NA())</f>
        <v>#N/A</v>
      </c>
      <c r="O119" s="529" t="e">
        <f ca="1">+IF(AND(ISNUMBER(OFFSET('Water Data'!$G$9,0,10*ROW('Water Data'!G113))),'Data Summary'!CD119="Yes"),OFFSET('Water Data'!$G$9,0,10*ROW('Water Data'!G113)),NA())</f>
        <v>#N/A</v>
      </c>
      <c r="P119" s="529" t="e">
        <f ca="1">+IF(AND(ISNUMBER(OFFSET('Water Data'!$H$4,0,10*ROW('Water Data'!H113))),'Data Summary'!CE119="Yes"),100-OFFSET('Water Data'!$H$4,0,10*ROW('Water Data'!H113)),NA())</f>
        <v>#N/A</v>
      </c>
      <c r="Q119" s="529" t="e">
        <f ca="1">+IF(AND(ISNUMBER(OFFSET('Water Data'!$H$6,0,10*ROW('Water Data'!H113))),'Data Summary'!CF119="Yes"),OFFSET('Water Data'!$H$6,0,10*ROW('Water Data'!H113)),NA())</f>
        <v>#N/A</v>
      </c>
      <c r="R119" s="529" t="e">
        <f ca="1">+IF(AND(ISNUMBER(OFFSET('Water Data'!$H$9,0,10*ROW('Water Data'!H113))),'Data Summary'!CG119="Yes"),OFFSET('Water Data'!$H$9,0,10*ROW('Water Data'!H113)),NA())</f>
        <v>#N/A</v>
      </c>
      <c r="S119" s="529" t="e">
        <f ca="1">+IF(AND(ISNUMBER(OFFSET('Water Data'!$I$4,0,10*ROW('Water Data'!I113))),'Data Summary'!CH119="Yes"),100-OFFSET('Water Data'!$I$4,0,10*ROW('Water Data'!I113)),NA())</f>
        <v>#N/A</v>
      </c>
      <c r="T119" s="529" t="e">
        <f ca="1">+IF(AND(ISNUMBER(OFFSET('Water Data'!$I$6,0,10*ROW('Water Data'!I113))),'Data Summary'!CI119="Yes"),OFFSET('Water Data'!$I$6,0,10*ROW('Water Data'!I113)),NA())</f>
        <v>#N/A</v>
      </c>
      <c r="U119" s="529" t="e">
        <f ca="1">+IF(AND(ISNUMBER(OFFSET('Water Data'!$I$9,0,10*ROW('Water Data'!I113))),'Data Summary'!CJ119="Yes"),OFFSET('Water Data'!$I$9,0,10*ROW('Water Data'!I113)),NA())</f>
        <v>#N/A</v>
      </c>
      <c r="V119" s="530" t="e">
        <f ca="1">+IF(AND(ISNUMBER(OFFSET('Sanitation Data'!$D$4,0,10*ROW('Sanitation Data'!D113))),'Data Summary'!CK119="Yes"),100-OFFSET('Sanitation Data'!$D$4,0,10*ROW('Sanitation Data'!D113)),NA())</f>
        <v>#N/A</v>
      </c>
      <c r="W119" s="530" t="e">
        <f ca="1">+IF(AND(ISNUMBER(OFFSET('Sanitation Data'!$D$6,0,10*ROW('Sanitation Data'!D113))),'Data Summary'!CL119="Yes"),OFFSET('Sanitation Data'!$D$6,0,10*ROW('Sanitation Data'!D113)),NA())</f>
        <v>#N/A</v>
      </c>
      <c r="X119" s="530" t="e">
        <f ca="1">+IF(AND(ISNUMBER(OFFSET('Sanitation Data'!$D$10,0,10*ROW('Sanitation Data'!D113))),'Data Summary'!CM119="Yes"),OFFSET('Sanitation Data'!$D$10,0,10*ROW('Sanitation Data'!D113)),NA())</f>
        <v>#N/A</v>
      </c>
      <c r="Y119" s="530" t="e">
        <f ca="1">+IF(AND(ISNUMBER(OFFSET('Sanitation Data'!$D$11,0,10*ROW('Sanitation Data'!D113))),'Data Summary'!CN119="Yes"),OFFSET('Sanitation Data'!$D$11,0,10*ROW('Sanitation Data'!D113)),NA())</f>
        <v>#N/A</v>
      </c>
      <c r="Z119" s="530" t="e">
        <f ca="1">+IF(AND(ISNUMBER(OFFSET('Sanitation Data'!$D$12,0,10*ROW('Sanitation Data'!D113))),'Data Summary'!CO119="Yes"),OFFSET('Sanitation Data'!$D$12,0,10*ROW('Sanitation Data'!D113)),NA())</f>
        <v>#N/A</v>
      </c>
      <c r="AA119" s="530" t="e">
        <f ca="1">+IF(AND(ISNUMBER(OFFSET('Sanitation Data'!$E$4,0,10*ROW('Sanitation Data'!E113))),'Data Summary'!CP119="Yes"),100-OFFSET('Sanitation Data'!$E$4,0,10*ROW('Sanitation Data'!E113)),NA())</f>
        <v>#N/A</v>
      </c>
      <c r="AB119" s="530" t="e">
        <f ca="1">+IF(AND(ISNUMBER(OFFSET('Sanitation Data'!$E$6,0,10*ROW('Sanitation Data'!E113))),'Data Summary'!CQ119="Yes"),OFFSET('Sanitation Data'!$E$6,0,10*ROW('Sanitation Data'!E113)),NA())</f>
        <v>#N/A</v>
      </c>
      <c r="AC119" s="530" t="e">
        <f ca="1">+IF(AND(ISNUMBER(OFFSET('Sanitation Data'!$E$10,0,10*ROW('Sanitation Data'!E113))),'Data Summary'!CR119="Yes"),OFFSET('Sanitation Data'!$E$10,0,10*ROW('Sanitation Data'!E113)),NA())</f>
        <v>#N/A</v>
      </c>
      <c r="AD119" s="530" t="e">
        <f ca="1">+IF(AND(ISNUMBER(OFFSET('Sanitation Data'!$E$11,0,10*ROW('Sanitation Data'!E113))),'Data Summary'!CS119="Yes"),OFFSET('Sanitation Data'!$E$11,0,10*ROW('Sanitation Data'!E113)),NA())</f>
        <v>#N/A</v>
      </c>
      <c r="AE119" s="530" t="e">
        <f ca="1">+IF(AND(ISNUMBER(OFFSET('Sanitation Data'!$E$12,0,10*ROW('Sanitation Data'!E113))),'Data Summary'!CT119="Yes"),OFFSET('Sanitation Data'!$E$12,0,10*ROW('Sanitation Data'!E113)),NA())</f>
        <v>#N/A</v>
      </c>
      <c r="AF119" s="530" t="e">
        <f ca="1">+IF(AND(ISNUMBER(OFFSET('Sanitation Data'!$F$4,0,10*ROW('Sanitation Data'!F113))),'Data Summary'!CU119="Yes"),100-OFFSET('Sanitation Data'!$F$4,0,10*ROW('Sanitation Data'!F113)),NA())</f>
        <v>#N/A</v>
      </c>
      <c r="AG119" s="530" t="e">
        <f ca="1">+IF(AND(ISNUMBER(OFFSET('Sanitation Data'!$F$6,0,10*ROW('Sanitation Data'!F113))),'Data Summary'!CV119="Yes"),OFFSET('Sanitation Data'!$F$6,0,10*ROW('Sanitation Data'!F113)),NA())</f>
        <v>#N/A</v>
      </c>
      <c r="AH119" s="530" t="e">
        <f ca="1">+IF(AND(ISNUMBER(OFFSET('Sanitation Data'!$F$10,0,10*ROW('Sanitation Data'!F113))),'Data Summary'!CW119="Yes"),OFFSET('Sanitation Data'!$F$10,0,10*ROW('Sanitation Data'!F113)),NA())</f>
        <v>#N/A</v>
      </c>
      <c r="AI119" s="530" t="e">
        <f ca="1">+IF(AND(ISNUMBER(OFFSET('Sanitation Data'!$F$11,0,10*ROW('Sanitation Data'!F113))),'Data Summary'!CX119="Yes"),OFFSET('Sanitation Data'!$F$11,0,10*ROW('Sanitation Data'!F113)),NA())</f>
        <v>#N/A</v>
      </c>
      <c r="AJ119" s="530" t="e">
        <f ca="1">+IF(AND(ISNUMBER(OFFSET('Sanitation Data'!$F$12,0,10*ROW('Sanitation Data'!F113))),'Data Summary'!CY119="Yes"),OFFSET('Sanitation Data'!$F$12,0,10*ROW('Sanitation Data'!F113)),NA())</f>
        <v>#N/A</v>
      </c>
      <c r="AK119" s="530" t="e">
        <f ca="1">+IF(AND(ISNUMBER(OFFSET('Sanitation Data'!$G$4,0,10*ROW('Sanitation Data'!G113))),'Data Summary'!CZ119="Yes"),100-OFFSET('Sanitation Data'!$G$4,0,10*ROW('Sanitation Data'!G113)),NA())</f>
        <v>#N/A</v>
      </c>
      <c r="AL119" s="530" t="e">
        <f ca="1">+IF(AND(ISNUMBER(OFFSET('Sanitation Data'!$G$6,0,10*ROW('Sanitation Data'!G113))),'Data Summary'!DA119="Yes"),OFFSET('Sanitation Data'!$G$6,0,10*ROW('Sanitation Data'!G113)),NA())</f>
        <v>#N/A</v>
      </c>
      <c r="AM119" s="530" t="e">
        <f ca="1">+IF(AND(ISNUMBER(OFFSET('Sanitation Data'!$G$10,0,10*ROW('Sanitation Data'!G113))),'Data Summary'!DB119="Yes"),OFFSET('Sanitation Data'!$G$10,0,10*ROW('Sanitation Data'!G113)),NA())</f>
        <v>#N/A</v>
      </c>
      <c r="AN119" s="530" t="e">
        <f ca="1">+IF(AND(ISNUMBER(OFFSET('Sanitation Data'!$G$11,0,10*ROW('Sanitation Data'!G113))),'Data Summary'!DC119="Yes"),OFFSET('Sanitation Data'!$G$11,0,10*ROW('Sanitation Data'!G113)),NA())</f>
        <v>#N/A</v>
      </c>
      <c r="AO119" s="530" t="e">
        <f ca="1">+IF(AND(ISNUMBER(OFFSET('Sanitation Data'!$G$12,0,10*ROW('Sanitation Data'!G113))),'Data Summary'!DD119="Yes"),OFFSET('Sanitation Data'!$G$12,0,10*ROW('Sanitation Data'!G113)),NA())</f>
        <v>#N/A</v>
      </c>
      <c r="AP119" s="530" t="e">
        <f ca="1">+IF(AND(ISNUMBER(OFFSET('Sanitation Data'!$H$4,0,10*ROW('Sanitation Data'!H113))),'Data Summary'!DE119="Yes"),100-OFFSET('Sanitation Data'!$H$4,0,10*ROW('Sanitation Data'!H113)),NA())</f>
        <v>#N/A</v>
      </c>
      <c r="AQ119" s="530" t="e">
        <f ca="1">+IF(AND(ISNUMBER(OFFSET('Sanitation Data'!$H$6,0,10*ROW('Sanitation Data'!H113))),'Data Summary'!DF119="Yes"),OFFSET('Sanitation Data'!$H$6,0,10*ROW('Sanitation Data'!H113)),NA())</f>
        <v>#N/A</v>
      </c>
      <c r="AR119" s="530" t="e">
        <f ca="1">+IF(AND(ISNUMBER(OFFSET('Sanitation Data'!$H$10,0,10*ROW('Sanitation Data'!H113))),'Data Summary'!DG119="Yes"),OFFSET('Sanitation Data'!$H$10,0,10*ROW('Sanitation Data'!H113)),NA())</f>
        <v>#N/A</v>
      </c>
      <c r="AS119" s="530" t="e">
        <f ca="1">+IF(AND(ISNUMBER(OFFSET('Sanitation Data'!$H$11,0,10*ROW('Sanitation Data'!H113))),'Data Summary'!DH119="Yes"),OFFSET('Sanitation Data'!$H$11,0,10*ROW('Sanitation Data'!H113)),NA())</f>
        <v>#N/A</v>
      </c>
      <c r="AT119" s="530" t="e">
        <f ca="1">+IF(AND(ISNUMBER(OFFSET('Sanitation Data'!$H$12,0,10*ROW('Sanitation Data'!H113))),'Data Summary'!DI119="Yes"),OFFSET('Sanitation Data'!$H$12,0,10*ROW('Sanitation Data'!H113)),NA())</f>
        <v>#N/A</v>
      </c>
      <c r="AU119" s="530" t="e">
        <f ca="1">+IF(AND(ISNUMBER(OFFSET('Sanitation Data'!$I$4,0,10*ROW('Sanitation Data'!I113))),'Data Summary'!DJ119="Yes"),100-OFFSET('Sanitation Data'!$I$4,0,10*ROW('Sanitation Data'!I113)),NA())</f>
        <v>#N/A</v>
      </c>
      <c r="AV119" s="530" t="e">
        <f ca="1">+IF(AND(ISNUMBER(OFFSET('Sanitation Data'!$I$6,0,10*ROW('Sanitation Data'!I113))),'Data Summary'!DK119="Yes"),OFFSET('Sanitation Data'!$I$6,0,10*ROW('Sanitation Data'!I113)),NA())</f>
        <v>#N/A</v>
      </c>
      <c r="AW119" s="530" t="e">
        <f ca="1">+IF(AND(ISNUMBER(OFFSET('Sanitation Data'!$I$10,0,10*ROW('Sanitation Data'!I113))),'Data Summary'!DL119="Yes"),OFFSET('Sanitation Data'!$I$10,0,10*ROW('Sanitation Data'!I113)),NA())</f>
        <v>#N/A</v>
      </c>
      <c r="AX119" s="530" t="e">
        <f ca="1">+IF(AND(ISNUMBER(OFFSET('Sanitation Data'!$I$11,0,10*ROW('Sanitation Data'!I113))),'Data Summary'!DM119="Yes"),OFFSET('Sanitation Data'!$I$11,0,10*ROW('Sanitation Data'!I113)),NA())</f>
        <v>#N/A</v>
      </c>
      <c r="AY119" s="530" t="e">
        <f ca="1">+IF(AND(ISNUMBER(OFFSET('Sanitation Data'!$I$12,0,10*ROW('Sanitation Data'!I113))),'Data Summary'!DN119="Yes"),OFFSET('Sanitation Data'!$I$12,0,10*ROW('Sanitation Data'!I113)),NA())</f>
        <v>#N/A</v>
      </c>
      <c r="AZ119" s="531" t="e">
        <f ca="1">+IF(AND(ISNUMBER(OFFSET('Hygiene Data'!$D$5,0,10*ROW('Hygiene Data'!D113))),'Data Summary'!DO119="Yes"),OFFSET('Hygiene Data'!$D$5,0,10*ROW('Hygiene Data'!D113)),NA())</f>
        <v>#N/A</v>
      </c>
      <c r="BA119" s="531" t="e">
        <f ca="1">+IF(AND(ISNUMBER(OFFSET('Hygiene Data'!$D$7,0,10*ROW('Hygiene Data'!D113))),'Data Summary'!DP119="Yes"),OFFSET('Hygiene Data'!$D$7,0,10*ROW('Hygiene Data'!D113)),NA())</f>
        <v>#N/A</v>
      </c>
      <c r="BB119" s="531" t="e">
        <f ca="1">+IF(AND(ISNUMBER(OFFSET('Hygiene Data'!$D$9,0,10*ROW('Hygiene Data'!D113))),'Data Summary'!DQ119="Yes"),OFFSET('Hygiene Data'!$D$9,0,10*ROW('Hygiene Data'!D113)),NA())</f>
        <v>#N/A</v>
      </c>
      <c r="BC119" s="531" t="e">
        <f ca="1">+IF(AND(ISNUMBER(OFFSET('Hygiene Data'!$E$5,0,10*ROW('Hygiene Data'!E113))),'Data Summary'!DR119="Yes"),OFFSET('Hygiene Data'!$E$5,0,10*ROW('Hygiene Data'!E113)),NA())</f>
        <v>#N/A</v>
      </c>
      <c r="BD119" s="531" t="e">
        <f ca="1">+IF(AND(ISNUMBER(OFFSET('Hygiene Data'!$E$7,0,10*ROW('Hygiene Data'!E113))),'Data Summary'!DS119="Yes"),OFFSET('Hygiene Data'!$E$7,0,10*ROW('Hygiene Data'!E113)),NA())</f>
        <v>#N/A</v>
      </c>
      <c r="BE119" s="531" t="e">
        <f ca="1">+IF(AND(ISNUMBER(OFFSET('Hygiene Data'!$E$9,0,10*ROW('Hygiene Data'!E113))),'Data Summary'!DT119="Yes"),OFFSET('Hygiene Data'!$E$9,0,10*ROW('Hygiene Data'!E113)),NA())</f>
        <v>#N/A</v>
      </c>
      <c r="BF119" s="531" t="e">
        <f ca="1">+IF(AND(ISNUMBER(OFFSET('Hygiene Data'!$F$5,0,10*ROW('Hygiene Data'!F113))),'Data Summary'!DU119="Yes"),OFFSET('Hygiene Data'!$F$5,0,10*ROW('Hygiene Data'!F113)),NA())</f>
        <v>#N/A</v>
      </c>
      <c r="BG119" s="531" t="e">
        <f ca="1">+IF(AND(ISNUMBER(OFFSET('Hygiene Data'!$F$7,0,10*ROW('Hygiene Data'!F113))),'Data Summary'!DV119="Yes"),OFFSET('Hygiene Data'!$F$7,0,10*ROW('Hygiene Data'!F113)),NA())</f>
        <v>#N/A</v>
      </c>
      <c r="BH119" s="531" t="e">
        <f ca="1">+IF(AND(ISNUMBER(OFFSET('Hygiene Data'!$F$9,0,10*ROW('Hygiene Data'!F113))),'Data Summary'!DW119="Yes"),OFFSET('Hygiene Data'!$F$9,0,10*ROW('Hygiene Data'!F113)),NA())</f>
        <v>#N/A</v>
      </c>
      <c r="BI119" s="531" t="e">
        <f ca="1">+IF(AND(ISNUMBER(OFFSET('Hygiene Data'!$G$5,0,10*ROW('Hygiene Data'!G113))),'Data Summary'!DX119="Yes"),OFFSET('Hygiene Data'!$G$5,0,10*ROW('Hygiene Data'!G113)),NA())</f>
        <v>#N/A</v>
      </c>
      <c r="BJ119" s="531" t="e">
        <f ca="1">+IF(AND(ISNUMBER(OFFSET('Hygiene Data'!$G$7,0,10*ROW('Hygiene Data'!G113))),'Data Summary'!DY119="Yes"),OFFSET('Hygiene Data'!$G$7,0,10*ROW('Hygiene Data'!G113)),NA())</f>
        <v>#N/A</v>
      </c>
      <c r="BK119" s="531" t="e">
        <f ca="1">+IF(AND(ISNUMBER(OFFSET('Hygiene Data'!$G$9,0,10*ROW('Hygiene Data'!G113))),'Data Summary'!DZ119="Yes"),OFFSET('Hygiene Data'!$G$9,0,10*ROW('Hygiene Data'!G113)),NA())</f>
        <v>#N/A</v>
      </c>
      <c r="BL119" s="531" t="e">
        <f ca="1">+IF(AND(ISNUMBER(OFFSET('Hygiene Data'!$H$5,0,10*ROW('Hygiene Data'!H113))),'Data Summary'!EA119="Yes"),OFFSET('Hygiene Data'!$H$5,0,10*ROW('Hygiene Data'!H113)),NA())</f>
        <v>#N/A</v>
      </c>
      <c r="BM119" s="531" t="e">
        <f ca="1">+IF(AND(ISNUMBER(OFFSET('Hygiene Data'!$H$7,0,10*ROW('Hygiene Data'!H113))),'Data Summary'!EB119="Yes"),OFFSET('Hygiene Data'!$H$7,0,10*ROW('Hygiene Data'!H113)),NA())</f>
        <v>#N/A</v>
      </c>
      <c r="BN119" s="531" t="e">
        <f ca="1">+IF(AND(ISNUMBER(OFFSET('Hygiene Data'!$H$9,0,10*ROW('Hygiene Data'!H113))),'Data Summary'!EC119="Yes"),OFFSET('Hygiene Data'!$H$9,0,10*ROW('Hygiene Data'!H113)),NA())</f>
        <v>#N/A</v>
      </c>
      <c r="BO119" s="531" t="e">
        <f ca="1">+IF(AND(ISNUMBER(OFFSET('Hygiene Data'!$I$5,0,10*ROW('Hygiene Data'!I113))),'Data Summary'!ED119="Yes"),OFFSET('Hygiene Data'!$I$5,0,10*ROW('Hygiene Data'!I113)),NA())</f>
        <v>#N/A</v>
      </c>
      <c r="BP119" s="531" t="e">
        <f ca="1">+IF(AND(ISNUMBER(OFFSET('Hygiene Data'!$I$7,0,10*ROW('Hygiene Data'!I113))),'Data Summary'!EE119="Yes"),OFFSET('Hygiene Data'!$I$7,0,10*ROW('Hygiene Data'!I113)),NA())</f>
        <v>#N/A</v>
      </c>
      <c r="BQ119" s="531" t="e">
        <f ca="1">+IF(AND(ISNUMBER(OFFSET('Hygiene Data'!$I$9,0,10*ROW('Hygiene Data'!I113))),'Data Summary'!EF119="Yes"),OFFSET('Hygiene Data'!$I$9,0,10*ROW('Hygiene Data'!I113)),NA())</f>
        <v>#N/A</v>
      </c>
    </row>
    <row r="120" spans="1:69" x14ac:dyDescent="0.25">
      <c r="A120" s="527" t="e">
        <f ca="1">+RIGHT('Data Summary'!A120,LEN('Data Summary'!A120)-9)</f>
        <v>#VALUE!</v>
      </c>
      <c r="B120" s="501" t="str">
        <f ca="1">+IF(ISTEXT('Data Summary'!B120),'Data Summary'!B120,"")</f>
        <v/>
      </c>
      <c r="C120" s="528" t="e">
        <f ca="1">+VALUE('Data Summary'!C120)</f>
        <v>#VALUE!</v>
      </c>
      <c r="D120" s="529" t="e">
        <f ca="1">+IF(AND(ISNUMBER(OFFSET('Water Data'!$D$4,0,10*ROW('Water Data'!D114))),'Data Summary'!BS120="Yes"),100-OFFSET('Water Data'!$D$4,0,10*ROW('Water Data'!D114)),NA())</f>
        <v>#N/A</v>
      </c>
      <c r="E120" s="529" t="e">
        <f ca="1">+IF(AND(ISNUMBER(OFFSET('Water Data'!$D$6,0,10*ROW('Water Data'!D114))),'Data Summary'!BT120="Yes"),OFFSET('Water Data'!$D$6,0,10*ROW('Water Data'!D114)),NA())</f>
        <v>#N/A</v>
      </c>
      <c r="F120" s="529" t="e">
        <f ca="1">+IF(AND(ISNUMBER(OFFSET('Water Data'!$D$9,0,10*ROW('Water Data'!D114))),'Data Summary'!BU120="Yes"),OFFSET('Water Data'!$D$9,0,10*ROW('Water Data'!D114)),NA())</f>
        <v>#N/A</v>
      </c>
      <c r="G120" s="529" t="e">
        <f ca="1">+IF(AND(ISNUMBER(OFFSET('Water Data'!$E$4,0,10*ROW('Water Data'!E114))),'Data Summary'!BV120="Yes"),100-OFFSET('Water Data'!$E$4,0,10*ROW('Water Data'!E114)),NA())</f>
        <v>#N/A</v>
      </c>
      <c r="H120" s="529" t="e">
        <f ca="1">+IF(AND(ISNUMBER(OFFSET('Water Data'!$E$6,0,10*ROW('Water Data'!E114))),'Data Summary'!BW120="Yes"),OFFSET('Water Data'!$E$6,0,10*ROW('Water Data'!E114)),NA())</f>
        <v>#N/A</v>
      </c>
      <c r="I120" s="529" t="e">
        <f ca="1">+IF(AND(ISNUMBER(OFFSET('Water Data'!$E$9,0,10*ROW('Water Data'!E114))),'Data Summary'!BX120="Yes"),OFFSET('Water Data'!$E$9,0,10*ROW('Water Data'!E114)),NA())</f>
        <v>#N/A</v>
      </c>
      <c r="J120" s="529" t="e">
        <f ca="1">+IF(AND(ISNUMBER(OFFSET('Water Data'!$F$4,0,10*ROW('Water Data'!F114))),'Data Summary'!BY120="Yes"),100-OFFSET('Water Data'!$F$4,0,10*ROW('Water Data'!F114)),NA())</f>
        <v>#N/A</v>
      </c>
      <c r="K120" s="529" t="e">
        <f ca="1">+IF(AND(ISNUMBER(OFFSET('Water Data'!$F$6,0,10*ROW('Water Data'!F114))),'Data Summary'!BZ120="Yes"),OFFSET('Water Data'!$F$6,0,10*ROW('Water Data'!F114)),NA())</f>
        <v>#N/A</v>
      </c>
      <c r="L120" s="529" t="e">
        <f ca="1">+IF(AND(ISNUMBER(OFFSET('Water Data'!$F$9,0,10*ROW('Water Data'!F114))),'Data Summary'!CA120="Yes"),OFFSET('Water Data'!$F$9,0,10*ROW('Water Data'!F114)),NA())</f>
        <v>#N/A</v>
      </c>
      <c r="M120" s="529" t="e">
        <f ca="1">+IF(AND(ISNUMBER(OFFSET('Water Data'!$G$4,0,10*ROW('Water Data'!G114))),'Data Summary'!CB120="Yes"),100-OFFSET('Water Data'!$G$4,0,10*ROW('Water Data'!G114)),NA())</f>
        <v>#N/A</v>
      </c>
      <c r="N120" s="529" t="e">
        <f ca="1">+IF(AND(ISNUMBER(OFFSET('Water Data'!$G$6,0,10*ROW('Water Data'!G114))),'Data Summary'!CC120="Yes"),OFFSET('Water Data'!$G$6,0,10*ROW('Water Data'!G114)),NA())</f>
        <v>#N/A</v>
      </c>
      <c r="O120" s="529" t="e">
        <f ca="1">+IF(AND(ISNUMBER(OFFSET('Water Data'!$G$9,0,10*ROW('Water Data'!G114))),'Data Summary'!CD120="Yes"),OFFSET('Water Data'!$G$9,0,10*ROW('Water Data'!G114)),NA())</f>
        <v>#N/A</v>
      </c>
      <c r="P120" s="529" t="e">
        <f ca="1">+IF(AND(ISNUMBER(OFFSET('Water Data'!$H$4,0,10*ROW('Water Data'!H114))),'Data Summary'!CE120="Yes"),100-OFFSET('Water Data'!$H$4,0,10*ROW('Water Data'!H114)),NA())</f>
        <v>#N/A</v>
      </c>
      <c r="Q120" s="529" t="e">
        <f ca="1">+IF(AND(ISNUMBER(OFFSET('Water Data'!$H$6,0,10*ROW('Water Data'!H114))),'Data Summary'!CF120="Yes"),OFFSET('Water Data'!$H$6,0,10*ROW('Water Data'!H114)),NA())</f>
        <v>#N/A</v>
      </c>
      <c r="R120" s="529" t="e">
        <f ca="1">+IF(AND(ISNUMBER(OFFSET('Water Data'!$H$9,0,10*ROW('Water Data'!H114))),'Data Summary'!CG120="Yes"),OFFSET('Water Data'!$H$9,0,10*ROW('Water Data'!H114)),NA())</f>
        <v>#N/A</v>
      </c>
      <c r="S120" s="529" t="e">
        <f ca="1">+IF(AND(ISNUMBER(OFFSET('Water Data'!$I$4,0,10*ROW('Water Data'!I114))),'Data Summary'!CH120="Yes"),100-OFFSET('Water Data'!$I$4,0,10*ROW('Water Data'!I114)),NA())</f>
        <v>#N/A</v>
      </c>
      <c r="T120" s="529" t="e">
        <f ca="1">+IF(AND(ISNUMBER(OFFSET('Water Data'!$I$6,0,10*ROW('Water Data'!I114))),'Data Summary'!CI120="Yes"),OFFSET('Water Data'!$I$6,0,10*ROW('Water Data'!I114)),NA())</f>
        <v>#N/A</v>
      </c>
      <c r="U120" s="529" t="e">
        <f ca="1">+IF(AND(ISNUMBER(OFFSET('Water Data'!$I$9,0,10*ROW('Water Data'!I114))),'Data Summary'!CJ120="Yes"),OFFSET('Water Data'!$I$9,0,10*ROW('Water Data'!I114)),NA())</f>
        <v>#N/A</v>
      </c>
      <c r="V120" s="530" t="e">
        <f ca="1">+IF(AND(ISNUMBER(OFFSET('Sanitation Data'!$D$4,0,10*ROW('Sanitation Data'!D114))),'Data Summary'!CK120="Yes"),100-OFFSET('Sanitation Data'!$D$4,0,10*ROW('Sanitation Data'!D114)),NA())</f>
        <v>#N/A</v>
      </c>
      <c r="W120" s="530" t="e">
        <f ca="1">+IF(AND(ISNUMBER(OFFSET('Sanitation Data'!$D$6,0,10*ROW('Sanitation Data'!D114))),'Data Summary'!CL120="Yes"),OFFSET('Sanitation Data'!$D$6,0,10*ROW('Sanitation Data'!D114)),NA())</f>
        <v>#N/A</v>
      </c>
      <c r="X120" s="530" t="e">
        <f ca="1">+IF(AND(ISNUMBER(OFFSET('Sanitation Data'!$D$10,0,10*ROW('Sanitation Data'!D114))),'Data Summary'!CM120="Yes"),OFFSET('Sanitation Data'!$D$10,0,10*ROW('Sanitation Data'!D114)),NA())</f>
        <v>#N/A</v>
      </c>
      <c r="Y120" s="530" t="e">
        <f ca="1">+IF(AND(ISNUMBER(OFFSET('Sanitation Data'!$D$11,0,10*ROW('Sanitation Data'!D114))),'Data Summary'!CN120="Yes"),OFFSET('Sanitation Data'!$D$11,0,10*ROW('Sanitation Data'!D114)),NA())</f>
        <v>#N/A</v>
      </c>
      <c r="Z120" s="530" t="e">
        <f ca="1">+IF(AND(ISNUMBER(OFFSET('Sanitation Data'!$D$12,0,10*ROW('Sanitation Data'!D114))),'Data Summary'!CO120="Yes"),OFFSET('Sanitation Data'!$D$12,0,10*ROW('Sanitation Data'!D114)),NA())</f>
        <v>#N/A</v>
      </c>
      <c r="AA120" s="530" t="e">
        <f ca="1">+IF(AND(ISNUMBER(OFFSET('Sanitation Data'!$E$4,0,10*ROW('Sanitation Data'!E114))),'Data Summary'!CP120="Yes"),100-OFFSET('Sanitation Data'!$E$4,0,10*ROW('Sanitation Data'!E114)),NA())</f>
        <v>#N/A</v>
      </c>
      <c r="AB120" s="530" t="e">
        <f ca="1">+IF(AND(ISNUMBER(OFFSET('Sanitation Data'!$E$6,0,10*ROW('Sanitation Data'!E114))),'Data Summary'!CQ120="Yes"),OFFSET('Sanitation Data'!$E$6,0,10*ROW('Sanitation Data'!E114)),NA())</f>
        <v>#N/A</v>
      </c>
      <c r="AC120" s="530" t="e">
        <f ca="1">+IF(AND(ISNUMBER(OFFSET('Sanitation Data'!$E$10,0,10*ROW('Sanitation Data'!E114))),'Data Summary'!CR120="Yes"),OFFSET('Sanitation Data'!$E$10,0,10*ROW('Sanitation Data'!E114)),NA())</f>
        <v>#N/A</v>
      </c>
      <c r="AD120" s="530" t="e">
        <f ca="1">+IF(AND(ISNUMBER(OFFSET('Sanitation Data'!$E$11,0,10*ROW('Sanitation Data'!E114))),'Data Summary'!CS120="Yes"),OFFSET('Sanitation Data'!$E$11,0,10*ROW('Sanitation Data'!E114)),NA())</f>
        <v>#N/A</v>
      </c>
      <c r="AE120" s="530" t="e">
        <f ca="1">+IF(AND(ISNUMBER(OFFSET('Sanitation Data'!$E$12,0,10*ROW('Sanitation Data'!E114))),'Data Summary'!CT120="Yes"),OFFSET('Sanitation Data'!$E$12,0,10*ROW('Sanitation Data'!E114)),NA())</f>
        <v>#N/A</v>
      </c>
      <c r="AF120" s="530" t="e">
        <f ca="1">+IF(AND(ISNUMBER(OFFSET('Sanitation Data'!$F$4,0,10*ROW('Sanitation Data'!F114))),'Data Summary'!CU120="Yes"),100-OFFSET('Sanitation Data'!$F$4,0,10*ROW('Sanitation Data'!F114)),NA())</f>
        <v>#N/A</v>
      </c>
      <c r="AG120" s="530" t="e">
        <f ca="1">+IF(AND(ISNUMBER(OFFSET('Sanitation Data'!$F$6,0,10*ROW('Sanitation Data'!F114))),'Data Summary'!CV120="Yes"),OFFSET('Sanitation Data'!$F$6,0,10*ROW('Sanitation Data'!F114)),NA())</f>
        <v>#N/A</v>
      </c>
      <c r="AH120" s="530" t="e">
        <f ca="1">+IF(AND(ISNUMBER(OFFSET('Sanitation Data'!$F$10,0,10*ROW('Sanitation Data'!F114))),'Data Summary'!CW120="Yes"),OFFSET('Sanitation Data'!$F$10,0,10*ROW('Sanitation Data'!F114)),NA())</f>
        <v>#N/A</v>
      </c>
      <c r="AI120" s="530" t="e">
        <f ca="1">+IF(AND(ISNUMBER(OFFSET('Sanitation Data'!$F$11,0,10*ROW('Sanitation Data'!F114))),'Data Summary'!CX120="Yes"),OFFSET('Sanitation Data'!$F$11,0,10*ROW('Sanitation Data'!F114)),NA())</f>
        <v>#N/A</v>
      </c>
      <c r="AJ120" s="530" t="e">
        <f ca="1">+IF(AND(ISNUMBER(OFFSET('Sanitation Data'!$F$12,0,10*ROW('Sanitation Data'!F114))),'Data Summary'!CY120="Yes"),OFFSET('Sanitation Data'!$F$12,0,10*ROW('Sanitation Data'!F114)),NA())</f>
        <v>#N/A</v>
      </c>
      <c r="AK120" s="530" t="e">
        <f ca="1">+IF(AND(ISNUMBER(OFFSET('Sanitation Data'!$G$4,0,10*ROW('Sanitation Data'!G114))),'Data Summary'!CZ120="Yes"),100-OFFSET('Sanitation Data'!$G$4,0,10*ROW('Sanitation Data'!G114)),NA())</f>
        <v>#N/A</v>
      </c>
      <c r="AL120" s="530" t="e">
        <f ca="1">+IF(AND(ISNUMBER(OFFSET('Sanitation Data'!$G$6,0,10*ROW('Sanitation Data'!G114))),'Data Summary'!DA120="Yes"),OFFSET('Sanitation Data'!$G$6,0,10*ROW('Sanitation Data'!G114)),NA())</f>
        <v>#N/A</v>
      </c>
      <c r="AM120" s="530" t="e">
        <f ca="1">+IF(AND(ISNUMBER(OFFSET('Sanitation Data'!$G$10,0,10*ROW('Sanitation Data'!G114))),'Data Summary'!DB120="Yes"),OFFSET('Sanitation Data'!$G$10,0,10*ROW('Sanitation Data'!G114)),NA())</f>
        <v>#N/A</v>
      </c>
      <c r="AN120" s="530" t="e">
        <f ca="1">+IF(AND(ISNUMBER(OFFSET('Sanitation Data'!$G$11,0,10*ROW('Sanitation Data'!G114))),'Data Summary'!DC120="Yes"),OFFSET('Sanitation Data'!$G$11,0,10*ROW('Sanitation Data'!G114)),NA())</f>
        <v>#N/A</v>
      </c>
      <c r="AO120" s="530" t="e">
        <f ca="1">+IF(AND(ISNUMBER(OFFSET('Sanitation Data'!$G$12,0,10*ROW('Sanitation Data'!G114))),'Data Summary'!DD120="Yes"),OFFSET('Sanitation Data'!$G$12,0,10*ROW('Sanitation Data'!G114)),NA())</f>
        <v>#N/A</v>
      </c>
      <c r="AP120" s="530" t="e">
        <f ca="1">+IF(AND(ISNUMBER(OFFSET('Sanitation Data'!$H$4,0,10*ROW('Sanitation Data'!H114))),'Data Summary'!DE120="Yes"),100-OFFSET('Sanitation Data'!$H$4,0,10*ROW('Sanitation Data'!H114)),NA())</f>
        <v>#N/A</v>
      </c>
      <c r="AQ120" s="530" t="e">
        <f ca="1">+IF(AND(ISNUMBER(OFFSET('Sanitation Data'!$H$6,0,10*ROW('Sanitation Data'!H114))),'Data Summary'!DF120="Yes"),OFFSET('Sanitation Data'!$H$6,0,10*ROW('Sanitation Data'!H114)),NA())</f>
        <v>#N/A</v>
      </c>
      <c r="AR120" s="530" t="e">
        <f ca="1">+IF(AND(ISNUMBER(OFFSET('Sanitation Data'!$H$10,0,10*ROW('Sanitation Data'!H114))),'Data Summary'!DG120="Yes"),OFFSET('Sanitation Data'!$H$10,0,10*ROW('Sanitation Data'!H114)),NA())</f>
        <v>#N/A</v>
      </c>
      <c r="AS120" s="530" t="e">
        <f ca="1">+IF(AND(ISNUMBER(OFFSET('Sanitation Data'!$H$11,0,10*ROW('Sanitation Data'!H114))),'Data Summary'!DH120="Yes"),OFFSET('Sanitation Data'!$H$11,0,10*ROW('Sanitation Data'!H114)),NA())</f>
        <v>#N/A</v>
      </c>
      <c r="AT120" s="530" t="e">
        <f ca="1">+IF(AND(ISNUMBER(OFFSET('Sanitation Data'!$H$12,0,10*ROW('Sanitation Data'!H114))),'Data Summary'!DI120="Yes"),OFFSET('Sanitation Data'!$H$12,0,10*ROW('Sanitation Data'!H114)),NA())</f>
        <v>#N/A</v>
      </c>
      <c r="AU120" s="530" t="e">
        <f ca="1">+IF(AND(ISNUMBER(OFFSET('Sanitation Data'!$I$4,0,10*ROW('Sanitation Data'!I114))),'Data Summary'!DJ120="Yes"),100-OFFSET('Sanitation Data'!$I$4,0,10*ROW('Sanitation Data'!I114)),NA())</f>
        <v>#N/A</v>
      </c>
      <c r="AV120" s="530" t="e">
        <f ca="1">+IF(AND(ISNUMBER(OFFSET('Sanitation Data'!$I$6,0,10*ROW('Sanitation Data'!I114))),'Data Summary'!DK120="Yes"),OFFSET('Sanitation Data'!$I$6,0,10*ROW('Sanitation Data'!I114)),NA())</f>
        <v>#N/A</v>
      </c>
      <c r="AW120" s="530" t="e">
        <f ca="1">+IF(AND(ISNUMBER(OFFSET('Sanitation Data'!$I$10,0,10*ROW('Sanitation Data'!I114))),'Data Summary'!DL120="Yes"),OFFSET('Sanitation Data'!$I$10,0,10*ROW('Sanitation Data'!I114)),NA())</f>
        <v>#N/A</v>
      </c>
      <c r="AX120" s="530" t="e">
        <f ca="1">+IF(AND(ISNUMBER(OFFSET('Sanitation Data'!$I$11,0,10*ROW('Sanitation Data'!I114))),'Data Summary'!DM120="Yes"),OFFSET('Sanitation Data'!$I$11,0,10*ROW('Sanitation Data'!I114)),NA())</f>
        <v>#N/A</v>
      </c>
      <c r="AY120" s="530" t="e">
        <f ca="1">+IF(AND(ISNUMBER(OFFSET('Sanitation Data'!$I$12,0,10*ROW('Sanitation Data'!I114))),'Data Summary'!DN120="Yes"),OFFSET('Sanitation Data'!$I$12,0,10*ROW('Sanitation Data'!I114)),NA())</f>
        <v>#N/A</v>
      </c>
      <c r="AZ120" s="531" t="e">
        <f ca="1">+IF(AND(ISNUMBER(OFFSET('Hygiene Data'!$D$5,0,10*ROW('Hygiene Data'!D114))),'Data Summary'!DO120="Yes"),OFFSET('Hygiene Data'!$D$5,0,10*ROW('Hygiene Data'!D114)),NA())</f>
        <v>#N/A</v>
      </c>
      <c r="BA120" s="531" t="e">
        <f ca="1">+IF(AND(ISNUMBER(OFFSET('Hygiene Data'!$D$7,0,10*ROW('Hygiene Data'!D114))),'Data Summary'!DP120="Yes"),OFFSET('Hygiene Data'!$D$7,0,10*ROW('Hygiene Data'!D114)),NA())</f>
        <v>#N/A</v>
      </c>
      <c r="BB120" s="531" t="e">
        <f ca="1">+IF(AND(ISNUMBER(OFFSET('Hygiene Data'!$D$9,0,10*ROW('Hygiene Data'!D114))),'Data Summary'!DQ120="Yes"),OFFSET('Hygiene Data'!$D$9,0,10*ROW('Hygiene Data'!D114)),NA())</f>
        <v>#N/A</v>
      </c>
      <c r="BC120" s="531" t="e">
        <f ca="1">+IF(AND(ISNUMBER(OFFSET('Hygiene Data'!$E$5,0,10*ROW('Hygiene Data'!E114))),'Data Summary'!DR120="Yes"),OFFSET('Hygiene Data'!$E$5,0,10*ROW('Hygiene Data'!E114)),NA())</f>
        <v>#N/A</v>
      </c>
      <c r="BD120" s="531" t="e">
        <f ca="1">+IF(AND(ISNUMBER(OFFSET('Hygiene Data'!$E$7,0,10*ROW('Hygiene Data'!E114))),'Data Summary'!DS120="Yes"),OFFSET('Hygiene Data'!$E$7,0,10*ROW('Hygiene Data'!E114)),NA())</f>
        <v>#N/A</v>
      </c>
      <c r="BE120" s="531" t="e">
        <f ca="1">+IF(AND(ISNUMBER(OFFSET('Hygiene Data'!$E$9,0,10*ROW('Hygiene Data'!E114))),'Data Summary'!DT120="Yes"),OFFSET('Hygiene Data'!$E$9,0,10*ROW('Hygiene Data'!E114)),NA())</f>
        <v>#N/A</v>
      </c>
      <c r="BF120" s="531" t="e">
        <f ca="1">+IF(AND(ISNUMBER(OFFSET('Hygiene Data'!$F$5,0,10*ROW('Hygiene Data'!F114))),'Data Summary'!DU120="Yes"),OFFSET('Hygiene Data'!$F$5,0,10*ROW('Hygiene Data'!F114)),NA())</f>
        <v>#N/A</v>
      </c>
      <c r="BG120" s="531" t="e">
        <f ca="1">+IF(AND(ISNUMBER(OFFSET('Hygiene Data'!$F$7,0,10*ROW('Hygiene Data'!F114))),'Data Summary'!DV120="Yes"),OFFSET('Hygiene Data'!$F$7,0,10*ROW('Hygiene Data'!F114)),NA())</f>
        <v>#N/A</v>
      </c>
      <c r="BH120" s="531" t="e">
        <f ca="1">+IF(AND(ISNUMBER(OFFSET('Hygiene Data'!$F$9,0,10*ROW('Hygiene Data'!F114))),'Data Summary'!DW120="Yes"),OFFSET('Hygiene Data'!$F$9,0,10*ROW('Hygiene Data'!F114)),NA())</f>
        <v>#N/A</v>
      </c>
      <c r="BI120" s="531" t="e">
        <f ca="1">+IF(AND(ISNUMBER(OFFSET('Hygiene Data'!$G$5,0,10*ROW('Hygiene Data'!G114))),'Data Summary'!DX120="Yes"),OFFSET('Hygiene Data'!$G$5,0,10*ROW('Hygiene Data'!G114)),NA())</f>
        <v>#N/A</v>
      </c>
      <c r="BJ120" s="531" t="e">
        <f ca="1">+IF(AND(ISNUMBER(OFFSET('Hygiene Data'!$G$7,0,10*ROW('Hygiene Data'!G114))),'Data Summary'!DY120="Yes"),OFFSET('Hygiene Data'!$G$7,0,10*ROW('Hygiene Data'!G114)),NA())</f>
        <v>#N/A</v>
      </c>
      <c r="BK120" s="531" t="e">
        <f ca="1">+IF(AND(ISNUMBER(OFFSET('Hygiene Data'!$G$9,0,10*ROW('Hygiene Data'!G114))),'Data Summary'!DZ120="Yes"),OFFSET('Hygiene Data'!$G$9,0,10*ROW('Hygiene Data'!G114)),NA())</f>
        <v>#N/A</v>
      </c>
      <c r="BL120" s="531" t="e">
        <f ca="1">+IF(AND(ISNUMBER(OFFSET('Hygiene Data'!$H$5,0,10*ROW('Hygiene Data'!H114))),'Data Summary'!EA120="Yes"),OFFSET('Hygiene Data'!$H$5,0,10*ROW('Hygiene Data'!H114)),NA())</f>
        <v>#N/A</v>
      </c>
      <c r="BM120" s="531" t="e">
        <f ca="1">+IF(AND(ISNUMBER(OFFSET('Hygiene Data'!$H$7,0,10*ROW('Hygiene Data'!H114))),'Data Summary'!EB120="Yes"),OFFSET('Hygiene Data'!$H$7,0,10*ROW('Hygiene Data'!H114)),NA())</f>
        <v>#N/A</v>
      </c>
      <c r="BN120" s="531" t="e">
        <f ca="1">+IF(AND(ISNUMBER(OFFSET('Hygiene Data'!$H$9,0,10*ROW('Hygiene Data'!H114))),'Data Summary'!EC120="Yes"),OFFSET('Hygiene Data'!$H$9,0,10*ROW('Hygiene Data'!H114)),NA())</f>
        <v>#N/A</v>
      </c>
      <c r="BO120" s="531" t="e">
        <f ca="1">+IF(AND(ISNUMBER(OFFSET('Hygiene Data'!$I$5,0,10*ROW('Hygiene Data'!I114))),'Data Summary'!ED120="Yes"),OFFSET('Hygiene Data'!$I$5,0,10*ROW('Hygiene Data'!I114)),NA())</f>
        <v>#N/A</v>
      </c>
      <c r="BP120" s="531" t="e">
        <f ca="1">+IF(AND(ISNUMBER(OFFSET('Hygiene Data'!$I$7,0,10*ROW('Hygiene Data'!I114))),'Data Summary'!EE120="Yes"),OFFSET('Hygiene Data'!$I$7,0,10*ROW('Hygiene Data'!I114)),NA())</f>
        <v>#N/A</v>
      </c>
      <c r="BQ120" s="531" t="e">
        <f ca="1">+IF(AND(ISNUMBER(OFFSET('Hygiene Data'!$I$9,0,10*ROW('Hygiene Data'!I114))),'Data Summary'!EF120="Yes"),OFFSET('Hygiene Data'!$I$9,0,10*ROW('Hygiene Data'!I114)),NA())</f>
        <v>#N/A</v>
      </c>
    </row>
    <row r="121" spans="1:69" x14ac:dyDescent="0.25">
      <c r="A121" s="527" t="e">
        <f ca="1">+RIGHT('Data Summary'!A121,LEN('Data Summary'!A121)-9)</f>
        <v>#VALUE!</v>
      </c>
      <c r="B121" s="501" t="str">
        <f ca="1">+IF(ISTEXT('Data Summary'!B121),'Data Summary'!B121,"")</f>
        <v/>
      </c>
      <c r="C121" s="528" t="e">
        <f ca="1">+VALUE('Data Summary'!C121)</f>
        <v>#VALUE!</v>
      </c>
      <c r="D121" s="529" t="e">
        <f ca="1">+IF(AND(ISNUMBER(OFFSET('Water Data'!$D$4,0,10*ROW('Water Data'!D115))),'Data Summary'!BS121="Yes"),100-OFFSET('Water Data'!$D$4,0,10*ROW('Water Data'!D115)),NA())</f>
        <v>#N/A</v>
      </c>
      <c r="E121" s="529" t="e">
        <f ca="1">+IF(AND(ISNUMBER(OFFSET('Water Data'!$D$6,0,10*ROW('Water Data'!D115))),'Data Summary'!BT121="Yes"),OFFSET('Water Data'!$D$6,0,10*ROW('Water Data'!D115)),NA())</f>
        <v>#N/A</v>
      </c>
      <c r="F121" s="529" t="e">
        <f ca="1">+IF(AND(ISNUMBER(OFFSET('Water Data'!$D$9,0,10*ROW('Water Data'!D115))),'Data Summary'!BU121="Yes"),OFFSET('Water Data'!$D$9,0,10*ROW('Water Data'!D115)),NA())</f>
        <v>#N/A</v>
      </c>
      <c r="G121" s="529" t="e">
        <f ca="1">+IF(AND(ISNUMBER(OFFSET('Water Data'!$E$4,0,10*ROW('Water Data'!E115))),'Data Summary'!BV121="Yes"),100-OFFSET('Water Data'!$E$4,0,10*ROW('Water Data'!E115)),NA())</f>
        <v>#N/A</v>
      </c>
      <c r="H121" s="529" t="e">
        <f ca="1">+IF(AND(ISNUMBER(OFFSET('Water Data'!$E$6,0,10*ROW('Water Data'!E115))),'Data Summary'!BW121="Yes"),OFFSET('Water Data'!$E$6,0,10*ROW('Water Data'!E115)),NA())</f>
        <v>#N/A</v>
      </c>
      <c r="I121" s="529" t="e">
        <f ca="1">+IF(AND(ISNUMBER(OFFSET('Water Data'!$E$9,0,10*ROW('Water Data'!E115))),'Data Summary'!BX121="Yes"),OFFSET('Water Data'!$E$9,0,10*ROW('Water Data'!E115)),NA())</f>
        <v>#N/A</v>
      </c>
      <c r="J121" s="529" t="e">
        <f ca="1">+IF(AND(ISNUMBER(OFFSET('Water Data'!$F$4,0,10*ROW('Water Data'!F115))),'Data Summary'!BY121="Yes"),100-OFFSET('Water Data'!$F$4,0,10*ROW('Water Data'!F115)),NA())</f>
        <v>#N/A</v>
      </c>
      <c r="K121" s="529" t="e">
        <f ca="1">+IF(AND(ISNUMBER(OFFSET('Water Data'!$F$6,0,10*ROW('Water Data'!F115))),'Data Summary'!BZ121="Yes"),OFFSET('Water Data'!$F$6,0,10*ROW('Water Data'!F115)),NA())</f>
        <v>#N/A</v>
      </c>
      <c r="L121" s="529" t="e">
        <f ca="1">+IF(AND(ISNUMBER(OFFSET('Water Data'!$F$9,0,10*ROW('Water Data'!F115))),'Data Summary'!CA121="Yes"),OFFSET('Water Data'!$F$9,0,10*ROW('Water Data'!F115)),NA())</f>
        <v>#N/A</v>
      </c>
      <c r="M121" s="529" t="e">
        <f ca="1">+IF(AND(ISNUMBER(OFFSET('Water Data'!$G$4,0,10*ROW('Water Data'!G115))),'Data Summary'!CB121="Yes"),100-OFFSET('Water Data'!$G$4,0,10*ROW('Water Data'!G115)),NA())</f>
        <v>#N/A</v>
      </c>
      <c r="N121" s="529" t="e">
        <f ca="1">+IF(AND(ISNUMBER(OFFSET('Water Data'!$G$6,0,10*ROW('Water Data'!G115))),'Data Summary'!CC121="Yes"),OFFSET('Water Data'!$G$6,0,10*ROW('Water Data'!G115)),NA())</f>
        <v>#N/A</v>
      </c>
      <c r="O121" s="529" t="e">
        <f ca="1">+IF(AND(ISNUMBER(OFFSET('Water Data'!$G$9,0,10*ROW('Water Data'!G115))),'Data Summary'!CD121="Yes"),OFFSET('Water Data'!$G$9,0,10*ROW('Water Data'!G115)),NA())</f>
        <v>#N/A</v>
      </c>
      <c r="P121" s="529" t="e">
        <f ca="1">+IF(AND(ISNUMBER(OFFSET('Water Data'!$H$4,0,10*ROW('Water Data'!H115))),'Data Summary'!CE121="Yes"),100-OFFSET('Water Data'!$H$4,0,10*ROW('Water Data'!H115)),NA())</f>
        <v>#N/A</v>
      </c>
      <c r="Q121" s="529" t="e">
        <f ca="1">+IF(AND(ISNUMBER(OFFSET('Water Data'!$H$6,0,10*ROW('Water Data'!H115))),'Data Summary'!CF121="Yes"),OFFSET('Water Data'!$H$6,0,10*ROW('Water Data'!H115)),NA())</f>
        <v>#N/A</v>
      </c>
      <c r="R121" s="529" t="e">
        <f ca="1">+IF(AND(ISNUMBER(OFFSET('Water Data'!$H$9,0,10*ROW('Water Data'!H115))),'Data Summary'!CG121="Yes"),OFFSET('Water Data'!$H$9,0,10*ROW('Water Data'!H115)),NA())</f>
        <v>#N/A</v>
      </c>
      <c r="S121" s="529" t="e">
        <f ca="1">+IF(AND(ISNUMBER(OFFSET('Water Data'!$I$4,0,10*ROW('Water Data'!I115))),'Data Summary'!CH121="Yes"),100-OFFSET('Water Data'!$I$4,0,10*ROW('Water Data'!I115)),NA())</f>
        <v>#N/A</v>
      </c>
      <c r="T121" s="529" t="e">
        <f ca="1">+IF(AND(ISNUMBER(OFFSET('Water Data'!$I$6,0,10*ROW('Water Data'!I115))),'Data Summary'!CI121="Yes"),OFFSET('Water Data'!$I$6,0,10*ROW('Water Data'!I115)),NA())</f>
        <v>#N/A</v>
      </c>
      <c r="U121" s="529" t="e">
        <f ca="1">+IF(AND(ISNUMBER(OFFSET('Water Data'!$I$9,0,10*ROW('Water Data'!I115))),'Data Summary'!CJ121="Yes"),OFFSET('Water Data'!$I$9,0,10*ROW('Water Data'!I115)),NA())</f>
        <v>#N/A</v>
      </c>
      <c r="V121" s="530" t="e">
        <f ca="1">+IF(AND(ISNUMBER(OFFSET('Sanitation Data'!$D$4,0,10*ROW('Sanitation Data'!D115))),'Data Summary'!CK121="Yes"),100-OFFSET('Sanitation Data'!$D$4,0,10*ROW('Sanitation Data'!D115)),NA())</f>
        <v>#N/A</v>
      </c>
      <c r="W121" s="530" t="e">
        <f ca="1">+IF(AND(ISNUMBER(OFFSET('Sanitation Data'!$D$6,0,10*ROW('Sanitation Data'!D115))),'Data Summary'!CL121="Yes"),OFFSET('Sanitation Data'!$D$6,0,10*ROW('Sanitation Data'!D115)),NA())</f>
        <v>#N/A</v>
      </c>
      <c r="X121" s="530" t="e">
        <f ca="1">+IF(AND(ISNUMBER(OFFSET('Sanitation Data'!$D$10,0,10*ROW('Sanitation Data'!D115))),'Data Summary'!CM121="Yes"),OFFSET('Sanitation Data'!$D$10,0,10*ROW('Sanitation Data'!D115)),NA())</f>
        <v>#N/A</v>
      </c>
      <c r="Y121" s="530" t="e">
        <f ca="1">+IF(AND(ISNUMBER(OFFSET('Sanitation Data'!$D$11,0,10*ROW('Sanitation Data'!D115))),'Data Summary'!CN121="Yes"),OFFSET('Sanitation Data'!$D$11,0,10*ROW('Sanitation Data'!D115)),NA())</f>
        <v>#N/A</v>
      </c>
      <c r="Z121" s="530" t="e">
        <f ca="1">+IF(AND(ISNUMBER(OFFSET('Sanitation Data'!$D$12,0,10*ROW('Sanitation Data'!D115))),'Data Summary'!CO121="Yes"),OFFSET('Sanitation Data'!$D$12,0,10*ROW('Sanitation Data'!D115)),NA())</f>
        <v>#N/A</v>
      </c>
      <c r="AA121" s="530" t="e">
        <f ca="1">+IF(AND(ISNUMBER(OFFSET('Sanitation Data'!$E$4,0,10*ROW('Sanitation Data'!E115))),'Data Summary'!CP121="Yes"),100-OFFSET('Sanitation Data'!$E$4,0,10*ROW('Sanitation Data'!E115)),NA())</f>
        <v>#N/A</v>
      </c>
      <c r="AB121" s="530" t="e">
        <f ca="1">+IF(AND(ISNUMBER(OFFSET('Sanitation Data'!$E$6,0,10*ROW('Sanitation Data'!E115))),'Data Summary'!CQ121="Yes"),OFFSET('Sanitation Data'!$E$6,0,10*ROW('Sanitation Data'!E115)),NA())</f>
        <v>#N/A</v>
      </c>
      <c r="AC121" s="530" t="e">
        <f ca="1">+IF(AND(ISNUMBER(OFFSET('Sanitation Data'!$E$10,0,10*ROW('Sanitation Data'!E115))),'Data Summary'!CR121="Yes"),OFFSET('Sanitation Data'!$E$10,0,10*ROW('Sanitation Data'!E115)),NA())</f>
        <v>#N/A</v>
      </c>
      <c r="AD121" s="530" t="e">
        <f ca="1">+IF(AND(ISNUMBER(OFFSET('Sanitation Data'!$E$11,0,10*ROW('Sanitation Data'!E115))),'Data Summary'!CS121="Yes"),OFFSET('Sanitation Data'!$E$11,0,10*ROW('Sanitation Data'!E115)),NA())</f>
        <v>#N/A</v>
      </c>
      <c r="AE121" s="530" t="e">
        <f ca="1">+IF(AND(ISNUMBER(OFFSET('Sanitation Data'!$E$12,0,10*ROW('Sanitation Data'!E115))),'Data Summary'!CT121="Yes"),OFFSET('Sanitation Data'!$E$12,0,10*ROW('Sanitation Data'!E115)),NA())</f>
        <v>#N/A</v>
      </c>
      <c r="AF121" s="530" t="e">
        <f ca="1">+IF(AND(ISNUMBER(OFFSET('Sanitation Data'!$F$4,0,10*ROW('Sanitation Data'!F115))),'Data Summary'!CU121="Yes"),100-OFFSET('Sanitation Data'!$F$4,0,10*ROW('Sanitation Data'!F115)),NA())</f>
        <v>#N/A</v>
      </c>
      <c r="AG121" s="530" t="e">
        <f ca="1">+IF(AND(ISNUMBER(OFFSET('Sanitation Data'!$F$6,0,10*ROW('Sanitation Data'!F115))),'Data Summary'!CV121="Yes"),OFFSET('Sanitation Data'!$F$6,0,10*ROW('Sanitation Data'!F115)),NA())</f>
        <v>#N/A</v>
      </c>
      <c r="AH121" s="530" t="e">
        <f ca="1">+IF(AND(ISNUMBER(OFFSET('Sanitation Data'!$F$10,0,10*ROW('Sanitation Data'!F115))),'Data Summary'!CW121="Yes"),OFFSET('Sanitation Data'!$F$10,0,10*ROW('Sanitation Data'!F115)),NA())</f>
        <v>#N/A</v>
      </c>
      <c r="AI121" s="530" t="e">
        <f ca="1">+IF(AND(ISNUMBER(OFFSET('Sanitation Data'!$F$11,0,10*ROW('Sanitation Data'!F115))),'Data Summary'!CX121="Yes"),OFFSET('Sanitation Data'!$F$11,0,10*ROW('Sanitation Data'!F115)),NA())</f>
        <v>#N/A</v>
      </c>
      <c r="AJ121" s="530" t="e">
        <f ca="1">+IF(AND(ISNUMBER(OFFSET('Sanitation Data'!$F$12,0,10*ROW('Sanitation Data'!F115))),'Data Summary'!CY121="Yes"),OFFSET('Sanitation Data'!$F$12,0,10*ROW('Sanitation Data'!F115)),NA())</f>
        <v>#N/A</v>
      </c>
      <c r="AK121" s="530" t="e">
        <f ca="1">+IF(AND(ISNUMBER(OFFSET('Sanitation Data'!$G$4,0,10*ROW('Sanitation Data'!G115))),'Data Summary'!CZ121="Yes"),100-OFFSET('Sanitation Data'!$G$4,0,10*ROW('Sanitation Data'!G115)),NA())</f>
        <v>#N/A</v>
      </c>
      <c r="AL121" s="530" t="e">
        <f ca="1">+IF(AND(ISNUMBER(OFFSET('Sanitation Data'!$G$6,0,10*ROW('Sanitation Data'!G115))),'Data Summary'!DA121="Yes"),OFFSET('Sanitation Data'!$G$6,0,10*ROW('Sanitation Data'!G115)),NA())</f>
        <v>#N/A</v>
      </c>
      <c r="AM121" s="530" t="e">
        <f ca="1">+IF(AND(ISNUMBER(OFFSET('Sanitation Data'!$G$10,0,10*ROW('Sanitation Data'!G115))),'Data Summary'!DB121="Yes"),OFFSET('Sanitation Data'!$G$10,0,10*ROW('Sanitation Data'!G115)),NA())</f>
        <v>#N/A</v>
      </c>
      <c r="AN121" s="530" t="e">
        <f ca="1">+IF(AND(ISNUMBER(OFFSET('Sanitation Data'!$G$11,0,10*ROW('Sanitation Data'!G115))),'Data Summary'!DC121="Yes"),OFFSET('Sanitation Data'!$G$11,0,10*ROW('Sanitation Data'!G115)),NA())</f>
        <v>#N/A</v>
      </c>
      <c r="AO121" s="530" t="e">
        <f ca="1">+IF(AND(ISNUMBER(OFFSET('Sanitation Data'!$G$12,0,10*ROW('Sanitation Data'!G115))),'Data Summary'!DD121="Yes"),OFFSET('Sanitation Data'!$G$12,0,10*ROW('Sanitation Data'!G115)),NA())</f>
        <v>#N/A</v>
      </c>
      <c r="AP121" s="530" t="e">
        <f ca="1">+IF(AND(ISNUMBER(OFFSET('Sanitation Data'!$H$4,0,10*ROW('Sanitation Data'!H115))),'Data Summary'!DE121="Yes"),100-OFFSET('Sanitation Data'!$H$4,0,10*ROW('Sanitation Data'!H115)),NA())</f>
        <v>#N/A</v>
      </c>
      <c r="AQ121" s="530" t="e">
        <f ca="1">+IF(AND(ISNUMBER(OFFSET('Sanitation Data'!$H$6,0,10*ROW('Sanitation Data'!H115))),'Data Summary'!DF121="Yes"),OFFSET('Sanitation Data'!$H$6,0,10*ROW('Sanitation Data'!H115)),NA())</f>
        <v>#N/A</v>
      </c>
      <c r="AR121" s="530" t="e">
        <f ca="1">+IF(AND(ISNUMBER(OFFSET('Sanitation Data'!$H$10,0,10*ROW('Sanitation Data'!H115))),'Data Summary'!DG121="Yes"),OFFSET('Sanitation Data'!$H$10,0,10*ROW('Sanitation Data'!H115)),NA())</f>
        <v>#N/A</v>
      </c>
      <c r="AS121" s="530" t="e">
        <f ca="1">+IF(AND(ISNUMBER(OFFSET('Sanitation Data'!$H$11,0,10*ROW('Sanitation Data'!H115))),'Data Summary'!DH121="Yes"),OFFSET('Sanitation Data'!$H$11,0,10*ROW('Sanitation Data'!H115)),NA())</f>
        <v>#N/A</v>
      </c>
      <c r="AT121" s="530" t="e">
        <f ca="1">+IF(AND(ISNUMBER(OFFSET('Sanitation Data'!$H$12,0,10*ROW('Sanitation Data'!H115))),'Data Summary'!DI121="Yes"),OFFSET('Sanitation Data'!$H$12,0,10*ROW('Sanitation Data'!H115)),NA())</f>
        <v>#N/A</v>
      </c>
      <c r="AU121" s="530" t="e">
        <f ca="1">+IF(AND(ISNUMBER(OFFSET('Sanitation Data'!$I$4,0,10*ROW('Sanitation Data'!I115))),'Data Summary'!DJ121="Yes"),100-OFFSET('Sanitation Data'!$I$4,0,10*ROW('Sanitation Data'!I115)),NA())</f>
        <v>#N/A</v>
      </c>
      <c r="AV121" s="530" t="e">
        <f ca="1">+IF(AND(ISNUMBER(OFFSET('Sanitation Data'!$I$6,0,10*ROW('Sanitation Data'!I115))),'Data Summary'!DK121="Yes"),OFFSET('Sanitation Data'!$I$6,0,10*ROW('Sanitation Data'!I115)),NA())</f>
        <v>#N/A</v>
      </c>
      <c r="AW121" s="530" t="e">
        <f ca="1">+IF(AND(ISNUMBER(OFFSET('Sanitation Data'!$I$10,0,10*ROW('Sanitation Data'!I115))),'Data Summary'!DL121="Yes"),OFFSET('Sanitation Data'!$I$10,0,10*ROW('Sanitation Data'!I115)),NA())</f>
        <v>#N/A</v>
      </c>
      <c r="AX121" s="530" t="e">
        <f ca="1">+IF(AND(ISNUMBER(OFFSET('Sanitation Data'!$I$11,0,10*ROW('Sanitation Data'!I115))),'Data Summary'!DM121="Yes"),OFFSET('Sanitation Data'!$I$11,0,10*ROW('Sanitation Data'!I115)),NA())</f>
        <v>#N/A</v>
      </c>
      <c r="AY121" s="530" t="e">
        <f ca="1">+IF(AND(ISNUMBER(OFFSET('Sanitation Data'!$I$12,0,10*ROW('Sanitation Data'!I115))),'Data Summary'!DN121="Yes"),OFFSET('Sanitation Data'!$I$12,0,10*ROW('Sanitation Data'!I115)),NA())</f>
        <v>#N/A</v>
      </c>
      <c r="AZ121" s="531" t="e">
        <f ca="1">+IF(AND(ISNUMBER(OFFSET('Hygiene Data'!$D$5,0,10*ROW('Hygiene Data'!D115))),'Data Summary'!DO121="Yes"),OFFSET('Hygiene Data'!$D$5,0,10*ROW('Hygiene Data'!D115)),NA())</f>
        <v>#N/A</v>
      </c>
      <c r="BA121" s="531" t="e">
        <f ca="1">+IF(AND(ISNUMBER(OFFSET('Hygiene Data'!$D$7,0,10*ROW('Hygiene Data'!D115))),'Data Summary'!DP121="Yes"),OFFSET('Hygiene Data'!$D$7,0,10*ROW('Hygiene Data'!D115)),NA())</f>
        <v>#N/A</v>
      </c>
      <c r="BB121" s="531" t="e">
        <f ca="1">+IF(AND(ISNUMBER(OFFSET('Hygiene Data'!$D$9,0,10*ROW('Hygiene Data'!D115))),'Data Summary'!DQ121="Yes"),OFFSET('Hygiene Data'!$D$9,0,10*ROW('Hygiene Data'!D115)),NA())</f>
        <v>#N/A</v>
      </c>
      <c r="BC121" s="531" t="e">
        <f ca="1">+IF(AND(ISNUMBER(OFFSET('Hygiene Data'!$E$5,0,10*ROW('Hygiene Data'!E115))),'Data Summary'!DR121="Yes"),OFFSET('Hygiene Data'!$E$5,0,10*ROW('Hygiene Data'!E115)),NA())</f>
        <v>#N/A</v>
      </c>
      <c r="BD121" s="531" t="e">
        <f ca="1">+IF(AND(ISNUMBER(OFFSET('Hygiene Data'!$E$7,0,10*ROW('Hygiene Data'!E115))),'Data Summary'!DS121="Yes"),OFFSET('Hygiene Data'!$E$7,0,10*ROW('Hygiene Data'!E115)),NA())</f>
        <v>#N/A</v>
      </c>
      <c r="BE121" s="531" t="e">
        <f ca="1">+IF(AND(ISNUMBER(OFFSET('Hygiene Data'!$E$9,0,10*ROW('Hygiene Data'!E115))),'Data Summary'!DT121="Yes"),OFFSET('Hygiene Data'!$E$9,0,10*ROW('Hygiene Data'!E115)),NA())</f>
        <v>#N/A</v>
      </c>
      <c r="BF121" s="531" t="e">
        <f ca="1">+IF(AND(ISNUMBER(OFFSET('Hygiene Data'!$F$5,0,10*ROW('Hygiene Data'!F115))),'Data Summary'!DU121="Yes"),OFFSET('Hygiene Data'!$F$5,0,10*ROW('Hygiene Data'!F115)),NA())</f>
        <v>#N/A</v>
      </c>
      <c r="BG121" s="531" t="e">
        <f ca="1">+IF(AND(ISNUMBER(OFFSET('Hygiene Data'!$F$7,0,10*ROW('Hygiene Data'!F115))),'Data Summary'!DV121="Yes"),OFFSET('Hygiene Data'!$F$7,0,10*ROW('Hygiene Data'!F115)),NA())</f>
        <v>#N/A</v>
      </c>
      <c r="BH121" s="531" t="e">
        <f ca="1">+IF(AND(ISNUMBER(OFFSET('Hygiene Data'!$F$9,0,10*ROW('Hygiene Data'!F115))),'Data Summary'!DW121="Yes"),OFFSET('Hygiene Data'!$F$9,0,10*ROW('Hygiene Data'!F115)),NA())</f>
        <v>#N/A</v>
      </c>
      <c r="BI121" s="531" t="e">
        <f ca="1">+IF(AND(ISNUMBER(OFFSET('Hygiene Data'!$G$5,0,10*ROW('Hygiene Data'!G115))),'Data Summary'!DX121="Yes"),OFFSET('Hygiene Data'!$G$5,0,10*ROW('Hygiene Data'!G115)),NA())</f>
        <v>#N/A</v>
      </c>
      <c r="BJ121" s="531" t="e">
        <f ca="1">+IF(AND(ISNUMBER(OFFSET('Hygiene Data'!$G$7,0,10*ROW('Hygiene Data'!G115))),'Data Summary'!DY121="Yes"),OFFSET('Hygiene Data'!$G$7,0,10*ROW('Hygiene Data'!G115)),NA())</f>
        <v>#N/A</v>
      </c>
      <c r="BK121" s="531" t="e">
        <f ca="1">+IF(AND(ISNUMBER(OFFSET('Hygiene Data'!$G$9,0,10*ROW('Hygiene Data'!G115))),'Data Summary'!DZ121="Yes"),OFFSET('Hygiene Data'!$G$9,0,10*ROW('Hygiene Data'!G115)),NA())</f>
        <v>#N/A</v>
      </c>
      <c r="BL121" s="531" t="e">
        <f ca="1">+IF(AND(ISNUMBER(OFFSET('Hygiene Data'!$H$5,0,10*ROW('Hygiene Data'!H115))),'Data Summary'!EA121="Yes"),OFFSET('Hygiene Data'!$H$5,0,10*ROW('Hygiene Data'!H115)),NA())</f>
        <v>#N/A</v>
      </c>
      <c r="BM121" s="531" t="e">
        <f ca="1">+IF(AND(ISNUMBER(OFFSET('Hygiene Data'!$H$7,0,10*ROW('Hygiene Data'!H115))),'Data Summary'!EB121="Yes"),OFFSET('Hygiene Data'!$H$7,0,10*ROW('Hygiene Data'!H115)),NA())</f>
        <v>#N/A</v>
      </c>
      <c r="BN121" s="531" t="e">
        <f ca="1">+IF(AND(ISNUMBER(OFFSET('Hygiene Data'!$H$9,0,10*ROW('Hygiene Data'!H115))),'Data Summary'!EC121="Yes"),OFFSET('Hygiene Data'!$H$9,0,10*ROW('Hygiene Data'!H115)),NA())</f>
        <v>#N/A</v>
      </c>
      <c r="BO121" s="531" t="e">
        <f ca="1">+IF(AND(ISNUMBER(OFFSET('Hygiene Data'!$I$5,0,10*ROW('Hygiene Data'!I115))),'Data Summary'!ED121="Yes"),OFFSET('Hygiene Data'!$I$5,0,10*ROW('Hygiene Data'!I115)),NA())</f>
        <v>#N/A</v>
      </c>
      <c r="BP121" s="531" t="e">
        <f ca="1">+IF(AND(ISNUMBER(OFFSET('Hygiene Data'!$I$7,0,10*ROW('Hygiene Data'!I115))),'Data Summary'!EE121="Yes"),OFFSET('Hygiene Data'!$I$7,0,10*ROW('Hygiene Data'!I115)),NA())</f>
        <v>#N/A</v>
      </c>
      <c r="BQ121" s="531" t="e">
        <f ca="1">+IF(AND(ISNUMBER(OFFSET('Hygiene Data'!$I$9,0,10*ROW('Hygiene Data'!I115))),'Data Summary'!EF121="Yes"),OFFSET('Hygiene Data'!$I$9,0,10*ROW('Hygiene Data'!I115)),NA())</f>
        <v>#N/A</v>
      </c>
    </row>
    <row r="122" spans="1:69" x14ac:dyDescent="0.25">
      <c r="A122" s="527" t="e">
        <f ca="1">+RIGHT('Data Summary'!A122,LEN('Data Summary'!A122)-9)</f>
        <v>#VALUE!</v>
      </c>
      <c r="B122" s="501" t="str">
        <f ca="1">+IF(ISTEXT('Data Summary'!B122),'Data Summary'!B122,"")</f>
        <v/>
      </c>
      <c r="C122" s="528" t="e">
        <f ca="1">+VALUE('Data Summary'!C122)</f>
        <v>#VALUE!</v>
      </c>
      <c r="D122" s="529" t="e">
        <f ca="1">+IF(AND(ISNUMBER(OFFSET('Water Data'!$D$4,0,10*ROW('Water Data'!D116))),'Data Summary'!BS122="Yes"),100-OFFSET('Water Data'!$D$4,0,10*ROW('Water Data'!D116)),NA())</f>
        <v>#N/A</v>
      </c>
      <c r="E122" s="529" t="e">
        <f ca="1">+IF(AND(ISNUMBER(OFFSET('Water Data'!$D$6,0,10*ROW('Water Data'!D116))),'Data Summary'!BT122="Yes"),OFFSET('Water Data'!$D$6,0,10*ROW('Water Data'!D116)),NA())</f>
        <v>#N/A</v>
      </c>
      <c r="F122" s="529" t="e">
        <f ca="1">+IF(AND(ISNUMBER(OFFSET('Water Data'!$D$9,0,10*ROW('Water Data'!D116))),'Data Summary'!BU122="Yes"),OFFSET('Water Data'!$D$9,0,10*ROW('Water Data'!D116)),NA())</f>
        <v>#N/A</v>
      </c>
      <c r="G122" s="529" t="e">
        <f ca="1">+IF(AND(ISNUMBER(OFFSET('Water Data'!$E$4,0,10*ROW('Water Data'!E116))),'Data Summary'!BV122="Yes"),100-OFFSET('Water Data'!$E$4,0,10*ROW('Water Data'!E116)),NA())</f>
        <v>#N/A</v>
      </c>
      <c r="H122" s="529" t="e">
        <f ca="1">+IF(AND(ISNUMBER(OFFSET('Water Data'!$E$6,0,10*ROW('Water Data'!E116))),'Data Summary'!BW122="Yes"),OFFSET('Water Data'!$E$6,0,10*ROW('Water Data'!E116)),NA())</f>
        <v>#N/A</v>
      </c>
      <c r="I122" s="529" t="e">
        <f ca="1">+IF(AND(ISNUMBER(OFFSET('Water Data'!$E$9,0,10*ROW('Water Data'!E116))),'Data Summary'!BX122="Yes"),OFFSET('Water Data'!$E$9,0,10*ROW('Water Data'!E116)),NA())</f>
        <v>#N/A</v>
      </c>
      <c r="J122" s="529" t="e">
        <f ca="1">+IF(AND(ISNUMBER(OFFSET('Water Data'!$F$4,0,10*ROW('Water Data'!F116))),'Data Summary'!BY122="Yes"),100-OFFSET('Water Data'!$F$4,0,10*ROW('Water Data'!F116)),NA())</f>
        <v>#N/A</v>
      </c>
      <c r="K122" s="529" t="e">
        <f ca="1">+IF(AND(ISNUMBER(OFFSET('Water Data'!$F$6,0,10*ROW('Water Data'!F116))),'Data Summary'!BZ122="Yes"),OFFSET('Water Data'!$F$6,0,10*ROW('Water Data'!F116)),NA())</f>
        <v>#N/A</v>
      </c>
      <c r="L122" s="529" t="e">
        <f ca="1">+IF(AND(ISNUMBER(OFFSET('Water Data'!$F$9,0,10*ROW('Water Data'!F116))),'Data Summary'!CA122="Yes"),OFFSET('Water Data'!$F$9,0,10*ROW('Water Data'!F116)),NA())</f>
        <v>#N/A</v>
      </c>
      <c r="M122" s="529" t="e">
        <f ca="1">+IF(AND(ISNUMBER(OFFSET('Water Data'!$G$4,0,10*ROW('Water Data'!G116))),'Data Summary'!CB122="Yes"),100-OFFSET('Water Data'!$G$4,0,10*ROW('Water Data'!G116)),NA())</f>
        <v>#N/A</v>
      </c>
      <c r="N122" s="529" t="e">
        <f ca="1">+IF(AND(ISNUMBER(OFFSET('Water Data'!$G$6,0,10*ROW('Water Data'!G116))),'Data Summary'!CC122="Yes"),OFFSET('Water Data'!$G$6,0,10*ROW('Water Data'!G116)),NA())</f>
        <v>#N/A</v>
      </c>
      <c r="O122" s="529" t="e">
        <f ca="1">+IF(AND(ISNUMBER(OFFSET('Water Data'!$G$9,0,10*ROW('Water Data'!G116))),'Data Summary'!CD122="Yes"),OFFSET('Water Data'!$G$9,0,10*ROW('Water Data'!G116)),NA())</f>
        <v>#N/A</v>
      </c>
      <c r="P122" s="529" t="e">
        <f ca="1">+IF(AND(ISNUMBER(OFFSET('Water Data'!$H$4,0,10*ROW('Water Data'!H116))),'Data Summary'!CE122="Yes"),100-OFFSET('Water Data'!$H$4,0,10*ROW('Water Data'!H116)),NA())</f>
        <v>#N/A</v>
      </c>
      <c r="Q122" s="529" t="e">
        <f ca="1">+IF(AND(ISNUMBER(OFFSET('Water Data'!$H$6,0,10*ROW('Water Data'!H116))),'Data Summary'!CF122="Yes"),OFFSET('Water Data'!$H$6,0,10*ROW('Water Data'!H116)),NA())</f>
        <v>#N/A</v>
      </c>
      <c r="R122" s="529" t="e">
        <f ca="1">+IF(AND(ISNUMBER(OFFSET('Water Data'!$H$9,0,10*ROW('Water Data'!H116))),'Data Summary'!CG122="Yes"),OFFSET('Water Data'!$H$9,0,10*ROW('Water Data'!H116)),NA())</f>
        <v>#N/A</v>
      </c>
      <c r="S122" s="529" t="e">
        <f ca="1">+IF(AND(ISNUMBER(OFFSET('Water Data'!$I$4,0,10*ROW('Water Data'!I116))),'Data Summary'!CH122="Yes"),100-OFFSET('Water Data'!$I$4,0,10*ROW('Water Data'!I116)),NA())</f>
        <v>#N/A</v>
      </c>
      <c r="T122" s="529" t="e">
        <f ca="1">+IF(AND(ISNUMBER(OFFSET('Water Data'!$I$6,0,10*ROW('Water Data'!I116))),'Data Summary'!CI122="Yes"),OFFSET('Water Data'!$I$6,0,10*ROW('Water Data'!I116)),NA())</f>
        <v>#N/A</v>
      </c>
      <c r="U122" s="529" t="e">
        <f ca="1">+IF(AND(ISNUMBER(OFFSET('Water Data'!$I$9,0,10*ROW('Water Data'!I116))),'Data Summary'!CJ122="Yes"),OFFSET('Water Data'!$I$9,0,10*ROW('Water Data'!I116)),NA())</f>
        <v>#N/A</v>
      </c>
      <c r="V122" s="530" t="e">
        <f ca="1">+IF(AND(ISNUMBER(OFFSET('Sanitation Data'!$D$4,0,10*ROW('Sanitation Data'!D116))),'Data Summary'!CK122="Yes"),100-OFFSET('Sanitation Data'!$D$4,0,10*ROW('Sanitation Data'!D116)),NA())</f>
        <v>#N/A</v>
      </c>
      <c r="W122" s="530" t="e">
        <f ca="1">+IF(AND(ISNUMBER(OFFSET('Sanitation Data'!$D$6,0,10*ROW('Sanitation Data'!D116))),'Data Summary'!CL122="Yes"),OFFSET('Sanitation Data'!$D$6,0,10*ROW('Sanitation Data'!D116)),NA())</f>
        <v>#N/A</v>
      </c>
      <c r="X122" s="530" t="e">
        <f ca="1">+IF(AND(ISNUMBER(OFFSET('Sanitation Data'!$D$10,0,10*ROW('Sanitation Data'!D116))),'Data Summary'!CM122="Yes"),OFFSET('Sanitation Data'!$D$10,0,10*ROW('Sanitation Data'!D116)),NA())</f>
        <v>#N/A</v>
      </c>
      <c r="Y122" s="530" t="e">
        <f ca="1">+IF(AND(ISNUMBER(OFFSET('Sanitation Data'!$D$11,0,10*ROW('Sanitation Data'!D116))),'Data Summary'!CN122="Yes"),OFFSET('Sanitation Data'!$D$11,0,10*ROW('Sanitation Data'!D116)),NA())</f>
        <v>#N/A</v>
      </c>
      <c r="Z122" s="530" t="e">
        <f ca="1">+IF(AND(ISNUMBER(OFFSET('Sanitation Data'!$D$12,0,10*ROW('Sanitation Data'!D116))),'Data Summary'!CO122="Yes"),OFFSET('Sanitation Data'!$D$12,0,10*ROW('Sanitation Data'!D116)),NA())</f>
        <v>#N/A</v>
      </c>
      <c r="AA122" s="530" t="e">
        <f ca="1">+IF(AND(ISNUMBER(OFFSET('Sanitation Data'!$E$4,0,10*ROW('Sanitation Data'!E116))),'Data Summary'!CP122="Yes"),100-OFFSET('Sanitation Data'!$E$4,0,10*ROW('Sanitation Data'!E116)),NA())</f>
        <v>#N/A</v>
      </c>
      <c r="AB122" s="530" t="e">
        <f ca="1">+IF(AND(ISNUMBER(OFFSET('Sanitation Data'!$E$6,0,10*ROW('Sanitation Data'!E116))),'Data Summary'!CQ122="Yes"),OFFSET('Sanitation Data'!$E$6,0,10*ROW('Sanitation Data'!E116)),NA())</f>
        <v>#N/A</v>
      </c>
      <c r="AC122" s="530" t="e">
        <f ca="1">+IF(AND(ISNUMBER(OFFSET('Sanitation Data'!$E$10,0,10*ROW('Sanitation Data'!E116))),'Data Summary'!CR122="Yes"),OFFSET('Sanitation Data'!$E$10,0,10*ROW('Sanitation Data'!E116)),NA())</f>
        <v>#N/A</v>
      </c>
      <c r="AD122" s="530" t="e">
        <f ca="1">+IF(AND(ISNUMBER(OFFSET('Sanitation Data'!$E$11,0,10*ROW('Sanitation Data'!E116))),'Data Summary'!CS122="Yes"),OFFSET('Sanitation Data'!$E$11,0,10*ROW('Sanitation Data'!E116)),NA())</f>
        <v>#N/A</v>
      </c>
      <c r="AE122" s="530" t="e">
        <f ca="1">+IF(AND(ISNUMBER(OFFSET('Sanitation Data'!$E$12,0,10*ROW('Sanitation Data'!E116))),'Data Summary'!CT122="Yes"),OFFSET('Sanitation Data'!$E$12,0,10*ROW('Sanitation Data'!E116)),NA())</f>
        <v>#N/A</v>
      </c>
      <c r="AF122" s="530" t="e">
        <f ca="1">+IF(AND(ISNUMBER(OFFSET('Sanitation Data'!$F$4,0,10*ROW('Sanitation Data'!F116))),'Data Summary'!CU122="Yes"),100-OFFSET('Sanitation Data'!$F$4,0,10*ROW('Sanitation Data'!F116)),NA())</f>
        <v>#N/A</v>
      </c>
      <c r="AG122" s="530" t="e">
        <f ca="1">+IF(AND(ISNUMBER(OFFSET('Sanitation Data'!$F$6,0,10*ROW('Sanitation Data'!F116))),'Data Summary'!CV122="Yes"),OFFSET('Sanitation Data'!$F$6,0,10*ROW('Sanitation Data'!F116)),NA())</f>
        <v>#N/A</v>
      </c>
      <c r="AH122" s="530" t="e">
        <f ca="1">+IF(AND(ISNUMBER(OFFSET('Sanitation Data'!$F$10,0,10*ROW('Sanitation Data'!F116))),'Data Summary'!CW122="Yes"),OFFSET('Sanitation Data'!$F$10,0,10*ROW('Sanitation Data'!F116)),NA())</f>
        <v>#N/A</v>
      </c>
      <c r="AI122" s="530" t="e">
        <f ca="1">+IF(AND(ISNUMBER(OFFSET('Sanitation Data'!$F$11,0,10*ROW('Sanitation Data'!F116))),'Data Summary'!CX122="Yes"),OFFSET('Sanitation Data'!$F$11,0,10*ROW('Sanitation Data'!F116)),NA())</f>
        <v>#N/A</v>
      </c>
      <c r="AJ122" s="530" t="e">
        <f ca="1">+IF(AND(ISNUMBER(OFFSET('Sanitation Data'!$F$12,0,10*ROW('Sanitation Data'!F116))),'Data Summary'!CY122="Yes"),OFFSET('Sanitation Data'!$F$12,0,10*ROW('Sanitation Data'!F116)),NA())</f>
        <v>#N/A</v>
      </c>
      <c r="AK122" s="530" t="e">
        <f ca="1">+IF(AND(ISNUMBER(OFFSET('Sanitation Data'!$G$4,0,10*ROW('Sanitation Data'!G116))),'Data Summary'!CZ122="Yes"),100-OFFSET('Sanitation Data'!$G$4,0,10*ROW('Sanitation Data'!G116)),NA())</f>
        <v>#N/A</v>
      </c>
      <c r="AL122" s="530" t="e">
        <f ca="1">+IF(AND(ISNUMBER(OFFSET('Sanitation Data'!$G$6,0,10*ROW('Sanitation Data'!G116))),'Data Summary'!DA122="Yes"),OFFSET('Sanitation Data'!$G$6,0,10*ROW('Sanitation Data'!G116)),NA())</f>
        <v>#N/A</v>
      </c>
      <c r="AM122" s="530" t="e">
        <f ca="1">+IF(AND(ISNUMBER(OFFSET('Sanitation Data'!$G$10,0,10*ROW('Sanitation Data'!G116))),'Data Summary'!DB122="Yes"),OFFSET('Sanitation Data'!$G$10,0,10*ROW('Sanitation Data'!G116)),NA())</f>
        <v>#N/A</v>
      </c>
      <c r="AN122" s="530" t="e">
        <f ca="1">+IF(AND(ISNUMBER(OFFSET('Sanitation Data'!$G$11,0,10*ROW('Sanitation Data'!G116))),'Data Summary'!DC122="Yes"),OFFSET('Sanitation Data'!$G$11,0,10*ROW('Sanitation Data'!G116)),NA())</f>
        <v>#N/A</v>
      </c>
      <c r="AO122" s="530" t="e">
        <f ca="1">+IF(AND(ISNUMBER(OFFSET('Sanitation Data'!$G$12,0,10*ROW('Sanitation Data'!G116))),'Data Summary'!DD122="Yes"),OFFSET('Sanitation Data'!$G$12,0,10*ROW('Sanitation Data'!G116)),NA())</f>
        <v>#N/A</v>
      </c>
      <c r="AP122" s="530" t="e">
        <f ca="1">+IF(AND(ISNUMBER(OFFSET('Sanitation Data'!$H$4,0,10*ROW('Sanitation Data'!H116))),'Data Summary'!DE122="Yes"),100-OFFSET('Sanitation Data'!$H$4,0,10*ROW('Sanitation Data'!H116)),NA())</f>
        <v>#N/A</v>
      </c>
      <c r="AQ122" s="530" t="e">
        <f ca="1">+IF(AND(ISNUMBER(OFFSET('Sanitation Data'!$H$6,0,10*ROW('Sanitation Data'!H116))),'Data Summary'!DF122="Yes"),OFFSET('Sanitation Data'!$H$6,0,10*ROW('Sanitation Data'!H116)),NA())</f>
        <v>#N/A</v>
      </c>
      <c r="AR122" s="530" t="e">
        <f ca="1">+IF(AND(ISNUMBER(OFFSET('Sanitation Data'!$H$10,0,10*ROW('Sanitation Data'!H116))),'Data Summary'!DG122="Yes"),OFFSET('Sanitation Data'!$H$10,0,10*ROW('Sanitation Data'!H116)),NA())</f>
        <v>#N/A</v>
      </c>
      <c r="AS122" s="530" t="e">
        <f ca="1">+IF(AND(ISNUMBER(OFFSET('Sanitation Data'!$H$11,0,10*ROW('Sanitation Data'!H116))),'Data Summary'!DH122="Yes"),OFFSET('Sanitation Data'!$H$11,0,10*ROW('Sanitation Data'!H116)),NA())</f>
        <v>#N/A</v>
      </c>
      <c r="AT122" s="530" t="e">
        <f ca="1">+IF(AND(ISNUMBER(OFFSET('Sanitation Data'!$H$12,0,10*ROW('Sanitation Data'!H116))),'Data Summary'!DI122="Yes"),OFFSET('Sanitation Data'!$H$12,0,10*ROW('Sanitation Data'!H116)),NA())</f>
        <v>#N/A</v>
      </c>
      <c r="AU122" s="530" t="e">
        <f ca="1">+IF(AND(ISNUMBER(OFFSET('Sanitation Data'!$I$4,0,10*ROW('Sanitation Data'!I116))),'Data Summary'!DJ122="Yes"),100-OFFSET('Sanitation Data'!$I$4,0,10*ROW('Sanitation Data'!I116)),NA())</f>
        <v>#N/A</v>
      </c>
      <c r="AV122" s="530" t="e">
        <f ca="1">+IF(AND(ISNUMBER(OFFSET('Sanitation Data'!$I$6,0,10*ROW('Sanitation Data'!I116))),'Data Summary'!DK122="Yes"),OFFSET('Sanitation Data'!$I$6,0,10*ROW('Sanitation Data'!I116)),NA())</f>
        <v>#N/A</v>
      </c>
      <c r="AW122" s="530" t="e">
        <f ca="1">+IF(AND(ISNUMBER(OFFSET('Sanitation Data'!$I$10,0,10*ROW('Sanitation Data'!I116))),'Data Summary'!DL122="Yes"),OFFSET('Sanitation Data'!$I$10,0,10*ROW('Sanitation Data'!I116)),NA())</f>
        <v>#N/A</v>
      </c>
      <c r="AX122" s="530" t="e">
        <f ca="1">+IF(AND(ISNUMBER(OFFSET('Sanitation Data'!$I$11,0,10*ROW('Sanitation Data'!I116))),'Data Summary'!DM122="Yes"),OFFSET('Sanitation Data'!$I$11,0,10*ROW('Sanitation Data'!I116)),NA())</f>
        <v>#N/A</v>
      </c>
      <c r="AY122" s="530" t="e">
        <f ca="1">+IF(AND(ISNUMBER(OFFSET('Sanitation Data'!$I$12,0,10*ROW('Sanitation Data'!I116))),'Data Summary'!DN122="Yes"),OFFSET('Sanitation Data'!$I$12,0,10*ROW('Sanitation Data'!I116)),NA())</f>
        <v>#N/A</v>
      </c>
      <c r="AZ122" s="531" t="e">
        <f ca="1">+IF(AND(ISNUMBER(OFFSET('Hygiene Data'!$D$5,0,10*ROW('Hygiene Data'!D116))),'Data Summary'!DO122="Yes"),OFFSET('Hygiene Data'!$D$5,0,10*ROW('Hygiene Data'!D116)),NA())</f>
        <v>#N/A</v>
      </c>
      <c r="BA122" s="531" t="e">
        <f ca="1">+IF(AND(ISNUMBER(OFFSET('Hygiene Data'!$D$7,0,10*ROW('Hygiene Data'!D116))),'Data Summary'!DP122="Yes"),OFFSET('Hygiene Data'!$D$7,0,10*ROW('Hygiene Data'!D116)),NA())</f>
        <v>#N/A</v>
      </c>
      <c r="BB122" s="531" t="e">
        <f ca="1">+IF(AND(ISNUMBER(OFFSET('Hygiene Data'!$D$9,0,10*ROW('Hygiene Data'!D116))),'Data Summary'!DQ122="Yes"),OFFSET('Hygiene Data'!$D$9,0,10*ROW('Hygiene Data'!D116)),NA())</f>
        <v>#N/A</v>
      </c>
      <c r="BC122" s="531" t="e">
        <f ca="1">+IF(AND(ISNUMBER(OFFSET('Hygiene Data'!$E$5,0,10*ROW('Hygiene Data'!E116))),'Data Summary'!DR122="Yes"),OFFSET('Hygiene Data'!$E$5,0,10*ROW('Hygiene Data'!E116)),NA())</f>
        <v>#N/A</v>
      </c>
      <c r="BD122" s="531" t="e">
        <f ca="1">+IF(AND(ISNUMBER(OFFSET('Hygiene Data'!$E$7,0,10*ROW('Hygiene Data'!E116))),'Data Summary'!DS122="Yes"),OFFSET('Hygiene Data'!$E$7,0,10*ROW('Hygiene Data'!E116)),NA())</f>
        <v>#N/A</v>
      </c>
      <c r="BE122" s="531" t="e">
        <f ca="1">+IF(AND(ISNUMBER(OFFSET('Hygiene Data'!$E$9,0,10*ROW('Hygiene Data'!E116))),'Data Summary'!DT122="Yes"),OFFSET('Hygiene Data'!$E$9,0,10*ROW('Hygiene Data'!E116)),NA())</f>
        <v>#N/A</v>
      </c>
      <c r="BF122" s="531" t="e">
        <f ca="1">+IF(AND(ISNUMBER(OFFSET('Hygiene Data'!$F$5,0,10*ROW('Hygiene Data'!F116))),'Data Summary'!DU122="Yes"),OFFSET('Hygiene Data'!$F$5,0,10*ROW('Hygiene Data'!F116)),NA())</f>
        <v>#N/A</v>
      </c>
      <c r="BG122" s="531" t="e">
        <f ca="1">+IF(AND(ISNUMBER(OFFSET('Hygiene Data'!$F$7,0,10*ROW('Hygiene Data'!F116))),'Data Summary'!DV122="Yes"),OFFSET('Hygiene Data'!$F$7,0,10*ROW('Hygiene Data'!F116)),NA())</f>
        <v>#N/A</v>
      </c>
      <c r="BH122" s="531" t="e">
        <f ca="1">+IF(AND(ISNUMBER(OFFSET('Hygiene Data'!$F$9,0,10*ROW('Hygiene Data'!F116))),'Data Summary'!DW122="Yes"),OFFSET('Hygiene Data'!$F$9,0,10*ROW('Hygiene Data'!F116)),NA())</f>
        <v>#N/A</v>
      </c>
      <c r="BI122" s="531" t="e">
        <f ca="1">+IF(AND(ISNUMBER(OFFSET('Hygiene Data'!$G$5,0,10*ROW('Hygiene Data'!G116))),'Data Summary'!DX122="Yes"),OFFSET('Hygiene Data'!$G$5,0,10*ROW('Hygiene Data'!G116)),NA())</f>
        <v>#N/A</v>
      </c>
      <c r="BJ122" s="531" t="e">
        <f ca="1">+IF(AND(ISNUMBER(OFFSET('Hygiene Data'!$G$7,0,10*ROW('Hygiene Data'!G116))),'Data Summary'!DY122="Yes"),OFFSET('Hygiene Data'!$G$7,0,10*ROW('Hygiene Data'!G116)),NA())</f>
        <v>#N/A</v>
      </c>
      <c r="BK122" s="531" t="e">
        <f ca="1">+IF(AND(ISNUMBER(OFFSET('Hygiene Data'!$G$9,0,10*ROW('Hygiene Data'!G116))),'Data Summary'!DZ122="Yes"),OFFSET('Hygiene Data'!$G$9,0,10*ROW('Hygiene Data'!G116)),NA())</f>
        <v>#N/A</v>
      </c>
      <c r="BL122" s="531" t="e">
        <f ca="1">+IF(AND(ISNUMBER(OFFSET('Hygiene Data'!$H$5,0,10*ROW('Hygiene Data'!H116))),'Data Summary'!EA122="Yes"),OFFSET('Hygiene Data'!$H$5,0,10*ROW('Hygiene Data'!H116)),NA())</f>
        <v>#N/A</v>
      </c>
      <c r="BM122" s="531" t="e">
        <f ca="1">+IF(AND(ISNUMBER(OFFSET('Hygiene Data'!$H$7,0,10*ROW('Hygiene Data'!H116))),'Data Summary'!EB122="Yes"),OFFSET('Hygiene Data'!$H$7,0,10*ROW('Hygiene Data'!H116)),NA())</f>
        <v>#N/A</v>
      </c>
      <c r="BN122" s="531" t="e">
        <f ca="1">+IF(AND(ISNUMBER(OFFSET('Hygiene Data'!$H$9,0,10*ROW('Hygiene Data'!H116))),'Data Summary'!EC122="Yes"),OFFSET('Hygiene Data'!$H$9,0,10*ROW('Hygiene Data'!H116)),NA())</f>
        <v>#N/A</v>
      </c>
      <c r="BO122" s="531" t="e">
        <f ca="1">+IF(AND(ISNUMBER(OFFSET('Hygiene Data'!$I$5,0,10*ROW('Hygiene Data'!I116))),'Data Summary'!ED122="Yes"),OFFSET('Hygiene Data'!$I$5,0,10*ROW('Hygiene Data'!I116)),NA())</f>
        <v>#N/A</v>
      </c>
      <c r="BP122" s="531" t="e">
        <f ca="1">+IF(AND(ISNUMBER(OFFSET('Hygiene Data'!$I$7,0,10*ROW('Hygiene Data'!I116))),'Data Summary'!EE122="Yes"),OFFSET('Hygiene Data'!$I$7,0,10*ROW('Hygiene Data'!I116)),NA())</f>
        <v>#N/A</v>
      </c>
      <c r="BQ122" s="531" t="e">
        <f ca="1">+IF(AND(ISNUMBER(OFFSET('Hygiene Data'!$I$9,0,10*ROW('Hygiene Data'!I116))),'Data Summary'!EF122="Yes"),OFFSET('Hygiene Data'!$I$9,0,10*ROW('Hygiene Data'!I116)),NA())</f>
        <v>#N/A</v>
      </c>
    </row>
    <row r="123" spans="1:69" x14ac:dyDescent="0.25">
      <c r="A123" s="527" t="e">
        <f ca="1">+RIGHT('Data Summary'!A123,LEN('Data Summary'!A123)-9)</f>
        <v>#VALUE!</v>
      </c>
      <c r="B123" s="501" t="str">
        <f ca="1">+IF(ISTEXT('Data Summary'!B123),'Data Summary'!B123,"")</f>
        <v/>
      </c>
      <c r="C123" s="528" t="e">
        <f ca="1">+VALUE('Data Summary'!C123)</f>
        <v>#VALUE!</v>
      </c>
      <c r="D123" s="529" t="e">
        <f ca="1">+IF(AND(ISNUMBER(OFFSET('Water Data'!$D$4,0,10*ROW('Water Data'!D117))),'Data Summary'!BS123="Yes"),100-OFFSET('Water Data'!$D$4,0,10*ROW('Water Data'!D117)),NA())</f>
        <v>#N/A</v>
      </c>
      <c r="E123" s="529" t="e">
        <f ca="1">+IF(AND(ISNUMBER(OFFSET('Water Data'!$D$6,0,10*ROW('Water Data'!D117))),'Data Summary'!BT123="Yes"),OFFSET('Water Data'!$D$6,0,10*ROW('Water Data'!D117)),NA())</f>
        <v>#N/A</v>
      </c>
      <c r="F123" s="529" t="e">
        <f ca="1">+IF(AND(ISNUMBER(OFFSET('Water Data'!$D$9,0,10*ROW('Water Data'!D117))),'Data Summary'!BU123="Yes"),OFFSET('Water Data'!$D$9,0,10*ROW('Water Data'!D117)),NA())</f>
        <v>#N/A</v>
      </c>
      <c r="G123" s="529" t="e">
        <f ca="1">+IF(AND(ISNUMBER(OFFSET('Water Data'!$E$4,0,10*ROW('Water Data'!E117))),'Data Summary'!BV123="Yes"),100-OFFSET('Water Data'!$E$4,0,10*ROW('Water Data'!E117)),NA())</f>
        <v>#N/A</v>
      </c>
      <c r="H123" s="529" t="e">
        <f ca="1">+IF(AND(ISNUMBER(OFFSET('Water Data'!$E$6,0,10*ROW('Water Data'!E117))),'Data Summary'!BW123="Yes"),OFFSET('Water Data'!$E$6,0,10*ROW('Water Data'!E117)),NA())</f>
        <v>#N/A</v>
      </c>
      <c r="I123" s="529" t="e">
        <f ca="1">+IF(AND(ISNUMBER(OFFSET('Water Data'!$E$9,0,10*ROW('Water Data'!E117))),'Data Summary'!BX123="Yes"),OFFSET('Water Data'!$E$9,0,10*ROW('Water Data'!E117)),NA())</f>
        <v>#N/A</v>
      </c>
      <c r="J123" s="529" t="e">
        <f ca="1">+IF(AND(ISNUMBER(OFFSET('Water Data'!$F$4,0,10*ROW('Water Data'!F117))),'Data Summary'!BY123="Yes"),100-OFFSET('Water Data'!$F$4,0,10*ROW('Water Data'!F117)),NA())</f>
        <v>#N/A</v>
      </c>
      <c r="K123" s="529" t="e">
        <f ca="1">+IF(AND(ISNUMBER(OFFSET('Water Data'!$F$6,0,10*ROW('Water Data'!F117))),'Data Summary'!BZ123="Yes"),OFFSET('Water Data'!$F$6,0,10*ROW('Water Data'!F117)),NA())</f>
        <v>#N/A</v>
      </c>
      <c r="L123" s="529" t="e">
        <f ca="1">+IF(AND(ISNUMBER(OFFSET('Water Data'!$F$9,0,10*ROW('Water Data'!F117))),'Data Summary'!CA123="Yes"),OFFSET('Water Data'!$F$9,0,10*ROW('Water Data'!F117)),NA())</f>
        <v>#N/A</v>
      </c>
      <c r="M123" s="529" t="e">
        <f ca="1">+IF(AND(ISNUMBER(OFFSET('Water Data'!$G$4,0,10*ROW('Water Data'!G117))),'Data Summary'!CB123="Yes"),100-OFFSET('Water Data'!$G$4,0,10*ROW('Water Data'!G117)),NA())</f>
        <v>#N/A</v>
      </c>
      <c r="N123" s="529" t="e">
        <f ca="1">+IF(AND(ISNUMBER(OFFSET('Water Data'!$G$6,0,10*ROW('Water Data'!G117))),'Data Summary'!CC123="Yes"),OFFSET('Water Data'!$G$6,0,10*ROW('Water Data'!G117)),NA())</f>
        <v>#N/A</v>
      </c>
      <c r="O123" s="529" t="e">
        <f ca="1">+IF(AND(ISNUMBER(OFFSET('Water Data'!$G$9,0,10*ROW('Water Data'!G117))),'Data Summary'!CD123="Yes"),OFFSET('Water Data'!$G$9,0,10*ROW('Water Data'!G117)),NA())</f>
        <v>#N/A</v>
      </c>
      <c r="P123" s="529" t="e">
        <f ca="1">+IF(AND(ISNUMBER(OFFSET('Water Data'!$H$4,0,10*ROW('Water Data'!H117))),'Data Summary'!CE123="Yes"),100-OFFSET('Water Data'!$H$4,0,10*ROW('Water Data'!H117)),NA())</f>
        <v>#N/A</v>
      </c>
      <c r="Q123" s="529" t="e">
        <f ca="1">+IF(AND(ISNUMBER(OFFSET('Water Data'!$H$6,0,10*ROW('Water Data'!H117))),'Data Summary'!CF123="Yes"),OFFSET('Water Data'!$H$6,0,10*ROW('Water Data'!H117)),NA())</f>
        <v>#N/A</v>
      </c>
      <c r="R123" s="529" t="e">
        <f ca="1">+IF(AND(ISNUMBER(OFFSET('Water Data'!$H$9,0,10*ROW('Water Data'!H117))),'Data Summary'!CG123="Yes"),OFFSET('Water Data'!$H$9,0,10*ROW('Water Data'!H117)),NA())</f>
        <v>#N/A</v>
      </c>
      <c r="S123" s="529" t="e">
        <f ca="1">+IF(AND(ISNUMBER(OFFSET('Water Data'!$I$4,0,10*ROW('Water Data'!I117))),'Data Summary'!CH123="Yes"),100-OFFSET('Water Data'!$I$4,0,10*ROW('Water Data'!I117)),NA())</f>
        <v>#N/A</v>
      </c>
      <c r="T123" s="529" t="e">
        <f ca="1">+IF(AND(ISNUMBER(OFFSET('Water Data'!$I$6,0,10*ROW('Water Data'!I117))),'Data Summary'!CI123="Yes"),OFFSET('Water Data'!$I$6,0,10*ROW('Water Data'!I117)),NA())</f>
        <v>#N/A</v>
      </c>
      <c r="U123" s="529" t="e">
        <f ca="1">+IF(AND(ISNUMBER(OFFSET('Water Data'!$I$9,0,10*ROW('Water Data'!I117))),'Data Summary'!CJ123="Yes"),OFFSET('Water Data'!$I$9,0,10*ROW('Water Data'!I117)),NA())</f>
        <v>#N/A</v>
      </c>
      <c r="V123" s="530" t="e">
        <f ca="1">+IF(AND(ISNUMBER(OFFSET('Sanitation Data'!$D$4,0,10*ROW('Sanitation Data'!D117))),'Data Summary'!CK123="Yes"),100-OFFSET('Sanitation Data'!$D$4,0,10*ROW('Sanitation Data'!D117)),NA())</f>
        <v>#N/A</v>
      </c>
      <c r="W123" s="530" t="e">
        <f ca="1">+IF(AND(ISNUMBER(OFFSET('Sanitation Data'!$D$6,0,10*ROW('Sanitation Data'!D117))),'Data Summary'!CL123="Yes"),OFFSET('Sanitation Data'!$D$6,0,10*ROW('Sanitation Data'!D117)),NA())</f>
        <v>#N/A</v>
      </c>
      <c r="X123" s="530" t="e">
        <f ca="1">+IF(AND(ISNUMBER(OFFSET('Sanitation Data'!$D$10,0,10*ROW('Sanitation Data'!D117))),'Data Summary'!CM123="Yes"),OFFSET('Sanitation Data'!$D$10,0,10*ROW('Sanitation Data'!D117)),NA())</f>
        <v>#N/A</v>
      </c>
      <c r="Y123" s="530" t="e">
        <f ca="1">+IF(AND(ISNUMBER(OFFSET('Sanitation Data'!$D$11,0,10*ROW('Sanitation Data'!D117))),'Data Summary'!CN123="Yes"),OFFSET('Sanitation Data'!$D$11,0,10*ROW('Sanitation Data'!D117)),NA())</f>
        <v>#N/A</v>
      </c>
      <c r="Z123" s="530" t="e">
        <f ca="1">+IF(AND(ISNUMBER(OFFSET('Sanitation Data'!$D$12,0,10*ROW('Sanitation Data'!D117))),'Data Summary'!CO123="Yes"),OFFSET('Sanitation Data'!$D$12,0,10*ROW('Sanitation Data'!D117)),NA())</f>
        <v>#N/A</v>
      </c>
      <c r="AA123" s="530" t="e">
        <f ca="1">+IF(AND(ISNUMBER(OFFSET('Sanitation Data'!$E$4,0,10*ROW('Sanitation Data'!E117))),'Data Summary'!CP123="Yes"),100-OFFSET('Sanitation Data'!$E$4,0,10*ROW('Sanitation Data'!E117)),NA())</f>
        <v>#N/A</v>
      </c>
      <c r="AB123" s="530" t="e">
        <f ca="1">+IF(AND(ISNUMBER(OFFSET('Sanitation Data'!$E$6,0,10*ROW('Sanitation Data'!E117))),'Data Summary'!CQ123="Yes"),OFFSET('Sanitation Data'!$E$6,0,10*ROW('Sanitation Data'!E117)),NA())</f>
        <v>#N/A</v>
      </c>
      <c r="AC123" s="530" t="e">
        <f ca="1">+IF(AND(ISNUMBER(OFFSET('Sanitation Data'!$E$10,0,10*ROW('Sanitation Data'!E117))),'Data Summary'!CR123="Yes"),OFFSET('Sanitation Data'!$E$10,0,10*ROW('Sanitation Data'!E117)),NA())</f>
        <v>#N/A</v>
      </c>
      <c r="AD123" s="530" t="e">
        <f ca="1">+IF(AND(ISNUMBER(OFFSET('Sanitation Data'!$E$11,0,10*ROW('Sanitation Data'!E117))),'Data Summary'!CS123="Yes"),OFFSET('Sanitation Data'!$E$11,0,10*ROW('Sanitation Data'!E117)),NA())</f>
        <v>#N/A</v>
      </c>
      <c r="AE123" s="530" t="e">
        <f ca="1">+IF(AND(ISNUMBER(OFFSET('Sanitation Data'!$E$12,0,10*ROW('Sanitation Data'!E117))),'Data Summary'!CT123="Yes"),OFFSET('Sanitation Data'!$E$12,0,10*ROW('Sanitation Data'!E117)),NA())</f>
        <v>#N/A</v>
      </c>
      <c r="AF123" s="530" t="e">
        <f ca="1">+IF(AND(ISNUMBER(OFFSET('Sanitation Data'!$F$4,0,10*ROW('Sanitation Data'!F117))),'Data Summary'!CU123="Yes"),100-OFFSET('Sanitation Data'!$F$4,0,10*ROW('Sanitation Data'!F117)),NA())</f>
        <v>#N/A</v>
      </c>
      <c r="AG123" s="530" t="e">
        <f ca="1">+IF(AND(ISNUMBER(OFFSET('Sanitation Data'!$F$6,0,10*ROW('Sanitation Data'!F117))),'Data Summary'!CV123="Yes"),OFFSET('Sanitation Data'!$F$6,0,10*ROW('Sanitation Data'!F117)),NA())</f>
        <v>#N/A</v>
      </c>
      <c r="AH123" s="530" t="e">
        <f ca="1">+IF(AND(ISNUMBER(OFFSET('Sanitation Data'!$F$10,0,10*ROW('Sanitation Data'!F117))),'Data Summary'!CW123="Yes"),OFFSET('Sanitation Data'!$F$10,0,10*ROW('Sanitation Data'!F117)),NA())</f>
        <v>#N/A</v>
      </c>
      <c r="AI123" s="530" t="e">
        <f ca="1">+IF(AND(ISNUMBER(OFFSET('Sanitation Data'!$F$11,0,10*ROW('Sanitation Data'!F117))),'Data Summary'!CX123="Yes"),OFFSET('Sanitation Data'!$F$11,0,10*ROW('Sanitation Data'!F117)),NA())</f>
        <v>#N/A</v>
      </c>
      <c r="AJ123" s="530" t="e">
        <f ca="1">+IF(AND(ISNUMBER(OFFSET('Sanitation Data'!$F$12,0,10*ROW('Sanitation Data'!F117))),'Data Summary'!CY123="Yes"),OFFSET('Sanitation Data'!$F$12,0,10*ROW('Sanitation Data'!F117)),NA())</f>
        <v>#N/A</v>
      </c>
      <c r="AK123" s="530" t="e">
        <f ca="1">+IF(AND(ISNUMBER(OFFSET('Sanitation Data'!$G$4,0,10*ROW('Sanitation Data'!G117))),'Data Summary'!CZ123="Yes"),100-OFFSET('Sanitation Data'!$G$4,0,10*ROW('Sanitation Data'!G117)),NA())</f>
        <v>#N/A</v>
      </c>
      <c r="AL123" s="530" t="e">
        <f ca="1">+IF(AND(ISNUMBER(OFFSET('Sanitation Data'!$G$6,0,10*ROW('Sanitation Data'!G117))),'Data Summary'!DA123="Yes"),OFFSET('Sanitation Data'!$G$6,0,10*ROW('Sanitation Data'!G117)),NA())</f>
        <v>#N/A</v>
      </c>
      <c r="AM123" s="530" t="e">
        <f ca="1">+IF(AND(ISNUMBER(OFFSET('Sanitation Data'!$G$10,0,10*ROW('Sanitation Data'!G117))),'Data Summary'!DB123="Yes"),OFFSET('Sanitation Data'!$G$10,0,10*ROW('Sanitation Data'!G117)),NA())</f>
        <v>#N/A</v>
      </c>
      <c r="AN123" s="530" t="e">
        <f ca="1">+IF(AND(ISNUMBER(OFFSET('Sanitation Data'!$G$11,0,10*ROW('Sanitation Data'!G117))),'Data Summary'!DC123="Yes"),OFFSET('Sanitation Data'!$G$11,0,10*ROW('Sanitation Data'!G117)),NA())</f>
        <v>#N/A</v>
      </c>
      <c r="AO123" s="530" t="e">
        <f ca="1">+IF(AND(ISNUMBER(OFFSET('Sanitation Data'!$G$12,0,10*ROW('Sanitation Data'!G117))),'Data Summary'!DD123="Yes"),OFFSET('Sanitation Data'!$G$12,0,10*ROW('Sanitation Data'!G117)),NA())</f>
        <v>#N/A</v>
      </c>
      <c r="AP123" s="530" t="e">
        <f ca="1">+IF(AND(ISNUMBER(OFFSET('Sanitation Data'!$H$4,0,10*ROW('Sanitation Data'!H117))),'Data Summary'!DE123="Yes"),100-OFFSET('Sanitation Data'!$H$4,0,10*ROW('Sanitation Data'!H117)),NA())</f>
        <v>#N/A</v>
      </c>
      <c r="AQ123" s="530" t="e">
        <f ca="1">+IF(AND(ISNUMBER(OFFSET('Sanitation Data'!$H$6,0,10*ROW('Sanitation Data'!H117))),'Data Summary'!DF123="Yes"),OFFSET('Sanitation Data'!$H$6,0,10*ROW('Sanitation Data'!H117)),NA())</f>
        <v>#N/A</v>
      </c>
      <c r="AR123" s="530" t="e">
        <f ca="1">+IF(AND(ISNUMBER(OFFSET('Sanitation Data'!$H$10,0,10*ROW('Sanitation Data'!H117))),'Data Summary'!DG123="Yes"),OFFSET('Sanitation Data'!$H$10,0,10*ROW('Sanitation Data'!H117)),NA())</f>
        <v>#N/A</v>
      </c>
      <c r="AS123" s="530" t="e">
        <f ca="1">+IF(AND(ISNUMBER(OFFSET('Sanitation Data'!$H$11,0,10*ROW('Sanitation Data'!H117))),'Data Summary'!DH123="Yes"),OFFSET('Sanitation Data'!$H$11,0,10*ROW('Sanitation Data'!H117)),NA())</f>
        <v>#N/A</v>
      </c>
      <c r="AT123" s="530" t="e">
        <f ca="1">+IF(AND(ISNUMBER(OFFSET('Sanitation Data'!$H$12,0,10*ROW('Sanitation Data'!H117))),'Data Summary'!DI123="Yes"),OFFSET('Sanitation Data'!$H$12,0,10*ROW('Sanitation Data'!H117)),NA())</f>
        <v>#N/A</v>
      </c>
      <c r="AU123" s="530" t="e">
        <f ca="1">+IF(AND(ISNUMBER(OFFSET('Sanitation Data'!$I$4,0,10*ROW('Sanitation Data'!I117))),'Data Summary'!DJ123="Yes"),100-OFFSET('Sanitation Data'!$I$4,0,10*ROW('Sanitation Data'!I117)),NA())</f>
        <v>#N/A</v>
      </c>
      <c r="AV123" s="530" t="e">
        <f ca="1">+IF(AND(ISNUMBER(OFFSET('Sanitation Data'!$I$6,0,10*ROW('Sanitation Data'!I117))),'Data Summary'!DK123="Yes"),OFFSET('Sanitation Data'!$I$6,0,10*ROW('Sanitation Data'!I117)),NA())</f>
        <v>#N/A</v>
      </c>
      <c r="AW123" s="530" t="e">
        <f ca="1">+IF(AND(ISNUMBER(OFFSET('Sanitation Data'!$I$10,0,10*ROW('Sanitation Data'!I117))),'Data Summary'!DL123="Yes"),OFFSET('Sanitation Data'!$I$10,0,10*ROW('Sanitation Data'!I117)),NA())</f>
        <v>#N/A</v>
      </c>
      <c r="AX123" s="530" t="e">
        <f ca="1">+IF(AND(ISNUMBER(OFFSET('Sanitation Data'!$I$11,0,10*ROW('Sanitation Data'!I117))),'Data Summary'!DM123="Yes"),OFFSET('Sanitation Data'!$I$11,0,10*ROW('Sanitation Data'!I117)),NA())</f>
        <v>#N/A</v>
      </c>
      <c r="AY123" s="530" t="e">
        <f ca="1">+IF(AND(ISNUMBER(OFFSET('Sanitation Data'!$I$12,0,10*ROW('Sanitation Data'!I117))),'Data Summary'!DN123="Yes"),OFFSET('Sanitation Data'!$I$12,0,10*ROW('Sanitation Data'!I117)),NA())</f>
        <v>#N/A</v>
      </c>
      <c r="AZ123" s="531" t="e">
        <f ca="1">+IF(AND(ISNUMBER(OFFSET('Hygiene Data'!$D$5,0,10*ROW('Hygiene Data'!D117))),'Data Summary'!DO123="Yes"),OFFSET('Hygiene Data'!$D$5,0,10*ROW('Hygiene Data'!D117)),NA())</f>
        <v>#N/A</v>
      </c>
      <c r="BA123" s="531" t="e">
        <f ca="1">+IF(AND(ISNUMBER(OFFSET('Hygiene Data'!$D$7,0,10*ROW('Hygiene Data'!D117))),'Data Summary'!DP123="Yes"),OFFSET('Hygiene Data'!$D$7,0,10*ROW('Hygiene Data'!D117)),NA())</f>
        <v>#N/A</v>
      </c>
      <c r="BB123" s="531" t="e">
        <f ca="1">+IF(AND(ISNUMBER(OFFSET('Hygiene Data'!$D$9,0,10*ROW('Hygiene Data'!D117))),'Data Summary'!DQ123="Yes"),OFFSET('Hygiene Data'!$D$9,0,10*ROW('Hygiene Data'!D117)),NA())</f>
        <v>#N/A</v>
      </c>
      <c r="BC123" s="531" t="e">
        <f ca="1">+IF(AND(ISNUMBER(OFFSET('Hygiene Data'!$E$5,0,10*ROW('Hygiene Data'!E117))),'Data Summary'!DR123="Yes"),OFFSET('Hygiene Data'!$E$5,0,10*ROW('Hygiene Data'!E117)),NA())</f>
        <v>#N/A</v>
      </c>
      <c r="BD123" s="531" t="e">
        <f ca="1">+IF(AND(ISNUMBER(OFFSET('Hygiene Data'!$E$7,0,10*ROW('Hygiene Data'!E117))),'Data Summary'!DS123="Yes"),OFFSET('Hygiene Data'!$E$7,0,10*ROW('Hygiene Data'!E117)),NA())</f>
        <v>#N/A</v>
      </c>
      <c r="BE123" s="531" t="e">
        <f ca="1">+IF(AND(ISNUMBER(OFFSET('Hygiene Data'!$E$9,0,10*ROW('Hygiene Data'!E117))),'Data Summary'!DT123="Yes"),OFFSET('Hygiene Data'!$E$9,0,10*ROW('Hygiene Data'!E117)),NA())</f>
        <v>#N/A</v>
      </c>
      <c r="BF123" s="531" t="e">
        <f ca="1">+IF(AND(ISNUMBER(OFFSET('Hygiene Data'!$F$5,0,10*ROW('Hygiene Data'!F117))),'Data Summary'!DU123="Yes"),OFFSET('Hygiene Data'!$F$5,0,10*ROW('Hygiene Data'!F117)),NA())</f>
        <v>#N/A</v>
      </c>
      <c r="BG123" s="531" t="e">
        <f ca="1">+IF(AND(ISNUMBER(OFFSET('Hygiene Data'!$F$7,0,10*ROW('Hygiene Data'!F117))),'Data Summary'!DV123="Yes"),OFFSET('Hygiene Data'!$F$7,0,10*ROW('Hygiene Data'!F117)),NA())</f>
        <v>#N/A</v>
      </c>
      <c r="BH123" s="531" t="e">
        <f ca="1">+IF(AND(ISNUMBER(OFFSET('Hygiene Data'!$F$9,0,10*ROW('Hygiene Data'!F117))),'Data Summary'!DW123="Yes"),OFFSET('Hygiene Data'!$F$9,0,10*ROW('Hygiene Data'!F117)),NA())</f>
        <v>#N/A</v>
      </c>
      <c r="BI123" s="531" t="e">
        <f ca="1">+IF(AND(ISNUMBER(OFFSET('Hygiene Data'!$G$5,0,10*ROW('Hygiene Data'!G117))),'Data Summary'!DX123="Yes"),OFFSET('Hygiene Data'!$G$5,0,10*ROW('Hygiene Data'!G117)),NA())</f>
        <v>#N/A</v>
      </c>
      <c r="BJ123" s="531" t="e">
        <f ca="1">+IF(AND(ISNUMBER(OFFSET('Hygiene Data'!$G$7,0,10*ROW('Hygiene Data'!G117))),'Data Summary'!DY123="Yes"),OFFSET('Hygiene Data'!$G$7,0,10*ROW('Hygiene Data'!G117)),NA())</f>
        <v>#N/A</v>
      </c>
      <c r="BK123" s="531" t="e">
        <f ca="1">+IF(AND(ISNUMBER(OFFSET('Hygiene Data'!$G$9,0,10*ROW('Hygiene Data'!G117))),'Data Summary'!DZ123="Yes"),OFFSET('Hygiene Data'!$G$9,0,10*ROW('Hygiene Data'!G117)),NA())</f>
        <v>#N/A</v>
      </c>
      <c r="BL123" s="531" t="e">
        <f ca="1">+IF(AND(ISNUMBER(OFFSET('Hygiene Data'!$H$5,0,10*ROW('Hygiene Data'!H117))),'Data Summary'!EA123="Yes"),OFFSET('Hygiene Data'!$H$5,0,10*ROW('Hygiene Data'!H117)),NA())</f>
        <v>#N/A</v>
      </c>
      <c r="BM123" s="531" t="e">
        <f ca="1">+IF(AND(ISNUMBER(OFFSET('Hygiene Data'!$H$7,0,10*ROW('Hygiene Data'!H117))),'Data Summary'!EB123="Yes"),OFFSET('Hygiene Data'!$H$7,0,10*ROW('Hygiene Data'!H117)),NA())</f>
        <v>#N/A</v>
      </c>
      <c r="BN123" s="531" t="e">
        <f ca="1">+IF(AND(ISNUMBER(OFFSET('Hygiene Data'!$H$9,0,10*ROW('Hygiene Data'!H117))),'Data Summary'!EC123="Yes"),OFFSET('Hygiene Data'!$H$9,0,10*ROW('Hygiene Data'!H117)),NA())</f>
        <v>#N/A</v>
      </c>
      <c r="BO123" s="531" t="e">
        <f ca="1">+IF(AND(ISNUMBER(OFFSET('Hygiene Data'!$I$5,0,10*ROW('Hygiene Data'!I117))),'Data Summary'!ED123="Yes"),OFFSET('Hygiene Data'!$I$5,0,10*ROW('Hygiene Data'!I117)),NA())</f>
        <v>#N/A</v>
      </c>
      <c r="BP123" s="531" t="e">
        <f ca="1">+IF(AND(ISNUMBER(OFFSET('Hygiene Data'!$I$7,0,10*ROW('Hygiene Data'!I117))),'Data Summary'!EE123="Yes"),OFFSET('Hygiene Data'!$I$7,0,10*ROW('Hygiene Data'!I117)),NA())</f>
        <v>#N/A</v>
      </c>
      <c r="BQ123" s="531" t="e">
        <f ca="1">+IF(AND(ISNUMBER(OFFSET('Hygiene Data'!$I$9,0,10*ROW('Hygiene Data'!I117))),'Data Summary'!EF123="Yes"),OFFSET('Hygiene Data'!$I$9,0,10*ROW('Hygiene Data'!I117)),NA())</f>
        <v>#N/A</v>
      </c>
    </row>
    <row r="124" spans="1:69" x14ac:dyDescent="0.25">
      <c r="A124" s="527" t="e">
        <f ca="1">+RIGHT('Data Summary'!A124,LEN('Data Summary'!A124)-9)</f>
        <v>#VALUE!</v>
      </c>
      <c r="B124" s="501" t="str">
        <f ca="1">+IF(ISTEXT('Data Summary'!B124),'Data Summary'!B124,"")</f>
        <v/>
      </c>
      <c r="C124" s="528" t="e">
        <f ca="1">+VALUE('Data Summary'!C124)</f>
        <v>#VALUE!</v>
      </c>
      <c r="D124" s="529" t="e">
        <f ca="1">+IF(AND(ISNUMBER(OFFSET('Water Data'!$D$4,0,10*ROW('Water Data'!D118))),'Data Summary'!BS124="Yes"),100-OFFSET('Water Data'!$D$4,0,10*ROW('Water Data'!D118)),NA())</f>
        <v>#N/A</v>
      </c>
      <c r="E124" s="529" t="e">
        <f ca="1">+IF(AND(ISNUMBER(OFFSET('Water Data'!$D$6,0,10*ROW('Water Data'!D118))),'Data Summary'!BT124="Yes"),OFFSET('Water Data'!$D$6,0,10*ROW('Water Data'!D118)),NA())</f>
        <v>#N/A</v>
      </c>
      <c r="F124" s="529" t="e">
        <f ca="1">+IF(AND(ISNUMBER(OFFSET('Water Data'!$D$9,0,10*ROW('Water Data'!D118))),'Data Summary'!BU124="Yes"),OFFSET('Water Data'!$D$9,0,10*ROW('Water Data'!D118)),NA())</f>
        <v>#N/A</v>
      </c>
      <c r="G124" s="529" t="e">
        <f ca="1">+IF(AND(ISNUMBER(OFFSET('Water Data'!$E$4,0,10*ROW('Water Data'!E118))),'Data Summary'!BV124="Yes"),100-OFFSET('Water Data'!$E$4,0,10*ROW('Water Data'!E118)),NA())</f>
        <v>#N/A</v>
      </c>
      <c r="H124" s="529" t="e">
        <f ca="1">+IF(AND(ISNUMBER(OFFSET('Water Data'!$E$6,0,10*ROW('Water Data'!E118))),'Data Summary'!BW124="Yes"),OFFSET('Water Data'!$E$6,0,10*ROW('Water Data'!E118)),NA())</f>
        <v>#N/A</v>
      </c>
      <c r="I124" s="529" t="e">
        <f ca="1">+IF(AND(ISNUMBER(OFFSET('Water Data'!$E$9,0,10*ROW('Water Data'!E118))),'Data Summary'!BX124="Yes"),OFFSET('Water Data'!$E$9,0,10*ROW('Water Data'!E118)),NA())</f>
        <v>#N/A</v>
      </c>
      <c r="J124" s="529" t="e">
        <f ca="1">+IF(AND(ISNUMBER(OFFSET('Water Data'!$F$4,0,10*ROW('Water Data'!F118))),'Data Summary'!BY124="Yes"),100-OFFSET('Water Data'!$F$4,0,10*ROW('Water Data'!F118)),NA())</f>
        <v>#N/A</v>
      </c>
      <c r="K124" s="529" t="e">
        <f ca="1">+IF(AND(ISNUMBER(OFFSET('Water Data'!$F$6,0,10*ROW('Water Data'!F118))),'Data Summary'!BZ124="Yes"),OFFSET('Water Data'!$F$6,0,10*ROW('Water Data'!F118)),NA())</f>
        <v>#N/A</v>
      </c>
      <c r="L124" s="529" t="e">
        <f ca="1">+IF(AND(ISNUMBER(OFFSET('Water Data'!$F$9,0,10*ROW('Water Data'!F118))),'Data Summary'!CA124="Yes"),OFFSET('Water Data'!$F$9,0,10*ROW('Water Data'!F118)),NA())</f>
        <v>#N/A</v>
      </c>
      <c r="M124" s="529" t="e">
        <f ca="1">+IF(AND(ISNUMBER(OFFSET('Water Data'!$G$4,0,10*ROW('Water Data'!G118))),'Data Summary'!CB124="Yes"),100-OFFSET('Water Data'!$G$4,0,10*ROW('Water Data'!G118)),NA())</f>
        <v>#N/A</v>
      </c>
      <c r="N124" s="529" t="e">
        <f ca="1">+IF(AND(ISNUMBER(OFFSET('Water Data'!$G$6,0,10*ROW('Water Data'!G118))),'Data Summary'!CC124="Yes"),OFFSET('Water Data'!$G$6,0,10*ROW('Water Data'!G118)),NA())</f>
        <v>#N/A</v>
      </c>
      <c r="O124" s="529" t="e">
        <f ca="1">+IF(AND(ISNUMBER(OFFSET('Water Data'!$G$9,0,10*ROW('Water Data'!G118))),'Data Summary'!CD124="Yes"),OFFSET('Water Data'!$G$9,0,10*ROW('Water Data'!G118)),NA())</f>
        <v>#N/A</v>
      </c>
      <c r="P124" s="529" t="e">
        <f ca="1">+IF(AND(ISNUMBER(OFFSET('Water Data'!$H$4,0,10*ROW('Water Data'!H118))),'Data Summary'!CE124="Yes"),100-OFFSET('Water Data'!$H$4,0,10*ROW('Water Data'!H118)),NA())</f>
        <v>#N/A</v>
      </c>
      <c r="Q124" s="529" t="e">
        <f ca="1">+IF(AND(ISNUMBER(OFFSET('Water Data'!$H$6,0,10*ROW('Water Data'!H118))),'Data Summary'!CF124="Yes"),OFFSET('Water Data'!$H$6,0,10*ROW('Water Data'!H118)),NA())</f>
        <v>#N/A</v>
      </c>
      <c r="R124" s="529" t="e">
        <f ca="1">+IF(AND(ISNUMBER(OFFSET('Water Data'!$H$9,0,10*ROW('Water Data'!H118))),'Data Summary'!CG124="Yes"),OFFSET('Water Data'!$H$9,0,10*ROW('Water Data'!H118)),NA())</f>
        <v>#N/A</v>
      </c>
      <c r="S124" s="529" t="e">
        <f ca="1">+IF(AND(ISNUMBER(OFFSET('Water Data'!$I$4,0,10*ROW('Water Data'!I118))),'Data Summary'!CH124="Yes"),100-OFFSET('Water Data'!$I$4,0,10*ROW('Water Data'!I118)),NA())</f>
        <v>#N/A</v>
      </c>
      <c r="T124" s="529" t="e">
        <f ca="1">+IF(AND(ISNUMBER(OFFSET('Water Data'!$I$6,0,10*ROW('Water Data'!I118))),'Data Summary'!CI124="Yes"),OFFSET('Water Data'!$I$6,0,10*ROW('Water Data'!I118)),NA())</f>
        <v>#N/A</v>
      </c>
      <c r="U124" s="529" t="e">
        <f ca="1">+IF(AND(ISNUMBER(OFFSET('Water Data'!$I$9,0,10*ROW('Water Data'!I118))),'Data Summary'!CJ124="Yes"),OFFSET('Water Data'!$I$9,0,10*ROW('Water Data'!I118)),NA())</f>
        <v>#N/A</v>
      </c>
      <c r="V124" s="530" t="e">
        <f ca="1">+IF(AND(ISNUMBER(OFFSET('Sanitation Data'!$D$4,0,10*ROW('Sanitation Data'!D118))),'Data Summary'!CK124="Yes"),100-OFFSET('Sanitation Data'!$D$4,0,10*ROW('Sanitation Data'!D118)),NA())</f>
        <v>#N/A</v>
      </c>
      <c r="W124" s="530" t="e">
        <f ca="1">+IF(AND(ISNUMBER(OFFSET('Sanitation Data'!$D$6,0,10*ROW('Sanitation Data'!D118))),'Data Summary'!CL124="Yes"),OFFSET('Sanitation Data'!$D$6,0,10*ROW('Sanitation Data'!D118)),NA())</f>
        <v>#N/A</v>
      </c>
      <c r="X124" s="530" t="e">
        <f ca="1">+IF(AND(ISNUMBER(OFFSET('Sanitation Data'!$D$10,0,10*ROW('Sanitation Data'!D118))),'Data Summary'!CM124="Yes"),OFFSET('Sanitation Data'!$D$10,0,10*ROW('Sanitation Data'!D118)),NA())</f>
        <v>#N/A</v>
      </c>
      <c r="Y124" s="530" t="e">
        <f ca="1">+IF(AND(ISNUMBER(OFFSET('Sanitation Data'!$D$11,0,10*ROW('Sanitation Data'!D118))),'Data Summary'!CN124="Yes"),OFFSET('Sanitation Data'!$D$11,0,10*ROW('Sanitation Data'!D118)),NA())</f>
        <v>#N/A</v>
      </c>
      <c r="Z124" s="530" t="e">
        <f ca="1">+IF(AND(ISNUMBER(OFFSET('Sanitation Data'!$D$12,0,10*ROW('Sanitation Data'!D118))),'Data Summary'!CO124="Yes"),OFFSET('Sanitation Data'!$D$12,0,10*ROW('Sanitation Data'!D118)),NA())</f>
        <v>#N/A</v>
      </c>
      <c r="AA124" s="530" t="e">
        <f ca="1">+IF(AND(ISNUMBER(OFFSET('Sanitation Data'!$E$4,0,10*ROW('Sanitation Data'!E118))),'Data Summary'!CP124="Yes"),100-OFFSET('Sanitation Data'!$E$4,0,10*ROW('Sanitation Data'!E118)),NA())</f>
        <v>#N/A</v>
      </c>
      <c r="AB124" s="530" t="e">
        <f ca="1">+IF(AND(ISNUMBER(OFFSET('Sanitation Data'!$E$6,0,10*ROW('Sanitation Data'!E118))),'Data Summary'!CQ124="Yes"),OFFSET('Sanitation Data'!$E$6,0,10*ROW('Sanitation Data'!E118)),NA())</f>
        <v>#N/A</v>
      </c>
      <c r="AC124" s="530" t="e">
        <f ca="1">+IF(AND(ISNUMBER(OFFSET('Sanitation Data'!$E$10,0,10*ROW('Sanitation Data'!E118))),'Data Summary'!CR124="Yes"),OFFSET('Sanitation Data'!$E$10,0,10*ROW('Sanitation Data'!E118)),NA())</f>
        <v>#N/A</v>
      </c>
      <c r="AD124" s="530" t="e">
        <f ca="1">+IF(AND(ISNUMBER(OFFSET('Sanitation Data'!$E$11,0,10*ROW('Sanitation Data'!E118))),'Data Summary'!CS124="Yes"),OFFSET('Sanitation Data'!$E$11,0,10*ROW('Sanitation Data'!E118)),NA())</f>
        <v>#N/A</v>
      </c>
      <c r="AE124" s="530" t="e">
        <f ca="1">+IF(AND(ISNUMBER(OFFSET('Sanitation Data'!$E$12,0,10*ROW('Sanitation Data'!E118))),'Data Summary'!CT124="Yes"),OFFSET('Sanitation Data'!$E$12,0,10*ROW('Sanitation Data'!E118)),NA())</f>
        <v>#N/A</v>
      </c>
      <c r="AF124" s="530" t="e">
        <f ca="1">+IF(AND(ISNUMBER(OFFSET('Sanitation Data'!$F$4,0,10*ROW('Sanitation Data'!F118))),'Data Summary'!CU124="Yes"),100-OFFSET('Sanitation Data'!$F$4,0,10*ROW('Sanitation Data'!F118)),NA())</f>
        <v>#N/A</v>
      </c>
      <c r="AG124" s="530" t="e">
        <f ca="1">+IF(AND(ISNUMBER(OFFSET('Sanitation Data'!$F$6,0,10*ROW('Sanitation Data'!F118))),'Data Summary'!CV124="Yes"),OFFSET('Sanitation Data'!$F$6,0,10*ROW('Sanitation Data'!F118)),NA())</f>
        <v>#N/A</v>
      </c>
      <c r="AH124" s="530" t="e">
        <f ca="1">+IF(AND(ISNUMBER(OFFSET('Sanitation Data'!$F$10,0,10*ROW('Sanitation Data'!F118))),'Data Summary'!CW124="Yes"),OFFSET('Sanitation Data'!$F$10,0,10*ROW('Sanitation Data'!F118)),NA())</f>
        <v>#N/A</v>
      </c>
      <c r="AI124" s="530" t="e">
        <f ca="1">+IF(AND(ISNUMBER(OFFSET('Sanitation Data'!$F$11,0,10*ROW('Sanitation Data'!F118))),'Data Summary'!CX124="Yes"),OFFSET('Sanitation Data'!$F$11,0,10*ROW('Sanitation Data'!F118)),NA())</f>
        <v>#N/A</v>
      </c>
      <c r="AJ124" s="530" t="e">
        <f ca="1">+IF(AND(ISNUMBER(OFFSET('Sanitation Data'!$F$12,0,10*ROW('Sanitation Data'!F118))),'Data Summary'!CY124="Yes"),OFFSET('Sanitation Data'!$F$12,0,10*ROW('Sanitation Data'!F118)),NA())</f>
        <v>#N/A</v>
      </c>
      <c r="AK124" s="530" t="e">
        <f ca="1">+IF(AND(ISNUMBER(OFFSET('Sanitation Data'!$G$4,0,10*ROW('Sanitation Data'!G118))),'Data Summary'!CZ124="Yes"),100-OFFSET('Sanitation Data'!$G$4,0,10*ROW('Sanitation Data'!G118)),NA())</f>
        <v>#N/A</v>
      </c>
      <c r="AL124" s="530" t="e">
        <f ca="1">+IF(AND(ISNUMBER(OFFSET('Sanitation Data'!$G$6,0,10*ROW('Sanitation Data'!G118))),'Data Summary'!DA124="Yes"),OFFSET('Sanitation Data'!$G$6,0,10*ROW('Sanitation Data'!G118)),NA())</f>
        <v>#N/A</v>
      </c>
      <c r="AM124" s="530" t="e">
        <f ca="1">+IF(AND(ISNUMBER(OFFSET('Sanitation Data'!$G$10,0,10*ROW('Sanitation Data'!G118))),'Data Summary'!DB124="Yes"),OFFSET('Sanitation Data'!$G$10,0,10*ROW('Sanitation Data'!G118)),NA())</f>
        <v>#N/A</v>
      </c>
      <c r="AN124" s="530" t="e">
        <f ca="1">+IF(AND(ISNUMBER(OFFSET('Sanitation Data'!$G$11,0,10*ROW('Sanitation Data'!G118))),'Data Summary'!DC124="Yes"),OFFSET('Sanitation Data'!$G$11,0,10*ROW('Sanitation Data'!G118)),NA())</f>
        <v>#N/A</v>
      </c>
      <c r="AO124" s="530" t="e">
        <f ca="1">+IF(AND(ISNUMBER(OFFSET('Sanitation Data'!$G$12,0,10*ROW('Sanitation Data'!G118))),'Data Summary'!DD124="Yes"),OFFSET('Sanitation Data'!$G$12,0,10*ROW('Sanitation Data'!G118)),NA())</f>
        <v>#N/A</v>
      </c>
      <c r="AP124" s="530" t="e">
        <f ca="1">+IF(AND(ISNUMBER(OFFSET('Sanitation Data'!$H$4,0,10*ROW('Sanitation Data'!H118))),'Data Summary'!DE124="Yes"),100-OFFSET('Sanitation Data'!$H$4,0,10*ROW('Sanitation Data'!H118)),NA())</f>
        <v>#N/A</v>
      </c>
      <c r="AQ124" s="530" t="e">
        <f ca="1">+IF(AND(ISNUMBER(OFFSET('Sanitation Data'!$H$6,0,10*ROW('Sanitation Data'!H118))),'Data Summary'!DF124="Yes"),OFFSET('Sanitation Data'!$H$6,0,10*ROW('Sanitation Data'!H118)),NA())</f>
        <v>#N/A</v>
      </c>
      <c r="AR124" s="530" t="e">
        <f ca="1">+IF(AND(ISNUMBER(OFFSET('Sanitation Data'!$H$10,0,10*ROW('Sanitation Data'!H118))),'Data Summary'!DG124="Yes"),OFFSET('Sanitation Data'!$H$10,0,10*ROW('Sanitation Data'!H118)),NA())</f>
        <v>#N/A</v>
      </c>
      <c r="AS124" s="530" t="e">
        <f ca="1">+IF(AND(ISNUMBER(OFFSET('Sanitation Data'!$H$11,0,10*ROW('Sanitation Data'!H118))),'Data Summary'!DH124="Yes"),OFFSET('Sanitation Data'!$H$11,0,10*ROW('Sanitation Data'!H118)),NA())</f>
        <v>#N/A</v>
      </c>
      <c r="AT124" s="530" t="e">
        <f ca="1">+IF(AND(ISNUMBER(OFFSET('Sanitation Data'!$H$12,0,10*ROW('Sanitation Data'!H118))),'Data Summary'!DI124="Yes"),OFFSET('Sanitation Data'!$H$12,0,10*ROW('Sanitation Data'!H118)),NA())</f>
        <v>#N/A</v>
      </c>
      <c r="AU124" s="530" t="e">
        <f ca="1">+IF(AND(ISNUMBER(OFFSET('Sanitation Data'!$I$4,0,10*ROW('Sanitation Data'!I118))),'Data Summary'!DJ124="Yes"),100-OFFSET('Sanitation Data'!$I$4,0,10*ROW('Sanitation Data'!I118)),NA())</f>
        <v>#N/A</v>
      </c>
      <c r="AV124" s="530" t="e">
        <f ca="1">+IF(AND(ISNUMBER(OFFSET('Sanitation Data'!$I$6,0,10*ROW('Sanitation Data'!I118))),'Data Summary'!DK124="Yes"),OFFSET('Sanitation Data'!$I$6,0,10*ROW('Sanitation Data'!I118)),NA())</f>
        <v>#N/A</v>
      </c>
      <c r="AW124" s="530" t="e">
        <f ca="1">+IF(AND(ISNUMBER(OFFSET('Sanitation Data'!$I$10,0,10*ROW('Sanitation Data'!I118))),'Data Summary'!DL124="Yes"),OFFSET('Sanitation Data'!$I$10,0,10*ROW('Sanitation Data'!I118)),NA())</f>
        <v>#N/A</v>
      </c>
      <c r="AX124" s="530" t="e">
        <f ca="1">+IF(AND(ISNUMBER(OFFSET('Sanitation Data'!$I$11,0,10*ROW('Sanitation Data'!I118))),'Data Summary'!DM124="Yes"),OFFSET('Sanitation Data'!$I$11,0,10*ROW('Sanitation Data'!I118)),NA())</f>
        <v>#N/A</v>
      </c>
      <c r="AY124" s="530" t="e">
        <f ca="1">+IF(AND(ISNUMBER(OFFSET('Sanitation Data'!$I$12,0,10*ROW('Sanitation Data'!I118))),'Data Summary'!DN124="Yes"),OFFSET('Sanitation Data'!$I$12,0,10*ROW('Sanitation Data'!I118)),NA())</f>
        <v>#N/A</v>
      </c>
      <c r="AZ124" s="531" t="e">
        <f ca="1">+IF(AND(ISNUMBER(OFFSET('Hygiene Data'!$D$5,0,10*ROW('Hygiene Data'!D118))),'Data Summary'!DO124="Yes"),OFFSET('Hygiene Data'!$D$5,0,10*ROW('Hygiene Data'!D118)),NA())</f>
        <v>#N/A</v>
      </c>
      <c r="BA124" s="531" t="e">
        <f ca="1">+IF(AND(ISNUMBER(OFFSET('Hygiene Data'!$D$7,0,10*ROW('Hygiene Data'!D118))),'Data Summary'!DP124="Yes"),OFFSET('Hygiene Data'!$D$7,0,10*ROW('Hygiene Data'!D118)),NA())</f>
        <v>#N/A</v>
      </c>
      <c r="BB124" s="531" t="e">
        <f ca="1">+IF(AND(ISNUMBER(OFFSET('Hygiene Data'!$D$9,0,10*ROW('Hygiene Data'!D118))),'Data Summary'!DQ124="Yes"),OFFSET('Hygiene Data'!$D$9,0,10*ROW('Hygiene Data'!D118)),NA())</f>
        <v>#N/A</v>
      </c>
      <c r="BC124" s="531" t="e">
        <f ca="1">+IF(AND(ISNUMBER(OFFSET('Hygiene Data'!$E$5,0,10*ROW('Hygiene Data'!E118))),'Data Summary'!DR124="Yes"),OFFSET('Hygiene Data'!$E$5,0,10*ROW('Hygiene Data'!E118)),NA())</f>
        <v>#N/A</v>
      </c>
      <c r="BD124" s="531" t="e">
        <f ca="1">+IF(AND(ISNUMBER(OFFSET('Hygiene Data'!$E$7,0,10*ROW('Hygiene Data'!E118))),'Data Summary'!DS124="Yes"),OFFSET('Hygiene Data'!$E$7,0,10*ROW('Hygiene Data'!E118)),NA())</f>
        <v>#N/A</v>
      </c>
      <c r="BE124" s="531" t="e">
        <f ca="1">+IF(AND(ISNUMBER(OFFSET('Hygiene Data'!$E$9,0,10*ROW('Hygiene Data'!E118))),'Data Summary'!DT124="Yes"),OFFSET('Hygiene Data'!$E$9,0,10*ROW('Hygiene Data'!E118)),NA())</f>
        <v>#N/A</v>
      </c>
      <c r="BF124" s="531" t="e">
        <f ca="1">+IF(AND(ISNUMBER(OFFSET('Hygiene Data'!$F$5,0,10*ROW('Hygiene Data'!F118))),'Data Summary'!DU124="Yes"),OFFSET('Hygiene Data'!$F$5,0,10*ROW('Hygiene Data'!F118)),NA())</f>
        <v>#N/A</v>
      </c>
      <c r="BG124" s="531" t="e">
        <f ca="1">+IF(AND(ISNUMBER(OFFSET('Hygiene Data'!$F$7,0,10*ROW('Hygiene Data'!F118))),'Data Summary'!DV124="Yes"),OFFSET('Hygiene Data'!$F$7,0,10*ROW('Hygiene Data'!F118)),NA())</f>
        <v>#N/A</v>
      </c>
      <c r="BH124" s="531" t="e">
        <f ca="1">+IF(AND(ISNUMBER(OFFSET('Hygiene Data'!$F$9,0,10*ROW('Hygiene Data'!F118))),'Data Summary'!DW124="Yes"),OFFSET('Hygiene Data'!$F$9,0,10*ROW('Hygiene Data'!F118)),NA())</f>
        <v>#N/A</v>
      </c>
      <c r="BI124" s="531" t="e">
        <f ca="1">+IF(AND(ISNUMBER(OFFSET('Hygiene Data'!$G$5,0,10*ROW('Hygiene Data'!G118))),'Data Summary'!DX124="Yes"),OFFSET('Hygiene Data'!$G$5,0,10*ROW('Hygiene Data'!G118)),NA())</f>
        <v>#N/A</v>
      </c>
      <c r="BJ124" s="531" t="e">
        <f ca="1">+IF(AND(ISNUMBER(OFFSET('Hygiene Data'!$G$7,0,10*ROW('Hygiene Data'!G118))),'Data Summary'!DY124="Yes"),OFFSET('Hygiene Data'!$G$7,0,10*ROW('Hygiene Data'!G118)),NA())</f>
        <v>#N/A</v>
      </c>
      <c r="BK124" s="531" t="e">
        <f ca="1">+IF(AND(ISNUMBER(OFFSET('Hygiene Data'!$G$9,0,10*ROW('Hygiene Data'!G118))),'Data Summary'!DZ124="Yes"),OFFSET('Hygiene Data'!$G$9,0,10*ROW('Hygiene Data'!G118)),NA())</f>
        <v>#N/A</v>
      </c>
      <c r="BL124" s="531" t="e">
        <f ca="1">+IF(AND(ISNUMBER(OFFSET('Hygiene Data'!$H$5,0,10*ROW('Hygiene Data'!H118))),'Data Summary'!EA124="Yes"),OFFSET('Hygiene Data'!$H$5,0,10*ROW('Hygiene Data'!H118)),NA())</f>
        <v>#N/A</v>
      </c>
      <c r="BM124" s="531" t="e">
        <f ca="1">+IF(AND(ISNUMBER(OFFSET('Hygiene Data'!$H$7,0,10*ROW('Hygiene Data'!H118))),'Data Summary'!EB124="Yes"),OFFSET('Hygiene Data'!$H$7,0,10*ROW('Hygiene Data'!H118)),NA())</f>
        <v>#N/A</v>
      </c>
      <c r="BN124" s="531" t="e">
        <f ca="1">+IF(AND(ISNUMBER(OFFSET('Hygiene Data'!$H$9,0,10*ROW('Hygiene Data'!H118))),'Data Summary'!EC124="Yes"),OFFSET('Hygiene Data'!$H$9,0,10*ROW('Hygiene Data'!H118)),NA())</f>
        <v>#N/A</v>
      </c>
      <c r="BO124" s="531" t="e">
        <f ca="1">+IF(AND(ISNUMBER(OFFSET('Hygiene Data'!$I$5,0,10*ROW('Hygiene Data'!I118))),'Data Summary'!ED124="Yes"),OFFSET('Hygiene Data'!$I$5,0,10*ROW('Hygiene Data'!I118)),NA())</f>
        <v>#N/A</v>
      </c>
      <c r="BP124" s="531" t="e">
        <f ca="1">+IF(AND(ISNUMBER(OFFSET('Hygiene Data'!$I$7,0,10*ROW('Hygiene Data'!I118))),'Data Summary'!EE124="Yes"),OFFSET('Hygiene Data'!$I$7,0,10*ROW('Hygiene Data'!I118)),NA())</f>
        <v>#N/A</v>
      </c>
      <c r="BQ124" s="531" t="e">
        <f ca="1">+IF(AND(ISNUMBER(OFFSET('Hygiene Data'!$I$9,0,10*ROW('Hygiene Data'!I118))),'Data Summary'!EF124="Yes"),OFFSET('Hygiene Data'!$I$9,0,10*ROW('Hygiene Data'!I118)),NA())</f>
        <v>#N/A</v>
      </c>
    </row>
    <row r="125" spans="1:69" x14ac:dyDescent="0.25">
      <c r="A125" s="527" t="e">
        <f ca="1">+RIGHT('Data Summary'!A125,LEN('Data Summary'!A125)-9)</f>
        <v>#VALUE!</v>
      </c>
      <c r="B125" s="501" t="str">
        <f ca="1">+IF(ISTEXT('Data Summary'!B125),'Data Summary'!B125,"")</f>
        <v/>
      </c>
      <c r="C125" s="528" t="e">
        <f ca="1">+VALUE('Data Summary'!C125)</f>
        <v>#VALUE!</v>
      </c>
      <c r="D125" s="529" t="e">
        <f ca="1">+IF(AND(ISNUMBER(OFFSET('Water Data'!$D$4,0,10*ROW('Water Data'!D119))),'Data Summary'!BS125="Yes"),100-OFFSET('Water Data'!$D$4,0,10*ROW('Water Data'!D119)),NA())</f>
        <v>#N/A</v>
      </c>
      <c r="E125" s="529" t="e">
        <f ca="1">+IF(AND(ISNUMBER(OFFSET('Water Data'!$D$6,0,10*ROW('Water Data'!D119))),'Data Summary'!BT125="Yes"),OFFSET('Water Data'!$D$6,0,10*ROW('Water Data'!D119)),NA())</f>
        <v>#N/A</v>
      </c>
      <c r="F125" s="529" t="e">
        <f ca="1">+IF(AND(ISNUMBER(OFFSET('Water Data'!$D$9,0,10*ROW('Water Data'!D119))),'Data Summary'!BU125="Yes"),OFFSET('Water Data'!$D$9,0,10*ROW('Water Data'!D119)),NA())</f>
        <v>#N/A</v>
      </c>
      <c r="G125" s="529" t="e">
        <f ca="1">+IF(AND(ISNUMBER(OFFSET('Water Data'!$E$4,0,10*ROW('Water Data'!E119))),'Data Summary'!BV125="Yes"),100-OFFSET('Water Data'!$E$4,0,10*ROW('Water Data'!E119)),NA())</f>
        <v>#N/A</v>
      </c>
      <c r="H125" s="529" t="e">
        <f ca="1">+IF(AND(ISNUMBER(OFFSET('Water Data'!$E$6,0,10*ROW('Water Data'!E119))),'Data Summary'!BW125="Yes"),OFFSET('Water Data'!$E$6,0,10*ROW('Water Data'!E119)),NA())</f>
        <v>#N/A</v>
      </c>
      <c r="I125" s="529" t="e">
        <f ca="1">+IF(AND(ISNUMBER(OFFSET('Water Data'!$E$9,0,10*ROW('Water Data'!E119))),'Data Summary'!BX125="Yes"),OFFSET('Water Data'!$E$9,0,10*ROW('Water Data'!E119)),NA())</f>
        <v>#N/A</v>
      </c>
      <c r="J125" s="529" t="e">
        <f ca="1">+IF(AND(ISNUMBER(OFFSET('Water Data'!$F$4,0,10*ROW('Water Data'!F119))),'Data Summary'!BY125="Yes"),100-OFFSET('Water Data'!$F$4,0,10*ROW('Water Data'!F119)),NA())</f>
        <v>#N/A</v>
      </c>
      <c r="K125" s="529" t="e">
        <f ca="1">+IF(AND(ISNUMBER(OFFSET('Water Data'!$F$6,0,10*ROW('Water Data'!F119))),'Data Summary'!BZ125="Yes"),OFFSET('Water Data'!$F$6,0,10*ROW('Water Data'!F119)),NA())</f>
        <v>#N/A</v>
      </c>
      <c r="L125" s="529" t="e">
        <f ca="1">+IF(AND(ISNUMBER(OFFSET('Water Data'!$F$9,0,10*ROW('Water Data'!F119))),'Data Summary'!CA125="Yes"),OFFSET('Water Data'!$F$9,0,10*ROW('Water Data'!F119)),NA())</f>
        <v>#N/A</v>
      </c>
      <c r="M125" s="529" t="e">
        <f ca="1">+IF(AND(ISNUMBER(OFFSET('Water Data'!$G$4,0,10*ROW('Water Data'!G119))),'Data Summary'!CB125="Yes"),100-OFFSET('Water Data'!$G$4,0,10*ROW('Water Data'!G119)),NA())</f>
        <v>#N/A</v>
      </c>
      <c r="N125" s="529" t="e">
        <f ca="1">+IF(AND(ISNUMBER(OFFSET('Water Data'!$G$6,0,10*ROW('Water Data'!G119))),'Data Summary'!CC125="Yes"),OFFSET('Water Data'!$G$6,0,10*ROW('Water Data'!G119)),NA())</f>
        <v>#N/A</v>
      </c>
      <c r="O125" s="529" t="e">
        <f ca="1">+IF(AND(ISNUMBER(OFFSET('Water Data'!$G$9,0,10*ROW('Water Data'!G119))),'Data Summary'!CD125="Yes"),OFFSET('Water Data'!$G$9,0,10*ROW('Water Data'!G119)),NA())</f>
        <v>#N/A</v>
      </c>
      <c r="P125" s="529" t="e">
        <f ca="1">+IF(AND(ISNUMBER(OFFSET('Water Data'!$H$4,0,10*ROW('Water Data'!H119))),'Data Summary'!CE125="Yes"),100-OFFSET('Water Data'!$H$4,0,10*ROW('Water Data'!H119)),NA())</f>
        <v>#N/A</v>
      </c>
      <c r="Q125" s="529" t="e">
        <f ca="1">+IF(AND(ISNUMBER(OFFSET('Water Data'!$H$6,0,10*ROW('Water Data'!H119))),'Data Summary'!CF125="Yes"),OFFSET('Water Data'!$H$6,0,10*ROW('Water Data'!H119)),NA())</f>
        <v>#N/A</v>
      </c>
      <c r="R125" s="529" t="e">
        <f ca="1">+IF(AND(ISNUMBER(OFFSET('Water Data'!$H$9,0,10*ROW('Water Data'!H119))),'Data Summary'!CG125="Yes"),OFFSET('Water Data'!$H$9,0,10*ROW('Water Data'!H119)),NA())</f>
        <v>#N/A</v>
      </c>
      <c r="S125" s="529" t="e">
        <f ca="1">+IF(AND(ISNUMBER(OFFSET('Water Data'!$I$4,0,10*ROW('Water Data'!I119))),'Data Summary'!CH125="Yes"),100-OFFSET('Water Data'!$I$4,0,10*ROW('Water Data'!I119)),NA())</f>
        <v>#N/A</v>
      </c>
      <c r="T125" s="529" t="e">
        <f ca="1">+IF(AND(ISNUMBER(OFFSET('Water Data'!$I$6,0,10*ROW('Water Data'!I119))),'Data Summary'!CI125="Yes"),OFFSET('Water Data'!$I$6,0,10*ROW('Water Data'!I119)),NA())</f>
        <v>#N/A</v>
      </c>
      <c r="U125" s="529" t="e">
        <f ca="1">+IF(AND(ISNUMBER(OFFSET('Water Data'!$I$9,0,10*ROW('Water Data'!I119))),'Data Summary'!CJ125="Yes"),OFFSET('Water Data'!$I$9,0,10*ROW('Water Data'!I119)),NA())</f>
        <v>#N/A</v>
      </c>
      <c r="V125" s="530" t="e">
        <f ca="1">+IF(AND(ISNUMBER(OFFSET('Sanitation Data'!$D$4,0,10*ROW('Sanitation Data'!D119))),'Data Summary'!CK125="Yes"),100-OFFSET('Sanitation Data'!$D$4,0,10*ROW('Sanitation Data'!D119)),NA())</f>
        <v>#N/A</v>
      </c>
      <c r="W125" s="530" t="e">
        <f ca="1">+IF(AND(ISNUMBER(OFFSET('Sanitation Data'!$D$6,0,10*ROW('Sanitation Data'!D119))),'Data Summary'!CL125="Yes"),OFFSET('Sanitation Data'!$D$6,0,10*ROW('Sanitation Data'!D119)),NA())</f>
        <v>#N/A</v>
      </c>
      <c r="X125" s="530" t="e">
        <f ca="1">+IF(AND(ISNUMBER(OFFSET('Sanitation Data'!$D$10,0,10*ROW('Sanitation Data'!D119))),'Data Summary'!CM125="Yes"),OFFSET('Sanitation Data'!$D$10,0,10*ROW('Sanitation Data'!D119)),NA())</f>
        <v>#N/A</v>
      </c>
      <c r="Y125" s="530" t="e">
        <f ca="1">+IF(AND(ISNUMBER(OFFSET('Sanitation Data'!$D$11,0,10*ROW('Sanitation Data'!D119))),'Data Summary'!CN125="Yes"),OFFSET('Sanitation Data'!$D$11,0,10*ROW('Sanitation Data'!D119)),NA())</f>
        <v>#N/A</v>
      </c>
      <c r="Z125" s="530" t="e">
        <f ca="1">+IF(AND(ISNUMBER(OFFSET('Sanitation Data'!$D$12,0,10*ROW('Sanitation Data'!D119))),'Data Summary'!CO125="Yes"),OFFSET('Sanitation Data'!$D$12,0,10*ROW('Sanitation Data'!D119)),NA())</f>
        <v>#N/A</v>
      </c>
      <c r="AA125" s="530" t="e">
        <f ca="1">+IF(AND(ISNUMBER(OFFSET('Sanitation Data'!$E$4,0,10*ROW('Sanitation Data'!E119))),'Data Summary'!CP125="Yes"),100-OFFSET('Sanitation Data'!$E$4,0,10*ROW('Sanitation Data'!E119)),NA())</f>
        <v>#N/A</v>
      </c>
      <c r="AB125" s="530" t="e">
        <f ca="1">+IF(AND(ISNUMBER(OFFSET('Sanitation Data'!$E$6,0,10*ROW('Sanitation Data'!E119))),'Data Summary'!CQ125="Yes"),OFFSET('Sanitation Data'!$E$6,0,10*ROW('Sanitation Data'!E119)),NA())</f>
        <v>#N/A</v>
      </c>
      <c r="AC125" s="530" t="e">
        <f ca="1">+IF(AND(ISNUMBER(OFFSET('Sanitation Data'!$E$10,0,10*ROW('Sanitation Data'!E119))),'Data Summary'!CR125="Yes"),OFFSET('Sanitation Data'!$E$10,0,10*ROW('Sanitation Data'!E119)),NA())</f>
        <v>#N/A</v>
      </c>
      <c r="AD125" s="530" t="e">
        <f ca="1">+IF(AND(ISNUMBER(OFFSET('Sanitation Data'!$E$11,0,10*ROW('Sanitation Data'!E119))),'Data Summary'!CS125="Yes"),OFFSET('Sanitation Data'!$E$11,0,10*ROW('Sanitation Data'!E119)),NA())</f>
        <v>#N/A</v>
      </c>
      <c r="AE125" s="530" t="e">
        <f ca="1">+IF(AND(ISNUMBER(OFFSET('Sanitation Data'!$E$12,0,10*ROW('Sanitation Data'!E119))),'Data Summary'!CT125="Yes"),OFFSET('Sanitation Data'!$E$12,0,10*ROW('Sanitation Data'!E119)),NA())</f>
        <v>#N/A</v>
      </c>
      <c r="AF125" s="530" t="e">
        <f ca="1">+IF(AND(ISNUMBER(OFFSET('Sanitation Data'!$F$4,0,10*ROW('Sanitation Data'!F119))),'Data Summary'!CU125="Yes"),100-OFFSET('Sanitation Data'!$F$4,0,10*ROW('Sanitation Data'!F119)),NA())</f>
        <v>#N/A</v>
      </c>
      <c r="AG125" s="530" t="e">
        <f ca="1">+IF(AND(ISNUMBER(OFFSET('Sanitation Data'!$F$6,0,10*ROW('Sanitation Data'!F119))),'Data Summary'!CV125="Yes"),OFFSET('Sanitation Data'!$F$6,0,10*ROW('Sanitation Data'!F119)),NA())</f>
        <v>#N/A</v>
      </c>
      <c r="AH125" s="530" t="e">
        <f ca="1">+IF(AND(ISNUMBER(OFFSET('Sanitation Data'!$F$10,0,10*ROW('Sanitation Data'!F119))),'Data Summary'!CW125="Yes"),OFFSET('Sanitation Data'!$F$10,0,10*ROW('Sanitation Data'!F119)),NA())</f>
        <v>#N/A</v>
      </c>
      <c r="AI125" s="530" t="e">
        <f ca="1">+IF(AND(ISNUMBER(OFFSET('Sanitation Data'!$F$11,0,10*ROW('Sanitation Data'!F119))),'Data Summary'!CX125="Yes"),OFFSET('Sanitation Data'!$F$11,0,10*ROW('Sanitation Data'!F119)),NA())</f>
        <v>#N/A</v>
      </c>
      <c r="AJ125" s="530" t="e">
        <f ca="1">+IF(AND(ISNUMBER(OFFSET('Sanitation Data'!$F$12,0,10*ROW('Sanitation Data'!F119))),'Data Summary'!CY125="Yes"),OFFSET('Sanitation Data'!$F$12,0,10*ROW('Sanitation Data'!F119)),NA())</f>
        <v>#N/A</v>
      </c>
      <c r="AK125" s="530" t="e">
        <f ca="1">+IF(AND(ISNUMBER(OFFSET('Sanitation Data'!$G$4,0,10*ROW('Sanitation Data'!G119))),'Data Summary'!CZ125="Yes"),100-OFFSET('Sanitation Data'!$G$4,0,10*ROW('Sanitation Data'!G119)),NA())</f>
        <v>#N/A</v>
      </c>
      <c r="AL125" s="530" t="e">
        <f ca="1">+IF(AND(ISNUMBER(OFFSET('Sanitation Data'!$G$6,0,10*ROW('Sanitation Data'!G119))),'Data Summary'!DA125="Yes"),OFFSET('Sanitation Data'!$G$6,0,10*ROW('Sanitation Data'!G119)),NA())</f>
        <v>#N/A</v>
      </c>
      <c r="AM125" s="530" t="e">
        <f ca="1">+IF(AND(ISNUMBER(OFFSET('Sanitation Data'!$G$10,0,10*ROW('Sanitation Data'!G119))),'Data Summary'!DB125="Yes"),OFFSET('Sanitation Data'!$G$10,0,10*ROW('Sanitation Data'!G119)),NA())</f>
        <v>#N/A</v>
      </c>
      <c r="AN125" s="530" t="e">
        <f ca="1">+IF(AND(ISNUMBER(OFFSET('Sanitation Data'!$G$11,0,10*ROW('Sanitation Data'!G119))),'Data Summary'!DC125="Yes"),OFFSET('Sanitation Data'!$G$11,0,10*ROW('Sanitation Data'!G119)),NA())</f>
        <v>#N/A</v>
      </c>
      <c r="AO125" s="530" t="e">
        <f ca="1">+IF(AND(ISNUMBER(OFFSET('Sanitation Data'!$G$12,0,10*ROW('Sanitation Data'!G119))),'Data Summary'!DD125="Yes"),OFFSET('Sanitation Data'!$G$12,0,10*ROW('Sanitation Data'!G119)),NA())</f>
        <v>#N/A</v>
      </c>
      <c r="AP125" s="530" t="e">
        <f ca="1">+IF(AND(ISNUMBER(OFFSET('Sanitation Data'!$H$4,0,10*ROW('Sanitation Data'!H119))),'Data Summary'!DE125="Yes"),100-OFFSET('Sanitation Data'!$H$4,0,10*ROW('Sanitation Data'!H119)),NA())</f>
        <v>#N/A</v>
      </c>
      <c r="AQ125" s="530" t="e">
        <f ca="1">+IF(AND(ISNUMBER(OFFSET('Sanitation Data'!$H$6,0,10*ROW('Sanitation Data'!H119))),'Data Summary'!DF125="Yes"),OFFSET('Sanitation Data'!$H$6,0,10*ROW('Sanitation Data'!H119)),NA())</f>
        <v>#N/A</v>
      </c>
      <c r="AR125" s="530" t="e">
        <f ca="1">+IF(AND(ISNUMBER(OFFSET('Sanitation Data'!$H$10,0,10*ROW('Sanitation Data'!H119))),'Data Summary'!DG125="Yes"),OFFSET('Sanitation Data'!$H$10,0,10*ROW('Sanitation Data'!H119)),NA())</f>
        <v>#N/A</v>
      </c>
      <c r="AS125" s="530" t="e">
        <f ca="1">+IF(AND(ISNUMBER(OFFSET('Sanitation Data'!$H$11,0,10*ROW('Sanitation Data'!H119))),'Data Summary'!DH125="Yes"),OFFSET('Sanitation Data'!$H$11,0,10*ROW('Sanitation Data'!H119)),NA())</f>
        <v>#N/A</v>
      </c>
      <c r="AT125" s="530" t="e">
        <f ca="1">+IF(AND(ISNUMBER(OFFSET('Sanitation Data'!$H$12,0,10*ROW('Sanitation Data'!H119))),'Data Summary'!DI125="Yes"),OFFSET('Sanitation Data'!$H$12,0,10*ROW('Sanitation Data'!H119)),NA())</f>
        <v>#N/A</v>
      </c>
      <c r="AU125" s="530" t="e">
        <f ca="1">+IF(AND(ISNUMBER(OFFSET('Sanitation Data'!$I$4,0,10*ROW('Sanitation Data'!I119))),'Data Summary'!DJ125="Yes"),100-OFFSET('Sanitation Data'!$I$4,0,10*ROW('Sanitation Data'!I119)),NA())</f>
        <v>#N/A</v>
      </c>
      <c r="AV125" s="530" t="e">
        <f ca="1">+IF(AND(ISNUMBER(OFFSET('Sanitation Data'!$I$6,0,10*ROW('Sanitation Data'!I119))),'Data Summary'!DK125="Yes"),OFFSET('Sanitation Data'!$I$6,0,10*ROW('Sanitation Data'!I119)),NA())</f>
        <v>#N/A</v>
      </c>
      <c r="AW125" s="530" t="e">
        <f ca="1">+IF(AND(ISNUMBER(OFFSET('Sanitation Data'!$I$10,0,10*ROW('Sanitation Data'!I119))),'Data Summary'!DL125="Yes"),OFFSET('Sanitation Data'!$I$10,0,10*ROW('Sanitation Data'!I119)),NA())</f>
        <v>#N/A</v>
      </c>
      <c r="AX125" s="530" t="e">
        <f ca="1">+IF(AND(ISNUMBER(OFFSET('Sanitation Data'!$I$11,0,10*ROW('Sanitation Data'!I119))),'Data Summary'!DM125="Yes"),OFFSET('Sanitation Data'!$I$11,0,10*ROW('Sanitation Data'!I119)),NA())</f>
        <v>#N/A</v>
      </c>
      <c r="AY125" s="530" t="e">
        <f ca="1">+IF(AND(ISNUMBER(OFFSET('Sanitation Data'!$I$12,0,10*ROW('Sanitation Data'!I119))),'Data Summary'!DN125="Yes"),OFFSET('Sanitation Data'!$I$12,0,10*ROW('Sanitation Data'!I119)),NA())</f>
        <v>#N/A</v>
      </c>
      <c r="AZ125" s="531" t="e">
        <f ca="1">+IF(AND(ISNUMBER(OFFSET('Hygiene Data'!$D$5,0,10*ROW('Hygiene Data'!D119))),'Data Summary'!DO125="Yes"),OFFSET('Hygiene Data'!$D$5,0,10*ROW('Hygiene Data'!D119)),NA())</f>
        <v>#N/A</v>
      </c>
      <c r="BA125" s="531" t="e">
        <f ca="1">+IF(AND(ISNUMBER(OFFSET('Hygiene Data'!$D$7,0,10*ROW('Hygiene Data'!D119))),'Data Summary'!DP125="Yes"),OFFSET('Hygiene Data'!$D$7,0,10*ROW('Hygiene Data'!D119)),NA())</f>
        <v>#N/A</v>
      </c>
      <c r="BB125" s="531" t="e">
        <f ca="1">+IF(AND(ISNUMBER(OFFSET('Hygiene Data'!$D$9,0,10*ROW('Hygiene Data'!D119))),'Data Summary'!DQ125="Yes"),OFFSET('Hygiene Data'!$D$9,0,10*ROW('Hygiene Data'!D119)),NA())</f>
        <v>#N/A</v>
      </c>
      <c r="BC125" s="531" t="e">
        <f ca="1">+IF(AND(ISNUMBER(OFFSET('Hygiene Data'!$E$5,0,10*ROW('Hygiene Data'!E119))),'Data Summary'!DR125="Yes"),OFFSET('Hygiene Data'!$E$5,0,10*ROW('Hygiene Data'!E119)),NA())</f>
        <v>#N/A</v>
      </c>
      <c r="BD125" s="531" t="e">
        <f ca="1">+IF(AND(ISNUMBER(OFFSET('Hygiene Data'!$E$7,0,10*ROW('Hygiene Data'!E119))),'Data Summary'!DS125="Yes"),OFFSET('Hygiene Data'!$E$7,0,10*ROW('Hygiene Data'!E119)),NA())</f>
        <v>#N/A</v>
      </c>
      <c r="BE125" s="531" t="e">
        <f ca="1">+IF(AND(ISNUMBER(OFFSET('Hygiene Data'!$E$9,0,10*ROW('Hygiene Data'!E119))),'Data Summary'!DT125="Yes"),OFFSET('Hygiene Data'!$E$9,0,10*ROW('Hygiene Data'!E119)),NA())</f>
        <v>#N/A</v>
      </c>
      <c r="BF125" s="531" t="e">
        <f ca="1">+IF(AND(ISNUMBER(OFFSET('Hygiene Data'!$F$5,0,10*ROW('Hygiene Data'!F119))),'Data Summary'!DU125="Yes"),OFFSET('Hygiene Data'!$F$5,0,10*ROW('Hygiene Data'!F119)),NA())</f>
        <v>#N/A</v>
      </c>
      <c r="BG125" s="531" t="e">
        <f ca="1">+IF(AND(ISNUMBER(OFFSET('Hygiene Data'!$F$7,0,10*ROW('Hygiene Data'!F119))),'Data Summary'!DV125="Yes"),OFFSET('Hygiene Data'!$F$7,0,10*ROW('Hygiene Data'!F119)),NA())</f>
        <v>#N/A</v>
      </c>
      <c r="BH125" s="531" t="e">
        <f ca="1">+IF(AND(ISNUMBER(OFFSET('Hygiene Data'!$F$9,0,10*ROW('Hygiene Data'!F119))),'Data Summary'!DW125="Yes"),OFFSET('Hygiene Data'!$F$9,0,10*ROW('Hygiene Data'!F119)),NA())</f>
        <v>#N/A</v>
      </c>
      <c r="BI125" s="531" t="e">
        <f ca="1">+IF(AND(ISNUMBER(OFFSET('Hygiene Data'!$G$5,0,10*ROW('Hygiene Data'!G119))),'Data Summary'!DX125="Yes"),OFFSET('Hygiene Data'!$G$5,0,10*ROW('Hygiene Data'!G119)),NA())</f>
        <v>#N/A</v>
      </c>
      <c r="BJ125" s="531" t="e">
        <f ca="1">+IF(AND(ISNUMBER(OFFSET('Hygiene Data'!$G$7,0,10*ROW('Hygiene Data'!G119))),'Data Summary'!DY125="Yes"),OFFSET('Hygiene Data'!$G$7,0,10*ROW('Hygiene Data'!G119)),NA())</f>
        <v>#N/A</v>
      </c>
      <c r="BK125" s="531" t="e">
        <f ca="1">+IF(AND(ISNUMBER(OFFSET('Hygiene Data'!$G$9,0,10*ROW('Hygiene Data'!G119))),'Data Summary'!DZ125="Yes"),OFFSET('Hygiene Data'!$G$9,0,10*ROW('Hygiene Data'!G119)),NA())</f>
        <v>#N/A</v>
      </c>
      <c r="BL125" s="531" t="e">
        <f ca="1">+IF(AND(ISNUMBER(OFFSET('Hygiene Data'!$H$5,0,10*ROW('Hygiene Data'!H119))),'Data Summary'!EA125="Yes"),OFFSET('Hygiene Data'!$H$5,0,10*ROW('Hygiene Data'!H119)),NA())</f>
        <v>#N/A</v>
      </c>
      <c r="BM125" s="531" t="e">
        <f ca="1">+IF(AND(ISNUMBER(OFFSET('Hygiene Data'!$H$7,0,10*ROW('Hygiene Data'!H119))),'Data Summary'!EB125="Yes"),OFFSET('Hygiene Data'!$H$7,0,10*ROW('Hygiene Data'!H119)),NA())</f>
        <v>#N/A</v>
      </c>
      <c r="BN125" s="531" t="e">
        <f ca="1">+IF(AND(ISNUMBER(OFFSET('Hygiene Data'!$H$9,0,10*ROW('Hygiene Data'!H119))),'Data Summary'!EC125="Yes"),OFFSET('Hygiene Data'!$H$9,0,10*ROW('Hygiene Data'!H119)),NA())</f>
        <v>#N/A</v>
      </c>
      <c r="BO125" s="531" t="e">
        <f ca="1">+IF(AND(ISNUMBER(OFFSET('Hygiene Data'!$I$5,0,10*ROW('Hygiene Data'!I119))),'Data Summary'!ED125="Yes"),OFFSET('Hygiene Data'!$I$5,0,10*ROW('Hygiene Data'!I119)),NA())</f>
        <v>#N/A</v>
      </c>
      <c r="BP125" s="531" t="e">
        <f ca="1">+IF(AND(ISNUMBER(OFFSET('Hygiene Data'!$I$7,0,10*ROW('Hygiene Data'!I119))),'Data Summary'!EE125="Yes"),OFFSET('Hygiene Data'!$I$7,0,10*ROW('Hygiene Data'!I119)),NA())</f>
        <v>#N/A</v>
      </c>
      <c r="BQ125" s="531" t="e">
        <f ca="1">+IF(AND(ISNUMBER(OFFSET('Hygiene Data'!$I$9,0,10*ROW('Hygiene Data'!I119))),'Data Summary'!EF125="Yes"),OFFSET('Hygiene Data'!$I$9,0,10*ROW('Hygiene Data'!I119)),NA())</f>
        <v>#N/A</v>
      </c>
    </row>
    <row r="126" spans="1:69" x14ac:dyDescent="0.25">
      <c r="A126" s="527" t="e">
        <f ca="1">+RIGHT('Data Summary'!A126,LEN('Data Summary'!A126)-9)</f>
        <v>#VALUE!</v>
      </c>
      <c r="B126" s="501" t="str">
        <f ca="1">+IF(ISTEXT('Data Summary'!B126),'Data Summary'!B126,"")</f>
        <v/>
      </c>
      <c r="C126" s="528" t="e">
        <f ca="1">+VALUE('Data Summary'!C126)</f>
        <v>#VALUE!</v>
      </c>
      <c r="D126" s="529" t="e">
        <f ca="1">+IF(AND(ISNUMBER(OFFSET('Water Data'!$D$4,0,10*ROW('Water Data'!D120))),'Data Summary'!BS126="Yes"),100-OFFSET('Water Data'!$D$4,0,10*ROW('Water Data'!D120)),NA())</f>
        <v>#N/A</v>
      </c>
      <c r="E126" s="529" t="e">
        <f ca="1">+IF(AND(ISNUMBER(OFFSET('Water Data'!$D$6,0,10*ROW('Water Data'!D120))),'Data Summary'!BT126="Yes"),OFFSET('Water Data'!$D$6,0,10*ROW('Water Data'!D120)),NA())</f>
        <v>#N/A</v>
      </c>
      <c r="F126" s="529" t="e">
        <f ca="1">+IF(AND(ISNUMBER(OFFSET('Water Data'!$D$9,0,10*ROW('Water Data'!D120))),'Data Summary'!BU126="Yes"),OFFSET('Water Data'!$D$9,0,10*ROW('Water Data'!D120)),NA())</f>
        <v>#N/A</v>
      </c>
      <c r="G126" s="529" t="e">
        <f ca="1">+IF(AND(ISNUMBER(OFFSET('Water Data'!$E$4,0,10*ROW('Water Data'!E120))),'Data Summary'!BV126="Yes"),100-OFFSET('Water Data'!$E$4,0,10*ROW('Water Data'!E120)),NA())</f>
        <v>#N/A</v>
      </c>
      <c r="H126" s="529" t="e">
        <f ca="1">+IF(AND(ISNUMBER(OFFSET('Water Data'!$E$6,0,10*ROW('Water Data'!E120))),'Data Summary'!BW126="Yes"),OFFSET('Water Data'!$E$6,0,10*ROW('Water Data'!E120)),NA())</f>
        <v>#N/A</v>
      </c>
      <c r="I126" s="529" t="e">
        <f ca="1">+IF(AND(ISNUMBER(OFFSET('Water Data'!$E$9,0,10*ROW('Water Data'!E120))),'Data Summary'!BX126="Yes"),OFFSET('Water Data'!$E$9,0,10*ROW('Water Data'!E120)),NA())</f>
        <v>#N/A</v>
      </c>
      <c r="J126" s="529" t="e">
        <f ca="1">+IF(AND(ISNUMBER(OFFSET('Water Data'!$F$4,0,10*ROW('Water Data'!F120))),'Data Summary'!BY126="Yes"),100-OFFSET('Water Data'!$F$4,0,10*ROW('Water Data'!F120)),NA())</f>
        <v>#N/A</v>
      </c>
      <c r="K126" s="529" t="e">
        <f ca="1">+IF(AND(ISNUMBER(OFFSET('Water Data'!$F$6,0,10*ROW('Water Data'!F120))),'Data Summary'!BZ126="Yes"),OFFSET('Water Data'!$F$6,0,10*ROW('Water Data'!F120)),NA())</f>
        <v>#N/A</v>
      </c>
      <c r="L126" s="529" t="e">
        <f ca="1">+IF(AND(ISNUMBER(OFFSET('Water Data'!$F$9,0,10*ROW('Water Data'!F120))),'Data Summary'!CA126="Yes"),OFFSET('Water Data'!$F$9,0,10*ROW('Water Data'!F120)),NA())</f>
        <v>#N/A</v>
      </c>
      <c r="M126" s="529" t="e">
        <f ca="1">+IF(AND(ISNUMBER(OFFSET('Water Data'!$G$4,0,10*ROW('Water Data'!G120))),'Data Summary'!CB126="Yes"),100-OFFSET('Water Data'!$G$4,0,10*ROW('Water Data'!G120)),NA())</f>
        <v>#N/A</v>
      </c>
      <c r="N126" s="529" t="e">
        <f ca="1">+IF(AND(ISNUMBER(OFFSET('Water Data'!$G$6,0,10*ROW('Water Data'!G120))),'Data Summary'!CC126="Yes"),OFFSET('Water Data'!$G$6,0,10*ROW('Water Data'!G120)),NA())</f>
        <v>#N/A</v>
      </c>
      <c r="O126" s="529" t="e">
        <f ca="1">+IF(AND(ISNUMBER(OFFSET('Water Data'!$G$9,0,10*ROW('Water Data'!G120))),'Data Summary'!CD126="Yes"),OFFSET('Water Data'!$G$9,0,10*ROW('Water Data'!G120)),NA())</f>
        <v>#N/A</v>
      </c>
      <c r="P126" s="529" t="e">
        <f ca="1">+IF(AND(ISNUMBER(OFFSET('Water Data'!$H$4,0,10*ROW('Water Data'!H120))),'Data Summary'!CE126="Yes"),100-OFFSET('Water Data'!$H$4,0,10*ROW('Water Data'!H120)),NA())</f>
        <v>#N/A</v>
      </c>
      <c r="Q126" s="529" t="e">
        <f ca="1">+IF(AND(ISNUMBER(OFFSET('Water Data'!$H$6,0,10*ROW('Water Data'!H120))),'Data Summary'!CF126="Yes"),OFFSET('Water Data'!$H$6,0,10*ROW('Water Data'!H120)),NA())</f>
        <v>#N/A</v>
      </c>
      <c r="R126" s="529" t="e">
        <f ca="1">+IF(AND(ISNUMBER(OFFSET('Water Data'!$H$9,0,10*ROW('Water Data'!H120))),'Data Summary'!CG126="Yes"),OFFSET('Water Data'!$H$9,0,10*ROW('Water Data'!H120)),NA())</f>
        <v>#N/A</v>
      </c>
      <c r="S126" s="529" t="e">
        <f ca="1">+IF(AND(ISNUMBER(OFFSET('Water Data'!$I$4,0,10*ROW('Water Data'!I120))),'Data Summary'!CH126="Yes"),100-OFFSET('Water Data'!$I$4,0,10*ROW('Water Data'!I120)),NA())</f>
        <v>#N/A</v>
      </c>
      <c r="T126" s="529" t="e">
        <f ca="1">+IF(AND(ISNUMBER(OFFSET('Water Data'!$I$6,0,10*ROW('Water Data'!I120))),'Data Summary'!CI126="Yes"),OFFSET('Water Data'!$I$6,0,10*ROW('Water Data'!I120)),NA())</f>
        <v>#N/A</v>
      </c>
      <c r="U126" s="529" t="e">
        <f ca="1">+IF(AND(ISNUMBER(OFFSET('Water Data'!$I$9,0,10*ROW('Water Data'!I120))),'Data Summary'!CJ126="Yes"),OFFSET('Water Data'!$I$9,0,10*ROW('Water Data'!I120)),NA())</f>
        <v>#N/A</v>
      </c>
      <c r="V126" s="530" t="e">
        <f ca="1">+IF(AND(ISNUMBER(OFFSET('Sanitation Data'!$D$4,0,10*ROW('Sanitation Data'!D120))),'Data Summary'!CK126="Yes"),100-OFFSET('Sanitation Data'!$D$4,0,10*ROW('Sanitation Data'!D120)),NA())</f>
        <v>#N/A</v>
      </c>
      <c r="W126" s="530" t="e">
        <f ca="1">+IF(AND(ISNUMBER(OFFSET('Sanitation Data'!$D$6,0,10*ROW('Sanitation Data'!D120))),'Data Summary'!CL126="Yes"),OFFSET('Sanitation Data'!$D$6,0,10*ROW('Sanitation Data'!D120)),NA())</f>
        <v>#N/A</v>
      </c>
      <c r="X126" s="530" t="e">
        <f ca="1">+IF(AND(ISNUMBER(OFFSET('Sanitation Data'!$D$10,0,10*ROW('Sanitation Data'!D120))),'Data Summary'!CM126="Yes"),OFFSET('Sanitation Data'!$D$10,0,10*ROW('Sanitation Data'!D120)),NA())</f>
        <v>#N/A</v>
      </c>
      <c r="Y126" s="530" t="e">
        <f ca="1">+IF(AND(ISNUMBER(OFFSET('Sanitation Data'!$D$11,0,10*ROW('Sanitation Data'!D120))),'Data Summary'!CN126="Yes"),OFFSET('Sanitation Data'!$D$11,0,10*ROW('Sanitation Data'!D120)),NA())</f>
        <v>#N/A</v>
      </c>
      <c r="Z126" s="530" t="e">
        <f ca="1">+IF(AND(ISNUMBER(OFFSET('Sanitation Data'!$D$12,0,10*ROW('Sanitation Data'!D120))),'Data Summary'!CO126="Yes"),OFFSET('Sanitation Data'!$D$12,0,10*ROW('Sanitation Data'!D120)),NA())</f>
        <v>#N/A</v>
      </c>
      <c r="AA126" s="530" t="e">
        <f ca="1">+IF(AND(ISNUMBER(OFFSET('Sanitation Data'!$E$4,0,10*ROW('Sanitation Data'!E120))),'Data Summary'!CP126="Yes"),100-OFFSET('Sanitation Data'!$E$4,0,10*ROW('Sanitation Data'!E120)),NA())</f>
        <v>#N/A</v>
      </c>
      <c r="AB126" s="530" t="e">
        <f ca="1">+IF(AND(ISNUMBER(OFFSET('Sanitation Data'!$E$6,0,10*ROW('Sanitation Data'!E120))),'Data Summary'!CQ126="Yes"),OFFSET('Sanitation Data'!$E$6,0,10*ROW('Sanitation Data'!E120)),NA())</f>
        <v>#N/A</v>
      </c>
      <c r="AC126" s="530" t="e">
        <f ca="1">+IF(AND(ISNUMBER(OFFSET('Sanitation Data'!$E$10,0,10*ROW('Sanitation Data'!E120))),'Data Summary'!CR126="Yes"),OFFSET('Sanitation Data'!$E$10,0,10*ROW('Sanitation Data'!E120)),NA())</f>
        <v>#N/A</v>
      </c>
      <c r="AD126" s="530" t="e">
        <f ca="1">+IF(AND(ISNUMBER(OFFSET('Sanitation Data'!$E$11,0,10*ROW('Sanitation Data'!E120))),'Data Summary'!CS126="Yes"),OFFSET('Sanitation Data'!$E$11,0,10*ROW('Sanitation Data'!E120)),NA())</f>
        <v>#N/A</v>
      </c>
      <c r="AE126" s="530" t="e">
        <f ca="1">+IF(AND(ISNUMBER(OFFSET('Sanitation Data'!$E$12,0,10*ROW('Sanitation Data'!E120))),'Data Summary'!CT126="Yes"),OFFSET('Sanitation Data'!$E$12,0,10*ROW('Sanitation Data'!E120)),NA())</f>
        <v>#N/A</v>
      </c>
      <c r="AF126" s="530" t="e">
        <f ca="1">+IF(AND(ISNUMBER(OFFSET('Sanitation Data'!$F$4,0,10*ROW('Sanitation Data'!F120))),'Data Summary'!CU126="Yes"),100-OFFSET('Sanitation Data'!$F$4,0,10*ROW('Sanitation Data'!F120)),NA())</f>
        <v>#N/A</v>
      </c>
      <c r="AG126" s="530" t="e">
        <f ca="1">+IF(AND(ISNUMBER(OFFSET('Sanitation Data'!$F$6,0,10*ROW('Sanitation Data'!F120))),'Data Summary'!CV126="Yes"),OFFSET('Sanitation Data'!$F$6,0,10*ROW('Sanitation Data'!F120)),NA())</f>
        <v>#N/A</v>
      </c>
      <c r="AH126" s="530" t="e">
        <f ca="1">+IF(AND(ISNUMBER(OFFSET('Sanitation Data'!$F$10,0,10*ROW('Sanitation Data'!F120))),'Data Summary'!CW126="Yes"),OFFSET('Sanitation Data'!$F$10,0,10*ROW('Sanitation Data'!F120)),NA())</f>
        <v>#N/A</v>
      </c>
      <c r="AI126" s="530" t="e">
        <f ca="1">+IF(AND(ISNUMBER(OFFSET('Sanitation Data'!$F$11,0,10*ROW('Sanitation Data'!F120))),'Data Summary'!CX126="Yes"),OFFSET('Sanitation Data'!$F$11,0,10*ROW('Sanitation Data'!F120)),NA())</f>
        <v>#N/A</v>
      </c>
      <c r="AJ126" s="530" t="e">
        <f ca="1">+IF(AND(ISNUMBER(OFFSET('Sanitation Data'!$F$12,0,10*ROW('Sanitation Data'!F120))),'Data Summary'!CY126="Yes"),OFFSET('Sanitation Data'!$F$12,0,10*ROW('Sanitation Data'!F120)),NA())</f>
        <v>#N/A</v>
      </c>
      <c r="AK126" s="530" t="e">
        <f ca="1">+IF(AND(ISNUMBER(OFFSET('Sanitation Data'!$G$4,0,10*ROW('Sanitation Data'!G120))),'Data Summary'!CZ126="Yes"),100-OFFSET('Sanitation Data'!$G$4,0,10*ROW('Sanitation Data'!G120)),NA())</f>
        <v>#N/A</v>
      </c>
      <c r="AL126" s="530" t="e">
        <f ca="1">+IF(AND(ISNUMBER(OFFSET('Sanitation Data'!$G$6,0,10*ROW('Sanitation Data'!G120))),'Data Summary'!DA126="Yes"),OFFSET('Sanitation Data'!$G$6,0,10*ROW('Sanitation Data'!G120)),NA())</f>
        <v>#N/A</v>
      </c>
      <c r="AM126" s="530" t="e">
        <f ca="1">+IF(AND(ISNUMBER(OFFSET('Sanitation Data'!$G$10,0,10*ROW('Sanitation Data'!G120))),'Data Summary'!DB126="Yes"),OFFSET('Sanitation Data'!$G$10,0,10*ROW('Sanitation Data'!G120)),NA())</f>
        <v>#N/A</v>
      </c>
      <c r="AN126" s="530" t="e">
        <f ca="1">+IF(AND(ISNUMBER(OFFSET('Sanitation Data'!$G$11,0,10*ROW('Sanitation Data'!G120))),'Data Summary'!DC126="Yes"),OFFSET('Sanitation Data'!$G$11,0,10*ROW('Sanitation Data'!G120)),NA())</f>
        <v>#N/A</v>
      </c>
      <c r="AO126" s="530" t="e">
        <f ca="1">+IF(AND(ISNUMBER(OFFSET('Sanitation Data'!$G$12,0,10*ROW('Sanitation Data'!G120))),'Data Summary'!DD126="Yes"),OFFSET('Sanitation Data'!$G$12,0,10*ROW('Sanitation Data'!G120)),NA())</f>
        <v>#N/A</v>
      </c>
      <c r="AP126" s="530" t="e">
        <f ca="1">+IF(AND(ISNUMBER(OFFSET('Sanitation Data'!$H$4,0,10*ROW('Sanitation Data'!H120))),'Data Summary'!DE126="Yes"),100-OFFSET('Sanitation Data'!$H$4,0,10*ROW('Sanitation Data'!H120)),NA())</f>
        <v>#N/A</v>
      </c>
      <c r="AQ126" s="530" t="e">
        <f ca="1">+IF(AND(ISNUMBER(OFFSET('Sanitation Data'!$H$6,0,10*ROW('Sanitation Data'!H120))),'Data Summary'!DF126="Yes"),OFFSET('Sanitation Data'!$H$6,0,10*ROW('Sanitation Data'!H120)),NA())</f>
        <v>#N/A</v>
      </c>
      <c r="AR126" s="530" t="e">
        <f ca="1">+IF(AND(ISNUMBER(OFFSET('Sanitation Data'!$H$10,0,10*ROW('Sanitation Data'!H120))),'Data Summary'!DG126="Yes"),OFFSET('Sanitation Data'!$H$10,0,10*ROW('Sanitation Data'!H120)),NA())</f>
        <v>#N/A</v>
      </c>
      <c r="AS126" s="530" t="e">
        <f ca="1">+IF(AND(ISNUMBER(OFFSET('Sanitation Data'!$H$11,0,10*ROW('Sanitation Data'!H120))),'Data Summary'!DH126="Yes"),OFFSET('Sanitation Data'!$H$11,0,10*ROW('Sanitation Data'!H120)),NA())</f>
        <v>#N/A</v>
      </c>
      <c r="AT126" s="530" t="e">
        <f ca="1">+IF(AND(ISNUMBER(OFFSET('Sanitation Data'!$H$12,0,10*ROW('Sanitation Data'!H120))),'Data Summary'!DI126="Yes"),OFFSET('Sanitation Data'!$H$12,0,10*ROW('Sanitation Data'!H120)),NA())</f>
        <v>#N/A</v>
      </c>
      <c r="AU126" s="530" t="e">
        <f ca="1">+IF(AND(ISNUMBER(OFFSET('Sanitation Data'!$I$4,0,10*ROW('Sanitation Data'!I120))),'Data Summary'!DJ126="Yes"),100-OFFSET('Sanitation Data'!$I$4,0,10*ROW('Sanitation Data'!I120)),NA())</f>
        <v>#N/A</v>
      </c>
      <c r="AV126" s="530" t="e">
        <f ca="1">+IF(AND(ISNUMBER(OFFSET('Sanitation Data'!$I$6,0,10*ROW('Sanitation Data'!I120))),'Data Summary'!DK126="Yes"),OFFSET('Sanitation Data'!$I$6,0,10*ROW('Sanitation Data'!I120)),NA())</f>
        <v>#N/A</v>
      </c>
      <c r="AW126" s="530" t="e">
        <f ca="1">+IF(AND(ISNUMBER(OFFSET('Sanitation Data'!$I$10,0,10*ROW('Sanitation Data'!I120))),'Data Summary'!DL126="Yes"),OFFSET('Sanitation Data'!$I$10,0,10*ROW('Sanitation Data'!I120)),NA())</f>
        <v>#N/A</v>
      </c>
      <c r="AX126" s="530" t="e">
        <f ca="1">+IF(AND(ISNUMBER(OFFSET('Sanitation Data'!$I$11,0,10*ROW('Sanitation Data'!I120))),'Data Summary'!DM126="Yes"),OFFSET('Sanitation Data'!$I$11,0,10*ROW('Sanitation Data'!I120)),NA())</f>
        <v>#N/A</v>
      </c>
      <c r="AY126" s="530" t="e">
        <f ca="1">+IF(AND(ISNUMBER(OFFSET('Sanitation Data'!$I$12,0,10*ROW('Sanitation Data'!I120))),'Data Summary'!DN126="Yes"),OFFSET('Sanitation Data'!$I$12,0,10*ROW('Sanitation Data'!I120)),NA())</f>
        <v>#N/A</v>
      </c>
      <c r="AZ126" s="531" t="e">
        <f ca="1">+IF(AND(ISNUMBER(OFFSET('Hygiene Data'!$D$5,0,10*ROW('Hygiene Data'!D120))),'Data Summary'!DO126="Yes"),OFFSET('Hygiene Data'!$D$5,0,10*ROW('Hygiene Data'!D120)),NA())</f>
        <v>#N/A</v>
      </c>
      <c r="BA126" s="531" t="e">
        <f ca="1">+IF(AND(ISNUMBER(OFFSET('Hygiene Data'!$D$7,0,10*ROW('Hygiene Data'!D120))),'Data Summary'!DP126="Yes"),OFFSET('Hygiene Data'!$D$7,0,10*ROW('Hygiene Data'!D120)),NA())</f>
        <v>#N/A</v>
      </c>
      <c r="BB126" s="531" t="e">
        <f ca="1">+IF(AND(ISNUMBER(OFFSET('Hygiene Data'!$D$9,0,10*ROW('Hygiene Data'!D120))),'Data Summary'!DQ126="Yes"),OFFSET('Hygiene Data'!$D$9,0,10*ROW('Hygiene Data'!D120)),NA())</f>
        <v>#N/A</v>
      </c>
      <c r="BC126" s="531" t="e">
        <f ca="1">+IF(AND(ISNUMBER(OFFSET('Hygiene Data'!$E$5,0,10*ROW('Hygiene Data'!E120))),'Data Summary'!DR126="Yes"),OFFSET('Hygiene Data'!$E$5,0,10*ROW('Hygiene Data'!E120)),NA())</f>
        <v>#N/A</v>
      </c>
      <c r="BD126" s="531" t="e">
        <f ca="1">+IF(AND(ISNUMBER(OFFSET('Hygiene Data'!$E$7,0,10*ROW('Hygiene Data'!E120))),'Data Summary'!DS126="Yes"),OFFSET('Hygiene Data'!$E$7,0,10*ROW('Hygiene Data'!E120)),NA())</f>
        <v>#N/A</v>
      </c>
      <c r="BE126" s="531" t="e">
        <f ca="1">+IF(AND(ISNUMBER(OFFSET('Hygiene Data'!$E$9,0,10*ROW('Hygiene Data'!E120))),'Data Summary'!DT126="Yes"),OFFSET('Hygiene Data'!$E$9,0,10*ROW('Hygiene Data'!E120)),NA())</f>
        <v>#N/A</v>
      </c>
      <c r="BF126" s="531" t="e">
        <f ca="1">+IF(AND(ISNUMBER(OFFSET('Hygiene Data'!$F$5,0,10*ROW('Hygiene Data'!F120))),'Data Summary'!DU126="Yes"),OFFSET('Hygiene Data'!$F$5,0,10*ROW('Hygiene Data'!F120)),NA())</f>
        <v>#N/A</v>
      </c>
      <c r="BG126" s="531" t="e">
        <f ca="1">+IF(AND(ISNUMBER(OFFSET('Hygiene Data'!$F$7,0,10*ROW('Hygiene Data'!F120))),'Data Summary'!DV126="Yes"),OFFSET('Hygiene Data'!$F$7,0,10*ROW('Hygiene Data'!F120)),NA())</f>
        <v>#N/A</v>
      </c>
      <c r="BH126" s="531" t="e">
        <f ca="1">+IF(AND(ISNUMBER(OFFSET('Hygiene Data'!$F$9,0,10*ROW('Hygiene Data'!F120))),'Data Summary'!DW126="Yes"),OFFSET('Hygiene Data'!$F$9,0,10*ROW('Hygiene Data'!F120)),NA())</f>
        <v>#N/A</v>
      </c>
      <c r="BI126" s="531" t="e">
        <f ca="1">+IF(AND(ISNUMBER(OFFSET('Hygiene Data'!$G$5,0,10*ROW('Hygiene Data'!G120))),'Data Summary'!DX126="Yes"),OFFSET('Hygiene Data'!$G$5,0,10*ROW('Hygiene Data'!G120)),NA())</f>
        <v>#N/A</v>
      </c>
      <c r="BJ126" s="531" t="e">
        <f ca="1">+IF(AND(ISNUMBER(OFFSET('Hygiene Data'!$G$7,0,10*ROW('Hygiene Data'!G120))),'Data Summary'!DY126="Yes"),OFFSET('Hygiene Data'!$G$7,0,10*ROW('Hygiene Data'!G120)),NA())</f>
        <v>#N/A</v>
      </c>
      <c r="BK126" s="531" t="e">
        <f ca="1">+IF(AND(ISNUMBER(OFFSET('Hygiene Data'!$G$9,0,10*ROW('Hygiene Data'!G120))),'Data Summary'!DZ126="Yes"),OFFSET('Hygiene Data'!$G$9,0,10*ROW('Hygiene Data'!G120)),NA())</f>
        <v>#N/A</v>
      </c>
      <c r="BL126" s="531" t="e">
        <f ca="1">+IF(AND(ISNUMBER(OFFSET('Hygiene Data'!$H$5,0,10*ROW('Hygiene Data'!H120))),'Data Summary'!EA126="Yes"),OFFSET('Hygiene Data'!$H$5,0,10*ROW('Hygiene Data'!H120)),NA())</f>
        <v>#N/A</v>
      </c>
      <c r="BM126" s="531" t="e">
        <f ca="1">+IF(AND(ISNUMBER(OFFSET('Hygiene Data'!$H$7,0,10*ROW('Hygiene Data'!H120))),'Data Summary'!EB126="Yes"),OFFSET('Hygiene Data'!$H$7,0,10*ROW('Hygiene Data'!H120)),NA())</f>
        <v>#N/A</v>
      </c>
      <c r="BN126" s="531" t="e">
        <f ca="1">+IF(AND(ISNUMBER(OFFSET('Hygiene Data'!$H$9,0,10*ROW('Hygiene Data'!H120))),'Data Summary'!EC126="Yes"),OFFSET('Hygiene Data'!$H$9,0,10*ROW('Hygiene Data'!H120)),NA())</f>
        <v>#N/A</v>
      </c>
      <c r="BO126" s="531" t="e">
        <f ca="1">+IF(AND(ISNUMBER(OFFSET('Hygiene Data'!$I$5,0,10*ROW('Hygiene Data'!I120))),'Data Summary'!ED126="Yes"),OFFSET('Hygiene Data'!$I$5,0,10*ROW('Hygiene Data'!I120)),NA())</f>
        <v>#N/A</v>
      </c>
      <c r="BP126" s="531" t="e">
        <f ca="1">+IF(AND(ISNUMBER(OFFSET('Hygiene Data'!$I$7,0,10*ROW('Hygiene Data'!I120))),'Data Summary'!EE126="Yes"),OFFSET('Hygiene Data'!$I$7,0,10*ROW('Hygiene Data'!I120)),NA())</f>
        <v>#N/A</v>
      </c>
      <c r="BQ126" s="531" t="e">
        <f ca="1">+IF(AND(ISNUMBER(OFFSET('Hygiene Data'!$I$9,0,10*ROW('Hygiene Data'!I120))),'Data Summary'!EF126="Yes"),OFFSET('Hygiene Data'!$I$9,0,10*ROW('Hygiene Data'!I120)),NA())</f>
        <v>#N/A</v>
      </c>
    </row>
    <row r="127" spans="1:69" x14ac:dyDescent="0.25">
      <c r="A127" s="527" t="e">
        <f ca="1">+RIGHT('Data Summary'!A127,LEN('Data Summary'!A127)-9)</f>
        <v>#VALUE!</v>
      </c>
      <c r="B127" s="501" t="str">
        <f ca="1">+IF(ISTEXT('Data Summary'!B127),'Data Summary'!B127,"")</f>
        <v/>
      </c>
      <c r="C127" s="528" t="e">
        <f ca="1">+VALUE('Data Summary'!C127)</f>
        <v>#VALUE!</v>
      </c>
      <c r="D127" s="529" t="e">
        <f ca="1">+IF(AND(ISNUMBER(OFFSET('Water Data'!$D$4,0,10*ROW('Water Data'!D121))),'Data Summary'!BS127="Yes"),100-OFFSET('Water Data'!$D$4,0,10*ROW('Water Data'!D121)),NA())</f>
        <v>#N/A</v>
      </c>
      <c r="E127" s="529" t="e">
        <f ca="1">+IF(AND(ISNUMBER(OFFSET('Water Data'!$D$6,0,10*ROW('Water Data'!D121))),'Data Summary'!BT127="Yes"),OFFSET('Water Data'!$D$6,0,10*ROW('Water Data'!D121)),NA())</f>
        <v>#N/A</v>
      </c>
      <c r="F127" s="529" t="e">
        <f ca="1">+IF(AND(ISNUMBER(OFFSET('Water Data'!$D$9,0,10*ROW('Water Data'!D121))),'Data Summary'!BU127="Yes"),OFFSET('Water Data'!$D$9,0,10*ROW('Water Data'!D121)),NA())</f>
        <v>#N/A</v>
      </c>
      <c r="G127" s="529" t="e">
        <f ca="1">+IF(AND(ISNUMBER(OFFSET('Water Data'!$E$4,0,10*ROW('Water Data'!E121))),'Data Summary'!BV127="Yes"),100-OFFSET('Water Data'!$E$4,0,10*ROW('Water Data'!E121)),NA())</f>
        <v>#N/A</v>
      </c>
      <c r="H127" s="529" t="e">
        <f ca="1">+IF(AND(ISNUMBER(OFFSET('Water Data'!$E$6,0,10*ROW('Water Data'!E121))),'Data Summary'!BW127="Yes"),OFFSET('Water Data'!$E$6,0,10*ROW('Water Data'!E121)),NA())</f>
        <v>#N/A</v>
      </c>
      <c r="I127" s="529" t="e">
        <f ca="1">+IF(AND(ISNUMBER(OFFSET('Water Data'!$E$9,0,10*ROW('Water Data'!E121))),'Data Summary'!BX127="Yes"),OFFSET('Water Data'!$E$9,0,10*ROW('Water Data'!E121)),NA())</f>
        <v>#N/A</v>
      </c>
      <c r="J127" s="529" t="e">
        <f ca="1">+IF(AND(ISNUMBER(OFFSET('Water Data'!$F$4,0,10*ROW('Water Data'!F121))),'Data Summary'!BY127="Yes"),100-OFFSET('Water Data'!$F$4,0,10*ROW('Water Data'!F121)),NA())</f>
        <v>#N/A</v>
      </c>
      <c r="K127" s="529" t="e">
        <f ca="1">+IF(AND(ISNUMBER(OFFSET('Water Data'!$F$6,0,10*ROW('Water Data'!F121))),'Data Summary'!BZ127="Yes"),OFFSET('Water Data'!$F$6,0,10*ROW('Water Data'!F121)),NA())</f>
        <v>#N/A</v>
      </c>
      <c r="L127" s="529" t="e">
        <f ca="1">+IF(AND(ISNUMBER(OFFSET('Water Data'!$F$9,0,10*ROW('Water Data'!F121))),'Data Summary'!CA127="Yes"),OFFSET('Water Data'!$F$9,0,10*ROW('Water Data'!F121)),NA())</f>
        <v>#N/A</v>
      </c>
      <c r="M127" s="529" t="e">
        <f ca="1">+IF(AND(ISNUMBER(OFFSET('Water Data'!$G$4,0,10*ROW('Water Data'!G121))),'Data Summary'!CB127="Yes"),100-OFFSET('Water Data'!$G$4,0,10*ROW('Water Data'!G121)),NA())</f>
        <v>#N/A</v>
      </c>
      <c r="N127" s="529" t="e">
        <f ca="1">+IF(AND(ISNUMBER(OFFSET('Water Data'!$G$6,0,10*ROW('Water Data'!G121))),'Data Summary'!CC127="Yes"),OFFSET('Water Data'!$G$6,0,10*ROW('Water Data'!G121)),NA())</f>
        <v>#N/A</v>
      </c>
      <c r="O127" s="529" t="e">
        <f ca="1">+IF(AND(ISNUMBER(OFFSET('Water Data'!$G$9,0,10*ROW('Water Data'!G121))),'Data Summary'!CD127="Yes"),OFFSET('Water Data'!$G$9,0,10*ROW('Water Data'!G121)),NA())</f>
        <v>#N/A</v>
      </c>
      <c r="P127" s="529" t="e">
        <f ca="1">+IF(AND(ISNUMBER(OFFSET('Water Data'!$H$4,0,10*ROW('Water Data'!H121))),'Data Summary'!CE127="Yes"),100-OFFSET('Water Data'!$H$4,0,10*ROW('Water Data'!H121)),NA())</f>
        <v>#N/A</v>
      </c>
      <c r="Q127" s="529" t="e">
        <f ca="1">+IF(AND(ISNUMBER(OFFSET('Water Data'!$H$6,0,10*ROW('Water Data'!H121))),'Data Summary'!CF127="Yes"),OFFSET('Water Data'!$H$6,0,10*ROW('Water Data'!H121)),NA())</f>
        <v>#N/A</v>
      </c>
      <c r="R127" s="529" t="e">
        <f ca="1">+IF(AND(ISNUMBER(OFFSET('Water Data'!$H$9,0,10*ROW('Water Data'!H121))),'Data Summary'!CG127="Yes"),OFFSET('Water Data'!$H$9,0,10*ROW('Water Data'!H121)),NA())</f>
        <v>#N/A</v>
      </c>
      <c r="S127" s="529" t="e">
        <f ca="1">+IF(AND(ISNUMBER(OFFSET('Water Data'!$I$4,0,10*ROW('Water Data'!I121))),'Data Summary'!CH127="Yes"),100-OFFSET('Water Data'!$I$4,0,10*ROW('Water Data'!I121)),NA())</f>
        <v>#N/A</v>
      </c>
      <c r="T127" s="529" t="e">
        <f ca="1">+IF(AND(ISNUMBER(OFFSET('Water Data'!$I$6,0,10*ROW('Water Data'!I121))),'Data Summary'!CI127="Yes"),OFFSET('Water Data'!$I$6,0,10*ROW('Water Data'!I121)),NA())</f>
        <v>#N/A</v>
      </c>
      <c r="U127" s="529" t="e">
        <f ca="1">+IF(AND(ISNUMBER(OFFSET('Water Data'!$I$9,0,10*ROW('Water Data'!I121))),'Data Summary'!CJ127="Yes"),OFFSET('Water Data'!$I$9,0,10*ROW('Water Data'!I121)),NA())</f>
        <v>#N/A</v>
      </c>
      <c r="V127" s="530" t="e">
        <f ca="1">+IF(AND(ISNUMBER(OFFSET('Sanitation Data'!$D$4,0,10*ROW('Sanitation Data'!D121))),'Data Summary'!CK127="Yes"),100-OFFSET('Sanitation Data'!$D$4,0,10*ROW('Sanitation Data'!D121)),NA())</f>
        <v>#N/A</v>
      </c>
      <c r="W127" s="530" t="e">
        <f ca="1">+IF(AND(ISNUMBER(OFFSET('Sanitation Data'!$D$6,0,10*ROW('Sanitation Data'!D121))),'Data Summary'!CL127="Yes"),OFFSET('Sanitation Data'!$D$6,0,10*ROW('Sanitation Data'!D121)),NA())</f>
        <v>#N/A</v>
      </c>
      <c r="X127" s="530" t="e">
        <f ca="1">+IF(AND(ISNUMBER(OFFSET('Sanitation Data'!$D$10,0,10*ROW('Sanitation Data'!D121))),'Data Summary'!CM127="Yes"),OFFSET('Sanitation Data'!$D$10,0,10*ROW('Sanitation Data'!D121)),NA())</f>
        <v>#N/A</v>
      </c>
      <c r="Y127" s="530" t="e">
        <f ca="1">+IF(AND(ISNUMBER(OFFSET('Sanitation Data'!$D$11,0,10*ROW('Sanitation Data'!D121))),'Data Summary'!CN127="Yes"),OFFSET('Sanitation Data'!$D$11,0,10*ROW('Sanitation Data'!D121)),NA())</f>
        <v>#N/A</v>
      </c>
      <c r="Z127" s="530" t="e">
        <f ca="1">+IF(AND(ISNUMBER(OFFSET('Sanitation Data'!$D$12,0,10*ROW('Sanitation Data'!D121))),'Data Summary'!CO127="Yes"),OFFSET('Sanitation Data'!$D$12,0,10*ROW('Sanitation Data'!D121)),NA())</f>
        <v>#N/A</v>
      </c>
      <c r="AA127" s="530" t="e">
        <f ca="1">+IF(AND(ISNUMBER(OFFSET('Sanitation Data'!$E$4,0,10*ROW('Sanitation Data'!E121))),'Data Summary'!CP127="Yes"),100-OFFSET('Sanitation Data'!$E$4,0,10*ROW('Sanitation Data'!E121)),NA())</f>
        <v>#N/A</v>
      </c>
      <c r="AB127" s="530" t="e">
        <f ca="1">+IF(AND(ISNUMBER(OFFSET('Sanitation Data'!$E$6,0,10*ROW('Sanitation Data'!E121))),'Data Summary'!CQ127="Yes"),OFFSET('Sanitation Data'!$E$6,0,10*ROW('Sanitation Data'!E121)),NA())</f>
        <v>#N/A</v>
      </c>
      <c r="AC127" s="530" t="e">
        <f ca="1">+IF(AND(ISNUMBER(OFFSET('Sanitation Data'!$E$10,0,10*ROW('Sanitation Data'!E121))),'Data Summary'!CR127="Yes"),OFFSET('Sanitation Data'!$E$10,0,10*ROW('Sanitation Data'!E121)),NA())</f>
        <v>#N/A</v>
      </c>
      <c r="AD127" s="530" t="e">
        <f ca="1">+IF(AND(ISNUMBER(OFFSET('Sanitation Data'!$E$11,0,10*ROW('Sanitation Data'!E121))),'Data Summary'!CS127="Yes"),OFFSET('Sanitation Data'!$E$11,0,10*ROW('Sanitation Data'!E121)),NA())</f>
        <v>#N/A</v>
      </c>
      <c r="AE127" s="530" t="e">
        <f ca="1">+IF(AND(ISNUMBER(OFFSET('Sanitation Data'!$E$12,0,10*ROW('Sanitation Data'!E121))),'Data Summary'!CT127="Yes"),OFFSET('Sanitation Data'!$E$12,0,10*ROW('Sanitation Data'!E121)),NA())</f>
        <v>#N/A</v>
      </c>
      <c r="AF127" s="530" t="e">
        <f ca="1">+IF(AND(ISNUMBER(OFFSET('Sanitation Data'!$F$4,0,10*ROW('Sanitation Data'!F121))),'Data Summary'!CU127="Yes"),100-OFFSET('Sanitation Data'!$F$4,0,10*ROW('Sanitation Data'!F121)),NA())</f>
        <v>#N/A</v>
      </c>
      <c r="AG127" s="530" t="e">
        <f ca="1">+IF(AND(ISNUMBER(OFFSET('Sanitation Data'!$F$6,0,10*ROW('Sanitation Data'!F121))),'Data Summary'!CV127="Yes"),OFFSET('Sanitation Data'!$F$6,0,10*ROW('Sanitation Data'!F121)),NA())</f>
        <v>#N/A</v>
      </c>
      <c r="AH127" s="530" t="e">
        <f ca="1">+IF(AND(ISNUMBER(OFFSET('Sanitation Data'!$F$10,0,10*ROW('Sanitation Data'!F121))),'Data Summary'!CW127="Yes"),OFFSET('Sanitation Data'!$F$10,0,10*ROW('Sanitation Data'!F121)),NA())</f>
        <v>#N/A</v>
      </c>
      <c r="AI127" s="530" t="e">
        <f ca="1">+IF(AND(ISNUMBER(OFFSET('Sanitation Data'!$F$11,0,10*ROW('Sanitation Data'!F121))),'Data Summary'!CX127="Yes"),OFFSET('Sanitation Data'!$F$11,0,10*ROW('Sanitation Data'!F121)),NA())</f>
        <v>#N/A</v>
      </c>
      <c r="AJ127" s="530" t="e">
        <f ca="1">+IF(AND(ISNUMBER(OFFSET('Sanitation Data'!$F$12,0,10*ROW('Sanitation Data'!F121))),'Data Summary'!CY127="Yes"),OFFSET('Sanitation Data'!$F$12,0,10*ROW('Sanitation Data'!F121)),NA())</f>
        <v>#N/A</v>
      </c>
      <c r="AK127" s="530" t="e">
        <f ca="1">+IF(AND(ISNUMBER(OFFSET('Sanitation Data'!$G$4,0,10*ROW('Sanitation Data'!G121))),'Data Summary'!CZ127="Yes"),100-OFFSET('Sanitation Data'!$G$4,0,10*ROW('Sanitation Data'!G121)),NA())</f>
        <v>#N/A</v>
      </c>
      <c r="AL127" s="530" t="e">
        <f ca="1">+IF(AND(ISNUMBER(OFFSET('Sanitation Data'!$G$6,0,10*ROW('Sanitation Data'!G121))),'Data Summary'!DA127="Yes"),OFFSET('Sanitation Data'!$G$6,0,10*ROW('Sanitation Data'!G121)),NA())</f>
        <v>#N/A</v>
      </c>
      <c r="AM127" s="530" t="e">
        <f ca="1">+IF(AND(ISNUMBER(OFFSET('Sanitation Data'!$G$10,0,10*ROW('Sanitation Data'!G121))),'Data Summary'!DB127="Yes"),OFFSET('Sanitation Data'!$G$10,0,10*ROW('Sanitation Data'!G121)),NA())</f>
        <v>#N/A</v>
      </c>
      <c r="AN127" s="530" t="e">
        <f ca="1">+IF(AND(ISNUMBER(OFFSET('Sanitation Data'!$G$11,0,10*ROW('Sanitation Data'!G121))),'Data Summary'!DC127="Yes"),OFFSET('Sanitation Data'!$G$11,0,10*ROW('Sanitation Data'!G121)),NA())</f>
        <v>#N/A</v>
      </c>
      <c r="AO127" s="530" t="e">
        <f ca="1">+IF(AND(ISNUMBER(OFFSET('Sanitation Data'!$G$12,0,10*ROW('Sanitation Data'!G121))),'Data Summary'!DD127="Yes"),OFFSET('Sanitation Data'!$G$12,0,10*ROW('Sanitation Data'!G121)),NA())</f>
        <v>#N/A</v>
      </c>
      <c r="AP127" s="530" t="e">
        <f ca="1">+IF(AND(ISNUMBER(OFFSET('Sanitation Data'!$H$4,0,10*ROW('Sanitation Data'!H121))),'Data Summary'!DE127="Yes"),100-OFFSET('Sanitation Data'!$H$4,0,10*ROW('Sanitation Data'!H121)),NA())</f>
        <v>#N/A</v>
      </c>
      <c r="AQ127" s="530" t="e">
        <f ca="1">+IF(AND(ISNUMBER(OFFSET('Sanitation Data'!$H$6,0,10*ROW('Sanitation Data'!H121))),'Data Summary'!DF127="Yes"),OFFSET('Sanitation Data'!$H$6,0,10*ROW('Sanitation Data'!H121)),NA())</f>
        <v>#N/A</v>
      </c>
      <c r="AR127" s="530" t="e">
        <f ca="1">+IF(AND(ISNUMBER(OFFSET('Sanitation Data'!$H$10,0,10*ROW('Sanitation Data'!H121))),'Data Summary'!DG127="Yes"),OFFSET('Sanitation Data'!$H$10,0,10*ROW('Sanitation Data'!H121)),NA())</f>
        <v>#N/A</v>
      </c>
      <c r="AS127" s="530" t="e">
        <f ca="1">+IF(AND(ISNUMBER(OFFSET('Sanitation Data'!$H$11,0,10*ROW('Sanitation Data'!H121))),'Data Summary'!DH127="Yes"),OFFSET('Sanitation Data'!$H$11,0,10*ROW('Sanitation Data'!H121)),NA())</f>
        <v>#N/A</v>
      </c>
      <c r="AT127" s="530" t="e">
        <f ca="1">+IF(AND(ISNUMBER(OFFSET('Sanitation Data'!$H$12,0,10*ROW('Sanitation Data'!H121))),'Data Summary'!DI127="Yes"),OFFSET('Sanitation Data'!$H$12,0,10*ROW('Sanitation Data'!H121)),NA())</f>
        <v>#N/A</v>
      </c>
      <c r="AU127" s="530" t="e">
        <f ca="1">+IF(AND(ISNUMBER(OFFSET('Sanitation Data'!$I$4,0,10*ROW('Sanitation Data'!I121))),'Data Summary'!DJ127="Yes"),100-OFFSET('Sanitation Data'!$I$4,0,10*ROW('Sanitation Data'!I121)),NA())</f>
        <v>#N/A</v>
      </c>
      <c r="AV127" s="530" t="e">
        <f ca="1">+IF(AND(ISNUMBER(OFFSET('Sanitation Data'!$I$6,0,10*ROW('Sanitation Data'!I121))),'Data Summary'!DK127="Yes"),OFFSET('Sanitation Data'!$I$6,0,10*ROW('Sanitation Data'!I121)),NA())</f>
        <v>#N/A</v>
      </c>
      <c r="AW127" s="530" t="e">
        <f ca="1">+IF(AND(ISNUMBER(OFFSET('Sanitation Data'!$I$10,0,10*ROW('Sanitation Data'!I121))),'Data Summary'!DL127="Yes"),OFFSET('Sanitation Data'!$I$10,0,10*ROW('Sanitation Data'!I121)),NA())</f>
        <v>#N/A</v>
      </c>
      <c r="AX127" s="530" t="e">
        <f ca="1">+IF(AND(ISNUMBER(OFFSET('Sanitation Data'!$I$11,0,10*ROW('Sanitation Data'!I121))),'Data Summary'!DM127="Yes"),OFFSET('Sanitation Data'!$I$11,0,10*ROW('Sanitation Data'!I121)),NA())</f>
        <v>#N/A</v>
      </c>
      <c r="AY127" s="530" t="e">
        <f ca="1">+IF(AND(ISNUMBER(OFFSET('Sanitation Data'!$I$12,0,10*ROW('Sanitation Data'!I121))),'Data Summary'!DN127="Yes"),OFFSET('Sanitation Data'!$I$12,0,10*ROW('Sanitation Data'!I121)),NA())</f>
        <v>#N/A</v>
      </c>
      <c r="AZ127" s="531" t="e">
        <f ca="1">+IF(AND(ISNUMBER(OFFSET('Hygiene Data'!$D$5,0,10*ROW('Hygiene Data'!D121))),'Data Summary'!DO127="Yes"),OFFSET('Hygiene Data'!$D$5,0,10*ROW('Hygiene Data'!D121)),NA())</f>
        <v>#N/A</v>
      </c>
      <c r="BA127" s="531" t="e">
        <f ca="1">+IF(AND(ISNUMBER(OFFSET('Hygiene Data'!$D$7,0,10*ROW('Hygiene Data'!D121))),'Data Summary'!DP127="Yes"),OFFSET('Hygiene Data'!$D$7,0,10*ROW('Hygiene Data'!D121)),NA())</f>
        <v>#N/A</v>
      </c>
      <c r="BB127" s="531" t="e">
        <f ca="1">+IF(AND(ISNUMBER(OFFSET('Hygiene Data'!$D$9,0,10*ROW('Hygiene Data'!D121))),'Data Summary'!DQ127="Yes"),OFFSET('Hygiene Data'!$D$9,0,10*ROW('Hygiene Data'!D121)),NA())</f>
        <v>#N/A</v>
      </c>
      <c r="BC127" s="531" t="e">
        <f ca="1">+IF(AND(ISNUMBER(OFFSET('Hygiene Data'!$E$5,0,10*ROW('Hygiene Data'!E121))),'Data Summary'!DR127="Yes"),OFFSET('Hygiene Data'!$E$5,0,10*ROW('Hygiene Data'!E121)),NA())</f>
        <v>#N/A</v>
      </c>
      <c r="BD127" s="531" t="e">
        <f ca="1">+IF(AND(ISNUMBER(OFFSET('Hygiene Data'!$E$7,0,10*ROW('Hygiene Data'!E121))),'Data Summary'!DS127="Yes"),OFFSET('Hygiene Data'!$E$7,0,10*ROW('Hygiene Data'!E121)),NA())</f>
        <v>#N/A</v>
      </c>
      <c r="BE127" s="531" t="e">
        <f ca="1">+IF(AND(ISNUMBER(OFFSET('Hygiene Data'!$E$9,0,10*ROW('Hygiene Data'!E121))),'Data Summary'!DT127="Yes"),OFFSET('Hygiene Data'!$E$9,0,10*ROW('Hygiene Data'!E121)),NA())</f>
        <v>#N/A</v>
      </c>
      <c r="BF127" s="531" t="e">
        <f ca="1">+IF(AND(ISNUMBER(OFFSET('Hygiene Data'!$F$5,0,10*ROW('Hygiene Data'!F121))),'Data Summary'!DU127="Yes"),OFFSET('Hygiene Data'!$F$5,0,10*ROW('Hygiene Data'!F121)),NA())</f>
        <v>#N/A</v>
      </c>
      <c r="BG127" s="531" t="e">
        <f ca="1">+IF(AND(ISNUMBER(OFFSET('Hygiene Data'!$F$7,0,10*ROW('Hygiene Data'!F121))),'Data Summary'!DV127="Yes"),OFFSET('Hygiene Data'!$F$7,0,10*ROW('Hygiene Data'!F121)),NA())</f>
        <v>#N/A</v>
      </c>
      <c r="BH127" s="531" t="e">
        <f ca="1">+IF(AND(ISNUMBER(OFFSET('Hygiene Data'!$F$9,0,10*ROW('Hygiene Data'!F121))),'Data Summary'!DW127="Yes"),OFFSET('Hygiene Data'!$F$9,0,10*ROW('Hygiene Data'!F121)),NA())</f>
        <v>#N/A</v>
      </c>
      <c r="BI127" s="531" t="e">
        <f ca="1">+IF(AND(ISNUMBER(OFFSET('Hygiene Data'!$G$5,0,10*ROW('Hygiene Data'!G121))),'Data Summary'!DX127="Yes"),OFFSET('Hygiene Data'!$G$5,0,10*ROW('Hygiene Data'!G121)),NA())</f>
        <v>#N/A</v>
      </c>
      <c r="BJ127" s="531" t="e">
        <f ca="1">+IF(AND(ISNUMBER(OFFSET('Hygiene Data'!$G$7,0,10*ROW('Hygiene Data'!G121))),'Data Summary'!DY127="Yes"),OFFSET('Hygiene Data'!$G$7,0,10*ROW('Hygiene Data'!G121)),NA())</f>
        <v>#N/A</v>
      </c>
      <c r="BK127" s="531" t="e">
        <f ca="1">+IF(AND(ISNUMBER(OFFSET('Hygiene Data'!$G$9,0,10*ROW('Hygiene Data'!G121))),'Data Summary'!DZ127="Yes"),OFFSET('Hygiene Data'!$G$9,0,10*ROW('Hygiene Data'!G121)),NA())</f>
        <v>#N/A</v>
      </c>
      <c r="BL127" s="531" t="e">
        <f ca="1">+IF(AND(ISNUMBER(OFFSET('Hygiene Data'!$H$5,0,10*ROW('Hygiene Data'!H121))),'Data Summary'!EA127="Yes"),OFFSET('Hygiene Data'!$H$5,0,10*ROW('Hygiene Data'!H121)),NA())</f>
        <v>#N/A</v>
      </c>
      <c r="BM127" s="531" t="e">
        <f ca="1">+IF(AND(ISNUMBER(OFFSET('Hygiene Data'!$H$7,0,10*ROW('Hygiene Data'!H121))),'Data Summary'!EB127="Yes"),OFFSET('Hygiene Data'!$H$7,0,10*ROW('Hygiene Data'!H121)),NA())</f>
        <v>#N/A</v>
      </c>
      <c r="BN127" s="531" t="e">
        <f ca="1">+IF(AND(ISNUMBER(OFFSET('Hygiene Data'!$H$9,0,10*ROW('Hygiene Data'!H121))),'Data Summary'!EC127="Yes"),OFFSET('Hygiene Data'!$H$9,0,10*ROW('Hygiene Data'!H121)),NA())</f>
        <v>#N/A</v>
      </c>
      <c r="BO127" s="531" t="e">
        <f ca="1">+IF(AND(ISNUMBER(OFFSET('Hygiene Data'!$I$5,0,10*ROW('Hygiene Data'!I121))),'Data Summary'!ED127="Yes"),OFFSET('Hygiene Data'!$I$5,0,10*ROW('Hygiene Data'!I121)),NA())</f>
        <v>#N/A</v>
      </c>
      <c r="BP127" s="531" t="e">
        <f ca="1">+IF(AND(ISNUMBER(OFFSET('Hygiene Data'!$I$7,0,10*ROW('Hygiene Data'!I121))),'Data Summary'!EE127="Yes"),OFFSET('Hygiene Data'!$I$7,0,10*ROW('Hygiene Data'!I121)),NA())</f>
        <v>#N/A</v>
      </c>
      <c r="BQ127" s="531" t="e">
        <f ca="1">+IF(AND(ISNUMBER(OFFSET('Hygiene Data'!$I$9,0,10*ROW('Hygiene Data'!I121))),'Data Summary'!EF127="Yes"),OFFSET('Hygiene Data'!$I$9,0,10*ROW('Hygiene Data'!I121)),NA())</f>
        <v>#N/A</v>
      </c>
    </row>
    <row r="128" spans="1:69" x14ac:dyDescent="0.25">
      <c r="A128" s="527" t="e">
        <f ca="1">+RIGHT('Data Summary'!A128,LEN('Data Summary'!A128)-9)</f>
        <v>#VALUE!</v>
      </c>
      <c r="B128" s="501" t="str">
        <f ca="1">+IF(ISTEXT('Data Summary'!B128),'Data Summary'!B128,"")</f>
        <v/>
      </c>
      <c r="C128" s="528" t="e">
        <f ca="1">+VALUE('Data Summary'!C128)</f>
        <v>#VALUE!</v>
      </c>
      <c r="D128" s="529" t="e">
        <f ca="1">+IF(AND(ISNUMBER(OFFSET('Water Data'!$D$4,0,10*ROW('Water Data'!D122))),'Data Summary'!BS128="Yes"),100-OFFSET('Water Data'!$D$4,0,10*ROW('Water Data'!D122)),NA())</f>
        <v>#N/A</v>
      </c>
      <c r="E128" s="529" t="e">
        <f ca="1">+IF(AND(ISNUMBER(OFFSET('Water Data'!$D$6,0,10*ROW('Water Data'!D122))),'Data Summary'!BT128="Yes"),OFFSET('Water Data'!$D$6,0,10*ROW('Water Data'!D122)),NA())</f>
        <v>#N/A</v>
      </c>
      <c r="F128" s="529" t="e">
        <f ca="1">+IF(AND(ISNUMBER(OFFSET('Water Data'!$D$9,0,10*ROW('Water Data'!D122))),'Data Summary'!BU128="Yes"),OFFSET('Water Data'!$D$9,0,10*ROW('Water Data'!D122)),NA())</f>
        <v>#N/A</v>
      </c>
      <c r="G128" s="529" t="e">
        <f ca="1">+IF(AND(ISNUMBER(OFFSET('Water Data'!$E$4,0,10*ROW('Water Data'!E122))),'Data Summary'!BV128="Yes"),100-OFFSET('Water Data'!$E$4,0,10*ROW('Water Data'!E122)),NA())</f>
        <v>#N/A</v>
      </c>
      <c r="H128" s="529" t="e">
        <f ca="1">+IF(AND(ISNUMBER(OFFSET('Water Data'!$E$6,0,10*ROW('Water Data'!E122))),'Data Summary'!BW128="Yes"),OFFSET('Water Data'!$E$6,0,10*ROW('Water Data'!E122)),NA())</f>
        <v>#N/A</v>
      </c>
      <c r="I128" s="529" t="e">
        <f ca="1">+IF(AND(ISNUMBER(OFFSET('Water Data'!$E$9,0,10*ROW('Water Data'!E122))),'Data Summary'!BX128="Yes"),OFFSET('Water Data'!$E$9,0,10*ROW('Water Data'!E122)),NA())</f>
        <v>#N/A</v>
      </c>
      <c r="J128" s="529" t="e">
        <f ca="1">+IF(AND(ISNUMBER(OFFSET('Water Data'!$F$4,0,10*ROW('Water Data'!F122))),'Data Summary'!BY128="Yes"),100-OFFSET('Water Data'!$F$4,0,10*ROW('Water Data'!F122)),NA())</f>
        <v>#N/A</v>
      </c>
      <c r="K128" s="529" t="e">
        <f ca="1">+IF(AND(ISNUMBER(OFFSET('Water Data'!$F$6,0,10*ROW('Water Data'!F122))),'Data Summary'!BZ128="Yes"),OFFSET('Water Data'!$F$6,0,10*ROW('Water Data'!F122)),NA())</f>
        <v>#N/A</v>
      </c>
      <c r="L128" s="529" t="e">
        <f ca="1">+IF(AND(ISNUMBER(OFFSET('Water Data'!$F$9,0,10*ROW('Water Data'!F122))),'Data Summary'!CA128="Yes"),OFFSET('Water Data'!$F$9,0,10*ROW('Water Data'!F122)),NA())</f>
        <v>#N/A</v>
      </c>
      <c r="M128" s="529" t="e">
        <f ca="1">+IF(AND(ISNUMBER(OFFSET('Water Data'!$G$4,0,10*ROW('Water Data'!G122))),'Data Summary'!CB128="Yes"),100-OFFSET('Water Data'!$G$4,0,10*ROW('Water Data'!G122)),NA())</f>
        <v>#N/A</v>
      </c>
      <c r="N128" s="529" t="e">
        <f ca="1">+IF(AND(ISNUMBER(OFFSET('Water Data'!$G$6,0,10*ROW('Water Data'!G122))),'Data Summary'!CC128="Yes"),OFFSET('Water Data'!$G$6,0,10*ROW('Water Data'!G122)),NA())</f>
        <v>#N/A</v>
      </c>
      <c r="O128" s="529" t="e">
        <f ca="1">+IF(AND(ISNUMBER(OFFSET('Water Data'!$G$9,0,10*ROW('Water Data'!G122))),'Data Summary'!CD128="Yes"),OFFSET('Water Data'!$G$9,0,10*ROW('Water Data'!G122)),NA())</f>
        <v>#N/A</v>
      </c>
      <c r="P128" s="529" t="e">
        <f ca="1">+IF(AND(ISNUMBER(OFFSET('Water Data'!$H$4,0,10*ROW('Water Data'!H122))),'Data Summary'!CE128="Yes"),100-OFFSET('Water Data'!$H$4,0,10*ROW('Water Data'!H122)),NA())</f>
        <v>#N/A</v>
      </c>
      <c r="Q128" s="529" t="e">
        <f ca="1">+IF(AND(ISNUMBER(OFFSET('Water Data'!$H$6,0,10*ROW('Water Data'!H122))),'Data Summary'!CF128="Yes"),OFFSET('Water Data'!$H$6,0,10*ROW('Water Data'!H122)),NA())</f>
        <v>#N/A</v>
      </c>
      <c r="R128" s="529" t="e">
        <f ca="1">+IF(AND(ISNUMBER(OFFSET('Water Data'!$H$9,0,10*ROW('Water Data'!H122))),'Data Summary'!CG128="Yes"),OFFSET('Water Data'!$H$9,0,10*ROW('Water Data'!H122)),NA())</f>
        <v>#N/A</v>
      </c>
      <c r="S128" s="529" t="e">
        <f ca="1">+IF(AND(ISNUMBER(OFFSET('Water Data'!$I$4,0,10*ROW('Water Data'!I122))),'Data Summary'!CH128="Yes"),100-OFFSET('Water Data'!$I$4,0,10*ROW('Water Data'!I122)),NA())</f>
        <v>#N/A</v>
      </c>
      <c r="T128" s="529" t="e">
        <f ca="1">+IF(AND(ISNUMBER(OFFSET('Water Data'!$I$6,0,10*ROW('Water Data'!I122))),'Data Summary'!CI128="Yes"),OFFSET('Water Data'!$I$6,0,10*ROW('Water Data'!I122)),NA())</f>
        <v>#N/A</v>
      </c>
      <c r="U128" s="529" t="e">
        <f ca="1">+IF(AND(ISNUMBER(OFFSET('Water Data'!$I$9,0,10*ROW('Water Data'!I122))),'Data Summary'!CJ128="Yes"),OFFSET('Water Data'!$I$9,0,10*ROW('Water Data'!I122)),NA())</f>
        <v>#N/A</v>
      </c>
      <c r="V128" s="530" t="e">
        <f ca="1">+IF(AND(ISNUMBER(OFFSET('Sanitation Data'!$D$4,0,10*ROW('Sanitation Data'!D122))),'Data Summary'!CK128="Yes"),100-OFFSET('Sanitation Data'!$D$4,0,10*ROW('Sanitation Data'!D122)),NA())</f>
        <v>#N/A</v>
      </c>
      <c r="W128" s="530" t="e">
        <f ca="1">+IF(AND(ISNUMBER(OFFSET('Sanitation Data'!$D$6,0,10*ROW('Sanitation Data'!D122))),'Data Summary'!CL128="Yes"),OFFSET('Sanitation Data'!$D$6,0,10*ROW('Sanitation Data'!D122)),NA())</f>
        <v>#N/A</v>
      </c>
      <c r="X128" s="530" t="e">
        <f ca="1">+IF(AND(ISNUMBER(OFFSET('Sanitation Data'!$D$10,0,10*ROW('Sanitation Data'!D122))),'Data Summary'!CM128="Yes"),OFFSET('Sanitation Data'!$D$10,0,10*ROW('Sanitation Data'!D122)),NA())</f>
        <v>#N/A</v>
      </c>
      <c r="Y128" s="530" t="e">
        <f ca="1">+IF(AND(ISNUMBER(OFFSET('Sanitation Data'!$D$11,0,10*ROW('Sanitation Data'!D122))),'Data Summary'!CN128="Yes"),OFFSET('Sanitation Data'!$D$11,0,10*ROW('Sanitation Data'!D122)),NA())</f>
        <v>#N/A</v>
      </c>
      <c r="Z128" s="530" t="e">
        <f ca="1">+IF(AND(ISNUMBER(OFFSET('Sanitation Data'!$D$12,0,10*ROW('Sanitation Data'!D122))),'Data Summary'!CO128="Yes"),OFFSET('Sanitation Data'!$D$12,0,10*ROW('Sanitation Data'!D122)),NA())</f>
        <v>#N/A</v>
      </c>
      <c r="AA128" s="530" t="e">
        <f ca="1">+IF(AND(ISNUMBER(OFFSET('Sanitation Data'!$E$4,0,10*ROW('Sanitation Data'!E122))),'Data Summary'!CP128="Yes"),100-OFFSET('Sanitation Data'!$E$4,0,10*ROW('Sanitation Data'!E122)),NA())</f>
        <v>#N/A</v>
      </c>
      <c r="AB128" s="530" t="e">
        <f ca="1">+IF(AND(ISNUMBER(OFFSET('Sanitation Data'!$E$6,0,10*ROW('Sanitation Data'!E122))),'Data Summary'!CQ128="Yes"),OFFSET('Sanitation Data'!$E$6,0,10*ROW('Sanitation Data'!E122)),NA())</f>
        <v>#N/A</v>
      </c>
      <c r="AC128" s="530" t="e">
        <f ca="1">+IF(AND(ISNUMBER(OFFSET('Sanitation Data'!$E$10,0,10*ROW('Sanitation Data'!E122))),'Data Summary'!CR128="Yes"),OFFSET('Sanitation Data'!$E$10,0,10*ROW('Sanitation Data'!E122)),NA())</f>
        <v>#N/A</v>
      </c>
      <c r="AD128" s="530" t="e">
        <f ca="1">+IF(AND(ISNUMBER(OFFSET('Sanitation Data'!$E$11,0,10*ROW('Sanitation Data'!E122))),'Data Summary'!CS128="Yes"),OFFSET('Sanitation Data'!$E$11,0,10*ROW('Sanitation Data'!E122)),NA())</f>
        <v>#N/A</v>
      </c>
      <c r="AE128" s="530" t="e">
        <f ca="1">+IF(AND(ISNUMBER(OFFSET('Sanitation Data'!$E$12,0,10*ROW('Sanitation Data'!E122))),'Data Summary'!CT128="Yes"),OFFSET('Sanitation Data'!$E$12,0,10*ROW('Sanitation Data'!E122)),NA())</f>
        <v>#N/A</v>
      </c>
      <c r="AF128" s="530" t="e">
        <f ca="1">+IF(AND(ISNUMBER(OFFSET('Sanitation Data'!$F$4,0,10*ROW('Sanitation Data'!F122))),'Data Summary'!CU128="Yes"),100-OFFSET('Sanitation Data'!$F$4,0,10*ROW('Sanitation Data'!F122)),NA())</f>
        <v>#N/A</v>
      </c>
      <c r="AG128" s="530" t="e">
        <f ca="1">+IF(AND(ISNUMBER(OFFSET('Sanitation Data'!$F$6,0,10*ROW('Sanitation Data'!F122))),'Data Summary'!CV128="Yes"),OFFSET('Sanitation Data'!$F$6,0,10*ROW('Sanitation Data'!F122)),NA())</f>
        <v>#N/A</v>
      </c>
      <c r="AH128" s="530" t="e">
        <f ca="1">+IF(AND(ISNUMBER(OFFSET('Sanitation Data'!$F$10,0,10*ROW('Sanitation Data'!F122))),'Data Summary'!CW128="Yes"),OFFSET('Sanitation Data'!$F$10,0,10*ROW('Sanitation Data'!F122)),NA())</f>
        <v>#N/A</v>
      </c>
      <c r="AI128" s="530" t="e">
        <f ca="1">+IF(AND(ISNUMBER(OFFSET('Sanitation Data'!$F$11,0,10*ROW('Sanitation Data'!F122))),'Data Summary'!CX128="Yes"),OFFSET('Sanitation Data'!$F$11,0,10*ROW('Sanitation Data'!F122)),NA())</f>
        <v>#N/A</v>
      </c>
      <c r="AJ128" s="530" t="e">
        <f ca="1">+IF(AND(ISNUMBER(OFFSET('Sanitation Data'!$F$12,0,10*ROW('Sanitation Data'!F122))),'Data Summary'!CY128="Yes"),OFFSET('Sanitation Data'!$F$12,0,10*ROW('Sanitation Data'!F122)),NA())</f>
        <v>#N/A</v>
      </c>
      <c r="AK128" s="530" t="e">
        <f ca="1">+IF(AND(ISNUMBER(OFFSET('Sanitation Data'!$G$4,0,10*ROW('Sanitation Data'!G122))),'Data Summary'!CZ128="Yes"),100-OFFSET('Sanitation Data'!$G$4,0,10*ROW('Sanitation Data'!G122)),NA())</f>
        <v>#N/A</v>
      </c>
      <c r="AL128" s="530" t="e">
        <f ca="1">+IF(AND(ISNUMBER(OFFSET('Sanitation Data'!$G$6,0,10*ROW('Sanitation Data'!G122))),'Data Summary'!DA128="Yes"),OFFSET('Sanitation Data'!$G$6,0,10*ROW('Sanitation Data'!G122)),NA())</f>
        <v>#N/A</v>
      </c>
      <c r="AM128" s="530" t="e">
        <f ca="1">+IF(AND(ISNUMBER(OFFSET('Sanitation Data'!$G$10,0,10*ROW('Sanitation Data'!G122))),'Data Summary'!DB128="Yes"),OFFSET('Sanitation Data'!$G$10,0,10*ROW('Sanitation Data'!G122)),NA())</f>
        <v>#N/A</v>
      </c>
      <c r="AN128" s="530" t="e">
        <f ca="1">+IF(AND(ISNUMBER(OFFSET('Sanitation Data'!$G$11,0,10*ROW('Sanitation Data'!G122))),'Data Summary'!DC128="Yes"),OFFSET('Sanitation Data'!$G$11,0,10*ROW('Sanitation Data'!G122)),NA())</f>
        <v>#N/A</v>
      </c>
      <c r="AO128" s="530" t="e">
        <f ca="1">+IF(AND(ISNUMBER(OFFSET('Sanitation Data'!$G$12,0,10*ROW('Sanitation Data'!G122))),'Data Summary'!DD128="Yes"),OFFSET('Sanitation Data'!$G$12,0,10*ROW('Sanitation Data'!G122)),NA())</f>
        <v>#N/A</v>
      </c>
      <c r="AP128" s="530" t="e">
        <f ca="1">+IF(AND(ISNUMBER(OFFSET('Sanitation Data'!$H$4,0,10*ROW('Sanitation Data'!H122))),'Data Summary'!DE128="Yes"),100-OFFSET('Sanitation Data'!$H$4,0,10*ROW('Sanitation Data'!H122)),NA())</f>
        <v>#N/A</v>
      </c>
      <c r="AQ128" s="530" t="e">
        <f ca="1">+IF(AND(ISNUMBER(OFFSET('Sanitation Data'!$H$6,0,10*ROW('Sanitation Data'!H122))),'Data Summary'!DF128="Yes"),OFFSET('Sanitation Data'!$H$6,0,10*ROW('Sanitation Data'!H122)),NA())</f>
        <v>#N/A</v>
      </c>
      <c r="AR128" s="530" t="e">
        <f ca="1">+IF(AND(ISNUMBER(OFFSET('Sanitation Data'!$H$10,0,10*ROW('Sanitation Data'!H122))),'Data Summary'!DG128="Yes"),OFFSET('Sanitation Data'!$H$10,0,10*ROW('Sanitation Data'!H122)),NA())</f>
        <v>#N/A</v>
      </c>
      <c r="AS128" s="530" t="e">
        <f ca="1">+IF(AND(ISNUMBER(OFFSET('Sanitation Data'!$H$11,0,10*ROW('Sanitation Data'!H122))),'Data Summary'!DH128="Yes"),OFFSET('Sanitation Data'!$H$11,0,10*ROW('Sanitation Data'!H122)),NA())</f>
        <v>#N/A</v>
      </c>
      <c r="AT128" s="530" t="e">
        <f ca="1">+IF(AND(ISNUMBER(OFFSET('Sanitation Data'!$H$12,0,10*ROW('Sanitation Data'!H122))),'Data Summary'!DI128="Yes"),OFFSET('Sanitation Data'!$H$12,0,10*ROW('Sanitation Data'!H122)),NA())</f>
        <v>#N/A</v>
      </c>
      <c r="AU128" s="530" t="e">
        <f ca="1">+IF(AND(ISNUMBER(OFFSET('Sanitation Data'!$I$4,0,10*ROW('Sanitation Data'!I122))),'Data Summary'!DJ128="Yes"),100-OFFSET('Sanitation Data'!$I$4,0,10*ROW('Sanitation Data'!I122)),NA())</f>
        <v>#N/A</v>
      </c>
      <c r="AV128" s="530" t="e">
        <f ca="1">+IF(AND(ISNUMBER(OFFSET('Sanitation Data'!$I$6,0,10*ROW('Sanitation Data'!I122))),'Data Summary'!DK128="Yes"),OFFSET('Sanitation Data'!$I$6,0,10*ROW('Sanitation Data'!I122)),NA())</f>
        <v>#N/A</v>
      </c>
      <c r="AW128" s="530" t="e">
        <f ca="1">+IF(AND(ISNUMBER(OFFSET('Sanitation Data'!$I$10,0,10*ROW('Sanitation Data'!I122))),'Data Summary'!DL128="Yes"),OFFSET('Sanitation Data'!$I$10,0,10*ROW('Sanitation Data'!I122)),NA())</f>
        <v>#N/A</v>
      </c>
      <c r="AX128" s="530" t="e">
        <f ca="1">+IF(AND(ISNUMBER(OFFSET('Sanitation Data'!$I$11,0,10*ROW('Sanitation Data'!I122))),'Data Summary'!DM128="Yes"),OFFSET('Sanitation Data'!$I$11,0,10*ROW('Sanitation Data'!I122)),NA())</f>
        <v>#N/A</v>
      </c>
      <c r="AY128" s="530" t="e">
        <f ca="1">+IF(AND(ISNUMBER(OFFSET('Sanitation Data'!$I$12,0,10*ROW('Sanitation Data'!I122))),'Data Summary'!DN128="Yes"),OFFSET('Sanitation Data'!$I$12,0,10*ROW('Sanitation Data'!I122)),NA())</f>
        <v>#N/A</v>
      </c>
      <c r="AZ128" s="531" t="e">
        <f ca="1">+IF(AND(ISNUMBER(OFFSET('Hygiene Data'!$D$5,0,10*ROW('Hygiene Data'!D122))),'Data Summary'!DO128="Yes"),OFFSET('Hygiene Data'!$D$5,0,10*ROW('Hygiene Data'!D122)),NA())</f>
        <v>#N/A</v>
      </c>
      <c r="BA128" s="531" t="e">
        <f ca="1">+IF(AND(ISNUMBER(OFFSET('Hygiene Data'!$D$7,0,10*ROW('Hygiene Data'!D122))),'Data Summary'!DP128="Yes"),OFFSET('Hygiene Data'!$D$7,0,10*ROW('Hygiene Data'!D122)),NA())</f>
        <v>#N/A</v>
      </c>
      <c r="BB128" s="531" t="e">
        <f ca="1">+IF(AND(ISNUMBER(OFFSET('Hygiene Data'!$D$9,0,10*ROW('Hygiene Data'!D122))),'Data Summary'!DQ128="Yes"),OFFSET('Hygiene Data'!$D$9,0,10*ROW('Hygiene Data'!D122)),NA())</f>
        <v>#N/A</v>
      </c>
      <c r="BC128" s="531" t="e">
        <f ca="1">+IF(AND(ISNUMBER(OFFSET('Hygiene Data'!$E$5,0,10*ROW('Hygiene Data'!E122))),'Data Summary'!DR128="Yes"),OFFSET('Hygiene Data'!$E$5,0,10*ROW('Hygiene Data'!E122)),NA())</f>
        <v>#N/A</v>
      </c>
      <c r="BD128" s="531" t="e">
        <f ca="1">+IF(AND(ISNUMBER(OFFSET('Hygiene Data'!$E$7,0,10*ROW('Hygiene Data'!E122))),'Data Summary'!DS128="Yes"),OFFSET('Hygiene Data'!$E$7,0,10*ROW('Hygiene Data'!E122)),NA())</f>
        <v>#N/A</v>
      </c>
      <c r="BE128" s="531" t="e">
        <f ca="1">+IF(AND(ISNUMBER(OFFSET('Hygiene Data'!$E$9,0,10*ROW('Hygiene Data'!E122))),'Data Summary'!DT128="Yes"),OFFSET('Hygiene Data'!$E$9,0,10*ROW('Hygiene Data'!E122)),NA())</f>
        <v>#N/A</v>
      </c>
      <c r="BF128" s="531" t="e">
        <f ca="1">+IF(AND(ISNUMBER(OFFSET('Hygiene Data'!$F$5,0,10*ROW('Hygiene Data'!F122))),'Data Summary'!DU128="Yes"),OFFSET('Hygiene Data'!$F$5,0,10*ROW('Hygiene Data'!F122)),NA())</f>
        <v>#N/A</v>
      </c>
      <c r="BG128" s="531" t="e">
        <f ca="1">+IF(AND(ISNUMBER(OFFSET('Hygiene Data'!$F$7,0,10*ROW('Hygiene Data'!F122))),'Data Summary'!DV128="Yes"),OFFSET('Hygiene Data'!$F$7,0,10*ROW('Hygiene Data'!F122)),NA())</f>
        <v>#N/A</v>
      </c>
      <c r="BH128" s="531" t="e">
        <f ca="1">+IF(AND(ISNUMBER(OFFSET('Hygiene Data'!$F$9,0,10*ROW('Hygiene Data'!F122))),'Data Summary'!DW128="Yes"),OFFSET('Hygiene Data'!$F$9,0,10*ROW('Hygiene Data'!F122)),NA())</f>
        <v>#N/A</v>
      </c>
      <c r="BI128" s="531" t="e">
        <f ca="1">+IF(AND(ISNUMBER(OFFSET('Hygiene Data'!$G$5,0,10*ROW('Hygiene Data'!G122))),'Data Summary'!DX128="Yes"),OFFSET('Hygiene Data'!$G$5,0,10*ROW('Hygiene Data'!G122)),NA())</f>
        <v>#N/A</v>
      </c>
      <c r="BJ128" s="531" t="e">
        <f ca="1">+IF(AND(ISNUMBER(OFFSET('Hygiene Data'!$G$7,0,10*ROW('Hygiene Data'!G122))),'Data Summary'!DY128="Yes"),OFFSET('Hygiene Data'!$G$7,0,10*ROW('Hygiene Data'!G122)),NA())</f>
        <v>#N/A</v>
      </c>
      <c r="BK128" s="531" t="e">
        <f ca="1">+IF(AND(ISNUMBER(OFFSET('Hygiene Data'!$G$9,0,10*ROW('Hygiene Data'!G122))),'Data Summary'!DZ128="Yes"),OFFSET('Hygiene Data'!$G$9,0,10*ROW('Hygiene Data'!G122)),NA())</f>
        <v>#N/A</v>
      </c>
      <c r="BL128" s="531" t="e">
        <f ca="1">+IF(AND(ISNUMBER(OFFSET('Hygiene Data'!$H$5,0,10*ROW('Hygiene Data'!H122))),'Data Summary'!EA128="Yes"),OFFSET('Hygiene Data'!$H$5,0,10*ROW('Hygiene Data'!H122)),NA())</f>
        <v>#N/A</v>
      </c>
      <c r="BM128" s="531" t="e">
        <f ca="1">+IF(AND(ISNUMBER(OFFSET('Hygiene Data'!$H$7,0,10*ROW('Hygiene Data'!H122))),'Data Summary'!EB128="Yes"),OFFSET('Hygiene Data'!$H$7,0,10*ROW('Hygiene Data'!H122)),NA())</f>
        <v>#N/A</v>
      </c>
      <c r="BN128" s="531" t="e">
        <f ca="1">+IF(AND(ISNUMBER(OFFSET('Hygiene Data'!$H$9,0,10*ROW('Hygiene Data'!H122))),'Data Summary'!EC128="Yes"),OFFSET('Hygiene Data'!$H$9,0,10*ROW('Hygiene Data'!H122)),NA())</f>
        <v>#N/A</v>
      </c>
      <c r="BO128" s="531" t="e">
        <f ca="1">+IF(AND(ISNUMBER(OFFSET('Hygiene Data'!$I$5,0,10*ROW('Hygiene Data'!I122))),'Data Summary'!ED128="Yes"),OFFSET('Hygiene Data'!$I$5,0,10*ROW('Hygiene Data'!I122)),NA())</f>
        <v>#N/A</v>
      </c>
      <c r="BP128" s="531" t="e">
        <f ca="1">+IF(AND(ISNUMBER(OFFSET('Hygiene Data'!$I$7,0,10*ROW('Hygiene Data'!I122))),'Data Summary'!EE128="Yes"),OFFSET('Hygiene Data'!$I$7,0,10*ROW('Hygiene Data'!I122)),NA())</f>
        <v>#N/A</v>
      </c>
      <c r="BQ128" s="531" t="e">
        <f ca="1">+IF(AND(ISNUMBER(OFFSET('Hygiene Data'!$I$9,0,10*ROW('Hygiene Data'!I122))),'Data Summary'!EF128="Yes"),OFFSET('Hygiene Data'!$I$9,0,10*ROW('Hygiene Data'!I122)),NA())</f>
        <v>#N/A</v>
      </c>
    </row>
    <row r="129" spans="1:69" x14ac:dyDescent="0.25">
      <c r="A129" s="527" t="e">
        <f ca="1">+RIGHT('Data Summary'!A129,LEN('Data Summary'!A129)-9)</f>
        <v>#VALUE!</v>
      </c>
      <c r="B129" s="501" t="str">
        <f ca="1">+IF(ISTEXT('Data Summary'!B129),'Data Summary'!B129,"")</f>
        <v/>
      </c>
      <c r="C129" s="528" t="e">
        <f ca="1">+VALUE('Data Summary'!C129)</f>
        <v>#VALUE!</v>
      </c>
      <c r="D129" s="529" t="e">
        <f ca="1">+IF(AND(ISNUMBER(OFFSET('Water Data'!$D$4,0,10*ROW('Water Data'!D123))),'Data Summary'!BS129="Yes"),100-OFFSET('Water Data'!$D$4,0,10*ROW('Water Data'!D123)),NA())</f>
        <v>#N/A</v>
      </c>
      <c r="E129" s="529" t="e">
        <f ca="1">+IF(AND(ISNUMBER(OFFSET('Water Data'!$D$6,0,10*ROW('Water Data'!D123))),'Data Summary'!BT129="Yes"),OFFSET('Water Data'!$D$6,0,10*ROW('Water Data'!D123)),NA())</f>
        <v>#N/A</v>
      </c>
      <c r="F129" s="529" t="e">
        <f ca="1">+IF(AND(ISNUMBER(OFFSET('Water Data'!$D$9,0,10*ROW('Water Data'!D123))),'Data Summary'!BU129="Yes"),OFFSET('Water Data'!$D$9,0,10*ROW('Water Data'!D123)),NA())</f>
        <v>#N/A</v>
      </c>
      <c r="G129" s="529" t="e">
        <f ca="1">+IF(AND(ISNUMBER(OFFSET('Water Data'!$E$4,0,10*ROW('Water Data'!E123))),'Data Summary'!BV129="Yes"),100-OFFSET('Water Data'!$E$4,0,10*ROW('Water Data'!E123)),NA())</f>
        <v>#N/A</v>
      </c>
      <c r="H129" s="529" t="e">
        <f ca="1">+IF(AND(ISNUMBER(OFFSET('Water Data'!$E$6,0,10*ROW('Water Data'!E123))),'Data Summary'!BW129="Yes"),OFFSET('Water Data'!$E$6,0,10*ROW('Water Data'!E123)),NA())</f>
        <v>#N/A</v>
      </c>
      <c r="I129" s="529" t="e">
        <f ca="1">+IF(AND(ISNUMBER(OFFSET('Water Data'!$E$9,0,10*ROW('Water Data'!E123))),'Data Summary'!BX129="Yes"),OFFSET('Water Data'!$E$9,0,10*ROW('Water Data'!E123)),NA())</f>
        <v>#N/A</v>
      </c>
      <c r="J129" s="529" t="e">
        <f ca="1">+IF(AND(ISNUMBER(OFFSET('Water Data'!$F$4,0,10*ROW('Water Data'!F123))),'Data Summary'!BY129="Yes"),100-OFFSET('Water Data'!$F$4,0,10*ROW('Water Data'!F123)),NA())</f>
        <v>#N/A</v>
      </c>
      <c r="K129" s="529" t="e">
        <f ca="1">+IF(AND(ISNUMBER(OFFSET('Water Data'!$F$6,0,10*ROW('Water Data'!F123))),'Data Summary'!BZ129="Yes"),OFFSET('Water Data'!$F$6,0,10*ROW('Water Data'!F123)),NA())</f>
        <v>#N/A</v>
      </c>
      <c r="L129" s="529" t="e">
        <f ca="1">+IF(AND(ISNUMBER(OFFSET('Water Data'!$F$9,0,10*ROW('Water Data'!F123))),'Data Summary'!CA129="Yes"),OFFSET('Water Data'!$F$9,0,10*ROW('Water Data'!F123)),NA())</f>
        <v>#N/A</v>
      </c>
      <c r="M129" s="529" t="e">
        <f ca="1">+IF(AND(ISNUMBER(OFFSET('Water Data'!$G$4,0,10*ROW('Water Data'!G123))),'Data Summary'!CB129="Yes"),100-OFFSET('Water Data'!$G$4,0,10*ROW('Water Data'!G123)),NA())</f>
        <v>#N/A</v>
      </c>
      <c r="N129" s="529" t="e">
        <f ca="1">+IF(AND(ISNUMBER(OFFSET('Water Data'!$G$6,0,10*ROW('Water Data'!G123))),'Data Summary'!CC129="Yes"),OFFSET('Water Data'!$G$6,0,10*ROW('Water Data'!G123)),NA())</f>
        <v>#N/A</v>
      </c>
      <c r="O129" s="529" t="e">
        <f ca="1">+IF(AND(ISNUMBER(OFFSET('Water Data'!$G$9,0,10*ROW('Water Data'!G123))),'Data Summary'!CD129="Yes"),OFFSET('Water Data'!$G$9,0,10*ROW('Water Data'!G123)),NA())</f>
        <v>#N/A</v>
      </c>
      <c r="P129" s="529" t="e">
        <f ca="1">+IF(AND(ISNUMBER(OFFSET('Water Data'!$H$4,0,10*ROW('Water Data'!H123))),'Data Summary'!CE129="Yes"),100-OFFSET('Water Data'!$H$4,0,10*ROW('Water Data'!H123)),NA())</f>
        <v>#N/A</v>
      </c>
      <c r="Q129" s="529" t="e">
        <f ca="1">+IF(AND(ISNUMBER(OFFSET('Water Data'!$H$6,0,10*ROW('Water Data'!H123))),'Data Summary'!CF129="Yes"),OFFSET('Water Data'!$H$6,0,10*ROW('Water Data'!H123)),NA())</f>
        <v>#N/A</v>
      </c>
      <c r="R129" s="529" t="e">
        <f ca="1">+IF(AND(ISNUMBER(OFFSET('Water Data'!$H$9,0,10*ROW('Water Data'!H123))),'Data Summary'!CG129="Yes"),OFFSET('Water Data'!$H$9,0,10*ROW('Water Data'!H123)),NA())</f>
        <v>#N/A</v>
      </c>
      <c r="S129" s="529" t="e">
        <f ca="1">+IF(AND(ISNUMBER(OFFSET('Water Data'!$I$4,0,10*ROW('Water Data'!I123))),'Data Summary'!CH129="Yes"),100-OFFSET('Water Data'!$I$4,0,10*ROW('Water Data'!I123)),NA())</f>
        <v>#N/A</v>
      </c>
      <c r="T129" s="529" t="e">
        <f ca="1">+IF(AND(ISNUMBER(OFFSET('Water Data'!$I$6,0,10*ROW('Water Data'!I123))),'Data Summary'!CI129="Yes"),OFFSET('Water Data'!$I$6,0,10*ROW('Water Data'!I123)),NA())</f>
        <v>#N/A</v>
      </c>
      <c r="U129" s="529" t="e">
        <f ca="1">+IF(AND(ISNUMBER(OFFSET('Water Data'!$I$9,0,10*ROW('Water Data'!I123))),'Data Summary'!CJ129="Yes"),OFFSET('Water Data'!$I$9,0,10*ROW('Water Data'!I123)),NA())</f>
        <v>#N/A</v>
      </c>
      <c r="V129" s="530" t="e">
        <f ca="1">+IF(AND(ISNUMBER(OFFSET('Sanitation Data'!$D$4,0,10*ROW('Sanitation Data'!D123))),'Data Summary'!CK129="Yes"),100-OFFSET('Sanitation Data'!$D$4,0,10*ROW('Sanitation Data'!D123)),NA())</f>
        <v>#N/A</v>
      </c>
      <c r="W129" s="530" t="e">
        <f ca="1">+IF(AND(ISNUMBER(OFFSET('Sanitation Data'!$D$6,0,10*ROW('Sanitation Data'!D123))),'Data Summary'!CL129="Yes"),OFFSET('Sanitation Data'!$D$6,0,10*ROW('Sanitation Data'!D123)),NA())</f>
        <v>#N/A</v>
      </c>
      <c r="X129" s="530" t="e">
        <f ca="1">+IF(AND(ISNUMBER(OFFSET('Sanitation Data'!$D$10,0,10*ROW('Sanitation Data'!D123))),'Data Summary'!CM129="Yes"),OFFSET('Sanitation Data'!$D$10,0,10*ROW('Sanitation Data'!D123)),NA())</f>
        <v>#N/A</v>
      </c>
      <c r="Y129" s="530" t="e">
        <f ca="1">+IF(AND(ISNUMBER(OFFSET('Sanitation Data'!$D$11,0,10*ROW('Sanitation Data'!D123))),'Data Summary'!CN129="Yes"),OFFSET('Sanitation Data'!$D$11,0,10*ROW('Sanitation Data'!D123)),NA())</f>
        <v>#N/A</v>
      </c>
      <c r="Z129" s="530" t="e">
        <f ca="1">+IF(AND(ISNUMBER(OFFSET('Sanitation Data'!$D$12,0,10*ROW('Sanitation Data'!D123))),'Data Summary'!CO129="Yes"),OFFSET('Sanitation Data'!$D$12,0,10*ROW('Sanitation Data'!D123)),NA())</f>
        <v>#N/A</v>
      </c>
      <c r="AA129" s="530" t="e">
        <f ca="1">+IF(AND(ISNUMBER(OFFSET('Sanitation Data'!$E$4,0,10*ROW('Sanitation Data'!E123))),'Data Summary'!CP129="Yes"),100-OFFSET('Sanitation Data'!$E$4,0,10*ROW('Sanitation Data'!E123)),NA())</f>
        <v>#N/A</v>
      </c>
      <c r="AB129" s="530" t="e">
        <f ca="1">+IF(AND(ISNUMBER(OFFSET('Sanitation Data'!$E$6,0,10*ROW('Sanitation Data'!E123))),'Data Summary'!CQ129="Yes"),OFFSET('Sanitation Data'!$E$6,0,10*ROW('Sanitation Data'!E123)),NA())</f>
        <v>#N/A</v>
      </c>
      <c r="AC129" s="530" t="e">
        <f ca="1">+IF(AND(ISNUMBER(OFFSET('Sanitation Data'!$E$10,0,10*ROW('Sanitation Data'!E123))),'Data Summary'!CR129="Yes"),OFFSET('Sanitation Data'!$E$10,0,10*ROW('Sanitation Data'!E123)),NA())</f>
        <v>#N/A</v>
      </c>
      <c r="AD129" s="530" t="e">
        <f ca="1">+IF(AND(ISNUMBER(OFFSET('Sanitation Data'!$E$11,0,10*ROW('Sanitation Data'!E123))),'Data Summary'!CS129="Yes"),OFFSET('Sanitation Data'!$E$11,0,10*ROW('Sanitation Data'!E123)),NA())</f>
        <v>#N/A</v>
      </c>
      <c r="AE129" s="530" t="e">
        <f ca="1">+IF(AND(ISNUMBER(OFFSET('Sanitation Data'!$E$12,0,10*ROW('Sanitation Data'!E123))),'Data Summary'!CT129="Yes"),OFFSET('Sanitation Data'!$E$12,0,10*ROW('Sanitation Data'!E123)),NA())</f>
        <v>#N/A</v>
      </c>
      <c r="AF129" s="530" t="e">
        <f ca="1">+IF(AND(ISNUMBER(OFFSET('Sanitation Data'!$F$4,0,10*ROW('Sanitation Data'!F123))),'Data Summary'!CU129="Yes"),100-OFFSET('Sanitation Data'!$F$4,0,10*ROW('Sanitation Data'!F123)),NA())</f>
        <v>#N/A</v>
      </c>
      <c r="AG129" s="530" t="e">
        <f ca="1">+IF(AND(ISNUMBER(OFFSET('Sanitation Data'!$F$6,0,10*ROW('Sanitation Data'!F123))),'Data Summary'!CV129="Yes"),OFFSET('Sanitation Data'!$F$6,0,10*ROW('Sanitation Data'!F123)),NA())</f>
        <v>#N/A</v>
      </c>
      <c r="AH129" s="530" t="e">
        <f ca="1">+IF(AND(ISNUMBER(OFFSET('Sanitation Data'!$F$10,0,10*ROW('Sanitation Data'!F123))),'Data Summary'!CW129="Yes"),OFFSET('Sanitation Data'!$F$10,0,10*ROW('Sanitation Data'!F123)),NA())</f>
        <v>#N/A</v>
      </c>
      <c r="AI129" s="530" t="e">
        <f ca="1">+IF(AND(ISNUMBER(OFFSET('Sanitation Data'!$F$11,0,10*ROW('Sanitation Data'!F123))),'Data Summary'!CX129="Yes"),OFFSET('Sanitation Data'!$F$11,0,10*ROW('Sanitation Data'!F123)),NA())</f>
        <v>#N/A</v>
      </c>
      <c r="AJ129" s="530" t="e">
        <f ca="1">+IF(AND(ISNUMBER(OFFSET('Sanitation Data'!$F$12,0,10*ROW('Sanitation Data'!F123))),'Data Summary'!CY129="Yes"),OFFSET('Sanitation Data'!$F$12,0,10*ROW('Sanitation Data'!F123)),NA())</f>
        <v>#N/A</v>
      </c>
      <c r="AK129" s="530" t="e">
        <f ca="1">+IF(AND(ISNUMBER(OFFSET('Sanitation Data'!$G$4,0,10*ROW('Sanitation Data'!G123))),'Data Summary'!CZ129="Yes"),100-OFFSET('Sanitation Data'!$G$4,0,10*ROW('Sanitation Data'!G123)),NA())</f>
        <v>#N/A</v>
      </c>
      <c r="AL129" s="530" t="e">
        <f ca="1">+IF(AND(ISNUMBER(OFFSET('Sanitation Data'!$G$6,0,10*ROW('Sanitation Data'!G123))),'Data Summary'!DA129="Yes"),OFFSET('Sanitation Data'!$G$6,0,10*ROW('Sanitation Data'!G123)),NA())</f>
        <v>#N/A</v>
      </c>
      <c r="AM129" s="530" t="e">
        <f ca="1">+IF(AND(ISNUMBER(OFFSET('Sanitation Data'!$G$10,0,10*ROW('Sanitation Data'!G123))),'Data Summary'!DB129="Yes"),OFFSET('Sanitation Data'!$G$10,0,10*ROW('Sanitation Data'!G123)),NA())</f>
        <v>#N/A</v>
      </c>
      <c r="AN129" s="530" t="e">
        <f ca="1">+IF(AND(ISNUMBER(OFFSET('Sanitation Data'!$G$11,0,10*ROW('Sanitation Data'!G123))),'Data Summary'!DC129="Yes"),OFFSET('Sanitation Data'!$G$11,0,10*ROW('Sanitation Data'!G123)),NA())</f>
        <v>#N/A</v>
      </c>
      <c r="AO129" s="530" t="e">
        <f ca="1">+IF(AND(ISNUMBER(OFFSET('Sanitation Data'!$G$12,0,10*ROW('Sanitation Data'!G123))),'Data Summary'!DD129="Yes"),OFFSET('Sanitation Data'!$G$12,0,10*ROW('Sanitation Data'!G123)),NA())</f>
        <v>#N/A</v>
      </c>
      <c r="AP129" s="530" t="e">
        <f ca="1">+IF(AND(ISNUMBER(OFFSET('Sanitation Data'!$H$4,0,10*ROW('Sanitation Data'!H123))),'Data Summary'!DE129="Yes"),100-OFFSET('Sanitation Data'!$H$4,0,10*ROW('Sanitation Data'!H123)),NA())</f>
        <v>#N/A</v>
      </c>
      <c r="AQ129" s="530" t="e">
        <f ca="1">+IF(AND(ISNUMBER(OFFSET('Sanitation Data'!$H$6,0,10*ROW('Sanitation Data'!H123))),'Data Summary'!DF129="Yes"),OFFSET('Sanitation Data'!$H$6,0,10*ROW('Sanitation Data'!H123)),NA())</f>
        <v>#N/A</v>
      </c>
      <c r="AR129" s="530" t="e">
        <f ca="1">+IF(AND(ISNUMBER(OFFSET('Sanitation Data'!$H$10,0,10*ROW('Sanitation Data'!H123))),'Data Summary'!DG129="Yes"),OFFSET('Sanitation Data'!$H$10,0,10*ROW('Sanitation Data'!H123)),NA())</f>
        <v>#N/A</v>
      </c>
      <c r="AS129" s="530" t="e">
        <f ca="1">+IF(AND(ISNUMBER(OFFSET('Sanitation Data'!$H$11,0,10*ROW('Sanitation Data'!H123))),'Data Summary'!DH129="Yes"),OFFSET('Sanitation Data'!$H$11,0,10*ROW('Sanitation Data'!H123)),NA())</f>
        <v>#N/A</v>
      </c>
      <c r="AT129" s="530" t="e">
        <f ca="1">+IF(AND(ISNUMBER(OFFSET('Sanitation Data'!$H$12,0,10*ROW('Sanitation Data'!H123))),'Data Summary'!DI129="Yes"),OFFSET('Sanitation Data'!$H$12,0,10*ROW('Sanitation Data'!H123)),NA())</f>
        <v>#N/A</v>
      </c>
      <c r="AU129" s="530" t="e">
        <f ca="1">+IF(AND(ISNUMBER(OFFSET('Sanitation Data'!$I$4,0,10*ROW('Sanitation Data'!I123))),'Data Summary'!DJ129="Yes"),100-OFFSET('Sanitation Data'!$I$4,0,10*ROW('Sanitation Data'!I123)),NA())</f>
        <v>#N/A</v>
      </c>
      <c r="AV129" s="530" t="e">
        <f ca="1">+IF(AND(ISNUMBER(OFFSET('Sanitation Data'!$I$6,0,10*ROW('Sanitation Data'!I123))),'Data Summary'!DK129="Yes"),OFFSET('Sanitation Data'!$I$6,0,10*ROW('Sanitation Data'!I123)),NA())</f>
        <v>#N/A</v>
      </c>
      <c r="AW129" s="530" t="e">
        <f ca="1">+IF(AND(ISNUMBER(OFFSET('Sanitation Data'!$I$10,0,10*ROW('Sanitation Data'!I123))),'Data Summary'!DL129="Yes"),OFFSET('Sanitation Data'!$I$10,0,10*ROW('Sanitation Data'!I123)),NA())</f>
        <v>#N/A</v>
      </c>
      <c r="AX129" s="530" t="e">
        <f ca="1">+IF(AND(ISNUMBER(OFFSET('Sanitation Data'!$I$11,0,10*ROW('Sanitation Data'!I123))),'Data Summary'!DM129="Yes"),OFFSET('Sanitation Data'!$I$11,0,10*ROW('Sanitation Data'!I123)),NA())</f>
        <v>#N/A</v>
      </c>
      <c r="AY129" s="530" t="e">
        <f ca="1">+IF(AND(ISNUMBER(OFFSET('Sanitation Data'!$I$12,0,10*ROW('Sanitation Data'!I123))),'Data Summary'!DN129="Yes"),OFFSET('Sanitation Data'!$I$12,0,10*ROW('Sanitation Data'!I123)),NA())</f>
        <v>#N/A</v>
      </c>
      <c r="AZ129" s="531" t="e">
        <f ca="1">+IF(AND(ISNUMBER(OFFSET('Hygiene Data'!$D$5,0,10*ROW('Hygiene Data'!D123))),'Data Summary'!DO129="Yes"),OFFSET('Hygiene Data'!$D$5,0,10*ROW('Hygiene Data'!D123)),NA())</f>
        <v>#N/A</v>
      </c>
      <c r="BA129" s="531" t="e">
        <f ca="1">+IF(AND(ISNUMBER(OFFSET('Hygiene Data'!$D$7,0,10*ROW('Hygiene Data'!D123))),'Data Summary'!DP129="Yes"),OFFSET('Hygiene Data'!$D$7,0,10*ROW('Hygiene Data'!D123)),NA())</f>
        <v>#N/A</v>
      </c>
      <c r="BB129" s="531" t="e">
        <f ca="1">+IF(AND(ISNUMBER(OFFSET('Hygiene Data'!$D$9,0,10*ROW('Hygiene Data'!D123))),'Data Summary'!DQ129="Yes"),OFFSET('Hygiene Data'!$D$9,0,10*ROW('Hygiene Data'!D123)),NA())</f>
        <v>#N/A</v>
      </c>
      <c r="BC129" s="531" t="e">
        <f ca="1">+IF(AND(ISNUMBER(OFFSET('Hygiene Data'!$E$5,0,10*ROW('Hygiene Data'!E123))),'Data Summary'!DR129="Yes"),OFFSET('Hygiene Data'!$E$5,0,10*ROW('Hygiene Data'!E123)),NA())</f>
        <v>#N/A</v>
      </c>
      <c r="BD129" s="531" t="e">
        <f ca="1">+IF(AND(ISNUMBER(OFFSET('Hygiene Data'!$E$7,0,10*ROW('Hygiene Data'!E123))),'Data Summary'!DS129="Yes"),OFFSET('Hygiene Data'!$E$7,0,10*ROW('Hygiene Data'!E123)),NA())</f>
        <v>#N/A</v>
      </c>
      <c r="BE129" s="531" t="e">
        <f ca="1">+IF(AND(ISNUMBER(OFFSET('Hygiene Data'!$E$9,0,10*ROW('Hygiene Data'!E123))),'Data Summary'!DT129="Yes"),OFFSET('Hygiene Data'!$E$9,0,10*ROW('Hygiene Data'!E123)),NA())</f>
        <v>#N/A</v>
      </c>
      <c r="BF129" s="531" t="e">
        <f ca="1">+IF(AND(ISNUMBER(OFFSET('Hygiene Data'!$F$5,0,10*ROW('Hygiene Data'!F123))),'Data Summary'!DU129="Yes"),OFFSET('Hygiene Data'!$F$5,0,10*ROW('Hygiene Data'!F123)),NA())</f>
        <v>#N/A</v>
      </c>
      <c r="BG129" s="531" t="e">
        <f ca="1">+IF(AND(ISNUMBER(OFFSET('Hygiene Data'!$F$7,0,10*ROW('Hygiene Data'!F123))),'Data Summary'!DV129="Yes"),OFFSET('Hygiene Data'!$F$7,0,10*ROW('Hygiene Data'!F123)),NA())</f>
        <v>#N/A</v>
      </c>
      <c r="BH129" s="531" t="e">
        <f ca="1">+IF(AND(ISNUMBER(OFFSET('Hygiene Data'!$F$9,0,10*ROW('Hygiene Data'!F123))),'Data Summary'!DW129="Yes"),OFFSET('Hygiene Data'!$F$9,0,10*ROW('Hygiene Data'!F123)),NA())</f>
        <v>#N/A</v>
      </c>
      <c r="BI129" s="531" t="e">
        <f ca="1">+IF(AND(ISNUMBER(OFFSET('Hygiene Data'!$G$5,0,10*ROW('Hygiene Data'!G123))),'Data Summary'!DX129="Yes"),OFFSET('Hygiene Data'!$G$5,0,10*ROW('Hygiene Data'!G123)),NA())</f>
        <v>#N/A</v>
      </c>
      <c r="BJ129" s="531" t="e">
        <f ca="1">+IF(AND(ISNUMBER(OFFSET('Hygiene Data'!$G$7,0,10*ROW('Hygiene Data'!G123))),'Data Summary'!DY129="Yes"),OFFSET('Hygiene Data'!$G$7,0,10*ROW('Hygiene Data'!G123)),NA())</f>
        <v>#N/A</v>
      </c>
      <c r="BK129" s="531" t="e">
        <f ca="1">+IF(AND(ISNUMBER(OFFSET('Hygiene Data'!$G$9,0,10*ROW('Hygiene Data'!G123))),'Data Summary'!DZ129="Yes"),OFFSET('Hygiene Data'!$G$9,0,10*ROW('Hygiene Data'!G123)),NA())</f>
        <v>#N/A</v>
      </c>
      <c r="BL129" s="531" t="e">
        <f ca="1">+IF(AND(ISNUMBER(OFFSET('Hygiene Data'!$H$5,0,10*ROW('Hygiene Data'!H123))),'Data Summary'!EA129="Yes"),OFFSET('Hygiene Data'!$H$5,0,10*ROW('Hygiene Data'!H123)),NA())</f>
        <v>#N/A</v>
      </c>
      <c r="BM129" s="531" t="e">
        <f ca="1">+IF(AND(ISNUMBER(OFFSET('Hygiene Data'!$H$7,0,10*ROW('Hygiene Data'!H123))),'Data Summary'!EB129="Yes"),OFFSET('Hygiene Data'!$H$7,0,10*ROW('Hygiene Data'!H123)),NA())</f>
        <v>#N/A</v>
      </c>
      <c r="BN129" s="531" t="e">
        <f ca="1">+IF(AND(ISNUMBER(OFFSET('Hygiene Data'!$H$9,0,10*ROW('Hygiene Data'!H123))),'Data Summary'!EC129="Yes"),OFFSET('Hygiene Data'!$H$9,0,10*ROW('Hygiene Data'!H123)),NA())</f>
        <v>#N/A</v>
      </c>
      <c r="BO129" s="531" t="e">
        <f ca="1">+IF(AND(ISNUMBER(OFFSET('Hygiene Data'!$I$5,0,10*ROW('Hygiene Data'!I123))),'Data Summary'!ED129="Yes"),OFFSET('Hygiene Data'!$I$5,0,10*ROW('Hygiene Data'!I123)),NA())</f>
        <v>#N/A</v>
      </c>
      <c r="BP129" s="531" t="e">
        <f ca="1">+IF(AND(ISNUMBER(OFFSET('Hygiene Data'!$I$7,0,10*ROW('Hygiene Data'!I123))),'Data Summary'!EE129="Yes"),OFFSET('Hygiene Data'!$I$7,0,10*ROW('Hygiene Data'!I123)),NA())</f>
        <v>#N/A</v>
      </c>
      <c r="BQ129" s="531" t="e">
        <f ca="1">+IF(AND(ISNUMBER(OFFSET('Hygiene Data'!$I$9,0,10*ROW('Hygiene Data'!I123))),'Data Summary'!EF129="Yes"),OFFSET('Hygiene Data'!$I$9,0,10*ROW('Hygiene Data'!I123)),NA())</f>
        <v>#N/A</v>
      </c>
    </row>
    <row r="130" spans="1:69" x14ac:dyDescent="0.25">
      <c r="A130" s="527" t="e">
        <f ca="1">+RIGHT('Data Summary'!A130,LEN('Data Summary'!A130)-9)</f>
        <v>#VALUE!</v>
      </c>
      <c r="B130" s="501" t="str">
        <f ca="1">+IF(ISTEXT('Data Summary'!B130),'Data Summary'!B130,"")</f>
        <v/>
      </c>
      <c r="C130" s="528" t="e">
        <f ca="1">+VALUE('Data Summary'!C130)</f>
        <v>#VALUE!</v>
      </c>
      <c r="D130" s="529" t="e">
        <f ca="1">+IF(AND(ISNUMBER(OFFSET('Water Data'!$D$4,0,10*ROW('Water Data'!D124))),'Data Summary'!BS130="Yes"),100-OFFSET('Water Data'!$D$4,0,10*ROW('Water Data'!D124)),NA())</f>
        <v>#N/A</v>
      </c>
      <c r="E130" s="529" t="e">
        <f ca="1">+IF(AND(ISNUMBER(OFFSET('Water Data'!$D$6,0,10*ROW('Water Data'!D124))),'Data Summary'!BT130="Yes"),OFFSET('Water Data'!$D$6,0,10*ROW('Water Data'!D124)),NA())</f>
        <v>#N/A</v>
      </c>
      <c r="F130" s="529" t="e">
        <f ca="1">+IF(AND(ISNUMBER(OFFSET('Water Data'!$D$9,0,10*ROW('Water Data'!D124))),'Data Summary'!BU130="Yes"),OFFSET('Water Data'!$D$9,0,10*ROW('Water Data'!D124)),NA())</f>
        <v>#N/A</v>
      </c>
      <c r="G130" s="529" t="e">
        <f ca="1">+IF(AND(ISNUMBER(OFFSET('Water Data'!$E$4,0,10*ROW('Water Data'!E124))),'Data Summary'!BV130="Yes"),100-OFFSET('Water Data'!$E$4,0,10*ROW('Water Data'!E124)),NA())</f>
        <v>#N/A</v>
      </c>
      <c r="H130" s="529" t="e">
        <f ca="1">+IF(AND(ISNUMBER(OFFSET('Water Data'!$E$6,0,10*ROW('Water Data'!E124))),'Data Summary'!BW130="Yes"),OFFSET('Water Data'!$E$6,0,10*ROW('Water Data'!E124)),NA())</f>
        <v>#N/A</v>
      </c>
      <c r="I130" s="529" t="e">
        <f ca="1">+IF(AND(ISNUMBER(OFFSET('Water Data'!$E$9,0,10*ROW('Water Data'!E124))),'Data Summary'!BX130="Yes"),OFFSET('Water Data'!$E$9,0,10*ROW('Water Data'!E124)),NA())</f>
        <v>#N/A</v>
      </c>
      <c r="J130" s="529" t="e">
        <f ca="1">+IF(AND(ISNUMBER(OFFSET('Water Data'!$F$4,0,10*ROW('Water Data'!F124))),'Data Summary'!BY130="Yes"),100-OFFSET('Water Data'!$F$4,0,10*ROW('Water Data'!F124)),NA())</f>
        <v>#N/A</v>
      </c>
      <c r="K130" s="529" t="e">
        <f ca="1">+IF(AND(ISNUMBER(OFFSET('Water Data'!$F$6,0,10*ROW('Water Data'!F124))),'Data Summary'!BZ130="Yes"),OFFSET('Water Data'!$F$6,0,10*ROW('Water Data'!F124)),NA())</f>
        <v>#N/A</v>
      </c>
      <c r="L130" s="529" t="e">
        <f ca="1">+IF(AND(ISNUMBER(OFFSET('Water Data'!$F$9,0,10*ROW('Water Data'!F124))),'Data Summary'!CA130="Yes"),OFFSET('Water Data'!$F$9,0,10*ROW('Water Data'!F124)),NA())</f>
        <v>#N/A</v>
      </c>
      <c r="M130" s="529" t="e">
        <f ca="1">+IF(AND(ISNUMBER(OFFSET('Water Data'!$G$4,0,10*ROW('Water Data'!G124))),'Data Summary'!CB130="Yes"),100-OFFSET('Water Data'!$G$4,0,10*ROW('Water Data'!G124)),NA())</f>
        <v>#N/A</v>
      </c>
      <c r="N130" s="529" t="e">
        <f ca="1">+IF(AND(ISNUMBER(OFFSET('Water Data'!$G$6,0,10*ROW('Water Data'!G124))),'Data Summary'!CC130="Yes"),OFFSET('Water Data'!$G$6,0,10*ROW('Water Data'!G124)),NA())</f>
        <v>#N/A</v>
      </c>
      <c r="O130" s="529" t="e">
        <f ca="1">+IF(AND(ISNUMBER(OFFSET('Water Data'!$G$9,0,10*ROW('Water Data'!G124))),'Data Summary'!CD130="Yes"),OFFSET('Water Data'!$G$9,0,10*ROW('Water Data'!G124)),NA())</f>
        <v>#N/A</v>
      </c>
      <c r="P130" s="529" t="e">
        <f ca="1">+IF(AND(ISNUMBER(OFFSET('Water Data'!$H$4,0,10*ROW('Water Data'!H124))),'Data Summary'!CE130="Yes"),100-OFFSET('Water Data'!$H$4,0,10*ROW('Water Data'!H124)),NA())</f>
        <v>#N/A</v>
      </c>
      <c r="Q130" s="529" t="e">
        <f ca="1">+IF(AND(ISNUMBER(OFFSET('Water Data'!$H$6,0,10*ROW('Water Data'!H124))),'Data Summary'!CF130="Yes"),OFFSET('Water Data'!$H$6,0,10*ROW('Water Data'!H124)),NA())</f>
        <v>#N/A</v>
      </c>
      <c r="R130" s="529" t="e">
        <f ca="1">+IF(AND(ISNUMBER(OFFSET('Water Data'!$H$9,0,10*ROW('Water Data'!H124))),'Data Summary'!CG130="Yes"),OFFSET('Water Data'!$H$9,0,10*ROW('Water Data'!H124)),NA())</f>
        <v>#N/A</v>
      </c>
      <c r="S130" s="529" t="e">
        <f ca="1">+IF(AND(ISNUMBER(OFFSET('Water Data'!$I$4,0,10*ROW('Water Data'!I124))),'Data Summary'!CH130="Yes"),100-OFFSET('Water Data'!$I$4,0,10*ROW('Water Data'!I124)),NA())</f>
        <v>#N/A</v>
      </c>
      <c r="T130" s="529" t="e">
        <f ca="1">+IF(AND(ISNUMBER(OFFSET('Water Data'!$I$6,0,10*ROW('Water Data'!I124))),'Data Summary'!CI130="Yes"),OFFSET('Water Data'!$I$6,0,10*ROW('Water Data'!I124)),NA())</f>
        <v>#N/A</v>
      </c>
      <c r="U130" s="529" t="e">
        <f ca="1">+IF(AND(ISNUMBER(OFFSET('Water Data'!$I$9,0,10*ROW('Water Data'!I124))),'Data Summary'!CJ130="Yes"),OFFSET('Water Data'!$I$9,0,10*ROW('Water Data'!I124)),NA())</f>
        <v>#N/A</v>
      </c>
      <c r="V130" s="530" t="e">
        <f ca="1">+IF(AND(ISNUMBER(OFFSET('Sanitation Data'!$D$4,0,10*ROW('Sanitation Data'!D124))),'Data Summary'!CK130="Yes"),100-OFFSET('Sanitation Data'!$D$4,0,10*ROW('Sanitation Data'!D124)),NA())</f>
        <v>#N/A</v>
      </c>
      <c r="W130" s="530" t="e">
        <f ca="1">+IF(AND(ISNUMBER(OFFSET('Sanitation Data'!$D$6,0,10*ROW('Sanitation Data'!D124))),'Data Summary'!CL130="Yes"),OFFSET('Sanitation Data'!$D$6,0,10*ROW('Sanitation Data'!D124)),NA())</f>
        <v>#N/A</v>
      </c>
      <c r="X130" s="530" t="e">
        <f ca="1">+IF(AND(ISNUMBER(OFFSET('Sanitation Data'!$D$10,0,10*ROW('Sanitation Data'!D124))),'Data Summary'!CM130="Yes"),OFFSET('Sanitation Data'!$D$10,0,10*ROW('Sanitation Data'!D124)),NA())</f>
        <v>#N/A</v>
      </c>
      <c r="Y130" s="530" t="e">
        <f ca="1">+IF(AND(ISNUMBER(OFFSET('Sanitation Data'!$D$11,0,10*ROW('Sanitation Data'!D124))),'Data Summary'!CN130="Yes"),OFFSET('Sanitation Data'!$D$11,0,10*ROW('Sanitation Data'!D124)),NA())</f>
        <v>#N/A</v>
      </c>
      <c r="Z130" s="530" t="e">
        <f ca="1">+IF(AND(ISNUMBER(OFFSET('Sanitation Data'!$D$12,0,10*ROW('Sanitation Data'!D124))),'Data Summary'!CO130="Yes"),OFFSET('Sanitation Data'!$D$12,0,10*ROW('Sanitation Data'!D124)),NA())</f>
        <v>#N/A</v>
      </c>
      <c r="AA130" s="530" t="e">
        <f ca="1">+IF(AND(ISNUMBER(OFFSET('Sanitation Data'!$E$4,0,10*ROW('Sanitation Data'!E124))),'Data Summary'!CP130="Yes"),100-OFFSET('Sanitation Data'!$E$4,0,10*ROW('Sanitation Data'!E124)),NA())</f>
        <v>#N/A</v>
      </c>
      <c r="AB130" s="530" t="e">
        <f ca="1">+IF(AND(ISNUMBER(OFFSET('Sanitation Data'!$E$6,0,10*ROW('Sanitation Data'!E124))),'Data Summary'!CQ130="Yes"),OFFSET('Sanitation Data'!$E$6,0,10*ROW('Sanitation Data'!E124)),NA())</f>
        <v>#N/A</v>
      </c>
      <c r="AC130" s="530" t="e">
        <f ca="1">+IF(AND(ISNUMBER(OFFSET('Sanitation Data'!$E$10,0,10*ROW('Sanitation Data'!E124))),'Data Summary'!CR130="Yes"),OFFSET('Sanitation Data'!$E$10,0,10*ROW('Sanitation Data'!E124)),NA())</f>
        <v>#N/A</v>
      </c>
      <c r="AD130" s="530" t="e">
        <f ca="1">+IF(AND(ISNUMBER(OFFSET('Sanitation Data'!$E$11,0,10*ROW('Sanitation Data'!E124))),'Data Summary'!CS130="Yes"),OFFSET('Sanitation Data'!$E$11,0,10*ROW('Sanitation Data'!E124)),NA())</f>
        <v>#N/A</v>
      </c>
      <c r="AE130" s="530" t="e">
        <f ca="1">+IF(AND(ISNUMBER(OFFSET('Sanitation Data'!$E$12,0,10*ROW('Sanitation Data'!E124))),'Data Summary'!CT130="Yes"),OFFSET('Sanitation Data'!$E$12,0,10*ROW('Sanitation Data'!E124)),NA())</f>
        <v>#N/A</v>
      </c>
      <c r="AF130" s="530" t="e">
        <f ca="1">+IF(AND(ISNUMBER(OFFSET('Sanitation Data'!$F$4,0,10*ROW('Sanitation Data'!F124))),'Data Summary'!CU130="Yes"),100-OFFSET('Sanitation Data'!$F$4,0,10*ROW('Sanitation Data'!F124)),NA())</f>
        <v>#N/A</v>
      </c>
      <c r="AG130" s="530" t="e">
        <f ca="1">+IF(AND(ISNUMBER(OFFSET('Sanitation Data'!$F$6,0,10*ROW('Sanitation Data'!F124))),'Data Summary'!CV130="Yes"),OFFSET('Sanitation Data'!$F$6,0,10*ROW('Sanitation Data'!F124)),NA())</f>
        <v>#N/A</v>
      </c>
      <c r="AH130" s="530" t="e">
        <f ca="1">+IF(AND(ISNUMBER(OFFSET('Sanitation Data'!$F$10,0,10*ROW('Sanitation Data'!F124))),'Data Summary'!CW130="Yes"),OFFSET('Sanitation Data'!$F$10,0,10*ROW('Sanitation Data'!F124)),NA())</f>
        <v>#N/A</v>
      </c>
      <c r="AI130" s="530" t="e">
        <f ca="1">+IF(AND(ISNUMBER(OFFSET('Sanitation Data'!$F$11,0,10*ROW('Sanitation Data'!F124))),'Data Summary'!CX130="Yes"),OFFSET('Sanitation Data'!$F$11,0,10*ROW('Sanitation Data'!F124)),NA())</f>
        <v>#N/A</v>
      </c>
      <c r="AJ130" s="530" t="e">
        <f ca="1">+IF(AND(ISNUMBER(OFFSET('Sanitation Data'!$F$12,0,10*ROW('Sanitation Data'!F124))),'Data Summary'!CY130="Yes"),OFFSET('Sanitation Data'!$F$12,0,10*ROW('Sanitation Data'!F124)),NA())</f>
        <v>#N/A</v>
      </c>
      <c r="AK130" s="530" t="e">
        <f ca="1">+IF(AND(ISNUMBER(OFFSET('Sanitation Data'!$G$4,0,10*ROW('Sanitation Data'!G124))),'Data Summary'!CZ130="Yes"),100-OFFSET('Sanitation Data'!$G$4,0,10*ROW('Sanitation Data'!G124)),NA())</f>
        <v>#N/A</v>
      </c>
      <c r="AL130" s="530" t="e">
        <f ca="1">+IF(AND(ISNUMBER(OFFSET('Sanitation Data'!$G$6,0,10*ROW('Sanitation Data'!G124))),'Data Summary'!DA130="Yes"),OFFSET('Sanitation Data'!$G$6,0,10*ROW('Sanitation Data'!G124)),NA())</f>
        <v>#N/A</v>
      </c>
      <c r="AM130" s="530" t="e">
        <f ca="1">+IF(AND(ISNUMBER(OFFSET('Sanitation Data'!$G$10,0,10*ROW('Sanitation Data'!G124))),'Data Summary'!DB130="Yes"),OFFSET('Sanitation Data'!$G$10,0,10*ROW('Sanitation Data'!G124)),NA())</f>
        <v>#N/A</v>
      </c>
      <c r="AN130" s="530" t="e">
        <f ca="1">+IF(AND(ISNUMBER(OFFSET('Sanitation Data'!$G$11,0,10*ROW('Sanitation Data'!G124))),'Data Summary'!DC130="Yes"),OFFSET('Sanitation Data'!$G$11,0,10*ROW('Sanitation Data'!G124)),NA())</f>
        <v>#N/A</v>
      </c>
      <c r="AO130" s="530" t="e">
        <f ca="1">+IF(AND(ISNUMBER(OFFSET('Sanitation Data'!$G$12,0,10*ROW('Sanitation Data'!G124))),'Data Summary'!DD130="Yes"),OFFSET('Sanitation Data'!$G$12,0,10*ROW('Sanitation Data'!G124)),NA())</f>
        <v>#N/A</v>
      </c>
      <c r="AP130" s="530" t="e">
        <f ca="1">+IF(AND(ISNUMBER(OFFSET('Sanitation Data'!$H$4,0,10*ROW('Sanitation Data'!H124))),'Data Summary'!DE130="Yes"),100-OFFSET('Sanitation Data'!$H$4,0,10*ROW('Sanitation Data'!H124)),NA())</f>
        <v>#N/A</v>
      </c>
      <c r="AQ130" s="530" t="e">
        <f ca="1">+IF(AND(ISNUMBER(OFFSET('Sanitation Data'!$H$6,0,10*ROW('Sanitation Data'!H124))),'Data Summary'!DF130="Yes"),OFFSET('Sanitation Data'!$H$6,0,10*ROW('Sanitation Data'!H124)),NA())</f>
        <v>#N/A</v>
      </c>
      <c r="AR130" s="530" t="e">
        <f ca="1">+IF(AND(ISNUMBER(OFFSET('Sanitation Data'!$H$10,0,10*ROW('Sanitation Data'!H124))),'Data Summary'!DG130="Yes"),OFFSET('Sanitation Data'!$H$10,0,10*ROW('Sanitation Data'!H124)),NA())</f>
        <v>#N/A</v>
      </c>
      <c r="AS130" s="530" t="e">
        <f ca="1">+IF(AND(ISNUMBER(OFFSET('Sanitation Data'!$H$11,0,10*ROW('Sanitation Data'!H124))),'Data Summary'!DH130="Yes"),OFFSET('Sanitation Data'!$H$11,0,10*ROW('Sanitation Data'!H124)),NA())</f>
        <v>#N/A</v>
      </c>
      <c r="AT130" s="530" t="e">
        <f ca="1">+IF(AND(ISNUMBER(OFFSET('Sanitation Data'!$H$12,0,10*ROW('Sanitation Data'!H124))),'Data Summary'!DI130="Yes"),OFFSET('Sanitation Data'!$H$12,0,10*ROW('Sanitation Data'!H124)),NA())</f>
        <v>#N/A</v>
      </c>
      <c r="AU130" s="530" t="e">
        <f ca="1">+IF(AND(ISNUMBER(OFFSET('Sanitation Data'!$I$4,0,10*ROW('Sanitation Data'!I124))),'Data Summary'!DJ130="Yes"),100-OFFSET('Sanitation Data'!$I$4,0,10*ROW('Sanitation Data'!I124)),NA())</f>
        <v>#N/A</v>
      </c>
      <c r="AV130" s="530" t="e">
        <f ca="1">+IF(AND(ISNUMBER(OFFSET('Sanitation Data'!$I$6,0,10*ROW('Sanitation Data'!I124))),'Data Summary'!DK130="Yes"),OFFSET('Sanitation Data'!$I$6,0,10*ROW('Sanitation Data'!I124)),NA())</f>
        <v>#N/A</v>
      </c>
      <c r="AW130" s="530" t="e">
        <f ca="1">+IF(AND(ISNUMBER(OFFSET('Sanitation Data'!$I$10,0,10*ROW('Sanitation Data'!I124))),'Data Summary'!DL130="Yes"),OFFSET('Sanitation Data'!$I$10,0,10*ROW('Sanitation Data'!I124)),NA())</f>
        <v>#N/A</v>
      </c>
      <c r="AX130" s="530" t="e">
        <f ca="1">+IF(AND(ISNUMBER(OFFSET('Sanitation Data'!$I$11,0,10*ROW('Sanitation Data'!I124))),'Data Summary'!DM130="Yes"),OFFSET('Sanitation Data'!$I$11,0,10*ROW('Sanitation Data'!I124)),NA())</f>
        <v>#N/A</v>
      </c>
      <c r="AY130" s="530" t="e">
        <f ca="1">+IF(AND(ISNUMBER(OFFSET('Sanitation Data'!$I$12,0,10*ROW('Sanitation Data'!I124))),'Data Summary'!DN130="Yes"),OFFSET('Sanitation Data'!$I$12,0,10*ROW('Sanitation Data'!I124)),NA())</f>
        <v>#N/A</v>
      </c>
      <c r="AZ130" s="531" t="e">
        <f ca="1">+IF(AND(ISNUMBER(OFFSET('Hygiene Data'!$D$5,0,10*ROW('Hygiene Data'!D124))),'Data Summary'!DO130="Yes"),OFFSET('Hygiene Data'!$D$5,0,10*ROW('Hygiene Data'!D124)),NA())</f>
        <v>#N/A</v>
      </c>
      <c r="BA130" s="531" t="e">
        <f ca="1">+IF(AND(ISNUMBER(OFFSET('Hygiene Data'!$D$7,0,10*ROW('Hygiene Data'!D124))),'Data Summary'!DP130="Yes"),OFFSET('Hygiene Data'!$D$7,0,10*ROW('Hygiene Data'!D124)),NA())</f>
        <v>#N/A</v>
      </c>
      <c r="BB130" s="531" t="e">
        <f ca="1">+IF(AND(ISNUMBER(OFFSET('Hygiene Data'!$D$9,0,10*ROW('Hygiene Data'!D124))),'Data Summary'!DQ130="Yes"),OFFSET('Hygiene Data'!$D$9,0,10*ROW('Hygiene Data'!D124)),NA())</f>
        <v>#N/A</v>
      </c>
      <c r="BC130" s="531" t="e">
        <f ca="1">+IF(AND(ISNUMBER(OFFSET('Hygiene Data'!$E$5,0,10*ROW('Hygiene Data'!E124))),'Data Summary'!DR130="Yes"),OFFSET('Hygiene Data'!$E$5,0,10*ROW('Hygiene Data'!E124)),NA())</f>
        <v>#N/A</v>
      </c>
      <c r="BD130" s="531" t="e">
        <f ca="1">+IF(AND(ISNUMBER(OFFSET('Hygiene Data'!$E$7,0,10*ROW('Hygiene Data'!E124))),'Data Summary'!DS130="Yes"),OFFSET('Hygiene Data'!$E$7,0,10*ROW('Hygiene Data'!E124)),NA())</f>
        <v>#N/A</v>
      </c>
      <c r="BE130" s="531" t="e">
        <f ca="1">+IF(AND(ISNUMBER(OFFSET('Hygiene Data'!$E$9,0,10*ROW('Hygiene Data'!E124))),'Data Summary'!DT130="Yes"),OFFSET('Hygiene Data'!$E$9,0,10*ROW('Hygiene Data'!E124)),NA())</f>
        <v>#N/A</v>
      </c>
      <c r="BF130" s="531" t="e">
        <f ca="1">+IF(AND(ISNUMBER(OFFSET('Hygiene Data'!$F$5,0,10*ROW('Hygiene Data'!F124))),'Data Summary'!DU130="Yes"),OFFSET('Hygiene Data'!$F$5,0,10*ROW('Hygiene Data'!F124)),NA())</f>
        <v>#N/A</v>
      </c>
      <c r="BG130" s="531" t="e">
        <f ca="1">+IF(AND(ISNUMBER(OFFSET('Hygiene Data'!$F$7,0,10*ROW('Hygiene Data'!F124))),'Data Summary'!DV130="Yes"),OFFSET('Hygiene Data'!$F$7,0,10*ROW('Hygiene Data'!F124)),NA())</f>
        <v>#N/A</v>
      </c>
      <c r="BH130" s="531" t="e">
        <f ca="1">+IF(AND(ISNUMBER(OFFSET('Hygiene Data'!$F$9,0,10*ROW('Hygiene Data'!F124))),'Data Summary'!DW130="Yes"),OFFSET('Hygiene Data'!$F$9,0,10*ROW('Hygiene Data'!F124)),NA())</f>
        <v>#N/A</v>
      </c>
      <c r="BI130" s="531" t="e">
        <f ca="1">+IF(AND(ISNUMBER(OFFSET('Hygiene Data'!$G$5,0,10*ROW('Hygiene Data'!G124))),'Data Summary'!DX130="Yes"),OFFSET('Hygiene Data'!$G$5,0,10*ROW('Hygiene Data'!G124)),NA())</f>
        <v>#N/A</v>
      </c>
      <c r="BJ130" s="531" t="e">
        <f ca="1">+IF(AND(ISNUMBER(OFFSET('Hygiene Data'!$G$7,0,10*ROW('Hygiene Data'!G124))),'Data Summary'!DY130="Yes"),OFFSET('Hygiene Data'!$G$7,0,10*ROW('Hygiene Data'!G124)),NA())</f>
        <v>#N/A</v>
      </c>
      <c r="BK130" s="531" t="e">
        <f ca="1">+IF(AND(ISNUMBER(OFFSET('Hygiene Data'!$G$9,0,10*ROW('Hygiene Data'!G124))),'Data Summary'!DZ130="Yes"),OFFSET('Hygiene Data'!$G$9,0,10*ROW('Hygiene Data'!G124)),NA())</f>
        <v>#N/A</v>
      </c>
      <c r="BL130" s="531" t="e">
        <f ca="1">+IF(AND(ISNUMBER(OFFSET('Hygiene Data'!$H$5,0,10*ROW('Hygiene Data'!H124))),'Data Summary'!EA130="Yes"),OFFSET('Hygiene Data'!$H$5,0,10*ROW('Hygiene Data'!H124)),NA())</f>
        <v>#N/A</v>
      </c>
      <c r="BM130" s="531" t="e">
        <f ca="1">+IF(AND(ISNUMBER(OFFSET('Hygiene Data'!$H$7,0,10*ROW('Hygiene Data'!H124))),'Data Summary'!EB130="Yes"),OFFSET('Hygiene Data'!$H$7,0,10*ROW('Hygiene Data'!H124)),NA())</f>
        <v>#N/A</v>
      </c>
      <c r="BN130" s="531" t="e">
        <f ca="1">+IF(AND(ISNUMBER(OFFSET('Hygiene Data'!$H$9,0,10*ROW('Hygiene Data'!H124))),'Data Summary'!EC130="Yes"),OFFSET('Hygiene Data'!$H$9,0,10*ROW('Hygiene Data'!H124)),NA())</f>
        <v>#N/A</v>
      </c>
      <c r="BO130" s="531" t="e">
        <f ca="1">+IF(AND(ISNUMBER(OFFSET('Hygiene Data'!$I$5,0,10*ROW('Hygiene Data'!I124))),'Data Summary'!ED130="Yes"),OFFSET('Hygiene Data'!$I$5,0,10*ROW('Hygiene Data'!I124)),NA())</f>
        <v>#N/A</v>
      </c>
      <c r="BP130" s="531" t="e">
        <f ca="1">+IF(AND(ISNUMBER(OFFSET('Hygiene Data'!$I$7,0,10*ROW('Hygiene Data'!I124))),'Data Summary'!EE130="Yes"),OFFSET('Hygiene Data'!$I$7,0,10*ROW('Hygiene Data'!I124)),NA())</f>
        <v>#N/A</v>
      </c>
      <c r="BQ130" s="531" t="e">
        <f ca="1">+IF(AND(ISNUMBER(OFFSET('Hygiene Data'!$I$9,0,10*ROW('Hygiene Data'!I124))),'Data Summary'!EF130="Yes"),OFFSET('Hygiene Data'!$I$9,0,10*ROW('Hygiene Data'!I124)),NA())</f>
        <v>#N/A</v>
      </c>
    </row>
    <row r="131" spans="1:69" x14ac:dyDescent="0.25">
      <c r="A131" s="527" t="e">
        <f ca="1">+RIGHT('Data Summary'!A131,LEN('Data Summary'!A131)-9)</f>
        <v>#VALUE!</v>
      </c>
      <c r="B131" s="501" t="str">
        <f ca="1">+IF(ISTEXT('Data Summary'!B131),'Data Summary'!B131,"")</f>
        <v/>
      </c>
      <c r="C131" s="528" t="e">
        <f ca="1">+VALUE('Data Summary'!C131)</f>
        <v>#VALUE!</v>
      </c>
      <c r="D131" s="529" t="e">
        <f ca="1">+IF(AND(ISNUMBER(OFFSET('Water Data'!$D$4,0,10*ROW('Water Data'!D125))),'Data Summary'!BS131="Yes"),100-OFFSET('Water Data'!$D$4,0,10*ROW('Water Data'!D125)),NA())</f>
        <v>#N/A</v>
      </c>
      <c r="E131" s="529" t="e">
        <f ca="1">+IF(AND(ISNUMBER(OFFSET('Water Data'!$D$6,0,10*ROW('Water Data'!D125))),'Data Summary'!BT131="Yes"),OFFSET('Water Data'!$D$6,0,10*ROW('Water Data'!D125)),NA())</f>
        <v>#N/A</v>
      </c>
      <c r="F131" s="529" t="e">
        <f ca="1">+IF(AND(ISNUMBER(OFFSET('Water Data'!$D$9,0,10*ROW('Water Data'!D125))),'Data Summary'!BU131="Yes"),OFFSET('Water Data'!$D$9,0,10*ROW('Water Data'!D125)),NA())</f>
        <v>#N/A</v>
      </c>
      <c r="G131" s="529" t="e">
        <f ca="1">+IF(AND(ISNUMBER(OFFSET('Water Data'!$E$4,0,10*ROW('Water Data'!E125))),'Data Summary'!BV131="Yes"),100-OFFSET('Water Data'!$E$4,0,10*ROW('Water Data'!E125)),NA())</f>
        <v>#N/A</v>
      </c>
      <c r="H131" s="529" t="e">
        <f ca="1">+IF(AND(ISNUMBER(OFFSET('Water Data'!$E$6,0,10*ROW('Water Data'!E125))),'Data Summary'!BW131="Yes"),OFFSET('Water Data'!$E$6,0,10*ROW('Water Data'!E125)),NA())</f>
        <v>#N/A</v>
      </c>
      <c r="I131" s="529" t="e">
        <f ca="1">+IF(AND(ISNUMBER(OFFSET('Water Data'!$E$9,0,10*ROW('Water Data'!E125))),'Data Summary'!BX131="Yes"),OFFSET('Water Data'!$E$9,0,10*ROW('Water Data'!E125)),NA())</f>
        <v>#N/A</v>
      </c>
      <c r="J131" s="529" t="e">
        <f ca="1">+IF(AND(ISNUMBER(OFFSET('Water Data'!$F$4,0,10*ROW('Water Data'!F125))),'Data Summary'!BY131="Yes"),100-OFFSET('Water Data'!$F$4,0,10*ROW('Water Data'!F125)),NA())</f>
        <v>#N/A</v>
      </c>
      <c r="K131" s="529" t="e">
        <f ca="1">+IF(AND(ISNUMBER(OFFSET('Water Data'!$F$6,0,10*ROW('Water Data'!F125))),'Data Summary'!BZ131="Yes"),OFFSET('Water Data'!$F$6,0,10*ROW('Water Data'!F125)),NA())</f>
        <v>#N/A</v>
      </c>
      <c r="L131" s="529" t="e">
        <f ca="1">+IF(AND(ISNUMBER(OFFSET('Water Data'!$F$9,0,10*ROW('Water Data'!F125))),'Data Summary'!CA131="Yes"),OFFSET('Water Data'!$F$9,0,10*ROW('Water Data'!F125)),NA())</f>
        <v>#N/A</v>
      </c>
      <c r="M131" s="529" t="e">
        <f ca="1">+IF(AND(ISNUMBER(OFFSET('Water Data'!$G$4,0,10*ROW('Water Data'!G125))),'Data Summary'!CB131="Yes"),100-OFFSET('Water Data'!$G$4,0,10*ROW('Water Data'!G125)),NA())</f>
        <v>#N/A</v>
      </c>
      <c r="N131" s="529" t="e">
        <f ca="1">+IF(AND(ISNUMBER(OFFSET('Water Data'!$G$6,0,10*ROW('Water Data'!G125))),'Data Summary'!CC131="Yes"),OFFSET('Water Data'!$G$6,0,10*ROW('Water Data'!G125)),NA())</f>
        <v>#N/A</v>
      </c>
      <c r="O131" s="529" t="e">
        <f ca="1">+IF(AND(ISNUMBER(OFFSET('Water Data'!$G$9,0,10*ROW('Water Data'!G125))),'Data Summary'!CD131="Yes"),OFFSET('Water Data'!$G$9,0,10*ROW('Water Data'!G125)),NA())</f>
        <v>#N/A</v>
      </c>
      <c r="P131" s="529" t="e">
        <f ca="1">+IF(AND(ISNUMBER(OFFSET('Water Data'!$H$4,0,10*ROW('Water Data'!H125))),'Data Summary'!CE131="Yes"),100-OFFSET('Water Data'!$H$4,0,10*ROW('Water Data'!H125)),NA())</f>
        <v>#N/A</v>
      </c>
      <c r="Q131" s="529" t="e">
        <f ca="1">+IF(AND(ISNUMBER(OFFSET('Water Data'!$H$6,0,10*ROW('Water Data'!H125))),'Data Summary'!CF131="Yes"),OFFSET('Water Data'!$H$6,0,10*ROW('Water Data'!H125)),NA())</f>
        <v>#N/A</v>
      </c>
      <c r="R131" s="529" t="e">
        <f ca="1">+IF(AND(ISNUMBER(OFFSET('Water Data'!$H$9,0,10*ROW('Water Data'!H125))),'Data Summary'!CG131="Yes"),OFFSET('Water Data'!$H$9,0,10*ROW('Water Data'!H125)),NA())</f>
        <v>#N/A</v>
      </c>
      <c r="S131" s="529" t="e">
        <f ca="1">+IF(AND(ISNUMBER(OFFSET('Water Data'!$I$4,0,10*ROW('Water Data'!I125))),'Data Summary'!CH131="Yes"),100-OFFSET('Water Data'!$I$4,0,10*ROW('Water Data'!I125)),NA())</f>
        <v>#N/A</v>
      </c>
      <c r="T131" s="529" t="e">
        <f ca="1">+IF(AND(ISNUMBER(OFFSET('Water Data'!$I$6,0,10*ROW('Water Data'!I125))),'Data Summary'!CI131="Yes"),OFFSET('Water Data'!$I$6,0,10*ROW('Water Data'!I125)),NA())</f>
        <v>#N/A</v>
      </c>
      <c r="U131" s="529" t="e">
        <f ca="1">+IF(AND(ISNUMBER(OFFSET('Water Data'!$I$9,0,10*ROW('Water Data'!I125))),'Data Summary'!CJ131="Yes"),OFFSET('Water Data'!$I$9,0,10*ROW('Water Data'!I125)),NA())</f>
        <v>#N/A</v>
      </c>
      <c r="V131" s="530" t="e">
        <f ca="1">+IF(AND(ISNUMBER(OFFSET('Sanitation Data'!$D$4,0,10*ROW('Sanitation Data'!D125))),'Data Summary'!CK131="Yes"),100-OFFSET('Sanitation Data'!$D$4,0,10*ROW('Sanitation Data'!D125)),NA())</f>
        <v>#N/A</v>
      </c>
      <c r="W131" s="530" t="e">
        <f ca="1">+IF(AND(ISNUMBER(OFFSET('Sanitation Data'!$D$6,0,10*ROW('Sanitation Data'!D125))),'Data Summary'!CL131="Yes"),OFFSET('Sanitation Data'!$D$6,0,10*ROW('Sanitation Data'!D125)),NA())</f>
        <v>#N/A</v>
      </c>
      <c r="X131" s="530" t="e">
        <f ca="1">+IF(AND(ISNUMBER(OFFSET('Sanitation Data'!$D$10,0,10*ROW('Sanitation Data'!D125))),'Data Summary'!CM131="Yes"),OFFSET('Sanitation Data'!$D$10,0,10*ROW('Sanitation Data'!D125)),NA())</f>
        <v>#N/A</v>
      </c>
      <c r="Y131" s="530" t="e">
        <f ca="1">+IF(AND(ISNUMBER(OFFSET('Sanitation Data'!$D$11,0,10*ROW('Sanitation Data'!D125))),'Data Summary'!CN131="Yes"),OFFSET('Sanitation Data'!$D$11,0,10*ROW('Sanitation Data'!D125)),NA())</f>
        <v>#N/A</v>
      </c>
      <c r="Z131" s="530" t="e">
        <f ca="1">+IF(AND(ISNUMBER(OFFSET('Sanitation Data'!$D$12,0,10*ROW('Sanitation Data'!D125))),'Data Summary'!CO131="Yes"),OFFSET('Sanitation Data'!$D$12,0,10*ROW('Sanitation Data'!D125)),NA())</f>
        <v>#N/A</v>
      </c>
      <c r="AA131" s="530" t="e">
        <f ca="1">+IF(AND(ISNUMBER(OFFSET('Sanitation Data'!$E$4,0,10*ROW('Sanitation Data'!E125))),'Data Summary'!CP131="Yes"),100-OFFSET('Sanitation Data'!$E$4,0,10*ROW('Sanitation Data'!E125)),NA())</f>
        <v>#N/A</v>
      </c>
      <c r="AB131" s="530" t="e">
        <f ca="1">+IF(AND(ISNUMBER(OFFSET('Sanitation Data'!$E$6,0,10*ROW('Sanitation Data'!E125))),'Data Summary'!CQ131="Yes"),OFFSET('Sanitation Data'!$E$6,0,10*ROW('Sanitation Data'!E125)),NA())</f>
        <v>#N/A</v>
      </c>
      <c r="AC131" s="530" t="e">
        <f ca="1">+IF(AND(ISNUMBER(OFFSET('Sanitation Data'!$E$10,0,10*ROW('Sanitation Data'!E125))),'Data Summary'!CR131="Yes"),OFFSET('Sanitation Data'!$E$10,0,10*ROW('Sanitation Data'!E125)),NA())</f>
        <v>#N/A</v>
      </c>
      <c r="AD131" s="530" t="e">
        <f ca="1">+IF(AND(ISNUMBER(OFFSET('Sanitation Data'!$E$11,0,10*ROW('Sanitation Data'!E125))),'Data Summary'!CS131="Yes"),OFFSET('Sanitation Data'!$E$11,0,10*ROW('Sanitation Data'!E125)),NA())</f>
        <v>#N/A</v>
      </c>
      <c r="AE131" s="530" t="e">
        <f ca="1">+IF(AND(ISNUMBER(OFFSET('Sanitation Data'!$E$12,0,10*ROW('Sanitation Data'!E125))),'Data Summary'!CT131="Yes"),OFFSET('Sanitation Data'!$E$12,0,10*ROW('Sanitation Data'!E125)),NA())</f>
        <v>#N/A</v>
      </c>
      <c r="AF131" s="530" t="e">
        <f ca="1">+IF(AND(ISNUMBER(OFFSET('Sanitation Data'!$F$4,0,10*ROW('Sanitation Data'!F125))),'Data Summary'!CU131="Yes"),100-OFFSET('Sanitation Data'!$F$4,0,10*ROW('Sanitation Data'!F125)),NA())</f>
        <v>#N/A</v>
      </c>
      <c r="AG131" s="530" t="e">
        <f ca="1">+IF(AND(ISNUMBER(OFFSET('Sanitation Data'!$F$6,0,10*ROW('Sanitation Data'!F125))),'Data Summary'!CV131="Yes"),OFFSET('Sanitation Data'!$F$6,0,10*ROW('Sanitation Data'!F125)),NA())</f>
        <v>#N/A</v>
      </c>
      <c r="AH131" s="530" t="e">
        <f ca="1">+IF(AND(ISNUMBER(OFFSET('Sanitation Data'!$F$10,0,10*ROW('Sanitation Data'!F125))),'Data Summary'!CW131="Yes"),OFFSET('Sanitation Data'!$F$10,0,10*ROW('Sanitation Data'!F125)),NA())</f>
        <v>#N/A</v>
      </c>
      <c r="AI131" s="530" t="e">
        <f ca="1">+IF(AND(ISNUMBER(OFFSET('Sanitation Data'!$F$11,0,10*ROW('Sanitation Data'!F125))),'Data Summary'!CX131="Yes"),OFFSET('Sanitation Data'!$F$11,0,10*ROW('Sanitation Data'!F125)),NA())</f>
        <v>#N/A</v>
      </c>
      <c r="AJ131" s="530" t="e">
        <f ca="1">+IF(AND(ISNUMBER(OFFSET('Sanitation Data'!$F$12,0,10*ROW('Sanitation Data'!F125))),'Data Summary'!CY131="Yes"),OFFSET('Sanitation Data'!$F$12,0,10*ROW('Sanitation Data'!F125)),NA())</f>
        <v>#N/A</v>
      </c>
      <c r="AK131" s="530" t="e">
        <f ca="1">+IF(AND(ISNUMBER(OFFSET('Sanitation Data'!$G$4,0,10*ROW('Sanitation Data'!G125))),'Data Summary'!CZ131="Yes"),100-OFFSET('Sanitation Data'!$G$4,0,10*ROW('Sanitation Data'!G125)),NA())</f>
        <v>#N/A</v>
      </c>
      <c r="AL131" s="530" t="e">
        <f ca="1">+IF(AND(ISNUMBER(OFFSET('Sanitation Data'!$G$6,0,10*ROW('Sanitation Data'!G125))),'Data Summary'!DA131="Yes"),OFFSET('Sanitation Data'!$G$6,0,10*ROW('Sanitation Data'!G125)),NA())</f>
        <v>#N/A</v>
      </c>
      <c r="AM131" s="530" t="e">
        <f ca="1">+IF(AND(ISNUMBER(OFFSET('Sanitation Data'!$G$10,0,10*ROW('Sanitation Data'!G125))),'Data Summary'!DB131="Yes"),OFFSET('Sanitation Data'!$G$10,0,10*ROW('Sanitation Data'!G125)),NA())</f>
        <v>#N/A</v>
      </c>
      <c r="AN131" s="530" t="e">
        <f ca="1">+IF(AND(ISNUMBER(OFFSET('Sanitation Data'!$G$11,0,10*ROW('Sanitation Data'!G125))),'Data Summary'!DC131="Yes"),OFFSET('Sanitation Data'!$G$11,0,10*ROW('Sanitation Data'!G125)),NA())</f>
        <v>#N/A</v>
      </c>
      <c r="AO131" s="530" t="e">
        <f ca="1">+IF(AND(ISNUMBER(OFFSET('Sanitation Data'!$G$12,0,10*ROW('Sanitation Data'!G125))),'Data Summary'!DD131="Yes"),OFFSET('Sanitation Data'!$G$12,0,10*ROW('Sanitation Data'!G125)),NA())</f>
        <v>#N/A</v>
      </c>
      <c r="AP131" s="530" t="e">
        <f ca="1">+IF(AND(ISNUMBER(OFFSET('Sanitation Data'!$H$4,0,10*ROW('Sanitation Data'!H125))),'Data Summary'!DE131="Yes"),100-OFFSET('Sanitation Data'!$H$4,0,10*ROW('Sanitation Data'!H125)),NA())</f>
        <v>#N/A</v>
      </c>
      <c r="AQ131" s="530" t="e">
        <f ca="1">+IF(AND(ISNUMBER(OFFSET('Sanitation Data'!$H$6,0,10*ROW('Sanitation Data'!H125))),'Data Summary'!DF131="Yes"),OFFSET('Sanitation Data'!$H$6,0,10*ROW('Sanitation Data'!H125)),NA())</f>
        <v>#N/A</v>
      </c>
      <c r="AR131" s="530" t="e">
        <f ca="1">+IF(AND(ISNUMBER(OFFSET('Sanitation Data'!$H$10,0,10*ROW('Sanitation Data'!H125))),'Data Summary'!DG131="Yes"),OFFSET('Sanitation Data'!$H$10,0,10*ROW('Sanitation Data'!H125)),NA())</f>
        <v>#N/A</v>
      </c>
      <c r="AS131" s="530" t="e">
        <f ca="1">+IF(AND(ISNUMBER(OFFSET('Sanitation Data'!$H$11,0,10*ROW('Sanitation Data'!H125))),'Data Summary'!DH131="Yes"),OFFSET('Sanitation Data'!$H$11,0,10*ROW('Sanitation Data'!H125)),NA())</f>
        <v>#N/A</v>
      </c>
      <c r="AT131" s="530" t="e">
        <f ca="1">+IF(AND(ISNUMBER(OFFSET('Sanitation Data'!$H$12,0,10*ROW('Sanitation Data'!H125))),'Data Summary'!DI131="Yes"),OFFSET('Sanitation Data'!$H$12,0,10*ROW('Sanitation Data'!H125)),NA())</f>
        <v>#N/A</v>
      </c>
      <c r="AU131" s="530" t="e">
        <f ca="1">+IF(AND(ISNUMBER(OFFSET('Sanitation Data'!$I$4,0,10*ROW('Sanitation Data'!I125))),'Data Summary'!DJ131="Yes"),100-OFFSET('Sanitation Data'!$I$4,0,10*ROW('Sanitation Data'!I125)),NA())</f>
        <v>#N/A</v>
      </c>
      <c r="AV131" s="530" t="e">
        <f ca="1">+IF(AND(ISNUMBER(OFFSET('Sanitation Data'!$I$6,0,10*ROW('Sanitation Data'!I125))),'Data Summary'!DK131="Yes"),OFFSET('Sanitation Data'!$I$6,0,10*ROW('Sanitation Data'!I125)),NA())</f>
        <v>#N/A</v>
      </c>
      <c r="AW131" s="530" t="e">
        <f ca="1">+IF(AND(ISNUMBER(OFFSET('Sanitation Data'!$I$10,0,10*ROW('Sanitation Data'!I125))),'Data Summary'!DL131="Yes"),OFFSET('Sanitation Data'!$I$10,0,10*ROW('Sanitation Data'!I125)),NA())</f>
        <v>#N/A</v>
      </c>
      <c r="AX131" s="530" t="e">
        <f ca="1">+IF(AND(ISNUMBER(OFFSET('Sanitation Data'!$I$11,0,10*ROW('Sanitation Data'!I125))),'Data Summary'!DM131="Yes"),OFFSET('Sanitation Data'!$I$11,0,10*ROW('Sanitation Data'!I125)),NA())</f>
        <v>#N/A</v>
      </c>
      <c r="AY131" s="530" t="e">
        <f ca="1">+IF(AND(ISNUMBER(OFFSET('Sanitation Data'!$I$12,0,10*ROW('Sanitation Data'!I125))),'Data Summary'!DN131="Yes"),OFFSET('Sanitation Data'!$I$12,0,10*ROW('Sanitation Data'!I125)),NA())</f>
        <v>#N/A</v>
      </c>
      <c r="AZ131" s="531" t="e">
        <f ca="1">+IF(AND(ISNUMBER(OFFSET('Hygiene Data'!$D$5,0,10*ROW('Hygiene Data'!D125))),'Data Summary'!DO131="Yes"),OFFSET('Hygiene Data'!$D$5,0,10*ROW('Hygiene Data'!D125)),NA())</f>
        <v>#N/A</v>
      </c>
      <c r="BA131" s="531" t="e">
        <f ca="1">+IF(AND(ISNUMBER(OFFSET('Hygiene Data'!$D$7,0,10*ROW('Hygiene Data'!D125))),'Data Summary'!DP131="Yes"),OFFSET('Hygiene Data'!$D$7,0,10*ROW('Hygiene Data'!D125)),NA())</f>
        <v>#N/A</v>
      </c>
      <c r="BB131" s="531" t="e">
        <f ca="1">+IF(AND(ISNUMBER(OFFSET('Hygiene Data'!$D$9,0,10*ROW('Hygiene Data'!D125))),'Data Summary'!DQ131="Yes"),OFFSET('Hygiene Data'!$D$9,0,10*ROW('Hygiene Data'!D125)),NA())</f>
        <v>#N/A</v>
      </c>
      <c r="BC131" s="531" t="e">
        <f ca="1">+IF(AND(ISNUMBER(OFFSET('Hygiene Data'!$E$5,0,10*ROW('Hygiene Data'!E125))),'Data Summary'!DR131="Yes"),OFFSET('Hygiene Data'!$E$5,0,10*ROW('Hygiene Data'!E125)),NA())</f>
        <v>#N/A</v>
      </c>
      <c r="BD131" s="531" t="e">
        <f ca="1">+IF(AND(ISNUMBER(OFFSET('Hygiene Data'!$E$7,0,10*ROW('Hygiene Data'!E125))),'Data Summary'!DS131="Yes"),OFFSET('Hygiene Data'!$E$7,0,10*ROW('Hygiene Data'!E125)),NA())</f>
        <v>#N/A</v>
      </c>
      <c r="BE131" s="531" t="e">
        <f ca="1">+IF(AND(ISNUMBER(OFFSET('Hygiene Data'!$E$9,0,10*ROW('Hygiene Data'!E125))),'Data Summary'!DT131="Yes"),OFFSET('Hygiene Data'!$E$9,0,10*ROW('Hygiene Data'!E125)),NA())</f>
        <v>#N/A</v>
      </c>
      <c r="BF131" s="531" t="e">
        <f ca="1">+IF(AND(ISNUMBER(OFFSET('Hygiene Data'!$F$5,0,10*ROW('Hygiene Data'!F125))),'Data Summary'!DU131="Yes"),OFFSET('Hygiene Data'!$F$5,0,10*ROW('Hygiene Data'!F125)),NA())</f>
        <v>#N/A</v>
      </c>
      <c r="BG131" s="531" t="e">
        <f ca="1">+IF(AND(ISNUMBER(OFFSET('Hygiene Data'!$F$7,0,10*ROW('Hygiene Data'!F125))),'Data Summary'!DV131="Yes"),OFFSET('Hygiene Data'!$F$7,0,10*ROW('Hygiene Data'!F125)),NA())</f>
        <v>#N/A</v>
      </c>
      <c r="BH131" s="531" t="e">
        <f ca="1">+IF(AND(ISNUMBER(OFFSET('Hygiene Data'!$F$9,0,10*ROW('Hygiene Data'!F125))),'Data Summary'!DW131="Yes"),OFFSET('Hygiene Data'!$F$9,0,10*ROW('Hygiene Data'!F125)),NA())</f>
        <v>#N/A</v>
      </c>
      <c r="BI131" s="531" t="e">
        <f ca="1">+IF(AND(ISNUMBER(OFFSET('Hygiene Data'!$G$5,0,10*ROW('Hygiene Data'!G125))),'Data Summary'!DX131="Yes"),OFFSET('Hygiene Data'!$G$5,0,10*ROW('Hygiene Data'!G125)),NA())</f>
        <v>#N/A</v>
      </c>
      <c r="BJ131" s="531" t="e">
        <f ca="1">+IF(AND(ISNUMBER(OFFSET('Hygiene Data'!$G$7,0,10*ROW('Hygiene Data'!G125))),'Data Summary'!DY131="Yes"),OFFSET('Hygiene Data'!$G$7,0,10*ROW('Hygiene Data'!G125)),NA())</f>
        <v>#N/A</v>
      </c>
      <c r="BK131" s="531" t="e">
        <f ca="1">+IF(AND(ISNUMBER(OFFSET('Hygiene Data'!$G$9,0,10*ROW('Hygiene Data'!G125))),'Data Summary'!DZ131="Yes"),OFFSET('Hygiene Data'!$G$9,0,10*ROW('Hygiene Data'!G125)),NA())</f>
        <v>#N/A</v>
      </c>
      <c r="BL131" s="531" t="e">
        <f ca="1">+IF(AND(ISNUMBER(OFFSET('Hygiene Data'!$H$5,0,10*ROW('Hygiene Data'!H125))),'Data Summary'!EA131="Yes"),OFFSET('Hygiene Data'!$H$5,0,10*ROW('Hygiene Data'!H125)),NA())</f>
        <v>#N/A</v>
      </c>
      <c r="BM131" s="531" t="e">
        <f ca="1">+IF(AND(ISNUMBER(OFFSET('Hygiene Data'!$H$7,0,10*ROW('Hygiene Data'!H125))),'Data Summary'!EB131="Yes"),OFFSET('Hygiene Data'!$H$7,0,10*ROW('Hygiene Data'!H125)),NA())</f>
        <v>#N/A</v>
      </c>
      <c r="BN131" s="531" t="e">
        <f ca="1">+IF(AND(ISNUMBER(OFFSET('Hygiene Data'!$H$9,0,10*ROW('Hygiene Data'!H125))),'Data Summary'!EC131="Yes"),OFFSET('Hygiene Data'!$H$9,0,10*ROW('Hygiene Data'!H125)),NA())</f>
        <v>#N/A</v>
      </c>
      <c r="BO131" s="531" t="e">
        <f ca="1">+IF(AND(ISNUMBER(OFFSET('Hygiene Data'!$I$5,0,10*ROW('Hygiene Data'!I125))),'Data Summary'!ED131="Yes"),OFFSET('Hygiene Data'!$I$5,0,10*ROW('Hygiene Data'!I125)),NA())</f>
        <v>#N/A</v>
      </c>
      <c r="BP131" s="531" t="e">
        <f ca="1">+IF(AND(ISNUMBER(OFFSET('Hygiene Data'!$I$7,0,10*ROW('Hygiene Data'!I125))),'Data Summary'!EE131="Yes"),OFFSET('Hygiene Data'!$I$7,0,10*ROW('Hygiene Data'!I125)),NA())</f>
        <v>#N/A</v>
      </c>
      <c r="BQ131" s="531" t="e">
        <f ca="1">+IF(AND(ISNUMBER(OFFSET('Hygiene Data'!$I$9,0,10*ROW('Hygiene Data'!I125))),'Data Summary'!EF131="Yes"),OFFSET('Hygiene Data'!$I$9,0,10*ROW('Hygiene Data'!I125)),NA())</f>
        <v>#N/A</v>
      </c>
    </row>
    <row r="132" spans="1:69" x14ac:dyDescent="0.25">
      <c r="A132" s="527" t="e">
        <f ca="1">+RIGHT('Data Summary'!A132,LEN('Data Summary'!A132)-9)</f>
        <v>#VALUE!</v>
      </c>
      <c r="B132" s="501" t="str">
        <f ca="1">+IF(ISTEXT('Data Summary'!B132),'Data Summary'!B132,"")</f>
        <v/>
      </c>
      <c r="C132" s="528" t="e">
        <f ca="1">+VALUE('Data Summary'!C132)</f>
        <v>#VALUE!</v>
      </c>
      <c r="D132" s="529" t="e">
        <f ca="1">+IF(AND(ISNUMBER(OFFSET('Water Data'!$D$4,0,10*ROW('Water Data'!D126))),'Data Summary'!BS132="Yes"),100-OFFSET('Water Data'!$D$4,0,10*ROW('Water Data'!D126)),NA())</f>
        <v>#N/A</v>
      </c>
      <c r="E132" s="529" t="e">
        <f ca="1">+IF(AND(ISNUMBER(OFFSET('Water Data'!$D$6,0,10*ROW('Water Data'!D126))),'Data Summary'!BT132="Yes"),OFFSET('Water Data'!$D$6,0,10*ROW('Water Data'!D126)),NA())</f>
        <v>#N/A</v>
      </c>
      <c r="F132" s="529" t="e">
        <f ca="1">+IF(AND(ISNUMBER(OFFSET('Water Data'!$D$9,0,10*ROW('Water Data'!D126))),'Data Summary'!BU132="Yes"),OFFSET('Water Data'!$D$9,0,10*ROW('Water Data'!D126)),NA())</f>
        <v>#N/A</v>
      </c>
      <c r="G132" s="529" t="e">
        <f ca="1">+IF(AND(ISNUMBER(OFFSET('Water Data'!$E$4,0,10*ROW('Water Data'!E126))),'Data Summary'!BV132="Yes"),100-OFFSET('Water Data'!$E$4,0,10*ROW('Water Data'!E126)),NA())</f>
        <v>#N/A</v>
      </c>
      <c r="H132" s="529" t="e">
        <f ca="1">+IF(AND(ISNUMBER(OFFSET('Water Data'!$E$6,0,10*ROW('Water Data'!E126))),'Data Summary'!BW132="Yes"),OFFSET('Water Data'!$E$6,0,10*ROW('Water Data'!E126)),NA())</f>
        <v>#N/A</v>
      </c>
      <c r="I132" s="529" t="e">
        <f ca="1">+IF(AND(ISNUMBER(OFFSET('Water Data'!$E$9,0,10*ROW('Water Data'!E126))),'Data Summary'!BX132="Yes"),OFFSET('Water Data'!$E$9,0,10*ROW('Water Data'!E126)),NA())</f>
        <v>#N/A</v>
      </c>
      <c r="J132" s="529" t="e">
        <f ca="1">+IF(AND(ISNUMBER(OFFSET('Water Data'!$F$4,0,10*ROW('Water Data'!F126))),'Data Summary'!BY132="Yes"),100-OFFSET('Water Data'!$F$4,0,10*ROW('Water Data'!F126)),NA())</f>
        <v>#N/A</v>
      </c>
      <c r="K132" s="529" t="e">
        <f ca="1">+IF(AND(ISNUMBER(OFFSET('Water Data'!$F$6,0,10*ROW('Water Data'!F126))),'Data Summary'!BZ132="Yes"),OFFSET('Water Data'!$F$6,0,10*ROW('Water Data'!F126)),NA())</f>
        <v>#N/A</v>
      </c>
      <c r="L132" s="529" t="e">
        <f ca="1">+IF(AND(ISNUMBER(OFFSET('Water Data'!$F$9,0,10*ROW('Water Data'!F126))),'Data Summary'!CA132="Yes"),OFFSET('Water Data'!$F$9,0,10*ROW('Water Data'!F126)),NA())</f>
        <v>#N/A</v>
      </c>
      <c r="M132" s="529" t="e">
        <f ca="1">+IF(AND(ISNUMBER(OFFSET('Water Data'!$G$4,0,10*ROW('Water Data'!G126))),'Data Summary'!CB132="Yes"),100-OFFSET('Water Data'!$G$4,0,10*ROW('Water Data'!G126)),NA())</f>
        <v>#N/A</v>
      </c>
      <c r="N132" s="529" t="e">
        <f ca="1">+IF(AND(ISNUMBER(OFFSET('Water Data'!$G$6,0,10*ROW('Water Data'!G126))),'Data Summary'!CC132="Yes"),OFFSET('Water Data'!$G$6,0,10*ROW('Water Data'!G126)),NA())</f>
        <v>#N/A</v>
      </c>
      <c r="O132" s="529" t="e">
        <f ca="1">+IF(AND(ISNUMBER(OFFSET('Water Data'!$G$9,0,10*ROW('Water Data'!G126))),'Data Summary'!CD132="Yes"),OFFSET('Water Data'!$G$9,0,10*ROW('Water Data'!G126)),NA())</f>
        <v>#N/A</v>
      </c>
      <c r="P132" s="529" t="e">
        <f ca="1">+IF(AND(ISNUMBER(OFFSET('Water Data'!$H$4,0,10*ROW('Water Data'!H126))),'Data Summary'!CE132="Yes"),100-OFFSET('Water Data'!$H$4,0,10*ROW('Water Data'!H126)),NA())</f>
        <v>#N/A</v>
      </c>
      <c r="Q132" s="529" t="e">
        <f ca="1">+IF(AND(ISNUMBER(OFFSET('Water Data'!$H$6,0,10*ROW('Water Data'!H126))),'Data Summary'!CF132="Yes"),OFFSET('Water Data'!$H$6,0,10*ROW('Water Data'!H126)),NA())</f>
        <v>#N/A</v>
      </c>
      <c r="R132" s="529" t="e">
        <f ca="1">+IF(AND(ISNUMBER(OFFSET('Water Data'!$H$9,0,10*ROW('Water Data'!H126))),'Data Summary'!CG132="Yes"),OFFSET('Water Data'!$H$9,0,10*ROW('Water Data'!H126)),NA())</f>
        <v>#N/A</v>
      </c>
      <c r="S132" s="529" t="e">
        <f ca="1">+IF(AND(ISNUMBER(OFFSET('Water Data'!$I$4,0,10*ROW('Water Data'!I126))),'Data Summary'!CH132="Yes"),100-OFFSET('Water Data'!$I$4,0,10*ROW('Water Data'!I126)),NA())</f>
        <v>#N/A</v>
      </c>
      <c r="T132" s="529" t="e">
        <f ca="1">+IF(AND(ISNUMBER(OFFSET('Water Data'!$I$6,0,10*ROW('Water Data'!I126))),'Data Summary'!CI132="Yes"),OFFSET('Water Data'!$I$6,0,10*ROW('Water Data'!I126)),NA())</f>
        <v>#N/A</v>
      </c>
      <c r="U132" s="529" t="e">
        <f ca="1">+IF(AND(ISNUMBER(OFFSET('Water Data'!$I$9,0,10*ROW('Water Data'!I126))),'Data Summary'!CJ132="Yes"),OFFSET('Water Data'!$I$9,0,10*ROW('Water Data'!I126)),NA())</f>
        <v>#N/A</v>
      </c>
      <c r="V132" s="530" t="e">
        <f ca="1">+IF(AND(ISNUMBER(OFFSET('Sanitation Data'!$D$4,0,10*ROW('Sanitation Data'!D126))),'Data Summary'!CK132="Yes"),100-OFFSET('Sanitation Data'!$D$4,0,10*ROW('Sanitation Data'!D126)),NA())</f>
        <v>#N/A</v>
      </c>
      <c r="W132" s="530" t="e">
        <f ca="1">+IF(AND(ISNUMBER(OFFSET('Sanitation Data'!$D$6,0,10*ROW('Sanitation Data'!D126))),'Data Summary'!CL132="Yes"),OFFSET('Sanitation Data'!$D$6,0,10*ROW('Sanitation Data'!D126)),NA())</f>
        <v>#N/A</v>
      </c>
      <c r="X132" s="530" t="e">
        <f ca="1">+IF(AND(ISNUMBER(OFFSET('Sanitation Data'!$D$10,0,10*ROW('Sanitation Data'!D126))),'Data Summary'!CM132="Yes"),OFFSET('Sanitation Data'!$D$10,0,10*ROW('Sanitation Data'!D126)),NA())</f>
        <v>#N/A</v>
      </c>
      <c r="Y132" s="530" t="e">
        <f ca="1">+IF(AND(ISNUMBER(OFFSET('Sanitation Data'!$D$11,0,10*ROW('Sanitation Data'!D126))),'Data Summary'!CN132="Yes"),OFFSET('Sanitation Data'!$D$11,0,10*ROW('Sanitation Data'!D126)),NA())</f>
        <v>#N/A</v>
      </c>
      <c r="Z132" s="530" t="e">
        <f ca="1">+IF(AND(ISNUMBER(OFFSET('Sanitation Data'!$D$12,0,10*ROW('Sanitation Data'!D126))),'Data Summary'!CO132="Yes"),OFFSET('Sanitation Data'!$D$12,0,10*ROW('Sanitation Data'!D126)),NA())</f>
        <v>#N/A</v>
      </c>
      <c r="AA132" s="530" t="e">
        <f ca="1">+IF(AND(ISNUMBER(OFFSET('Sanitation Data'!$E$4,0,10*ROW('Sanitation Data'!E126))),'Data Summary'!CP132="Yes"),100-OFFSET('Sanitation Data'!$E$4,0,10*ROW('Sanitation Data'!E126)),NA())</f>
        <v>#N/A</v>
      </c>
      <c r="AB132" s="530" t="e">
        <f ca="1">+IF(AND(ISNUMBER(OFFSET('Sanitation Data'!$E$6,0,10*ROW('Sanitation Data'!E126))),'Data Summary'!CQ132="Yes"),OFFSET('Sanitation Data'!$E$6,0,10*ROW('Sanitation Data'!E126)),NA())</f>
        <v>#N/A</v>
      </c>
      <c r="AC132" s="530" t="e">
        <f ca="1">+IF(AND(ISNUMBER(OFFSET('Sanitation Data'!$E$10,0,10*ROW('Sanitation Data'!E126))),'Data Summary'!CR132="Yes"),OFFSET('Sanitation Data'!$E$10,0,10*ROW('Sanitation Data'!E126)),NA())</f>
        <v>#N/A</v>
      </c>
      <c r="AD132" s="530" t="e">
        <f ca="1">+IF(AND(ISNUMBER(OFFSET('Sanitation Data'!$E$11,0,10*ROW('Sanitation Data'!E126))),'Data Summary'!CS132="Yes"),OFFSET('Sanitation Data'!$E$11,0,10*ROW('Sanitation Data'!E126)),NA())</f>
        <v>#N/A</v>
      </c>
      <c r="AE132" s="530" t="e">
        <f ca="1">+IF(AND(ISNUMBER(OFFSET('Sanitation Data'!$E$12,0,10*ROW('Sanitation Data'!E126))),'Data Summary'!CT132="Yes"),OFFSET('Sanitation Data'!$E$12,0,10*ROW('Sanitation Data'!E126)),NA())</f>
        <v>#N/A</v>
      </c>
      <c r="AF132" s="530" t="e">
        <f ca="1">+IF(AND(ISNUMBER(OFFSET('Sanitation Data'!$F$4,0,10*ROW('Sanitation Data'!F126))),'Data Summary'!CU132="Yes"),100-OFFSET('Sanitation Data'!$F$4,0,10*ROW('Sanitation Data'!F126)),NA())</f>
        <v>#N/A</v>
      </c>
      <c r="AG132" s="530" t="e">
        <f ca="1">+IF(AND(ISNUMBER(OFFSET('Sanitation Data'!$F$6,0,10*ROW('Sanitation Data'!F126))),'Data Summary'!CV132="Yes"),OFFSET('Sanitation Data'!$F$6,0,10*ROW('Sanitation Data'!F126)),NA())</f>
        <v>#N/A</v>
      </c>
      <c r="AH132" s="530" t="e">
        <f ca="1">+IF(AND(ISNUMBER(OFFSET('Sanitation Data'!$F$10,0,10*ROW('Sanitation Data'!F126))),'Data Summary'!CW132="Yes"),OFFSET('Sanitation Data'!$F$10,0,10*ROW('Sanitation Data'!F126)),NA())</f>
        <v>#N/A</v>
      </c>
      <c r="AI132" s="530" t="e">
        <f ca="1">+IF(AND(ISNUMBER(OFFSET('Sanitation Data'!$F$11,0,10*ROW('Sanitation Data'!F126))),'Data Summary'!CX132="Yes"),OFFSET('Sanitation Data'!$F$11,0,10*ROW('Sanitation Data'!F126)),NA())</f>
        <v>#N/A</v>
      </c>
      <c r="AJ132" s="530" t="e">
        <f ca="1">+IF(AND(ISNUMBER(OFFSET('Sanitation Data'!$F$12,0,10*ROW('Sanitation Data'!F126))),'Data Summary'!CY132="Yes"),OFFSET('Sanitation Data'!$F$12,0,10*ROW('Sanitation Data'!F126)),NA())</f>
        <v>#N/A</v>
      </c>
      <c r="AK132" s="530" t="e">
        <f ca="1">+IF(AND(ISNUMBER(OFFSET('Sanitation Data'!$G$4,0,10*ROW('Sanitation Data'!G126))),'Data Summary'!CZ132="Yes"),100-OFFSET('Sanitation Data'!$G$4,0,10*ROW('Sanitation Data'!G126)),NA())</f>
        <v>#N/A</v>
      </c>
      <c r="AL132" s="530" t="e">
        <f ca="1">+IF(AND(ISNUMBER(OFFSET('Sanitation Data'!$G$6,0,10*ROW('Sanitation Data'!G126))),'Data Summary'!DA132="Yes"),OFFSET('Sanitation Data'!$G$6,0,10*ROW('Sanitation Data'!G126)),NA())</f>
        <v>#N/A</v>
      </c>
      <c r="AM132" s="530" t="e">
        <f ca="1">+IF(AND(ISNUMBER(OFFSET('Sanitation Data'!$G$10,0,10*ROW('Sanitation Data'!G126))),'Data Summary'!DB132="Yes"),OFFSET('Sanitation Data'!$G$10,0,10*ROW('Sanitation Data'!G126)),NA())</f>
        <v>#N/A</v>
      </c>
      <c r="AN132" s="530" t="e">
        <f ca="1">+IF(AND(ISNUMBER(OFFSET('Sanitation Data'!$G$11,0,10*ROW('Sanitation Data'!G126))),'Data Summary'!DC132="Yes"),OFFSET('Sanitation Data'!$G$11,0,10*ROW('Sanitation Data'!G126)),NA())</f>
        <v>#N/A</v>
      </c>
      <c r="AO132" s="530" t="e">
        <f ca="1">+IF(AND(ISNUMBER(OFFSET('Sanitation Data'!$G$12,0,10*ROW('Sanitation Data'!G126))),'Data Summary'!DD132="Yes"),OFFSET('Sanitation Data'!$G$12,0,10*ROW('Sanitation Data'!G126)),NA())</f>
        <v>#N/A</v>
      </c>
      <c r="AP132" s="530" t="e">
        <f ca="1">+IF(AND(ISNUMBER(OFFSET('Sanitation Data'!$H$4,0,10*ROW('Sanitation Data'!H126))),'Data Summary'!DE132="Yes"),100-OFFSET('Sanitation Data'!$H$4,0,10*ROW('Sanitation Data'!H126)),NA())</f>
        <v>#N/A</v>
      </c>
      <c r="AQ132" s="530" t="e">
        <f ca="1">+IF(AND(ISNUMBER(OFFSET('Sanitation Data'!$H$6,0,10*ROW('Sanitation Data'!H126))),'Data Summary'!DF132="Yes"),OFFSET('Sanitation Data'!$H$6,0,10*ROW('Sanitation Data'!H126)),NA())</f>
        <v>#N/A</v>
      </c>
      <c r="AR132" s="530" t="e">
        <f ca="1">+IF(AND(ISNUMBER(OFFSET('Sanitation Data'!$H$10,0,10*ROW('Sanitation Data'!H126))),'Data Summary'!DG132="Yes"),OFFSET('Sanitation Data'!$H$10,0,10*ROW('Sanitation Data'!H126)),NA())</f>
        <v>#N/A</v>
      </c>
      <c r="AS132" s="530" t="e">
        <f ca="1">+IF(AND(ISNUMBER(OFFSET('Sanitation Data'!$H$11,0,10*ROW('Sanitation Data'!H126))),'Data Summary'!DH132="Yes"),OFFSET('Sanitation Data'!$H$11,0,10*ROW('Sanitation Data'!H126)),NA())</f>
        <v>#N/A</v>
      </c>
      <c r="AT132" s="530" t="e">
        <f ca="1">+IF(AND(ISNUMBER(OFFSET('Sanitation Data'!$H$12,0,10*ROW('Sanitation Data'!H126))),'Data Summary'!DI132="Yes"),OFFSET('Sanitation Data'!$H$12,0,10*ROW('Sanitation Data'!H126)),NA())</f>
        <v>#N/A</v>
      </c>
      <c r="AU132" s="530" t="e">
        <f ca="1">+IF(AND(ISNUMBER(OFFSET('Sanitation Data'!$I$4,0,10*ROW('Sanitation Data'!I126))),'Data Summary'!DJ132="Yes"),100-OFFSET('Sanitation Data'!$I$4,0,10*ROW('Sanitation Data'!I126)),NA())</f>
        <v>#N/A</v>
      </c>
      <c r="AV132" s="530" t="e">
        <f ca="1">+IF(AND(ISNUMBER(OFFSET('Sanitation Data'!$I$6,0,10*ROW('Sanitation Data'!I126))),'Data Summary'!DK132="Yes"),OFFSET('Sanitation Data'!$I$6,0,10*ROW('Sanitation Data'!I126)),NA())</f>
        <v>#N/A</v>
      </c>
      <c r="AW132" s="530" t="e">
        <f ca="1">+IF(AND(ISNUMBER(OFFSET('Sanitation Data'!$I$10,0,10*ROW('Sanitation Data'!I126))),'Data Summary'!DL132="Yes"),OFFSET('Sanitation Data'!$I$10,0,10*ROW('Sanitation Data'!I126)),NA())</f>
        <v>#N/A</v>
      </c>
      <c r="AX132" s="530" t="e">
        <f ca="1">+IF(AND(ISNUMBER(OFFSET('Sanitation Data'!$I$11,0,10*ROW('Sanitation Data'!I126))),'Data Summary'!DM132="Yes"),OFFSET('Sanitation Data'!$I$11,0,10*ROW('Sanitation Data'!I126)),NA())</f>
        <v>#N/A</v>
      </c>
      <c r="AY132" s="530" t="e">
        <f ca="1">+IF(AND(ISNUMBER(OFFSET('Sanitation Data'!$I$12,0,10*ROW('Sanitation Data'!I126))),'Data Summary'!DN132="Yes"),OFFSET('Sanitation Data'!$I$12,0,10*ROW('Sanitation Data'!I126)),NA())</f>
        <v>#N/A</v>
      </c>
      <c r="AZ132" s="531" t="e">
        <f ca="1">+IF(AND(ISNUMBER(OFFSET('Hygiene Data'!$D$5,0,10*ROW('Hygiene Data'!D126))),'Data Summary'!DO132="Yes"),OFFSET('Hygiene Data'!$D$5,0,10*ROW('Hygiene Data'!D126)),NA())</f>
        <v>#N/A</v>
      </c>
      <c r="BA132" s="531" t="e">
        <f ca="1">+IF(AND(ISNUMBER(OFFSET('Hygiene Data'!$D$7,0,10*ROW('Hygiene Data'!D126))),'Data Summary'!DP132="Yes"),OFFSET('Hygiene Data'!$D$7,0,10*ROW('Hygiene Data'!D126)),NA())</f>
        <v>#N/A</v>
      </c>
      <c r="BB132" s="531" t="e">
        <f ca="1">+IF(AND(ISNUMBER(OFFSET('Hygiene Data'!$D$9,0,10*ROW('Hygiene Data'!D126))),'Data Summary'!DQ132="Yes"),OFFSET('Hygiene Data'!$D$9,0,10*ROW('Hygiene Data'!D126)),NA())</f>
        <v>#N/A</v>
      </c>
      <c r="BC132" s="531" t="e">
        <f ca="1">+IF(AND(ISNUMBER(OFFSET('Hygiene Data'!$E$5,0,10*ROW('Hygiene Data'!E126))),'Data Summary'!DR132="Yes"),OFFSET('Hygiene Data'!$E$5,0,10*ROW('Hygiene Data'!E126)),NA())</f>
        <v>#N/A</v>
      </c>
      <c r="BD132" s="531" t="e">
        <f ca="1">+IF(AND(ISNUMBER(OFFSET('Hygiene Data'!$E$7,0,10*ROW('Hygiene Data'!E126))),'Data Summary'!DS132="Yes"),OFFSET('Hygiene Data'!$E$7,0,10*ROW('Hygiene Data'!E126)),NA())</f>
        <v>#N/A</v>
      </c>
      <c r="BE132" s="531" t="e">
        <f ca="1">+IF(AND(ISNUMBER(OFFSET('Hygiene Data'!$E$9,0,10*ROW('Hygiene Data'!E126))),'Data Summary'!DT132="Yes"),OFFSET('Hygiene Data'!$E$9,0,10*ROW('Hygiene Data'!E126)),NA())</f>
        <v>#N/A</v>
      </c>
      <c r="BF132" s="531" t="e">
        <f ca="1">+IF(AND(ISNUMBER(OFFSET('Hygiene Data'!$F$5,0,10*ROW('Hygiene Data'!F126))),'Data Summary'!DU132="Yes"),OFFSET('Hygiene Data'!$F$5,0,10*ROW('Hygiene Data'!F126)),NA())</f>
        <v>#N/A</v>
      </c>
      <c r="BG132" s="531" t="e">
        <f ca="1">+IF(AND(ISNUMBER(OFFSET('Hygiene Data'!$F$7,0,10*ROW('Hygiene Data'!F126))),'Data Summary'!DV132="Yes"),OFFSET('Hygiene Data'!$F$7,0,10*ROW('Hygiene Data'!F126)),NA())</f>
        <v>#N/A</v>
      </c>
      <c r="BH132" s="531" t="e">
        <f ca="1">+IF(AND(ISNUMBER(OFFSET('Hygiene Data'!$F$9,0,10*ROW('Hygiene Data'!F126))),'Data Summary'!DW132="Yes"),OFFSET('Hygiene Data'!$F$9,0,10*ROW('Hygiene Data'!F126)),NA())</f>
        <v>#N/A</v>
      </c>
      <c r="BI132" s="531" t="e">
        <f ca="1">+IF(AND(ISNUMBER(OFFSET('Hygiene Data'!$G$5,0,10*ROW('Hygiene Data'!G126))),'Data Summary'!DX132="Yes"),OFFSET('Hygiene Data'!$G$5,0,10*ROW('Hygiene Data'!G126)),NA())</f>
        <v>#N/A</v>
      </c>
      <c r="BJ132" s="531" t="e">
        <f ca="1">+IF(AND(ISNUMBER(OFFSET('Hygiene Data'!$G$7,0,10*ROW('Hygiene Data'!G126))),'Data Summary'!DY132="Yes"),OFFSET('Hygiene Data'!$G$7,0,10*ROW('Hygiene Data'!G126)),NA())</f>
        <v>#N/A</v>
      </c>
      <c r="BK132" s="531" t="e">
        <f ca="1">+IF(AND(ISNUMBER(OFFSET('Hygiene Data'!$G$9,0,10*ROW('Hygiene Data'!G126))),'Data Summary'!DZ132="Yes"),OFFSET('Hygiene Data'!$G$9,0,10*ROW('Hygiene Data'!G126)),NA())</f>
        <v>#N/A</v>
      </c>
      <c r="BL132" s="531" t="e">
        <f ca="1">+IF(AND(ISNUMBER(OFFSET('Hygiene Data'!$H$5,0,10*ROW('Hygiene Data'!H126))),'Data Summary'!EA132="Yes"),OFFSET('Hygiene Data'!$H$5,0,10*ROW('Hygiene Data'!H126)),NA())</f>
        <v>#N/A</v>
      </c>
      <c r="BM132" s="531" t="e">
        <f ca="1">+IF(AND(ISNUMBER(OFFSET('Hygiene Data'!$H$7,0,10*ROW('Hygiene Data'!H126))),'Data Summary'!EB132="Yes"),OFFSET('Hygiene Data'!$H$7,0,10*ROW('Hygiene Data'!H126)),NA())</f>
        <v>#N/A</v>
      </c>
      <c r="BN132" s="531" t="e">
        <f ca="1">+IF(AND(ISNUMBER(OFFSET('Hygiene Data'!$H$9,0,10*ROW('Hygiene Data'!H126))),'Data Summary'!EC132="Yes"),OFFSET('Hygiene Data'!$H$9,0,10*ROW('Hygiene Data'!H126)),NA())</f>
        <v>#N/A</v>
      </c>
      <c r="BO132" s="531" t="e">
        <f ca="1">+IF(AND(ISNUMBER(OFFSET('Hygiene Data'!$I$5,0,10*ROW('Hygiene Data'!I126))),'Data Summary'!ED132="Yes"),OFFSET('Hygiene Data'!$I$5,0,10*ROW('Hygiene Data'!I126)),NA())</f>
        <v>#N/A</v>
      </c>
      <c r="BP132" s="531" t="e">
        <f ca="1">+IF(AND(ISNUMBER(OFFSET('Hygiene Data'!$I$7,0,10*ROW('Hygiene Data'!I126))),'Data Summary'!EE132="Yes"),OFFSET('Hygiene Data'!$I$7,0,10*ROW('Hygiene Data'!I126)),NA())</f>
        <v>#N/A</v>
      </c>
      <c r="BQ132" s="531" t="e">
        <f ca="1">+IF(AND(ISNUMBER(OFFSET('Hygiene Data'!$I$9,0,10*ROW('Hygiene Data'!I126))),'Data Summary'!EF132="Yes"),OFFSET('Hygiene Data'!$I$9,0,10*ROW('Hygiene Data'!I126)),NA())</f>
        <v>#N/A</v>
      </c>
    </row>
    <row r="133" spans="1:69" x14ac:dyDescent="0.25">
      <c r="A133" s="527" t="e">
        <f ca="1">+RIGHT('Data Summary'!A133,LEN('Data Summary'!A133)-9)</f>
        <v>#VALUE!</v>
      </c>
      <c r="B133" s="501" t="str">
        <f ca="1">+IF(ISTEXT('Data Summary'!B133),'Data Summary'!B133,"")</f>
        <v/>
      </c>
      <c r="C133" s="528" t="e">
        <f ca="1">+VALUE('Data Summary'!C133)</f>
        <v>#VALUE!</v>
      </c>
      <c r="D133" s="529" t="e">
        <f ca="1">+IF(AND(ISNUMBER(OFFSET('Water Data'!$D$4,0,10*ROW('Water Data'!D127))),'Data Summary'!BS133="Yes"),100-OFFSET('Water Data'!$D$4,0,10*ROW('Water Data'!D127)),NA())</f>
        <v>#N/A</v>
      </c>
      <c r="E133" s="529" t="e">
        <f ca="1">+IF(AND(ISNUMBER(OFFSET('Water Data'!$D$6,0,10*ROW('Water Data'!D127))),'Data Summary'!BT133="Yes"),OFFSET('Water Data'!$D$6,0,10*ROW('Water Data'!D127)),NA())</f>
        <v>#N/A</v>
      </c>
      <c r="F133" s="529" t="e">
        <f ca="1">+IF(AND(ISNUMBER(OFFSET('Water Data'!$D$9,0,10*ROW('Water Data'!D127))),'Data Summary'!BU133="Yes"),OFFSET('Water Data'!$D$9,0,10*ROW('Water Data'!D127)),NA())</f>
        <v>#N/A</v>
      </c>
      <c r="G133" s="529" t="e">
        <f ca="1">+IF(AND(ISNUMBER(OFFSET('Water Data'!$E$4,0,10*ROW('Water Data'!E127))),'Data Summary'!BV133="Yes"),100-OFFSET('Water Data'!$E$4,0,10*ROW('Water Data'!E127)),NA())</f>
        <v>#N/A</v>
      </c>
      <c r="H133" s="529" t="e">
        <f ca="1">+IF(AND(ISNUMBER(OFFSET('Water Data'!$E$6,0,10*ROW('Water Data'!E127))),'Data Summary'!BW133="Yes"),OFFSET('Water Data'!$E$6,0,10*ROW('Water Data'!E127)),NA())</f>
        <v>#N/A</v>
      </c>
      <c r="I133" s="529" t="e">
        <f ca="1">+IF(AND(ISNUMBER(OFFSET('Water Data'!$E$9,0,10*ROW('Water Data'!E127))),'Data Summary'!BX133="Yes"),OFFSET('Water Data'!$E$9,0,10*ROW('Water Data'!E127)),NA())</f>
        <v>#N/A</v>
      </c>
      <c r="J133" s="529" t="e">
        <f ca="1">+IF(AND(ISNUMBER(OFFSET('Water Data'!$F$4,0,10*ROW('Water Data'!F127))),'Data Summary'!BY133="Yes"),100-OFFSET('Water Data'!$F$4,0,10*ROW('Water Data'!F127)),NA())</f>
        <v>#N/A</v>
      </c>
      <c r="K133" s="529" t="e">
        <f ca="1">+IF(AND(ISNUMBER(OFFSET('Water Data'!$F$6,0,10*ROW('Water Data'!F127))),'Data Summary'!BZ133="Yes"),OFFSET('Water Data'!$F$6,0,10*ROW('Water Data'!F127)),NA())</f>
        <v>#N/A</v>
      </c>
      <c r="L133" s="529" t="e">
        <f ca="1">+IF(AND(ISNUMBER(OFFSET('Water Data'!$F$9,0,10*ROW('Water Data'!F127))),'Data Summary'!CA133="Yes"),OFFSET('Water Data'!$F$9,0,10*ROW('Water Data'!F127)),NA())</f>
        <v>#N/A</v>
      </c>
      <c r="M133" s="529" t="e">
        <f ca="1">+IF(AND(ISNUMBER(OFFSET('Water Data'!$G$4,0,10*ROW('Water Data'!G127))),'Data Summary'!CB133="Yes"),100-OFFSET('Water Data'!$G$4,0,10*ROW('Water Data'!G127)),NA())</f>
        <v>#N/A</v>
      </c>
      <c r="N133" s="529" t="e">
        <f ca="1">+IF(AND(ISNUMBER(OFFSET('Water Data'!$G$6,0,10*ROW('Water Data'!G127))),'Data Summary'!CC133="Yes"),OFFSET('Water Data'!$G$6,0,10*ROW('Water Data'!G127)),NA())</f>
        <v>#N/A</v>
      </c>
      <c r="O133" s="529" t="e">
        <f ca="1">+IF(AND(ISNUMBER(OFFSET('Water Data'!$G$9,0,10*ROW('Water Data'!G127))),'Data Summary'!CD133="Yes"),OFFSET('Water Data'!$G$9,0,10*ROW('Water Data'!G127)),NA())</f>
        <v>#N/A</v>
      </c>
      <c r="P133" s="529" t="e">
        <f ca="1">+IF(AND(ISNUMBER(OFFSET('Water Data'!$H$4,0,10*ROW('Water Data'!H127))),'Data Summary'!CE133="Yes"),100-OFFSET('Water Data'!$H$4,0,10*ROW('Water Data'!H127)),NA())</f>
        <v>#N/A</v>
      </c>
      <c r="Q133" s="529" t="e">
        <f ca="1">+IF(AND(ISNUMBER(OFFSET('Water Data'!$H$6,0,10*ROW('Water Data'!H127))),'Data Summary'!CF133="Yes"),OFFSET('Water Data'!$H$6,0,10*ROW('Water Data'!H127)),NA())</f>
        <v>#N/A</v>
      </c>
      <c r="R133" s="529" t="e">
        <f ca="1">+IF(AND(ISNUMBER(OFFSET('Water Data'!$H$9,0,10*ROW('Water Data'!H127))),'Data Summary'!CG133="Yes"),OFFSET('Water Data'!$H$9,0,10*ROW('Water Data'!H127)),NA())</f>
        <v>#N/A</v>
      </c>
      <c r="S133" s="529" t="e">
        <f ca="1">+IF(AND(ISNUMBER(OFFSET('Water Data'!$I$4,0,10*ROW('Water Data'!I127))),'Data Summary'!CH133="Yes"),100-OFFSET('Water Data'!$I$4,0,10*ROW('Water Data'!I127)),NA())</f>
        <v>#N/A</v>
      </c>
      <c r="T133" s="529" t="e">
        <f ca="1">+IF(AND(ISNUMBER(OFFSET('Water Data'!$I$6,0,10*ROW('Water Data'!I127))),'Data Summary'!CI133="Yes"),OFFSET('Water Data'!$I$6,0,10*ROW('Water Data'!I127)),NA())</f>
        <v>#N/A</v>
      </c>
      <c r="U133" s="529" t="e">
        <f ca="1">+IF(AND(ISNUMBER(OFFSET('Water Data'!$I$9,0,10*ROW('Water Data'!I127))),'Data Summary'!CJ133="Yes"),OFFSET('Water Data'!$I$9,0,10*ROW('Water Data'!I127)),NA())</f>
        <v>#N/A</v>
      </c>
      <c r="V133" s="530" t="e">
        <f ca="1">+IF(AND(ISNUMBER(OFFSET('Sanitation Data'!$D$4,0,10*ROW('Sanitation Data'!D127))),'Data Summary'!CK133="Yes"),100-OFFSET('Sanitation Data'!$D$4,0,10*ROW('Sanitation Data'!D127)),NA())</f>
        <v>#N/A</v>
      </c>
      <c r="W133" s="530" t="e">
        <f ca="1">+IF(AND(ISNUMBER(OFFSET('Sanitation Data'!$D$6,0,10*ROW('Sanitation Data'!D127))),'Data Summary'!CL133="Yes"),OFFSET('Sanitation Data'!$D$6,0,10*ROW('Sanitation Data'!D127)),NA())</f>
        <v>#N/A</v>
      </c>
      <c r="X133" s="530" t="e">
        <f ca="1">+IF(AND(ISNUMBER(OFFSET('Sanitation Data'!$D$10,0,10*ROW('Sanitation Data'!D127))),'Data Summary'!CM133="Yes"),OFFSET('Sanitation Data'!$D$10,0,10*ROW('Sanitation Data'!D127)),NA())</f>
        <v>#N/A</v>
      </c>
      <c r="Y133" s="530" t="e">
        <f ca="1">+IF(AND(ISNUMBER(OFFSET('Sanitation Data'!$D$11,0,10*ROW('Sanitation Data'!D127))),'Data Summary'!CN133="Yes"),OFFSET('Sanitation Data'!$D$11,0,10*ROW('Sanitation Data'!D127)),NA())</f>
        <v>#N/A</v>
      </c>
      <c r="Z133" s="530" t="e">
        <f ca="1">+IF(AND(ISNUMBER(OFFSET('Sanitation Data'!$D$12,0,10*ROW('Sanitation Data'!D127))),'Data Summary'!CO133="Yes"),OFFSET('Sanitation Data'!$D$12,0,10*ROW('Sanitation Data'!D127)),NA())</f>
        <v>#N/A</v>
      </c>
      <c r="AA133" s="530" t="e">
        <f ca="1">+IF(AND(ISNUMBER(OFFSET('Sanitation Data'!$E$4,0,10*ROW('Sanitation Data'!E127))),'Data Summary'!CP133="Yes"),100-OFFSET('Sanitation Data'!$E$4,0,10*ROW('Sanitation Data'!E127)),NA())</f>
        <v>#N/A</v>
      </c>
      <c r="AB133" s="530" t="e">
        <f ca="1">+IF(AND(ISNUMBER(OFFSET('Sanitation Data'!$E$6,0,10*ROW('Sanitation Data'!E127))),'Data Summary'!CQ133="Yes"),OFFSET('Sanitation Data'!$E$6,0,10*ROW('Sanitation Data'!E127)),NA())</f>
        <v>#N/A</v>
      </c>
      <c r="AC133" s="530" t="e">
        <f ca="1">+IF(AND(ISNUMBER(OFFSET('Sanitation Data'!$E$10,0,10*ROW('Sanitation Data'!E127))),'Data Summary'!CR133="Yes"),OFFSET('Sanitation Data'!$E$10,0,10*ROW('Sanitation Data'!E127)),NA())</f>
        <v>#N/A</v>
      </c>
      <c r="AD133" s="530" t="e">
        <f ca="1">+IF(AND(ISNUMBER(OFFSET('Sanitation Data'!$E$11,0,10*ROW('Sanitation Data'!E127))),'Data Summary'!CS133="Yes"),OFFSET('Sanitation Data'!$E$11,0,10*ROW('Sanitation Data'!E127)),NA())</f>
        <v>#N/A</v>
      </c>
      <c r="AE133" s="530" t="e">
        <f ca="1">+IF(AND(ISNUMBER(OFFSET('Sanitation Data'!$E$12,0,10*ROW('Sanitation Data'!E127))),'Data Summary'!CT133="Yes"),OFFSET('Sanitation Data'!$E$12,0,10*ROW('Sanitation Data'!E127)),NA())</f>
        <v>#N/A</v>
      </c>
      <c r="AF133" s="530" t="e">
        <f ca="1">+IF(AND(ISNUMBER(OFFSET('Sanitation Data'!$F$4,0,10*ROW('Sanitation Data'!F127))),'Data Summary'!CU133="Yes"),100-OFFSET('Sanitation Data'!$F$4,0,10*ROW('Sanitation Data'!F127)),NA())</f>
        <v>#N/A</v>
      </c>
      <c r="AG133" s="530" t="e">
        <f ca="1">+IF(AND(ISNUMBER(OFFSET('Sanitation Data'!$F$6,0,10*ROW('Sanitation Data'!F127))),'Data Summary'!CV133="Yes"),OFFSET('Sanitation Data'!$F$6,0,10*ROW('Sanitation Data'!F127)),NA())</f>
        <v>#N/A</v>
      </c>
      <c r="AH133" s="530" t="e">
        <f ca="1">+IF(AND(ISNUMBER(OFFSET('Sanitation Data'!$F$10,0,10*ROW('Sanitation Data'!F127))),'Data Summary'!CW133="Yes"),OFFSET('Sanitation Data'!$F$10,0,10*ROW('Sanitation Data'!F127)),NA())</f>
        <v>#N/A</v>
      </c>
      <c r="AI133" s="530" t="e">
        <f ca="1">+IF(AND(ISNUMBER(OFFSET('Sanitation Data'!$F$11,0,10*ROW('Sanitation Data'!F127))),'Data Summary'!CX133="Yes"),OFFSET('Sanitation Data'!$F$11,0,10*ROW('Sanitation Data'!F127)),NA())</f>
        <v>#N/A</v>
      </c>
      <c r="AJ133" s="530" t="e">
        <f ca="1">+IF(AND(ISNUMBER(OFFSET('Sanitation Data'!$F$12,0,10*ROW('Sanitation Data'!F127))),'Data Summary'!CY133="Yes"),OFFSET('Sanitation Data'!$F$12,0,10*ROW('Sanitation Data'!F127)),NA())</f>
        <v>#N/A</v>
      </c>
      <c r="AK133" s="530" t="e">
        <f ca="1">+IF(AND(ISNUMBER(OFFSET('Sanitation Data'!$G$4,0,10*ROW('Sanitation Data'!G127))),'Data Summary'!CZ133="Yes"),100-OFFSET('Sanitation Data'!$G$4,0,10*ROW('Sanitation Data'!G127)),NA())</f>
        <v>#N/A</v>
      </c>
      <c r="AL133" s="530" t="e">
        <f ca="1">+IF(AND(ISNUMBER(OFFSET('Sanitation Data'!$G$6,0,10*ROW('Sanitation Data'!G127))),'Data Summary'!DA133="Yes"),OFFSET('Sanitation Data'!$G$6,0,10*ROW('Sanitation Data'!G127)),NA())</f>
        <v>#N/A</v>
      </c>
      <c r="AM133" s="530" t="e">
        <f ca="1">+IF(AND(ISNUMBER(OFFSET('Sanitation Data'!$G$10,0,10*ROW('Sanitation Data'!G127))),'Data Summary'!DB133="Yes"),OFFSET('Sanitation Data'!$G$10,0,10*ROW('Sanitation Data'!G127)),NA())</f>
        <v>#N/A</v>
      </c>
      <c r="AN133" s="530" t="e">
        <f ca="1">+IF(AND(ISNUMBER(OFFSET('Sanitation Data'!$G$11,0,10*ROW('Sanitation Data'!G127))),'Data Summary'!DC133="Yes"),OFFSET('Sanitation Data'!$G$11,0,10*ROW('Sanitation Data'!G127)),NA())</f>
        <v>#N/A</v>
      </c>
      <c r="AO133" s="530" t="e">
        <f ca="1">+IF(AND(ISNUMBER(OFFSET('Sanitation Data'!$G$12,0,10*ROW('Sanitation Data'!G127))),'Data Summary'!DD133="Yes"),OFFSET('Sanitation Data'!$G$12,0,10*ROW('Sanitation Data'!G127)),NA())</f>
        <v>#N/A</v>
      </c>
      <c r="AP133" s="530" t="e">
        <f ca="1">+IF(AND(ISNUMBER(OFFSET('Sanitation Data'!$H$4,0,10*ROW('Sanitation Data'!H127))),'Data Summary'!DE133="Yes"),100-OFFSET('Sanitation Data'!$H$4,0,10*ROW('Sanitation Data'!H127)),NA())</f>
        <v>#N/A</v>
      </c>
      <c r="AQ133" s="530" t="e">
        <f ca="1">+IF(AND(ISNUMBER(OFFSET('Sanitation Data'!$H$6,0,10*ROW('Sanitation Data'!H127))),'Data Summary'!DF133="Yes"),OFFSET('Sanitation Data'!$H$6,0,10*ROW('Sanitation Data'!H127)),NA())</f>
        <v>#N/A</v>
      </c>
      <c r="AR133" s="530" t="e">
        <f ca="1">+IF(AND(ISNUMBER(OFFSET('Sanitation Data'!$H$10,0,10*ROW('Sanitation Data'!H127))),'Data Summary'!DG133="Yes"),OFFSET('Sanitation Data'!$H$10,0,10*ROW('Sanitation Data'!H127)),NA())</f>
        <v>#N/A</v>
      </c>
      <c r="AS133" s="530" t="e">
        <f ca="1">+IF(AND(ISNUMBER(OFFSET('Sanitation Data'!$H$11,0,10*ROW('Sanitation Data'!H127))),'Data Summary'!DH133="Yes"),OFFSET('Sanitation Data'!$H$11,0,10*ROW('Sanitation Data'!H127)),NA())</f>
        <v>#N/A</v>
      </c>
      <c r="AT133" s="530" t="e">
        <f ca="1">+IF(AND(ISNUMBER(OFFSET('Sanitation Data'!$H$12,0,10*ROW('Sanitation Data'!H127))),'Data Summary'!DI133="Yes"),OFFSET('Sanitation Data'!$H$12,0,10*ROW('Sanitation Data'!H127)),NA())</f>
        <v>#N/A</v>
      </c>
      <c r="AU133" s="530" t="e">
        <f ca="1">+IF(AND(ISNUMBER(OFFSET('Sanitation Data'!$I$4,0,10*ROW('Sanitation Data'!I127))),'Data Summary'!DJ133="Yes"),100-OFFSET('Sanitation Data'!$I$4,0,10*ROW('Sanitation Data'!I127)),NA())</f>
        <v>#N/A</v>
      </c>
      <c r="AV133" s="530" t="e">
        <f ca="1">+IF(AND(ISNUMBER(OFFSET('Sanitation Data'!$I$6,0,10*ROW('Sanitation Data'!I127))),'Data Summary'!DK133="Yes"),OFFSET('Sanitation Data'!$I$6,0,10*ROW('Sanitation Data'!I127)),NA())</f>
        <v>#N/A</v>
      </c>
      <c r="AW133" s="530" t="e">
        <f ca="1">+IF(AND(ISNUMBER(OFFSET('Sanitation Data'!$I$10,0,10*ROW('Sanitation Data'!I127))),'Data Summary'!DL133="Yes"),OFFSET('Sanitation Data'!$I$10,0,10*ROW('Sanitation Data'!I127)),NA())</f>
        <v>#N/A</v>
      </c>
      <c r="AX133" s="530" t="e">
        <f ca="1">+IF(AND(ISNUMBER(OFFSET('Sanitation Data'!$I$11,0,10*ROW('Sanitation Data'!I127))),'Data Summary'!DM133="Yes"),OFFSET('Sanitation Data'!$I$11,0,10*ROW('Sanitation Data'!I127)),NA())</f>
        <v>#N/A</v>
      </c>
      <c r="AY133" s="530" t="e">
        <f ca="1">+IF(AND(ISNUMBER(OFFSET('Sanitation Data'!$I$12,0,10*ROW('Sanitation Data'!I127))),'Data Summary'!DN133="Yes"),OFFSET('Sanitation Data'!$I$12,0,10*ROW('Sanitation Data'!I127)),NA())</f>
        <v>#N/A</v>
      </c>
      <c r="AZ133" s="531" t="e">
        <f ca="1">+IF(AND(ISNUMBER(OFFSET('Hygiene Data'!$D$5,0,10*ROW('Hygiene Data'!D127))),'Data Summary'!DO133="Yes"),OFFSET('Hygiene Data'!$D$5,0,10*ROW('Hygiene Data'!D127)),NA())</f>
        <v>#N/A</v>
      </c>
      <c r="BA133" s="531" t="e">
        <f ca="1">+IF(AND(ISNUMBER(OFFSET('Hygiene Data'!$D$7,0,10*ROW('Hygiene Data'!D127))),'Data Summary'!DP133="Yes"),OFFSET('Hygiene Data'!$D$7,0,10*ROW('Hygiene Data'!D127)),NA())</f>
        <v>#N/A</v>
      </c>
      <c r="BB133" s="531" t="e">
        <f ca="1">+IF(AND(ISNUMBER(OFFSET('Hygiene Data'!$D$9,0,10*ROW('Hygiene Data'!D127))),'Data Summary'!DQ133="Yes"),OFFSET('Hygiene Data'!$D$9,0,10*ROW('Hygiene Data'!D127)),NA())</f>
        <v>#N/A</v>
      </c>
      <c r="BC133" s="531" t="e">
        <f ca="1">+IF(AND(ISNUMBER(OFFSET('Hygiene Data'!$E$5,0,10*ROW('Hygiene Data'!E127))),'Data Summary'!DR133="Yes"),OFFSET('Hygiene Data'!$E$5,0,10*ROW('Hygiene Data'!E127)),NA())</f>
        <v>#N/A</v>
      </c>
      <c r="BD133" s="531" t="e">
        <f ca="1">+IF(AND(ISNUMBER(OFFSET('Hygiene Data'!$E$7,0,10*ROW('Hygiene Data'!E127))),'Data Summary'!DS133="Yes"),OFFSET('Hygiene Data'!$E$7,0,10*ROW('Hygiene Data'!E127)),NA())</f>
        <v>#N/A</v>
      </c>
      <c r="BE133" s="531" t="e">
        <f ca="1">+IF(AND(ISNUMBER(OFFSET('Hygiene Data'!$E$9,0,10*ROW('Hygiene Data'!E127))),'Data Summary'!DT133="Yes"),OFFSET('Hygiene Data'!$E$9,0,10*ROW('Hygiene Data'!E127)),NA())</f>
        <v>#N/A</v>
      </c>
      <c r="BF133" s="531" t="e">
        <f ca="1">+IF(AND(ISNUMBER(OFFSET('Hygiene Data'!$F$5,0,10*ROW('Hygiene Data'!F127))),'Data Summary'!DU133="Yes"),OFFSET('Hygiene Data'!$F$5,0,10*ROW('Hygiene Data'!F127)),NA())</f>
        <v>#N/A</v>
      </c>
      <c r="BG133" s="531" t="e">
        <f ca="1">+IF(AND(ISNUMBER(OFFSET('Hygiene Data'!$F$7,0,10*ROW('Hygiene Data'!F127))),'Data Summary'!DV133="Yes"),OFFSET('Hygiene Data'!$F$7,0,10*ROW('Hygiene Data'!F127)),NA())</f>
        <v>#N/A</v>
      </c>
      <c r="BH133" s="531" t="e">
        <f ca="1">+IF(AND(ISNUMBER(OFFSET('Hygiene Data'!$F$9,0,10*ROW('Hygiene Data'!F127))),'Data Summary'!DW133="Yes"),OFFSET('Hygiene Data'!$F$9,0,10*ROW('Hygiene Data'!F127)),NA())</f>
        <v>#N/A</v>
      </c>
      <c r="BI133" s="531" t="e">
        <f ca="1">+IF(AND(ISNUMBER(OFFSET('Hygiene Data'!$G$5,0,10*ROW('Hygiene Data'!G127))),'Data Summary'!DX133="Yes"),OFFSET('Hygiene Data'!$G$5,0,10*ROW('Hygiene Data'!G127)),NA())</f>
        <v>#N/A</v>
      </c>
      <c r="BJ133" s="531" t="e">
        <f ca="1">+IF(AND(ISNUMBER(OFFSET('Hygiene Data'!$G$7,0,10*ROW('Hygiene Data'!G127))),'Data Summary'!DY133="Yes"),OFFSET('Hygiene Data'!$G$7,0,10*ROW('Hygiene Data'!G127)),NA())</f>
        <v>#N/A</v>
      </c>
      <c r="BK133" s="531" t="e">
        <f ca="1">+IF(AND(ISNUMBER(OFFSET('Hygiene Data'!$G$9,0,10*ROW('Hygiene Data'!G127))),'Data Summary'!DZ133="Yes"),OFFSET('Hygiene Data'!$G$9,0,10*ROW('Hygiene Data'!G127)),NA())</f>
        <v>#N/A</v>
      </c>
      <c r="BL133" s="531" t="e">
        <f ca="1">+IF(AND(ISNUMBER(OFFSET('Hygiene Data'!$H$5,0,10*ROW('Hygiene Data'!H127))),'Data Summary'!EA133="Yes"),OFFSET('Hygiene Data'!$H$5,0,10*ROW('Hygiene Data'!H127)),NA())</f>
        <v>#N/A</v>
      </c>
      <c r="BM133" s="531" t="e">
        <f ca="1">+IF(AND(ISNUMBER(OFFSET('Hygiene Data'!$H$7,0,10*ROW('Hygiene Data'!H127))),'Data Summary'!EB133="Yes"),OFFSET('Hygiene Data'!$H$7,0,10*ROW('Hygiene Data'!H127)),NA())</f>
        <v>#N/A</v>
      </c>
      <c r="BN133" s="531" t="e">
        <f ca="1">+IF(AND(ISNUMBER(OFFSET('Hygiene Data'!$H$9,0,10*ROW('Hygiene Data'!H127))),'Data Summary'!EC133="Yes"),OFFSET('Hygiene Data'!$H$9,0,10*ROW('Hygiene Data'!H127)),NA())</f>
        <v>#N/A</v>
      </c>
      <c r="BO133" s="531" t="e">
        <f ca="1">+IF(AND(ISNUMBER(OFFSET('Hygiene Data'!$I$5,0,10*ROW('Hygiene Data'!I127))),'Data Summary'!ED133="Yes"),OFFSET('Hygiene Data'!$I$5,0,10*ROW('Hygiene Data'!I127)),NA())</f>
        <v>#N/A</v>
      </c>
      <c r="BP133" s="531" t="e">
        <f ca="1">+IF(AND(ISNUMBER(OFFSET('Hygiene Data'!$I$7,0,10*ROW('Hygiene Data'!I127))),'Data Summary'!EE133="Yes"),OFFSET('Hygiene Data'!$I$7,0,10*ROW('Hygiene Data'!I127)),NA())</f>
        <v>#N/A</v>
      </c>
      <c r="BQ133" s="531" t="e">
        <f ca="1">+IF(AND(ISNUMBER(OFFSET('Hygiene Data'!$I$9,0,10*ROW('Hygiene Data'!I127))),'Data Summary'!EF133="Yes"),OFFSET('Hygiene Data'!$I$9,0,10*ROW('Hygiene Data'!I127)),NA())</f>
        <v>#N/A</v>
      </c>
    </row>
    <row r="134" spans="1:69" x14ac:dyDescent="0.25">
      <c r="A134" s="527" t="e">
        <f ca="1">+RIGHT('Data Summary'!A134,LEN('Data Summary'!A134)-9)</f>
        <v>#VALUE!</v>
      </c>
      <c r="B134" s="501" t="str">
        <f ca="1">+IF(ISTEXT('Data Summary'!B134),'Data Summary'!B134,"")</f>
        <v/>
      </c>
      <c r="C134" s="528" t="e">
        <f ca="1">+VALUE('Data Summary'!C134)</f>
        <v>#VALUE!</v>
      </c>
      <c r="D134" s="529" t="e">
        <f ca="1">+IF(AND(ISNUMBER(OFFSET('Water Data'!$D$4,0,10*ROW('Water Data'!D128))),'Data Summary'!BS134="Yes"),100-OFFSET('Water Data'!$D$4,0,10*ROW('Water Data'!D128)),NA())</f>
        <v>#N/A</v>
      </c>
      <c r="E134" s="529" t="e">
        <f ca="1">+IF(AND(ISNUMBER(OFFSET('Water Data'!$D$6,0,10*ROW('Water Data'!D128))),'Data Summary'!BT134="Yes"),OFFSET('Water Data'!$D$6,0,10*ROW('Water Data'!D128)),NA())</f>
        <v>#N/A</v>
      </c>
      <c r="F134" s="529" t="e">
        <f ca="1">+IF(AND(ISNUMBER(OFFSET('Water Data'!$D$9,0,10*ROW('Water Data'!D128))),'Data Summary'!BU134="Yes"),OFFSET('Water Data'!$D$9,0,10*ROW('Water Data'!D128)),NA())</f>
        <v>#N/A</v>
      </c>
      <c r="G134" s="529" t="e">
        <f ca="1">+IF(AND(ISNUMBER(OFFSET('Water Data'!$E$4,0,10*ROW('Water Data'!E128))),'Data Summary'!BV134="Yes"),100-OFFSET('Water Data'!$E$4,0,10*ROW('Water Data'!E128)),NA())</f>
        <v>#N/A</v>
      </c>
      <c r="H134" s="529" t="e">
        <f ca="1">+IF(AND(ISNUMBER(OFFSET('Water Data'!$E$6,0,10*ROW('Water Data'!E128))),'Data Summary'!BW134="Yes"),OFFSET('Water Data'!$E$6,0,10*ROW('Water Data'!E128)),NA())</f>
        <v>#N/A</v>
      </c>
      <c r="I134" s="529" t="e">
        <f ca="1">+IF(AND(ISNUMBER(OFFSET('Water Data'!$E$9,0,10*ROW('Water Data'!E128))),'Data Summary'!BX134="Yes"),OFFSET('Water Data'!$E$9,0,10*ROW('Water Data'!E128)),NA())</f>
        <v>#N/A</v>
      </c>
      <c r="J134" s="529" t="e">
        <f ca="1">+IF(AND(ISNUMBER(OFFSET('Water Data'!$F$4,0,10*ROW('Water Data'!F128))),'Data Summary'!BY134="Yes"),100-OFFSET('Water Data'!$F$4,0,10*ROW('Water Data'!F128)),NA())</f>
        <v>#N/A</v>
      </c>
      <c r="K134" s="529" t="e">
        <f ca="1">+IF(AND(ISNUMBER(OFFSET('Water Data'!$F$6,0,10*ROW('Water Data'!F128))),'Data Summary'!BZ134="Yes"),OFFSET('Water Data'!$F$6,0,10*ROW('Water Data'!F128)),NA())</f>
        <v>#N/A</v>
      </c>
      <c r="L134" s="529" t="e">
        <f ca="1">+IF(AND(ISNUMBER(OFFSET('Water Data'!$F$9,0,10*ROW('Water Data'!F128))),'Data Summary'!CA134="Yes"),OFFSET('Water Data'!$F$9,0,10*ROW('Water Data'!F128)),NA())</f>
        <v>#N/A</v>
      </c>
      <c r="M134" s="529" t="e">
        <f ca="1">+IF(AND(ISNUMBER(OFFSET('Water Data'!$G$4,0,10*ROW('Water Data'!G128))),'Data Summary'!CB134="Yes"),100-OFFSET('Water Data'!$G$4,0,10*ROW('Water Data'!G128)),NA())</f>
        <v>#N/A</v>
      </c>
      <c r="N134" s="529" t="e">
        <f ca="1">+IF(AND(ISNUMBER(OFFSET('Water Data'!$G$6,0,10*ROW('Water Data'!G128))),'Data Summary'!CC134="Yes"),OFFSET('Water Data'!$G$6,0,10*ROW('Water Data'!G128)),NA())</f>
        <v>#N/A</v>
      </c>
      <c r="O134" s="529" t="e">
        <f ca="1">+IF(AND(ISNUMBER(OFFSET('Water Data'!$G$9,0,10*ROW('Water Data'!G128))),'Data Summary'!CD134="Yes"),OFFSET('Water Data'!$G$9,0,10*ROW('Water Data'!G128)),NA())</f>
        <v>#N/A</v>
      </c>
      <c r="P134" s="529" t="e">
        <f ca="1">+IF(AND(ISNUMBER(OFFSET('Water Data'!$H$4,0,10*ROW('Water Data'!H128))),'Data Summary'!CE134="Yes"),100-OFFSET('Water Data'!$H$4,0,10*ROW('Water Data'!H128)),NA())</f>
        <v>#N/A</v>
      </c>
      <c r="Q134" s="529" t="e">
        <f ca="1">+IF(AND(ISNUMBER(OFFSET('Water Data'!$H$6,0,10*ROW('Water Data'!H128))),'Data Summary'!CF134="Yes"),OFFSET('Water Data'!$H$6,0,10*ROW('Water Data'!H128)),NA())</f>
        <v>#N/A</v>
      </c>
      <c r="R134" s="529" t="e">
        <f ca="1">+IF(AND(ISNUMBER(OFFSET('Water Data'!$H$9,0,10*ROW('Water Data'!H128))),'Data Summary'!CG134="Yes"),OFFSET('Water Data'!$H$9,0,10*ROW('Water Data'!H128)),NA())</f>
        <v>#N/A</v>
      </c>
      <c r="S134" s="529" t="e">
        <f ca="1">+IF(AND(ISNUMBER(OFFSET('Water Data'!$I$4,0,10*ROW('Water Data'!I128))),'Data Summary'!CH134="Yes"),100-OFFSET('Water Data'!$I$4,0,10*ROW('Water Data'!I128)),NA())</f>
        <v>#N/A</v>
      </c>
      <c r="T134" s="529" t="e">
        <f ca="1">+IF(AND(ISNUMBER(OFFSET('Water Data'!$I$6,0,10*ROW('Water Data'!I128))),'Data Summary'!CI134="Yes"),OFFSET('Water Data'!$I$6,0,10*ROW('Water Data'!I128)),NA())</f>
        <v>#N/A</v>
      </c>
      <c r="U134" s="529" t="e">
        <f ca="1">+IF(AND(ISNUMBER(OFFSET('Water Data'!$I$9,0,10*ROW('Water Data'!I128))),'Data Summary'!CJ134="Yes"),OFFSET('Water Data'!$I$9,0,10*ROW('Water Data'!I128)),NA())</f>
        <v>#N/A</v>
      </c>
      <c r="V134" s="530" t="e">
        <f ca="1">+IF(AND(ISNUMBER(OFFSET('Sanitation Data'!$D$4,0,10*ROW('Sanitation Data'!D128))),'Data Summary'!CK134="Yes"),100-OFFSET('Sanitation Data'!$D$4,0,10*ROW('Sanitation Data'!D128)),NA())</f>
        <v>#N/A</v>
      </c>
      <c r="W134" s="530" t="e">
        <f ca="1">+IF(AND(ISNUMBER(OFFSET('Sanitation Data'!$D$6,0,10*ROW('Sanitation Data'!D128))),'Data Summary'!CL134="Yes"),OFFSET('Sanitation Data'!$D$6,0,10*ROW('Sanitation Data'!D128)),NA())</f>
        <v>#N/A</v>
      </c>
      <c r="X134" s="530" t="e">
        <f ca="1">+IF(AND(ISNUMBER(OFFSET('Sanitation Data'!$D$10,0,10*ROW('Sanitation Data'!D128))),'Data Summary'!CM134="Yes"),OFFSET('Sanitation Data'!$D$10,0,10*ROW('Sanitation Data'!D128)),NA())</f>
        <v>#N/A</v>
      </c>
      <c r="Y134" s="530" t="e">
        <f ca="1">+IF(AND(ISNUMBER(OFFSET('Sanitation Data'!$D$11,0,10*ROW('Sanitation Data'!D128))),'Data Summary'!CN134="Yes"),OFFSET('Sanitation Data'!$D$11,0,10*ROW('Sanitation Data'!D128)),NA())</f>
        <v>#N/A</v>
      </c>
      <c r="Z134" s="530" t="e">
        <f ca="1">+IF(AND(ISNUMBER(OFFSET('Sanitation Data'!$D$12,0,10*ROW('Sanitation Data'!D128))),'Data Summary'!CO134="Yes"),OFFSET('Sanitation Data'!$D$12,0,10*ROW('Sanitation Data'!D128)),NA())</f>
        <v>#N/A</v>
      </c>
      <c r="AA134" s="530" t="e">
        <f ca="1">+IF(AND(ISNUMBER(OFFSET('Sanitation Data'!$E$4,0,10*ROW('Sanitation Data'!E128))),'Data Summary'!CP134="Yes"),100-OFFSET('Sanitation Data'!$E$4,0,10*ROW('Sanitation Data'!E128)),NA())</f>
        <v>#N/A</v>
      </c>
      <c r="AB134" s="530" t="e">
        <f ca="1">+IF(AND(ISNUMBER(OFFSET('Sanitation Data'!$E$6,0,10*ROW('Sanitation Data'!E128))),'Data Summary'!CQ134="Yes"),OFFSET('Sanitation Data'!$E$6,0,10*ROW('Sanitation Data'!E128)),NA())</f>
        <v>#N/A</v>
      </c>
      <c r="AC134" s="530" t="e">
        <f ca="1">+IF(AND(ISNUMBER(OFFSET('Sanitation Data'!$E$10,0,10*ROW('Sanitation Data'!E128))),'Data Summary'!CR134="Yes"),OFFSET('Sanitation Data'!$E$10,0,10*ROW('Sanitation Data'!E128)),NA())</f>
        <v>#N/A</v>
      </c>
      <c r="AD134" s="530" t="e">
        <f ca="1">+IF(AND(ISNUMBER(OFFSET('Sanitation Data'!$E$11,0,10*ROW('Sanitation Data'!E128))),'Data Summary'!CS134="Yes"),OFFSET('Sanitation Data'!$E$11,0,10*ROW('Sanitation Data'!E128)),NA())</f>
        <v>#N/A</v>
      </c>
      <c r="AE134" s="530" t="e">
        <f ca="1">+IF(AND(ISNUMBER(OFFSET('Sanitation Data'!$E$12,0,10*ROW('Sanitation Data'!E128))),'Data Summary'!CT134="Yes"),OFFSET('Sanitation Data'!$E$12,0,10*ROW('Sanitation Data'!E128)),NA())</f>
        <v>#N/A</v>
      </c>
      <c r="AF134" s="530" t="e">
        <f ca="1">+IF(AND(ISNUMBER(OFFSET('Sanitation Data'!$F$4,0,10*ROW('Sanitation Data'!F128))),'Data Summary'!CU134="Yes"),100-OFFSET('Sanitation Data'!$F$4,0,10*ROW('Sanitation Data'!F128)),NA())</f>
        <v>#N/A</v>
      </c>
      <c r="AG134" s="530" t="e">
        <f ca="1">+IF(AND(ISNUMBER(OFFSET('Sanitation Data'!$F$6,0,10*ROW('Sanitation Data'!F128))),'Data Summary'!CV134="Yes"),OFFSET('Sanitation Data'!$F$6,0,10*ROW('Sanitation Data'!F128)),NA())</f>
        <v>#N/A</v>
      </c>
      <c r="AH134" s="530" t="e">
        <f ca="1">+IF(AND(ISNUMBER(OFFSET('Sanitation Data'!$F$10,0,10*ROW('Sanitation Data'!F128))),'Data Summary'!CW134="Yes"),OFFSET('Sanitation Data'!$F$10,0,10*ROW('Sanitation Data'!F128)),NA())</f>
        <v>#N/A</v>
      </c>
      <c r="AI134" s="530" t="e">
        <f ca="1">+IF(AND(ISNUMBER(OFFSET('Sanitation Data'!$F$11,0,10*ROW('Sanitation Data'!F128))),'Data Summary'!CX134="Yes"),OFFSET('Sanitation Data'!$F$11,0,10*ROW('Sanitation Data'!F128)),NA())</f>
        <v>#N/A</v>
      </c>
      <c r="AJ134" s="530" t="e">
        <f ca="1">+IF(AND(ISNUMBER(OFFSET('Sanitation Data'!$F$12,0,10*ROW('Sanitation Data'!F128))),'Data Summary'!CY134="Yes"),OFFSET('Sanitation Data'!$F$12,0,10*ROW('Sanitation Data'!F128)),NA())</f>
        <v>#N/A</v>
      </c>
      <c r="AK134" s="530" t="e">
        <f ca="1">+IF(AND(ISNUMBER(OFFSET('Sanitation Data'!$G$4,0,10*ROW('Sanitation Data'!G128))),'Data Summary'!CZ134="Yes"),100-OFFSET('Sanitation Data'!$G$4,0,10*ROW('Sanitation Data'!G128)),NA())</f>
        <v>#N/A</v>
      </c>
      <c r="AL134" s="530" t="e">
        <f ca="1">+IF(AND(ISNUMBER(OFFSET('Sanitation Data'!$G$6,0,10*ROW('Sanitation Data'!G128))),'Data Summary'!DA134="Yes"),OFFSET('Sanitation Data'!$G$6,0,10*ROW('Sanitation Data'!G128)),NA())</f>
        <v>#N/A</v>
      </c>
      <c r="AM134" s="530" t="e">
        <f ca="1">+IF(AND(ISNUMBER(OFFSET('Sanitation Data'!$G$10,0,10*ROW('Sanitation Data'!G128))),'Data Summary'!DB134="Yes"),OFFSET('Sanitation Data'!$G$10,0,10*ROW('Sanitation Data'!G128)),NA())</f>
        <v>#N/A</v>
      </c>
      <c r="AN134" s="530" t="e">
        <f ca="1">+IF(AND(ISNUMBER(OFFSET('Sanitation Data'!$G$11,0,10*ROW('Sanitation Data'!G128))),'Data Summary'!DC134="Yes"),OFFSET('Sanitation Data'!$G$11,0,10*ROW('Sanitation Data'!G128)),NA())</f>
        <v>#N/A</v>
      </c>
      <c r="AO134" s="530" t="e">
        <f ca="1">+IF(AND(ISNUMBER(OFFSET('Sanitation Data'!$G$12,0,10*ROW('Sanitation Data'!G128))),'Data Summary'!DD134="Yes"),OFFSET('Sanitation Data'!$G$12,0,10*ROW('Sanitation Data'!G128)),NA())</f>
        <v>#N/A</v>
      </c>
      <c r="AP134" s="530" t="e">
        <f ca="1">+IF(AND(ISNUMBER(OFFSET('Sanitation Data'!$H$4,0,10*ROW('Sanitation Data'!H128))),'Data Summary'!DE134="Yes"),100-OFFSET('Sanitation Data'!$H$4,0,10*ROW('Sanitation Data'!H128)),NA())</f>
        <v>#N/A</v>
      </c>
      <c r="AQ134" s="530" t="e">
        <f ca="1">+IF(AND(ISNUMBER(OFFSET('Sanitation Data'!$H$6,0,10*ROW('Sanitation Data'!H128))),'Data Summary'!DF134="Yes"),OFFSET('Sanitation Data'!$H$6,0,10*ROW('Sanitation Data'!H128)),NA())</f>
        <v>#N/A</v>
      </c>
      <c r="AR134" s="530" t="e">
        <f ca="1">+IF(AND(ISNUMBER(OFFSET('Sanitation Data'!$H$10,0,10*ROW('Sanitation Data'!H128))),'Data Summary'!DG134="Yes"),OFFSET('Sanitation Data'!$H$10,0,10*ROW('Sanitation Data'!H128)),NA())</f>
        <v>#N/A</v>
      </c>
      <c r="AS134" s="530" t="e">
        <f ca="1">+IF(AND(ISNUMBER(OFFSET('Sanitation Data'!$H$11,0,10*ROW('Sanitation Data'!H128))),'Data Summary'!DH134="Yes"),OFFSET('Sanitation Data'!$H$11,0,10*ROW('Sanitation Data'!H128)),NA())</f>
        <v>#N/A</v>
      </c>
      <c r="AT134" s="530" t="e">
        <f ca="1">+IF(AND(ISNUMBER(OFFSET('Sanitation Data'!$H$12,0,10*ROW('Sanitation Data'!H128))),'Data Summary'!DI134="Yes"),OFFSET('Sanitation Data'!$H$12,0,10*ROW('Sanitation Data'!H128)),NA())</f>
        <v>#N/A</v>
      </c>
      <c r="AU134" s="530" t="e">
        <f ca="1">+IF(AND(ISNUMBER(OFFSET('Sanitation Data'!$I$4,0,10*ROW('Sanitation Data'!I128))),'Data Summary'!DJ134="Yes"),100-OFFSET('Sanitation Data'!$I$4,0,10*ROW('Sanitation Data'!I128)),NA())</f>
        <v>#N/A</v>
      </c>
      <c r="AV134" s="530" t="e">
        <f ca="1">+IF(AND(ISNUMBER(OFFSET('Sanitation Data'!$I$6,0,10*ROW('Sanitation Data'!I128))),'Data Summary'!DK134="Yes"),OFFSET('Sanitation Data'!$I$6,0,10*ROW('Sanitation Data'!I128)),NA())</f>
        <v>#N/A</v>
      </c>
      <c r="AW134" s="530" t="e">
        <f ca="1">+IF(AND(ISNUMBER(OFFSET('Sanitation Data'!$I$10,0,10*ROW('Sanitation Data'!I128))),'Data Summary'!DL134="Yes"),OFFSET('Sanitation Data'!$I$10,0,10*ROW('Sanitation Data'!I128)),NA())</f>
        <v>#N/A</v>
      </c>
      <c r="AX134" s="530" t="e">
        <f ca="1">+IF(AND(ISNUMBER(OFFSET('Sanitation Data'!$I$11,0,10*ROW('Sanitation Data'!I128))),'Data Summary'!DM134="Yes"),OFFSET('Sanitation Data'!$I$11,0,10*ROW('Sanitation Data'!I128)),NA())</f>
        <v>#N/A</v>
      </c>
      <c r="AY134" s="530" t="e">
        <f ca="1">+IF(AND(ISNUMBER(OFFSET('Sanitation Data'!$I$12,0,10*ROW('Sanitation Data'!I128))),'Data Summary'!DN134="Yes"),OFFSET('Sanitation Data'!$I$12,0,10*ROW('Sanitation Data'!I128)),NA())</f>
        <v>#N/A</v>
      </c>
      <c r="AZ134" s="531" t="e">
        <f ca="1">+IF(AND(ISNUMBER(OFFSET('Hygiene Data'!$D$5,0,10*ROW('Hygiene Data'!D128))),'Data Summary'!DO134="Yes"),OFFSET('Hygiene Data'!$D$5,0,10*ROW('Hygiene Data'!D128)),NA())</f>
        <v>#N/A</v>
      </c>
      <c r="BA134" s="531" t="e">
        <f ca="1">+IF(AND(ISNUMBER(OFFSET('Hygiene Data'!$D$7,0,10*ROW('Hygiene Data'!D128))),'Data Summary'!DP134="Yes"),OFFSET('Hygiene Data'!$D$7,0,10*ROW('Hygiene Data'!D128)),NA())</f>
        <v>#N/A</v>
      </c>
      <c r="BB134" s="531" t="e">
        <f ca="1">+IF(AND(ISNUMBER(OFFSET('Hygiene Data'!$D$9,0,10*ROW('Hygiene Data'!D128))),'Data Summary'!DQ134="Yes"),OFFSET('Hygiene Data'!$D$9,0,10*ROW('Hygiene Data'!D128)),NA())</f>
        <v>#N/A</v>
      </c>
      <c r="BC134" s="531" t="e">
        <f ca="1">+IF(AND(ISNUMBER(OFFSET('Hygiene Data'!$E$5,0,10*ROW('Hygiene Data'!E128))),'Data Summary'!DR134="Yes"),OFFSET('Hygiene Data'!$E$5,0,10*ROW('Hygiene Data'!E128)),NA())</f>
        <v>#N/A</v>
      </c>
      <c r="BD134" s="531" t="e">
        <f ca="1">+IF(AND(ISNUMBER(OFFSET('Hygiene Data'!$E$7,0,10*ROW('Hygiene Data'!E128))),'Data Summary'!DS134="Yes"),OFFSET('Hygiene Data'!$E$7,0,10*ROW('Hygiene Data'!E128)),NA())</f>
        <v>#N/A</v>
      </c>
      <c r="BE134" s="531" t="e">
        <f ca="1">+IF(AND(ISNUMBER(OFFSET('Hygiene Data'!$E$9,0,10*ROW('Hygiene Data'!E128))),'Data Summary'!DT134="Yes"),OFFSET('Hygiene Data'!$E$9,0,10*ROW('Hygiene Data'!E128)),NA())</f>
        <v>#N/A</v>
      </c>
      <c r="BF134" s="531" t="e">
        <f ca="1">+IF(AND(ISNUMBER(OFFSET('Hygiene Data'!$F$5,0,10*ROW('Hygiene Data'!F128))),'Data Summary'!DU134="Yes"),OFFSET('Hygiene Data'!$F$5,0,10*ROW('Hygiene Data'!F128)),NA())</f>
        <v>#N/A</v>
      </c>
      <c r="BG134" s="531" t="e">
        <f ca="1">+IF(AND(ISNUMBER(OFFSET('Hygiene Data'!$F$7,0,10*ROW('Hygiene Data'!F128))),'Data Summary'!DV134="Yes"),OFFSET('Hygiene Data'!$F$7,0,10*ROW('Hygiene Data'!F128)),NA())</f>
        <v>#N/A</v>
      </c>
      <c r="BH134" s="531" t="e">
        <f ca="1">+IF(AND(ISNUMBER(OFFSET('Hygiene Data'!$F$9,0,10*ROW('Hygiene Data'!F128))),'Data Summary'!DW134="Yes"),OFFSET('Hygiene Data'!$F$9,0,10*ROW('Hygiene Data'!F128)),NA())</f>
        <v>#N/A</v>
      </c>
      <c r="BI134" s="531" t="e">
        <f ca="1">+IF(AND(ISNUMBER(OFFSET('Hygiene Data'!$G$5,0,10*ROW('Hygiene Data'!G128))),'Data Summary'!DX134="Yes"),OFFSET('Hygiene Data'!$G$5,0,10*ROW('Hygiene Data'!G128)),NA())</f>
        <v>#N/A</v>
      </c>
      <c r="BJ134" s="531" t="e">
        <f ca="1">+IF(AND(ISNUMBER(OFFSET('Hygiene Data'!$G$7,0,10*ROW('Hygiene Data'!G128))),'Data Summary'!DY134="Yes"),OFFSET('Hygiene Data'!$G$7,0,10*ROW('Hygiene Data'!G128)),NA())</f>
        <v>#N/A</v>
      </c>
      <c r="BK134" s="531" t="e">
        <f ca="1">+IF(AND(ISNUMBER(OFFSET('Hygiene Data'!$G$9,0,10*ROW('Hygiene Data'!G128))),'Data Summary'!DZ134="Yes"),OFFSET('Hygiene Data'!$G$9,0,10*ROW('Hygiene Data'!G128)),NA())</f>
        <v>#N/A</v>
      </c>
      <c r="BL134" s="531" t="e">
        <f ca="1">+IF(AND(ISNUMBER(OFFSET('Hygiene Data'!$H$5,0,10*ROW('Hygiene Data'!H128))),'Data Summary'!EA134="Yes"),OFFSET('Hygiene Data'!$H$5,0,10*ROW('Hygiene Data'!H128)),NA())</f>
        <v>#N/A</v>
      </c>
      <c r="BM134" s="531" t="e">
        <f ca="1">+IF(AND(ISNUMBER(OFFSET('Hygiene Data'!$H$7,0,10*ROW('Hygiene Data'!H128))),'Data Summary'!EB134="Yes"),OFFSET('Hygiene Data'!$H$7,0,10*ROW('Hygiene Data'!H128)),NA())</f>
        <v>#N/A</v>
      </c>
      <c r="BN134" s="531" t="e">
        <f ca="1">+IF(AND(ISNUMBER(OFFSET('Hygiene Data'!$H$9,0,10*ROW('Hygiene Data'!H128))),'Data Summary'!EC134="Yes"),OFFSET('Hygiene Data'!$H$9,0,10*ROW('Hygiene Data'!H128)),NA())</f>
        <v>#N/A</v>
      </c>
      <c r="BO134" s="531" t="e">
        <f ca="1">+IF(AND(ISNUMBER(OFFSET('Hygiene Data'!$I$5,0,10*ROW('Hygiene Data'!I128))),'Data Summary'!ED134="Yes"),OFFSET('Hygiene Data'!$I$5,0,10*ROW('Hygiene Data'!I128)),NA())</f>
        <v>#N/A</v>
      </c>
      <c r="BP134" s="531" t="e">
        <f ca="1">+IF(AND(ISNUMBER(OFFSET('Hygiene Data'!$I$7,0,10*ROW('Hygiene Data'!I128))),'Data Summary'!EE134="Yes"),OFFSET('Hygiene Data'!$I$7,0,10*ROW('Hygiene Data'!I128)),NA())</f>
        <v>#N/A</v>
      </c>
      <c r="BQ134" s="531" t="e">
        <f ca="1">+IF(AND(ISNUMBER(OFFSET('Hygiene Data'!$I$9,0,10*ROW('Hygiene Data'!I128))),'Data Summary'!EF134="Yes"),OFFSET('Hygiene Data'!$I$9,0,10*ROW('Hygiene Data'!I128)),NA())</f>
        <v>#N/A</v>
      </c>
    </row>
    <row r="135" spans="1:69" x14ac:dyDescent="0.25">
      <c r="A135" s="527" t="e">
        <f ca="1">+RIGHT('Data Summary'!A135,LEN('Data Summary'!A135)-9)</f>
        <v>#VALUE!</v>
      </c>
      <c r="B135" s="501" t="str">
        <f ca="1">+IF(ISTEXT('Data Summary'!B135),'Data Summary'!B135,"")</f>
        <v/>
      </c>
      <c r="C135" s="528" t="e">
        <f ca="1">+VALUE('Data Summary'!C135)</f>
        <v>#VALUE!</v>
      </c>
      <c r="D135" s="529" t="e">
        <f ca="1">+IF(AND(ISNUMBER(OFFSET('Water Data'!$D$4,0,10*ROW('Water Data'!D129))),'Data Summary'!BS135="Yes"),100-OFFSET('Water Data'!$D$4,0,10*ROW('Water Data'!D129)),NA())</f>
        <v>#N/A</v>
      </c>
      <c r="E135" s="529" t="e">
        <f ca="1">+IF(AND(ISNUMBER(OFFSET('Water Data'!$D$6,0,10*ROW('Water Data'!D129))),'Data Summary'!BT135="Yes"),OFFSET('Water Data'!$D$6,0,10*ROW('Water Data'!D129)),NA())</f>
        <v>#N/A</v>
      </c>
      <c r="F135" s="529" t="e">
        <f ca="1">+IF(AND(ISNUMBER(OFFSET('Water Data'!$D$9,0,10*ROW('Water Data'!D129))),'Data Summary'!BU135="Yes"),OFFSET('Water Data'!$D$9,0,10*ROW('Water Data'!D129)),NA())</f>
        <v>#N/A</v>
      </c>
      <c r="G135" s="529" t="e">
        <f ca="1">+IF(AND(ISNUMBER(OFFSET('Water Data'!$E$4,0,10*ROW('Water Data'!E129))),'Data Summary'!BV135="Yes"),100-OFFSET('Water Data'!$E$4,0,10*ROW('Water Data'!E129)),NA())</f>
        <v>#N/A</v>
      </c>
      <c r="H135" s="529" t="e">
        <f ca="1">+IF(AND(ISNUMBER(OFFSET('Water Data'!$E$6,0,10*ROW('Water Data'!E129))),'Data Summary'!BW135="Yes"),OFFSET('Water Data'!$E$6,0,10*ROW('Water Data'!E129)),NA())</f>
        <v>#N/A</v>
      </c>
      <c r="I135" s="529" t="e">
        <f ca="1">+IF(AND(ISNUMBER(OFFSET('Water Data'!$E$9,0,10*ROW('Water Data'!E129))),'Data Summary'!BX135="Yes"),OFFSET('Water Data'!$E$9,0,10*ROW('Water Data'!E129)),NA())</f>
        <v>#N/A</v>
      </c>
      <c r="J135" s="529" t="e">
        <f ca="1">+IF(AND(ISNUMBER(OFFSET('Water Data'!$F$4,0,10*ROW('Water Data'!F129))),'Data Summary'!BY135="Yes"),100-OFFSET('Water Data'!$F$4,0,10*ROW('Water Data'!F129)),NA())</f>
        <v>#N/A</v>
      </c>
      <c r="K135" s="529" t="e">
        <f ca="1">+IF(AND(ISNUMBER(OFFSET('Water Data'!$F$6,0,10*ROW('Water Data'!F129))),'Data Summary'!BZ135="Yes"),OFFSET('Water Data'!$F$6,0,10*ROW('Water Data'!F129)),NA())</f>
        <v>#N/A</v>
      </c>
      <c r="L135" s="529" t="e">
        <f ca="1">+IF(AND(ISNUMBER(OFFSET('Water Data'!$F$9,0,10*ROW('Water Data'!F129))),'Data Summary'!CA135="Yes"),OFFSET('Water Data'!$F$9,0,10*ROW('Water Data'!F129)),NA())</f>
        <v>#N/A</v>
      </c>
      <c r="M135" s="529" t="e">
        <f ca="1">+IF(AND(ISNUMBER(OFFSET('Water Data'!$G$4,0,10*ROW('Water Data'!G129))),'Data Summary'!CB135="Yes"),100-OFFSET('Water Data'!$G$4,0,10*ROW('Water Data'!G129)),NA())</f>
        <v>#N/A</v>
      </c>
      <c r="N135" s="529" t="e">
        <f ca="1">+IF(AND(ISNUMBER(OFFSET('Water Data'!$G$6,0,10*ROW('Water Data'!G129))),'Data Summary'!CC135="Yes"),OFFSET('Water Data'!$G$6,0,10*ROW('Water Data'!G129)),NA())</f>
        <v>#N/A</v>
      </c>
      <c r="O135" s="529" t="e">
        <f ca="1">+IF(AND(ISNUMBER(OFFSET('Water Data'!$G$9,0,10*ROW('Water Data'!G129))),'Data Summary'!CD135="Yes"),OFFSET('Water Data'!$G$9,0,10*ROW('Water Data'!G129)),NA())</f>
        <v>#N/A</v>
      </c>
      <c r="P135" s="529" t="e">
        <f ca="1">+IF(AND(ISNUMBER(OFFSET('Water Data'!$H$4,0,10*ROW('Water Data'!H129))),'Data Summary'!CE135="Yes"),100-OFFSET('Water Data'!$H$4,0,10*ROW('Water Data'!H129)),NA())</f>
        <v>#N/A</v>
      </c>
      <c r="Q135" s="529" t="e">
        <f ca="1">+IF(AND(ISNUMBER(OFFSET('Water Data'!$H$6,0,10*ROW('Water Data'!H129))),'Data Summary'!CF135="Yes"),OFFSET('Water Data'!$H$6,0,10*ROW('Water Data'!H129)),NA())</f>
        <v>#N/A</v>
      </c>
      <c r="R135" s="529" t="e">
        <f ca="1">+IF(AND(ISNUMBER(OFFSET('Water Data'!$H$9,0,10*ROW('Water Data'!H129))),'Data Summary'!CG135="Yes"),OFFSET('Water Data'!$H$9,0,10*ROW('Water Data'!H129)),NA())</f>
        <v>#N/A</v>
      </c>
      <c r="S135" s="529" t="e">
        <f ca="1">+IF(AND(ISNUMBER(OFFSET('Water Data'!$I$4,0,10*ROW('Water Data'!I129))),'Data Summary'!CH135="Yes"),100-OFFSET('Water Data'!$I$4,0,10*ROW('Water Data'!I129)),NA())</f>
        <v>#N/A</v>
      </c>
      <c r="T135" s="529" t="e">
        <f ca="1">+IF(AND(ISNUMBER(OFFSET('Water Data'!$I$6,0,10*ROW('Water Data'!I129))),'Data Summary'!CI135="Yes"),OFFSET('Water Data'!$I$6,0,10*ROW('Water Data'!I129)),NA())</f>
        <v>#N/A</v>
      </c>
      <c r="U135" s="529" t="e">
        <f ca="1">+IF(AND(ISNUMBER(OFFSET('Water Data'!$I$9,0,10*ROW('Water Data'!I129))),'Data Summary'!CJ135="Yes"),OFFSET('Water Data'!$I$9,0,10*ROW('Water Data'!I129)),NA())</f>
        <v>#N/A</v>
      </c>
      <c r="V135" s="530" t="e">
        <f ca="1">+IF(AND(ISNUMBER(OFFSET('Sanitation Data'!$D$4,0,10*ROW('Sanitation Data'!D129))),'Data Summary'!CK135="Yes"),100-OFFSET('Sanitation Data'!$D$4,0,10*ROW('Sanitation Data'!D129)),NA())</f>
        <v>#N/A</v>
      </c>
      <c r="W135" s="530" t="e">
        <f ca="1">+IF(AND(ISNUMBER(OFFSET('Sanitation Data'!$D$6,0,10*ROW('Sanitation Data'!D129))),'Data Summary'!CL135="Yes"),OFFSET('Sanitation Data'!$D$6,0,10*ROW('Sanitation Data'!D129)),NA())</f>
        <v>#N/A</v>
      </c>
      <c r="X135" s="530" t="e">
        <f ca="1">+IF(AND(ISNUMBER(OFFSET('Sanitation Data'!$D$10,0,10*ROW('Sanitation Data'!D129))),'Data Summary'!CM135="Yes"),OFFSET('Sanitation Data'!$D$10,0,10*ROW('Sanitation Data'!D129)),NA())</f>
        <v>#N/A</v>
      </c>
      <c r="Y135" s="530" t="e">
        <f ca="1">+IF(AND(ISNUMBER(OFFSET('Sanitation Data'!$D$11,0,10*ROW('Sanitation Data'!D129))),'Data Summary'!CN135="Yes"),OFFSET('Sanitation Data'!$D$11,0,10*ROW('Sanitation Data'!D129)),NA())</f>
        <v>#N/A</v>
      </c>
      <c r="Z135" s="530" t="e">
        <f ca="1">+IF(AND(ISNUMBER(OFFSET('Sanitation Data'!$D$12,0,10*ROW('Sanitation Data'!D129))),'Data Summary'!CO135="Yes"),OFFSET('Sanitation Data'!$D$12,0,10*ROW('Sanitation Data'!D129)),NA())</f>
        <v>#N/A</v>
      </c>
      <c r="AA135" s="530" t="e">
        <f ca="1">+IF(AND(ISNUMBER(OFFSET('Sanitation Data'!$E$4,0,10*ROW('Sanitation Data'!E129))),'Data Summary'!CP135="Yes"),100-OFFSET('Sanitation Data'!$E$4,0,10*ROW('Sanitation Data'!E129)),NA())</f>
        <v>#N/A</v>
      </c>
      <c r="AB135" s="530" t="e">
        <f ca="1">+IF(AND(ISNUMBER(OFFSET('Sanitation Data'!$E$6,0,10*ROW('Sanitation Data'!E129))),'Data Summary'!CQ135="Yes"),OFFSET('Sanitation Data'!$E$6,0,10*ROW('Sanitation Data'!E129)),NA())</f>
        <v>#N/A</v>
      </c>
      <c r="AC135" s="530" t="e">
        <f ca="1">+IF(AND(ISNUMBER(OFFSET('Sanitation Data'!$E$10,0,10*ROW('Sanitation Data'!E129))),'Data Summary'!CR135="Yes"),OFFSET('Sanitation Data'!$E$10,0,10*ROW('Sanitation Data'!E129)),NA())</f>
        <v>#N/A</v>
      </c>
      <c r="AD135" s="530" t="e">
        <f ca="1">+IF(AND(ISNUMBER(OFFSET('Sanitation Data'!$E$11,0,10*ROW('Sanitation Data'!E129))),'Data Summary'!CS135="Yes"),OFFSET('Sanitation Data'!$E$11,0,10*ROW('Sanitation Data'!E129)),NA())</f>
        <v>#N/A</v>
      </c>
      <c r="AE135" s="530" t="e">
        <f ca="1">+IF(AND(ISNUMBER(OFFSET('Sanitation Data'!$E$12,0,10*ROW('Sanitation Data'!E129))),'Data Summary'!CT135="Yes"),OFFSET('Sanitation Data'!$E$12,0,10*ROW('Sanitation Data'!E129)),NA())</f>
        <v>#N/A</v>
      </c>
      <c r="AF135" s="530" t="e">
        <f ca="1">+IF(AND(ISNUMBER(OFFSET('Sanitation Data'!$F$4,0,10*ROW('Sanitation Data'!F129))),'Data Summary'!CU135="Yes"),100-OFFSET('Sanitation Data'!$F$4,0,10*ROW('Sanitation Data'!F129)),NA())</f>
        <v>#N/A</v>
      </c>
      <c r="AG135" s="530" t="e">
        <f ca="1">+IF(AND(ISNUMBER(OFFSET('Sanitation Data'!$F$6,0,10*ROW('Sanitation Data'!F129))),'Data Summary'!CV135="Yes"),OFFSET('Sanitation Data'!$F$6,0,10*ROW('Sanitation Data'!F129)),NA())</f>
        <v>#N/A</v>
      </c>
      <c r="AH135" s="530" t="e">
        <f ca="1">+IF(AND(ISNUMBER(OFFSET('Sanitation Data'!$F$10,0,10*ROW('Sanitation Data'!F129))),'Data Summary'!CW135="Yes"),OFFSET('Sanitation Data'!$F$10,0,10*ROW('Sanitation Data'!F129)),NA())</f>
        <v>#N/A</v>
      </c>
      <c r="AI135" s="530" t="e">
        <f ca="1">+IF(AND(ISNUMBER(OFFSET('Sanitation Data'!$F$11,0,10*ROW('Sanitation Data'!F129))),'Data Summary'!CX135="Yes"),OFFSET('Sanitation Data'!$F$11,0,10*ROW('Sanitation Data'!F129)),NA())</f>
        <v>#N/A</v>
      </c>
      <c r="AJ135" s="530" t="e">
        <f ca="1">+IF(AND(ISNUMBER(OFFSET('Sanitation Data'!$F$12,0,10*ROW('Sanitation Data'!F129))),'Data Summary'!CY135="Yes"),OFFSET('Sanitation Data'!$F$12,0,10*ROW('Sanitation Data'!F129)),NA())</f>
        <v>#N/A</v>
      </c>
      <c r="AK135" s="530" t="e">
        <f ca="1">+IF(AND(ISNUMBER(OFFSET('Sanitation Data'!$G$4,0,10*ROW('Sanitation Data'!G129))),'Data Summary'!CZ135="Yes"),100-OFFSET('Sanitation Data'!$G$4,0,10*ROW('Sanitation Data'!G129)),NA())</f>
        <v>#N/A</v>
      </c>
      <c r="AL135" s="530" t="e">
        <f ca="1">+IF(AND(ISNUMBER(OFFSET('Sanitation Data'!$G$6,0,10*ROW('Sanitation Data'!G129))),'Data Summary'!DA135="Yes"),OFFSET('Sanitation Data'!$G$6,0,10*ROW('Sanitation Data'!G129)),NA())</f>
        <v>#N/A</v>
      </c>
      <c r="AM135" s="530" t="e">
        <f ca="1">+IF(AND(ISNUMBER(OFFSET('Sanitation Data'!$G$10,0,10*ROW('Sanitation Data'!G129))),'Data Summary'!DB135="Yes"),OFFSET('Sanitation Data'!$G$10,0,10*ROW('Sanitation Data'!G129)),NA())</f>
        <v>#N/A</v>
      </c>
      <c r="AN135" s="530" t="e">
        <f ca="1">+IF(AND(ISNUMBER(OFFSET('Sanitation Data'!$G$11,0,10*ROW('Sanitation Data'!G129))),'Data Summary'!DC135="Yes"),OFFSET('Sanitation Data'!$G$11,0,10*ROW('Sanitation Data'!G129)),NA())</f>
        <v>#N/A</v>
      </c>
      <c r="AO135" s="530" t="e">
        <f ca="1">+IF(AND(ISNUMBER(OFFSET('Sanitation Data'!$G$12,0,10*ROW('Sanitation Data'!G129))),'Data Summary'!DD135="Yes"),OFFSET('Sanitation Data'!$G$12,0,10*ROW('Sanitation Data'!G129)),NA())</f>
        <v>#N/A</v>
      </c>
      <c r="AP135" s="530" t="e">
        <f ca="1">+IF(AND(ISNUMBER(OFFSET('Sanitation Data'!$H$4,0,10*ROW('Sanitation Data'!H129))),'Data Summary'!DE135="Yes"),100-OFFSET('Sanitation Data'!$H$4,0,10*ROW('Sanitation Data'!H129)),NA())</f>
        <v>#N/A</v>
      </c>
      <c r="AQ135" s="530" t="e">
        <f ca="1">+IF(AND(ISNUMBER(OFFSET('Sanitation Data'!$H$6,0,10*ROW('Sanitation Data'!H129))),'Data Summary'!DF135="Yes"),OFFSET('Sanitation Data'!$H$6,0,10*ROW('Sanitation Data'!H129)),NA())</f>
        <v>#N/A</v>
      </c>
      <c r="AR135" s="530" t="e">
        <f ca="1">+IF(AND(ISNUMBER(OFFSET('Sanitation Data'!$H$10,0,10*ROW('Sanitation Data'!H129))),'Data Summary'!DG135="Yes"),OFFSET('Sanitation Data'!$H$10,0,10*ROW('Sanitation Data'!H129)),NA())</f>
        <v>#N/A</v>
      </c>
      <c r="AS135" s="530" t="e">
        <f ca="1">+IF(AND(ISNUMBER(OFFSET('Sanitation Data'!$H$11,0,10*ROW('Sanitation Data'!H129))),'Data Summary'!DH135="Yes"),OFFSET('Sanitation Data'!$H$11,0,10*ROW('Sanitation Data'!H129)),NA())</f>
        <v>#N/A</v>
      </c>
      <c r="AT135" s="530" t="e">
        <f ca="1">+IF(AND(ISNUMBER(OFFSET('Sanitation Data'!$H$12,0,10*ROW('Sanitation Data'!H129))),'Data Summary'!DI135="Yes"),OFFSET('Sanitation Data'!$H$12,0,10*ROW('Sanitation Data'!H129)),NA())</f>
        <v>#N/A</v>
      </c>
      <c r="AU135" s="530" t="e">
        <f ca="1">+IF(AND(ISNUMBER(OFFSET('Sanitation Data'!$I$4,0,10*ROW('Sanitation Data'!I129))),'Data Summary'!DJ135="Yes"),100-OFFSET('Sanitation Data'!$I$4,0,10*ROW('Sanitation Data'!I129)),NA())</f>
        <v>#N/A</v>
      </c>
      <c r="AV135" s="530" t="e">
        <f ca="1">+IF(AND(ISNUMBER(OFFSET('Sanitation Data'!$I$6,0,10*ROW('Sanitation Data'!I129))),'Data Summary'!DK135="Yes"),OFFSET('Sanitation Data'!$I$6,0,10*ROW('Sanitation Data'!I129)),NA())</f>
        <v>#N/A</v>
      </c>
      <c r="AW135" s="530" t="e">
        <f ca="1">+IF(AND(ISNUMBER(OFFSET('Sanitation Data'!$I$10,0,10*ROW('Sanitation Data'!I129))),'Data Summary'!DL135="Yes"),OFFSET('Sanitation Data'!$I$10,0,10*ROW('Sanitation Data'!I129)),NA())</f>
        <v>#N/A</v>
      </c>
      <c r="AX135" s="530" t="e">
        <f ca="1">+IF(AND(ISNUMBER(OFFSET('Sanitation Data'!$I$11,0,10*ROW('Sanitation Data'!I129))),'Data Summary'!DM135="Yes"),OFFSET('Sanitation Data'!$I$11,0,10*ROW('Sanitation Data'!I129)),NA())</f>
        <v>#N/A</v>
      </c>
      <c r="AY135" s="530" t="e">
        <f ca="1">+IF(AND(ISNUMBER(OFFSET('Sanitation Data'!$I$12,0,10*ROW('Sanitation Data'!I129))),'Data Summary'!DN135="Yes"),OFFSET('Sanitation Data'!$I$12,0,10*ROW('Sanitation Data'!I129)),NA())</f>
        <v>#N/A</v>
      </c>
      <c r="AZ135" s="531" t="e">
        <f ca="1">+IF(AND(ISNUMBER(OFFSET('Hygiene Data'!$D$5,0,10*ROW('Hygiene Data'!D129))),'Data Summary'!DO135="Yes"),OFFSET('Hygiene Data'!$D$5,0,10*ROW('Hygiene Data'!D129)),NA())</f>
        <v>#N/A</v>
      </c>
      <c r="BA135" s="531" t="e">
        <f ca="1">+IF(AND(ISNUMBER(OFFSET('Hygiene Data'!$D$7,0,10*ROW('Hygiene Data'!D129))),'Data Summary'!DP135="Yes"),OFFSET('Hygiene Data'!$D$7,0,10*ROW('Hygiene Data'!D129)),NA())</f>
        <v>#N/A</v>
      </c>
      <c r="BB135" s="531" t="e">
        <f ca="1">+IF(AND(ISNUMBER(OFFSET('Hygiene Data'!$D$9,0,10*ROW('Hygiene Data'!D129))),'Data Summary'!DQ135="Yes"),OFFSET('Hygiene Data'!$D$9,0,10*ROW('Hygiene Data'!D129)),NA())</f>
        <v>#N/A</v>
      </c>
      <c r="BC135" s="531" t="e">
        <f ca="1">+IF(AND(ISNUMBER(OFFSET('Hygiene Data'!$E$5,0,10*ROW('Hygiene Data'!E129))),'Data Summary'!DR135="Yes"),OFFSET('Hygiene Data'!$E$5,0,10*ROW('Hygiene Data'!E129)),NA())</f>
        <v>#N/A</v>
      </c>
      <c r="BD135" s="531" t="e">
        <f ca="1">+IF(AND(ISNUMBER(OFFSET('Hygiene Data'!$E$7,0,10*ROW('Hygiene Data'!E129))),'Data Summary'!DS135="Yes"),OFFSET('Hygiene Data'!$E$7,0,10*ROW('Hygiene Data'!E129)),NA())</f>
        <v>#N/A</v>
      </c>
      <c r="BE135" s="531" t="e">
        <f ca="1">+IF(AND(ISNUMBER(OFFSET('Hygiene Data'!$E$9,0,10*ROW('Hygiene Data'!E129))),'Data Summary'!DT135="Yes"),OFFSET('Hygiene Data'!$E$9,0,10*ROW('Hygiene Data'!E129)),NA())</f>
        <v>#N/A</v>
      </c>
      <c r="BF135" s="531" t="e">
        <f ca="1">+IF(AND(ISNUMBER(OFFSET('Hygiene Data'!$F$5,0,10*ROW('Hygiene Data'!F129))),'Data Summary'!DU135="Yes"),OFFSET('Hygiene Data'!$F$5,0,10*ROW('Hygiene Data'!F129)),NA())</f>
        <v>#N/A</v>
      </c>
      <c r="BG135" s="531" t="e">
        <f ca="1">+IF(AND(ISNUMBER(OFFSET('Hygiene Data'!$F$7,0,10*ROW('Hygiene Data'!F129))),'Data Summary'!DV135="Yes"),OFFSET('Hygiene Data'!$F$7,0,10*ROW('Hygiene Data'!F129)),NA())</f>
        <v>#N/A</v>
      </c>
      <c r="BH135" s="531" t="e">
        <f ca="1">+IF(AND(ISNUMBER(OFFSET('Hygiene Data'!$F$9,0,10*ROW('Hygiene Data'!F129))),'Data Summary'!DW135="Yes"),OFFSET('Hygiene Data'!$F$9,0,10*ROW('Hygiene Data'!F129)),NA())</f>
        <v>#N/A</v>
      </c>
      <c r="BI135" s="531" t="e">
        <f ca="1">+IF(AND(ISNUMBER(OFFSET('Hygiene Data'!$G$5,0,10*ROW('Hygiene Data'!G129))),'Data Summary'!DX135="Yes"),OFFSET('Hygiene Data'!$G$5,0,10*ROW('Hygiene Data'!G129)),NA())</f>
        <v>#N/A</v>
      </c>
      <c r="BJ135" s="531" t="e">
        <f ca="1">+IF(AND(ISNUMBER(OFFSET('Hygiene Data'!$G$7,0,10*ROW('Hygiene Data'!G129))),'Data Summary'!DY135="Yes"),OFFSET('Hygiene Data'!$G$7,0,10*ROW('Hygiene Data'!G129)),NA())</f>
        <v>#N/A</v>
      </c>
      <c r="BK135" s="531" t="e">
        <f ca="1">+IF(AND(ISNUMBER(OFFSET('Hygiene Data'!$G$9,0,10*ROW('Hygiene Data'!G129))),'Data Summary'!DZ135="Yes"),OFFSET('Hygiene Data'!$G$9,0,10*ROW('Hygiene Data'!G129)),NA())</f>
        <v>#N/A</v>
      </c>
      <c r="BL135" s="531" t="e">
        <f ca="1">+IF(AND(ISNUMBER(OFFSET('Hygiene Data'!$H$5,0,10*ROW('Hygiene Data'!H129))),'Data Summary'!EA135="Yes"),OFFSET('Hygiene Data'!$H$5,0,10*ROW('Hygiene Data'!H129)),NA())</f>
        <v>#N/A</v>
      </c>
      <c r="BM135" s="531" t="e">
        <f ca="1">+IF(AND(ISNUMBER(OFFSET('Hygiene Data'!$H$7,0,10*ROW('Hygiene Data'!H129))),'Data Summary'!EB135="Yes"),OFFSET('Hygiene Data'!$H$7,0,10*ROW('Hygiene Data'!H129)),NA())</f>
        <v>#N/A</v>
      </c>
      <c r="BN135" s="531" t="e">
        <f ca="1">+IF(AND(ISNUMBER(OFFSET('Hygiene Data'!$H$9,0,10*ROW('Hygiene Data'!H129))),'Data Summary'!EC135="Yes"),OFFSET('Hygiene Data'!$H$9,0,10*ROW('Hygiene Data'!H129)),NA())</f>
        <v>#N/A</v>
      </c>
      <c r="BO135" s="531" t="e">
        <f ca="1">+IF(AND(ISNUMBER(OFFSET('Hygiene Data'!$I$5,0,10*ROW('Hygiene Data'!I129))),'Data Summary'!ED135="Yes"),OFFSET('Hygiene Data'!$I$5,0,10*ROW('Hygiene Data'!I129)),NA())</f>
        <v>#N/A</v>
      </c>
      <c r="BP135" s="531" t="e">
        <f ca="1">+IF(AND(ISNUMBER(OFFSET('Hygiene Data'!$I$7,0,10*ROW('Hygiene Data'!I129))),'Data Summary'!EE135="Yes"),OFFSET('Hygiene Data'!$I$7,0,10*ROW('Hygiene Data'!I129)),NA())</f>
        <v>#N/A</v>
      </c>
      <c r="BQ135" s="531" t="e">
        <f ca="1">+IF(AND(ISNUMBER(OFFSET('Hygiene Data'!$I$9,0,10*ROW('Hygiene Data'!I129))),'Data Summary'!EF135="Yes"),OFFSET('Hygiene Data'!$I$9,0,10*ROW('Hygiene Data'!I129)),NA())</f>
        <v>#N/A</v>
      </c>
    </row>
    <row r="136" spans="1:69" x14ac:dyDescent="0.25">
      <c r="A136" s="527" t="e">
        <f ca="1">+RIGHT('Data Summary'!A136,LEN('Data Summary'!A136)-9)</f>
        <v>#VALUE!</v>
      </c>
      <c r="B136" s="501" t="str">
        <f ca="1">+IF(ISTEXT('Data Summary'!B136),'Data Summary'!B136,"")</f>
        <v/>
      </c>
      <c r="C136" s="528" t="e">
        <f ca="1">+VALUE('Data Summary'!C136)</f>
        <v>#VALUE!</v>
      </c>
      <c r="D136" s="529" t="e">
        <f ca="1">+IF(AND(ISNUMBER(OFFSET('Water Data'!$D$4,0,10*ROW('Water Data'!D130))),'Data Summary'!BS136="Yes"),100-OFFSET('Water Data'!$D$4,0,10*ROW('Water Data'!D130)),NA())</f>
        <v>#N/A</v>
      </c>
      <c r="E136" s="529" t="e">
        <f ca="1">+IF(AND(ISNUMBER(OFFSET('Water Data'!$D$6,0,10*ROW('Water Data'!D130))),'Data Summary'!BT136="Yes"),OFFSET('Water Data'!$D$6,0,10*ROW('Water Data'!D130)),NA())</f>
        <v>#N/A</v>
      </c>
      <c r="F136" s="529" t="e">
        <f ca="1">+IF(AND(ISNUMBER(OFFSET('Water Data'!$D$9,0,10*ROW('Water Data'!D130))),'Data Summary'!BU136="Yes"),OFFSET('Water Data'!$D$9,0,10*ROW('Water Data'!D130)),NA())</f>
        <v>#N/A</v>
      </c>
      <c r="G136" s="529" t="e">
        <f ca="1">+IF(AND(ISNUMBER(OFFSET('Water Data'!$E$4,0,10*ROW('Water Data'!E130))),'Data Summary'!BV136="Yes"),100-OFFSET('Water Data'!$E$4,0,10*ROW('Water Data'!E130)),NA())</f>
        <v>#N/A</v>
      </c>
      <c r="H136" s="529" t="e">
        <f ca="1">+IF(AND(ISNUMBER(OFFSET('Water Data'!$E$6,0,10*ROW('Water Data'!E130))),'Data Summary'!BW136="Yes"),OFFSET('Water Data'!$E$6,0,10*ROW('Water Data'!E130)),NA())</f>
        <v>#N/A</v>
      </c>
      <c r="I136" s="529" t="e">
        <f ca="1">+IF(AND(ISNUMBER(OFFSET('Water Data'!$E$9,0,10*ROW('Water Data'!E130))),'Data Summary'!BX136="Yes"),OFFSET('Water Data'!$E$9,0,10*ROW('Water Data'!E130)),NA())</f>
        <v>#N/A</v>
      </c>
      <c r="J136" s="529" t="e">
        <f ca="1">+IF(AND(ISNUMBER(OFFSET('Water Data'!$F$4,0,10*ROW('Water Data'!F130))),'Data Summary'!BY136="Yes"),100-OFFSET('Water Data'!$F$4,0,10*ROW('Water Data'!F130)),NA())</f>
        <v>#N/A</v>
      </c>
      <c r="K136" s="529" t="e">
        <f ca="1">+IF(AND(ISNUMBER(OFFSET('Water Data'!$F$6,0,10*ROW('Water Data'!F130))),'Data Summary'!BZ136="Yes"),OFFSET('Water Data'!$F$6,0,10*ROW('Water Data'!F130)),NA())</f>
        <v>#N/A</v>
      </c>
      <c r="L136" s="529" t="e">
        <f ca="1">+IF(AND(ISNUMBER(OFFSET('Water Data'!$F$9,0,10*ROW('Water Data'!F130))),'Data Summary'!CA136="Yes"),OFFSET('Water Data'!$F$9,0,10*ROW('Water Data'!F130)),NA())</f>
        <v>#N/A</v>
      </c>
      <c r="M136" s="529" t="e">
        <f ca="1">+IF(AND(ISNUMBER(OFFSET('Water Data'!$G$4,0,10*ROW('Water Data'!G130))),'Data Summary'!CB136="Yes"),100-OFFSET('Water Data'!$G$4,0,10*ROW('Water Data'!G130)),NA())</f>
        <v>#N/A</v>
      </c>
      <c r="N136" s="529" t="e">
        <f ca="1">+IF(AND(ISNUMBER(OFFSET('Water Data'!$G$6,0,10*ROW('Water Data'!G130))),'Data Summary'!CC136="Yes"),OFFSET('Water Data'!$G$6,0,10*ROW('Water Data'!G130)),NA())</f>
        <v>#N/A</v>
      </c>
      <c r="O136" s="529" t="e">
        <f ca="1">+IF(AND(ISNUMBER(OFFSET('Water Data'!$G$9,0,10*ROW('Water Data'!G130))),'Data Summary'!CD136="Yes"),OFFSET('Water Data'!$G$9,0,10*ROW('Water Data'!G130)),NA())</f>
        <v>#N/A</v>
      </c>
      <c r="P136" s="529" t="e">
        <f ca="1">+IF(AND(ISNUMBER(OFFSET('Water Data'!$H$4,0,10*ROW('Water Data'!H130))),'Data Summary'!CE136="Yes"),100-OFFSET('Water Data'!$H$4,0,10*ROW('Water Data'!H130)),NA())</f>
        <v>#N/A</v>
      </c>
      <c r="Q136" s="529" t="e">
        <f ca="1">+IF(AND(ISNUMBER(OFFSET('Water Data'!$H$6,0,10*ROW('Water Data'!H130))),'Data Summary'!CF136="Yes"),OFFSET('Water Data'!$H$6,0,10*ROW('Water Data'!H130)),NA())</f>
        <v>#N/A</v>
      </c>
      <c r="R136" s="529" t="e">
        <f ca="1">+IF(AND(ISNUMBER(OFFSET('Water Data'!$H$9,0,10*ROW('Water Data'!H130))),'Data Summary'!CG136="Yes"),OFFSET('Water Data'!$H$9,0,10*ROW('Water Data'!H130)),NA())</f>
        <v>#N/A</v>
      </c>
      <c r="S136" s="529" t="e">
        <f ca="1">+IF(AND(ISNUMBER(OFFSET('Water Data'!$I$4,0,10*ROW('Water Data'!I130))),'Data Summary'!CH136="Yes"),100-OFFSET('Water Data'!$I$4,0,10*ROW('Water Data'!I130)),NA())</f>
        <v>#N/A</v>
      </c>
      <c r="T136" s="529" t="e">
        <f ca="1">+IF(AND(ISNUMBER(OFFSET('Water Data'!$I$6,0,10*ROW('Water Data'!I130))),'Data Summary'!CI136="Yes"),OFFSET('Water Data'!$I$6,0,10*ROW('Water Data'!I130)),NA())</f>
        <v>#N/A</v>
      </c>
      <c r="U136" s="529" t="e">
        <f ca="1">+IF(AND(ISNUMBER(OFFSET('Water Data'!$I$9,0,10*ROW('Water Data'!I130))),'Data Summary'!CJ136="Yes"),OFFSET('Water Data'!$I$9,0,10*ROW('Water Data'!I130)),NA())</f>
        <v>#N/A</v>
      </c>
      <c r="V136" s="530" t="e">
        <f ca="1">+IF(AND(ISNUMBER(OFFSET('Sanitation Data'!$D$4,0,10*ROW('Sanitation Data'!D130))),'Data Summary'!CK136="Yes"),100-OFFSET('Sanitation Data'!$D$4,0,10*ROW('Sanitation Data'!D130)),NA())</f>
        <v>#N/A</v>
      </c>
      <c r="W136" s="530" t="e">
        <f ca="1">+IF(AND(ISNUMBER(OFFSET('Sanitation Data'!$D$6,0,10*ROW('Sanitation Data'!D130))),'Data Summary'!CL136="Yes"),OFFSET('Sanitation Data'!$D$6,0,10*ROW('Sanitation Data'!D130)),NA())</f>
        <v>#N/A</v>
      </c>
      <c r="X136" s="530" t="e">
        <f ca="1">+IF(AND(ISNUMBER(OFFSET('Sanitation Data'!$D$10,0,10*ROW('Sanitation Data'!D130))),'Data Summary'!CM136="Yes"),OFFSET('Sanitation Data'!$D$10,0,10*ROW('Sanitation Data'!D130)),NA())</f>
        <v>#N/A</v>
      </c>
      <c r="Y136" s="530" t="e">
        <f ca="1">+IF(AND(ISNUMBER(OFFSET('Sanitation Data'!$D$11,0,10*ROW('Sanitation Data'!D130))),'Data Summary'!CN136="Yes"),OFFSET('Sanitation Data'!$D$11,0,10*ROW('Sanitation Data'!D130)),NA())</f>
        <v>#N/A</v>
      </c>
      <c r="Z136" s="530" t="e">
        <f ca="1">+IF(AND(ISNUMBER(OFFSET('Sanitation Data'!$D$12,0,10*ROW('Sanitation Data'!D130))),'Data Summary'!CO136="Yes"),OFFSET('Sanitation Data'!$D$12,0,10*ROW('Sanitation Data'!D130)),NA())</f>
        <v>#N/A</v>
      </c>
      <c r="AA136" s="530" t="e">
        <f ca="1">+IF(AND(ISNUMBER(OFFSET('Sanitation Data'!$E$4,0,10*ROW('Sanitation Data'!E130))),'Data Summary'!CP136="Yes"),100-OFFSET('Sanitation Data'!$E$4,0,10*ROW('Sanitation Data'!E130)),NA())</f>
        <v>#N/A</v>
      </c>
      <c r="AB136" s="530" t="e">
        <f ca="1">+IF(AND(ISNUMBER(OFFSET('Sanitation Data'!$E$6,0,10*ROW('Sanitation Data'!E130))),'Data Summary'!CQ136="Yes"),OFFSET('Sanitation Data'!$E$6,0,10*ROW('Sanitation Data'!E130)),NA())</f>
        <v>#N/A</v>
      </c>
      <c r="AC136" s="530" t="e">
        <f ca="1">+IF(AND(ISNUMBER(OFFSET('Sanitation Data'!$E$10,0,10*ROW('Sanitation Data'!E130))),'Data Summary'!CR136="Yes"),OFFSET('Sanitation Data'!$E$10,0,10*ROW('Sanitation Data'!E130)),NA())</f>
        <v>#N/A</v>
      </c>
      <c r="AD136" s="530" t="e">
        <f ca="1">+IF(AND(ISNUMBER(OFFSET('Sanitation Data'!$E$11,0,10*ROW('Sanitation Data'!E130))),'Data Summary'!CS136="Yes"),OFFSET('Sanitation Data'!$E$11,0,10*ROW('Sanitation Data'!E130)),NA())</f>
        <v>#N/A</v>
      </c>
      <c r="AE136" s="530" t="e">
        <f ca="1">+IF(AND(ISNUMBER(OFFSET('Sanitation Data'!$E$12,0,10*ROW('Sanitation Data'!E130))),'Data Summary'!CT136="Yes"),OFFSET('Sanitation Data'!$E$12,0,10*ROW('Sanitation Data'!E130)),NA())</f>
        <v>#N/A</v>
      </c>
      <c r="AF136" s="530" t="e">
        <f ca="1">+IF(AND(ISNUMBER(OFFSET('Sanitation Data'!$F$4,0,10*ROW('Sanitation Data'!F130))),'Data Summary'!CU136="Yes"),100-OFFSET('Sanitation Data'!$F$4,0,10*ROW('Sanitation Data'!F130)),NA())</f>
        <v>#N/A</v>
      </c>
      <c r="AG136" s="530" t="e">
        <f ca="1">+IF(AND(ISNUMBER(OFFSET('Sanitation Data'!$F$6,0,10*ROW('Sanitation Data'!F130))),'Data Summary'!CV136="Yes"),OFFSET('Sanitation Data'!$F$6,0,10*ROW('Sanitation Data'!F130)),NA())</f>
        <v>#N/A</v>
      </c>
      <c r="AH136" s="530" t="e">
        <f ca="1">+IF(AND(ISNUMBER(OFFSET('Sanitation Data'!$F$10,0,10*ROW('Sanitation Data'!F130))),'Data Summary'!CW136="Yes"),OFFSET('Sanitation Data'!$F$10,0,10*ROW('Sanitation Data'!F130)),NA())</f>
        <v>#N/A</v>
      </c>
      <c r="AI136" s="530" t="e">
        <f ca="1">+IF(AND(ISNUMBER(OFFSET('Sanitation Data'!$F$11,0,10*ROW('Sanitation Data'!F130))),'Data Summary'!CX136="Yes"),OFFSET('Sanitation Data'!$F$11,0,10*ROW('Sanitation Data'!F130)),NA())</f>
        <v>#N/A</v>
      </c>
      <c r="AJ136" s="530" t="e">
        <f ca="1">+IF(AND(ISNUMBER(OFFSET('Sanitation Data'!$F$12,0,10*ROW('Sanitation Data'!F130))),'Data Summary'!CY136="Yes"),OFFSET('Sanitation Data'!$F$12,0,10*ROW('Sanitation Data'!F130)),NA())</f>
        <v>#N/A</v>
      </c>
      <c r="AK136" s="530" t="e">
        <f ca="1">+IF(AND(ISNUMBER(OFFSET('Sanitation Data'!$G$4,0,10*ROW('Sanitation Data'!G130))),'Data Summary'!CZ136="Yes"),100-OFFSET('Sanitation Data'!$G$4,0,10*ROW('Sanitation Data'!G130)),NA())</f>
        <v>#N/A</v>
      </c>
      <c r="AL136" s="530" t="e">
        <f ca="1">+IF(AND(ISNUMBER(OFFSET('Sanitation Data'!$G$6,0,10*ROW('Sanitation Data'!G130))),'Data Summary'!DA136="Yes"),OFFSET('Sanitation Data'!$G$6,0,10*ROW('Sanitation Data'!G130)),NA())</f>
        <v>#N/A</v>
      </c>
      <c r="AM136" s="530" t="e">
        <f ca="1">+IF(AND(ISNUMBER(OFFSET('Sanitation Data'!$G$10,0,10*ROW('Sanitation Data'!G130))),'Data Summary'!DB136="Yes"),OFFSET('Sanitation Data'!$G$10,0,10*ROW('Sanitation Data'!G130)),NA())</f>
        <v>#N/A</v>
      </c>
      <c r="AN136" s="530" t="e">
        <f ca="1">+IF(AND(ISNUMBER(OFFSET('Sanitation Data'!$G$11,0,10*ROW('Sanitation Data'!G130))),'Data Summary'!DC136="Yes"),OFFSET('Sanitation Data'!$G$11,0,10*ROW('Sanitation Data'!G130)),NA())</f>
        <v>#N/A</v>
      </c>
      <c r="AO136" s="530" t="e">
        <f ca="1">+IF(AND(ISNUMBER(OFFSET('Sanitation Data'!$G$12,0,10*ROW('Sanitation Data'!G130))),'Data Summary'!DD136="Yes"),OFFSET('Sanitation Data'!$G$12,0,10*ROW('Sanitation Data'!G130)),NA())</f>
        <v>#N/A</v>
      </c>
      <c r="AP136" s="530" t="e">
        <f ca="1">+IF(AND(ISNUMBER(OFFSET('Sanitation Data'!$H$4,0,10*ROW('Sanitation Data'!H130))),'Data Summary'!DE136="Yes"),100-OFFSET('Sanitation Data'!$H$4,0,10*ROW('Sanitation Data'!H130)),NA())</f>
        <v>#N/A</v>
      </c>
      <c r="AQ136" s="530" t="e">
        <f ca="1">+IF(AND(ISNUMBER(OFFSET('Sanitation Data'!$H$6,0,10*ROW('Sanitation Data'!H130))),'Data Summary'!DF136="Yes"),OFFSET('Sanitation Data'!$H$6,0,10*ROW('Sanitation Data'!H130)),NA())</f>
        <v>#N/A</v>
      </c>
      <c r="AR136" s="530" t="e">
        <f ca="1">+IF(AND(ISNUMBER(OFFSET('Sanitation Data'!$H$10,0,10*ROW('Sanitation Data'!H130))),'Data Summary'!DG136="Yes"),OFFSET('Sanitation Data'!$H$10,0,10*ROW('Sanitation Data'!H130)),NA())</f>
        <v>#N/A</v>
      </c>
      <c r="AS136" s="530" t="e">
        <f ca="1">+IF(AND(ISNUMBER(OFFSET('Sanitation Data'!$H$11,0,10*ROW('Sanitation Data'!H130))),'Data Summary'!DH136="Yes"),OFFSET('Sanitation Data'!$H$11,0,10*ROW('Sanitation Data'!H130)),NA())</f>
        <v>#N/A</v>
      </c>
      <c r="AT136" s="530" t="e">
        <f ca="1">+IF(AND(ISNUMBER(OFFSET('Sanitation Data'!$H$12,0,10*ROW('Sanitation Data'!H130))),'Data Summary'!DI136="Yes"),OFFSET('Sanitation Data'!$H$12,0,10*ROW('Sanitation Data'!H130)),NA())</f>
        <v>#N/A</v>
      </c>
      <c r="AU136" s="530" t="e">
        <f ca="1">+IF(AND(ISNUMBER(OFFSET('Sanitation Data'!$I$4,0,10*ROW('Sanitation Data'!I130))),'Data Summary'!DJ136="Yes"),100-OFFSET('Sanitation Data'!$I$4,0,10*ROW('Sanitation Data'!I130)),NA())</f>
        <v>#N/A</v>
      </c>
      <c r="AV136" s="530" t="e">
        <f ca="1">+IF(AND(ISNUMBER(OFFSET('Sanitation Data'!$I$6,0,10*ROW('Sanitation Data'!I130))),'Data Summary'!DK136="Yes"),OFFSET('Sanitation Data'!$I$6,0,10*ROW('Sanitation Data'!I130)),NA())</f>
        <v>#N/A</v>
      </c>
      <c r="AW136" s="530" t="e">
        <f ca="1">+IF(AND(ISNUMBER(OFFSET('Sanitation Data'!$I$10,0,10*ROW('Sanitation Data'!I130))),'Data Summary'!DL136="Yes"),OFFSET('Sanitation Data'!$I$10,0,10*ROW('Sanitation Data'!I130)),NA())</f>
        <v>#N/A</v>
      </c>
      <c r="AX136" s="530" t="e">
        <f ca="1">+IF(AND(ISNUMBER(OFFSET('Sanitation Data'!$I$11,0,10*ROW('Sanitation Data'!I130))),'Data Summary'!DM136="Yes"),OFFSET('Sanitation Data'!$I$11,0,10*ROW('Sanitation Data'!I130)),NA())</f>
        <v>#N/A</v>
      </c>
      <c r="AY136" s="530" t="e">
        <f ca="1">+IF(AND(ISNUMBER(OFFSET('Sanitation Data'!$I$12,0,10*ROW('Sanitation Data'!I130))),'Data Summary'!DN136="Yes"),OFFSET('Sanitation Data'!$I$12,0,10*ROW('Sanitation Data'!I130)),NA())</f>
        <v>#N/A</v>
      </c>
      <c r="AZ136" s="531" t="e">
        <f ca="1">+IF(AND(ISNUMBER(OFFSET('Hygiene Data'!$D$5,0,10*ROW('Hygiene Data'!D130))),'Data Summary'!DO136="Yes"),OFFSET('Hygiene Data'!$D$5,0,10*ROW('Hygiene Data'!D130)),NA())</f>
        <v>#N/A</v>
      </c>
      <c r="BA136" s="531" t="e">
        <f ca="1">+IF(AND(ISNUMBER(OFFSET('Hygiene Data'!$D$7,0,10*ROW('Hygiene Data'!D130))),'Data Summary'!DP136="Yes"),OFFSET('Hygiene Data'!$D$7,0,10*ROW('Hygiene Data'!D130)),NA())</f>
        <v>#N/A</v>
      </c>
      <c r="BB136" s="531" t="e">
        <f ca="1">+IF(AND(ISNUMBER(OFFSET('Hygiene Data'!$D$9,0,10*ROW('Hygiene Data'!D130))),'Data Summary'!DQ136="Yes"),OFFSET('Hygiene Data'!$D$9,0,10*ROW('Hygiene Data'!D130)),NA())</f>
        <v>#N/A</v>
      </c>
      <c r="BC136" s="531" t="e">
        <f ca="1">+IF(AND(ISNUMBER(OFFSET('Hygiene Data'!$E$5,0,10*ROW('Hygiene Data'!E130))),'Data Summary'!DR136="Yes"),OFFSET('Hygiene Data'!$E$5,0,10*ROW('Hygiene Data'!E130)),NA())</f>
        <v>#N/A</v>
      </c>
      <c r="BD136" s="531" t="e">
        <f ca="1">+IF(AND(ISNUMBER(OFFSET('Hygiene Data'!$E$7,0,10*ROW('Hygiene Data'!E130))),'Data Summary'!DS136="Yes"),OFFSET('Hygiene Data'!$E$7,0,10*ROW('Hygiene Data'!E130)),NA())</f>
        <v>#N/A</v>
      </c>
      <c r="BE136" s="531" t="e">
        <f ca="1">+IF(AND(ISNUMBER(OFFSET('Hygiene Data'!$E$9,0,10*ROW('Hygiene Data'!E130))),'Data Summary'!DT136="Yes"),OFFSET('Hygiene Data'!$E$9,0,10*ROW('Hygiene Data'!E130)),NA())</f>
        <v>#N/A</v>
      </c>
      <c r="BF136" s="531" t="e">
        <f ca="1">+IF(AND(ISNUMBER(OFFSET('Hygiene Data'!$F$5,0,10*ROW('Hygiene Data'!F130))),'Data Summary'!DU136="Yes"),OFFSET('Hygiene Data'!$F$5,0,10*ROW('Hygiene Data'!F130)),NA())</f>
        <v>#N/A</v>
      </c>
      <c r="BG136" s="531" t="e">
        <f ca="1">+IF(AND(ISNUMBER(OFFSET('Hygiene Data'!$F$7,0,10*ROW('Hygiene Data'!F130))),'Data Summary'!DV136="Yes"),OFFSET('Hygiene Data'!$F$7,0,10*ROW('Hygiene Data'!F130)),NA())</f>
        <v>#N/A</v>
      </c>
      <c r="BH136" s="531" t="e">
        <f ca="1">+IF(AND(ISNUMBER(OFFSET('Hygiene Data'!$F$9,0,10*ROW('Hygiene Data'!F130))),'Data Summary'!DW136="Yes"),OFFSET('Hygiene Data'!$F$9,0,10*ROW('Hygiene Data'!F130)),NA())</f>
        <v>#N/A</v>
      </c>
      <c r="BI136" s="531" t="e">
        <f ca="1">+IF(AND(ISNUMBER(OFFSET('Hygiene Data'!$G$5,0,10*ROW('Hygiene Data'!G130))),'Data Summary'!DX136="Yes"),OFFSET('Hygiene Data'!$G$5,0,10*ROW('Hygiene Data'!G130)),NA())</f>
        <v>#N/A</v>
      </c>
      <c r="BJ136" s="531" t="e">
        <f ca="1">+IF(AND(ISNUMBER(OFFSET('Hygiene Data'!$G$7,0,10*ROW('Hygiene Data'!G130))),'Data Summary'!DY136="Yes"),OFFSET('Hygiene Data'!$G$7,0,10*ROW('Hygiene Data'!G130)),NA())</f>
        <v>#N/A</v>
      </c>
      <c r="BK136" s="531" t="e">
        <f ca="1">+IF(AND(ISNUMBER(OFFSET('Hygiene Data'!$G$9,0,10*ROW('Hygiene Data'!G130))),'Data Summary'!DZ136="Yes"),OFFSET('Hygiene Data'!$G$9,0,10*ROW('Hygiene Data'!G130)),NA())</f>
        <v>#N/A</v>
      </c>
      <c r="BL136" s="531" t="e">
        <f ca="1">+IF(AND(ISNUMBER(OFFSET('Hygiene Data'!$H$5,0,10*ROW('Hygiene Data'!H130))),'Data Summary'!EA136="Yes"),OFFSET('Hygiene Data'!$H$5,0,10*ROW('Hygiene Data'!H130)),NA())</f>
        <v>#N/A</v>
      </c>
      <c r="BM136" s="531" t="e">
        <f ca="1">+IF(AND(ISNUMBER(OFFSET('Hygiene Data'!$H$7,0,10*ROW('Hygiene Data'!H130))),'Data Summary'!EB136="Yes"),OFFSET('Hygiene Data'!$H$7,0,10*ROW('Hygiene Data'!H130)),NA())</f>
        <v>#N/A</v>
      </c>
      <c r="BN136" s="531" t="e">
        <f ca="1">+IF(AND(ISNUMBER(OFFSET('Hygiene Data'!$H$9,0,10*ROW('Hygiene Data'!H130))),'Data Summary'!EC136="Yes"),OFFSET('Hygiene Data'!$H$9,0,10*ROW('Hygiene Data'!H130)),NA())</f>
        <v>#N/A</v>
      </c>
      <c r="BO136" s="531" t="e">
        <f ca="1">+IF(AND(ISNUMBER(OFFSET('Hygiene Data'!$I$5,0,10*ROW('Hygiene Data'!I130))),'Data Summary'!ED136="Yes"),OFFSET('Hygiene Data'!$I$5,0,10*ROW('Hygiene Data'!I130)),NA())</f>
        <v>#N/A</v>
      </c>
      <c r="BP136" s="531" t="e">
        <f ca="1">+IF(AND(ISNUMBER(OFFSET('Hygiene Data'!$I$7,0,10*ROW('Hygiene Data'!I130))),'Data Summary'!EE136="Yes"),OFFSET('Hygiene Data'!$I$7,0,10*ROW('Hygiene Data'!I130)),NA())</f>
        <v>#N/A</v>
      </c>
      <c r="BQ136" s="531" t="e">
        <f ca="1">+IF(AND(ISNUMBER(OFFSET('Hygiene Data'!$I$9,0,10*ROW('Hygiene Data'!I130))),'Data Summary'!EF136="Yes"),OFFSET('Hygiene Data'!$I$9,0,10*ROW('Hygiene Data'!I130)),NA())</f>
        <v>#N/A</v>
      </c>
    </row>
    <row r="137" spans="1:69" x14ac:dyDescent="0.25">
      <c r="A137" s="527" t="e">
        <f ca="1">+RIGHT('Data Summary'!A137,LEN('Data Summary'!A137)-9)</f>
        <v>#VALUE!</v>
      </c>
      <c r="B137" s="501" t="str">
        <f ca="1">+IF(ISTEXT('Data Summary'!B137),'Data Summary'!B137,"")</f>
        <v/>
      </c>
      <c r="C137" s="528" t="e">
        <f ca="1">+VALUE('Data Summary'!C137)</f>
        <v>#VALUE!</v>
      </c>
      <c r="D137" s="529" t="e">
        <f ca="1">+IF(AND(ISNUMBER(OFFSET('Water Data'!$D$4,0,10*ROW('Water Data'!D131))),'Data Summary'!BS137="Yes"),100-OFFSET('Water Data'!$D$4,0,10*ROW('Water Data'!D131)),NA())</f>
        <v>#N/A</v>
      </c>
      <c r="E137" s="529" t="e">
        <f ca="1">+IF(AND(ISNUMBER(OFFSET('Water Data'!$D$6,0,10*ROW('Water Data'!D131))),'Data Summary'!BT137="Yes"),OFFSET('Water Data'!$D$6,0,10*ROW('Water Data'!D131)),NA())</f>
        <v>#N/A</v>
      </c>
      <c r="F137" s="529" t="e">
        <f ca="1">+IF(AND(ISNUMBER(OFFSET('Water Data'!$D$9,0,10*ROW('Water Data'!D131))),'Data Summary'!BU137="Yes"),OFFSET('Water Data'!$D$9,0,10*ROW('Water Data'!D131)),NA())</f>
        <v>#N/A</v>
      </c>
      <c r="G137" s="529" t="e">
        <f ca="1">+IF(AND(ISNUMBER(OFFSET('Water Data'!$E$4,0,10*ROW('Water Data'!E131))),'Data Summary'!BV137="Yes"),100-OFFSET('Water Data'!$E$4,0,10*ROW('Water Data'!E131)),NA())</f>
        <v>#N/A</v>
      </c>
      <c r="H137" s="529" t="e">
        <f ca="1">+IF(AND(ISNUMBER(OFFSET('Water Data'!$E$6,0,10*ROW('Water Data'!E131))),'Data Summary'!BW137="Yes"),OFFSET('Water Data'!$E$6,0,10*ROW('Water Data'!E131)),NA())</f>
        <v>#N/A</v>
      </c>
      <c r="I137" s="529" t="e">
        <f ca="1">+IF(AND(ISNUMBER(OFFSET('Water Data'!$E$9,0,10*ROW('Water Data'!E131))),'Data Summary'!BX137="Yes"),OFFSET('Water Data'!$E$9,0,10*ROW('Water Data'!E131)),NA())</f>
        <v>#N/A</v>
      </c>
      <c r="J137" s="529" t="e">
        <f ca="1">+IF(AND(ISNUMBER(OFFSET('Water Data'!$F$4,0,10*ROW('Water Data'!F131))),'Data Summary'!BY137="Yes"),100-OFFSET('Water Data'!$F$4,0,10*ROW('Water Data'!F131)),NA())</f>
        <v>#N/A</v>
      </c>
      <c r="K137" s="529" t="e">
        <f ca="1">+IF(AND(ISNUMBER(OFFSET('Water Data'!$F$6,0,10*ROW('Water Data'!F131))),'Data Summary'!BZ137="Yes"),OFFSET('Water Data'!$F$6,0,10*ROW('Water Data'!F131)),NA())</f>
        <v>#N/A</v>
      </c>
      <c r="L137" s="529" t="e">
        <f ca="1">+IF(AND(ISNUMBER(OFFSET('Water Data'!$F$9,0,10*ROW('Water Data'!F131))),'Data Summary'!CA137="Yes"),OFFSET('Water Data'!$F$9,0,10*ROW('Water Data'!F131)),NA())</f>
        <v>#N/A</v>
      </c>
      <c r="M137" s="529" t="e">
        <f ca="1">+IF(AND(ISNUMBER(OFFSET('Water Data'!$G$4,0,10*ROW('Water Data'!G131))),'Data Summary'!CB137="Yes"),100-OFFSET('Water Data'!$G$4,0,10*ROW('Water Data'!G131)),NA())</f>
        <v>#N/A</v>
      </c>
      <c r="N137" s="529" t="e">
        <f ca="1">+IF(AND(ISNUMBER(OFFSET('Water Data'!$G$6,0,10*ROW('Water Data'!G131))),'Data Summary'!CC137="Yes"),OFFSET('Water Data'!$G$6,0,10*ROW('Water Data'!G131)),NA())</f>
        <v>#N/A</v>
      </c>
      <c r="O137" s="529" t="e">
        <f ca="1">+IF(AND(ISNUMBER(OFFSET('Water Data'!$G$9,0,10*ROW('Water Data'!G131))),'Data Summary'!CD137="Yes"),OFFSET('Water Data'!$G$9,0,10*ROW('Water Data'!G131)),NA())</f>
        <v>#N/A</v>
      </c>
      <c r="P137" s="529" t="e">
        <f ca="1">+IF(AND(ISNUMBER(OFFSET('Water Data'!$H$4,0,10*ROW('Water Data'!H131))),'Data Summary'!CE137="Yes"),100-OFFSET('Water Data'!$H$4,0,10*ROW('Water Data'!H131)),NA())</f>
        <v>#N/A</v>
      </c>
      <c r="Q137" s="529" t="e">
        <f ca="1">+IF(AND(ISNUMBER(OFFSET('Water Data'!$H$6,0,10*ROW('Water Data'!H131))),'Data Summary'!CF137="Yes"),OFFSET('Water Data'!$H$6,0,10*ROW('Water Data'!H131)),NA())</f>
        <v>#N/A</v>
      </c>
      <c r="R137" s="529" t="e">
        <f ca="1">+IF(AND(ISNUMBER(OFFSET('Water Data'!$H$9,0,10*ROW('Water Data'!H131))),'Data Summary'!CG137="Yes"),OFFSET('Water Data'!$H$9,0,10*ROW('Water Data'!H131)),NA())</f>
        <v>#N/A</v>
      </c>
      <c r="S137" s="529" t="e">
        <f ca="1">+IF(AND(ISNUMBER(OFFSET('Water Data'!$I$4,0,10*ROW('Water Data'!I131))),'Data Summary'!CH137="Yes"),100-OFFSET('Water Data'!$I$4,0,10*ROW('Water Data'!I131)),NA())</f>
        <v>#N/A</v>
      </c>
      <c r="T137" s="529" t="e">
        <f ca="1">+IF(AND(ISNUMBER(OFFSET('Water Data'!$I$6,0,10*ROW('Water Data'!I131))),'Data Summary'!CI137="Yes"),OFFSET('Water Data'!$I$6,0,10*ROW('Water Data'!I131)),NA())</f>
        <v>#N/A</v>
      </c>
      <c r="U137" s="529" t="e">
        <f ca="1">+IF(AND(ISNUMBER(OFFSET('Water Data'!$I$9,0,10*ROW('Water Data'!I131))),'Data Summary'!CJ137="Yes"),OFFSET('Water Data'!$I$9,0,10*ROW('Water Data'!I131)),NA())</f>
        <v>#N/A</v>
      </c>
      <c r="V137" s="530" t="e">
        <f ca="1">+IF(AND(ISNUMBER(OFFSET('Sanitation Data'!$D$4,0,10*ROW('Sanitation Data'!D131))),'Data Summary'!CK137="Yes"),100-OFFSET('Sanitation Data'!$D$4,0,10*ROW('Sanitation Data'!D131)),NA())</f>
        <v>#N/A</v>
      </c>
      <c r="W137" s="530" t="e">
        <f ca="1">+IF(AND(ISNUMBER(OFFSET('Sanitation Data'!$D$6,0,10*ROW('Sanitation Data'!D131))),'Data Summary'!CL137="Yes"),OFFSET('Sanitation Data'!$D$6,0,10*ROW('Sanitation Data'!D131)),NA())</f>
        <v>#N/A</v>
      </c>
      <c r="X137" s="530" t="e">
        <f ca="1">+IF(AND(ISNUMBER(OFFSET('Sanitation Data'!$D$10,0,10*ROW('Sanitation Data'!D131))),'Data Summary'!CM137="Yes"),OFFSET('Sanitation Data'!$D$10,0,10*ROW('Sanitation Data'!D131)),NA())</f>
        <v>#N/A</v>
      </c>
      <c r="Y137" s="530" t="e">
        <f ca="1">+IF(AND(ISNUMBER(OFFSET('Sanitation Data'!$D$11,0,10*ROW('Sanitation Data'!D131))),'Data Summary'!CN137="Yes"),OFFSET('Sanitation Data'!$D$11,0,10*ROW('Sanitation Data'!D131)),NA())</f>
        <v>#N/A</v>
      </c>
      <c r="Z137" s="530" t="e">
        <f ca="1">+IF(AND(ISNUMBER(OFFSET('Sanitation Data'!$D$12,0,10*ROW('Sanitation Data'!D131))),'Data Summary'!CO137="Yes"),OFFSET('Sanitation Data'!$D$12,0,10*ROW('Sanitation Data'!D131)),NA())</f>
        <v>#N/A</v>
      </c>
      <c r="AA137" s="530" t="e">
        <f ca="1">+IF(AND(ISNUMBER(OFFSET('Sanitation Data'!$E$4,0,10*ROW('Sanitation Data'!E131))),'Data Summary'!CP137="Yes"),100-OFFSET('Sanitation Data'!$E$4,0,10*ROW('Sanitation Data'!E131)),NA())</f>
        <v>#N/A</v>
      </c>
      <c r="AB137" s="530" t="e">
        <f ca="1">+IF(AND(ISNUMBER(OFFSET('Sanitation Data'!$E$6,0,10*ROW('Sanitation Data'!E131))),'Data Summary'!CQ137="Yes"),OFFSET('Sanitation Data'!$E$6,0,10*ROW('Sanitation Data'!E131)),NA())</f>
        <v>#N/A</v>
      </c>
      <c r="AC137" s="530" t="e">
        <f ca="1">+IF(AND(ISNUMBER(OFFSET('Sanitation Data'!$E$10,0,10*ROW('Sanitation Data'!E131))),'Data Summary'!CR137="Yes"),OFFSET('Sanitation Data'!$E$10,0,10*ROW('Sanitation Data'!E131)),NA())</f>
        <v>#N/A</v>
      </c>
      <c r="AD137" s="530" t="e">
        <f ca="1">+IF(AND(ISNUMBER(OFFSET('Sanitation Data'!$E$11,0,10*ROW('Sanitation Data'!E131))),'Data Summary'!CS137="Yes"),OFFSET('Sanitation Data'!$E$11,0,10*ROW('Sanitation Data'!E131)),NA())</f>
        <v>#N/A</v>
      </c>
      <c r="AE137" s="530" t="e">
        <f ca="1">+IF(AND(ISNUMBER(OFFSET('Sanitation Data'!$E$12,0,10*ROW('Sanitation Data'!E131))),'Data Summary'!CT137="Yes"),OFFSET('Sanitation Data'!$E$12,0,10*ROW('Sanitation Data'!E131)),NA())</f>
        <v>#N/A</v>
      </c>
      <c r="AF137" s="530" t="e">
        <f ca="1">+IF(AND(ISNUMBER(OFFSET('Sanitation Data'!$F$4,0,10*ROW('Sanitation Data'!F131))),'Data Summary'!CU137="Yes"),100-OFFSET('Sanitation Data'!$F$4,0,10*ROW('Sanitation Data'!F131)),NA())</f>
        <v>#N/A</v>
      </c>
      <c r="AG137" s="530" t="e">
        <f ca="1">+IF(AND(ISNUMBER(OFFSET('Sanitation Data'!$F$6,0,10*ROW('Sanitation Data'!F131))),'Data Summary'!CV137="Yes"),OFFSET('Sanitation Data'!$F$6,0,10*ROW('Sanitation Data'!F131)),NA())</f>
        <v>#N/A</v>
      </c>
      <c r="AH137" s="530" t="e">
        <f ca="1">+IF(AND(ISNUMBER(OFFSET('Sanitation Data'!$F$10,0,10*ROW('Sanitation Data'!F131))),'Data Summary'!CW137="Yes"),OFFSET('Sanitation Data'!$F$10,0,10*ROW('Sanitation Data'!F131)),NA())</f>
        <v>#N/A</v>
      </c>
      <c r="AI137" s="530" t="e">
        <f ca="1">+IF(AND(ISNUMBER(OFFSET('Sanitation Data'!$F$11,0,10*ROW('Sanitation Data'!F131))),'Data Summary'!CX137="Yes"),OFFSET('Sanitation Data'!$F$11,0,10*ROW('Sanitation Data'!F131)),NA())</f>
        <v>#N/A</v>
      </c>
      <c r="AJ137" s="530" t="e">
        <f ca="1">+IF(AND(ISNUMBER(OFFSET('Sanitation Data'!$F$12,0,10*ROW('Sanitation Data'!F131))),'Data Summary'!CY137="Yes"),OFFSET('Sanitation Data'!$F$12,0,10*ROW('Sanitation Data'!F131)),NA())</f>
        <v>#N/A</v>
      </c>
      <c r="AK137" s="530" t="e">
        <f ca="1">+IF(AND(ISNUMBER(OFFSET('Sanitation Data'!$G$4,0,10*ROW('Sanitation Data'!G131))),'Data Summary'!CZ137="Yes"),100-OFFSET('Sanitation Data'!$G$4,0,10*ROW('Sanitation Data'!G131)),NA())</f>
        <v>#N/A</v>
      </c>
      <c r="AL137" s="530" t="e">
        <f ca="1">+IF(AND(ISNUMBER(OFFSET('Sanitation Data'!$G$6,0,10*ROW('Sanitation Data'!G131))),'Data Summary'!DA137="Yes"),OFFSET('Sanitation Data'!$G$6,0,10*ROW('Sanitation Data'!G131)),NA())</f>
        <v>#N/A</v>
      </c>
      <c r="AM137" s="530" t="e">
        <f ca="1">+IF(AND(ISNUMBER(OFFSET('Sanitation Data'!$G$10,0,10*ROW('Sanitation Data'!G131))),'Data Summary'!DB137="Yes"),OFFSET('Sanitation Data'!$G$10,0,10*ROW('Sanitation Data'!G131)),NA())</f>
        <v>#N/A</v>
      </c>
      <c r="AN137" s="530" t="e">
        <f ca="1">+IF(AND(ISNUMBER(OFFSET('Sanitation Data'!$G$11,0,10*ROW('Sanitation Data'!G131))),'Data Summary'!DC137="Yes"),OFFSET('Sanitation Data'!$G$11,0,10*ROW('Sanitation Data'!G131)),NA())</f>
        <v>#N/A</v>
      </c>
      <c r="AO137" s="530" t="e">
        <f ca="1">+IF(AND(ISNUMBER(OFFSET('Sanitation Data'!$G$12,0,10*ROW('Sanitation Data'!G131))),'Data Summary'!DD137="Yes"),OFFSET('Sanitation Data'!$G$12,0,10*ROW('Sanitation Data'!G131)),NA())</f>
        <v>#N/A</v>
      </c>
      <c r="AP137" s="530" t="e">
        <f ca="1">+IF(AND(ISNUMBER(OFFSET('Sanitation Data'!$H$4,0,10*ROW('Sanitation Data'!H131))),'Data Summary'!DE137="Yes"),100-OFFSET('Sanitation Data'!$H$4,0,10*ROW('Sanitation Data'!H131)),NA())</f>
        <v>#N/A</v>
      </c>
      <c r="AQ137" s="530" t="e">
        <f ca="1">+IF(AND(ISNUMBER(OFFSET('Sanitation Data'!$H$6,0,10*ROW('Sanitation Data'!H131))),'Data Summary'!DF137="Yes"),OFFSET('Sanitation Data'!$H$6,0,10*ROW('Sanitation Data'!H131)),NA())</f>
        <v>#N/A</v>
      </c>
      <c r="AR137" s="530" t="e">
        <f ca="1">+IF(AND(ISNUMBER(OFFSET('Sanitation Data'!$H$10,0,10*ROW('Sanitation Data'!H131))),'Data Summary'!DG137="Yes"),OFFSET('Sanitation Data'!$H$10,0,10*ROW('Sanitation Data'!H131)),NA())</f>
        <v>#N/A</v>
      </c>
      <c r="AS137" s="530" t="e">
        <f ca="1">+IF(AND(ISNUMBER(OFFSET('Sanitation Data'!$H$11,0,10*ROW('Sanitation Data'!H131))),'Data Summary'!DH137="Yes"),OFFSET('Sanitation Data'!$H$11,0,10*ROW('Sanitation Data'!H131)),NA())</f>
        <v>#N/A</v>
      </c>
      <c r="AT137" s="530" t="e">
        <f ca="1">+IF(AND(ISNUMBER(OFFSET('Sanitation Data'!$H$12,0,10*ROW('Sanitation Data'!H131))),'Data Summary'!DI137="Yes"),OFFSET('Sanitation Data'!$H$12,0,10*ROW('Sanitation Data'!H131)),NA())</f>
        <v>#N/A</v>
      </c>
      <c r="AU137" s="530" t="e">
        <f ca="1">+IF(AND(ISNUMBER(OFFSET('Sanitation Data'!$I$4,0,10*ROW('Sanitation Data'!I131))),'Data Summary'!DJ137="Yes"),100-OFFSET('Sanitation Data'!$I$4,0,10*ROW('Sanitation Data'!I131)),NA())</f>
        <v>#N/A</v>
      </c>
      <c r="AV137" s="530" t="e">
        <f ca="1">+IF(AND(ISNUMBER(OFFSET('Sanitation Data'!$I$6,0,10*ROW('Sanitation Data'!I131))),'Data Summary'!DK137="Yes"),OFFSET('Sanitation Data'!$I$6,0,10*ROW('Sanitation Data'!I131)),NA())</f>
        <v>#N/A</v>
      </c>
      <c r="AW137" s="530" t="e">
        <f ca="1">+IF(AND(ISNUMBER(OFFSET('Sanitation Data'!$I$10,0,10*ROW('Sanitation Data'!I131))),'Data Summary'!DL137="Yes"),OFFSET('Sanitation Data'!$I$10,0,10*ROW('Sanitation Data'!I131)),NA())</f>
        <v>#N/A</v>
      </c>
      <c r="AX137" s="530" t="e">
        <f ca="1">+IF(AND(ISNUMBER(OFFSET('Sanitation Data'!$I$11,0,10*ROW('Sanitation Data'!I131))),'Data Summary'!DM137="Yes"),OFFSET('Sanitation Data'!$I$11,0,10*ROW('Sanitation Data'!I131)),NA())</f>
        <v>#N/A</v>
      </c>
      <c r="AY137" s="530" t="e">
        <f ca="1">+IF(AND(ISNUMBER(OFFSET('Sanitation Data'!$I$12,0,10*ROW('Sanitation Data'!I131))),'Data Summary'!DN137="Yes"),OFFSET('Sanitation Data'!$I$12,0,10*ROW('Sanitation Data'!I131)),NA())</f>
        <v>#N/A</v>
      </c>
      <c r="AZ137" s="531" t="e">
        <f ca="1">+IF(AND(ISNUMBER(OFFSET('Hygiene Data'!$D$5,0,10*ROW('Hygiene Data'!D131))),'Data Summary'!DO137="Yes"),OFFSET('Hygiene Data'!$D$5,0,10*ROW('Hygiene Data'!D131)),NA())</f>
        <v>#N/A</v>
      </c>
      <c r="BA137" s="531" t="e">
        <f ca="1">+IF(AND(ISNUMBER(OFFSET('Hygiene Data'!$D$7,0,10*ROW('Hygiene Data'!D131))),'Data Summary'!DP137="Yes"),OFFSET('Hygiene Data'!$D$7,0,10*ROW('Hygiene Data'!D131)),NA())</f>
        <v>#N/A</v>
      </c>
      <c r="BB137" s="531" t="e">
        <f ca="1">+IF(AND(ISNUMBER(OFFSET('Hygiene Data'!$D$9,0,10*ROW('Hygiene Data'!D131))),'Data Summary'!DQ137="Yes"),OFFSET('Hygiene Data'!$D$9,0,10*ROW('Hygiene Data'!D131)),NA())</f>
        <v>#N/A</v>
      </c>
      <c r="BC137" s="531" t="e">
        <f ca="1">+IF(AND(ISNUMBER(OFFSET('Hygiene Data'!$E$5,0,10*ROW('Hygiene Data'!E131))),'Data Summary'!DR137="Yes"),OFFSET('Hygiene Data'!$E$5,0,10*ROW('Hygiene Data'!E131)),NA())</f>
        <v>#N/A</v>
      </c>
      <c r="BD137" s="531" t="e">
        <f ca="1">+IF(AND(ISNUMBER(OFFSET('Hygiene Data'!$E$7,0,10*ROW('Hygiene Data'!E131))),'Data Summary'!DS137="Yes"),OFFSET('Hygiene Data'!$E$7,0,10*ROW('Hygiene Data'!E131)),NA())</f>
        <v>#N/A</v>
      </c>
      <c r="BE137" s="531" t="e">
        <f ca="1">+IF(AND(ISNUMBER(OFFSET('Hygiene Data'!$E$9,0,10*ROW('Hygiene Data'!E131))),'Data Summary'!DT137="Yes"),OFFSET('Hygiene Data'!$E$9,0,10*ROW('Hygiene Data'!E131)),NA())</f>
        <v>#N/A</v>
      </c>
      <c r="BF137" s="531" t="e">
        <f ca="1">+IF(AND(ISNUMBER(OFFSET('Hygiene Data'!$F$5,0,10*ROW('Hygiene Data'!F131))),'Data Summary'!DU137="Yes"),OFFSET('Hygiene Data'!$F$5,0,10*ROW('Hygiene Data'!F131)),NA())</f>
        <v>#N/A</v>
      </c>
      <c r="BG137" s="531" t="e">
        <f ca="1">+IF(AND(ISNUMBER(OFFSET('Hygiene Data'!$F$7,0,10*ROW('Hygiene Data'!F131))),'Data Summary'!DV137="Yes"),OFFSET('Hygiene Data'!$F$7,0,10*ROW('Hygiene Data'!F131)),NA())</f>
        <v>#N/A</v>
      </c>
      <c r="BH137" s="531" t="e">
        <f ca="1">+IF(AND(ISNUMBER(OFFSET('Hygiene Data'!$F$9,0,10*ROW('Hygiene Data'!F131))),'Data Summary'!DW137="Yes"),OFFSET('Hygiene Data'!$F$9,0,10*ROW('Hygiene Data'!F131)),NA())</f>
        <v>#N/A</v>
      </c>
      <c r="BI137" s="531" t="e">
        <f ca="1">+IF(AND(ISNUMBER(OFFSET('Hygiene Data'!$G$5,0,10*ROW('Hygiene Data'!G131))),'Data Summary'!DX137="Yes"),OFFSET('Hygiene Data'!$G$5,0,10*ROW('Hygiene Data'!G131)),NA())</f>
        <v>#N/A</v>
      </c>
      <c r="BJ137" s="531" t="e">
        <f ca="1">+IF(AND(ISNUMBER(OFFSET('Hygiene Data'!$G$7,0,10*ROW('Hygiene Data'!G131))),'Data Summary'!DY137="Yes"),OFFSET('Hygiene Data'!$G$7,0,10*ROW('Hygiene Data'!G131)),NA())</f>
        <v>#N/A</v>
      </c>
      <c r="BK137" s="531" t="e">
        <f ca="1">+IF(AND(ISNUMBER(OFFSET('Hygiene Data'!$G$9,0,10*ROW('Hygiene Data'!G131))),'Data Summary'!DZ137="Yes"),OFFSET('Hygiene Data'!$G$9,0,10*ROW('Hygiene Data'!G131)),NA())</f>
        <v>#N/A</v>
      </c>
      <c r="BL137" s="531" t="e">
        <f ca="1">+IF(AND(ISNUMBER(OFFSET('Hygiene Data'!$H$5,0,10*ROW('Hygiene Data'!H131))),'Data Summary'!EA137="Yes"),OFFSET('Hygiene Data'!$H$5,0,10*ROW('Hygiene Data'!H131)),NA())</f>
        <v>#N/A</v>
      </c>
      <c r="BM137" s="531" t="e">
        <f ca="1">+IF(AND(ISNUMBER(OFFSET('Hygiene Data'!$H$7,0,10*ROW('Hygiene Data'!H131))),'Data Summary'!EB137="Yes"),OFFSET('Hygiene Data'!$H$7,0,10*ROW('Hygiene Data'!H131)),NA())</f>
        <v>#N/A</v>
      </c>
      <c r="BN137" s="531" t="e">
        <f ca="1">+IF(AND(ISNUMBER(OFFSET('Hygiene Data'!$H$9,0,10*ROW('Hygiene Data'!H131))),'Data Summary'!EC137="Yes"),OFFSET('Hygiene Data'!$H$9,0,10*ROW('Hygiene Data'!H131)),NA())</f>
        <v>#N/A</v>
      </c>
      <c r="BO137" s="531" t="e">
        <f ca="1">+IF(AND(ISNUMBER(OFFSET('Hygiene Data'!$I$5,0,10*ROW('Hygiene Data'!I131))),'Data Summary'!ED137="Yes"),OFFSET('Hygiene Data'!$I$5,0,10*ROW('Hygiene Data'!I131)),NA())</f>
        <v>#N/A</v>
      </c>
      <c r="BP137" s="531" t="e">
        <f ca="1">+IF(AND(ISNUMBER(OFFSET('Hygiene Data'!$I$7,0,10*ROW('Hygiene Data'!I131))),'Data Summary'!EE137="Yes"),OFFSET('Hygiene Data'!$I$7,0,10*ROW('Hygiene Data'!I131)),NA())</f>
        <v>#N/A</v>
      </c>
      <c r="BQ137" s="531" t="e">
        <f ca="1">+IF(AND(ISNUMBER(OFFSET('Hygiene Data'!$I$9,0,10*ROW('Hygiene Data'!I131))),'Data Summary'!EF137="Yes"),OFFSET('Hygiene Data'!$I$9,0,10*ROW('Hygiene Data'!I131)),NA())</f>
        <v>#N/A</v>
      </c>
    </row>
    <row r="138" spans="1:69" x14ac:dyDescent="0.25">
      <c r="A138" s="527" t="e">
        <f ca="1">+RIGHT('Data Summary'!A138,LEN('Data Summary'!A138)-9)</f>
        <v>#VALUE!</v>
      </c>
      <c r="B138" s="501" t="str">
        <f ca="1">+IF(ISTEXT('Data Summary'!B138),'Data Summary'!B138,"")</f>
        <v/>
      </c>
      <c r="C138" s="528" t="e">
        <f ca="1">+VALUE('Data Summary'!C138)</f>
        <v>#VALUE!</v>
      </c>
      <c r="D138" s="529" t="e">
        <f ca="1">+IF(AND(ISNUMBER(OFFSET('Water Data'!$D$4,0,10*ROW('Water Data'!D132))),'Data Summary'!BS138="Yes"),100-OFFSET('Water Data'!$D$4,0,10*ROW('Water Data'!D132)),NA())</f>
        <v>#N/A</v>
      </c>
      <c r="E138" s="529" t="e">
        <f ca="1">+IF(AND(ISNUMBER(OFFSET('Water Data'!$D$6,0,10*ROW('Water Data'!D132))),'Data Summary'!BT138="Yes"),OFFSET('Water Data'!$D$6,0,10*ROW('Water Data'!D132)),NA())</f>
        <v>#N/A</v>
      </c>
      <c r="F138" s="529" t="e">
        <f ca="1">+IF(AND(ISNUMBER(OFFSET('Water Data'!$D$9,0,10*ROW('Water Data'!D132))),'Data Summary'!BU138="Yes"),OFFSET('Water Data'!$D$9,0,10*ROW('Water Data'!D132)),NA())</f>
        <v>#N/A</v>
      </c>
      <c r="G138" s="529" t="e">
        <f ca="1">+IF(AND(ISNUMBER(OFFSET('Water Data'!$E$4,0,10*ROW('Water Data'!E132))),'Data Summary'!BV138="Yes"),100-OFFSET('Water Data'!$E$4,0,10*ROW('Water Data'!E132)),NA())</f>
        <v>#N/A</v>
      </c>
      <c r="H138" s="529" t="e">
        <f ca="1">+IF(AND(ISNUMBER(OFFSET('Water Data'!$E$6,0,10*ROW('Water Data'!E132))),'Data Summary'!BW138="Yes"),OFFSET('Water Data'!$E$6,0,10*ROW('Water Data'!E132)),NA())</f>
        <v>#N/A</v>
      </c>
      <c r="I138" s="529" t="e">
        <f ca="1">+IF(AND(ISNUMBER(OFFSET('Water Data'!$E$9,0,10*ROW('Water Data'!E132))),'Data Summary'!BX138="Yes"),OFFSET('Water Data'!$E$9,0,10*ROW('Water Data'!E132)),NA())</f>
        <v>#N/A</v>
      </c>
      <c r="J138" s="529" t="e">
        <f ca="1">+IF(AND(ISNUMBER(OFFSET('Water Data'!$F$4,0,10*ROW('Water Data'!F132))),'Data Summary'!BY138="Yes"),100-OFFSET('Water Data'!$F$4,0,10*ROW('Water Data'!F132)),NA())</f>
        <v>#N/A</v>
      </c>
      <c r="K138" s="529" t="e">
        <f ca="1">+IF(AND(ISNUMBER(OFFSET('Water Data'!$F$6,0,10*ROW('Water Data'!F132))),'Data Summary'!BZ138="Yes"),OFFSET('Water Data'!$F$6,0,10*ROW('Water Data'!F132)),NA())</f>
        <v>#N/A</v>
      </c>
      <c r="L138" s="529" t="e">
        <f ca="1">+IF(AND(ISNUMBER(OFFSET('Water Data'!$F$9,0,10*ROW('Water Data'!F132))),'Data Summary'!CA138="Yes"),OFFSET('Water Data'!$F$9,0,10*ROW('Water Data'!F132)),NA())</f>
        <v>#N/A</v>
      </c>
      <c r="M138" s="529" t="e">
        <f ca="1">+IF(AND(ISNUMBER(OFFSET('Water Data'!$G$4,0,10*ROW('Water Data'!G132))),'Data Summary'!CB138="Yes"),100-OFFSET('Water Data'!$G$4,0,10*ROW('Water Data'!G132)),NA())</f>
        <v>#N/A</v>
      </c>
      <c r="N138" s="529" t="e">
        <f ca="1">+IF(AND(ISNUMBER(OFFSET('Water Data'!$G$6,0,10*ROW('Water Data'!G132))),'Data Summary'!CC138="Yes"),OFFSET('Water Data'!$G$6,0,10*ROW('Water Data'!G132)),NA())</f>
        <v>#N/A</v>
      </c>
      <c r="O138" s="529" t="e">
        <f ca="1">+IF(AND(ISNUMBER(OFFSET('Water Data'!$G$9,0,10*ROW('Water Data'!G132))),'Data Summary'!CD138="Yes"),OFFSET('Water Data'!$G$9,0,10*ROW('Water Data'!G132)),NA())</f>
        <v>#N/A</v>
      </c>
      <c r="P138" s="529" t="e">
        <f ca="1">+IF(AND(ISNUMBER(OFFSET('Water Data'!$H$4,0,10*ROW('Water Data'!H132))),'Data Summary'!CE138="Yes"),100-OFFSET('Water Data'!$H$4,0,10*ROW('Water Data'!H132)),NA())</f>
        <v>#N/A</v>
      </c>
      <c r="Q138" s="529" t="e">
        <f ca="1">+IF(AND(ISNUMBER(OFFSET('Water Data'!$H$6,0,10*ROW('Water Data'!H132))),'Data Summary'!CF138="Yes"),OFFSET('Water Data'!$H$6,0,10*ROW('Water Data'!H132)),NA())</f>
        <v>#N/A</v>
      </c>
      <c r="R138" s="529" t="e">
        <f ca="1">+IF(AND(ISNUMBER(OFFSET('Water Data'!$H$9,0,10*ROW('Water Data'!H132))),'Data Summary'!CG138="Yes"),OFFSET('Water Data'!$H$9,0,10*ROW('Water Data'!H132)),NA())</f>
        <v>#N/A</v>
      </c>
      <c r="S138" s="529" t="e">
        <f ca="1">+IF(AND(ISNUMBER(OFFSET('Water Data'!$I$4,0,10*ROW('Water Data'!I132))),'Data Summary'!CH138="Yes"),100-OFFSET('Water Data'!$I$4,0,10*ROW('Water Data'!I132)),NA())</f>
        <v>#N/A</v>
      </c>
      <c r="T138" s="529" t="e">
        <f ca="1">+IF(AND(ISNUMBER(OFFSET('Water Data'!$I$6,0,10*ROW('Water Data'!I132))),'Data Summary'!CI138="Yes"),OFFSET('Water Data'!$I$6,0,10*ROW('Water Data'!I132)),NA())</f>
        <v>#N/A</v>
      </c>
      <c r="U138" s="529" t="e">
        <f ca="1">+IF(AND(ISNUMBER(OFFSET('Water Data'!$I$9,0,10*ROW('Water Data'!I132))),'Data Summary'!CJ138="Yes"),OFFSET('Water Data'!$I$9,0,10*ROW('Water Data'!I132)),NA())</f>
        <v>#N/A</v>
      </c>
      <c r="V138" s="530" t="e">
        <f ca="1">+IF(AND(ISNUMBER(OFFSET('Sanitation Data'!$D$4,0,10*ROW('Sanitation Data'!D132))),'Data Summary'!CK138="Yes"),100-OFFSET('Sanitation Data'!$D$4,0,10*ROW('Sanitation Data'!D132)),NA())</f>
        <v>#N/A</v>
      </c>
      <c r="W138" s="530" t="e">
        <f ca="1">+IF(AND(ISNUMBER(OFFSET('Sanitation Data'!$D$6,0,10*ROW('Sanitation Data'!D132))),'Data Summary'!CL138="Yes"),OFFSET('Sanitation Data'!$D$6,0,10*ROW('Sanitation Data'!D132)),NA())</f>
        <v>#N/A</v>
      </c>
      <c r="X138" s="530" t="e">
        <f ca="1">+IF(AND(ISNUMBER(OFFSET('Sanitation Data'!$D$10,0,10*ROW('Sanitation Data'!D132))),'Data Summary'!CM138="Yes"),OFFSET('Sanitation Data'!$D$10,0,10*ROW('Sanitation Data'!D132)),NA())</f>
        <v>#N/A</v>
      </c>
      <c r="Y138" s="530" t="e">
        <f ca="1">+IF(AND(ISNUMBER(OFFSET('Sanitation Data'!$D$11,0,10*ROW('Sanitation Data'!D132))),'Data Summary'!CN138="Yes"),OFFSET('Sanitation Data'!$D$11,0,10*ROW('Sanitation Data'!D132)),NA())</f>
        <v>#N/A</v>
      </c>
      <c r="Z138" s="530" t="e">
        <f ca="1">+IF(AND(ISNUMBER(OFFSET('Sanitation Data'!$D$12,0,10*ROW('Sanitation Data'!D132))),'Data Summary'!CO138="Yes"),OFFSET('Sanitation Data'!$D$12,0,10*ROW('Sanitation Data'!D132)),NA())</f>
        <v>#N/A</v>
      </c>
      <c r="AA138" s="530" t="e">
        <f ca="1">+IF(AND(ISNUMBER(OFFSET('Sanitation Data'!$E$4,0,10*ROW('Sanitation Data'!E132))),'Data Summary'!CP138="Yes"),100-OFFSET('Sanitation Data'!$E$4,0,10*ROW('Sanitation Data'!E132)),NA())</f>
        <v>#N/A</v>
      </c>
      <c r="AB138" s="530" t="e">
        <f ca="1">+IF(AND(ISNUMBER(OFFSET('Sanitation Data'!$E$6,0,10*ROW('Sanitation Data'!E132))),'Data Summary'!CQ138="Yes"),OFFSET('Sanitation Data'!$E$6,0,10*ROW('Sanitation Data'!E132)),NA())</f>
        <v>#N/A</v>
      </c>
      <c r="AC138" s="530" t="e">
        <f ca="1">+IF(AND(ISNUMBER(OFFSET('Sanitation Data'!$E$10,0,10*ROW('Sanitation Data'!E132))),'Data Summary'!CR138="Yes"),OFFSET('Sanitation Data'!$E$10,0,10*ROW('Sanitation Data'!E132)),NA())</f>
        <v>#N/A</v>
      </c>
      <c r="AD138" s="530" t="e">
        <f ca="1">+IF(AND(ISNUMBER(OFFSET('Sanitation Data'!$E$11,0,10*ROW('Sanitation Data'!E132))),'Data Summary'!CS138="Yes"),OFFSET('Sanitation Data'!$E$11,0,10*ROW('Sanitation Data'!E132)),NA())</f>
        <v>#N/A</v>
      </c>
      <c r="AE138" s="530" t="e">
        <f ca="1">+IF(AND(ISNUMBER(OFFSET('Sanitation Data'!$E$12,0,10*ROW('Sanitation Data'!E132))),'Data Summary'!CT138="Yes"),OFFSET('Sanitation Data'!$E$12,0,10*ROW('Sanitation Data'!E132)),NA())</f>
        <v>#N/A</v>
      </c>
      <c r="AF138" s="530" t="e">
        <f ca="1">+IF(AND(ISNUMBER(OFFSET('Sanitation Data'!$F$4,0,10*ROW('Sanitation Data'!F132))),'Data Summary'!CU138="Yes"),100-OFFSET('Sanitation Data'!$F$4,0,10*ROW('Sanitation Data'!F132)),NA())</f>
        <v>#N/A</v>
      </c>
      <c r="AG138" s="530" t="e">
        <f ca="1">+IF(AND(ISNUMBER(OFFSET('Sanitation Data'!$F$6,0,10*ROW('Sanitation Data'!F132))),'Data Summary'!CV138="Yes"),OFFSET('Sanitation Data'!$F$6,0,10*ROW('Sanitation Data'!F132)),NA())</f>
        <v>#N/A</v>
      </c>
      <c r="AH138" s="530" t="e">
        <f ca="1">+IF(AND(ISNUMBER(OFFSET('Sanitation Data'!$F$10,0,10*ROW('Sanitation Data'!F132))),'Data Summary'!CW138="Yes"),OFFSET('Sanitation Data'!$F$10,0,10*ROW('Sanitation Data'!F132)),NA())</f>
        <v>#N/A</v>
      </c>
      <c r="AI138" s="530" t="e">
        <f ca="1">+IF(AND(ISNUMBER(OFFSET('Sanitation Data'!$F$11,0,10*ROW('Sanitation Data'!F132))),'Data Summary'!CX138="Yes"),OFFSET('Sanitation Data'!$F$11,0,10*ROW('Sanitation Data'!F132)),NA())</f>
        <v>#N/A</v>
      </c>
      <c r="AJ138" s="530" t="e">
        <f ca="1">+IF(AND(ISNUMBER(OFFSET('Sanitation Data'!$F$12,0,10*ROW('Sanitation Data'!F132))),'Data Summary'!CY138="Yes"),OFFSET('Sanitation Data'!$F$12,0,10*ROW('Sanitation Data'!F132)),NA())</f>
        <v>#N/A</v>
      </c>
      <c r="AK138" s="530" t="e">
        <f ca="1">+IF(AND(ISNUMBER(OFFSET('Sanitation Data'!$G$4,0,10*ROW('Sanitation Data'!G132))),'Data Summary'!CZ138="Yes"),100-OFFSET('Sanitation Data'!$G$4,0,10*ROW('Sanitation Data'!G132)),NA())</f>
        <v>#N/A</v>
      </c>
      <c r="AL138" s="530" t="e">
        <f ca="1">+IF(AND(ISNUMBER(OFFSET('Sanitation Data'!$G$6,0,10*ROW('Sanitation Data'!G132))),'Data Summary'!DA138="Yes"),OFFSET('Sanitation Data'!$G$6,0,10*ROW('Sanitation Data'!G132)),NA())</f>
        <v>#N/A</v>
      </c>
      <c r="AM138" s="530" t="e">
        <f ca="1">+IF(AND(ISNUMBER(OFFSET('Sanitation Data'!$G$10,0,10*ROW('Sanitation Data'!G132))),'Data Summary'!DB138="Yes"),OFFSET('Sanitation Data'!$G$10,0,10*ROW('Sanitation Data'!G132)),NA())</f>
        <v>#N/A</v>
      </c>
      <c r="AN138" s="530" t="e">
        <f ca="1">+IF(AND(ISNUMBER(OFFSET('Sanitation Data'!$G$11,0,10*ROW('Sanitation Data'!G132))),'Data Summary'!DC138="Yes"),OFFSET('Sanitation Data'!$G$11,0,10*ROW('Sanitation Data'!G132)),NA())</f>
        <v>#N/A</v>
      </c>
      <c r="AO138" s="530" t="e">
        <f ca="1">+IF(AND(ISNUMBER(OFFSET('Sanitation Data'!$G$12,0,10*ROW('Sanitation Data'!G132))),'Data Summary'!DD138="Yes"),OFFSET('Sanitation Data'!$G$12,0,10*ROW('Sanitation Data'!G132)),NA())</f>
        <v>#N/A</v>
      </c>
      <c r="AP138" s="530" t="e">
        <f ca="1">+IF(AND(ISNUMBER(OFFSET('Sanitation Data'!$H$4,0,10*ROW('Sanitation Data'!H132))),'Data Summary'!DE138="Yes"),100-OFFSET('Sanitation Data'!$H$4,0,10*ROW('Sanitation Data'!H132)),NA())</f>
        <v>#N/A</v>
      </c>
      <c r="AQ138" s="530" t="e">
        <f ca="1">+IF(AND(ISNUMBER(OFFSET('Sanitation Data'!$H$6,0,10*ROW('Sanitation Data'!H132))),'Data Summary'!DF138="Yes"),OFFSET('Sanitation Data'!$H$6,0,10*ROW('Sanitation Data'!H132)),NA())</f>
        <v>#N/A</v>
      </c>
      <c r="AR138" s="530" t="e">
        <f ca="1">+IF(AND(ISNUMBER(OFFSET('Sanitation Data'!$H$10,0,10*ROW('Sanitation Data'!H132))),'Data Summary'!DG138="Yes"),OFFSET('Sanitation Data'!$H$10,0,10*ROW('Sanitation Data'!H132)),NA())</f>
        <v>#N/A</v>
      </c>
      <c r="AS138" s="530" t="e">
        <f ca="1">+IF(AND(ISNUMBER(OFFSET('Sanitation Data'!$H$11,0,10*ROW('Sanitation Data'!H132))),'Data Summary'!DH138="Yes"),OFFSET('Sanitation Data'!$H$11,0,10*ROW('Sanitation Data'!H132)),NA())</f>
        <v>#N/A</v>
      </c>
      <c r="AT138" s="530" t="e">
        <f ca="1">+IF(AND(ISNUMBER(OFFSET('Sanitation Data'!$H$12,0,10*ROW('Sanitation Data'!H132))),'Data Summary'!DI138="Yes"),OFFSET('Sanitation Data'!$H$12,0,10*ROW('Sanitation Data'!H132)),NA())</f>
        <v>#N/A</v>
      </c>
      <c r="AU138" s="530" t="e">
        <f ca="1">+IF(AND(ISNUMBER(OFFSET('Sanitation Data'!$I$4,0,10*ROW('Sanitation Data'!I132))),'Data Summary'!DJ138="Yes"),100-OFFSET('Sanitation Data'!$I$4,0,10*ROW('Sanitation Data'!I132)),NA())</f>
        <v>#N/A</v>
      </c>
      <c r="AV138" s="530" t="e">
        <f ca="1">+IF(AND(ISNUMBER(OFFSET('Sanitation Data'!$I$6,0,10*ROW('Sanitation Data'!I132))),'Data Summary'!DK138="Yes"),OFFSET('Sanitation Data'!$I$6,0,10*ROW('Sanitation Data'!I132)),NA())</f>
        <v>#N/A</v>
      </c>
      <c r="AW138" s="530" t="e">
        <f ca="1">+IF(AND(ISNUMBER(OFFSET('Sanitation Data'!$I$10,0,10*ROW('Sanitation Data'!I132))),'Data Summary'!DL138="Yes"),OFFSET('Sanitation Data'!$I$10,0,10*ROW('Sanitation Data'!I132)),NA())</f>
        <v>#N/A</v>
      </c>
      <c r="AX138" s="530" t="e">
        <f ca="1">+IF(AND(ISNUMBER(OFFSET('Sanitation Data'!$I$11,0,10*ROW('Sanitation Data'!I132))),'Data Summary'!DM138="Yes"),OFFSET('Sanitation Data'!$I$11,0,10*ROW('Sanitation Data'!I132)),NA())</f>
        <v>#N/A</v>
      </c>
      <c r="AY138" s="530" t="e">
        <f ca="1">+IF(AND(ISNUMBER(OFFSET('Sanitation Data'!$I$12,0,10*ROW('Sanitation Data'!I132))),'Data Summary'!DN138="Yes"),OFFSET('Sanitation Data'!$I$12,0,10*ROW('Sanitation Data'!I132)),NA())</f>
        <v>#N/A</v>
      </c>
      <c r="AZ138" s="531" t="e">
        <f ca="1">+IF(AND(ISNUMBER(OFFSET('Hygiene Data'!$D$5,0,10*ROW('Hygiene Data'!D132))),'Data Summary'!DO138="Yes"),OFFSET('Hygiene Data'!$D$5,0,10*ROW('Hygiene Data'!D132)),NA())</f>
        <v>#N/A</v>
      </c>
      <c r="BA138" s="531" t="e">
        <f ca="1">+IF(AND(ISNUMBER(OFFSET('Hygiene Data'!$D$7,0,10*ROW('Hygiene Data'!D132))),'Data Summary'!DP138="Yes"),OFFSET('Hygiene Data'!$D$7,0,10*ROW('Hygiene Data'!D132)),NA())</f>
        <v>#N/A</v>
      </c>
      <c r="BB138" s="531" t="e">
        <f ca="1">+IF(AND(ISNUMBER(OFFSET('Hygiene Data'!$D$9,0,10*ROW('Hygiene Data'!D132))),'Data Summary'!DQ138="Yes"),OFFSET('Hygiene Data'!$D$9,0,10*ROW('Hygiene Data'!D132)),NA())</f>
        <v>#N/A</v>
      </c>
      <c r="BC138" s="531" t="e">
        <f ca="1">+IF(AND(ISNUMBER(OFFSET('Hygiene Data'!$E$5,0,10*ROW('Hygiene Data'!E132))),'Data Summary'!DR138="Yes"),OFFSET('Hygiene Data'!$E$5,0,10*ROW('Hygiene Data'!E132)),NA())</f>
        <v>#N/A</v>
      </c>
      <c r="BD138" s="531" t="e">
        <f ca="1">+IF(AND(ISNUMBER(OFFSET('Hygiene Data'!$E$7,0,10*ROW('Hygiene Data'!E132))),'Data Summary'!DS138="Yes"),OFFSET('Hygiene Data'!$E$7,0,10*ROW('Hygiene Data'!E132)),NA())</f>
        <v>#N/A</v>
      </c>
      <c r="BE138" s="531" t="e">
        <f ca="1">+IF(AND(ISNUMBER(OFFSET('Hygiene Data'!$E$9,0,10*ROW('Hygiene Data'!E132))),'Data Summary'!DT138="Yes"),OFFSET('Hygiene Data'!$E$9,0,10*ROW('Hygiene Data'!E132)),NA())</f>
        <v>#N/A</v>
      </c>
      <c r="BF138" s="531" t="e">
        <f ca="1">+IF(AND(ISNUMBER(OFFSET('Hygiene Data'!$F$5,0,10*ROW('Hygiene Data'!F132))),'Data Summary'!DU138="Yes"),OFFSET('Hygiene Data'!$F$5,0,10*ROW('Hygiene Data'!F132)),NA())</f>
        <v>#N/A</v>
      </c>
      <c r="BG138" s="531" t="e">
        <f ca="1">+IF(AND(ISNUMBER(OFFSET('Hygiene Data'!$F$7,0,10*ROW('Hygiene Data'!F132))),'Data Summary'!DV138="Yes"),OFFSET('Hygiene Data'!$F$7,0,10*ROW('Hygiene Data'!F132)),NA())</f>
        <v>#N/A</v>
      </c>
      <c r="BH138" s="531" t="e">
        <f ca="1">+IF(AND(ISNUMBER(OFFSET('Hygiene Data'!$F$9,0,10*ROW('Hygiene Data'!F132))),'Data Summary'!DW138="Yes"),OFFSET('Hygiene Data'!$F$9,0,10*ROW('Hygiene Data'!F132)),NA())</f>
        <v>#N/A</v>
      </c>
      <c r="BI138" s="531" t="e">
        <f ca="1">+IF(AND(ISNUMBER(OFFSET('Hygiene Data'!$G$5,0,10*ROW('Hygiene Data'!G132))),'Data Summary'!DX138="Yes"),OFFSET('Hygiene Data'!$G$5,0,10*ROW('Hygiene Data'!G132)),NA())</f>
        <v>#N/A</v>
      </c>
      <c r="BJ138" s="531" t="e">
        <f ca="1">+IF(AND(ISNUMBER(OFFSET('Hygiene Data'!$G$7,0,10*ROW('Hygiene Data'!G132))),'Data Summary'!DY138="Yes"),OFFSET('Hygiene Data'!$G$7,0,10*ROW('Hygiene Data'!G132)),NA())</f>
        <v>#N/A</v>
      </c>
      <c r="BK138" s="531" t="e">
        <f ca="1">+IF(AND(ISNUMBER(OFFSET('Hygiene Data'!$G$9,0,10*ROW('Hygiene Data'!G132))),'Data Summary'!DZ138="Yes"),OFFSET('Hygiene Data'!$G$9,0,10*ROW('Hygiene Data'!G132)),NA())</f>
        <v>#N/A</v>
      </c>
      <c r="BL138" s="531" t="e">
        <f ca="1">+IF(AND(ISNUMBER(OFFSET('Hygiene Data'!$H$5,0,10*ROW('Hygiene Data'!H132))),'Data Summary'!EA138="Yes"),OFFSET('Hygiene Data'!$H$5,0,10*ROW('Hygiene Data'!H132)),NA())</f>
        <v>#N/A</v>
      </c>
      <c r="BM138" s="531" t="e">
        <f ca="1">+IF(AND(ISNUMBER(OFFSET('Hygiene Data'!$H$7,0,10*ROW('Hygiene Data'!H132))),'Data Summary'!EB138="Yes"),OFFSET('Hygiene Data'!$H$7,0,10*ROW('Hygiene Data'!H132)),NA())</f>
        <v>#N/A</v>
      </c>
      <c r="BN138" s="531" t="e">
        <f ca="1">+IF(AND(ISNUMBER(OFFSET('Hygiene Data'!$H$9,0,10*ROW('Hygiene Data'!H132))),'Data Summary'!EC138="Yes"),OFFSET('Hygiene Data'!$H$9,0,10*ROW('Hygiene Data'!H132)),NA())</f>
        <v>#N/A</v>
      </c>
      <c r="BO138" s="531" t="e">
        <f ca="1">+IF(AND(ISNUMBER(OFFSET('Hygiene Data'!$I$5,0,10*ROW('Hygiene Data'!I132))),'Data Summary'!ED138="Yes"),OFFSET('Hygiene Data'!$I$5,0,10*ROW('Hygiene Data'!I132)),NA())</f>
        <v>#N/A</v>
      </c>
      <c r="BP138" s="531" t="e">
        <f ca="1">+IF(AND(ISNUMBER(OFFSET('Hygiene Data'!$I$7,0,10*ROW('Hygiene Data'!I132))),'Data Summary'!EE138="Yes"),OFFSET('Hygiene Data'!$I$7,0,10*ROW('Hygiene Data'!I132)),NA())</f>
        <v>#N/A</v>
      </c>
      <c r="BQ138" s="531" t="e">
        <f ca="1">+IF(AND(ISNUMBER(OFFSET('Hygiene Data'!$I$9,0,10*ROW('Hygiene Data'!I132))),'Data Summary'!EF138="Yes"),OFFSET('Hygiene Data'!$I$9,0,10*ROW('Hygiene Data'!I132)),NA())</f>
        <v>#N/A</v>
      </c>
    </row>
    <row r="139" spans="1:69" x14ac:dyDescent="0.25">
      <c r="A139" s="527" t="e">
        <f ca="1">+RIGHT('Data Summary'!A139,LEN('Data Summary'!A139)-9)</f>
        <v>#VALUE!</v>
      </c>
      <c r="B139" s="501" t="str">
        <f ca="1">+IF(ISTEXT('Data Summary'!B139),'Data Summary'!B139,"")</f>
        <v/>
      </c>
      <c r="C139" s="528" t="e">
        <f ca="1">+VALUE('Data Summary'!C139)</f>
        <v>#VALUE!</v>
      </c>
      <c r="D139" s="529" t="e">
        <f ca="1">+IF(AND(ISNUMBER(OFFSET('Water Data'!$D$4,0,10*ROW('Water Data'!D133))),'Data Summary'!BS139="Yes"),100-OFFSET('Water Data'!$D$4,0,10*ROW('Water Data'!D133)),NA())</f>
        <v>#N/A</v>
      </c>
      <c r="E139" s="529" t="e">
        <f ca="1">+IF(AND(ISNUMBER(OFFSET('Water Data'!$D$6,0,10*ROW('Water Data'!D133))),'Data Summary'!BT139="Yes"),OFFSET('Water Data'!$D$6,0,10*ROW('Water Data'!D133)),NA())</f>
        <v>#N/A</v>
      </c>
      <c r="F139" s="529" t="e">
        <f ca="1">+IF(AND(ISNUMBER(OFFSET('Water Data'!$D$9,0,10*ROW('Water Data'!D133))),'Data Summary'!BU139="Yes"),OFFSET('Water Data'!$D$9,0,10*ROW('Water Data'!D133)),NA())</f>
        <v>#N/A</v>
      </c>
      <c r="G139" s="529" t="e">
        <f ca="1">+IF(AND(ISNUMBER(OFFSET('Water Data'!$E$4,0,10*ROW('Water Data'!E133))),'Data Summary'!BV139="Yes"),100-OFFSET('Water Data'!$E$4,0,10*ROW('Water Data'!E133)),NA())</f>
        <v>#N/A</v>
      </c>
      <c r="H139" s="529" t="e">
        <f ca="1">+IF(AND(ISNUMBER(OFFSET('Water Data'!$E$6,0,10*ROW('Water Data'!E133))),'Data Summary'!BW139="Yes"),OFFSET('Water Data'!$E$6,0,10*ROW('Water Data'!E133)),NA())</f>
        <v>#N/A</v>
      </c>
      <c r="I139" s="529" t="e">
        <f ca="1">+IF(AND(ISNUMBER(OFFSET('Water Data'!$E$9,0,10*ROW('Water Data'!E133))),'Data Summary'!BX139="Yes"),OFFSET('Water Data'!$E$9,0,10*ROW('Water Data'!E133)),NA())</f>
        <v>#N/A</v>
      </c>
      <c r="J139" s="529" t="e">
        <f ca="1">+IF(AND(ISNUMBER(OFFSET('Water Data'!$F$4,0,10*ROW('Water Data'!F133))),'Data Summary'!BY139="Yes"),100-OFFSET('Water Data'!$F$4,0,10*ROW('Water Data'!F133)),NA())</f>
        <v>#N/A</v>
      </c>
      <c r="K139" s="529" t="e">
        <f ca="1">+IF(AND(ISNUMBER(OFFSET('Water Data'!$F$6,0,10*ROW('Water Data'!F133))),'Data Summary'!BZ139="Yes"),OFFSET('Water Data'!$F$6,0,10*ROW('Water Data'!F133)),NA())</f>
        <v>#N/A</v>
      </c>
      <c r="L139" s="529" t="e">
        <f ca="1">+IF(AND(ISNUMBER(OFFSET('Water Data'!$F$9,0,10*ROW('Water Data'!F133))),'Data Summary'!CA139="Yes"),OFFSET('Water Data'!$F$9,0,10*ROW('Water Data'!F133)),NA())</f>
        <v>#N/A</v>
      </c>
      <c r="M139" s="529" t="e">
        <f ca="1">+IF(AND(ISNUMBER(OFFSET('Water Data'!$G$4,0,10*ROW('Water Data'!G133))),'Data Summary'!CB139="Yes"),100-OFFSET('Water Data'!$G$4,0,10*ROW('Water Data'!G133)),NA())</f>
        <v>#N/A</v>
      </c>
      <c r="N139" s="529" t="e">
        <f ca="1">+IF(AND(ISNUMBER(OFFSET('Water Data'!$G$6,0,10*ROW('Water Data'!G133))),'Data Summary'!CC139="Yes"),OFFSET('Water Data'!$G$6,0,10*ROW('Water Data'!G133)),NA())</f>
        <v>#N/A</v>
      </c>
      <c r="O139" s="529" t="e">
        <f ca="1">+IF(AND(ISNUMBER(OFFSET('Water Data'!$G$9,0,10*ROW('Water Data'!G133))),'Data Summary'!CD139="Yes"),OFFSET('Water Data'!$G$9,0,10*ROW('Water Data'!G133)),NA())</f>
        <v>#N/A</v>
      </c>
      <c r="P139" s="529" t="e">
        <f ca="1">+IF(AND(ISNUMBER(OFFSET('Water Data'!$H$4,0,10*ROW('Water Data'!H133))),'Data Summary'!CE139="Yes"),100-OFFSET('Water Data'!$H$4,0,10*ROW('Water Data'!H133)),NA())</f>
        <v>#N/A</v>
      </c>
      <c r="Q139" s="529" t="e">
        <f ca="1">+IF(AND(ISNUMBER(OFFSET('Water Data'!$H$6,0,10*ROW('Water Data'!H133))),'Data Summary'!CF139="Yes"),OFFSET('Water Data'!$H$6,0,10*ROW('Water Data'!H133)),NA())</f>
        <v>#N/A</v>
      </c>
      <c r="R139" s="529" t="e">
        <f ca="1">+IF(AND(ISNUMBER(OFFSET('Water Data'!$H$9,0,10*ROW('Water Data'!H133))),'Data Summary'!CG139="Yes"),OFFSET('Water Data'!$H$9,0,10*ROW('Water Data'!H133)),NA())</f>
        <v>#N/A</v>
      </c>
      <c r="S139" s="529" t="e">
        <f ca="1">+IF(AND(ISNUMBER(OFFSET('Water Data'!$I$4,0,10*ROW('Water Data'!I133))),'Data Summary'!CH139="Yes"),100-OFFSET('Water Data'!$I$4,0,10*ROW('Water Data'!I133)),NA())</f>
        <v>#N/A</v>
      </c>
      <c r="T139" s="529" t="e">
        <f ca="1">+IF(AND(ISNUMBER(OFFSET('Water Data'!$I$6,0,10*ROW('Water Data'!I133))),'Data Summary'!CI139="Yes"),OFFSET('Water Data'!$I$6,0,10*ROW('Water Data'!I133)),NA())</f>
        <v>#N/A</v>
      </c>
      <c r="U139" s="529" t="e">
        <f ca="1">+IF(AND(ISNUMBER(OFFSET('Water Data'!$I$9,0,10*ROW('Water Data'!I133))),'Data Summary'!CJ139="Yes"),OFFSET('Water Data'!$I$9,0,10*ROW('Water Data'!I133)),NA())</f>
        <v>#N/A</v>
      </c>
      <c r="V139" s="530" t="e">
        <f ca="1">+IF(AND(ISNUMBER(OFFSET('Sanitation Data'!$D$4,0,10*ROW('Sanitation Data'!D133))),'Data Summary'!CK139="Yes"),100-OFFSET('Sanitation Data'!$D$4,0,10*ROW('Sanitation Data'!D133)),NA())</f>
        <v>#N/A</v>
      </c>
      <c r="W139" s="530" t="e">
        <f ca="1">+IF(AND(ISNUMBER(OFFSET('Sanitation Data'!$D$6,0,10*ROW('Sanitation Data'!D133))),'Data Summary'!CL139="Yes"),OFFSET('Sanitation Data'!$D$6,0,10*ROW('Sanitation Data'!D133)),NA())</f>
        <v>#N/A</v>
      </c>
      <c r="X139" s="530" t="e">
        <f ca="1">+IF(AND(ISNUMBER(OFFSET('Sanitation Data'!$D$10,0,10*ROW('Sanitation Data'!D133))),'Data Summary'!CM139="Yes"),OFFSET('Sanitation Data'!$D$10,0,10*ROW('Sanitation Data'!D133)),NA())</f>
        <v>#N/A</v>
      </c>
      <c r="Y139" s="530" t="e">
        <f ca="1">+IF(AND(ISNUMBER(OFFSET('Sanitation Data'!$D$11,0,10*ROW('Sanitation Data'!D133))),'Data Summary'!CN139="Yes"),OFFSET('Sanitation Data'!$D$11,0,10*ROW('Sanitation Data'!D133)),NA())</f>
        <v>#N/A</v>
      </c>
      <c r="Z139" s="530" t="e">
        <f ca="1">+IF(AND(ISNUMBER(OFFSET('Sanitation Data'!$D$12,0,10*ROW('Sanitation Data'!D133))),'Data Summary'!CO139="Yes"),OFFSET('Sanitation Data'!$D$12,0,10*ROW('Sanitation Data'!D133)),NA())</f>
        <v>#N/A</v>
      </c>
      <c r="AA139" s="530" t="e">
        <f ca="1">+IF(AND(ISNUMBER(OFFSET('Sanitation Data'!$E$4,0,10*ROW('Sanitation Data'!E133))),'Data Summary'!CP139="Yes"),100-OFFSET('Sanitation Data'!$E$4,0,10*ROW('Sanitation Data'!E133)),NA())</f>
        <v>#N/A</v>
      </c>
      <c r="AB139" s="530" t="e">
        <f ca="1">+IF(AND(ISNUMBER(OFFSET('Sanitation Data'!$E$6,0,10*ROW('Sanitation Data'!E133))),'Data Summary'!CQ139="Yes"),OFFSET('Sanitation Data'!$E$6,0,10*ROW('Sanitation Data'!E133)),NA())</f>
        <v>#N/A</v>
      </c>
      <c r="AC139" s="530" t="e">
        <f ca="1">+IF(AND(ISNUMBER(OFFSET('Sanitation Data'!$E$10,0,10*ROW('Sanitation Data'!E133))),'Data Summary'!CR139="Yes"),OFFSET('Sanitation Data'!$E$10,0,10*ROW('Sanitation Data'!E133)),NA())</f>
        <v>#N/A</v>
      </c>
      <c r="AD139" s="530" t="e">
        <f ca="1">+IF(AND(ISNUMBER(OFFSET('Sanitation Data'!$E$11,0,10*ROW('Sanitation Data'!E133))),'Data Summary'!CS139="Yes"),OFFSET('Sanitation Data'!$E$11,0,10*ROW('Sanitation Data'!E133)),NA())</f>
        <v>#N/A</v>
      </c>
      <c r="AE139" s="530" t="e">
        <f ca="1">+IF(AND(ISNUMBER(OFFSET('Sanitation Data'!$E$12,0,10*ROW('Sanitation Data'!E133))),'Data Summary'!CT139="Yes"),OFFSET('Sanitation Data'!$E$12,0,10*ROW('Sanitation Data'!E133)),NA())</f>
        <v>#N/A</v>
      </c>
      <c r="AF139" s="530" t="e">
        <f ca="1">+IF(AND(ISNUMBER(OFFSET('Sanitation Data'!$F$4,0,10*ROW('Sanitation Data'!F133))),'Data Summary'!CU139="Yes"),100-OFFSET('Sanitation Data'!$F$4,0,10*ROW('Sanitation Data'!F133)),NA())</f>
        <v>#N/A</v>
      </c>
      <c r="AG139" s="530" t="e">
        <f ca="1">+IF(AND(ISNUMBER(OFFSET('Sanitation Data'!$F$6,0,10*ROW('Sanitation Data'!F133))),'Data Summary'!CV139="Yes"),OFFSET('Sanitation Data'!$F$6,0,10*ROW('Sanitation Data'!F133)),NA())</f>
        <v>#N/A</v>
      </c>
      <c r="AH139" s="530" t="e">
        <f ca="1">+IF(AND(ISNUMBER(OFFSET('Sanitation Data'!$F$10,0,10*ROW('Sanitation Data'!F133))),'Data Summary'!CW139="Yes"),OFFSET('Sanitation Data'!$F$10,0,10*ROW('Sanitation Data'!F133)),NA())</f>
        <v>#N/A</v>
      </c>
      <c r="AI139" s="530" t="e">
        <f ca="1">+IF(AND(ISNUMBER(OFFSET('Sanitation Data'!$F$11,0,10*ROW('Sanitation Data'!F133))),'Data Summary'!CX139="Yes"),OFFSET('Sanitation Data'!$F$11,0,10*ROW('Sanitation Data'!F133)),NA())</f>
        <v>#N/A</v>
      </c>
      <c r="AJ139" s="530" t="e">
        <f ca="1">+IF(AND(ISNUMBER(OFFSET('Sanitation Data'!$F$12,0,10*ROW('Sanitation Data'!F133))),'Data Summary'!CY139="Yes"),OFFSET('Sanitation Data'!$F$12,0,10*ROW('Sanitation Data'!F133)),NA())</f>
        <v>#N/A</v>
      </c>
      <c r="AK139" s="530" t="e">
        <f ca="1">+IF(AND(ISNUMBER(OFFSET('Sanitation Data'!$G$4,0,10*ROW('Sanitation Data'!G133))),'Data Summary'!CZ139="Yes"),100-OFFSET('Sanitation Data'!$G$4,0,10*ROW('Sanitation Data'!G133)),NA())</f>
        <v>#N/A</v>
      </c>
      <c r="AL139" s="530" t="e">
        <f ca="1">+IF(AND(ISNUMBER(OFFSET('Sanitation Data'!$G$6,0,10*ROW('Sanitation Data'!G133))),'Data Summary'!DA139="Yes"),OFFSET('Sanitation Data'!$G$6,0,10*ROW('Sanitation Data'!G133)),NA())</f>
        <v>#N/A</v>
      </c>
      <c r="AM139" s="530" t="e">
        <f ca="1">+IF(AND(ISNUMBER(OFFSET('Sanitation Data'!$G$10,0,10*ROW('Sanitation Data'!G133))),'Data Summary'!DB139="Yes"),OFFSET('Sanitation Data'!$G$10,0,10*ROW('Sanitation Data'!G133)),NA())</f>
        <v>#N/A</v>
      </c>
      <c r="AN139" s="530" t="e">
        <f ca="1">+IF(AND(ISNUMBER(OFFSET('Sanitation Data'!$G$11,0,10*ROW('Sanitation Data'!G133))),'Data Summary'!DC139="Yes"),OFFSET('Sanitation Data'!$G$11,0,10*ROW('Sanitation Data'!G133)),NA())</f>
        <v>#N/A</v>
      </c>
      <c r="AO139" s="530" t="e">
        <f ca="1">+IF(AND(ISNUMBER(OFFSET('Sanitation Data'!$G$12,0,10*ROW('Sanitation Data'!G133))),'Data Summary'!DD139="Yes"),OFFSET('Sanitation Data'!$G$12,0,10*ROW('Sanitation Data'!G133)),NA())</f>
        <v>#N/A</v>
      </c>
      <c r="AP139" s="530" t="e">
        <f ca="1">+IF(AND(ISNUMBER(OFFSET('Sanitation Data'!$H$4,0,10*ROW('Sanitation Data'!H133))),'Data Summary'!DE139="Yes"),100-OFFSET('Sanitation Data'!$H$4,0,10*ROW('Sanitation Data'!H133)),NA())</f>
        <v>#N/A</v>
      </c>
      <c r="AQ139" s="530" t="e">
        <f ca="1">+IF(AND(ISNUMBER(OFFSET('Sanitation Data'!$H$6,0,10*ROW('Sanitation Data'!H133))),'Data Summary'!DF139="Yes"),OFFSET('Sanitation Data'!$H$6,0,10*ROW('Sanitation Data'!H133)),NA())</f>
        <v>#N/A</v>
      </c>
      <c r="AR139" s="530" t="e">
        <f ca="1">+IF(AND(ISNUMBER(OFFSET('Sanitation Data'!$H$10,0,10*ROW('Sanitation Data'!H133))),'Data Summary'!DG139="Yes"),OFFSET('Sanitation Data'!$H$10,0,10*ROW('Sanitation Data'!H133)),NA())</f>
        <v>#N/A</v>
      </c>
      <c r="AS139" s="530" t="e">
        <f ca="1">+IF(AND(ISNUMBER(OFFSET('Sanitation Data'!$H$11,0,10*ROW('Sanitation Data'!H133))),'Data Summary'!DH139="Yes"),OFFSET('Sanitation Data'!$H$11,0,10*ROW('Sanitation Data'!H133)),NA())</f>
        <v>#N/A</v>
      </c>
      <c r="AT139" s="530" t="e">
        <f ca="1">+IF(AND(ISNUMBER(OFFSET('Sanitation Data'!$H$12,0,10*ROW('Sanitation Data'!H133))),'Data Summary'!DI139="Yes"),OFFSET('Sanitation Data'!$H$12,0,10*ROW('Sanitation Data'!H133)),NA())</f>
        <v>#N/A</v>
      </c>
      <c r="AU139" s="530" t="e">
        <f ca="1">+IF(AND(ISNUMBER(OFFSET('Sanitation Data'!$I$4,0,10*ROW('Sanitation Data'!I133))),'Data Summary'!DJ139="Yes"),100-OFFSET('Sanitation Data'!$I$4,0,10*ROW('Sanitation Data'!I133)),NA())</f>
        <v>#N/A</v>
      </c>
      <c r="AV139" s="530" t="e">
        <f ca="1">+IF(AND(ISNUMBER(OFFSET('Sanitation Data'!$I$6,0,10*ROW('Sanitation Data'!I133))),'Data Summary'!DK139="Yes"),OFFSET('Sanitation Data'!$I$6,0,10*ROW('Sanitation Data'!I133)),NA())</f>
        <v>#N/A</v>
      </c>
      <c r="AW139" s="530" t="e">
        <f ca="1">+IF(AND(ISNUMBER(OFFSET('Sanitation Data'!$I$10,0,10*ROW('Sanitation Data'!I133))),'Data Summary'!DL139="Yes"),OFFSET('Sanitation Data'!$I$10,0,10*ROW('Sanitation Data'!I133)),NA())</f>
        <v>#N/A</v>
      </c>
      <c r="AX139" s="530" t="e">
        <f ca="1">+IF(AND(ISNUMBER(OFFSET('Sanitation Data'!$I$11,0,10*ROW('Sanitation Data'!I133))),'Data Summary'!DM139="Yes"),OFFSET('Sanitation Data'!$I$11,0,10*ROW('Sanitation Data'!I133)),NA())</f>
        <v>#N/A</v>
      </c>
      <c r="AY139" s="530" t="e">
        <f ca="1">+IF(AND(ISNUMBER(OFFSET('Sanitation Data'!$I$12,0,10*ROW('Sanitation Data'!I133))),'Data Summary'!DN139="Yes"),OFFSET('Sanitation Data'!$I$12,0,10*ROW('Sanitation Data'!I133)),NA())</f>
        <v>#N/A</v>
      </c>
      <c r="AZ139" s="531" t="e">
        <f ca="1">+IF(AND(ISNUMBER(OFFSET('Hygiene Data'!$D$5,0,10*ROW('Hygiene Data'!D133))),'Data Summary'!DO139="Yes"),OFFSET('Hygiene Data'!$D$5,0,10*ROW('Hygiene Data'!D133)),NA())</f>
        <v>#N/A</v>
      </c>
      <c r="BA139" s="531" t="e">
        <f ca="1">+IF(AND(ISNUMBER(OFFSET('Hygiene Data'!$D$7,0,10*ROW('Hygiene Data'!D133))),'Data Summary'!DP139="Yes"),OFFSET('Hygiene Data'!$D$7,0,10*ROW('Hygiene Data'!D133)),NA())</f>
        <v>#N/A</v>
      </c>
      <c r="BB139" s="531" t="e">
        <f ca="1">+IF(AND(ISNUMBER(OFFSET('Hygiene Data'!$D$9,0,10*ROW('Hygiene Data'!D133))),'Data Summary'!DQ139="Yes"),OFFSET('Hygiene Data'!$D$9,0,10*ROW('Hygiene Data'!D133)),NA())</f>
        <v>#N/A</v>
      </c>
      <c r="BC139" s="531" t="e">
        <f ca="1">+IF(AND(ISNUMBER(OFFSET('Hygiene Data'!$E$5,0,10*ROW('Hygiene Data'!E133))),'Data Summary'!DR139="Yes"),OFFSET('Hygiene Data'!$E$5,0,10*ROW('Hygiene Data'!E133)),NA())</f>
        <v>#N/A</v>
      </c>
      <c r="BD139" s="531" t="e">
        <f ca="1">+IF(AND(ISNUMBER(OFFSET('Hygiene Data'!$E$7,0,10*ROW('Hygiene Data'!E133))),'Data Summary'!DS139="Yes"),OFFSET('Hygiene Data'!$E$7,0,10*ROW('Hygiene Data'!E133)),NA())</f>
        <v>#N/A</v>
      </c>
      <c r="BE139" s="531" t="e">
        <f ca="1">+IF(AND(ISNUMBER(OFFSET('Hygiene Data'!$E$9,0,10*ROW('Hygiene Data'!E133))),'Data Summary'!DT139="Yes"),OFFSET('Hygiene Data'!$E$9,0,10*ROW('Hygiene Data'!E133)),NA())</f>
        <v>#N/A</v>
      </c>
      <c r="BF139" s="531" t="e">
        <f ca="1">+IF(AND(ISNUMBER(OFFSET('Hygiene Data'!$F$5,0,10*ROW('Hygiene Data'!F133))),'Data Summary'!DU139="Yes"),OFFSET('Hygiene Data'!$F$5,0,10*ROW('Hygiene Data'!F133)),NA())</f>
        <v>#N/A</v>
      </c>
      <c r="BG139" s="531" t="e">
        <f ca="1">+IF(AND(ISNUMBER(OFFSET('Hygiene Data'!$F$7,0,10*ROW('Hygiene Data'!F133))),'Data Summary'!DV139="Yes"),OFFSET('Hygiene Data'!$F$7,0,10*ROW('Hygiene Data'!F133)),NA())</f>
        <v>#N/A</v>
      </c>
      <c r="BH139" s="531" t="e">
        <f ca="1">+IF(AND(ISNUMBER(OFFSET('Hygiene Data'!$F$9,0,10*ROW('Hygiene Data'!F133))),'Data Summary'!DW139="Yes"),OFFSET('Hygiene Data'!$F$9,0,10*ROW('Hygiene Data'!F133)),NA())</f>
        <v>#N/A</v>
      </c>
      <c r="BI139" s="531" t="e">
        <f ca="1">+IF(AND(ISNUMBER(OFFSET('Hygiene Data'!$G$5,0,10*ROW('Hygiene Data'!G133))),'Data Summary'!DX139="Yes"),OFFSET('Hygiene Data'!$G$5,0,10*ROW('Hygiene Data'!G133)),NA())</f>
        <v>#N/A</v>
      </c>
      <c r="BJ139" s="531" t="e">
        <f ca="1">+IF(AND(ISNUMBER(OFFSET('Hygiene Data'!$G$7,0,10*ROW('Hygiene Data'!G133))),'Data Summary'!DY139="Yes"),OFFSET('Hygiene Data'!$G$7,0,10*ROW('Hygiene Data'!G133)),NA())</f>
        <v>#N/A</v>
      </c>
      <c r="BK139" s="531" t="e">
        <f ca="1">+IF(AND(ISNUMBER(OFFSET('Hygiene Data'!$G$9,0,10*ROW('Hygiene Data'!G133))),'Data Summary'!DZ139="Yes"),OFFSET('Hygiene Data'!$G$9,0,10*ROW('Hygiene Data'!G133)),NA())</f>
        <v>#N/A</v>
      </c>
      <c r="BL139" s="531" t="e">
        <f ca="1">+IF(AND(ISNUMBER(OFFSET('Hygiene Data'!$H$5,0,10*ROW('Hygiene Data'!H133))),'Data Summary'!EA139="Yes"),OFFSET('Hygiene Data'!$H$5,0,10*ROW('Hygiene Data'!H133)),NA())</f>
        <v>#N/A</v>
      </c>
      <c r="BM139" s="531" t="e">
        <f ca="1">+IF(AND(ISNUMBER(OFFSET('Hygiene Data'!$H$7,0,10*ROW('Hygiene Data'!H133))),'Data Summary'!EB139="Yes"),OFFSET('Hygiene Data'!$H$7,0,10*ROW('Hygiene Data'!H133)),NA())</f>
        <v>#N/A</v>
      </c>
      <c r="BN139" s="531" t="e">
        <f ca="1">+IF(AND(ISNUMBER(OFFSET('Hygiene Data'!$H$9,0,10*ROW('Hygiene Data'!H133))),'Data Summary'!EC139="Yes"),OFFSET('Hygiene Data'!$H$9,0,10*ROW('Hygiene Data'!H133)),NA())</f>
        <v>#N/A</v>
      </c>
      <c r="BO139" s="531" t="e">
        <f ca="1">+IF(AND(ISNUMBER(OFFSET('Hygiene Data'!$I$5,0,10*ROW('Hygiene Data'!I133))),'Data Summary'!ED139="Yes"),OFFSET('Hygiene Data'!$I$5,0,10*ROW('Hygiene Data'!I133)),NA())</f>
        <v>#N/A</v>
      </c>
      <c r="BP139" s="531" t="e">
        <f ca="1">+IF(AND(ISNUMBER(OFFSET('Hygiene Data'!$I$7,0,10*ROW('Hygiene Data'!I133))),'Data Summary'!EE139="Yes"),OFFSET('Hygiene Data'!$I$7,0,10*ROW('Hygiene Data'!I133)),NA())</f>
        <v>#N/A</v>
      </c>
      <c r="BQ139" s="531" t="e">
        <f ca="1">+IF(AND(ISNUMBER(OFFSET('Hygiene Data'!$I$9,0,10*ROW('Hygiene Data'!I133))),'Data Summary'!EF139="Yes"),OFFSET('Hygiene Data'!$I$9,0,10*ROW('Hygiene Data'!I133)),NA())</f>
        <v>#N/A</v>
      </c>
    </row>
    <row r="140" spans="1:69" x14ac:dyDescent="0.25">
      <c r="A140" s="527" t="e">
        <f ca="1">+RIGHT('Data Summary'!A140,LEN('Data Summary'!A140)-9)</f>
        <v>#VALUE!</v>
      </c>
      <c r="B140" s="501" t="str">
        <f ca="1">+IF(ISTEXT('Data Summary'!B140),'Data Summary'!B140,"")</f>
        <v/>
      </c>
      <c r="C140" s="528" t="e">
        <f ca="1">+VALUE('Data Summary'!C140)</f>
        <v>#VALUE!</v>
      </c>
      <c r="D140" s="529" t="e">
        <f ca="1">+IF(AND(ISNUMBER(OFFSET('Water Data'!$D$4,0,10*ROW('Water Data'!D134))),'Data Summary'!BS140="Yes"),100-OFFSET('Water Data'!$D$4,0,10*ROW('Water Data'!D134)),NA())</f>
        <v>#N/A</v>
      </c>
      <c r="E140" s="529" t="e">
        <f ca="1">+IF(AND(ISNUMBER(OFFSET('Water Data'!$D$6,0,10*ROW('Water Data'!D134))),'Data Summary'!BT140="Yes"),OFFSET('Water Data'!$D$6,0,10*ROW('Water Data'!D134)),NA())</f>
        <v>#N/A</v>
      </c>
      <c r="F140" s="529" t="e">
        <f ca="1">+IF(AND(ISNUMBER(OFFSET('Water Data'!$D$9,0,10*ROW('Water Data'!D134))),'Data Summary'!BU140="Yes"),OFFSET('Water Data'!$D$9,0,10*ROW('Water Data'!D134)),NA())</f>
        <v>#N/A</v>
      </c>
      <c r="G140" s="529" t="e">
        <f ca="1">+IF(AND(ISNUMBER(OFFSET('Water Data'!$E$4,0,10*ROW('Water Data'!E134))),'Data Summary'!BV140="Yes"),100-OFFSET('Water Data'!$E$4,0,10*ROW('Water Data'!E134)),NA())</f>
        <v>#N/A</v>
      </c>
      <c r="H140" s="529" t="e">
        <f ca="1">+IF(AND(ISNUMBER(OFFSET('Water Data'!$E$6,0,10*ROW('Water Data'!E134))),'Data Summary'!BW140="Yes"),OFFSET('Water Data'!$E$6,0,10*ROW('Water Data'!E134)),NA())</f>
        <v>#N/A</v>
      </c>
      <c r="I140" s="529" t="e">
        <f ca="1">+IF(AND(ISNUMBER(OFFSET('Water Data'!$E$9,0,10*ROW('Water Data'!E134))),'Data Summary'!BX140="Yes"),OFFSET('Water Data'!$E$9,0,10*ROW('Water Data'!E134)),NA())</f>
        <v>#N/A</v>
      </c>
      <c r="J140" s="529" t="e">
        <f ca="1">+IF(AND(ISNUMBER(OFFSET('Water Data'!$F$4,0,10*ROW('Water Data'!F134))),'Data Summary'!BY140="Yes"),100-OFFSET('Water Data'!$F$4,0,10*ROW('Water Data'!F134)),NA())</f>
        <v>#N/A</v>
      </c>
      <c r="K140" s="529" t="e">
        <f ca="1">+IF(AND(ISNUMBER(OFFSET('Water Data'!$F$6,0,10*ROW('Water Data'!F134))),'Data Summary'!BZ140="Yes"),OFFSET('Water Data'!$F$6,0,10*ROW('Water Data'!F134)),NA())</f>
        <v>#N/A</v>
      </c>
      <c r="L140" s="529" t="e">
        <f ca="1">+IF(AND(ISNUMBER(OFFSET('Water Data'!$F$9,0,10*ROW('Water Data'!F134))),'Data Summary'!CA140="Yes"),OFFSET('Water Data'!$F$9,0,10*ROW('Water Data'!F134)),NA())</f>
        <v>#N/A</v>
      </c>
      <c r="M140" s="529" t="e">
        <f ca="1">+IF(AND(ISNUMBER(OFFSET('Water Data'!$G$4,0,10*ROW('Water Data'!G134))),'Data Summary'!CB140="Yes"),100-OFFSET('Water Data'!$G$4,0,10*ROW('Water Data'!G134)),NA())</f>
        <v>#N/A</v>
      </c>
      <c r="N140" s="529" t="e">
        <f ca="1">+IF(AND(ISNUMBER(OFFSET('Water Data'!$G$6,0,10*ROW('Water Data'!G134))),'Data Summary'!CC140="Yes"),OFFSET('Water Data'!$G$6,0,10*ROW('Water Data'!G134)),NA())</f>
        <v>#N/A</v>
      </c>
      <c r="O140" s="529" t="e">
        <f ca="1">+IF(AND(ISNUMBER(OFFSET('Water Data'!$G$9,0,10*ROW('Water Data'!G134))),'Data Summary'!CD140="Yes"),OFFSET('Water Data'!$G$9,0,10*ROW('Water Data'!G134)),NA())</f>
        <v>#N/A</v>
      </c>
      <c r="P140" s="529" t="e">
        <f ca="1">+IF(AND(ISNUMBER(OFFSET('Water Data'!$H$4,0,10*ROW('Water Data'!H134))),'Data Summary'!CE140="Yes"),100-OFFSET('Water Data'!$H$4,0,10*ROW('Water Data'!H134)),NA())</f>
        <v>#N/A</v>
      </c>
      <c r="Q140" s="529" t="e">
        <f ca="1">+IF(AND(ISNUMBER(OFFSET('Water Data'!$H$6,0,10*ROW('Water Data'!H134))),'Data Summary'!CF140="Yes"),OFFSET('Water Data'!$H$6,0,10*ROW('Water Data'!H134)),NA())</f>
        <v>#N/A</v>
      </c>
      <c r="R140" s="529" t="e">
        <f ca="1">+IF(AND(ISNUMBER(OFFSET('Water Data'!$H$9,0,10*ROW('Water Data'!H134))),'Data Summary'!CG140="Yes"),OFFSET('Water Data'!$H$9,0,10*ROW('Water Data'!H134)),NA())</f>
        <v>#N/A</v>
      </c>
      <c r="S140" s="529" t="e">
        <f ca="1">+IF(AND(ISNUMBER(OFFSET('Water Data'!$I$4,0,10*ROW('Water Data'!I134))),'Data Summary'!CH140="Yes"),100-OFFSET('Water Data'!$I$4,0,10*ROW('Water Data'!I134)),NA())</f>
        <v>#N/A</v>
      </c>
      <c r="T140" s="529" t="e">
        <f ca="1">+IF(AND(ISNUMBER(OFFSET('Water Data'!$I$6,0,10*ROW('Water Data'!I134))),'Data Summary'!CI140="Yes"),OFFSET('Water Data'!$I$6,0,10*ROW('Water Data'!I134)),NA())</f>
        <v>#N/A</v>
      </c>
      <c r="U140" s="529" t="e">
        <f ca="1">+IF(AND(ISNUMBER(OFFSET('Water Data'!$I$9,0,10*ROW('Water Data'!I134))),'Data Summary'!CJ140="Yes"),OFFSET('Water Data'!$I$9,0,10*ROW('Water Data'!I134)),NA())</f>
        <v>#N/A</v>
      </c>
      <c r="V140" s="530" t="e">
        <f ca="1">+IF(AND(ISNUMBER(OFFSET('Sanitation Data'!$D$4,0,10*ROW('Sanitation Data'!D134))),'Data Summary'!CK140="Yes"),100-OFFSET('Sanitation Data'!$D$4,0,10*ROW('Sanitation Data'!D134)),NA())</f>
        <v>#N/A</v>
      </c>
      <c r="W140" s="530" t="e">
        <f ca="1">+IF(AND(ISNUMBER(OFFSET('Sanitation Data'!$D$6,0,10*ROW('Sanitation Data'!D134))),'Data Summary'!CL140="Yes"),OFFSET('Sanitation Data'!$D$6,0,10*ROW('Sanitation Data'!D134)),NA())</f>
        <v>#N/A</v>
      </c>
      <c r="X140" s="530" t="e">
        <f ca="1">+IF(AND(ISNUMBER(OFFSET('Sanitation Data'!$D$10,0,10*ROW('Sanitation Data'!D134))),'Data Summary'!CM140="Yes"),OFFSET('Sanitation Data'!$D$10,0,10*ROW('Sanitation Data'!D134)),NA())</f>
        <v>#N/A</v>
      </c>
      <c r="Y140" s="530" t="e">
        <f ca="1">+IF(AND(ISNUMBER(OFFSET('Sanitation Data'!$D$11,0,10*ROW('Sanitation Data'!D134))),'Data Summary'!CN140="Yes"),OFFSET('Sanitation Data'!$D$11,0,10*ROW('Sanitation Data'!D134)),NA())</f>
        <v>#N/A</v>
      </c>
      <c r="Z140" s="530" t="e">
        <f ca="1">+IF(AND(ISNUMBER(OFFSET('Sanitation Data'!$D$12,0,10*ROW('Sanitation Data'!D134))),'Data Summary'!CO140="Yes"),OFFSET('Sanitation Data'!$D$12,0,10*ROW('Sanitation Data'!D134)),NA())</f>
        <v>#N/A</v>
      </c>
      <c r="AA140" s="530" t="e">
        <f ca="1">+IF(AND(ISNUMBER(OFFSET('Sanitation Data'!$E$4,0,10*ROW('Sanitation Data'!E134))),'Data Summary'!CP140="Yes"),100-OFFSET('Sanitation Data'!$E$4,0,10*ROW('Sanitation Data'!E134)),NA())</f>
        <v>#N/A</v>
      </c>
      <c r="AB140" s="530" t="e">
        <f ca="1">+IF(AND(ISNUMBER(OFFSET('Sanitation Data'!$E$6,0,10*ROW('Sanitation Data'!E134))),'Data Summary'!CQ140="Yes"),OFFSET('Sanitation Data'!$E$6,0,10*ROW('Sanitation Data'!E134)),NA())</f>
        <v>#N/A</v>
      </c>
      <c r="AC140" s="530" t="e">
        <f ca="1">+IF(AND(ISNUMBER(OFFSET('Sanitation Data'!$E$10,0,10*ROW('Sanitation Data'!E134))),'Data Summary'!CR140="Yes"),OFFSET('Sanitation Data'!$E$10,0,10*ROW('Sanitation Data'!E134)),NA())</f>
        <v>#N/A</v>
      </c>
      <c r="AD140" s="530" t="e">
        <f ca="1">+IF(AND(ISNUMBER(OFFSET('Sanitation Data'!$E$11,0,10*ROW('Sanitation Data'!E134))),'Data Summary'!CS140="Yes"),OFFSET('Sanitation Data'!$E$11,0,10*ROW('Sanitation Data'!E134)),NA())</f>
        <v>#N/A</v>
      </c>
      <c r="AE140" s="530" t="e">
        <f ca="1">+IF(AND(ISNUMBER(OFFSET('Sanitation Data'!$E$12,0,10*ROW('Sanitation Data'!E134))),'Data Summary'!CT140="Yes"),OFFSET('Sanitation Data'!$E$12,0,10*ROW('Sanitation Data'!E134)),NA())</f>
        <v>#N/A</v>
      </c>
      <c r="AF140" s="530" t="e">
        <f ca="1">+IF(AND(ISNUMBER(OFFSET('Sanitation Data'!$F$4,0,10*ROW('Sanitation Data'!F134))),'Data Summary'!CU140="Yes"),100-OFFSET('Sanitation Data'!$F$4,0,10*ROW('Sanitation Data'!F134)),NA())</f>
        <v>#N/A</v>
      </c>
      <c r="AG140" s="530" t="e">
        <f ca="1">+IF(AND(ISNUMBER(OFFSET('Sanitation Data'!$F$6,0,10*ROW('Sanitation Data'!F134))),'Data Summary'!CV140="Yes"),OFFSET('Sanitation Data'!$F$6,0,10*ROW('Sanitation Data'!F134)),NA())</f>
        <v>#N/A</v>
      </c>
      <c r="AH140" s="530" t="e">
        <f ca="1">+IF(AND(ISNUMBER(OFFSET('Sanitation Data'!$F$10,0,10*ROW('Sanitation Data'!F134))),'Data Summary'!CW140="Yes"),OFFSET('Sanitation Data'!$F$10,0,10*ROW('Sanitation Data'!F134)),NA())</f>
        <v>#N/A</v>
      </c>
      <c r="AI140" s="530" t="e">
        <f ca="1">+IF(AND(ISNUMBER(OFFSET('Sanitation Data'!$F$11,0,10*ROW('Sanitation Data'!F134))),'Data Summary'!CX140="Yes"),OFFSET('Sanitation Data'!$F$11,0,10*ROW('Sanitation Data'!F134)),NA())</f>
        <v>#N/A</v>
      </c>
      <c r="AJ140" s="530" t="e">
        <f ca="1">+IF(AND(ISNUMBER(OFFSET('Sanitation Data'!$F$12,0,10*ROW('Sanitation Data'!F134))),'Data Summary'!CY140="Yes"),OFFSET('Sanitation Data'!$F$12,0,10*ROW('Sanitation Data'!F134)),NA())</f>
        <v>#N/A</v>
      </c>
      <c r="AK140" s="530" t="e">
        <f ca="1">+IF(AND(ISNUMBER(OFFSET('Sanitation Data'!$G$4,0,10*ROW('Sanitation Data'!G134))),'Data Summary'!CZ140="Yes"),100-OFFSET('Sanitation Data'!$G$4,0,10*ROW('Sanitation Data'!G134)),NA())</f>
        <v>#N/A</v>
      </c>
      <c r="AL140" s="530" t="e">
        <f ca="1">+IF(AND(ISNUMBER(OFFSET('Sanitation Data'!$G$6,0,10*ROW('Sanitation Data'!G134))),'Data Summary'!DA140="Yes"),OFFSET('Sanitation Data'!$G$6,0,10*ROW('Sanitation Data'!G134)),NA())</f>
        <v>#N/A</v>
      </c>
      <c r="AM140" s="530" t="e">
        <f ca="1">+IF(AND(ISNUMBER(OFFSET('Sanitation Data'!$G$10,0,10*ROW('Sanitation Data'!G134))),'Data Summary'!DB140="Yes"),OFFSET('Sanitation Data'!$G$10,0,10*ROW('Sanitation Data'!G134)),NA())</f>
        <v>#N/A</v>
      </c>
      <c r="AN140" s="530" t="e">
        <f ca="1">+IF(AND(ISNUMBER(OFFSET('Sanitation Data'!$G$11,0,10*ROW('Sanitation Data'!G134))),'Data Summary'!DC140="Yes"),OFFSET('Sanitation Data'!$G$11,0,10*ROW('Sanitation Data'!G134)),NA())</f>
        <v>#N/A</v>
      </c>
      <c r="AO140" s="530" t="e">
        <f ca="1">+IF(AND(ISNUMBER(OFFSET('Sanitation Data'!$G$12,0,10*ROW('Sanitation Data'!G134))),'Data Summary'!DD140="Yes"),OFFSET('Sanitation Data'!$G$12,0,10*ROW('Sanitation Data'!G134)),NA())</f>
        <v>#N/A</v>
      </c>
      <c r="AP140" s="530" t="e">
        <f ca="1">+IF(AND(ISNUMBER(OFFSET('Sanitation Data'!$H$4,0,10*ROW('Sanitation Data'!H134))),'Data Summary'!DE140="Yes"),100-OFFSET('Sanitation Data'!$H$4,0,10*ROW('Sanitation Data'!H134)),NA())</f>
        <v>#N/A</v>
      </c>
      <c r="AQ140" s="530" t="e">
        <f ca="1">+IF(AND(ISNUMBER(OFFSET('Sanitation Data'!$H$6,0,10*ROW('Sanitation Data'!H134))),'Data Summary'!DF140="Yes"),OFFSET('Sanitation Data'!$H$6,0,10*ROW('Sanitation Data'!H134)),NA())</f>
        <v>#N/A</v>
      </c>
      <c r="AR140" s="530" t="e">
        <f ca="1">+IF(AND(ISNUMBER(OFFSET('Sanitation Data'!$H$10,0,10*ROW('Sanitation Data'!H134))),'Data Summary'!DG140="Yes"),OFFSET('Sanitation Data'!$H$10,0,10*ROW('Sanitation Data'!H134)),NA())</f>
        <v>#N/A</v>
      </c>
      <c r="AS140" s="530" t="e">
        <f ca="1">+IF(AND(ISNUMBER(OFFSET('Sanitation Data'!$H$11,0,10*ROW('Sanitation Data'!H134))),'Data Summary'!DH140="Yes"),OFFSET('Sanitation Data'!$H$11,0,10*ROW('Sanitation Data'!H134)),NA())</f>
        <v>#N/A</v>
      </c>
      <c r="AT140" s="530" t="e">
        <f ca="1">+IF(AND(ISNUMBER(OFFSET('Sanitation Data'!$H$12,0,10*ROW('Sanitation Data'!H134))),'Data Summary'!DI140="Yes"),OFFSET('Sanitation Data'!$H$12,0,10*ROW('Sanitation Data'!H134)),NA())</f>
        <v>#N/A</v>
      </c>
      <c r="AU140" s="530" t="e">
        <f ca="1">+IF(AND(ISNUMBER(OFFSET('Sanitation Data'!$I$4,0,10*ROW('Sanitation Data'!I134))),'Data Summary'!DJ140="Yes"),100-OFFSET('Sanitation Data'!$I$4,0,10*ROW('Sanitation Data'!I134)),NA())</f>
        <v>#N/A</v>
      </c>
      <c r="AV140" s="530" t="e">
        <f ca="1">+IF(AND(ISNUMBER(OFFSET('Sanitation Data'!$I$6,0,10*ROW('Sanitation Data'!I134))),'Data Summary'!DK140="Yes"),OFFSET('Sanitation Data'!$I$6,0,10*ROW('Sanitation Data'!I134)),NA())</f>
        <v>#N/A</v>
      </c>
      <c r="AW140" s="530" t="e">
        <f ca="1">+IF(AND(ISNUMBER(OFFSET('Sanitation Data'!$I$10,0,10*ROW('Sanitation Data'!I134))),'Data Summary'!DL140="Yes"),OFFSET('Sanitation Data'!$I$10,0,10*ROW('Sanitation Data'!I134)),NA())</f>
        <v>#N/A</v>
      </c>
      <c r="AX140" s="530" t="e">
        <f ca="1">+IF(AND(ISNUMBER(OFFSET('Sanitation Data'!$I$11,0,10*ROW('Sanitation Data'!I134))),'Data Summary'!DM140="Yes"),OFFSET('Sanitation Data'!$I$11,0,10*ROW('Sanitation Data'!I134)),NA())</f>
        <v>#N/A</v>
      </c>
      <c r="AY140" s="530" t="e">
        <f ca="1">+IF(AND(ISNUMBER(OFFSET('Sanitation Data'!$I$12,0,10*ROW('Sanitation Data'!I134))),'Data Summary'!DN140="Yes"),OFFSET('Sanitation Data'!$I$12,0,10*ROW('Sanitation Data'!I134)),NA())</f>
        <v>#N/A</v>
      </c>
      <c r="AZ140" s="531" t="e">
        <f ca="1">+IF(AND(ISNUMBER(OFFSET('Hygiene Data'!$D$5,0,10*ROW('Hygiene Data'!D134))),'Data Summary'!DO140="Yes"),OFFSET('Hygiene Data'!$D$5,0,10*ROW('Hygiene Data'!D134)),NA())</f>
        <v>#N/A</v>
      </c>
      <c r="BA140" s="531" t="e">
        <f ca="1">+IF(AND(ISNUMBER(OFFSET('Hygiene Data'!$D$7,0,10*ROW('Hygiene Data'!D134))),'Data Summary'!DP140="Yes"),OFFSET('Hygiene Data'!$D$7,0,10*ROW('Hygiene Data'!D134)),NA())</f>
        <v>#N/A</v>
      </c>
      <c r="BB140" s="531" t="e">
        <f ca="1">+IF(AND(ISNUMBER(OFFSET('Hygiene Data'!$D$9,0,10*ROW('Hygiene Data'!D134))),'Data Summary'!DQ140="Yes"),OFFSET('Hygiene Data'!$D$9,0,10*ROW('Hygiene Data'!D134)),NA())</f>
        <v>#N/A</v>
      </c>
      <c r="BC140" s="531" t="e">
        <f ca="1">+IF(AND(ISNUMBER(OFFSET('Hygiene Data'!$E$5,0,10*ROW('Hygiene Data'!E134))),'Data Summary'!DR140="Yes"),OFFSET('Hygiene Data'!$E$5,0,10*ROW('Hygiene Data'!E134)),NA())</f>
        <v>#N/A</v>
      </c>
      <c r="BD140" s="531" t="e">
        <f ca="1">+IF(AND(ISNUMBER(OFFSET('Hygiene Data'!$E$7,0,10*ROW('Hygiene Data'!E134))),'Data Summary'!DS140="Yes"),OFFSET('Hygiene Data'!$E$7,0,10*ROW('Hygiene Data'!E134)),NA())</f>
        <v>#N/A</v>
      </c>
      <c r="BE140" s="531" t="e">
        <f ca="1">+IF(AND(ISNUMBER(OFFSET('Hygiene Data'!$E$9,0,10*ROW('Hygiene Data'!E134))),'Data Summary'!DT140="Yes"),OFFSET('Hygiene Data'!$E$9,0,10*ROW('Hygiene Data'!E134)),NA())</f>
        <v>#N/A</v>
      </c>
      <c r="BF140" s="531" t="e">
        <f ca="1">+IF(AND(ISNUMBER(OFFSET('Hygiene Data'!$F$5,0,10*ROW('Hygiene Data'!F134))),'Data Summary'!DU140="Yes"),OFFSET('Hygiene Data'!$F$5,0,10*ROW('Hygiene Data'!F134)),NA())</f>
        <v>#N/A</v>
      </c>
      <c r="BG140" s="531" t="e">
        <f ca="1">+IF(AND(ISNUMBER(OFFSET('Hygiene Data'!$F$7,0,10*ROW('Hygiene Data'!F134))),'Data Summary'!DV140="Yes"),OFFSET('Hygiene Data'!$F$7,0,10*ROW('Hygiene Data'!F134)),NA())</f>
        <v>#N/A</v>
      </c>
      <c r="BH140" s="531" t="e">
        <f ca="1">+IF(AND(ISNUMBER(OFFSET('Hygiene Data'!$F$9,0,10*ROW('Hygiene Data'!F134))),'Data Summary'!DW140="Yes"),OFFSET('Hygiene Data'!$F$9,0,10*ROW('Hygiene Data'!F134)),NA())</f>
        <v>#N/A</v>
      </c>
      <c r="BI140" s="531" t="e">
        <f ca="1">+IF(AND(ISNUMBER(OFFSET('Hygiene Data'!$G$5,0,10*ROW('Hygiene Data'!G134))),'Data Summary'!DX140="Yes"),OFFSET('Hygiene Data'!$G$5,0,10*ROW('Hygiene Data'!G134)),NA())</f>
        <v>#N/A</v>
      </c>
      <c r="BJ140" s="531" t="e">
        <f ca="1">+IF(AND(ISNUMBER(OFFSET('Hygiene Data'!$G$7,0,10*ROW('Hygiene Data'!G134))),'Data Summary'!DY140="Yes"),OFFSET('Hygiene Data'!$G$7,0,10*ROW('Hygiene Data'!G134)),NA())</f>
        <v>#N/A</v>
      </c>
      <c r="BK140" s="531" t="e">
        <f ca="1">+IF(AND(ISNUMBER(OFFSET('Hygiene Data'!$G$9,0,10*ROW('Hygiene Data'!G134))),'Data Summary'!DZ140="Yes"),OFFSET('Hygiene Data'!$G$9,0,10*ROW('Hygiene Data'!G134)),NA())</f>
        <v>#N/A</v>
      </c>
      <c r="BL140" s="531" t="e">
        <f ca="1">+IF(AND(ISNUMBER(OFFSET('Hygiene Data'!$H$5,0,10*ROW('Hygiene Data'!H134))),'Data Summary'!EA140="Yes"),OFFSET('Hygiene Data'!$H$5,0,10*ROW('Hygiene Data'!H134)),NA())</f>
        <v>#N/A</v>
      </c>
      <c r="BM140" s="531" t="e">
        <f ca="1">+IF(AND(ISNUMBER(OFFSET('Hygiene Data'!$H$7,0,10*ROW('Hygiene Data'!H134))),'Data Summary'!EB140="Yes"),OFFSET('Hygiene Data'!$H$7,0,10*ROW('Hygiene Data'!H134)),NA())</f>
        <v>#N/A</v>
      </c>
      <c r="BN140" s="531" t="e">
        <f ca="1">+IF(AND(ISNUMBER(OFFSET('Hygiene Data'!$H$9,0,10*ROW('Hygiene Data'!H134))),'Data Summary'!EC140="Yes"),OFFSET('Hygiene Data'!$H$9,0,10*ROW('Hygiene Data'!H134)),NA())</f>
        <v>#N/A</v>
      </c>
      <c r="BO140" s="531" t="e">
        <f ca="1">+IF(AND(ISNUMBER(OFFSET('Hygiene Data'!$I$5,0,10*ROW('Hygiene Data'!I134))),'Data Summary'!ED140="Yes"),OFFSET('Hygiene Data'!$I$5,0,10*ROW('Hygiene Data'!I134)),NA())</f>
        <v>#N/A</v>
      </c>
      <c r="BP140" s="531" t="e">
        <f ca="1">+IF(AND(ISNUMBER(OFFSET('Hygiene Data'!$I$7,0,10*ROW('Hygiene Data'!I134))),'Data Summary'!EE140="Yes"),OFFSET('Hygiene Data'!$I$7,0,10*ROW('Hygiene Data'!I134)),NA())</f>
        <v>#N/A</v>
      </c>
      <c r="BQ140" s="531" t="e">
        <f ca="1">+IF(AND(ISNUMBER(OFFSET('Hygiene Data'!$I$9,0,10*ROW('Hygiene Data'!I134))),'Data Summary'!EF140="Yes"),OFFSET('Hygiene Data'!$I$9,0,10*ROW('Hygiene Data'!I134)),NA())</f>
        <v>#N/A</v>
      </c>
    </row>
    <row r="141" spans="1:69" x14ac:dyDescent="0.25">
      <c r="A141" s="527" t="e">
        <f ca="1">+RIGHT('Data Summary'!A141,LEN('Data Summary'!A141)-9)</f>
        <v>#VALUE!</v>
      </c>
      <c r="B141" s="501" t="str">
        <f ca="1">+IF(ISTEXT('Data Summary'!B141),'Data Summary'!B141,"")</f>
        <v/>
      </c>
      <c r="C141" s="528" t="e">
        <f ca="1">+VALUE('Data Summary'!C141)</f>
        <v>#VALUE!</v>
      </c>
      <c r="D141" s="529" t="e">
        <f ca="1">+IF(AND(ISNUMBER(OFFSET('Water Data'!$D$4,0,10*ROW('Water Data'!D135))),'Data Summary'!BS141="Yes"),100-OFFSET('Water Data'!$D$4,0,10*ROW('Water Data'!D135)),NA())</f>
        <v>#N/A</v>
      </c>
      <c r="E141" s="529" t="e">
        <f ca="1">+IF(AND(ISNUMBER(OFFSET('Water Data'!$D$6,0,10*ROW('Water Data'!D135))),'Data Summary'!BT141="Yes"),OFFSET('Water Data'!$D$6,0,10*ROW('Water Data'!D135)),NA())</f>
        <v>#N/A</v>
      </c>
      <c r="F141" s="529" t="e">
        <f ca="1">+IF(AND(ISNUMBER(OFFSET('Water Data'!$D$9,0,10*ROW('Water Data'!D135))),'Data Summary'!BU141="Yes"),OFFSET('Water Data'!$D$9,0,10*ROW('Water Data'!D135)),NA())</f>
        <v>#N/A</v>
      </c>
      <c r="G141" s="529" t="e">
        <f ca="1">+IF(AND(ISNUMBER(OFFSET('Water Data'!$E$4,0,10*ROW('Water Data'!E135))),'Data Summary'!BV141="Yes"),100-OFFSET('Water Data'!$E$4,0,10*ROW('Water Data'!E135)),NA())</f>
        <v>#N/A</v>
      </c>
      <c r="H141" s="529" t="e">
        <f ca="1">+IF(AND(ISNUMBER(OFFSET('Water Data'!$E$6,0,10*ROW('Water Data'!E135))),'Data Summary'!BW141="Yes"),OFFSET('Water Data'!$E$6,0,10*ROW('Water Data'!E135)),NA())</f>
        <v>#N/A</v>
      </c>
      <c r="I141" s="529" t="e">
        <f ca="1">+IF(AND(ISNUMBER(OFFSET('Water Data'!$E$9,0,10*ROW('Water Data'!E135))),'Data Summary'!BX141="Yes"),OFFSET('Water Data'!$E$9,0,10*ROW('Water Data'!E135)),NA())</f>
        <v>#N/A</v>
      </c>
      <c r="J141" s="529" t="e">
        <f ca="1">+IF(AND(ISNUMBER(OFFSET('Water Data'!$F$4,0,10*ROW('Water Data'!F135))),'Data Summary'!BY141="Yes"),100-OFFSET('Water Data'!$F$4,0,10*ROW('Water Data'!F135)),NA())</f>
        <v>#N/A</v>
      </c>
      <c r="K141" s="529" t="e">
        <f ca="1">+IF(AND(ISNUMBER(OFFSET('Water Data'!$F$6,0,10*ROW('Water Data'!F135))),'Data Summary'!BZ141="Yes"),OFFSET('Water Data'!$F$6,0,10*ROW('Water Data'!F135)),NA())</f>
        <v>#N/A</v>
      </c>
      <c r="L141" s="529" t="e">
        <f ca="1">+IF(AND(ISNUMBER(OFFSET('Water Data'!$F$9,0,10*ROW('Water Data'!F135))),'Data Summary'!CA141="Yes"),OFFSET('Water Data'!$F$9,0,10*ROW('Water Data'!F135)),NA())</f>
        <v>#N/A</v>
      </c>
      <c r="M141" s="529" t="e">
        <f ca="1">+IF(AND(ISNUMBER(OFFSET('Water Data'!$G$4,0,10*ROW('Water Data'!G135))),'Data Summary'!CB141="Yes"),100-OFFSET('Water Data'!$G$4,0,10*ROW('Water Data'!G135)),NA())</f>
        <v>#N/A</v>
      </c>
      <c r="N141" s="529" t="e">
        <f ca="1">+IF(AND(ISNUMBER(OFFSET('Water Data'!$G$6,0,10*ROW('Water Data'!G135))),'Data Summary'!CC141="Yes"),OFFSET('Water Data'!$G$6,0,10*ROW('Water Data'!G135)),NA())</f>
        <v>#N/A</v>
      </c>
      <c r="O141" s="529" t="e">
        <f ca="1">+IF(AND(ISNUMBER(OFFSET('Water Data'!$G$9,0,10*ROW('Water Data'!G135))),'Data Summary'!CD141="Yes"),OFFSET('Water Data'!$G$9,0,10*ROW('Water Data'!G135)),NA())</f>
        <v>#N/A</v>
      </c>
      <c r="P141" s="529" t="e">
        <f ca="1">+IF(AND(ISNUMBER(OFFSET('Water Data'!$H$4,0,10*ROW('Water Data'!H135))),'Data Summary'!CE141="Yes"),100-OFFSET('Water Data'!$H$4,0,10*ROW('Water Data'!H135)),NA())</f>
        <v>#N/A</v>
      </c>
      <c r="Q141" s="529" t="e">
        <f ca="1">+IF(AND(ISNUMBER(OFFSET('Water Data'!$H$6,0,10*ROW('Water Data'!H135))),'Data Summary'!CF141="Yes"),OFFSET('Water Data'!$H$6,0,10*ROW('Water Data'!H135)),NA())</f>
        <v>#N/A</v>
      </c>
      <c r="R141" s="529" t="e">
        <f ca="1">+IF(AND(ISNUMBER(OFFSET('Water Data'!$H$9,0,10*ROW('Water Data'!H135))),'Data Summary'!CG141="Yes"),OFFSET('Water Data'!$H$9,0,10*ROW('Water Data'!H135)),NA())</f>
        <v>#N/A</v>
      </c>
      <c r="S141" s="529" t="e">
        <f ca="1">+IF(AND(ISNUMBER(OFFSET('Water Data'!$I$4,0,10*ROW('Water Data'!I135))),'Data Summary'!CH141="Yes"),100-OFFSET('Water Data'!$I$4,0,10*ROW('Water Data'!I135)),NA())</f>
        <v>#N/A</v>
      </c>
      <c r="T141" s="529" t="e">
        <f ca="1">+IF(AND(ISNUMBER(OFFSET('Water Data'!$I$6,0,10*ROW('Water Data'!I135))),'Data Summary'!CI141="Yes"),OFFSET('Water Data'!$I$6,0,10*ROW('Water Data'!I135)),NA())</f>
        <v>#N/A</v>
      </c>
      <c r="U141" s="529" t="e">
        <f ca="1">+IF(AND(ISNUMBER(OFFSET('Water Data'!$I$9,0,10*ROW('Water Data'!I135))),'Data Summary'!CJ141="Yes"),OFFSET('Water Data'!$I$9,0,10*ROW('Water Data'!I135)),NA())</f>
        <v>#N/A</v>
      </c>
      <c r="V141" s="530" t="e">
        <f ca="1">+IF(AND(ISNUMBER(OFFSET('Sanitation Data'!$D$4,0,10*ROW('Sanitation Data'!D135))),'Data Summary'!CK141="Yes"),100-OFFSET('Sanitation Data'!$D$4,0,10*ROW('Sanitation Data'!D135)),NA())</f>
        <v>#N/A</v>
      </c>
      <c r="W141" s="530" t="e">
        <f ca="1">+IF(AND(ISNUMBER(OFFSET('Sanitation Data'!$D$6,0,10*ROW('Sanitation Data'!D135))),'Data Summary'!CL141="Yes"),OFFSET('Sanitation Data'!$D$6,0,10*ROW('Sanitation Data'!D135)),NA())</f>
        <v>#N/A</v>
      </c>
      <c r="X141" s="530" t="e">
        <f ca="1">+IF(AND(ISNUMBER(OFFSET('Sanitation Data'!$D$10,0,10*ROW('Sanitation Data'!D135))),'Data Summary'!CM141="Yes"),OFFSET('Sanitation Data'!$D$10,0,10*ROW('Sanitation Data'!D135)),NA())</f>
        <v>#N/A</v>
      </c>
      <c r="Y141" s="530" t="e">
        <f ca="1">+IF(AND(ISNUMBER(OFFSET('Sanitation Data'!$D$11,0,10*ROW('Sanitation Data'!D135))),'Data Summary'!CN141="Yes"),OFFSET('Sanitation Data'!$D$11,0,10*ROW('Sanitation Data'!D135)),NA())</f>
        <v>#N/A</v>
      </c>
      <c r="Z141" s="530" t="e">
        <f ca="1">+IF(AND(ISNUMBER(OFFSET('Sanitation Data'!$D$12,0,10*ROW('Sanitation Data'!D135))),'Data Summary'!CO141="Yes"),OFFSET('Sanitation Data'!$D$12,0,10*ROW('Sanitation Data'!D135)),NA())</f>
        <v>#N/A</v>
      </c>
      <c r="AA141" s="530" t="e">
        <f ca="1">+IF(AND(ISNUMBER(OFFSET('Sanitation Data'!$E$4,0,10*ROW('Sanitation Data'!E135))),'Data Summary'!CP141="Yes"),100-OFFSET('Sanitation Data'!$E$4,0,10*ROW('Sanitation Data'!E135)),NA())</f>
        <v>#N/A</v>
      </c>
      <c r="AB141" s="530" t="e">
        <f ca="1">+IF(AND(ISNUMBER(OFFSET('Sanitation Data'!$E$6,0,10*ROW('Sanitation Data'!E135))),'Data Summary'!CQ141="Yes"),OFFSET('Sanitation Data'!$E$6,0,10*ROW('Sanitation Data'!E135)),NA())</f>
        <v>#N/A</v>
      </c>
      <c r="AC141" s="530" t="e">
        <f ca="1">+IF(AND(ISNUMBER(OFFSET('Sanitation Data'!$E$10,0,10*ROW('Sanitation Data'!E135))),'Data Summary'!CR141="Yes"),OFFSET('Sanitation Data'!$E$10,0,10*ROW('Sanitation Data'!E135)),NA())</f>
        <v>#N/A</v>
      </c>
      <c r="AD141" s="530" t="e">
        <f ca="1">+IF(AND(ISNUMBER(OFFSET('Sanitation Data'!$E$11,0,10*ROW('Sanitation Data'!E135))),'Data Summary'!CS141="Yes"),OFFSET('Sanitation Data'!$E$11,0,10*ROW('Sanitation Data'!E135)),NA())</f>
        <v>#N/A</v>
      </c>
      <c r="AE141" s="530" t="e">
        <f ca="1">+IF(AND(ISNUMBER(OFFSET('Sanitation Data'!$E$12,0,10*ROW('Sanitation Data'!E135))),'Data Summary'!CT141="Yes"),OFFSET('Sanitation Data'!$E$12,0,10*ROW('Sanitation Data'!E135)),NA())</f>
        <v>#N/A</v>
      </c>
      <c r="AF141" s="530" t="e">
        <f ca="1">+IF(AND(ISNUMBER(OFFSET('Sanitation Data'!$F$4,0,10*ROW('Sanitation Data'!F135))),'Data Summary'!CU141="Yes"),100-OFFSET('Sanitation Data'!$F$4,0,10*ROW('Sanitation Data'!F135)),NA())</f>
        <v>#N/A</v>
      </c>
      <c r="AG141" s="530" t="e">
        <f ca="1">+IF(AND(ISNUMBER(OFFSET('Sanitation Data'!$F$6,0,10*ROW('Sanitation Data'!F135))),'Data Summary'!CV141="Yes"),OFFSET('Sanitation Data'!$F$6,0,10*ROW('Sanitation Data'!F135)),NA())</f>
        <v>#N/A</v>
      </c>
      <c r="AH141" s="530" t="e">
        <f ca="1">+IF(AND(ISNUMBER(OFFSET('Sanitation Data'!$F$10,0,10*ROW('Sanitation Data'!F135))),'Data Summary'!CW141="Yes"),OFFSET('Sanitation Data'!$F$10,0,10*ROW('Sanitation Data'!F135)),NA())</f>
        <v>#N/A</v>
      </c>
      <c r="AI141" s="530" t="e">
        <f ca="1">+IF(AND(ISNUMBER(OFFSET('Sanitation Data'!$F$11,0,10*ROW('Sanitation Data'!F135))),'Data Summary'!CX141="Yes"),OFFSET('Sanitation Data'!$F$11,0,10*ROW('Sanitation Data'!F135)),NA())</f>
        <v>#N/A</v>
      </c>
      <c r="AJ141" s="530" t="e">
        <f ca="1">+IF(AND(ISNUMBER(OFFSET('Sanitation Data'!$F$12,0,10*ROW('Sanitation Data'!F135))),'Data Summary'!CY141="Yes"),OFFSET('Sanitation Data'!$F$12,0,10*ROW('Sanitation Data'!F135)),NA())</f>
        <v>#N/A</v>
      </c>
      <c r="AK141" s="530" t="e">
        <f ca="1">+IF(AND(ISNUMBER(OFFSET('Sanitation Data'!$G$4,0,10*ROW('Sanitation Data'!G135))),'Data Summary'!CZ141="Yes"),100-OFFSET('Sanitation Data'!$G$4,0,10*ROW('Sanitation Data'!G135)),NA())</f>
        <v>#N/A</v>
      </c>
      <c r="AL141" s="530" t="e">
        <f ca="1">+IF(AND(ISNUMBER(OFFSET('Sanitation Data'!$G$6,0,10*ROW('Sanitation Data'!G135))),'Data Summary'!DA141="Yes"),OFFSET('Sanitation Data'!$G$6,0,10*ROW('Sanitation Data'!G135)),NA())</f>
        <v>#N/A</v>
      </c>
      <c r="AM141" s="530" t="e">
        <f ca="1">+IF(AND(ISNUMBER(OFFSET('Sanitation Data'!$G$10,0,10*ROW('Sanitation Data'!G135))),'Data Summary'!DB141="Yes"),OFFSET('Sanitation Data'!$G$10,0,10*ROW('Sanitation Data'!G135)),NA())</f>
        <v>#N/A</v>
      </c>
      <c r="AN141" s="530" t="e">
        <f ca="1">+IF(AND(ISNUMBER(OFFSET('Sanitation Data'!$G$11,0,10*ROW('Sanitation Data'!G135))),'Data Summary'!DC141="Yes"),OFFSET('Sanitation Data'!$G$11,0,10*ROW('Sanitation Data'!G135)),NA())</f>
        <v>#N/A</v>
      </c>
      <c r="AO141" s="530" t="e">
        <f ca="1">+IF(AND(ISNUMBER(OFFSET('Sanitation Data'!$G$12,0,10*ROW('Sanitation Data'!G135))),'Data Summary'!DD141="Yes"),OFFSET('Sanitation Data'!$G$12,0,10*ROW('Sanitation Data'!G135)),NA())</f>
        <v>#N/A</v>
      </c>
      <c r="AP141" s="530" t="e">
        <f ca="1">+IF(AND(ISNUMBER(OFFSET('Sanitation Data'!$H$4,0,10*ROW('Sanitation Data'!H135))),'Data Summary'!DE141="Yes"),100-OFFSET('Sanitation Data'!$H$4,0,10*ROW('Sanitation Data'!H135)),NA())</f>
        <v>#N/A</v>
      </c>
      <c r="AQ141" s="530" t="e">
        <f ca="1">+IF(AND(ISNUMBER(OFFSET('Sanitation Data'!$H$6,0,10*ROW('Sanitation Data'!H135))),'Data Summary'!DF141="Yes"),OFFSET('Sanitation Data'!$H$6,0,10*ROW('Sanitation Data'!H135)),NA())</f>
        <v>#N/A</v>
      </c>
      <c r="AR141" s="530" t="e">
        <f ca="1">+IF(AND(ISNUMBER(OFFSET('Sanitation Data'!$H$10,0,10*ROW('Sanitation Data'!H135))),'Data Summary'!DG141="Yes"),OFFSET('Sanitation Data'!$H$10,0,10*ROW('Sanitation Data'!H135)),NA())</f>
        <v>#N/A</v>
      </c>
      <c r="AS141" s="530" t="e">
        <f ca="1">+IF(AND(ISNUMBER(OFFSET('Sanitation Data'!$H$11,0,10*ROW('Sanitation Data'!H135))),'Data Summary'!DH141="Yes"),OFFSET('Sanitation Data'!$H$11,0,10*ROW('Sanitation Data'!H135)),NA())</f>
        <v>#N/A</v>
      </c>
      <c r="AT141" s="530" t="e">
        <f ca="1">+IF(AND(ISNUMBER(OFFSET('Sanitation Data'!$H$12,0,10*ROW('Sanitation Data'!H135))),'Data Summary'!DI141="Yes"),OFFSET('Sanitation Data'!$H$12,0,10*ROW('Sanitation Data'!H135)),NA())</f>
        <v>#N/A</v>
      </c>
      <c r="AU141" s="530" t="e">
        <f ca="1">+IF(AND(ISNUMBER(OFFSET('Sanitation Data'!$I$4,0,10*ROW('Sanitation Data'!I135))),'Data Summary'!DJ141="Yes"),100-OFFSET('Sanitation Data'!$I$4,0,10*ROW('Sanitation Data'!I135)),NA())</f>
        <v>#N/A</v>
      </c>
      <c r="AV141" s="530" t="e">
        <f ca="1">+IF(AND(ISNUMBER(OFFSET('Sanitation Data'!$I$6,0,10*ROW('Sanitation Data'!I135))),'Data Summary'!DK141="Yes"),OFFSET('Sanitation Data'!$I$6,0,10*ROW('Sanitation Data'!I135)),NA())</f>
        <v>#N/A</v>
      </c>
      <c r="AW141" s="530" t="e">
        <f ca="1">+IF(AND(ISNUMBER(OFFSET('Sanitation Data'!$I$10,0,10*ROW('Sanitation Data'!I135))),'Data Summary'!DL141="Yes"),OFFSET('Sanitation Data'!$I$10,0,10*ROW('Sanitation Data'!I135)),NA())</f>
        <v>#N/A</v>
      </c>
      <c r="AX141" s="530" t="e">
        <f ca="1">+IF(AND(ISNUMBER(OFFSET('Sanitation Data'!$I$11,0,10*ROW('Sanitation Data'!I135))),'Data Summary'!DM141="Yes"),OFFSET('Sanitation Data'!$I$11,0,10*ROW('Sanitation Data'!I135)),NA())</f>
        <v>#N/A</v>
      </c>
      <c r="AY141" s="530" t="e">
        <f ca="1">+IF(AND(ISNUMBER(OFFSET('Sanitation Data'!$I$12,0,10*ROW('Sanitation Data'!I135))),'Data Summary'!DN141="Yes"),OFFSET('Sanitation Data'!$I$12,0,10*ROW('Sanitation Data'!I135)),NA())</f>
        <v>#N/A</v>
      </c>
      <c r="AZ141" s="531" t="e">
        <f ca="1">+IF(AND(ISNUMBER(OFFSET('Hygiene Data'!$D$5,0,10*ROW('Hygiene Data'!D135))),'Data Summary'!DO141="Yes"),OFFSET('Hygiene Data'!$D$5,0,10*ROW('Hygiene Data'!D135)),NA())</f>
        <v>#N/A</v>
      </c>
      <c r="BA141" s="531" t="e">
        <f ca="1">+IF(AND(ISNUMBER(OFFSET('Hygiene Data'!$D$7,0,10*ROW('Hygiene Data'!D135))),'Data Summary'!DP141="Yes"),OFFSET('Hygiene Data'!$D$7,0,10*ROW('Hygiene Data'!D135)),NA())</f>
        <v>#N/A</v>
      </c>
      <c r="BB141" s="531" t="e">
        <f ca="1">+IF(AND(ISNUMBER(OFFSET('Hygiene Data'!$D$9,0,10*ROW('Hygiene Data'!D135))),'Data Summary'!DQ141="Yes"),OFFSET('Hygiene Data'!$D$9,0,10*ROW('Hygiene Data'!D135)),NA())</f>
        <v>#N/A</v>
      </c>
      <c r="BC141" s="531" t="e">
        <f ca="1">+IF(AND(ISNUMBER(OFFSET('Hygiene Data'!$E$5,0,10*ROW('Hygiene Data'!E135))),'Data Summary'!DR141="Yes"),OFFSET('Hygiene Data'!$E$5,0,10*ROW('Hygiene Data'!E135)),NA())</f>
        <v>#N/A</v>
      </c>
      <c r="BD141" s="531" t="e">
        <f ca="1">+IF(AND(ISNUMBER(OFFSET('Hygiene Data'!$E$7,0,10*ROW('Hygiene Data'!E135))),'Data Summary'!DS141="Yes"),OFFSET('Hygiene Data'!$E$7,0,10*ROW('Hygiene Data'!E135)),NA())</f>
        <v>#N/A</v>
      </c>
      <c r="BE141" s="531" t="e">
        <f ca="1">+IF(AND(ISNUMBER(OFFSET('Hygiene Data'!$E$9,0,10*ROW('Hygiene Data'!E135))),'Data Summary'!DT141="Yes"),OFFSET('Hygiene Data'!$E$9,0,10*ROW('Hygiene Data'!E135)),NA())</f>
        <v>#N/A</v>
      </c>
      <c r="BF141" s="531" t="e">
        <f ca="1">+IF(AND(ISNUMBER(OFFSET('Hygiene Data'!$F$5,0,10*ROW('Hygiene Data'!F135))),'Data Summary'!DU141="Yes"),OFFSET('Hygiene Data'!$F$5,0,10*ROW('Hygiene Data'!F135)),NA())</f>
        <v>#N/A</v>
      </c>
      <c r="BG141" s="531" t="e">
        <f ca="1">+IF(AND(ISNUMBER(OFFSET('Hygiene Data'!$F$7,0,10*ROW('Hygiene Data'!F135))),'Data Summary'!DV141="Yes"),OFFSET('Hygiene Data'!$F$7,0,10*ROW('Hygiene Data'!F135)),NA())</f>
        <v>#N/A</v>
      </c>
      <c r="BH141" s="531" t="e">
        <f ca="1">+IF(AND(ISNUMBER(OFFSET('Hygiene Data'!$F$9,0,10*ROW('Hygiene Data'!F135))),'Data Summary'!DW141="Yes"),OFFSET('Hygiene Data'!$F$9,0,10*ROW('Hygiene Data'!F135)),NA())</f>
        <v>#N/A</v>
      </c>
      <c r="BI141" s="531" t="e">
        <f ca="1">+IF(AND(ISNUMBER(OFFSET('Hygiene Data'!$G$5,0,10*ROW('Hygiene Data'!G135))),'Data Summary'!DX141="Yes"),OFFSET('Hygiene Data'!$G$5,0,10*ROW('Hygiene Data'!G135)),NA())</f>
        <v>#N/A</v>
      </c>
      <c r="BJ141" s="531" t="e">
        <f ca="1">+IF(AND(ISNUMBER(OFFSET('Hygiene Data'!$G$7,0,10*ROW('Hygiene Data'!G135))),'Data Summary'!DY141="Yes"),OFFSET('Hygiene Data'!$G$7,0,10*ROW('Hygiene Data'!G135)),NA())</f>
        <v>#N/A</v>
      </c>
      <c r="BK141" s="531" t="e">
        <f ca="1">+IF(AND(ISNUMBER(OFFSET('Hygiene Data'!$G$9,0,10*ROW('Hygiene Data'!G135))),'Data Summary'!DZ141="Yes"),OFFSET('Hygiene Data'!$G$9,0,10*ROW('Hygiene Data'!G135)),NA())</f>
        <v>#N/A</v>
      </c>
      <c r="BL141" s="531" t="e">
        <f ca="1">+IF(AND(ISNUMBER(OFFSET('Hygiene Data'!$H$5,0,10*ROW('Hygiene Data'!H135))),'Data Summary'!EA141="Yes"),OFFSET('Hygiene Data'!$H$5,0,10*ROW('Hygiene Data'!H135)),NA())</f>
        <v>#N/A</v>
      </c>
      <c r="BM141" s="531" t="e">
        <f ca="1">+IF(AND(ISNUMBER(OFFSET('Hygiene Data'!$H$7,0,10*ROW('Hygiene Data'!H135))),'Data Summary'!EB141="Yes"),OFFSET('Hygiene Data'!$H$7,0,10*ROW('Hygiene Data'!H135)),NA())</f>
        <v>#N/A</v>
      </c>
      <c r="BN141" s="531" t="e">
        <f ca="1">+IF(AND(ISNUMBER(OFFSET('Hygiene Data'!$H$9,0,10*ROW('Hygiene Data'!H135))),'Data Summary'!EC141="Yes"),OFFSET('Hygiene Data'!$H$9,0,10*ROW('Hygiene Data'!H135)),NA())</f>
        <v>#N/A</v>
      </c>
      <c r="BO141" s="531" t="e">
        <f ca="1">+IF(AND(ISNUMBER(OFFSET('Hygiene Data'!$I$5,0,10*ROW('Hygiene Data'!I135))),'Data Summary'!ED141="Yes"),OFFSET('Hygiene Data'!$I$5,0,10*ROW('Hygiene Data'!I135)),NA())</f>
        <v>#N/A</v>
      </c>
      <c r="BP141" s="531" t="e">
        <f ca="1">+IF(AND(ISNUMBER(OFFSET('Hygiene Data'!$I$7,0,10*ROW('Hygiene Data'!I135))),'Data Summary'!EE141="Yes"),OFFSET('Hygiene Data'!$I$7,0,10*ROW('Hygiene Data'!I135)),NA())</f>
        <v>#N/A</v>
      </c>
      <c r="BQ141" s="531" t="e">
        <f ca="1">+IF(AND(ISNUMBER(OFFSET('Hygiene Data'!$I$9,0,10*ROW('Hygiene Data'!I135))),'Data Summary'!EF141="Yes"),OFFSET('Hygiene Data'!$I$9,0,10*ROW('Hygiene Data'!I135)),NA())</f>
        <v>#N/A</v>
      </c>
    </row>
    <row r="142" spans="1:69" x14ac:dyDescent="0.25">
      <c r="A142" s="527" t="e">
        <f ca="1">+RIGHT('Data Summary'!A142,LEN('Data Summary'!A142)-9)</f>
        <v>#VALUE!</v>
      </c>
      <c r="B142" s="501" t="str">
        <f ca="1">+IF(ISTEXT('Data Summary'!B142),'Data Summary'!B142,"")</f>
        <v/>
      </c>
      <c r="C142" s="528" t="e">
        <f ca="1">+VALUE('Data Summary'!C142)</f>
        <v>#VALUE!</v>
      </c>
      <c r="D142" s="529" t="e">
        <f ca="1">+IF(AND(ISNUMBER(OFFSET('Water Data'!$D$4,0,10*ROW('Water Data'!D136))),'Data Summary'!BS142="Yes"),100-OFFSET('Water Data'!$D$4,0,10*ROW('Water Data'!D136)),NA())</f>
        <v>#N/A</v>
      </c>
      <c r="E142" s="529" t="e">
        <f ca="1">+IF(AND(ISNUMBER(OFFSET('Water Data'!$D$6,0,10*ROW('Water Data'!D136))),'Data Summary'!BT142="Yes"),OFFSET('Water Data'!$D$6,0,10*ROW('Water Data'!D136)),NA())</f>
        <v>#N/A</v>
      </c>
      <c r="F142" s="529" t="e">
        <f ca="1">+IF(AND(ISNUMBER(OFFSET('Water Data'!$D$9,0,10*ROW('Water Data'!D136))),'Data Summary'!BU142="Yes"),OFFSET('Water Data'!$D$9,0,10*ROW('Water Data'!D136)),NA())</f>
        <v>#N/A</v>
      </c>
      <c r="G142" s="529" t="e">
        <f ca="1">+IF(AND(ISNUMBER(OFFSET('Water Data'!$E$4,0,10*ROW('Water Data'!E136))),'Data Summary'!BV142="Yes"),100-OFFSET('Water Data'!$E$4,0,10*ROW('Water Data'!E136)),NA())</f>
        <v>#N/A</v>
      </c>
      <c r="H142" s="529" t="e">
        <f ca="1">+IF(AND(ISNUMBER(OFFSET('Water Data'!$E$6,0,10*ROW('Water Data'!E136))),'Data Summary'!BW142="Yes"),OFFSET('Water Data'!$E$6,0,10*ROW('Water Data'!E136)),NA())</f>
        <v>#N/A</v>
      </c>
      <c r="I142" s="529" t="e">
        <f ca="1">+IF(AND(ISNUMBER(OFFSET('Water Data'!$E$9,0,10*ROW('Water Data'!E136))),'Data Summary'!BX142="Yes"),OFFSET('Water Data'!$E$9,0,10*ROW('Water Data'!E136)),NA())</f>
        <v>#N/A</v>
      </c>
      <c r="J142" s="529" t="e">
        <f ca="1">+IF(AND(ISNUMBER(OFFSET('Water Data'!$F$4,0,10*ROW('Water Data'!F136))),'Data Summary'!BY142="Yes"),100-OFFSET('Water Data'!$F$4,0,10*ROW('Water Data'!F136)),NA())</f>
        <v>#N/A</v>
      </c>
      <c r="K142" s="529" t="e">
        <f ca="1">+IF(AND(ISNUMBER(OFFSET('Water Data'!$F$6,0,10*ROW('Water Data'!F136))),'Data Summary'!BZ142="Yes"),OFFSET('Water Data'!$F$6,0,10*ROW('Water Data'!F136)),NA())</f>
        <v>#N/A</v>
      </c>
      <c r="L142" s="529" t="e">
        <f ca="1">+IF(AND(ISNUMBER(OFFSET('Water Data'!$F$9,0,10*ROW('Water Data'!F136))),'Data Summary'!CA142="Yes"),OFFSET('Water Data'!$F$9,0,10*ROW('Water Data'!F136)),NA())</f>
        <v>#N/A</v>
      </c>
      <c r="M142" s="529" t="e">
        <f ca="1">+IF(AND(ISNUMBER(OFFSET('Water Data'!$G$4,0,10*ROW('Water Data'!G136))),'Data Summary'!CB142="Yes"),100-OFFSET('Water Data'!$G$4,0,10*ROW('Water Data'!G136)),NA())</f>
        <v>#N/A</v>
      </c>
      <c r="N142" s="529" t="e">
        <f ca="1">+IF(AND(ISNUMBER(OFFSET('Water Data'!$G$6,0,10*ROW('Water Data'!G136))),'Data Summary'!CC142="Yes"),OFFSET('Water Data'!$G$6,0,10*ROW('Water Data'!G136)),NA())</f>
        <v>#N/A</v>
      </c>
      <c r="O142" s="529" t="e">
        <f ca="1">+IF(AND(ISNUMBER(OFFSET('Water Data'!$G$9,0,10*ROW('Water Data'!G136))),'Data Summary'!CD142="Yes"),OFFSET('Water Data'!$G$9,0,10*ROW('Water Data'!G136)),NA())</f>
        <v>#N/A</v>
      </c>
      <c r="P142" s="529" t="e">
        <f ca="1">+IF(AND(ISNUMBER(OFFSET('Water Data'!$H$4,0,10*ROW('Water Data'!H136))),'Data Summary'!CE142="Yes"),100-OFFSET('Water Data'!$H$4,0,10*ROW('Water Data'!H136)),NA())</f>
        <v>#N/A</v>
      </c>
      <c r="Q142" s="529" t="e">
        <f ca="1">+IF(AND(ISNUMBER(OFFSET('Water Data'!$H$6,0,10*ROW('Water Data'!H136))),'Data Summary'!CF142="Yes"),OFFSET('Water Data'!$H$6,0,10*ROW('Water Data'!H136)),NA())</f>
        <v>#N/A</v>
      </c>
      <c r="R142" s="529" t="e">
        <f ca="1">+IF(AND(ISNUMBER(OFFSET('Water Data'!$H$9,0,10*ROW('Water Data'!H136))),'Data Summary'!CG142="Yes"),OFFSET('Water Data'!$H$9,0,10*ROW('Water Data'!H136)),NA())</f>
        <v>#N/A</v>
      </c>
      <c r="S142" s="529" t="e">
        <f ca="1">+IF(AND(ISNUMBER(OFFSET('Water Data'!$I$4,0,10*ROW('Water Data'!I136))),'Data Summary'!CH142="Yes"),100-OFFSET('Water Data'!$I$4,0,10*ROW('Water Data'!I136)),NA())</f>
        <v>#N/A</v>
      </c>
      <c r="T142" s="529" t="e">
        <f ca="1">+IF(AND(ISNUMBER(OFFSET('Water Data'!$I$6,0,10*ROW('Water Data'!I136))),'Data Summary'!CI142="Yes"),OFFSET('Water Data'!$I$6,0,10*ROW('Water Data'!I136)),NA())</f>
        <v>#N/A</v>
      </c>
      <c r="U142" s="529" t="e">
        <f ca="1">+IF(AND(ISNUMBER(OFFSET('Water Data'!$I$9,0,10*ROW('Water Data'!I136))),'Data Summary'!CJ142="Yes"),OFFSET('Water Data'!$I$9,0,10*ROW('Water Data'!I136)),NA())</f>
        <v>#N/A</v>
      </c>
      <c r="V142" s="530" t="e">
        <f ca="1">+IF(AND(ISNUMBER(OFFSET('Sanitation Data'!$D$4,0,10*ROW('Sanitation Data'!D136))),'Data Summary'!CK142="Yes"),100-OFFSET('Sanitation Data'!$D$4,0,10*ROW('Sanitation Data'!D136)),NA())</f>
        <v>#N/A</v>
      </c>
      <c r="W142" s="530" t="e">
        <f ca="1">+IF(AND(ISNUMBER(OFFSET('Sanitation Data'!$D$6,0,10*ROW('Sanitation Data'!D136))),'Data Summary'!CL142="Yes"),OFFSET('Sanitation Data'!$D$6,0,10*ROW('Sanitation Data'!D136)),NA())</f>
        <v>#N/A</v>
      </c>
      <c r="X142" s="530" t="e">
        <f ca="1">+IF(AND(ISNUMBER(OFFSET('Sanitation Data'!$D$10,0,10*ROW('Sanitation Data'!D136))),'Data Summary'!CM142="Yes"),OFFSET('Sanitation Data'!$D$10,0,10*ROW('Sanitation Data'!D136)),NA())</f>
        <v>#N/A</v>
      </c>
      <c r="Y142" s="530" t="e">
        <f ca="1">+IF(AND(ISNUMBER(OFFSET('Sanitation Data'!$D$11,0,10*ROW('Sanitation Data'!D136))),'Data Summary'!CN142="Yes"),OFFSET('Sanitation Data'!$D$11,0,10*ROW('Sanitation Data'!D136)),NA())</f>
        <v>#N/A</v>
      </c>
      <c r="Z142" s="530" t="e">
        <f ca="1">+IF(AND(ISNUMBER(OFFSET('Sanitation Data'!$D$12,0,10*ROW('Sanitation Data'!D136))),'Data Summary'!CO142="Yes"),OFFSET('Sanitation Data'!$D$12,0,10*ROW('Sanitation Data'!D136)),NA())</f>
        <v>#N/A</v>
      </c>
      <c r="AA142" s="530" t="e">
        <f ca="1">+IF(AND(ISNUMBER(OFFSET('Sanitation Data'!$E$4,0,10*ROW('Sanitation Data'!E136))),'Data Summary'!CP142="Yes"),100-OFFSET('Sanitation Data'!$E$4,0,10*ROW('Sanitation Data'!E136)),NA())</f>
        <v>#N/A</v>
      </c>
      <c r="AB142" s="530" t="e">
        <f ca="1">+IF(AND(ISNUMBER(OFFSET('Sanitation Data'!$E$6,0,10*ROW('Sanitation Data'!E136))),'Data Summary'!CQ142="Yes"),OFFSET('Sanitation Data'!$E$6,0,10*ROW('Sanitation Data'!E136)),NA())</f>
        <v>#N/A</v>
      </c>
      <c r="AC142" s="530" t="e">
        <f ca="1">+IF(AND(ISNUMBER(OFFSET('Sanitation Data'!$E$10,0,10*ROW('Sanitation Data'!E136))),'Data Summary'!CR142="Yes"),OFFSET('Sanitation Data'!$E$10,0,10*ROW('Sanitation Data'!E136)),NA())</f>
        <v>#N/A</v>
      </c>
      <c r="AD142" s="530" t="e">
        <f ca="1">+IF(AND(ISNUMBER(OFFSET('Sanitation Data'!$E$11,0,10*ROW('Sanitation Data'!E136))),'Data Summary'!CS142="Yes"),OFFSET('Sanitation Data'!$E$11,0,10*ROW('Sanitation Data'!E136)),NA())</f>
        <v>#N/A</v>
      </c>
      <c r="AE142" s="530" t="e">
        <f ca="1">+IF(AND(ISNUMBER(OFFSET('Sanitation Data'!$E$12,0,10*ROW('Sanitation Data'!E136))),'Data Summary'!CT142="Yes"),OFFSET('Sanitation Data'!$E$12,0,10*ROW('Sanitation Data'!E136)),NA())</f>
        <v>#N/A</v>
      </c>
      <c r="AF142" s="530" t="e">
        <f ca="1">+IF(AND(ISNUMBER(OFFSET('Sanitation Data'!$F$4,0,10*ROW('Sanitation Data'!F136))),'Data Summary'!CU142="Yes"),100-OFFSET('Sanitation Data'!$F$4,0,10*ROW('Sanitation Data'!F136)),NA())</f>
        <v>#N/A</v>
      </c>
      <c r="AG142" s="530" t="e">
        <f ca="1">+IF(AND(ISNUMBER(OFFSET('Sanitation Data'!$F$6,0,10*ROW('Sanitation Data'!F136))),'Data Summary'!CV142="Yes"),OFFSET('Sanitation Data'!$F$6,0,10*ROW('Sanitation Data'!F136)),NA())</f>
        <v>#N/A</v>
      </c>
      <c r="AH142" s="530" t="e">
        <f ca="1">+IF(AND(ISNUMBER(OFFSET('Sanitation Data'!$F$10,0,10*ROW('Sanitation Data'!F136))),'Data Summary'!CW142="Yes"),OFFSET('Sanitation Data'!$F$10,0,10*ROW('Sanitation Data'!F136)),NA())</f>
        <v>#N/A</v>
      </c>
      <c r="AI142" s="530" t="e">
        <f ca="1">+IF(AND(ISNUMBER(OFFSET('Sanitation Data'!$F$11,0,10*ROW('Sanitation Data'!F136))),'Data Summary'!CX142="Yes"),OFFSET('Sanitation Data'!$F$11,0,10*ROW('Sanitation Data'!F136)),NA())</f>
        <v>#N/A</v>
      </c>
      <c r="AJ142" s="530" t="e">
        <f ca="1">+IF(AND(ISNUMBER(OFFSET('Sanitation Data'!$F$12,0,10*ROW('Sanitation Data'!F136))),'Data Summary'!CY142="Yes"),OFFSET('Sanitation Data'!$F$12,0,10*ROW('Sanitation Data'!F136)),NA())</f>
        <v>#N/A</v>
      </c>
      <c r="AK142" s="530" t="e">
        <f ca="1">+IF(AND(ISNUMBER(OFFSET('Sanitation Data'!$G$4,0,10*ROW('Sanitation Data'!G136))),'Data Summary'!CZ142="Yes"),100-OFFSET('Sanitation Data'!$G$4,0,10*ROW('Sanitation Data'!G136)),NA())</f>
        <v>#N/A</v>
      </c>
      <c r="AL142" s="530" t="e">
        <f ca="1">+IF(AND(ISNUMBER(OFFSET('Sanitation Data'!$G$6,0,10*ROW('Sanitation Data'!G136))),'Data Summary'!DA142="Yes"),OFFSET('Sanitation Data'!$G$6,0,10*ROW('Sanitation Data'!G136)),NA())</f>
        <v>#N/A</v>
      </c>
      <c r="AM142" s="530" t="e">
        <f ca="1">+IF(AND(ISNUMBER(OFFSET('Sanitation Data'!$G$10,0,10*ROW('Sanitation Data'!G136))),'Data Summary'!DB142="Yes"),OFFSET('Sanitation Data'!$G$10,0,10*ROW('Sanitation Data'!G136)),NA())</f>
        <v>#N/A</v>
      </c>
      <c r="AN142" s="530" t="e">
        <f ca="1">+IF(AND(ISNUMBER(OFFSET('Sanitation Data'!$G$11,0,10*ROW('Sanitation Data'!G136))),'Data Summary'!DC142="Yes"),OFFSET('Sanitation Data'!$G$11,0,10*ROW('Sanitation Data'!G136)),NA())</f>
        <v>#N/A</v>
      </c>
      <c r="AO142" s="530" t="e">
        <f ca="1">+IF(AND(ISNUMBER(OFFSET('Sanitation Data'!$G$12,0,10*ROW('Sanitation Data'!G136))),'Data Summary'!DD142="Yes"),OFFSET('Sanitation Data'!$G$12,0,10*ROW('Sanitation Data'!G136)),NA())</f>
        <v>#N/A</v>
      </c>
      <c r="AP142" s="530" t="e">
        <f ca="1">+IF(AND(ISNUMBER(OFFSET('Sanitation Data'!$H$4,0,10*ROW('Sanitation Data'!H136))),'Data Summary'!DE142="Yes"),100-OFFSET('Sanitation Data'!$H$4,0,10*ROW('Sanitation Data'!H136)),NA())</f>
        <v>#N/A</v>
      </c>
      <c r="AQ142" s="530" t="e">
        <f ca="1">+IF(AND(ISNUMBER(OFFSET('Sanitation Data'!$H$6,0,10*ROW('Sanitation Data'!H136))),'Data Summary'!DF142="Yes"),OFFSET('Sanitation Data'!$H$6,0,10*ROW('Sanitation Data'!H136)),NA())</f>
        <v>#N/A</v>
      </c>
      <c r="AR142" s="530" t="e">
        <f ca="1">+IF(AND(ISNUMBER(OFFSET('Sanitation Data'!$H$10,0,10*ROW('Sanitation Data'!H136))),'Data Summary'!DG142="Yes"),OFFSET('Sanitation Data'!$H$10,0,10*ROW('Sanitation Data'!H136)),NA())</f>
        <v>#N/A</v>
      </c>
      <c r="AS142" s="530" t="e">
        <f ca="1">+IF(AND(ISNUMBER(OFFSET('Sanitation Data'!$H$11,0,10*ROW('Sanitation Data'!H136))),'Data Summary'!DH142="Yes"),OFFSET('Sanitation Data'!$H$11,0,10*ROW('Sanitation Data'!H136)),NA())</f>
        <v>#N/A</v>
      </c>
      <c r="AT142" s="530" t="e">
        <f ca="1">+IF(AND(ISNUMBER(OFFSET('Sanitation Data'!$H$12,0,10*ROW('Sanitation Data'!H136))),'Data Summary'!DI142="Yes"),OFFSET('Sanitation Data'!$H$12,0,10*ROW('Sanitation Data'!H136)),NA())</f>
        <v>#N/A</v>
      </c>
      <c r="AU142" s="530" t="e">
        <f ca="1">+IF(AND(ISNUMBER(OFFSET('Sanitation Data'!$I$4,0,10*ROW('Sanitation Data'!I136))),'Data Summary'!DJ142="Yes"),100-OFFSET('Sanitation Data'!$I$4,0,10*ROW('Sanitation Data'!I136)),NA())</f>
        <v>#N/A</v>
      </c>
      <c r="AV142" s="530" t="e">
        <f ca="1">+IF(AND(ISNUMBER(OFFSET('Sanitation Data'!$I$6,0,10*ROW('Sanitation Data'!I136))),'Data Summary'!DK142="Yes"),OFFSET('Sanitation Data'!$I$6,0,10*ROW('Sanitation Data'!I136)),NA())</f>
        <v>#N/A</v>
      </c>
      <c r="AW142" s="530" t="e">
        <f ca="1">+IF(AND(ISNUMBER(OFFSET('Sanitation Data'!$I$10,0,10*ROW('Sanitation Data'!I136))),'Data Summary'!DL142="Yes"),OFFSET('Sanitation Data'!$I$10,0,10*ROW('Sanitation Data'!I136)),NA())</f>
        <v>#N/A</v>
      </c>
      <c r="AX142" s="530" t="e">
        <f ca="1">+IF(AND(ISNUMBER(OFFSET('Sanitation Data'!$I$11,0,10*ROW('Sanitation Data'!I136))),'Data Summary'!DM142="Yes"),OFFSET('Sanitation Data'!$I$11,0,10*ROW('Sanitation Data'!I136)),NA())</f>
        <v>#N/A</v>
      </c>
      <c r="AY142" s="530" t="e">
        <f ca="1">+IF(AND(ISNUMBER(OFFSET('Sanitation Data'!$I$12,0,10*ROW('Sanitation Data'!I136))),'Data Summary'!DN142="Yes"),OFFSET('Sanitation Data'!$I$12,0,10*ROW('Sanitation Data'!I136)),NA())</f>
        <v>#N/A</v>
      </c>
      <c r="AZ142" s="531" t="e">
        <f ca="1">+IF(AND(ISNUMBER(OFFSET('Hygiene Data'!$D$5,0,10*ROW('Hygiene Data'!D136))),'Data Summary'!DO142="Yes"),OFFSET('Hygiene Data'!$D$5,0,10*ROW('Hygiene Data'!D136)),NA())</f>
        <v>#N/A</v>
      </c>
      <c r="BA142" s="531" t="e">
        <f ca="1">+IF(AND(ISNUMBER(OFFSET('Hygiene Data'!$D$7,0,10*ROW('Hygiene Data'!D136))),'Data Summary'!DP142="Yes"),OFFSET('Hygiene Data'!$D$7,0,10*ROW('Hygiene Data'!D136)),NA())</f>
        <v>#N/A</v>
      </c>
      <c r="BB142" s="531" t="e">
        <f ca="1">+IF(AND(ISNUMBER(OFFSET('Hygiene Data'!$D$9,0,10*ROW('Hygiene Data'!D136))),'Data Summary'!DQ142="Yes"),OFFSET('Hygiene Data'!$D$9,0,10*ROW('Hygiene Data'!D136)),NA())</f>
        <v>#N/A</v>
      </c>
      <c r="BC142" s="531" t="e">
        <f ca="1">+IF(AND(ISNUMBER(OFFSET('Hygiene Data'!$E$5,0,10*ROW('Hygiene Data'!E136))),'Data Summary'!DR142="Yes"),OFFSET('Hygiene Data'!$E$5,0,10*ROW('Hygiene Data'!E136)),NA())</f>
        <v>#N/A</v>
      </c>
      <c r="BD142" s="531" t="e">
        <f ca="1">+IF(AND(ISNUMBER(OFFSET('Hygiene Data'!$E$7,0,10*ROW('Hygiene Data'!E136))),'Data Summary'!DS142="Yes"),OFFSET('Hygiene Data'!$E$7,0,10*ROW('Hygiene Data'!E136)),NA())</f>
        <v>#N/A</v>
      </c>
      <c r="BE142" s="531" t="e">
        <f ca="1">+IF(AND(ISNUMBER(OFFSET('Hygiene Data'!$E$9,0,10*ROW('Hygiene Data'!E136))),'Data Summary'!DT142="Yes"),OFFSET('Hygiene Data'!$E$9,0,10*ROW('Hygiene Data'!E136)),NA())</f>
        <v>#N/A</v>
      </c>
      <c r="BF142" s="531" t="e">
        <f ca="1">+IF(AND(ISNUMBER(OFFSET('Hygiene Data'!$F$5,0,10*ROW('Hygiene Data'!F136))),'Data Summary'!DU142="Yes"),OFFSET('Hygiene Data'!$F$5,0,10*ROW('Hygiene Data'!F136)),NA())</f>
        <v>#N/A</v>
      </c>
      <c r="BG142" s="531" t="e">
        <f ca="1">+IF(AND(ISNUMBER(OFFSET('Hygiene Data'!$F$7,0,10*ROW('Hygiene Data'!F136))),'Data Summary'!DV142="Yes"),OFFSET('Hygiene Data'!$F$7,0,10*ROW('Hygiene Data'!F136)),NA())</f>
        <v>#N/A</v>
      </c>
      <c r="BH142" s="531" t="e">
        <f ca="1">+IF(AND(ISNUMBER(OFFSET('Hygiene Data'!$F$9,0,10*ROW('Hygiene Data'!F136))),'Data Summary'!DW142="Yes"),OFFSET('Hygiene Data'!$F$9,0,10*ROW('Hygiene Data'!F136)),NA())</f>
        <v>#N/A</v>
      </c>
      <c r="BI142" s="531" t="e">
        <f ca="1">+IF(AND(ISNUMBER(OFFSET('Hygiene Data'!$G$5,0,10*ROW('Hygiene Data'!G136))),'Data Summary'!DX142="Yes"),OFFSET('Hygiene Data'!$G$5,0,10*ROW('Hygiene Data'!G136)),NA())</f>
        <v>#N/A</v>
      </c>
      <c r="BJ142" s="531" t="e">
        <f ca="1">+IF(AND(ISNUMBER(OFFSET('Hygiene Data'!$G$7,0,10*ROW('Hygiene Data'!G136))),'Data Summary'!DY142="Yes"),OFFSET('Hygiene Data'!$G$7,0,10*ROW('Hygiene Data'!G136)),NA())</f>
        <v>#N/A</v>
      </c>
      <c r="BK142" s="531" t="e">
        <f ca="1">+IF(AND(ISNUMBER(OFFSET('Hygiene Data'!$G$9,0,10*ROW('Hygiene Data'!G136))),'Data Summary'!DZ142="Yes"),OFFSET('Hygiene Data'!$G$9,0,10*ROW('Hygiene Data'!G136)),NA())</f>
        <v>#N/A</v>
      </c>
      <c r="BL142" s="531" t="e">
        <f ca="1">+IF(AND(ISNUMBER(OFFSET('Hygiene Data'!$H$5,0,10*ROW('Hygiene Data'!H136))),'Data Summary'!EA142="Yes"),OFFSET('Hygiene Data'!$H$5,0,10*ROW('Hygiene Data'!H136)),NA())</f>
        <v>#N/A</v>
      </c>
      <c r="BM142" s="531" t="e">
        <f ca="1">+IF(AND(ISNUMBER(OFFSET('Hygiene Data'!$H$7,0,10*ROW('Hygiene Data'!H136))),'Data Summary'!EB142="Yes"),OFFSET('Hygiene Data'!$H$7,0,10*ROW('Hygiene Data'!H136)),NA())</f>
        <v>#N/A</v>
      </c>
      <c r="BN142" s="531" t="e">
        <f ca="1">+IF(AND(ISNUMBER(OFFSET('Hygiene Data'!$H$9,0,10*ROW('Hygiene Data'!H136))),'Data Summary'!EC142="Yes"),OFFSET('Hygiene Data'!$H$9,0,10*ROW('Hygiene Data'!H136)),NA())</f>
        <v>#N/A</v>
      </c>
      <c r="BO142" s="531" t="e">
        <f ca="1">+IF(AND(ISNUMBER(OFFSET('Hygiene Data'!$I$5,0,10*ROW('Hygiene Data'!I136))),'Data Summary'!ED142="Yes"),OFFSET('Hygiene Data'!$I$5,0,10*ROW('Hygiene Data'!I136)),NA())</f>
        <v>#N/A</v>
      </c>
      <c r="BP142" s="531" t="e">
        <f ca="1">+IF(AND(ISNUMBER(OFFSET('Hygiene Data'!$I$7,0,10*ROW('Hygiene Data'!I136))),'Data Summary'!EE142="Yes"),OFFSET('Hygiene Data'!$I$7,0,10*ROW('Hygiene Data'!I136)),NA())</f>
        <v>#N/A</v>
      </c>
      <c r="BQ142" s="531" t="e">
        <f ca="1">+IF(AND(ISNUMBER(OFFSET('Hygiene Data'!$I$9,0,10*ROW('Hygiene Data'!I136))),'Data Summary'!EF142="Yes"),OFFSET('Hygiene Data'!$I$9,0,10*ROW('Hygiene Data'!I136)),NA())</f>
        <v>#N/A</v>
      </c>
    </row>
    <row r="143" spans="1:69" x14ac:dyDescent="0.25">
      <c r="A143" s="527" t="e">
        <f ca="1">+RIGHT('Data Summary'!A143,LEN('Data Summary'!A143)-9)</f>
        <v>#VALUE!</v>
      </c>
      <c r="B143" s="501" t="str">
        <f ca="1">+IF(ISTEXT('Data Summary'!B143),'Data Summary'!B143,"")</f>
        <v/>
      </c>
      <c r="C143" s="528" t="e">
        <f ca="1">+VALUE('Data Summary'!C143)</f>
        <v>#VALUE!</v>
      </c>
      <c r="D143" s="529" t="e">
        <f ca="1">+IF(AND(ISNUMBER(OFFSET('Water Data'!$D$4,0,10*ROW('Water Data'!D137))),'Data Summary'!BS143="Yes"),100-OFFSET('Water Data'!$D$4,0,10*ROW('Water Data'!D137)),NA())</f>
        <v>#N/A</v>
      </c>
      <c r="E143" s="529" t="e">
        <f ca="1">+IF(AND(ISNUMBER(OFFSET('Water Data'!$D$6,0,10*ROW('Water Data'!D137))),'Data Summary'!BT143="Yes"),OFFSET('Water Data'!$D$6,0,10*ROW('Water Data'!D137)),NA())</f>
        <v>#N/A</v>
      </c>
      <c r="F143" s="529" t="e">
        <f ca="1">+IF(AND(ISNUMBER(OFFSET('Water Data'!$D$9,0,10*ROW('Water Data'!D137))),'Data Summary'!BU143="Yes"),OFFSET('Water Data'!$D$9,0,10*ROW('Water Data'!D137)),NA())</f>
        <v>#N/A</v>
      </c>
      <c r="G143" s="529" t="e">
        <f ca="1">+IF(AND(ISNUMBER(OFFSET('Water Data'!$E$4,0,10*ROW('Water Data'!E137))),'Data Summary'!BV143="Yes"),100-OFFSET('Water Data'!$E$4,0,10*ROW('Water Data'!E137)),NA())</f>
        <v>#N/A</v>
      </c>
      <c r="H143" s="529" t="e">
        <f ca="1">+IF(AND(ISNUMBER(OFFSET('Water Data'!$E$6,0,10*ROW('Water Data'!E137))),'Data Summary'!BW143="Yes"),OFFSET('Water Data'!$E$6,0,10*ROW('Water Data'!E137)),NA())</f>
        <v>#N/A</v>
      </c>
      <c r="I143" s="529" t="e">
        <f ca="1">+IF(AND(ISNUMBER(OFFSET('Water Data'!$E$9,0,10*ROW('Water Data'!E137))),'Data Summary'!BX143="Yes"),OFFSET('Water Data'!$E$9,0,10*ROW('Water Data'!E137)),NA())</f>
        <v>#N/A</v>
      </c>
      <c r="J143" s="529" t="e">
        <f ca="1">+IF(AND(ISNUMBER(OFFSET('Water Data'!$F$4,0,10*ROW('Water Data'!F137))),'Data Summary'!BY143="Yes"),100-OFFSET('Water Data'!$F$4,0,10*ROW('Water Data'!F137)),NA())</f>
        <v>#N/A</v>
      </c>
      <c r="K143" s="529" t="e">
        <f ca="1">+IF(AND(ISNUMBER(OFFSET('Water Data'!$F$6,0,10*ROW('Water Data'!F137))),'Data Summary'!BZ143="Yes"),OFFSET('Water Data'!$F$6,0,10*ROW('Water Data'!F137)),NA())</f>
        <v>#N/A</v>
      </c>
      <c r="L143" s="529" t="e">
        <f ca="1">+IF(AND(ISNUMBER(OFFSET('Water Data'!$F$9,0,10*ROW('Water Data'!F137))),'Data Summary'!CA143="Yes"),OFFSET('Water Data'!$F$9,0,10*ROW('Water Data'!F137)),NA())</f>
        <v>#N/A</v>
      </c>
      <c r="M143" s="529" t="e">
        <f ca="1">+IF(AND(ISNUMBER(OFFSET('Water Data'!$G$4,0,10*ROW('Water Data'!G137))),'Data Summary'!CB143="Yes"),100-OFFSET('Water Data'!$G$4,0,10*ROW('Water Data'!G137)),NA())</f>
        <v>#N/A</v>
      </c>
      <c r="N143" s="529" t="e">
        <f ca="1">+IF(AND(ISNUMBER(OFFSET('Water Data'!$G$6,0,10*ROW('Water Data'!G137))),'Data Summary'!CC143="Yes"),OFFSET('Water Data'!$G$6,0,10*ROW('Water Data'!G137)),NA())</f>
        <v>#N/A</v>
      </c>
      <c r="O143" s="529" t="e">
        <f ca="1">+IF(AND(ISNUMBER(OFFSET('Water Data'!$G$9,0,10*ROW('Water Data'!G137))),'Data Summary'!CD143="Yes"),OFFSET('Water Data'!$G$9,0,10*ROW('Water Data'!G137)),NA())</f>
        <v>#N/A</v>
      </c>
      <c r="P143" s="529" t="e">
        <f ca="1">+IF(AND(ISNUMBER(OFFSET('Water Data'!$H$4,0,10*ROW('Water Data'!H137))),'Data Summary'!CE143="Yes"),100-OFFSET('Water Data'!$H$4,0,10*ROW('Water Data'!H137)),NA())</f>
        <v>#N/A</v>
      </c>
      <c r="Q143" s="529" t="e">
        <f ca="1">+IF(AND(ISNUMBER(OFFSET('Water Data'!$H$6,0,10*ROW('Water Data'!H137))),'Data Summary'!CF143="Yes"),OFFSET('Water Data'!$H$6,0,10*ROW('Water Data'!H137)),NA())</f>
        <v>#N/A</v>
      </c>
      <c r="R143" s="529" t="e">
        <f ca="1">+IF(AND(ISNUMBER(OFFSET('Water Data'!$H$9,0,10*ROW('Water Data'!H137))),'Data Summary'!CG143="Yes"),OFFSET('Water Data'!$H$9,0,10*ROW('Water Data'!H137)),NA())</f>
        <v>#N/A</v>
      </c>
      <c r="S143" s="529" t="e">
        <f ca="1">+IF(AND(ISNUMBER(OFFSET('Water Data'!$I$4,0,10*ROW('Water Data'!I137))),'Data Summary'!CH143="Yes"),100-OFFSET('Water Data'!$I$4,0,10*ROW('Water Data'!I137)),NA())</f>
        <v>#N/A</v>
      </c>
      <c r="T143" s="529" t="e">
        <f ca="1">+IF(AND(ISNUMBER(OFFSET('Water Data'!$I$6,0,10*ROW('Water Data'!I137))),'Data Summary'!CI143="Yes"),OFFSET('Water Data'!$I$6,0,10*ROW('Water Data'!I137)),NA())</f>
        <v>#N/A</v>
      </c>
      <c r="U143" s="529" t="e">
        <f ca="1">+IF(AND(ISNUMBER(OFFSET('Water Data'!$I$9,0,10*ROW('Water Data'!I137))),'Data Summary'!CJ143="Yes"),OFFSET('Water Data'!$I$9,0,10*ROW('Water Data'!I137)),NA())</f>
        <v>#N/A</v>
      </c>
      <c r="V143" s="530" t="e">
        <f ca="1">+IF(AND(ISNUMBER(OFFSET('Sanitation Data'!$D$4,0,10*ROW('Sanitation Data'!D137))),'Data Summary'!CK143="Yes"),100-OFFSET('Sanitation Data'!$D$4,0,10*ROW('Sanitation Data'!D137)),NA())</f>
        <v>#N/A</v>
      </c>
      <c r="W143" s="530" t="e">
        <f ca="1">+IF(AND(ISNUMBER(OFFSET('Sanitation Data'!$D$6,0,10*ROW('Sanitation Data'!D137))),'Data Summary'!CL143="Yes"),OFFSET('Sanitation Data'!$D$6,0,10*ROW('Sanitation Data'!D137)),NA())</f>
        <v>#N/A</v>
      </c>
      <c r="X143" s="530" t="e">
        <f ca="1">+IF(AND(ISNUMBER(OFFSET('Sanitation Data'!$D$10,0,10*ROW('Sanitation Data'!D137))),'Data Summary'!CM143="Yes"),OFFSET('Sanitation Data'!$D$10,0,10*ROW('Sanitation Data'!D137)),NA())</f>
        <v>#N/A</v>
      </c>
      <c r="Y143" s="530" t="e">
        <f ca="1">+IF(AND(ISNUMBER(OFFSET('Sanitation Data'!$D$11,0,10*ROW('Sanitation Data'!D137))),'Data Summary'!CN143="Yes"),OFFSET('Sanitation Data'!$D$11,0,10*ROW('Sanitation Data'!D137)),NA())</f>
        <v>#N/A</v>
      </c>
      <c r="Z143" s="530" t="e">
        <f ca="1">+IF(AND(ISNUMBER(OFFSET('Sanitation Data'!$D$12,0,10*ROW('Sanitation Data'!D137))),'Data Summary'!CO143="Yes"),OFFSET('Sanitation Data'!$D$12,0,10*ROW('Sanitation Data'!D137)),NA())</f>
        <v>#N/A</v>
      </c>
      <c r="AA143" s="530" t="e">
        <f ca="1">+IF(AND(ISNUMBER(OFFSET('Sanitation Data'!$E$4,0,10*ROW('Sanitation Data'!E137))),'Data Summary'!CP143="Yes"),100-OFFSET('Sanitation Data'!$E$4,0,10*ROW('Sanitation Data'!E137)),NA())</f>
        <v>#N/A</v>
      </c>
      <c r="AB143" s="530" t="e">
        <f ca="1">+IF(AND(ISNUMBER(OFFSET('Sanitation Data'!$E$6,0,10*ROW('Sanitation Data'!E137))),'Data Summary'!CQ143="Yes"),OFFSET('Sanitation Data'!$E$6,0,10*ROW('Sanitation Data'!E137)),NA())</f>
        <v>#N/A</v>
      </c>
      <c r="AC143" s="530" t="e">
        <f ca="1">+IF(AND(ISNUMBER(OFFSET('Sanitation Data'!$E$10,0,10*ROW('Sanitation Data'!E137))),'Data Summary'!CR143="Yes"),OFFSET('Sanitation Data'!$E$10,0,10*ROW('Sanitation Data'!E137)),NA())</f>
        <v>#N/A</v>
      </c>
      <c r="AD143" s="530" t="e">
        <f ca="1">+IF(AND(ISNUMBER(OFFSET('Sanitation Data'!$E$11,0,10*ROW('Sanitation Data'!E137))),'Data Summary'!CS143="Yes"),OFFSET('Sanitation Data'!$E$11,0,10*ROW('Sanitation Data'!E137)),NA())</f>
        <v>#N/A</v>
      </c>
      <c r="AE143" s="530" t="e">
        <f ca="1">+IF(AND(ISNUMBER(OFFSET('Sanitation Data'!$E$12,0,10*ROW('Sanitation Data'!E137))),'Data Summary'!CT143="Yes"),OFFSET('Sanitation Data'!$E$12,0,10*ROW('Sanitation Data'!E137)),NA())</f>
        <v>#N/A</v>
      </c>
      <c r="AF143" s="530" t="e">
        <f ca="1">+IF(AND(ISNUMBER(OFFSET('Sanitation Data'!$F$4,0,10*ROW('Sanitation Data'!F137))),'Data Summary'!CU143="Yes"),100-OFFSET('Sanitation Data'!$F$4,0,10*ROW('Sanitation Data'!F137)),NA())</f>
        <v>#N/A</v>
      </c>
      <c r="AG143" s="530" t="e">
        <f ca="1">+IF(AND(ISNUMBER(OFFSET('Sanitation Data'!$F$6,0,10*ROW('Sanitation Data'!F137))),'Data Summary'!CV143="Yes"),OFFSET('Sanitation Data'!$F$6,0,10*ROW('Sanitation Data'!F137)),NA())</f>
        <v>#N/A</v>
      </c>
      <c r="AH143" s="530" t="e">
        <f ca="1">+IF(AND(ISNUMBER(OFFSET('Sanitation Data'!$F$10,0,10*ROW('Sanitation Data'!F137))),'Data Summary'!CW143="Yes"),OFFSET('Sanitation Data'!$F$10,0,10*ROW('Sanitation Data'!F137)),NA())</f>
        <v>#N/A</v>
      </c>
      <c r="AI143" s="530" t="e">
        <f ca="1">+IF(AND(ISNUMBER(OFFSET('Sanitation Data'!$F$11,0,10*ROW('Sanitation Data'!F137))),'Data Summary'!CX143="Yes"),OFFSET('Sanitation Data'!$F$11,0,10*ROW('Sanitation Data'!F137)),NA())</f>
        <v>#N/A</v>
      </c>
      <c r="AJ143" s="530" t="e">
        <f ca="1">+IF(AND(ISNUMBER(OFFSET('Sanitation Data'!$F$12,0,10*ROW('Sanitation Data'!F137))),'Data Summary'!CY143="Yes"),OFFSET('Sanitation Data'!$F$12,0,10*ROW('Sanitation Data'!F137)),NA())</f>
        <v>#N/A</v>
      </c>
      <c r="AK143" s="530" t="e">
        <f ca="1">+IF(AND(ISNUMBER(OFFSET('Sanitation Data'!$G$4,0,10*ROW('Sanitation Data'!G137))),'Data Summary'!CZ143="Yes"),100-OFFSET('Sanitation Data'!$G$4,0,10*ROW('Sanitation Data'!G137)),NA())</f>
        <v>#N/A</v>
      </c>
      <c r="AL143" s="530" t="e">
        <f ca="1">+IF(AND(ISNUMBER(OFFSET('Sanitation Data'!$G$6,0,10*ROW('Sanitation Data'!G137))),'Data Summary'!DA143="Yes"),OFFSET('Sanitation Data'!$G$6,0,10*ROW('Sanitation Data'!G137)),NA())</f>
        <v>#N/A</v>
      </c>
      <c r="AM143" s="530" t="e">
        <f ca="1">+IF(AND(ISNUMBER(OFFSET('Sanitation Data'!$G$10,0,10*ROW('Sanitation Data'!G137))),'Data Summary'!DB143="Yes"),OFFSET('Sanitation Data'!$G$10,0,10*ROW('Sanitation Data'!G137)),NA())</f>
        <v>#N/A</v>
      </c>
      <c r="AN143" s="530" t="e">
        <f ca="1">+IF(AND(ISNUMBER(OFFSET('Sanitation Data'!$G$11,0,10*ROW('Sanitation Data'!G137))),'Data Summary'!DC143="Yes"),OFFSET('Sanitation Data'!$G$11,0,10*ROW('Sanitation Data'!G137)),NA())</f>
        <v>#N/A</v>
      </c>
      <c r="AO143" s="530" t="e">
        <f ca="1">+IF(AND(ISNUMBER(OFFSET('Sanitation Data'!$G$12,0,10*ROW('Sanitation Data'!G137))),'Data Summary'!DD143="Yes"),OFFSET('Sanitation Data'!$G$12,0,10*ROW('Sanitation Data'!G137)),NA())</f>
        <v>#N/A</v>
      </c>
      <c r="AP143" s="530" t="e">
        <f ca="1">+IF(AND(ISNUMBER(OFFSET('Sanitation Data'!$H$4,0,10*ROW('Sanitation Data'!H137))),'Data Summary'!DE143="Yes"),100-OFFSET('Sanitation Data'!$H$4,0,10*ROW('Sanitation Data'!H137)),NA())</f>
        <v>#N/A</v>
      </c>
      <c r="AQ143" s="530" t="e">
        <f ca="1">+IF(AND(ISNUMBER(OFFSET('Sanitation Data'!$H$6,0,10*ROW('Sanitation Data'!H137))),'Data Summary'!DF143="Yes"),OFFSET('Sanitation Data'!$H$6,0,10*ROW('Sanitation Data'!H137)),NA())</f>
        <v>#N/A</v>
      </c>
      <c r="AR143" s="530" t="e">
        <f ca="1">+IF(AND(ISNUMBER(OFFSET('Sanitation Data'!$H$10,0,10*ROW('Sanitation Data'!H137))),'Data Summary'!DG143="Yes"),OFFSET('Sanitation Data'!$H$10,0,10*ROW('Sanitation Data'!H137)),NA())</f>
        <v>#N/A</v>
      </c>
      <c r="AS143" s="530" t="e">
        <f ca="1">+IF(AND(ISNUMBER(OFFSET('Sanitation Data'!$H$11,0,10*ROW('Sanitation Data'!H137))),'Data Summary'!DH143="Yes"),OFFSET('Sanitation Data'!$H$11,0,10*ROW('Sanitation Data'!H137)),NA())</f>
        <v>#N/A</v>
      </c>
      <c r="AT143" s="530" t="e">
        <f ca="1">+IF(AND(ISNUMBER(OFFSET('Sanitation Data'!$H$12,0,10*ROW('Sanitation Data'!H137))),'Data Summary'!DI143="Yes"),OFFSET('Sanitation Data'!$H$12,0,10*ROW('Sanitation Data'!H137)),NA())</f>
        <v>#N/A</v>
      </c>
      <c r="AU143" s="530" t="e">
        <f ca="1">+IF(AND(ISNUMBER(OFFSET('Sanitation Data'!$I$4,0,10*ROW('Sanitation Data'!I137))),'Data Summary'!DJ143="Yes"),100-OFFSET('Sanitation Data'!$I$4,0,10*ROW('Sanitation Data'!I137)),NA())</f>
        <v>#N/A</v>
      </c>
      <c r="AV143" s="530" t="e">
        <f ca="1">+IF(AND(ISNUMBER(OFFSET('Sanitation Data'!$I$6,0,10*ROW('Sanitation Data'!I137))),'Data Summary'!DK143="Yes"),OFFSET('Sanitation Data'!$I$6,0,10*ROW('Sanitation Data'!I137)),NA())</f>
        <v>#N/A</v>
      </c>
      <c r="AW143" s="530" t="e">
        <f ca="1">+IF(AND(ISNUMBER(OFFSET('Sanitation Data'!$I$10,0,10*ROW('Sanitation Data'!I137))),'Data Summary'!DL143="Yes"),OFFSET('Sanitation Data'!$I$10,0,10*ROW('Sanitation Data'!I137)),NA())</f>
        <v>#N/A</v>
      </c>
      <c r="AX143" s="530" t="e">
        <f ca="1">+IF(AND(ISNUMBER(OFFSET('Sanitation Data'!$I$11,0,10*ROW('Sanitation Data'!I137))),'Data Summary'!DM143="Yes"),OFFSET('Sanitation Data'!$I$11,0,10*ROW('Sanitation Data'!I137)),NA())</f>
        <v>#N/A</v>
      </c>
      <c r="AY143" s="530" t="e">
        <f ca="1">+IF(AND(ISNUMBER(OFFSET('Sanitation Data'!$I$12,0,10*ROW('Sanitation Data'!I137))),'Data Summary'!DN143="Yes"),OFFSET('Sanitation Data'!$I$12,0,10*ROW('Sanitation Data'!I137)),NA())</f>
        <v>#N/A</v>
      </c>
      <c r="AZ143" s="531" t="e">
        <f ca="1">+IF(AND(ISNUMBER(OFFSET('Hygiene Data'!$D$5,0,10*ROW('Hygiene Data'!D137))),'Data Summary'!DO143="Yes"),OFFSET('Hygiene Data'!$D$5,0,10*ROW('Hygiene Data'!D137)),NA())</f>
        <v>#N/A</v>
      </c>
      <c r="BA143" s="531" t="e">
        <f ca="1">+IF(AND(ISNUMBER(OFFSET('Hygiene Data'!$D$7,0,10*ROW('Hygiene Data'!D137))),'Data Summary'!DP143="Yes"),OFFSET('Hygiene Data'!$D$7,0,10*ROW('Hygiene Data'!D137)),NA())</f>
        <v>#N/A</v>
      </c>
      <c r="BB143" s="531" t="e">
        <f ca="1">+IF(AND(ISNUMBER(OFFSET('Hygiene Data'!$D$9,0,10*ROW('Hygiene Data'!D137))),'Data Summary'!DQ143="Yes"),OFFSET('Hygiene Data'!$D$9,0,10*ROW('Hygiene Data'!D137)),NA())</f>
        <v>#N/A</v>
      </c>
      <c r="BC143" s="531" t="e">
        <f ca="1">+IF(AND(ISNUMBER(OFFSET('Hygiene Data'!$E$5,0,10*ROW('Hygiene Data'!E137))),'Data Summary'!DR143="Yes"),OFFSET('Hygiene Data'!$E$5,0,10*ROW('Hygiene Data'!E137)),NA())</f>
        <v>#N/A</v>
      </c>
      <c r="BD143" s="531" t="e">
        <f ca="1">+IF(AND(ISNUMBER(OFFSET('Hygiene Data'!$E$7,0,10*ROW('Hygiene Data'!E137))),'Data Summary'!DS143="Yes"),OFFSET('Hygiene Data'!$E$7,0,10*ROW('Hygiene Data'!E137)),NA())</f>
        <v>#N/A</v>
      </c>
      <c r="BE143" s="531" t="e">
        <f ca="1">+IF(AND(ISNUMBER(OFFSET('Hygiene Data'!$E$9,0,10*ROW('Hygiene Data'!E137))),'Data Summary'!DT143="Yes"),OFFSET('Hygiene Data'!$E$9,0,10*ROW('Hygiene Data'!E137)),NA())</f>
        <v>#N/A</v>
      </c>
      <c r="BF143" s="531" t="e">
        <f ca="1">+IF(AND(ISNUMBER(OFFSET('Hygiene Data'!$F$5,0,10*ROW('Hygiene Data'!F137))),'Data Summary'!DU143="Yes"),OFFSET('Hygiene Data'!$F$5,0,10*ROW('Hygiene Data'!F137)),NA())</f>
        <v>#N/A</v>
      </c>
      <c r="BG143" s="531" t="e">
        <f ca="1">+IF(AND(ISNUMBER(OFFSET('Hygiene Data'!$F$7,0,10*ROW('Hygiene Data'!F137))),'Data Summary'!DV143="Yes"),OFFSET('Hygiene Data'!$F$7,0,10*ROW('Hygiene Data'!F137)),NA())</f>
        <v>#N/A</v>
      </c>
      <c r="BH143" s="531" t="e">
        <f ca="1">+IF(AND(ISNUMBER(OFFSET('Hygiene Data'!$F$9,0,10*ROW('Hygiene Data'!F137))),'Data Summary'!DW143="Yes"),OFFSET('Hygiene Data'!$F$9,0,10*ROW('Hygiene Data'!F137)),NA())</f>
        <v>#N/A</v>
      </c>
      <c r="BI143" s="531" t="e">
        <f ca="1">+IF(AND(ISNUMBER(OFFSET('Hygiene Data'!$G$5,0,10*ROW('Hygiene Data'!G137))),'Data Summary'!DX143="Yes"),OFFSET('Hygiene Data'!$G$5,0,10*ROW('Hygiene Data'!G137)),NA())</f>
        <v>#N/A</v>
      </c>
      <c r="BJ143" s="531" t="e">
        <f ca="1">+IF(AND(ISNUMBER(OFFSET('Hygiene Data'!$G$7,0,10*ROW('Hygiene Data'!G137))),'Data Summary'!DY143="Yes"),OFFSET('Hygiene Data'!$G$7,0,10*ROW('Hygiene Data'!G137)),NA())</f>
        <v>#N/A</v>
      </c>
      <c r="BK143" s="531" t="e">
        <f ca="1">+IF(AND(ISNUMBER(OFFSET('Hygiene Data'!$G$9,0,10*ROW('Hygiene Data'!G137))),'Data Summary'!DZ143="Yes"),OFFSET('Hygiene Data'!$G$9,0,10*ROW('Hygiene Data'!G137)),NA())</f>
        <v>#N/A</v>
      </c>
      <c r="BL143" s="531" t="e">
        <f ca="1">+IF(AND(ISNUMBER(OFFSET('Hygiene Data'!$H$5,0,10*ROW('Hygiene Data'!H137))),'Data Summary'!EA143="Yes"),OFFSET('Hygiene Data'!$H$5,0,10*ROW('Hygiene Data'!H137)),NA())</f>
        <v>#N/A</v>
      </c>
      <c r="BM143" s="531" t="e">
        <f ca="1">+IF(AND(ISNUMBER(OFFSET('Hygiene Data'!$H$7,0,10*ROW('Hygiene Data'!H137))),'Data Summary'!EB143="Yes"),OFFSET('Hygiene Data'!$H$7,0,10*ROW('Hygiene Data'!H137)),NA())</f>
        <v>#N/A</v>
      </c>
      <c r="BN143" s="531" t="e">
        <f ca="1">+IF(AND(ISNUMBER(OFFSET('Hygiene Data'!$H$9,0,10*ROW('Hygiene Data'!H137))),'Data Summary'!EC143="Yes"),OFFSET('Hygiene Data'!$H$9,0,10*ROW('Hygiene Data'!H137)),NA())</f>
        <v>#N/A</v>
      </c>
      <c r="BO143" s="531" t="e">
        <f ca="1">+IF(AND(ISNUMBER(OFFSET('Hygiene Data'!$I$5,0,10*ROW('Hygiene Data'!I137))),'Data Summary'!ED143="Yes"),OFFSET('Hygiene Data'!$I$5,0,10*ROW('Hygiene Data'!I137)),NA())</f>
        <v>#N/A</v>
      </c>
      <c r="BP143" s="531" t="e">
        <f ca="1">+IF(AND(ISNUMBER(OFFSET('Hygiene Data'!$I$7,0,10*ROW('Hygiene Data'!I137))),'Data Summary'!EE143="Yes"),OFFSET('Hygiene Data'!$I$7,0,10*ROW('Hygiene Data'!I137)),NA())</f>
        <v>#N/A</v>
      </c>
      <c r="BQ143" s="531" t="e">
        <f ca="1">+IF(AND(ISNUMBER(OFFSET('Hygiene Data'!$I$9,0,10*ROW('Hygiene Data'!I137))),'Data Summary'!EF143="Yes"),OFFSET('Hygiene Data'!$I$9,0,10*ROW('Hygiene Data'!I137)),NA())</f>
        <v>#N/A</v>
      </c>
    </row>
    <row r="144" spans="1:69" x14ac:dyDescent="0.25">
      <c r="A144" s="527" t="e">
        <f ca="1">+RIGHT('Data Summary'!A144,LEN('Data Summary'!A144)-9)</f>
        <v>#VALUE!</v>
      </c>
      <c r="B144" s="501" t="str">
        <f ca="1">+IF(ISTEXT('Data Summary'!B144),'Data Summary'!B144,"")</f>
        <v/>
      </c>
      <c r="C144" s="528" t="e">
        <f ca="1">+VALUE('Data Summary'!C144)</f>
        <v>#VALUE!</v>
      </c>
      <c r="D144" s="529" t="e">
        <f ca="1">+IF(AND(ISNUMBER(OFFSET('Water Data'!$D$4,0,10*ROW('Water Data'!D138))),'Data Summary'!BS144="Yes"),100-OFFSET('Water Data'!$D$4,0,10*ROW('Water Data'!D138)),NA())</f>
        <v>#N/A</v>
      </c>
      <c r="E144" s="529" t="e">
        <f ca="1">+IF(AND(ISNUMBER(OFFSET('Water Data'!$D$6,0,10*ROW('Water Data'!D138))),'Data Summary'!BT144="Yes"),OFFSET('Water Data'!$D$6,0,10*ROW('Water Data'!D138)),NA())</f>
        <v>#N/A</v>
      </c>
      <c r="F144" s="529" t="e">
        <f ca="1">+IF(AND(ISNUMBER(OFFSET('Water Data'!$D$9,0,10*ROW('Water Data'!D138))),'Data Summary'!BU144="Yes"),OFFSET('Water Data'!$D$9,0,10*ROW('Water Data'!D138)),NA())</f>
        <v>#N/A</v>
      </c>
      <c r="G144" s="529" t="e">
        <f ca="1">+IF(AND(ISNUMBER(OFFSET('Water Data'!$E$4,0,10*ROW('Water Data'!E138))),'Data Summary'!BV144="Yes"),100-OFFSET('Water Data'!$E$4,0,10*ROW('Water Data'!E138)),NA())</f>
        <v>#N/A</v>
      </c>
      <c r="H144" s="529" t="e">
        <f ca="1">+IF(AND(ISNUMBER(OFFSET('Water Data'!$E$6,0,10*ROW('Water Data'!E138))),'Data Summary'!BW144="Yes"),OFFSET('Water Data'!$E$6,0,10*ROW('Water Data'!E138)),NA())</f>
        <v>#N/A</v>
      </c>
      <c r="I144" s="529" t="e">
        <f ca="1">+IF(AND(ISNUMBER(OFFSET('Water Data'!$E$9,0,10*ROW('Water Data'!E138))),'Data Summary'!BX144="Yes"),OFFSET('Water Data'!$E$9,0,10*ROW('Water Data'!E138)),NA())</f>
        <v>#N/A</v>
      </c>
      <c r="J144" s="529" t="e">
        <f ca="1">+IF(AND(ISNUMBER(OFFSET('Water Data'!$F$4,0,10*ROW('Water Data'!F138))),'Data Summary'!BY144="Yes"),100-OFFSET('Water Data'!$F$4,0,10*ROW('Water Data'!F138)),NA())</f>
        <v>#N/A</v>
      </c>
      <c r="K144" s="529" t="e">
        <f ca="1">+IF(AND(ISNUMBER(OFFSET('Water Data'!$F$6,0,10*ROW('Water Data'!F138))),'Data Summary'!BZ144="Yes"),OFFSET('Water Data'!$F$6,0,10*ROW('Water Data'!F138)),NA())</f>
        <v>#N/A</v>
      </c>
      <c r="L144" s="529" t="e">
        <f ca="1">+IF(AND(ISNUMBER(OFFSET('Water Data'!$F$9,0,10*ROW('Water Data'!F138))),'Data Summary'!CA144="Yes"),OFFSET('Water Data'!$F$9,0,10*ROW('Water Data'!F138)),NA())</f>
        <v>#N/A</v>
      </c>
      <c r="M144" s="529" t="e">
        <f ca="1">+IF(AND(ISNUMBER(OFFSET('Water Data'!$G$4,0,10*ROW('Water Data'!G138))),'Data Summary'!CB144="Yes"),100-OFFSET('Water Data'!$G$4,0,10*ROW('Water Data'!G138)),NA())</f>
        <v>#N/A</v>
      </c>
      <c r="N144" s="529" t="e">
        <f ca="1">+IF(AND(ISNUMBER(OFFSET('Water Data'!$G$6,0,10*ROW('Water Data'!G138))),'Data Summary'!CC144="Yes"),OFFSET('Water Data'!$G$6,0,10*ROW('Water Data'!G138)),NA())</f>
        <v>#N/A</v>
      </c>
      <c r="O144" s="529" t="e">
        <f ca="1">+IF(AND(ISNUMBER(OFFSET('Water Data'!$G$9,0,10*ROW('Water Data'!G138))),'Data Summary'!CD144="Yes"),OFFSET('Water Data'!$G$9,0,10*ROW('Water Data'!G138)),NA())</f>
        <v>#N/A</v>
      </c>
      <c r="P144" s="529" t="e">
        <f ca="1">+IF(AND(ISNUMBER(OFFSET('Water Data'!$H$4,0,10*ROW('Water Data'!H138))),'Data Summary'!CE144="Yes"),100-OFFSET('Water Data'!$H$4,0,10*ROW('Water Data'!H138)),NA())</f>
        <v>#N/A</v>
      </c>
      <c r="Q144" s="529" t="e">
        <f ca="1">+IF(AND(ISNUMBER(OFFSET('Water Data'!$H$6,0,10*ROW('Water Data'!H138))),'Data Summary'!CF144="Yes"),OFFSET('Water Data'!$H$6,0,10*ROW('Water Data'!H138)),NA())</f>
        <v>#N/A</v>
      </c>
      <c r="R144" s="529" t="e">
        <f ca="1">+IF(AND(ISNUMBER(OFFSET('Water Data'!$H$9,0,10*ROW('Water Data'!H138))),'Data Summary'!CG144="Yes"),OFFSET('Water Data'!$H$9,0,10*ROW('Water Data'!H138)),NA())</f>
        <v>#N/A</v>
      </c>
      <c r="S144" s="529" t="e">
        <f ca="1">+IF(AND(ISNUMBER(OFFSET('Water Data'!$I$4,0,10*ROW('Water Data'!I138))),'Data Summary'!CH144="Yes"),100-OFFSET('Water Data'!$I$4,0,10*ROW('Water Data'!I138)),NA())</f>
        <v>#N/A</v>
      </c>
      <c r="T144" s="529" t="e">
        <f ca="1">+IF(AND(ISNUMBER(OFFSET('Water Data'!$I$6,0,10*ROW('Water Data'!I138))),'Data Summary'!CI144="Yes"),OFFSET('Water Data'!$I$6,0,10*ROW('Water Data'!I138)),NA())</f>
        <v>#N/A</v>
      </c>
      <c r="U144" s="529" t="e">
        <f ca="1">+IF(AND(ISNUMBER(OFFSET('Water Data'!$I$9,0,10*ROW('Water Data'!I138))),'Data Summary'!CJ144="Yes"),OFFSET('Water Data'!$I$9,0,10*ROW('Water Data'!I138)),NA())</f>
        <v>#N/A</v>
      </c>
      <c r="V144" s="530" t="e">
        <f ca="1">+IF(AND(ISNUMBER(OFFSET('Sanitation Data'!$D$4,0,10*ROW('Sanitation Data'!D138))),'Data Summary'!CK144="Yes"),100-OFFSET('Sanitation Data'!$D$4,0,10*ROW('Sanitation Data'!D138)),NA())</f>
        <v>#N/A</v>
      </c>
      <c r="W144" s="530" t="e">
        <f ca="1">+IF(AND(ISNUMBER(OFFSET('Sanitation Data'!$D$6,0,10*ROW('Sanitation Data'!D138))),'Data Summary'!CL144="Yes"),OFFSET('Sanitation Data'!$D$6,0,10*ROW('Sanitation Data'!D138)),NA())</f>
        <v>#N/A</v>
      </c>
      <c r="X144" s="530" t="e">
        <f ca="1">+IF(AND(ISNUMBER(OFFSET('Sanitation Data'!$D$10,0,10*ROW('Sanitation Data'!D138))),'Data Summary'!CM144="Yes"),OFFSET('Sanitation Data'!$D$10,0,10*ROW('Sanitation Data'!D138)),NA())</f>
        <v>#N/A</v>
      </c>
      <c r="Y144" s="530" t="e">
        <f ca="1">+IF(AND(ISNUMBER(OFFSET('Sanitation Data'!$D$11,0,10*ROW('Sanitation Data'!D138))),'Data Summary'!CN144="Yes"),OFFSET('Sanitation Data'!$D$11,0,10*ROW('Sanitation Data'!D138)),NA())</f>
        <v>#N/A</v>
      </c>
      <c r="Z144" s="530" t="e">
        <f ca="1">+IF(AND(ISNUMBER(OFFSET('Sanitation Data'!$D$12,0,10*ROW('Sanitation Data'!D138))),'Data Summary'!CO144="Yes"),OFFSET('Sanitation Data'!$D$12,0,10*ROW('Sanitation Data'!D138)),NA())</f>
        <v>#N/A</v>
      </c>
      <c r="AA144" s="530" t="e">
        <f ca="1">+IF(AND(ISNUMBER(OFFSET('Sanitation Data'!$E$4,0,10*ROW('Sanitation Data'!E138))),'Data Summary'!CP144="Yes"),100-OFFSET('Sanitation Data'!$E$4,0,10*ROW('Sanitation Data'!E138)),NA())</f>
        <v>#N/A</v>
      </c>
      <c r="AB144" s="530" t="e">
        <f ca="1">+IF(AND(ISNUMBER(OFFSET('Sanitation Data'!$E$6,0,10*ROW('Sanitation Data'!E138))),'Data Summary'!CQ144="Yes"),OFFSET('Sanitation Data'!$E$6,0,10*ROW('Sanitation Data'!E138)),NA())</f>
        <v>#N/A</v>
      </c>
      <c r="AC144" s="530" t="e">
        <f ca="1">+IF(AND(ISNUMBER(OFFSET('Sanitation Data'!$E$10,0,10*ROW('Sanitation Data'!E138))),'Data Summary'!CR144="Yes"),OFFSET('Sanitation Data'!$E$10,0,10*ROW('Sanitation Data'!E138)),NA())</f>
        <v>#N/A</v>
      </c>
      <c r="AD144" s="530" t="e">
        <f ca="1">+IF(AND(ISNUMBER(OFFSET('Sanitation Data'!$E$11,0,10*ROW('Sanitation Data'!E138))),'Data Summary'!CS144="Yes"),OFFSET('Sanitation Data'!$E$11,0,10*ROW('Sanitation Data'!E138)),NA())</f>
        <v>#N/A</v>
      </c>
      <c r="AE144" s="530" t="e">
        <f ca="1">+IF(AND(ISNUMBER(OFFSET('Sanitation Data'!$E$12,0,10*ROW('Sanitation Data'!E138))),'Data Summary'!CT144="Yes"),OFFSET('Sanitation Data'!$E$12,0,10*ROW('Sanitation Data'!E138)),NA())</f>
        <v>#N/A</v>
      </c>
      <c r="AF144" s="530" t="e">
        <f ca="1">+IF(AND(ISNUMBER(OFFSET('Sanitation Data'!$F$4,0,10*ROW('Sanitation Data'!F138))),'Data Summary'!CU144="Yes"),100-OFFSET('Sanitation Data'!$F$4,0,10*ROW('Sanitation Data'!F138)),NA())</f>
        <v>#N/A</v>
      </c>
      <c r="AG144" s="530" t="e">
        <f ca="1">+IF(AND(ISNUMBER(OFFSET('Sanitation Data'!$F$6,0,10*ROW('Sanitation Data'!F138))),'Data Summary'!CV144="Yes"),OFFSET('Sanitation Data'!$F$6,0,10*ROW('Sanitation Data'!F138)),NA())</f>
        <v>#N/A</v>
      </c>
      <c r="AH144" s="530" t="e">
        <f ca="1">+IF(AND(ISNUMBER(OFFSET('Sanitation Data'!$F$10,0,10*ROW('Sanitation Data'!F138))),'Data Summary'!CW144="Yes"),OFFSET('Sanitation Data'!$F$10,0,10*ROW('Sanitation Data'!F138)),NA())</f>
        <v>#N/A</v>
      </c>
      <c r="AI144" s="530" t="e">
        <f ca="1">+IF(AND(ISNUMBER(OFFSET('Sanitation Data'!$F$11,0,10*ROW('Sanitation Data'!F138))),'Data Summary'!CX144="Yes"),OFFSET('Sanitation Data'!$F$11,0,10*ROW('Sanitation Data'!F138)),NA())</f>
        <v>#N/A</v>
      </c>
      <c r="AJ144" s="530" t="e">
        <f ca="1">+IF(AND(ISNUMBER(OFFSET('Sanitation Data'!$F$12,0,10*ROW('Sanitation Data'!F138))),'Data Summary'!CY144="Yes"),OFFSET('Sanitation Data'!$F$12,0,10*ROW('Sanitation Data'!F138)),NA())</f>
        <v>#N/A</v>
      </c>
      <c r="AK144" s="530" t="e">
        <f ca="1">+IF(AND(ISNUMBER(OFFSET('Sanitation Data'!$G$4,0,10*ROW('Sanitation Data'!G138))),'Data Summary'!CZ144="Yes"),100-OFFSET('Sanitation Data'!$G$4,0,10*ROW('Sanitation Data'!G138)),NA())</f>
        <v>#N/A</v>
      </c>
      <c r="AL144" s="530" t="e">
        <f ca="1">+IF(AND(ISNUMBER(OFFSET('Sanitation Data'!$G$6,0,10*ROW('Sanitation Data'!G138))),'Data Summary'!DA144="Yes"),OFFSET('Sanitation Data'!$G$6,0,10*ROW('Sanitation Data'!G138)),NA())</f>
        <v>#N/A</v>
      </c>
      <c r="AM144" s="530" t="e">
        <f ca="1">+IF(AND(ISNUMBER(OFFSET('Sanitation Data'!$G$10,0,10*ROW('Sanitation Data'!G138))),'Data Summary'!DB144="Yes"),OFFSET('Sanitation Data'!$G$10,0,10*ROW('Sanitation Data'!G138)),NA())</f>
        <v>#N/A</v>
      </c>
      <c r="AN144" s="530" t="e">
        <f ca="1">+IF(AND(ISNUMBER(OFFSET('Sanitation Data'!$G$11,0,10*ROW('Sanitation Data'!G138))),'Data Summary'!DC144="Yes"),OFFSET('Sanitation Data'!$G$11,0,10*ROW('Sanitation Data'!G138)),NA())</f>
        <v>#N/A</v>
      </c>
      <c r="AO144" s="530" t="e">
        <f ca="1">+IF(AND(ISNUMBER(OFFSET('Sanitation Data'!$G$12,0,10*ROW('Sanitation Data'!G138))),'Data Summary'!DD144="Yes"),OFFSET('Sanitation Data'!$G$12,0,10*ROW('Sanitation Data'!G138)),NA())</f>
        <v>#N/A</v>
      </c>
      <c r="AP144" s="530" t="e">
        <f ca="1">+IF(AND(ISNUMBER(OFFSET('Sanitation Data'!$H$4,0,10*ROW('Sanitation Data'!H138))),'Data Summary'!DE144="Yes"),100-OFFSET('Sanitation Data'!$H$4,0,10*ROW('Sanitation Data'!H138)),NA())</f>
        <v>#N/A</v>
      </c>
      <c r="AQ144" s="530" t="e">
        <f ca="1">+IF(AND(ISNUMBER(OFFSET('Sanitation Data'!$H$6,0,10*ROW('Sanitation Data'!H138))),'Data Summary'!DF144="Yes"),OFFSET('Sanitation Data'!$H$6,0,10*ROW('Sanitation Data'!H138)),NA())</f>
        <v>#N/A</v>
      </c>
      <c r="AR144" s="530" t="e">
        <f ca="1">+IF(AND(ISNUMBER(OFFSET('Sanitation Data'!$H$10,0,10*ROW('Sanitation Data'!H138))),'Data Summary'!DG144="Yes"),OFFSET('Sanitation Data'!$H$10,0,10*ROW('Sanitation Data'!H138)),NA())</f>
        <v>#N/A</v>
      </c>
      <c r="AS144" s="530" t="e">
        <f ca="1">+IF(AND(ISNUMBER(OFFSET('Sanitation Data'!$H$11,0,10*ROW('Sanitation Data'!H138))),'Data Summary'!DH144="Yes"),OFFSET('Sanitation Data'!$H$11,0,10*ROW('Sanitation Data'!H138)),NA())</f>
        <v>#N/A</v>
      </c>
      <c r="AT144" s="530" t="e">
        <f ca="1">+IF(AND(ISNUMBER(OFFSET('Sanitation Data'!$H$12,0,10*ROW('Sanitation Data'!H138))),'Data Summary'!DI144="Yes"),OFFSET('Sanitation Data'!$H$12,0,10*ROW('Sanitation Data'!H138)),NA())</f>
        <v>#N/A</v>
      </c>
      <c r="AU144" s="530" t="e">
        <f ca="1">+IF(AND(ISNUMBER(OFFSET('Sanitation Data'!$I$4,0,10*ROW('Sanitation Data'!I138))),'Data Summary'!DJ144="Yes"),100-OFFSET('Sanitation Data'!$I$4,0,10*ROW('Sanitation Data'!I138)),NA())</f>
        <v>#N/A</v>
      </c>
      <c r="AV144" s="530" t="e">
        <f ca="1">+IF(AND(ISNUMBER(OFFSET('Sanitation Data'!$I$6,0,10*ROW('Sanitation Data'!I138))),'Data Summary'!DK144="Yes"),OFFSET('Sanitation Data'!$I$6,0,10*ROW('Sanitation Data'!I138)),NA())</f>
        <v>#N/A</v>
      </c>
      <c r="AW144" s="530" t="e">
        <f ca="1">+IF(AND(ISNUMBER(OFFSET('Sanitation Data'!$I$10,0,10*ROW('Sanitation Data'!I138))),'Data Summary'!DL144="Yes"),OFFSET('Sanitation Data'!$I$10,0,10*ROW('Sanitation Data'!I138)),NA())</f>
        <v>#N/A</v>
      </c>
      <c r="AX144" s="530" t="e">
        <f ca="1">+IF(AND(ISNUMBER(OFFSET('Sanitation Data'!$I$11,0,10*ROW('Sanitation Data'!I138))),'Data Summary'!DM144="Yes"),OFFSET('Sanitation Data'!$I$11,0,10*ROW('Sanitation Data'!I138)),NA())</f>
        <v>#N/A</v>
      </c>
      <c r="AY144" s="530" t="e">
        <f ca="1">+IF(AND(ISNUMBER(OFFSET('Sanitation Data'!$I$12,0,10*ROW('Sanitation Data'!I138))),'Data Summary'!DN144="Yes"),OFFSET('Sanitation Data'!$I$12,0,10*ROW('Sanitation Data'!I138)),NA())</f>
        <v>#N/A</v>
      </c>
      <c r="AZ144" s="531" t="e">
        <f ca="1">+IF(AND(ISNUMBER(OFFSET('Hygiene Data'!$D$5,0,10*ROW('Hygiene Data'!D138))),'Data Summary'!DO144="Yes"),OFFSET('Hygiene Data'!$D$5,0,10*ROW('Hygiene Data'!D138)),NA())</f>
        <v>#N/A</v>
      </c>
      <c r="BA144" s="531" t="e">
        <f ca="1">+IF(AND(ISNUMBER(OFFSET('Hygiene Data'!$D$7,0,10*ROW('Hygiene Data'!D138))),'Data Summary'!DP144="Yes"),OFFSET('Hygiene Data'!$D$7,0,10*ROW('Hygiene Data'!D138)),NA())</f>
        <v>#N/A</v>
      </c>
      <c r="BB144" s="531" t="e">
        <f ca="1">+IF(AND(ISNUMBER(OFFSET('Hygiene Data'!$D$9,0,10*ROW('Hygiene Data'!D138))),'Data Summary'!DQ144="Yes"),OFFSET('Hygiene Data'!$D$9,0,10*ROW('Hygiene Data'!D138)),NA())</f>
        <v>#N/A</v>
      </c>
      <c r="BC144" s="531" t="e">
        <f ca="1">+IF(AND(ISNUMBER(OFFSET('Hygiene Data'!$E$5,0,10*ROW('Hygiene Data'!E138))),'Data Summary'!DR144="Yes"),OFFSET('Hygiene Data'!$E$5,0,10*ROW('Hygiene Data'!E138)),NA())</f>
        <v>#N/A</v>
      </c>
      <c r="BD144" s="531" t="e">
        <f ca="1">+IF(AND(ISNUMBER(OFFSET('Hygiene Data'!$E$7,0,10*ROW('Hygiene Data'!E138))),'Data Summary'!DS144="Yes"),OFFSET('Hygiene Data'!$E$7,0,10*ROW('Hygiene Data'!E138)),NA())</f>
        <v>#N/A</v>
      </c>
      <c r="BE144" s="531" t="e">
        <f ca="1">+IF(AND(ISNUMBER(OFFSET('Hygiene Data'!$E$9,0,10*ROW('Hygiene Data'!E138))),'Data Summary'!DT144="Yes"),OFFSET('Hygiene Data'!$E$9,0,10*ROW('Hygiene Data'!E138)),NA())</f>
        <v>#N/A</v>
      </c>
      <c r="BF144" s="531" t="e">
        <f ca="1">+IF(AND(ISNUMBER(OFFSET('Hygiene Data'!$F$5,0,10*ROW('Hygiene Data'!F138))),'Data Summary'!DU144="Yes"),OFFSET('Hygiene Data'!$F$5,0,10*ROW('Hygiene Data'!F138)),NA())</f>
        <v>#N/A</v>
      </c>
      <c r="BG144" s="531" t="e">
        <f ca="1">+IF(AND(ISNUMBER(OFFSET('Hygiene Data'!$F$7,0,10*ROW('Hygiene Data'!F138))),'Data Summary'!DV144="Yes"),OFFSET('Hygiene Data'!$F$7,0,10*ROW('Hygiene Data'!F138)),NA())</f>
        <v>#N/A</v>
      </c>
      <c r="BH144" s="531" t="e">
        <f ca="1">+IF(AND(ISNUMBER(OFFSET('Hygiene Data'!$F$9,0,10*ROW('Hygiene Data'!F138))),'Data Summary'!DW144="Yes"),OFFSET('Hygiene Data'!$F$9,0,10*ROW('Hygiene Data'!F138)),NA())</f>
        <v>#N/A</v>
      </c>
      <c r="BI144" s="531" t="e">
        <f ca="1">+IF(AND(ISNUMBER(OFFSET('Hygiene Data'!$G$5,0,10*ROW('Hygiene Data'!G138))),'Data Summary'!DX144="Yes"),OFFSET('Hygiene Data'!$G$5,0,10*ROW('Hygiene Data'!G138)),NA())</f>
        <v>#N/A</v>
      </c>
      <c r="BJ144" s="531" t="e">
        <f ca="1">+IF(AND(ISNUMBER(OFFSET('Hygiene Data'!$G$7,0,10*ROW('Hygiene Data'!G138))),'Data Summary'!DY144="Yes"),OFFSET('Hygiene Data'!$G$7,0,10*ROW('Hygiene Data'!G138)),NA())</f>
        <v>#N/A</v>
      </c>
      <c r="BK144" s="531" t="e">
        <f ca="1">+IF(AND(ISNUMBER(OFFSET('Hygiene Data'!$G$9,0,10*ROW('Hygiene Data'!G138))),'Data Summary'!DZ144="Yes"),OFFSET('Hygiene Data'!$G$9,0,10*ROW('Hygiene Data'!G138)),NA())</f>
        <v>#N/A</v>
      </c>
      <c r="BL144" s="531" t="e">
        <f ca="1">+IF(AND(ISNUMBER(OFFSET('Hygiene Data'!$H$5,0,10*ROW('Hygiene Data'!H138))),'Data Summary'!EA144="Yes"),OFFSET('Hygiene Data'!$H$5,0,10*ROW('Hygiene Data'!H138)),NA())</f>
        <v>#N/A</v>
      </c>
      <c r="BM144" s="531" t="e">
        <f ca="1">+IF(AND(ISNUMBER(OFFSET('Hygiene Data'!$H$7,0,10*ROW('Hygiene Data'!H138))),'Data Summary'!EB144="Yes"),OFFSET('Hygiene Data'!$H$7,0,10*ROW('Hygiene Data'!H138)),NA())</f>
        <v>#N/A</v>
      </c>
      <c r="BN144" s="531" t="e">
        <f ca="1">+IF(AND(ISNUMBER(OFFSET('Hygiene Data'!$H$9,0,10*ROW('Hygiene Data'!H138))),'Data Summary'!EC144="Yes"),OFFSET('Hygiene Data'!$H$9,0,10*ROW('Hygiene Data'!H138)),NA())</f>
        <v>#N/A</v>
      </c>
      <c r="BO144" s="531" t="e">
        <f ca="1">+IF(AND(ISNUMBER(OFFSET('Hygiene Data'!$I$5,0,10*ROW('Hygiene Data'!I138))),'Data Summary'!ED144="Yes"),OFFSET('Hygiene Data'!$I$5,0,10*ROW('Hygiene Data'!I138)),NA())</f>
        <v>#N/A</v>
      </c>
      <c r="BP144" s="531" t="e">
        <f ca="1">+IF(AND(ISNUMBER(OFFSET('Hygiene Data'!$I$7,0,10*ROW('Hygiene Data'!I138))),'Data Summary'!EE144="Yes"),OFFSET('Hygiene Data'!$I$7,0,10*ROW('Hygiene Data'!I138)),NA())</f>
        <v>#N/A</v>
      </c>
      <c r="BQ144" s="531" t="e">
        <f ca="1">+IF(AND(ISNUMBER(OFFSET('Hygiene Data'!$I$9,0,10*ROW('Hygiene Data'!I138))),'Data Summary'!EF144="Yes"),OFFSET('Hygiene Data'!$I$9,0,10*ROW('Hygiene Data'!I138)),NA())</f>
        <v>#N/A</v>
      </c>
    </row>
    <row r="145" spans="1:69" x14ac:dyDescent="0.25">
      <c r="A145" s="527" t="e">
        <f ca="1">+RIGHT('Data Summary'!A145,LEN('Data Summary'!A145)-9)</f>
        <v>#VALUE!</v>
      </c>
      <c r="B145" s="501" t="str">
        <f ca="1">+IF(ISTEXT('Data Summary'!B145),'Data Summary'!B145,"")</f>
        <v/>
      </c>
      <c r="C145" s="528" t="e">
        <f ca="1">+VALUE('Data Summary'!C145)</f>
        <v>#VALUE!</v>
      </c>
      <c r="D145" s="529" t="e">
        <f ca="1">+IF(AND(ISNUMBER(OFFSET('Water Data'!$D$4,0,10*ROW('Water Data'!D139))),'Data Summary'!BS145="Yes"),100-OFFSET('Water Data'!$D$4,0,10*ROW('Water Data'!D139)),NA())</f>
        <v>#N/A</v>
      </c>
      <c r="E145" s="529" t="e">
        <f ca="1">+IF(AND(ISNUMBER(OFFSET('Water Data'!$D$6,0,10*ROW('Water Data'!D139))),'Data Summary'!BT145="Yes"),OFFSET('Water Data'!$D$6,0,10*ROW('Water Data'!D139)),NA())</f>
        <v>#N/A</v>
      </c>
      <c r="F145" s="529" t="e">
        <f ca="1">+IF(AND(ISNUMBER(OFFSET('Water Data'!$D$9,0,10*ROW('Water Data'!D139))),'Data Summary'!BU145="Yes"),OFFSET('Water Data'!$D$9,0,10*ROW('Water Data'!D139)),NA())</f>
        <v>#N/A</v>
      </c>
      <c r="G145" s="529" t="e">
        <f ca="1">+IF(AND(ISNUMBER(OFFSET('Water Data'!$E$4,0,10*ROW('Water Data'!E139))),'Data Summary'!BV145="Yes"),100-OFFSET('Water Data'!$E$4,0,10*ROW('Water Data'!E139)),NA())</f>
        <v>#N/A</v>
      </c>
      <c r="H145" s="529" t="e">
        <f ca="1">+IF(AND(ISNUMBER(OFFSET('Water Data'!$E$6,0,10*ROW('Water Data'!E139))),'Data Summary'!BW145="Yes"),OFFSET('Water Data'!$E$6,0,10*ROW('Water Data'!E139)),NA())</f>
        <v>#N/A</v>
      </c>
      <c r="I145" s="529" t="e">
        <f ca="1">+IF(AND(ISNUMBER(OFFSET('Water Data'!$E$9,0,10*ROW('Water Data'!E139))),'Data Summary'!BX145="Yes"),OFFSET('Water Data'!$E$9,0,10*ROW('Water Data'!E139)),NA())</f>
        <v>#N/A</v>
      </c>
      <c r="J145" s="529" t="e">
        <f ca="1">+IF(AND(ISNUMBER(OFFSET('Water Data'!$F$4,0,10*ROW('Water Data'!F139))),'Data Summary'!BY145="Yes"),100-OFFSET('Water Data'!$F$4,0,10*ROW('Water Data'!F139)),NA())</f>
        <v>#N/A</v>
      </c>
      <c r="K145" s="529" t="e">
        <f ca="1">+IF(AND(ISNUMBER(OFFSET('Water Data'!$F$6,0,10*ROW('Water Data'!F139))),'Data Summary'!BZ145="Yes"),OFFSET('Water Data'!$F$6,0,10*ROW('Water Data'!F139)),NA())</f>
        <v>#N/A</v>
      </c>
      <c r="L145" s="529" t="e">
        <f ca="1">+IF(AND(ISNUMBER(OFFSET('Water Data'!$F$9,0,10*ROW('Water Data'!F139))),'Data Summary'!CA145="Yes"),OFFSET('Water Data'!$F$9,0,10*ROW('Water Data'!F139)),NA())</f>
        <v>#N/A</v>
      </c>
      <c r="M145" s="529" t="e">
        <f ca="1">+IF(AND(ISNUMBER(OFFSET('Water Data'!$G$4,0,10*ROW('Water Data'!G139))),'Data Summary'!CB145="Yes"),100-OFFSET('Water Data'!$G$4,0,10*ROW('Water Data'!G139)),NA())</f>
        <v>#N/A</v>
      </c>
      <c r="N145" s="529" t="e">
        <f ca="1">+IF(AND(ISNUMBER(OFFSET('Water Data'!$G$6,0,10*ROW('Water Data'!G139))),'Data Summary'!CC145="Yes"),OFFSET('Water Data'!$G$6,0,10*ROW('Water Data'!G139)),NA())</f>
        <v>#N/A</v>
      </c>
      <c r="O145" s="529" t="e">
        <f ca="1">+IF(AND(ISNUMBER(OFFSET('Water Data'!$G$9,0,10*ROW('Water Data'!G139))),'Data Summary'!CD145="Yes"),OFFSET('Water Data'!$G$9,0,10*ROW('Water Data'!G139)),NA())</f>
        <v>#N/A</v>
      </c>
      <c r="P145" s="529" t="e">
        <f ca="1">+IF(AND(ISNUMBER(OFFSET('Water Data'!$H$4,0,10*ROW('Water Data'!H139))),'Data Summary'!CE145="Yes"),100-OFFSET('Water Data'!$H$4,0,10*ROW('Water Data'!H139)),NA())</f>
        <v>#N/A</v>
      </c>
      <c r="Q145" s="529" t="e">
        <f ca="1">+IF(AND(ISNUMBER(OFFSET('Water Data'!$H$6,0,10*ROW('Water Data'!H139))),'Data Summary'!CF145="Yes"),OFFSET('Water Data'!$H$6,0,10*ROW('Water Data'!H139)),NA())</f>
        <v>#N/A</v>
      </c>
      <c r="R145" s="529" t="e">
        <f ca="1">+IF(AND(ISNUMBER(OFFSET('Water Data'!$H$9,0,10*ROW('Water Data'!H139))),'Data Summary'!CG145="Yes"),OFFSET('Water Data'!$H$9,0,10*ROW('Water Data'!H139)),NA())</f>
        <v>#N/A</v>
      </c>
      <c r="S145" s="529" t="e">
        <f ca="1">+IF(AND(ISNUMBER(OFFSET('Water Data'!$I$4,0,10*ROW('Water Data'!I139))),'Data Summary'!CH145="Yes"),100-OFFSET('Water Data'!$I$4,0,10*ROW('Water Data'!I139)),NA())</f>
        <v>#N/A</v>
      </c>
      <c r="T145" s="529" t="e">
        <f ca="1">+IF(AND(ISNUMBER(OFFSET('Water Data'!$I$6,0,10*ROW('Water Data'!I139))),'Data Summary'!CI145="Yes"),OFFSET('Water Data'!$I$6,0,10*ROW('Water Data'!I139)),NA())</f>
        <v>#N/A</v>
      </c>
      <c r="U145" s="529" t="e">
        <f ca="1">+IF(AND(ISNUMBER(OFFSET('Water Data'!$I$9,0,10*ROW('Water Data'!I139))),'Data Summary'!CJ145="Yes"),OFFSET('Water Data'!$I$9,0,10*ROW('Water Data'!I139)),NA())</f>
        <v>#N/A</v>
      </c>
      <c r="V145" s="530" t="e">
        <f ca="1">+IF(AND(ISNUMBER(OFFSET('Sanitation Data'!$D$4,0,10*ROW('Sanitation Data'!D139))),'Data Summary'!CK145="Yes"),100-OFFSET('Sanitation Data'!$D$4,0,10*ROW('Sanitation Data'!D139)),NA())</f>
        <v>#N/A</v>
      </c>
      <c r="W145" s="530" t="e">
        <f ca="1">+IF(AND(ISNUMBER(OFFSET('Sanitation Data'!$D$6,0,10*ROW('Sanitation Data'!D139))),'Data Summary'!CL145="Yes"),OFFSET('Sanitation Data'!$D$6,0,10*ROW('Sanitation Data'!D139)),NA())</f>
        <v>#N/A</v>
      </c>
      <c r="X145" s="530" t="e">
        <f ca="1">+IF(AND(ISNUMBER(OFFSET('Sanitation Data'!$D$10,0,10*ROW('Sanitation Data'!D139))),'Data Summary'!CM145="Yes"),OFFSET('Sanitation Data'!$D$10,0,10*ROW('Sanitation Data'!D139)),NA())</f>
        <v>#N/A</v>
      </c>
      <c r="Y145" s="530" t="e">
        <f ca="1">+IF(AND(ISNUMBER(OFFSET('Sanitation Data'!$D$11,0,10*ROW('Sanitation Data'!D139))),'Data Summary'!CN145="Yes"),OFFSET('Sanitation Data'!$D$11,0,10*ROW('Sanitation Data'!D139)),NA())</f>
        <v>#N/A</v>
      </c>
      <c r="Z145" s="530" t="e">
        <f ca="1">+IF(AND(ISNUMBER(OFFSET('Sanitation Data'!$D$12,0,10*ROW('Sanitation Data'!D139))),'Data Summary'!CO145="Yes"),OFFSET('Sanitation Data'!$D$12,0,10*ROW('Sanitation Data'!D139)),NA())</f>
        <v>#N/A</v>
      </c>
      <c r="AA145" s="530" t="e">
        <f ca="1">+IF(AND(ISNUMBER(OFFSET('Sanitation Data'!$E$4,0,10*ROW('Sanitation Data'!E139))),'Data Summary'!CP145="Yes"),100-OFFSET('Sanitation Data'!$E$4,0,10*ROW('Sanitation Data'!E139)),NA())</f>
        <v>#N/A</v>
      </c>
      <c r="AB145" s="530" t="e">
        <f ca="1">+IF(AND(ISNUMBER(OFFSET('Sanitation Data'!$E$6,0,10*ROW('Sanitation Data'!E139))),'Data Summary'!CQ145="Yes"),OFFSET('Sanitation Data'!$E$6,0,10*ROW('Sanitation Data'!E139)),NA())</f>
        <v>#N/A</v>
      </c>
      <c r="AC145" s="530" t="e">
        <f ca="1">+IF(AND(ISNUMBER(OFFSET('Sanitation Data'!$E$10,0,10*ROW('Sanitation Data'!E139))),'Data Summary'!CR145="Yes"),OFFSET('Sanitation Data'!$E$10,0,10*ROW('Sanitation Data'!E139)),NA())</f>
        <v>#N/A</v>
      </c>
      <c r="AD145" s="530" t="e">
        <f ca="1">+IF(AND(ISNUMBER(OFFSET('Sanitation Data'!$E$11,0,10*ROW('Sanitation Data'!E139))),'Data Summary'!CS145="Yes"),OFFSET('Sanitation Data'!$E$11,0,10*ROW('Sanitation Data'!E139)),NA())</f>
        <v>#N/A</v>
      </c>
      <c r="AE145" s="530" t="e">
        <f ca="1">+IF(AND(ISNUMBER(OFFSET('Sanitation Data'!$E$12,0,10*ROW('Sanitation Data'!E139))),'Data Summary'!CT145="Yes"),OFFSET('Sanitation Data'!$E$12,0,10*ROW('Sanitation Data'!E139)),NA())</f>
        <v>#N/A</v>
      </c>
      <c r="AF145" s="530" t="e">
        <f ca="1">+IF(AND(ISNUMBER(OFFSET('Sanitation Data'!$F$4,0,10*ROW('Sanitation Data'!F139))),'Data Summary'!CU145="Yes"),100-OFFSET('Sanitation Data'!$F$4,0,10*ROW('Sanitation Data'!F139)),NA())</f>
        <v>#N/A</v>
      </c>
      <c r="AG145" s="530" t="e">
        <f ca="1">+IF(AND(ISNUMBER(OFFSET('Sanitation Data'!$F$6,0,10*ROW('Sanitation Data'!F139))),'Data Summary'!CV145="Yes"),OFFSET('Sanitation Data'!$F$6,0,10*ROW('Sanitation Data'!F139)),NA())</f>
        <v>#N/A</v>
      </c>
      <c r="AH145" s="530" t="e">
        <f ca="1">+IF(AND(ISNUMBER(OFFSET('Sanitation Data'!$F$10,0,10*ROW('Sanitation Data'!F139))),'Data Summary'!CW145="Yes"),OFFSET('Sanitation Data'!$F$10,0,10*ROW('Sanitation Data'!F139)),NA())</f>
        <v>#N/A</v>
      </c>
      <c r="AI145" s="530" t="e">
        <f ca="1">+IF(AND(ISNUMBER(OFFSET('Sanitation Data'!$F$11,0,10*ROW('Sanitation Data'!F139))),'Data Summary'!CX145="Yes"),OFFSET('Sanitation Data'!$F$11,0,10*ROW('Sanitation Data'!F139)),NA())</f>
        <v>#N/A</v>
      </c>
      <c r="AJ145" s="530" t="e">
        <f ca="1">+IF(AND(ISNUMBER(OFFSET('Sanitation Data'!$F$12,0,10*ROW('Sanitation Data'!F139))),'Data Summary'!CY145="Yes"),OFFSET('Sanitation Data'!$F$12,0,10*ROW('Sanitation Data'!F139)),NA())</f>
        <v>#N/A</v>
      </c>
      <c r="AK145" s="530" t="e">
        <f ca="1">+IF(AND(ISNUMBER(OFFSET('Sanitation Data'!$G$4,0,10*ROW('Sanitation Data'!G139))),'Data Summary'!CZ145="Yes"),100-OFFSET('Sanitation Data'!$G$4,0,10*ROW('Sanitation Data'!G139)),NA())</f>
        <v>#N/A</v>
      </c>
      <c r="AL145" s="530" t="e">
        <f ca="1">+IF(AND(ISNUMBER(OFFSET('Sanitation Data'!$G$6,0,10*ROW('Sanitation Data'!G139))),'Data Summary'!DA145="Yes"),OFFSET('Sanitation Data'!$G$6,0,10*ROW('Sanitation Data'!G139)),NA())</f>
        <v>#N/A</v>
      </c>
      <c r="AM145" s="530" t="e">
        <f ca="1">+IF(AND(ISNUMBER(OFFSET('Sanitation Data'!$G$10,0,10*ROW('Sanitation Data'!G139))),'Data Summary'!DB145="Yes"),OFFSET('Sanitation Data'!$G$10,0,10*ROW('Sanitation Data'!G139)),NA())</f>
        <v>#N/A</v>
      </c>
      <c r="AN145" s="530" t="e">
        <f ca="1">+IF(AND(ISNUMBER(OFFSET('Sanitation Data'!$G$11,0,10*ROW('Sanitation Data'!G139))),'Data Summary'!DC145="Yes"),OFFSET('Sanitation Data'!$G$11,0,10*ROW('Sanitation Data'!G139)),NA())</f>
        <v>#N/A</v>
      </c>
      <c r="AO145" s="530" t="e">
        <f ca="1">+IF(AND(ISNUMBER(OFFSET('Sanitation Data'!$G$12,0,10*ROW('Sanitation Data'!G139))),'Data Summary'!DD145="Yes"),OFFSET('Sanitation Data'!$G$12,0,10*ROW('Sanitation Data'!G139)),NA())</f>
        <v>#N/A</v>
      </c>
      <c r="AP145" s="530" t="e">
        <f ca="1">+IF(AND(ISNUMBER(OFFSET('Sanitation Data'!$H$4,0,10*ROW('Sanitation Data'!H139))),'Data Summary'!DE145="Yes"),100-OFFSET('Sanitation Data'!$H$4,0,10*ROW('Sanitation Data'!H139)),NA())</f>
        <v>#N/A</v>
      </c>
      <c r="AQ145" s="530" t="e">
        <f ca="1">+IF(AND(ISNUMBER(OFFSET('Sanitation Data'!$H$6,0,10*ROW('Sanitation Data'!H139))),'Data Summary'!DF145="Yes"),OFFSET('Sanitation Data'!$H$6,0,10*ROW('Sanitation Data'!H139)),NA())</f>
        <v>#N/A</v>
      </c>
      <c r="AR145" s="530" t="e">
        <f ca="1">+IF(AND(ISNUMBER(OFFSET('Sanitation Data'!$H$10,0,10*ROW('Sanitation Data'!H139))),'Data Summary'!DG145="Yes"),OFFSET('Sanitation Data'!$H$10,0,10*ROW('Sanitation Data'!H139)),NA())</f>
        <v>#N/A</v>
      </c>
      <c r="AS145" s="530" t="e">
        <f ca="1">+IF(AND(ISNUMBER(OFFSET('Sanitation Data'!$H$11,0,10*ROW('Sanitation Data'!H139))),'Data Summary'!DH145="Yes"),OFFSET('Sanitation Data'!$H$11,0,10*ROW('Sanitation Data'!H139)),NA())</f>
        <v>#N/A</v>
      </c>
      <c r="AT145" s="530" t="e">
        <f ca="1">+IF(AND(ISNUMBER(OFFSET('Sanitation Data'!$H$12,0,10*ROW('Sanitation Data'!H139))),'Data Summary'!DI145="Yes"),OFFSET('Sanitation Data'!$H$12,0,10*ROW('Sanitation Data'!H139)),NA())</f>
        <v>#N/A</v>
      </c>
      <c r="AU145" s="530" t="e">
        <f ca="1">+IF(AND(ISNUMBER(OFFSET('Sanitation Data'!$I$4,0,10*ROW('Sanitation Data'!I139))),'Data Summary'!DJ145="Yes"),100-OFFSET('Sanitation Data'!$I$4,0,10*ROW('Sanitation Data'!I139)),NA())</f>
        <v>#N/A</v>
      </c>
      <c r="AV145" s="530" t="e">
        <f ca="1">+IF(AND(ISNUMBER(OFFSET('Sanitation Data'!$I$6,0,10*ROW('Sanitation Data'!I139))),'Data Summary'!DK145="Yes"),OFFSET('Sanitation Data'!$I$6,0,10*ROW('Sanitation Data'!I139)),NA())</f>
        <v>#N/A</v>
      </c>
      <c r="AW145" s="530" t="e">
        <f ca="1">+IF(AND(ISNUMBER(OFFSET('Sanitation Data'!$I$10,0,10*ROW('Sanitation Data'!I139))),'Data Summary'!DL145="Yes"),OFFSET('Sanitation Data'!$I$10,0,10*ROW('Sanitation Data'!I139)),NA())</f>
        <v>#N/A</v>
      </c>
      <c r="AX145" s="530" t="e">
        <f ca="1">+IF(AND(ISNUMBER(OFFSET('Sanitation Data'!$I$11,0,10*ROW('Sanitation Data'!I139))),'Data Summary'!DM145="Yes"),OFFSET('Sanitation Data'!$I$11,0,10*ROW('Sanitation Data'!I139)),NA())</f>
        <v>#N/A</v>
      </c>
      <c r="AY145" s="530" t="e">
        <f ca="1">+IF(AND(ISNUMBER(OFFSET('Sanitation Data'!$I$12,0,10*ROW('Sanitation Data'!I139))),'Data Summary'!DN145="Yes"),OFFSET('Sanitation Data'!$I$12,0,10*ROW('Sanitation Data'!I139)),NA())</f>
        <v>#N/A</v>
      </c>
      <c r="AZ145" s="531" t="e">
        <f ca="1">+IF(AND(ISNUMBER(OFFSET('Hygiene Data'!$D$5,0,10*ROW('Hygiene Data'!D139))),'Data Summary'!DO145="Yes"),OFFSET('Hygiene Data'!$D$5,0,10*ROW('Hygiene Data'!D139)),NA())</f>
        <v>#N/A</v>
      </c>
      <c r="BA145" s="531" t="e">
        <f ca="1">+IF(AND(ISNUMBER(OFFSET('Hygiene Data'!$D$7,0,10*ROW('Hygiene Data'!D139))),'Data Summary'!DP145="Yes"),OFFSET('Hygiene Data'!$D$7,0,10*ROW('Hygiene Data'!D139)),NA())</f>
        <v>#N/A</v>
      </c>
      <c r="BB145" s="531" t="e">
        <f ca="1">+IF(AND(ISNUMBER(OFFSET('Hygiene Data'!$D$9,0,10*ROW('Hygiene Data'!D139))),'Data Summary'!DQ145="Yes"),OFFSET('Hygiene Data'!$D$9,0,10*ROW('Hygiene Data'!D139)),NA())</f>
        <v>#N/A</v>
      </c>
      <c r="BC145" s="531" t="e">
        <f ca="1">+IF(AND(ISNUMBER(OFFSET('Hygiene Data'!$E$5,0,10*ROW('Hygiene Data'!E139))),'Data Summary'!DR145="Yes"),OFFSET('Hygiene Data'!$E$5,0,10*ROW('Hygiene Data'!E139)),NA())</f>
        <v>#N/A</v>
      </c>
      <c r="BD145" s="531" t="e">
        <f ca="1">+IF(AND(ISNUMBER(OFFSET('Hygiene Data'!$E$7,0,10*ROW('Hygiene Data'!E139))),'Data Summary'!DS145="Yes"),OFFSET('Hygiene Data'!$E$7,0,10*ROW('Hygiene Data'!E139)),NA())</f>
        <v>#N/A</v>
      </c>
      <c r="BE145" s="531" t="e">
        <f ca="1">+IF(AND(ISNUMBER(OFFSET('Hygiene Data'!$E$9,0,10*ROW('Hygiene Data'!E139))),'Data Summary'!DT145="Yes"),OFFSET('Hygiene Data'!$E$9,0,10*ROW('Hygiene Data'!E139)),NA())</f>
        <v>#N/A</v>
      </c>
      <c r="BF145" s="531" t="e">
        <f ca="1">+IF(AND(ISNUMBER(OFFSET('Hygiene Data'!$F$5,0,10*ROW('Hygiene Data'!F139))),'Data Summary'!DU145="Yes"),OFFSET('Hygiene Data'!$F$5,0,10*ROW('Hygiene Data'!F139)),NA())</f>
        <v>#N/A</v>
      </c>
      <c r="BG145" s="531" t="e">
        <f ca="1">+IF(AND(ISNUMBER(OFFSET('Hygiene Data'!$F$7,0,10*ROW('Hygiene Data'!F139))),'Data Summary'!DV145="Yes"),OFFSET('Hygiene Data'!$F$7,0,10*ROW('Hygiene Data'!F139)),NA())</f>
        <v>#N/A</v>
      </c>
      <c r="BH145" s="531" t="e">
        <f ca="1">+IF(AND(ISNUMBER(OFFSET('Hygiene Data'!$F$9,0,10*ROW('Hygiene Data'!F139))),'Data Summary'!DW145="Yes"),OFFSET('Hygiene Data'!$F$9,0,10*ROW('Hygiene Data'!F139)),NA())</f>
        <v>#N/A</v>
      </c>
      <c r="BI145" s="531" t="e">
        <f ca="1">+IF(AND(ISNUMBER(OFFSET('Hygiene Data'!$G$5,0,10*ROW('Hygiene Data'!G139))),'Data Summary'!DX145="Yes"),OFFSET('Hygiene Data'!$G$5,0,10*ROW('Hygiene Data'!G139)),NA())</f>
        <v>#N/A</v>
      </c>
      <c r="BJ145" s="531" t="e">
        <f ca="1">+IF(AND(ISNUMBER(OFFSET('Hygiene Data'!$G$7,0,10*ROW('Hygiene Data'!G139))),'Data Summary'!DY145="Yes"),OFFSET('Hygiene Data'!$G$7,0,10*ROW('Hygiene Data'!G139)),NA())</f>
        <v>#N/A</v>
      </c>
      <c r="BK145" s="531" t="e">
        <f ca="1">+IF(AND(ISNUMBER(OFFSET('Hygiene Data'!$G$9,0,10*ROW('Hygiene Data'!G139))),'Data Summary'!DZ145="Yes"),OFFSET('Hygiene Data'!$G$9,0,10*ROW('Hygiene Data'!G139)),NA())</f>
        <v>#N/A</v>
      </c>
      <c r="BL145" s="531" t="e">
        <f ca="1">+IF(AND(ISNUMBER(OFFSET('Hygiene Data'!$H$5,0,10*ROW('Hygiene Data'!H139))),'Data Summary'!EA145="Yes"),OFFSET('Hygiene Data'!$H$5,0,10*ROW('Hygiene Data'!H139)),NA())</f>
        <v>#N/A</v>
      </c>
      <c r="BM145" s="531" t="e">
        <f ca="1">+IF(AND(ISNUMBER(OFFSET('Hygiene Data'!$H$7,0,10*ROW('Hygiene Data'!H139))),'Data Summary'!EB145="Yes"),OFFSET('Hygiene Data'!$H$7,0,10*ROW('Hygiene Data'!H139)),NA())</f>
        <v>#N/A</v>
      </c>
      <c r="BN145" s="531" t="e">
        <f ca="1">+IF(AND(ISNUMBER(OFFSET('Hygiene Data'!$H$9,0,10*ROW('Hygiene Data'!H139))),'Data Summary'!EC145="Yes"),OFFSET('Hygiene Data'!$H$9,0,10*ROW('Hygiene Data'!H139)),NA())</f>
        <v>#N/A</v>
      </c>
      <c r="BO145" s="531" t="e">
        <f ca="1">+IF(AND(ISNUMBER(OFFSET('Hygiene Data'!$I$5,0,10*ROW('Hygiene Data'!I139))),'Data Summary'!ED145="Yes"),OFFSET('Hygiene Data'!$I$5,0,10*ROW('Hygiene Data'!I139)),NA())</f>
        <v>#N/A</v>
      </c>
      <c r="BP145" s="531" t="e">
        <f ca="1">+IF(AND(ISNUMBER(OFFSET('Hygiene Data'!$I$7,0,10*ROW('Hygiene Data'!I139))),'Data Summary'!EE145="Yes"),OFFSET('Hygiene Data'!$I$7,0,10*ROW('Hygiene Data'!I139)),NA())</f>
        <v>#N/A</v>
      </c>
      <c r="BQ145" s="531" t="e">
        <f ca="1">+IF(AND(ISNUMBER(OFFSET('Hygiene Data'!$I$9,0,10*ROW('Hygiene Data'!I139))),'Data Summary'!EF145="Yes"),OFFSET('Hygiene Data'!$I$9,0,10*ROW('Hygiene Data'!I139)),NA())</f>
        <v>#N/A</v>
      </c>
    </row>
    <row r="146" spans="1:69" x14ac:dyDescent="0.25">
      <c r="A146" s="527" t="e">
        <f ca="1">+RIGHT('Data Summary'!A146,LEN('Data Summary'!A146)-9)</f>
        <v>#VALUE!</v>
      </c>
      <c r="B146" s="501" t="str">
        <f ca="1">+IF(ISTEXT('Data Summary'!B146),'Data Summary'!B146,"")</f>
        <v/>
      </c>
      <c r="C146" s="528" t="e">
        <f ca="1">+VALUE('Data Summary'!C146)</f>
        <v>#VALUE!</v>
      </c>
      <c r="D146" s="529" t="e">
        <f ca="1">+IF(AND(ISNUMBER(OFFSET('Water Data'!$D$4,0,10*ROW('Water Data'!D140))),'Data Summary'!BS146="Yes"),100-OFFSET('Water Data'!$D$4,0,10*ROW('Water Data'!D140)),NA())</f>
        <v>#N/A</v>
      </c>
      <c r="E146" s="529" t="e">
        <f ca="1">+IF(AND(ISNUMBER(OFFSET('Water Data'!$D$6,0,10*ROW('Water Data'!D140))),'Data Summary'!BT146="Yes"),OFFSET('Water Data'!$D$6,0,10*ROW('Water Data'!D140)),NA())</f>
        <v>#N/A</v>
      </c>
      <c r="F146" s="529" t="e">
        <f ca="1">+IF(AND(ISNUMBER(OFFSET('Water Data'!$D$9,0,10*ROW('Water Data'!D140))),'Data Summary'!BU146="Yes"),OFFSET('Water Data'!$D$9,0,10*ROW('Water Data'!D140)),NA())</f>
        <v>#N/A</v>
      </c>
      <c r="G146" s="529" t="e">
        <f ca="1">+IF(AND(ISNUMBER(OFFSET('Water Data'!$E$4,0,10*ROW('Water Data'!E140))),'Data Summary'!BV146="Yes"),100-OFFSET('Water Data'!$E$4,0,10*ROW('Water Data'!E140)),NA())</f>
        <v>#N/A</v>
      </c>
      <c r="H146" s="529" t="e">
        <f ca="1">+IF(AND(ISNUMBER(OFFSET('Water Data'!$E$6,0,10*ROW('Water Data'!E140))),'Data Summary'!BW146="Yes"),OFFSET('Water Data'!$E$6,0,10*ROW('Water Data'!E140)),NA())</f>
        <v>#N/A</v>
      </c>
      <c r="I146" s="529" t="e">
        <f ca="1">+IF(AND(ISNUMBER(OFFSET('Water Data'!$E$9,0,10*ROW('Water Data'!E140))),'Data Summary'!BX146="Yes"),OFFSET('Water Data'!$E$9,0,10*ROW('Water Data'!E140)),NA())</f>
        <v>#N/A</v>
      </c>
      <c r="J146" s="529" t="e">
        <f ca="1">+IF(AND(ISNUMBER(OFFSET('Water Data'!$F$4,0,10*ROW('Water Data'!F140))),'Data Summary'!BY146="Yes"),100-OFFSET('Water Data'!$F$4,0,10*ROW('Water Data'!F140)),NA())</f>
        <v>#N/A</v>
      </c>
      <c r="K146" s="529" t="e">
        <f ca="1">+IF(AND(ISNUMBER(OFFSET('Water Data'!$F$6,0,10*ROW('Water Data'!F140))),'Data Summary'!BZ146="Yes"),OFFSET('Water Data'!$F$6,0,10*ROW('Water Data'!F140)),NA())</f>
        <v>#N/A</v>
      </c>
      <c r="L146" s="529" t="e">
        <f ca="1">+IF(AND(ISNUMBER(OFFSET('Water Data'!$F$9,0,10*ROW('Water Data'!F140))),'Data Summary'!CA146="Yes"),OFFSET('Water Data'!$F$9,0,10*ROW('Water Data'!F140)),NA())</f>
        <v>#N/A</v>
      </c>
      <c r="M146" s="529" t="e">
        <f ca="1">+IF(AND(ISNUMBER(OFFSET('Water Data'!$G$4,0,10*ROW('Water Data'!G140))),'Data Summary'!CB146="Yes"),100-OFFSET('Water Data'!$G$4,0,10*ROW('Water Data'!G140)),NA())</f>
        <v>#N/A</v>
      </c>
      <c r="N146" s="529" t="e">
        <f ca="1">+IF(AND(ISNUMBER(OFFSET('Water Data'!$G$6,0,10*ROW('Water Data'!G140))),'Data Summary'!CC146="Yes"),OFFSET('Water Data'!$G$6,0,10*ROW('Water Data'!G140)),NA())</f>
        <v>#N/A</v>
      </c>
      <c r="O146" s="529" t="e">
        <f ca="1">+IF(AND(ISNUMBER(OFFSET('Water Data'!$G$9,0,10*ROW('Water Data'!G140))),'Data Summary'!CD146="Yes"),OFFSET('Water Data'!$G$9,0,10*ROW('Water Data'!G140)),NA())</f>
        <v>#N/A</v>
      </c>
      <c r="P146" s="529" t="e">
        <f ca="1">+IF(AND(ISNUMBER(OFFSET('Water Data'!$H$4,0,10*ROW('Water Data'!H140))),'Data Summary'!CE146="Yes"),100-OFFSET('Water Data'!$H$4,0,10*ROW('Water Data'!H140)),NA())</f>
        <v>#N/A</v>
      </c>
      <c r="Q146" s="529" t="e">
        <f ca="1">+IF(AND(ISNUMBER(OFFSET('Water Data'!$H$6,0,10*ROW('Water Data'!H140))),'Data Summary'!CF146="Yes"),OFFSET('Water Data'!$H$6,0,10*ROW('Water Data'!H140)),NA())</f>
        <v>#N/A</v>
      </c>
      <c r="R146" s="529" t="e">
        <f ca="1">+IF(AND(ISNUMBER(OFFSET('Water Data'!$H$9,0,10*ROW('Water Data'!H140))),'Data Summary'!CG146="Yes"),OFFSET('Water Data'!$H$9,0,10*ROW('Water Data'!H140)),NA())</f>
        <v>#N/A</v>
      </c>
      <c r="S146" s="529" t="e">
        <f ca="1">+IF(AND(ISNUMBER(OFFSET('Water Data'!$I$4,0,10*ROW('Water Data'!I140))),'Data Summary'!CH146="Yes"),100-OFFSET('Water Data'!$I$4,0,10*ROW('Water Data'!I140)),NA())</f>
        <v>#N/A</v>
      </c>
      <c r="T146" s="529" t="e">
        <f ca="1">+IF(AND(ISNUMBER(OFFSET('Water Data'!$I$6,0,10*ROW('Water Data'!I140))),'Data Summary'!CI146="Yes"),OFFSET('Water Data'!$I$6,0,10*ROW('Water Data'!I140)),NA())</f>
        <v>#N/A</v>
      </c>
      <c r="U146" s="529" t="e">
        <f ca="1">+IF(AND(ISNUMBER(OFFSET('Water Data'!$I$9,0,10*ROW('Water Data'!I140))),'Data Summary'!CJ146="Yes"),OFFSET('Water Data'!$I$9,0,10*ROW('Water Data'!I140)),NA())</f>
        <v>#N/A</v>
      </c>
      <c r="V146" s="530" t="e">
        <f ca="1">+IF(AND(ISNUMBER(OFFSET('Sanitation Data'!$D$4,0,10*ROW('Sanitation Data'!D140))),'Data Summary'!CK146="Yes"),100-OFFSET('Sanitation Data'!$D$4,0,10*ROW('Sanitation Data'!D140)),NA())</f>
        <v>#N/A</v>
      </c>
      <c r="W146" s="530" t="e">
        <f ca="1">+IF(AND(ISNUMBER(OFFSET('Sanitation Data'!$D$6,0,10*ROW('Sanitation Data'!D140))),'Data Summary'!CL146="Yes"),OFFSET('Sanitation Data'!$D$6,0,10*ROW('Sanitation Data'!D140)),NA())</f>
        <v>#N/A</v>
      </c>
      <c r="X146" s="530" t="e">
        <f ca="1">+IF(AND(ISNUMBER(OFFSET('Sanitation Data'!$D$10,0,10*ROW('Sanitation Data'!D140))),'Data Summary'!CM146="Yes"),OFFSET('Sanitation Data'!$D$10,0,10*ROW('Sanitation Data'!D140)),NA())</f>
        <v>#N/A</v>
      </c>
      <c r="Y146" s="530" t="e">
        <f ca="1">+IF(AND(ISNUMBER(OFFSET('Sanitation Data'!$D$11,0,10*ROW('Sanitation Data'!D140))),'Data Summary'!CN146="Yes"),OFFSET('Sanitation Data'!$D$11,0,10*ROW('Sanitation Data'!D140)),NA())</f>
        <v>#N/A</v>
      </c>
      <c r="Z146" s="530" t="e">
        <f ca="1">+IF(AND(ISNUMBER(OFFSET('Sanitation Data'!$D$12,0,10*ROW('Sanitation Data'!D140))),'Data Summary'!CO146="Yes"),OFFSET('Sanitation Data'!$D$12,0,10*ROW('Sanitation Data'!D140)),NA())</f>
        <v>#N/A</v>
      </c>
      <c r="AA146" s="530" t="e">
        <f ca="1">+IF(AND(ISNUMBER(OFFSET('Sanitation Data'!$E$4,0,10*ROW('Sanitation Data'!E140))),'Data Summary'!CP146="Yes"),100-OFFSET('Sanitation Data'!$E$4,0,10*ROW('Sanitation Data'!E140)),NA())</f>
        <v>#N/A</v>
      </c>
      <c r="AB146" s="530" t="e">
        <f ca="1">+IF(AND(ISNUMBER(OFFSET('Sanitation Data'!$E$6,0,10*ROW('Sanitation Data'!E140))),'Data Summary'!CQ146="Yes"),OFFSET('Sanitation Data'!$E$6,0,10*ROW('Sanitation Data'!E140)),NA())</f>
        <v>#N/A</v>
      </c>
      <c r="AC146" s="530" t="e">
        <f ca="1">+IF(AND(ISNUMBER(OFFSET('Sanitation Data'!$E$10,0,10*ROW('Sanitation Data'!E140))),'Data Summary'!CR146="Yes"),OFFSET('Sanitation Data'!$E$10,0,10*ROW('Sanitation Data'!E140)),NA())</f>
        <v>#N/A</v>
      </c>
      <c r="AD146" s="530" t="e">
        <f ca="1">+IF(AND(ISNUMBER(OFFSET('Sanitation Data'!$E$11,0,10*ROW('Sanitation Data'!E140))),'Data Summary'!CS146="Yes"),OFFSET('Sanitation Data'!$E$11,0,10*ROW('Sanitation Data'!E140)),NA())</f>
        <v>#N/A</v>
      </c>
      <c r="AE146" s="530" t="e">
        <f ca="1">+IF(AND(ISNUMBER(OFFSET('Sanitation Data'!$E$12,0,10*ROW('Sanitation Data'!E140))),'Data Summary'!CT146="Yes"),OFFSET('Sanitation Data'!$E$12,0,10*ROW('Sanitation Data'!E140)),NA())</f>
        <v>#N/A</v>
      </c>
      <c r="AF146" s="530" t="e">
        <f ca="1">+IF(AND(ISNUMBER(OFFSET('Sanitation Data'!$F$4,0,10*ROW('Sanitation Data'!F140))),'Data Summary'!CU146="Yes"),100-OFFSET('Sanitation Data'!$F$4,0,10*ROW('Sanitation Data'!F140)),NA())</f>
        <v>#N/A</v>
      </c>
      <c r="AG146" s="530" t="e">
        <f ca="1">+IF(AND(ISNUMBER(OFFSET('Sanitation Data'!$F$6,0,10*ROW('Sanitation Data'!F140))),'Data Summary'!CV146="Yes"),OFFSET('Sanitation Data'!$F$6,0,10*ROW('Sanitation Data'!F140)),NA())</f>
        <v>#N/A</v>
      </c>
      <c r="AH146" s="530" t="e">
        <f ca="1">+IF(AND(ISNUMBER(OFFSET('Sanitation Data'!$F$10,0,10*ROW('Sanitation Data'!F140))),'Data Summary'!CW146="Yes"),OFFSET('Sanitation Data'!$F$10,0,10*ROW('Sanitation Data'!F140)),NA())</f>
        <v>#N/A</v>
      </c>
      <c r="AI146" s="530" t="e">
        <f ca="1">+IF(AND(ISNUMBER(OFFSET('Sanitation Data'!$F$11,0,10*ROW('Sanitation Data'!F140))),'Data Summary'!CX146="Yes"),OFFSET('Sanitation Data'!$F$11,0,10*ROW('Sanitation Data'!F140)),NA())</f>
        <v>#N/A</v>
      </c>
      <c r="AJ146" s="530" t="e">
        <f ca="1">+IF(AND(ISNUMBER(OFFSET('Sanitation Data'!$F$12,0,10*ROW('Sanitation Data'!F140))),'Data Summary'!CY146="Yes"),OFFSET('Sanitation Data'!$F$12,0,10*ROW('Sanitation Data'!F140)),NA())</f>
        <v>#N/A</v>
      </c>
      <c r="AK146" s="530" t="e">
        <f ca="1">+IF(AND(ISNUMBER(OFFSET('Sanitation Data'!$G$4,0,10*ROW('Sanitation Data'!G140))),'Data Summary'!CZ146="Yes"),100-OFFSET('Sanitation Data'!$G$4,0,10*ROW('Sanitation Data'!G140)),NA())</f>
        <v>#N/A</v>
      </c>
      <c r="AL146" s="530" t="e">
        <f ca="1">+IF(AND(ISNUMBER(OFFSET('Sanitation Data'!$G$6,0,10*ROW('Sanitation Data'!G140))),'Data Summary'!DA146="Yes"),OFFSET('Sanitation Data'!$G$6,0,10*ROW('Sanitation Data'!G140)),NA())</f>
        <v>#N/A</v>
      </c>
      <c r="AM146" s="530" t="e">
        <f ca="1">+IF(AND(ISNUMBER(OFFSET('Sanitation Data'!$G$10,0,10*ROW('Sanitation Data'!G140))),'Data Summary'!DB146="Yes"),OFFSET('Sanitation Data'!$G$10,0,10*ROW('Sanitation Data'!G140)),NA())</f>
        <v>#N/A</v>
      </c>
      <c r="AN146" s="530" t="e">
        <f ca="1">+IF(AND(ISNUMBER(OFFSET('Sanitation Data'!$G$11,0,10*ROW('Sanitation Data'!G140))),'Data Summary'!DC146="Yes"),OFFSET('Sanitation Data'!$G$11,0,10*ROW('Sanitation Data'!G140)),NA())</f>
        <v>#N/A</v>
      </c>
      <c r="AO146" s="530" t="e">
        <f ca="1">+IF(AND(ISNUMBER(OFFSET('Sanitation Data'!$G$12,0,10*ROW('Sanitation Data'!G140))),'Data Summary'!DD146="Yes"),OFFSET('Sanitation Data'!$G$12,0,10*ROW('Sanitation Data'!G140)),NA())</f>
        <v>#N/A</v>
      </c>
      <c r="AP146" s="530" t="e">
        <f ca="1">+IF(AND(ISNUMBER(OFFSET('Sanitation Data'!$H$4,0,10*ROW('Sanitation Data'!H140))),'Data Summary'!DE146="Yes"),100-OFFSET('Sanitation Data'!$H$4,0,10*ROW('Sanitation Data'!H140)),NA())</f>
        <v>#N/A</v>
      </c>
      <c r="AQ146" s="530" t="e">
        <f ca="1">+IF(AND(ISNUMBER(OFFSET('Sanitation Data'!$H$6,0,10*ROW('Sanitation Data'!H140))),'Data Summary'!DF146="Yes"),OFFSET('Sanitation Data'!$H$6,0,10*ROW('Sanitation Data'!H140)),NA())</f>
        <v>#N/A</v>
      </c>
      <c r="AR146" s="530" t="e">
        <f ca="1">+IF(AND(ISNUMBER(OFFSET('Sanitation Data'!$H$10,0,10*ROW('Sanitation Data'!H140))),'Data Summary'!DG146="Yes"),OFFSET('Sanitation Data'!$H$10,0,10*ROW('Sanitation Data'!H140)),NA())</f>
        <v>#N/A</v>
      </c>
      <c r="AS146" s="530" t="e">
        <f ca="1">+IF(AND(ISNUMBER(OFFSET('Sanitation Data'!$H$11,0,10*ROW('Sanitation Data'!H140))),'Data Summary'!DH146="Yes"),OFFSET('Sanitation Data'!$H$11,0,10*ROW('Sanitation Data'!H140)),NA())</f>
        <v>#N/A</v>
      </c>
      <c r="AT146" s="530" t="e">
        <f ca="1">+IF(AND(ISNUMBER(OFFSET('Sanitation Data'!$H$12,0,10*ROW('Sanitation Data'!H140))),'Data Summary'!DI146="Yes"),OFFSET('Sanitation Data'!$H$12,0,10*ROW('Sanitation Data'!H140)),NA())</f>
        <v>#N/A</v>
      </c>
      <c r="AU146" s="530" t="e">
        <f ca="1">+IF(AND(ISNUMBER(OFFSET('Sanitation Data'!$I$4,0,10*ROW('Sanitation Data'!I140))),'Data Summary'!DJ146="Yes"),100-OFFSET('Sanitation Data'!$I$4,0,10*ROW('Sanitation Data'!I140)),NA())</f>
        <v>#N/A</v>
      </c>
      <c r="AV146" s="530" t="e">
        <f ca="1">+IF(AND(ISNUMBER(OFFSET('Sanitation Data'!$I$6,0,10*ROW('Sanitation Data'!I140))),'Data Summary'!DK146="Yes"),OFFSET('Sanitation Data'!$I$6,0,10*ROW('Sanitation Data'!I140)),NA())</f>
        <v>#N/A</v>
      </c>
      <c r="AW146" s="530" t="e">
        <f ca="1">+IF(AND(ISNUMBER(OFFSET('Sanitation Data'!$I$10,0,10*ROW('Sanitation Data'!I140))),'Data Summary'!DL146="Yes"),OFFSET('Sanitation Data'!$I$10,0,10*ROW('Sanitation Data'!I140)),NA())</f>
        <v>#N/A</v>
      </c>
      <c r="AX146" s="530" t="e">
        <f ca="1">+IF(AND(ISNUMBER(OFFSET('Sanitation Data'!$I$11,0,10*ROW('Sanitation Data'!I140))),'Data Summary'!DM146="Yes"),OFFSET('Sanitation Data'!$I$11,0,10*ROW('Sanitation Data'!I140)),NA())</f>
        <v>#N/A</v>
      </c>
      <c r="AY146" s="530" t="e">
        <f ca="1">+IF(AND(ISNUMBER(OFFSET('Sanitation Data'!$I$12,0,10*ROW('Sanitation Data'!I140))),'Data Summary'!DN146="Yes"),OFFSET('Sanitation Data'!$I$12,0,10*ROW('Sanitation Data'!I140)),NA())</f>
        <v>#N/A</v>
      </c>
      <c r="AZ146" s="531" t="e">
        <f ca="1">+IF(AND(ISNUMBER(OFFSET('Hygiene Data'!$D$5,0,10*ROW('Hygiene Data'!D140))),'Data Summary'!DO146="Yes"),OFFSET('Hygiene Data'!$D$5,0,10*ROW('Hygiene Data'!D140)),NA())</f>
        <v>#N/A</v>
      </c>
      <c r="BA146" s="531" t="e">
        <f ca="1">+IF(AND(ISNUMBER(OFFSET('Hygiene Data'!$D$7,0,10*ROW('Hygiene Data'!D140))),'Data Summary'!DP146="Yes"),OFFSET('Hygiene Data'!$D$7,0,10*ROW('Hygiene Data'!D140)),NA())</f>
        <v>#N/A</v>
      </c>
      <c r="BB146" s="531" t="e">
        <f ca="1">+IF(AND(ISNUMBER(OFFSET('Hygiene Data'!$D$9,0,10*ROW('Hygiene Data'!D140))),'Data Summary'!DQ146="Yes"),OFFSET('Hygiene Data'!$D$9,0,10*ROW('Hygiene Data'!D140)),NA())</f>
        <v>#N/A</v>
      </c>
      <c r="BC146" s="531" t="e">
        <f ca="1">+IF(AND(ISNUMBER(OFFSET('Hygiene Data'!$E$5,0,10*ROW('Hygiene Data'!E140))),'Data Summary'!DR146="Yes"),OFFSET('Hygiene Data'!$E$5,0,10*ROW('Hygiene Data'!E140)),NA())</f>
        <v>#N/A</v>
      </c>
      <c r="BD146" s="531" t="e">
        <f ca="1">+IF(AND(ISNUMBER(OFFSET('Hygiene Data'!$E$7,0,10*ROW('Hygiene Data'!E140))),'Data Summary'!DS146="Yes"),OFFSET('Hygiene Data'!$E$7,0,10*ROW('Hygiene Data'!E140)),NA())</f>
        <v>#N/A</v>
      </c>
      <c r="BE146" s="531" t="e">
        <f ca="1">+IF(AND(ISNUMBER(OFFSET('Hygiene Data'!$E$9,0,10*ROW('Hygiene Data'!E140))),'Data Summary'!DT146="Yes"),OFFSET('Hygiene Data'!$E$9,0,10*ROW('Hygiene Data'!E140)),NA())</f>
        <v>#N/A</v>
      </c>
      <c r="BF146" s="531" t="e">
        <f ca="1">+IF(AND(ISNUMBER(OFFSET('Hygiene Data'!$F$5,0,10*ROW('Hygiene Data'!F140))),'Data Summary'!DU146="Yes"),OFFSET('Hygiene Data'!$F$5,0,10*ROW('Hygiene Data'!F140)),NA())</f>
        <v>#N/A</v>
      </c>
      <c r="BG146" s="531" t="e">
        <f ca="1">+IF(AND(ISNUMBER(OFFSET('Hygiene Data'!$F$7,0,10*ROW('Hygiene Data'!F140))),'Data Summary'!DV146="Yes"),OFFSET('Hygiene Data'!$F$7,0,10*ROW('Hygiene Data'!F140)),NA())</f>
        <v>#N/A</v>
      </c>
      <c r="BH146" s="531" t="e">
        <f ca="1">+IF(AND(ISNUMBER(OFFSET('Hygiene Data'!$F$9,0,10*ROW('Hygiene Data'!F140))),'Data Summary'!DW146="Yes"),OFFSET('Hygiene Data'!$F$9,0,10*ROW('Hygiene Data'!F140)),NA())</f>
        <v>#N/A</v>
      </c>
      <c r="BI146" s="531" t="e">
        <f ca="1">+IF(AND(ISNUMBER(OFFSET('Hygiene Data'!$G$5,0,10*ROW('Hygiene Data'!G140))),'Data Summary'!DX146="Yes"),OFFSET('Hygiene Data'!$G$5,0,10*ROW('Hygiene Data'!G140)),NA())</f>
        <v>#N/A</v>
      </c>
      <c r="BJ146" s="531" t="e">
        <f ca="1">+IF(AND(ISNUMBER(OFFSET('Hygiene Data'!$G$7,0,10*ROW('Hygiene Data'!G140))),'Data Summary'!DY146="Yes"),OFFSET('Hygiene Data'!$G$7,0,10*ROW('Hygiene Data'!G140)),NA())</f>
        <v>#N/A</v>
      </c>
      <c r="BK146" s="531" t="e">
        <f ca="1">+IF(AND(ISNUMBER(OFFSET('Hygiene Data'!$G$9,0,10*ROW('Hygiene Data'!G140))),'Data Summary'!DZ146="Yes"),OFFSET('Hygiene Data'!$G$9,0,10*ROW('Hygiene Data'!G140)),NA())</f>
        <v>#N/A</v>
      </c>
      <c r="BL146" s="531" t="e">
        <f ca="1">+IF(AND(ISNUMBER(OFFSET('Hygiene Data'!$H$5,0,10*ROW('Hygiene Data'!H140))),'Data Summary'!EA146="Yes"),OFFSET('Hygiene Data'!$H$5,0,10*ROW('Hygiene Data'!H140)),NA())</f>
        <v>#N/A</v>
      </c>
      <c r="BM146" s="531" t="e">
        <f ca="1">+IF(AND(ISNUMBER(OFFSET('Hygiene Data'!$H$7,0,10*ROW('Hygiene Data'!H140))),'Data Summary'!EB146="Yes"),OFFSET('Hygiene Data'!$H$7,0,10*ROW('Hygiene Data'!H140)),NA())</f>
        <v>#N/A</v>
      </c>
      <c r="BN146" s="531" t="e">
        <f ca="1">+IF(AND(ISNUMBER(OFFSET('Hygiene Data'!$H$9,0,10*ROW('Hygiene Data'!H140))),'Data Summary'!EC146="Yes"),OFFSET('Hygiene Data'!$H$9,0,10*ROW('Hygiene Data'!H140)),NA())</f>
        <v>#N/A</v>
      </c>
      <c r="BO146" s="531" t="e">
        <f ca="1">+IF(AND(ISNUMBER(OFFSET('Hygiene Data'!$I$5,0,10*ROW('Hygiene Data'!I140))),'Data Summary'!ED146="Yes"),OFFSET('Hygiene Data'!$I$5,0,10*ROW('Hygiene Data'!I140)),NA())</f>
        <v>#N/A</v>
      </c>
      <c r="BP146" s="531" t="e">
        <f ca="1">+IF(AND(ISNUMBER(OFFSET('Hygiene Data'!$I$7,0,10*ROW('Hygiene Data'!I140))),'Data Summary'!EE146="Yes"),OFFSET('Hygiene Data'!$I$7,0,10*ROW('Hygiene Data'!I140)),NA())</f>
        <v>#N/A</v>
      </c>
      <c r="BQ146" s="531" t="e">
        <f ca="1">+IF(AND(ISNUMBER(OFFSET('Hygiene Data'!$I$9,0,10*ROW('Hygiene Data'!I140))),'Data Summary'!EF146="Yes"),OFFSET('Hygiene Data'!$I$9,0,10*ROW('Hygiene Data'!I140)),NA())</f>
        <v>#N/A</v>
      </c>
    </row>
    <row r="147" spans="1:69" x14ac:dyDescent="0.25">
      <c r="A147" s="527" t="e">
        <f ca="1">+RIGHT('Data Summary'!A147,LEN('Data Summary'!A147)-9)</f>
        <v>#VALUE!</v>
      </c>
      <c r="B147" s="501" t="str">
        <f ca="1">+IF(ISTEXT('Data Summary'!B147),'Data Summary'!B147,"")</f>
        <v/>
      </c>
      <c r="C147" s="528" t="e">
        <f ca="1">+VALUE('Data Summary'!C147)</f>
        <v>#VALUE!</v>
      </c>
      <c r="D147" s="529" t="e">
        <f ca="1">+IF(AND(ISNUMBER(OFFSET('Water Data'!$D$4,0,10*ROW('Water Data'!D141))),'Data Summary'!BS147="Yes"),100-OFFSET('Water Data'!$D$4,0,10*ROW('Water Data'!D141)),NA())</f>
        <v>#N/A</v>
      </c>
      <c r="E147" s="529" t="e">
        <f ca="1">+IF(AND(ISNUMBER(OFFSET('Water Data'!$D$6,0,10*ROW('Water Data'!D141))),'Data Summary'!BT147="Yes"),OFFSET('Water Data'!$D$6,0,10*ROW('Water Data'!D141)),NA())</f>
        <v>#N/A</v>
      </c>
      <c r="F147" s="529" t="e">
        <f ca="1">+IF(AND(ISNUMBER(OFFSET('Water Data'!$D$9,0,10*ROW('Water Data'!D141))),'Data Summary'!BU147="Yes"),OFFSET('Water Data'!$D$9,0,10*ROW('Water Data'!D141)),NA())</f>
        <v>#N/A</v>
      </c>
      <c r="G147" s="529" t="e">
        <f ca="1">+IF(AND(ISNUMBER(OFFSET('Water Data'!$E$4,0,10*ROW('Water Data'!E141))),'Data Summary'!BV147="Yes"),100-OFFSET('Water Data'!$E$4,0,10*ROW('Water Data'!E141)),NA())</f>
        <v>#N/A</v>
      </c>
      <c r="H147" s="529" t="e">
        <f ca="1">+IF(AND(ISNUMBER(OFFSET('Water Data'!$E$6,0,10*ROW('Water Data'!E141))),'Data Summary'!BW147="Yes"),OFFSET('Water Data'!$E$6,0,10*ROW('Water Data'!E141)),NA())</f>
        <v>#N/A</v>
      </c>
      <c r="I147" s="529" t="e">
        <f ca="1">+IF(AND(ISNUMBER(OFFSET('Water Data'!$E$9,0,10*ROW('Water Data'!E141))),'Data Summary'!BX147="Yes"),OFFSET('Water Data'!$E$9,0,10*ROW('Water Data'!E141)),NA())</f>
        <v>#N/A</v>
      </c>
      <c r="J147" s="529" t="e">
        <f ca="1">+IF(AND(ISNUMBER(OFFSET('Water Data'!$F$4,0,10*ROW('Water Data'!F141))),'Data Summary'!BY147="Yes"),100-OFFSET('Water Data'!$F$4,0,10*ROW('Water Data'!F141)),NA())</f>
        <v>#N/A</v>
      </c>
      <c r="K147" s="529" t="e">
        <f ca="1">+IF(AND(ISNUMBER(OFFSET('Water Data'!$F$6,0,10*ROW('Water Data'!F141))),'Data Summary'!BZ147="Yes"),OFFSET('Water Data'!$F$6,0,10*ROW('Water Data'!F141)),NA())</f>
        <v>#N/A</v>
      </c>
      <c r="L147" s="529" t="e">
        <f ca="1">+IF(AND(ISNUMBER(OFFSET('Water Data'!$F$9,0,10*ROW('Water Data'!F141))),'Data Summary'!CA147="Yes"),OFFSET('Water Data'!$F$9,0,10*ROW('Water Data'!F141)),NA())</f>
        <v>#N/A</v>
      </c>
      <c r="M147" s="529" t="e">
        <f ca="1">+IF(AND(ISNUMBER(OFFSET('Water Data'!$G$4,0,10*ROW('Water Data'!G141))),'Data Summary'!CB147="Yes"),100-OFFSET('Water Data'!$G$4,0,10*ROW('Water Data'!G141)),NA())</f>
        <v>#N/A</v>
      </c>
      <c r="N147" s="529" t="e">
        <f ca="1">+IF(AND(ISNUMBER(OFFSET('Water Data'!$G$6,0,10*ROW('Water Data'!G141))),'Data Summary'!CC147="Yes"),OFFSET('Water Data'!$G$6,0,10*ROW('Water Data'!G141)),NA())</f>
        <v>#N/A</v>
      </c>
      <c r="O147" s="529" t="e">
        <f ca="1">+IF(AND(ISNUMBER(OFFSET('Water Data'!$G$9,0,10*ROW('Water Data'!G141))),'Data Summary'!CD147="Yes"),OFFSET('Water Data'!$G$9,0,10*ROW('Water Data'!G141)),NA())</f>
        <v>#N/A</v>
      </c>
      <c r="P147" s="529" t="e">
        <f ca="1">+IF(AND(ISNUMBER(OFFSET('Water Data'!$H$4,0,10*ROW('Water Data'!H141))),'Data Summary'!CE147="Yes"),100-OFFSET('Water Data'!$H$4,0,10*ROW('Water Data'!H141)),NA())</f>
        <v>#N/A</v>
      </c>
      <c r="Q147" s="529" t="e">
        <f ca="1">+IF(AND(ISNUMBER(OFFSET('Water Data'!$H$6,0,10*ROW('Water Data'!H141))),'Data Summary'!CF147="Yes"),OFFSET('Water Data'!$H$6,0,10*ROW('Water Data'!H141)),NA())</f>
        <v>#N/A</v>
      </c>
      <c r="R147" s="529" t="e">
        <f ca="1">+IF(AND(ISNUMBER(OFFSET('Water Data'!$H$9,0,10*ROW('Water Data'!H141))),'Data Summary'!CG147="Yes"),OFFSET('Water Data'!$H$9,0,10*ROW('Water Data'!H141)),NA())</f>
        <v>#N/A</v>
      </c>
      <c r="S147" s="529" t="e">
        <f ca="1">+IF(AND(ISNUMBER(OFFSET('Water Data'!$I$4,0,10*ROW('Water Data'!I141))),'Data Summary'!CH147="Yes"),100-OFFSET('Water Data'!$I$4,0,10*ROW('Water Data'!I141)),NA())</f>
        <v>#N/A</v>
      </c>
      <c r="T147" s="529" t="e">
        <f ca="1">+IF(AND(ISNUMBER(OFFSET('Water Data'!$I$6,0,10*ROW('Water Data'!I141))),'Data Summary'!CI147="Yes"),OFFSET('Water Data'!$I$6,0,10*ROW('Water Data'!I141)),NA())</f>
        <v>#N/A</v>
      </c>
      <c r="U147" s="529" t="e">
        <f ca="1">+IF(AND(ISNUMBER(OFFSET('Water Data'!$I$9,0,10*ROW('Water Data'!I141))),'Data Summary'!CJ147="Yes"),OFFSET('Water Data'!$I$9,0,10*ROW('Water Data'!I141)),NA())</f>
        <v>#N/A</v>
      </c>
      <c r="V147" s="530" t="e">
        <f ca="1">+IF(AND(ISNUMBER(OFFSET('Sanitation Data'!$D$4,0,10*ROW('Sanitation Data'!D141))),'Data Summary'!CK147="Yes"),100-OFFSET('Sanitation Data'!$D$4,0,10*ROW('Sanitation Data'!D141)),NA())</f>
        <v>#N/A</v>
      </c>
      <c r="W147" s="530" t="e">
        <f ca="1">+IF(AND(ISNUMBER(OFFSET('Sanitation Data'!$D$6,0,10*ROW('Sanitation Data'!D141))),'Data Summary'!CL147="Yes"),OFFSET('Sanitation Data'!$D$6,0,10*ROW('Sanitation Data'!D141)),NA())</f>
        <v>#N/A</v>
      </c>
      <c r="X147" s="530" t="e">
        <f ca="1">+IF(AND(ISNUMBER(OFFSET('Sanitation Data'!$D$10,0,10*ROW('Sanitation Data'!D141))),'Data Summary'!CM147="Yes"),OFFSET('Sanitation Data'!$D$10,0,10*ROW('Sanitation Data'!D141)),NA())</f>
        <v>#N/A</v>
      </c>
      <c r="Y147" s="530" t="e">
        <f ca="1">+IF(AND(ISNUMBER(OFFSET('Sanitation Data'!$D$11,0,10*ROW('Sanitation Data'!D141))),'Data Summary'!CN147="Yes"),OFFSET('Sanitation Data'!$D$11,0,10*ROW('Sanitation Data'!D141)),NA())</f>
        <v>#N/A</v>
      </c>
      <c r="Z147" s="530" t="e">
        <f ca="1">+IF(AND(ISNUMBER(OFFSET('Sanitation Data'!$D$12,0,10*ROW('Sanitation Data'!D141))),'Data Summary'!CO147="Yes"),OFFSET('Sanitation Data'!$D$12,0,10*ROW('Sanitation Data'!D141)),NA())</f>
        <v>#N/A</v>
      </c>
      <c r="AA147" s="530" t="e">
        <f ca="1">+IF(AND(ISNUMBER(OFFSET('Sanitation Data'!$E$4,0,10*ROW('Sanitation Data'!E141))),'Data Summary'!CP147="Yes"),100-OFFSET('Sanitation Data'!$E$4,0,10*ROW('Sanitation Data'!E141)),NA())</f>
        <v>#N/A</v>
      </c>
      <c r="AB147" s="530" t="e">
        <f ca="1">+IF(AND(ISNUMBER(OFFSET('Sanitation Data'!$E$6,0,10*ROW('Sanitation Data'!E141))),'Data Summary'!CQ147="Yes"),OFFSET('Sanitation Data'!$E$6,0,10*ROW('Sanitation Data'!E141)),NA())</f>
        <v>#N/A</v>
      </c>
      <c r="AC147" s="530" t="e">
        <f ca="1">+IF(AND(ISNUMBER(OFFSET('Sanitation Data'!$E$10,0,10*ROW('Sanitation Data'!E141))),'Data Summary'!CR147="Yes"),OFFSET('Sanitation Data'!$E$10,0,10*ROW('Sanitation Data'!E141)),NA())</f>
        <v>#N/A</v>
      </c>
      <c r="AD147" s="530" t="e">
        <f ca="1">+IF(AND(ISNUMBER(OFFSET('Sanitation Data'!$E$11,0,10*ROW('Sanitation Data'!E141))),'Data Summary'!CS147="Yes"),OFFSET('Sanitation Data'!$E$11,0,10*ROW('Sanitation Data'!E141)),NA())</f>
        <v>#N/A</v>
      </c>
      <c r="AE147" s="530" t="e">
        <f ca="1">+IF(AND(ISNUMBER(OFFSET('Sanitation Data'!$E$12,0,10*ROW('Sanitation Data'!E141))),'Data Summary'!CT147="Yes"),OFFSET('Sanitation Data'!$E$12,0,10*ROW('Sanitation Data'!E141)),NA())</f>
        <v>#N/A</v>
      </c>
      <c r="AF147" s="530" t="e">
        <f ca="1">+IF(AND(ISNUMBER(OFFSET('Sanitation Data'!$F$4,0,10*ROW('Sanitation Data'!F141))),'Data Summary'!CU147="Yes"),100-OFFSET('Sanitation Data'!$F$4,0,10*ROW('Sanitation Data'!F141)),NA())</f>
        <v>#N/A</v>
      </c>
      <c r="AG147" s="530" t="e">
        <f ca="1">+IF(AND(ISNUMBER(OFFSET('Sanitation Data'!$F$6,0,10*ROW('Sanitation Data'!F141))),'Data Summary'!CV147="Yes"),OFFSET('Sanitation Data'!$F$6,0,10*ROW('Sanitation Data'!F141)),NA())</f>
        <v>#N/A</v>
      </c>
      <c r="AH147" s="530" t="e">
        <f ca="1">+IF(AND(ISNUMBER(OFFSET('Sanitation Data'!$F$10,0,10*ROW('Sanitation Data'!F141))),'Data Summary'!CW147="Yes"),OFFSET('Sanitation Data'!$F$10,0,10*ROW('Sanitation Data'!F141)),NA())</f>
        <v>#N/A</v>
      </c>
      <c r="AI147" s="530" t="e">
        <f ca="1">+IF(AND(ISNUMBER(OFFSET('Sanitation Data'!$F$11,0,10*ROW('Sanitation Data'!F141))),'Data Summary'!CX147="Yes"),OFFSET('Sanitation Data'!$F$11,0,10*ROW('Sanitation Data'!F141)),NA())</f>
        <v>#N/A</v>
      </c>
      <c r="AJ147" s="530" t="e">
        <f ca="1">+IF(AND(ISNUMBER(OFFSET('Sanitation Data'!$F$12,0,10*ROW('Sanitation Data'!F141))),'Data Summary'!CY147="Yes"),OFFSET('Sanitation Data'!$F$12,0,10*ROW('Sanitation Data'!F141)),NA())</f>
        <v>#N/A</v>
      </c>
      <c r="AK147" s="530" t="e">
        <f ca="1">+IF(AND(ISNUMBER(OFFSET('Sanitation Data'!$G$4,0,10*ROW('Sanitation Data'!G141))),'Data Summary'!CZ147="Yes"),100-OFFSET('Sanitation Data'!$G$4,0,10*ROW('Sanitation Data'!G141)),NA())</f>
        <v>#N/A</v>
      </c>
      <c r="AL147" s="530" t="e">
        <f ca="1">+IF(AND(ISNUMBER(OFFSET('Sanitation Data'!$G$6,0,10*ROW('Sanitation Data'!G141))),'Data Summary'!DA147="Yes"),OFFSET('Sanitation Data'!$G$6,0,10*ROW('Sanitation Data'!G141)),NA())</f>
        <v>#N/A</v>
      </c>
      <c r="AM147" s="530" t="e">
        <f ca="1">+IF(AND(ISNUMBER(OFFSET('Sanitation Data'!$G$10,0,10*ROW('Sanitation Data'!G141))),'Data Summary'!DB147="Yes"),OFFSET('Sanitation Data'!$G$10,0,10*ROW('Sanitation Data'!G141)),NA())</f>
        <v>#N/A</v>
      </c>
      <c r="AN147" s="530" t="e">
        <f ca="1">+IF(AND(ISNUMBER(OFFSET('Sanitation Data'!$G$11,0,10*ROW('Sanitation Data'!G141))),'Data Summary'!DC147="Yes"),OFFSET('Sanitation Data'!$G$11,0,10*ROW('Sanitation Data'!G141)),NA())</f>
        <v>#N/A</v>
      </c>
      <c r="AO147" s="530" t="e">
        <f ca="1">+IF(AND(ISNUMBER(OFFSET('Sanitation Data'!$G$12,0,10*ROW('Sanitation Data'!G141))),'Data Summary'!DD147="Yes"),OFFSET('Sanitation Data'!$G$12,0,10*ROW('Sanitation Data'!G141)),NA())</f>
        <v>#N/A</v>
      </c>
      <c r="AP147" s="530" t="e">
        <f ca="1">+IF(AND(ISNUMBER(OFFSET('Sanitation Data'!$H$4,0,10*ROW('Sanitation Data'!H141))),'Data Summary'!DE147="Yes"),100-OFFSET('Sanitation Data'!$H$4,0,10*ROW('Sanitation Data'!H141)),NA())</f>
        <v>#N/A</v>
      </c>
      <c r="AQ147" s="530" t="e">
        <f ca="1">+IF(AND(ISNUMBER(OFFSET('Sanitation Data'!$H$6,0,10*ROW('Sanitation Data'!H141))),'Data Summary'!DF147="Yes"),OFFSET('Sanitation Data'!$H$6,0,10*ROW('Sanitation Data'!H141)),NA())</f>
        <v>#N/A</v>
      </c>
      <c r="AR147" s="530" t="e">
        <f ca="1">+IF(AND(ISNUMBER(OFFSET('Sanitation Data'!$H$10,0,10*ROW('Sanitation Data'!H141))),'Data Summary'!DG147="Yes"),OFFSET('Sanitation Data'!$H$10,0,10*ROW('Sanitation Data'!H141)),NA())</f>
        <v>#N/A</v>
      </c>
      <c r="AS147" s="530" t="e">
        <f ca="1">+IF(AND(ISNUMBER(OFFSET('Sanitation Data'!$H$11,0,10*ROW('Sanitation Data'!H141))),'Data Summary'!DH147="Yes"),OFFSET('Sanitation Data'!$H$11,0,10*ROW('Sanitation Data'!H141)),NA())</f>
        <v>#N/A</v>
      </c>
      <c r="AT147" s="530" t="e">
        <f ca="1">+IF(AND(ISNUMBER(OFFSET('Sanitation Data'!$H$12,0,10*ROW('Sanitation Data'!H141))),'Data Summary'!DI147="Yes"),OFFSET('Sanitation Data'!$H$12,0,10*ROW('Sanitation Data'!H141)),NA())</f>
        <v>#N/A</v>
      </c>
      <c r="AU147" s="530" t="e">
        <f ca="1">+IF(AND(ISNUMBER(OFFSET('Sanitation Data'!$I$4,0,10*ROW('Sanitation Data'!I141))),'Data Summary'!DJ147="Yes"),100-OFFSET('Sanitation Data'!$I$4,0,10*ROW('Sanitation Data'!I141)),NA())</f>
        <v>#N/A</v>
      </c>
      <c r="AV147" s="530" t="e">
        <f ca="1">+IF(AND(ISNUMBER(OFFSET('Sanitation Data'!$I$6,0,10*ROW('Sanitation Data'!I141))),'Data Summary'!DK147="Yes"),OFFSET('Sanitation Data'!$I$6,0,10*ROW('Sanitation Data'!I141)),NA())</f>
        <v>#N/A</v>
      </c>
      <c r="AW147" s="530" t="e">
        <f ca="1">+IF(AND(ISNUMBER(OFFSET('Sanitation Data'!$I$10,0,10*ROW('Sanitation Data'!I141))),'Data Summary'!DL147="Yes"),OFFSET('Sanitation Data'!$I$10,0,10*ROW('Sanitation Data'!I141)),NA())</f>
        <v>#N/A</v>
      </c>
      <c r="AX147" s="530" t="e">
        <f ca="1">+IF(AND(ISNUMBER(OFFSET('Sanitation Data'!$I$11,0,10*ROW('Sanitation Data'!I141))),'Data Summary'!DM147="Yes"),OFFSET('Sanitation Data'!$I$11,0,10*ROW('Sanitation Data'!I141)),NA())</f>
        <v>#N/A</v>
      </c>
      <c r="AY147" s="530" t="e">
        <f ca="1">+IF(AND(ISNUMBER(OFFSET('Sanitation Data'!$I$12,0,10*ROW('Sanitation Data'!I141))),'Data Summary'!DN147="Yes"),OFFSET('Sanitation Data'!$I$12,0,10*ROW('Sanitation Data'!I141)),NA())</f>
        <v>#N/A</v>
      </c>
      <c r="AZ147" s="531" t="e">
        <f ca="1">+IF(AND(ISNUMBER(OFFSET('Hygiene Data'!$D$5,0,10*ROW('Hygiene Data'!D141))),'Data Summary'!DO147="Yes"),OFFSET('Hygiene Data'!$D$5,0,10*ROW('Hygiene Data'!D141)),NA())</f>
        <v>#N/A</v>
      </c>
      <c r="BA147" s="531" t="e">
        <f ca="1">+IF(AND(ISNUMBER(OFFSET('Hygiene Data'!$D$7,0,10*ROW('Hygiene Data'!D141))),'Data Summary'!DP147="Yes"),OFFSET('Hygiene Data'!$D$7,0,10*ROW('Hygiene Data'!D141)),NA())</f>
        <v>#N/A</v>
      </c>
      <c r="BB147" s="531" t="e">
        <f ca="1">+IF(AND(ISNUMBER(OFFSET('Hygiene Data'!$D$9,0,10*ROW('Hygiene Data'!D141))),'Data Summary'!DQ147="Yes"),OFFSET('Hygiene Data'!$D$9,0,10*ROW('Hygiene Data'!D141)),NA())</f>
        <v>#N/A</v>
      </c>
      <c r="BC147" s="531" t="e">
        <f ca="1">+IF(AND(ISNUMBER(OFFSET('Hygiene Data'!$E$5,0,10*ROW('Hygiene Data'!E141))),'Data Summary'!DR147="Yes"),OFFSET('Hygiene Data'!$E$5,0,10*ROW('Hygiene Data'!E141)),NA())</f>
        <v>#N/A</v>
      </c>
      <c r="BD147" s="531" t="e">
        <f ca="1">+IF(AND(ISNUMBER(OFFSET('Hygiene Data'!$E$7,0,10*ROW('Hygiene Data'!E141))),'Data Summary'!DS147="Yes"),OFFSET('Hygiene Data'!$E$7,0,10*ROW('Hygiene Data'!E141)),NA())</f>
        <v>#N/A</v>
      </c>
      <c r="BE147" s="531" t="e">
        <f ca="1">+IF(AND(ISNUMBER(OFFSET('Hygiene Data'!$E$9,0,10*ROW('Hygiene Data'!E141))),'Data Summary'!DT147="Yes"),OFFSET('Hygiene Data'!$E$9,0,10*ROW('Hygiene Data'!E141)),NA())</f>
        <v>#N/A</v>
      </c>
      <c r="BF147" s="531" t="e">
        <f ca="1">+IF(AND(ISNUMBER(OFFSET('Hygiene Data'!$F$5,0,10*ROW('Hygiene Data'!F141))),'Data Summary'!DU147="Yes"),OFFSET('Hygiene Data'!$F$5,0,10*ROW('Hygiene Data'!F141)),NA())</f>
        <v>#N/A</v>
      </c>
      <c r="BG147" s="531" t="e">
        <f ca="1">+IF(AND(ISNUMBER(OFFSET('Hygiene Data'!$F$7,0,10*ROW('Hygiene Data'!F141))),'Data Summary'!DV147="Yes"),OFFSET('Hygiene Data'!$F$7,0,10*ROW('Hygiene Data'!F141)),NA())</f>
        <v>#N/A</v>
      </c>
      <c r="BH147" s="531" t="e">
        <f ca="1">+IF(AND(ISNUMBER(OFFSET('Hygiene Data'!$F$9,0,10*ROW('Hygiene Data'!F141))),'Data Summary'!DW147="Yes"),OFFSET('Hygiene Data'!$F$9,0,10*ROW('Hygiene Data'!F141)),NA())</f>
        <v>#N/A</v>
      </c>
      <c r="BI147" s="531" t="e">
        <f ca="1">+IF(AND(ISNUMBER(OFFSET('Hygiene Data'!$G$5,0,10*ROW('Hygiene Data'!G141))),'Data Summary'!DX147="Yes"),OFFSET('Hygiene Data'!$G$5,0,10*ROW('Hygiene Data'!G141)),NA())</f>
        <v>#N/A</v>
      </c>
      <c r="BJ147" s="531" t="e">
        <f ca="1">+IF(AND(ISNUMBER(OFFSET('Hygiene Data'!$G$7,0,10*ROW('Hygiene Data'!G141))),'Data Summary'!DY147="Yes"),OFFSET('Hygiene Data'!$G$7,0,10*ROW('Hygiene Data'!G141)),NA())</f>
        <v>#N/A</v>
      </c>
      <c r="BK147" s="531" t="e">
        <f ca="1">+IF(AND(ISNUMBER(OFFSET('Hygiene Data'!$G$9,0,10*ROW('Hygiene Data'!G141))),'Data Summary'!DZ147="Yes"),OFFSET('Hygiene Data'!$G$9,0,10*ROW('Hygiene Data'!G141)),NA())</f>
        <v>#N/A</v>
      </c>
      <c r="BL147" s="531" t="e">
        <f ca="1">+IF(AND(ISNUMBER(OFFSET('Hygiene Data'!$H$5,0,10*ROW('Hygiene Data'!H141))),'Data Summary'!EA147="Yes"),OFFSET('Hygiene Data'!$H$5,0,10*ROW('Hygiene Data'!H141)),NA())</f>
        <v>#N/A</v>
      </c>
      <c r="BM147" s="531" t="e">
        <f ca="1">+IF(AND(ISNUMBER(OFFSET('Hygiene Data'!$H$7,0,10*ROW('Hygiene Data'!H141))),'Data Summary'!EB147="Yes"),OFFSET('Hygiene Data'!$H$7,0,10*ROW('Hygiene Data'!H141)),NA())</f>
        <v>#N/A</v>
      </c>
      <c r="BN147" s="531" t="e">
        <f ca="1">+IF(AND(ISNUMBER(OFFSET('Hygiene Data'!$H$9,0,10*ROW('Hygiene Data'!H141))),'Data Summary'!EC147="Yes"),OFFSET('Hygiene Data'!$H$9,0,10*ROW('Hygiene Data'!H141)),NA())</f>
        <v>#N/A</v>
      </c>
      <c r="BO147" s="531" t="e">
        <f ca="1">+IF(AND(ISNUMBER(OFFSET('Hygiene Data'!$I$5,0,10*ROW('Hygiene Data'!I141))),'Data Summary'!ED147="Yes"),OFFSET('Hygiene Data'!$I$5,0,10*ROW('Hygiene Data'!I141)),NA())</f>
        <v>#N/A</v>
      </c>
      <c r="BP147" s="531" t="e">
        <f ca="1">+IF(AND(ISNUMBER(OFFSET('Hygiene Data'!$I$7,0,10*ROW('Hygiene Data'!I141))),'Data Summary'!EE147="Yes"),OFFSET('Hygiene Data'!$I$7,0,10*ROW('Hygiene Data'!I141)),NA())</f>
        <v>#N/A</v>
      </c>
      <c r="BQ147" s="531" t="e">
        <f ca="1">+IF(AND(ISNUMBER(OFFSET('Hygiene Data'!$I$9,0,10*ROW('Hygiene Data'!I141))),'Data Summary'!EF147="Yes"),OFFSET('Hygiene Data'!$I$9,0,10*ROW('Hygiene Data'!I141)),NA())</f>
        <v>#N/A</v>
      </c>
    </row>
    <row r="148" spans="1:69" x14ac:dyDescent="0.25">
      <c r="A148" s="527" t="e">
        <f ca="1">+RIGHT('Data Summary'!A148,LEN('Data Summary'!A148)-9)</f>
        <v>#VALUE!</v>
      </c>
      <c r="B148" s="501" t="str">
        <f ca="1">+IF(ISTEXT('Data Summary'!B148),'Data Summary'!B148,"")</f>
        <v/>
      </c>
      <c r="C148" s="528" t="e">
        <f ca="1">+VALUE('Data Summary'!C148)</f>
        <v>#VALUE!</v>
      </c>
      <c r="D148" s="529" t="e">
        <f ca="1">+IF(AND(ISNUMBER(OFFSET('Water Data'!$D$4,0,10*ROW('Water Data'!D142))),'Data Summary'!BS148="Yes"),100-OFFSET('Water Data'!$D$4,0,10*ROW('Water Data'!D142)),NA())</f>
        <v>#N/A</v>
      </c>
      <c r="E148" s="529" t="e">
        <f ca="1">+IF(AND(ISNUMBER(OFFSET('Water Data'!$D$6,0,10*ROW('Water Data'!D142))),'Data Summary'!BT148="Yes"),OFFSET('Water Data'!$D$6,0,10*ROW('Water Data'!D142)),NA())</f>
        <v>#N/A</v>
      </c>
      <c r="F148" s="529" t="e">
        <f ca="1">+IF(AND(ISNUMBER(OFFSET('Water Data'!$D$9,0,10*ROW('Water Data'!D142))),'Data Summary'!BU148="Yes"),OFFSET('Water Data'!$D$9,0,10*ROW('Water Data'!D142)),NA())</f>
        <v>#N/A</v>
      </c>
      <c r="G148" s="529" t="e">
        <f ca="1">+IF(AND(ISNUMBER(OFFSET('Water Data'!$E$4,0,10*ROW('Water Data'!E142))),'Data Summary'!BV148="Yes"),100-OFFSET('Water Data'!$E$4,0,10*ROW('Water Data'!E142)),NA())</f>
        <v>#N/A</v>
      </c>
      <c r="H148" s="529" t="e">
        <f ca="1">+IF(AND(ISNUMBER(OFFSET('Water Data'!$E$6,0,10*ROW('Water Data'!E142))),'Data Summary'!BW148="Yes"),OFFSET('Water Data'!$E$6,0,10*ROW('Water Data'!E142)),NA())</f>
        <v>#N/A</v>
      </c>
      <c r="I148" s="529" t="e">
        <f ca="1">+IF(AND(ISNUMBER(OFFSET('Water Data'!$E$9,0,10*ROW('Water Data'!E142))),'Data Summary'!BX148="Yes"),OFFSET('Water Data'!$E$9,0,10*ROW('Water Data'!E142)),NA())</f>
        <v>#N/A</v>
      </c>
      <c r="J148" s="529" t="e">
        <f ca="1">+IF(AND(ISNUMBER(OFFSET('Water Data'!$F$4,0,10*ROW('Water Data'!F142))),'Data Summary'!BY148="Yes"),100-OFFSET('Water Data'!$F$4,0,10*ROW('Water Data'!F142)),NA())</f>
        <v>#N/A</v>
      </c>
      <c r="K148" s="529" t="e">
        <f ca="1">+IF(AND(ISNUMBER(OFFSET('Water Data'!$F$6,0,10*ROW('Water Data'!F142))),'Data Summary'!BZ148="Yes"),OFFSET('Water Data'!$F$6,0,10*ROW('Water Data'!F142)),NA())</f>
        <v>#N/A</v>
      </c>
      <c r="L148" s="529" t="e">
        <f ca="1">+IF(AND(ISNUMBER(OFFSET('Water Data'!$F$9,0,10*ROW('Water Data'!F142))),'Data Summary'!CA148="Yes"),OFFSET('Water Data'!$F$9,0,10*ROW('Water Data'!F142)),NA())</f>
        <v>#N/A</v>
      </c>
      <c r="M148" s="529" t="e">
        <f ca="1">+IF(AND(ISNUMBER(OFFSET('Water Data'!$G$4,0,10*ROW('Water Data'!G142))),'Data Summary'!CB148="Yes"),100-OFFSET('Water Data'!$G$4,0,10*ROW('Water Data'!G142)),NA())</f>
        <v>#N/A</v>
      </c>
      <c r="N148" s="529" t="e">
        <f ca="1">+IF(AND(ISNUMBER(OFFSET('Water Data'!$G$6,0,10*ROW('Water Data'!G142))),'Data Summary'!CC148="Yes"),OFFSET('Water Data'!$G$6,0,10*ROW('Water Data'!G142)),NA())</f>
        <v>#N/A</v>
      </c>
      <c r="O148" s="529" t="e">
        <f ca="1">+IF(AND(ISNUMBER(OFFSET('Water Data'!$G$9,0,10*ROW('Water Data'!G142))),'Data Summary'!CD148="Yes"),OFFSET('Water Data'!$G$9,0,10*ROW('Water Data'!G142)),NA())</f>
        <v>#N/A</v>
      </c>
      <c r="P148" s="529" t="e">
        <f ca="1">+IF(AND(ISNUMBER(OFFSET('Water Data'!$H$4,0,10*ROW('Water Data'!H142))),'Data Summary'!CE148="Yes"),100-OFFSET('Water Data'!$H$4,0,10*ROW('Water Data'!H142)),NA())</f>
        <v>#N/A</v>
      </c>
      <c r="Q148" s="529" t="e">
        <f ca="1">+IF(AND(ISNUMBER(OFFSET('Water Data'!$H$6,0,10*ROW('Water Data'!H142))),'Data Summary'!CF148="Yes"),OFFSET('Water Data'!$H$6,0,10*ROW('Water Data'!H142)),NA())</f>
        <v>#N/A</v>
      </c>
      <c r="R148" s="529" t="e">
        <f ca="1">+IF(AND(ISNUMBER(OFFSET('Water Data'!$H$9,0,10*ROW('Water Data'!H142))),'Data Summary'!CG148="Yes"),OFFSET('Water Data'!$H$9,0,10*ROW('Water Data'!H142)),NA())</f>
        <v>#N/A</v>
      </c>
      <c r="S148" s="529" t="e">
        <f ca="1">+IF(AND(ISNUMBER(OFFSET('Water Data'!$I$4,0,10*ROW('Water Data'!I142))),'Data Summary'!CH148="Yes"),100-OFFSET('Water Data'!$I$4,0,10*ROW('Water Data'!I142)),NA())</f>
        <v>#N/A</v>
      </c>
      <c r="T148" s="529" t="e">
        <f ca="1">+IF(AND(ISNUMBER(OFFSET('Water Data'!$I$6,0,10*ROW('Water Data'!I142))),'Data Summary'!CI148="Yes"),OFFSET('Water Data'!$I$6,0,10*ROW('Water Data'!I142)),NA())</f>
        <v>#N/A</v>
      </c>
      <c r="U148" s="529" t="e">
        <f ca="1">+IF(AND(ISNUMBER(OFFSET('Water Data'!$I$9,0,10*ROW('Water Data'!I142))),'Data Summary'!CJ148="Yes"),OFFSET('Water Data'!$I$9,0,10*ROW('Water Data'!I142)),NA())</f>
        <v>#N/A</v>
      </c>
      <c r="V148" s="530" t="e">
        <f ca="1">+IF(AND(ISNUMBER(OFFSET('Sanitation Data'!$D$4,0,10*ROW('Sanitation Data'!D142))),'Data Summary'!CK148="Yes"),100-OFFSET('Sanitation Data'!$D$4,0,10*ROW('Sanitation Data'!D142)),NA())</f>
        <v>#N/A</v>
      </c>
      <c r="W148" s="530" t="e">
        <f ca="1">+IF(AND(ISNUMBER(OFFSET('Sanitation Data'!$D$6,0,10*ROW('Sanitation Data'!D142))),'Data Summary'!CL148="Yes"),OFFSET('Sanitation Data'!$D$6,0,10*ROW('Sanitation Data'!D142)),NA())</f>
        <v>#N/A</v>
      </c>
      <c r="X148" s="530" t="e">
        <f ca="1">+IF(AND(ISNUMBER(OFFSET('Sanitation Data'!$D$10,0,10*ROW('Sanitation Data'!D142))),'Data Summary'!CM148="Yes"),OFFSET('Sanitation Data'!$D$10,0,10*ROW('Sanitation Data'!D142)),NA())</f>
        <v>#N/A</v>
      </c>
      <c r="Y148" s="530" t="e">
        <f ca="1">+IF(AND(ISNUMBER(OFFSET('Sanitation Data'!$D$11,0,10*ROW('Sanitation Data'!D142))),'Data Summary'!CN148="Yes"),OFFSET('Sanitation Data'!$D$11,0,10*ROW('Sanitation Data'!D142)),NA())</f>
        <v>#N/A</v>
      </c>
      <c r="Z148" s="530" t="e">
        <f ca="1">+IF(AND(ISNUMBER(OFFSET('Sanitation Data'!$D$12,0,10*ROW('Sanitation Data'!D142))),'Data Summary'!CO148="Yes"),OFFSET('Sanitation Data'!$D$12,0,10*ROW('Sanitation Data'!D142)),NA())</f>
        <v>#N/A</v>
      </c>
      <c r="AA148" s="530" t="e">
        <f ca="1">+IF(AND(ISNUMBER(OFFSET('Sanitation Data'!$E$4,0,10*ROW('Sanitation Data'!E142))),'Data Summary'!CP148="Yes"),100-OFFSET('Sanitation Data'!$E$4,0,10*ROW('Sanitation Data'!E142)),NA())</f>
        <v>#N/A</v>
      </c>
      <c r="AB148" s="530" t="e">
        <f ca="1">+IF(AND(ISNUMBER(OFFSET('Sanitation Data'!$E$6,0,10*ROW('Sanitation Data'!E142))),'Data Summary'!CQ148="Yes"),OFFSET('Sanitation Data'!$E$6,0,10*ROW('Sanitation Data'!E142)),NA())</f>
        <v>#N/A</v>
      </c>
      <c r="AC148" s="530" t="e">
        <f ca="1">+IF(AND(ISNUMBER(OFFSET('Sanitation Data'!$E$10,0,10*ROW('Sanitation Data'!E142))),'Data Summary'!CR148="Yes"),OFFSET('Sanitation Data'!$E$10,0,10*ROW('Sanitation Data'!E142)),NA())</f>
        <v>#N/A</v>
      </c>
      <c r="AD148" s="530" t="e">
        <f ca="1">+IF(AND(ISNUMBER(OFFSET('Sanitation Data'!$E$11,0,10*ROW('Sanitation Data'!E142))),'Data Summary'!CS148="Yes"),OFFSET('Sanitation Data'!$E$11,0,10*ROW('Sanitation Data'!E142)),NA())</f>
        <v>#N/A</v>
      </c>
      <c r="AE148" s="530" t="e">
        <f ca="1">+IF(AND(ISNUMBER(OFFSET('Sanitation Data'!$E$12,0,10*ROW('Sanitation Data'!E142))),'Data Summary'!CT148="Yes"),OFFSET('Sanitation Data'!$E$12,0,10*ROW('Sanitation Data'!E142)),NA())</f>
        <v>#N/A</v>
      </c>
      <c r="AF148" s="530" t="e">
        <f ca="1">+IF(AND(ISNUMBER(OFFSET('Sanitation Data'!$F$4,0,10*ROW('Sanitation Data'!F142))),'Data Summary'!CU148="Yes"),100-OFFSET('Sanitation Data'!$F$4,0,10*ROW('Sanitation Data'!F142)),NA())</f>
        <v>#N/A</v>
      </c>
      <c r="AG148" s="530" t="e">
        <f ca="1">+IF(AND(ISNUMBER(OFFSET('Sanitation Data'!$F$6,0,10*ROW('Sanitation Data'!F142))),'Data Summary'!CV148="Yes"),OFFSET('Sanitation Data'!$F$6,0,10*ROW('Sanitation Data'!F142)),NA())</f>
        <v>#N/A</v>
      </c>
      <c r="AH148" s="530" t="e">
        <f ca="1">+IF(AND(ISNUMBER(OFFSET('Sanitation Data'!$F$10,0,10*ROW('Sanitation Data'!F142))),'Data Summary'!CW148="Yes"),OFFSET('Sanitation Data'!$F$10,0,10*ROW('Sanitation Data'!F142)),NA())</f>
        <v>#N/A</v>
      </c>
      <c r="AI148" s="530" t="e">
        <f ca="1">+IF(AND(ISNUMBER(OFFSET('Sanitation Data'!$F$11,0,10*ROW('Sanitation Data'!F142))),'Data Summary'!CX148="Yes"),OFFSET('Sanitation Data'!$F$11,0,10*ROW('Sanitation Data'!F142)),NA())</f>
        <v>#N/A</v>
      </c>
      <c r="AJ148" s="530" t="e">
        <f ca="1">+IF(AND(ISNUMBER(OFFSET('Sanitation Data'!$F$12,0,10*ROW('Sanitation Data'!F142))),'Data Summary'!CY148="Yes"),OFFSET('Sanitation Data'!$F$12,0,10*ROW('Sanitation Data'!F142)),NA())</f>
        <v>#N/A</v>
      </c>
      <c r="AK148" s="530" t="e">
        <f ca="1">+IF(AND(ISNUMBER(OFFSET('Sanitation Data'!$G$4,0,10*ROW('Sanitation Data'!G142))),'Data Summary'!CZ148="Yes"),100-OFFSET('Sanitation Data'!$G$4,0,10*ROW('Sanitation Data'!G142)),NA())</f>
        <v>#N/A</v>
      </c>
      <c r="AL148" s="530" t="e">
        <f ca="1">+IF(AND(ISNUMBER(OFFSET('Sanitation Data'!$G$6,0,10*ROW('Sanitation Data'!G142))),'Data Summary'!DA148="Yes"),OFFSET('Sanitation Data'!$G$6,0,10*ROW('Sanitation Data'!G142)),NA())</f>
        <v>#N/A</v>
      </c>
      <c r="AM148" s="530" t="e">
        <f ca="1">+IF(AND(ISNUMBER(OFFSET('Sanitation Data'!$G$10,0,10*ROW('Sanitation Data'!G142))),'Data Summary'!DB148="Yes"),OFFSET('Sanitation Data'!$G$10,0,10*ROW('Sanitation Data'!G142)),NA())</f>
        <v>#N/A</v>
      </c>
      <c r="AN148" s="530" t="e">
        <f ca="1">+IF(AND(ISNUMBER(OFFSET('Sanitation Data'!$G$11,0,10*ROW('Sanitation Data'!G142))),'Data Summary'!DC148="Yes"),OFFSET('Sanitation Data'!$G$11,0,10*ROW('Sanitation Data'!G142)),NA())</f>
        <v>#N/A</v>
      </c>
      <c r="AO148" s="530" t="e">
        <f ca="1">+IF(AND(ISNUMBER(OFFSET('Sanitation Data'!$G$12,0,10*ROW('Sanitation Data'!G142))),'Data Summary'!DD148="Yes"),OFFSET('Sanitation Data'!$G$12,0,10*ROW('Sanitation Data'!G142)),NA())</f>
        <v>#N/A</v>
      </c>
      <c r="AP148" s="530" t="e">
        <f ca="1">+IF(AND(ISNUMBER(OFFSET('Sanitation Data'!$H$4,0,10*ROW('Sanitation Data'!H142))),'Data Summary'!DE148="Yes"),100-OFFSET('Sanitation Data'!$H$4,0,10*ROW('Sanitation Data'!H142)),NA())</f>
        <v>#N/A</v>
      </c>
      <c r="AQ148" s="530" t="e">
        <f ca="1">+IF(AND(ISNUMBER(OFFSET('Sanitation Data'!$H$6,0,10*ROW('Sanitation Data'!H142))),'Data Summary'!DF148="Yes"),OFFSET('Sanitation Data'!$H$6,0,10*ROW('Sanitation Data'!H142)),NA())</f>
        <v>#N/A</v>
      </c>
      <c r="AR148" s="530" t="e">
        <f ca="1">+IF(AND(ISNUMBER(OFFSET('Sanitation Data'!$H$10,0,10*ROW('Sanitation Data'!H142))),'Data Summary'!DG148="Yes"),OFFSET('Sanitation Data'!$H$10,0,10*ROW('Sanitation Data'!H142)),NA())</f>
        <v>#N/A</v>
      </c>
      <c r="AS148" s="530" t="e">
        <f ca="1">+IF(AND(ISNUMBER(OFFSET('Sanitation Data'!$H$11,0,10*ROW('Sanitation Data'!H142))),'Data Summary'!DH148="Yes"),OFFSET('Sanitation Data'!$H$11,0,10*ROW('Sanitation Data'!H142)),NA())</f>
        <v>#N/A</v>
      </c>
      <c r="AT148" s="530" t="e">
        <f ca="1">+IF(AND(ISNUMBER(OFFSET('Sanitation Data'!$H$12,0,10*ROW('Sanitation Data'!H142))),'Data Summary'!DI148="Yes"),OFFSET('Sanitation Data'!$H$12,0,10*ROW('Sanitation Data'!H142)),NA())</f>
        <v>#N/A</v>
      </c>
      <c r="AU148" s="530" t="e">
        <f ca="1">+IF(AND(ISNUMBER(OFFSET('Sanitation Data'!$I$4,0,10*ROW('Sanitation Data'!I142))),'Data Summary'!DJ148="Yes"),100-OFFSET('Sanitation Data'!$I$4,0,10*ROW('Sanitation Data'!I142)),NA())</f>
        <v>#N/A</v>
      </c>
      <c r="AV148" s="530" t="e">
        <f ca="1">+IF(AND(ISNUMBER(OFFSET('Sanitation Data'!$I$6,0,10*ROW('Sanitation Data'!I142))),'Data Summary'!DK148="Yes"),OFFSET('Sanitation Data'!$I$6,0,10*ROW('Sanitation Data'!I142)),NA())</f>
        <v>#N/A</v>
      </c>
      <c r="AW148" s="530" t="e">
        <f ca="1">+IF(AND(ISNUMBER(OFFSET('Sanitation Data'!$I$10,0,10*ROW('Sanitation Data'!I142))),'Data Summary'!DL148="Yes"),OFFSET('Sanitation Data'!$I$10,0,10*ROW('Sanitation Data'!I142)),NA())</f>
        <v>#N/A</v>
      </c>
      <c r="AX148" s="530" t="e">
        <f ca="1">+IF(AND(ISNUMBER(OFFSET('Sanitation Data'!$I$11,0,10*ROW('Sanitation Data'!I142))),'Data Summary'!DM148="Yes"),OFFSET('Sanitation Data'!$I$11,0,10*ROW('Sanitation Data'!I142)),NA())</f>
        <v>#N/A</v>
      </c>
      <c r="AY148" s="530" t="e">
        <f ca="1">+IF(AND(ISNUMBER(OFFSET('Sanitation Data'!$I$12,0,10*ROW('Sanitation Data'!I142))),'Data Summary'!DN148="Yes"),OFFSET('Sanitation Data'!$I$12,0,10*ROW('Sanitation Data'!I142)),NA())</f>
        <v>#N/A</v>
      </c>
      <c r="AZ148" s="531" t="e">
        <f ca="1">+IF(AND(ISNUMBER(OFFSET('Hygiene Data'!$D$5,0,10*ROW('Hygiene Data'!D142))),'Data Summary'!DO148="Yes"),OFFSET('Hygiene Data'!$D$5,0,10*ROW('Hygiene Data'!D142)),NA())</f>
        <v>#N/A</v>
      </c>
      <c r="BA148" s="531" t="e">
        <f ca="1">+IF(AND(ISNUMBER(OFFSET('Hygiene Data'!$D$7,0,10*ROW('Hygiene Data'!D142))),'Data Summary'!DP148="Yes"),OFFSET('Hygiene Data'!$D$7,0,10*ROW('Hygiene Data'!D142)),NA())</f>
        <v>#N/A</v>
      </c>
      <c r="BB148" s="531" t="e">
        <f ca="1">+IF(AND(ISNUMBER(OFFSET('Hygiene Data'!$D$9,0,10*ROW('Hygiene Data'!D142))),'Data Summary'!DQ148="Yes"),OFFSET('Hygiene Data'!$D$9,0,10*ROW('Hygiene Data'!D142)),NA())</f>
        <v>#N/A</v>
      </c>
      <c r="BC148" s="531" t="e">
        <f ca="1">+IF(AND(ISNUMBER(OFFSET('Hygiene Data'!$E$5,0,10*ROW('Hygiene Data'!E142))),'Data Summary'!DR148="Yes"),OFFSET('Hygiene Data'!$E$5,0,10*ROW('Hygiene Data'!E142)),NA())</f>
        <v>#N/A</v>
      </c>
      <c r="BD148" s="531" t="e">
        <f ca="1">+IF(AND(ISNUMBER(OFFSET('Hygiene Data'!$E$7,0,10*ROW('Hygiene Data'!E142))),'Data Summary'!DS148="Yes"),OFFSET('Hygiene Data'!$E$7,0,10*ROW('Hygiene Data'!E142)),NA())</f>
        <v>#N/A</v>
      </c>
      <c r="BE148" s="531" t="e">
        <f ca="1">+IF(AND(ISNUMBER(OFFSET('Hygiene Data'!$E$9,0,10*ROW('Hygiene Data'!E142))),'Data Summary'!DT148="Yes"),OFFSET('Hygiene Data'!$E$9,0,10*ROW('Hygiene Data'!E142)),NA())</f>
        <v>#N/A</v>
      </c>
      <c r="BF148" s="531" t="e">
        <f ca="1">+IF(AND(ISNUMBER(OFFSET('Hygiene Data'!$F$5,0,10*ROW('Hygiene Data'!F142))),'Data Summary'!DU148="Yes"),OFFSET('Hygiene Data'!$F$5,0,10*ROW('Hygiene Data'!F142)),NA())</f>
        <v>#N/A</v>
      </c>
      <c r="BG148" s="531" t="e">
        <f ca="1">+IF(AND(ISNUMBER(OFFSET('Hygiene Data'!$F$7,0,10*ROW('Hygiene Data'!F142))),'Data Summary'!DV148="Yes"),OFFSET('Hygiene Data'!$F$7,0,10*ROW('Hygiene Data'!F142)),NA())</f>
        <v>#N/A</v>
      </c>
      <c r="BH148" s="531" t="e">
        <f ca="1">+IF(AND(ISNUMBER(OFFSET('Hygiene Data'!$F$9,0,10*ROW('Hygiene Data'!F142))),'Data Summary'!DW148="Yes"),OFFSET('Hygiene Data'!$F$9,0,10*ROW('Hygiene Data'!F142)),NA())</f>
        <v>#N/A</v>
      </c>
      <c r="BI148" s="531" t="e">
        <f ca="1">+IF(AND(ISNUMBER(OFFSET('Hygiene Data'!$G$5,0,10*ROW('Hygiene Data'!G142))),'Data Summary'!DX148="Yes"),OFFSET('Hygiene Data'!$G$5,0,10*ROW('Hygiene Data'!G142)),NA())</f>
        <v>#N/A</v>
      </c>
      <c r="BJ148" s="531" t="e">
        <f ca="1">+IF(AND(ISNUMBER(OFFSET('Hygiene Data'!$G$7,0,10*ROW('Hygiene Data'!G142))),'Data Summary'!DY148="Yes"),OFFSET('Hygiene Data'!$G$7,0,10*ROW('Hygiene Data'!G142)),NA())</f>
        <v>#N/A</v>
      </c>
      <c r="BK148" s="531" t="e">
        <f ca="1">+IF(AND(ISNUMBER(OFFSET('Hygiene Data'!$G$9,0,10*ROW('Hygiene Data'!G142))),'Data Summary'!DZ148="Yes"),OFFSET('Hygiene Data'!$G$9,0,10*ROW('Hygiene Data'!G142)),NA())</f>
        <v>#N/A</v>
      </c>
      <c r="BL148" s="531" t="e">
        <f ca="1">+IF(AND(ISNUMBER(OFFSET('Hygiene Data'!$H$5,0,10*ROW('Hygiene Data'!H142))),'Data Summary'!EA148="Yes"),OFFSET('Hygiene Data'!$H$5,0,10*ROW('Hygiene Data'!H142)),NA())</f>
        <v>#N/A</v>
      </c>
      <c r="BM148" s="531" t="e">
        <f ca="1">+IF(AND(ISNUMBER(OFFSET('Hygiene Data'!$H$7,0,10*ROW('Hygiene Data'!H142))),'Data Summary'!EB148="Yes"),OFFSET('Hygiene Data'!$H$7,0,10*ROW('Hygiene Data'!H142)),NA())</f>
        <v>#N/A</v>
      </c>
      <c r="BN148" s="531" t="e">
        <f ca="1">+IF(AND(ISNUMBER(OFFSET('Hygiene Data'!$H$9,0,10*ROW('Hygiene Data'!H142))),'Data Summary'!EC148="Yes"),OFFSET('Hygiene Data'!$H$9,0,10*ROW('Hygiene Data'!H142)),NA())</f>
        <v>#N/A</v>
      </c>
      <c r="BO148" s="531" t="e">
        <f ca="1">+IF(AND(ISNUMBER(OFFSET('Hygiene Data'!$I$5,0,10*ROW('Hygiene Data'!I142))),'Data Summary'!ED148="Yes"),OFFSET('Hygiene Data'!$I$5,0,10*ROW('Hygiene Data'!I142)),NA())</f>
        <v>#N/A</v>
      </c>
      <c r="BP148" s="531" t="e">
        <f ca="1">+IF(AND(ISNUMBER(OFFSET('Hygiene Data'!$I$7,0,10*ROW('Hygiene Data'!I142))),'Data Summary'!EE148="Yes"),OFFSET('Hygiene Data'!$I$7,0,10*ROW('Hygiene Data'!I142)),NA())</f>
        <v>#N/A</v>
      </c>
      <c r="BQ148" s="531" t="e">
        <f ca="1">+IF(AND(ISNUMBER(OFFSET('Hygiene Data'!$I$9,0,10*ROW('Hygiene Data'!I142))),'Data Summary'!EF148="Yes"),OFFSET('Hygiene Data'!$I$9,0,10*ROW('Hygiene Data'!I142)),NA())</f>
        <v>#N/A</v>
      </c>
    </row>
    <row r="149" spans="1:69" x14ac:dyDescent="0.25">
      <c r="A149" s="527" t="e">
        <f ca="1">+RIGHT('Data Summary'!A149,LEN('Data Summary'!A149)-9)</f>
        <v>#VALUE!</v>
      </c>
      <c r="B149" s="501" t="str">
        <f ca="1">+IF(ISTEXT('Data Summary'!B149),'Data Summary'!B149,"")</f>
        <v/>
      </c>
      <c r="C149" s="528" t="e">
        <f ca="1">+VALUE('Data Summary'!C149)</f>
        <v>#VALUE!</v>
      </c>
      <c r="D149" s="529" t="e">
        <f ca="1">+IF(AND(ISNUMBER(OFFSET('Water Data'!$D$4,0,10*ROW('Water Data'!D143))),'Data Summary'!BS149="Yes"),100-OFFSET('Water Data'!$D$4,0,10*ROW('Water Data'!D143)),NA())</f>
        <v>#N/A</v>
      </c>
      <c r="E149" s="529" t="e">
        <f ca="1">+IF(AND(ISNUMBER(OFFSET('Water Data'!$D$6,0,10*ROW('Water Data'!D143))),'Data Summary'!BT149="Yes"),OFFSET('Water Data'!$D$6,0,10*ROW('Water Data'!D143)),NA())</f>
        <v>#N/A</v>
      </c>
      <c r="F149" s="529" t="e">
        <f ca="1">+IF(AND(ISNUMBER(OFFSET('Water Data'!$D$9,0,10*ROW('Water Data'!D143))),'Data Summary'!BU149="Yes"),OFFSET('Water Data'!$D$9,0,10*ROW('Water Data'!D143)),NA())</f>
        <v>#N/A</v>
      </c>
      <c r="G149" s="529" t="e">
        <f ca="1">+IF(AND(ISNUMBER(OFFSET('Water Data'!$E$4,0,10*ROW('Water Data'!E143))),'Data Summary'!BV149="Yes"),100-OFFSET('Water Data'!$E$4,0,10*ROW('Water Data'!E143)),NA())</f>
        <v>#N/A</v>
      </c>
      <c r="H149" s="529" t="e">
        <f ca="1">+IF(AND(ISNUMBER(OFFSET('Water Data'!$E$6,0,10*ROW('Water Data'!E143))),'Data Summary'!BW149="Yes"),OFFSET('Water Data'!$E$6,0,10*ROW('Water Data'!E143)),NA())</f>
        <v>#N/A</v>
      </c>
      <c r="I149" s="529" t="e">
        <f ca="1">+IF(AND(ISNUMBER(OFFSET('Water Data'!$E$9,0,10*ROW('Water Data'!E143))),'Data Summary'!BX149="Yes"),OFFSET('Water Data'!$E$9,0,10*ROW('Water Data'!E143)),NA())</f>
        <v>#N/A</v>
      </c>
      <c r="J149" s="529" t="e">
        <f ca="1">+IF(AND(ISNUMBER(OFFSET('Water Data'!$F$4,0,10*ROW('Water Data'!F143))),'Data Summary'!BY149="Yes"),100-OFFSET('Water Data'!$F$4,0,10*ROW('Water Data'!F143)),NA())</f>
        <v>#N/A</v>
      </c>
      <c r="K149" s="529" t="e">
        <f ca="1">+IF(AND(ISNUMBER(OFFSET('Water Data'!$F$6,0,10*ROW('Water Data'!F143))),'Data Summary'!BZ149="Yes"),OFFSET('Water Data'!$F$6,0,10*ROW('Water Data'!F143)),NA())</f>
        <v>#N/A</v>
      </c>
      <c r="L149" s="529" t="e">
        <f ca="1">+IF(AND(ISNUMBER(OFFSET('Water Data'!$F$9,0,10*ROW('Water Data'!F143))),'Data Summary'!CA149="Yes"),OFFSET('Water Data'!$F$9,0,10*ROW('Water Data'!F143)),NA())</f>
        <v>#N/A</v>
      </c>
      <c r="M149" s="529" t="e">
        <f ca="1">+IF(AND(ISNUMBER(OFFSET('Water Data'!$G$4,0,10*ROW('Water Data'!G143))),'Data Summary'!CB149="Yes"),100-OFFSET('Water Data'!$G$4,0,10*ROW('Water Data'!G143)),NA())</f>
        <v>#N/A</v>
      </c>
      <c r="N149" s="529" t="e">
        <f ca="1">+IF(AND(ISNUMBER(OFFSET('Water Data'!$G$6,0,10*ROW('Water Data'!G143))),'Data Summary'!CC149="Yes"),OFFSET('Water Data'!$G$6,0,10*ROW('Water Data'!G143)),NA())</f>
        <v>#N/A</v>
      </c>
      <c r="O149" s="529" t="e">
        <f ca="1">+IF(AND(ISNUMBER(OFFSET('Water Data'!$G$9,0,10*ROW('Water Data'!G143))),'Data Summary'!CD149="Yes"),OFFSET('Water Data'!$G$9,0,10*ROW('Water Data'!G143)),NA())</f>
        <v>#N/A</v>
      </c>
      <c r="P149" s="529" t="e">
        <f ca="1">+IF(AND(ISNUMBER(OFFSET('Water Data'!$H$4,0,10*ROW('Water Data'!H143))),'Data Summary'!CE149="Yes"),100-OFFSET('Water Data'!$H$4,0,10*ROW('Water Data'!H143)),NA())</f>
        <v>#N/A</v>
      </c>
      <c r="Q149" s="529" t="e">
        <f ca="1">+IF(AND(ISNUMBER(OFFSET('Water Data'!$H$6,0,10*ROW('Water Data'!H143))),'Data Summary'!CF149="Yes"),OFFSET('Water Data'!$H$6,0,10*ROW('Water Data'!H143)),NA())</f>
        <v>#N/A</v>
      </c>
      <c r="R149" s="529" t="e">
        <f ca="1">+IF(AND(ISNUMBER(OFFSET('Water Data'!$H$9,0,10*ROW('Water Data'!H143))),'Data Summary'!CG149="Yes"),OFFSET('Water Data'!$H$9,0,10*ROW('Water Data'!H143)),NA())</f>
        <v>#N/A</v>
      </c>
      <c r="S149" s="529" t="e">
        <f ca="1">+IF(AND(ISNUMBER(OFFSET('Water Data'!$I$4,0,10*ROW('Water Data'!I143))),'Data Summary'!CH149="Yes"),100-OFFSET('Water Data'!$I$4,0,10*ROW('Water Data'!I143)),NA())</f>
        <v>#N/A</v>
      </c>
      <c r="T149" s="529" t="e">
        <f ca="1">+IF(AND(ISNUMBER(OFFSET('Water Data'!$I$6,0,10*ROW('Water Data'!I143))),'Data Summary'!CI149="Yes"),OFFSET('Water Data'!$I$6,0,10*ROW('Water Data'!I143)),NA())</f>
        <v>#N/A</v>
      </c>
      <c r="U149" s="529" t="e">
        <f ca="1">+IF(AND(ISNUMBER(OFFSET('Water Data'!$I$9,0,10*ROW('Water Data'!I143))),'Data Summary'!CJ149="Yes"),OFFSET('Water Data'!$I$9,0,10*ROW('Water Data'!I143)),NA())</f>
        <v>#N/A</v>
      </c>
      <c r="V149" s="530" t="e">
        <f ca="1">+IF(AND(ISNUMBER(OFFSET('Sanitation Data'!$D$4,0,10*ROW('Sanitation Data'!D143))),'Data Summary'!CK149="Yes"),100-OFFSET('Sanitation Data'!$D$4,0,10*ROW('Sanitation Data'!D143)),NA())</f>
        <v>#N/A</v>
      </c>
      <c r="W149" s="530" t="e">
        <f ca="1">+IF(AND(ISNUMBER(OFFSET('Sanitation Data'!$D$6,0,10*ROW('Sanitation Data'!D143))),'Data Summary'!CL149="Yes"),OFFSET('Sanitation Data'!$D$6,0,10*ROW('Sanitation Data'!D143)),NA())</f>
        <v>#N/A</v>
      </c>
      <c r="X149" s="530" t="e">
        <f ca="1">+IF(AND(ISNUMBER(OFFSET('Sanitation Data'!$D$10,0,10*ROW('Sanitation Data'!D143))),'Data Summary'!CM149="Yes"),OFFSET('Sanitation Data'!$D$10,0,10*ROW('Sanitation Data'!D143)),NA())</f>
        <v>#N/A</v>
      </c>
      <c r="Y149" s="530" t="e">
        <f ca="1">+IF(AND(ISNUMBER(OFFSET('Sanitation Data'!$D$11,0,10*ROW('Sanitation Data'!D143))),'Data Summary'!CN149="Yes"),OFFSET('Sanitation Data'!$D$11,0,10*ROW('Sanitation Data'!D143)),NA())</f>
        <v>#N/A</v>
      </c>
      <c r="Z149" s="530" t="e">
        <f ca="1">+IF(AND(ISNUMBER(OFFSET('Sanitation Data'!$D$12,0,10*ROW('Sanitation Data'!D143))),'Data Summary'!CO149="Yes"),OFFSET('Sanitation Data'!$D$12,0,10*ROW('Sanitation Data'!D143)),NA())</f>
        <v>#N/A</v>
      </c>
      <c r="AA149" s="530" t="e">
        <f ca="1">+IF(AND(ISNUMBER(OFFSET('Sanitation Data'!$E$4,0,10*ROW('Sanitation Data'!E143))),'Data Summary'!CP149="Yes"),100-OFFSET('Sanitation Data'!$E$4,0,10*ROW('Sanitation Data'!E143)),NA())</f>
        <v>#N/A</v>
      </c>
      <c r="AB149" s="530" t="e">
        <f ca="1">+IF(AND(ISNUMBER(OFFSET('Sanitation Data'!$E$6,0,10*ROW('Sanitation Data'!E143))),'Data Summary'!CQ149="Yes"),OFFSET('Sanitation Data'!$E$6,0,10*ROW('Sanitation Data'!E143)),NA())</f>
        <v>#N/A</v>
      </c>
      <c r="AC149" s="530" t="e">
        <f ca="1">+IF(AND(ISNUMBER(OFFSET('Sanitation Data'!$E$10,0,10*ROW('Sanitation Data'!E143))),'Data Summary'!CR149="Yes"),OFFSET('Sanitation Data'!$E$10,0,10*ROW('Sanitation Data'!E143)),NA())</f>
        <v>#N/A</v>
      </c>
      <c r="AD149" s="530" t="e">
        <f ca="1">+IF(AND(ISNUMBER(OFFSET('Sanitation Data'!$E$11,0,10*ROW('Sanitation Data'!E143))),'Data Summary'!CS149="Yes"),OFFSET('Sanitation Data'!$E$11,0,10*ROW('Sanitation Data'!E143)),NA())</f>
        <v>#N/A</v>
      </c>
      <c r="AE149" s="530" t="e">
        <f ca="1">+IF(AND(ISNUMBER(OFFSET('Sanitation Data'!$E$12,0,10*ROW('Sanitation Data'!E143))),'Data Summary'!CT149="Yes"),OFFSET('Sanitation Data'!$E$12,0,10*ROW('Sanitation Data'!E143)),NA())</f>
        <v>#N/A</v>
      </c>
      <c r="AF149" s="530" t="e">
        <f ca="1">+IF(AND(ISNUMBER(OFFSET('Sanitation Data'!$F$4,0,10*ROW('Sanitation Data'!F143))),'Data Summary'!CU149="Yes"),100-OFFSET('Sanitation Data'!$F$4,0,10*ROW('Sanitation Data'!F143)),NA())</f>
        <v>#N/A</v>
      </c>
      <c r="AG149" s="530" t="e">
        <f ca="1">+IF(AND(ISNUMBER(OFFSET('Sanitation Data'!$F$6,0,10*ROW('Sanitation Data'!F143))),'Data Summary'!CV149="Yes"),OFFSET('Sanitation Data'!$F$6,0,10*ROW('Sanitation Data'!F143)),NA())</f>
        <v>#N/A</v>
      </c>
      <c r="AH149" s="530" t="e">
        <f ca="1">+IF(AND(ISNUMBER(OFFSET('Sanitation Data'!$F$10,0,10*ROW('Sanitation Data'!F143))),'Data Summary'!CW149="Yes"),OFFSET('Sanitation Data'!$F$10,0,10*ROW('Sanitation Data'!F143)),NA())</f>
        <v>#N/A</v>
      </c>
      <c r="AI149" s="530" t="e">
        <f ca="1">+IF(AND(ISNUMBER(OFFSET('Sanitation Data'!$F$11,0,10*ROW('Sanitation Data'!F143))),'Data Summary'!CX149="Yes"),OFFSET('Sanitation Data'!$F$11,0,10*ROW('Sanitation Data'!F143)),NA())</f>
        <v>#N/A</v>
      </c>
      <c r="AJ149" s="530" t="e">
        <f ca="1">+IF(AND(ISNUMBER(OFFSET('Sanitation Data'!$F$12,0,10*ROW('Sanitation Data'!F143))),'Data Summary'!CY149="Yes"),OFFSET('Sanitation Data'!$F$12,0,10*ROW('Sanitation Data'!F143)),NA())</f>
        <v>#N/A</v>
      </c>
      <c r="AK149" s="530" t="e">
        <f ca="1">+IF(AND(ISNUMBER(OFFSET('Sanitation Data'!$G$4,0,10*ROW('Sanitation Data'!G143))),'Data Summary'!CZ149="Yes"),100-OFFSET('Sanitation Data'!$G$4,0,10*ROW('Sanitation Data'!G143)),NA())</f>
        <v>#N/A</v>
      </c>
      <c r="AL149" s="530" t="e">
        <f ca="1">+IF(AND(ISNUMBER(OFFSET('Sanitation Data'!$G$6,0,10*ROW('Sanitation Data'!G143))),'Data Summary'!DA149="Yes"),OFFSET('Sanitation Data'!$G$6,0,10*ROW('Sanitation Data'!G143)),NA())</f>
        <v>#N/A</v>
      </c>
      <c r="AM149" s="530" t="e">
        <f ca="1">+IF(AND(ISNUMBER(OFFSET('Sanitation Data'!$G$10,0,10*ROW('Sanitation Data'!G143))),'Data Summary'!DB149="Yes"),OFFSET('Sanitation Data'!$G$10,0,10*ROW('Sanitation Data'!G143)),NA())</f>
        <v>#N/A</v>
      </c>
      <c r="AN149" s="530" t="e">
        <f ca="1">+IF(AND(ISNUMBER(OFFSET('Sanitation Data'!$G$11,0,10*ROW('Sanitation Data'!G143))),'Data Summary'!DC149="Yes"),OFFSET('Sanitation Data'!$G$11,0,10*ROW('Sanitation Data'!G143)),NA())</f>
        <v>#N/A</v>
      </c>
      <c r="AO149" s="530" t="e">
        <f ca="1">+IF(AND(ISNUMBER(OFFSET('Sanitation Data'!$G$12,0,10*ROW('Sanitation Data'!G143))),'Data Summary'!DD149="Yes"),OFFSET('Sanitation Data'!$G$12,0,10*ROW('Sanitation Data'!G143)),NA())</f>
        <v>#N/A</v>
      </c>
      <c r="AP149" s="530" t="e">
        <f ca="1">+IF(AND(ISNUMBER(OFFSET('Sanitation Data'!$H$4,0,10*ROW('Sanitation Data'!H143))),'Data Summary'!DE149="Yes"),100-OFFSET('Sanitation Data'!$H$4,0,10*ROW('Sanitation Data'!H143)),NA())</f>
        <v>#N/A</v>
      </c>
      <c r="AQ149" s="530" t="e">
        <f ca="1">+IF(AND(ISNUMBER(OFFSET('Sanitation Data'!$H$6,0,10*ROW('Sanitation Data'!H143))),'Data Summary'!DF149="Yes"),OFFSET('Sanitation Data'!$H$6,0,10*ROW('Sanitation Data'!H143)),NA())</f>
        <v>#N/A</v>
      </c>
      <c r="AR149" s="530" t="e">
        <f ca="1">+IF(AND(ISNUMBER(OFFSET('Sanitation Data'!$H$10,0,10*ROW('Sanitation Data'!H143))),'Data Summary'!DG149="Yes"),OFFSET('Sanitation Data'!$H$10,0,10*ROW('Sanitation Data'!H143)),NA())</f>
        <v>#N/A</v>
      </c>
      <c r="AS149" s="530" t="e">
        <f ca="1">+IF(AND(ISNUMBER(OFFSET('Sanitation Data'!$H$11,0,10*ROW('Sanitation Data'!H143))),'Data Summary'!DH149="Yes"),OFFSET('Sanitation Data'!$H$11,0,10*ROW('Sanitation Data'!H143)),NA())</f>
        <v>#N/A</v>
      </c>
      <c r="AT149" s="530" t="e">
        <f ca="1">+IF(AND(ISNUMBER(OFFSET('Sanitation Data'!$H$12,0,10*ROW('Sanitation Data'!H143))),'Data Summary'!DI149="Yes"),OFFSET('Sanitation Data'!$H$12,0,10*ROW('Sanitation Data'!H143)),NA())</f>
        <v>#N/A</v>
      </c>
      <c r="AU149" s="530" t="e">
        <f ca="1">+IF(AND(ISNUMBER(OFFSET('Sanitation Data'!$I$4,0,10*ROW('Sanitation Data'!I143))),'Data Summary'!DJ149="Yes"),100-OFFSET('Sanitation Data'!$I$4,0,10*ROW('Sanitation Data'!I143)),NA())</f>
        <v>#N/A</v>
      </c>
      <c r="AV149" s="530" t="e">
        <f ca="1">+IF(AND(ISNUMBER(OFFSET('Sanitation Data'!$I$6,0,10*ROW('Sanitation Data'!I143))),'Data Summary'!DK149="Yes"),OFFSET('Sanitation Data'!$I$6,0,10*ROW('Sanitation Data'!I143)),NA())</f>
        <v>#N/A</v>
      </c>
      <c r="AW149" s="530" t="e">
        <f ca="1">+IF(AND(ISNUMBER(OFFSET('Sanitation Data'!$I$10,0,10*ROW('Sanitation Data'!I143))),'Data Summary'!DL149="Yes"),OFFSET('Sanitation Data'!$I$10,0,10*ROW('Sanitation Data'!I143)),NA())</f>
        <v>#N/A</v>
      </c>
      <c r="AX149" s="530" t="e">
        <f ca="1">+IF(AND(ISNUMBER(OFFSET('Sanitation Data'!$I$11,0,10*ROW('Sanitation Data'!I143))),'Data Summary'!DM149="Yes"),OFFSET('Sanitation Data'!$I$11,0,10*ROW('Sanitation Data'!I143)),NA())</f>
        <v>#N/A</v>
      </c>
      <c r="AY149" s="530" t="e">
        <f ca="1">+IF(AND(ISNUMBER(OFFSET('Sanitation Data'!$I$12,0,10*ROW('Sanitation Data'!I143))),'Data Summary'!DN149="Yes"),OFFSET('Sanitation Data'!$I$12,0,10*ROW('Sanitation Data'!I143)),NA())</f>
        <v>#N/A</v>
      </c>
      <c r="AZ149" s="531" t="e">
        <f ca="1">+IF(AND(ISNUMBER(OFFSET('Hygiene Data'!$D$5,0,10*ROW('Hygiene Data'!D143))),'Data Summary'!DO149="Yes"),OFFSET('Hygiene Data'!$D$5,0,10*ROW('Hygiene Data'!D143)),NA())</f>
        <v>#N/A</v>
      </c>
      <c r="BA149" s="531" t="e">
        <f ca="1">+IF(AND(ISNUMBER(OFFSET('Hygiene Data'!$D$7,0,10*ROW('Hygiene Data'!D143))),'Data Summary'!DP149="Yes"),OFFSET('Hygiene Data'!$D$7,0,10*ROW('Hygiene Data'!D143)),NA())</f>
        <v>#N/A</v>
      </c>
      <c r="BB149" s="531" t="e">
        <f ca="1">+IF(AND(ISNUMBER(OFFSET('Hygiene Data'!$D$9,0,10*ROW('Hygiene Data'!D143))),'Data Summary'!DQ149="Yes"),OFFSET('Hygiene Data'!$D$9,0,10*ROW('Hygiene Data'!D143)),NA())</f>
        <v>#N/A</v>
      </c>
      <c r="BC149" s="531" t="e">
        <f ca="1">+IF(AND(ISNUMBER(OFFSET('Hygiene Data'!$E$5,0,10*ROW('Hygiene Data'!E143))),'Data Summary'!DR149="Yes"),OFFSET('Hygiene Data'!$E$5,0,10*ROW('Hygiene Data'!E143)),NA())</f>
        <v>#N/A</v>
      </c>
      <c r="BD149" s="531" t="e">
        <f ca="1">+IF(AND(ISNUMBER(OFFSET('Hygiene Data'!$E$7,0,10*ROW('Hygiene Data'!E143))),'Data Summary'!DS149="Yes"),OFFSET('Hygiene Data'!$E$7,0,10*ROW('Hygiene Data'!E143)),NA())</f>
        <v>#N/A</v>
      </c>
      <c r="BE149" s="531" t="e">
        <f ca="1">+IF(AND(ISNUMBER(OFFSET('Hygiene Data'!$E$9,0,10*ROW('Hygiene Data'!E143))),'Data Summary'!DT149="Yes"),OFFSET('Hygiene Data'!$E$9,0,10*ROW('Hygiene Data'!E143)),NA())</f>
        <v>#N/A</v>
      </c>
      <c r="BF149" s="531" t="e">
        <f ca="1">+IF(AND(ISNUMBER(OFFSET('Hygiene Data'!$F$5,0,10*ROW('Hygiene Data'!F143))),'Data Summary'!DU149="Yes"),OFFSET('Hygiene Data'!$F$5,0,10*ROW('Hygiene Data'!F143)),NA())</f>
        <v>#N/A</v>
      </c>
      <c r="BG149" s="531" t="e">
        <f ca="1">+IF(AND(ISNUMBER(OFFSET('Hygiene Data'!$F$7,0,10*ROW('Hygiene Data'!F143))),'Data Summary'!DV149="Yes"),OFFSET('Hygiene Data'!$F$7,0,10*ROW('Hygiene Data'!F143)),NA())</f>
        <v>#N/A</v>
      </c>
      <c r="BH149" s="531" t="e">
        <f ca="1">+IF(AND(ISNUMBER(OFFSET('Hygiene Data'!$F$9,0,10*ROW('Hygiene Data'!F143))),'Data Summary'!DW149="Yes"),OFFSET('Hygiene Data'!$F$9,0,10*ROW('Hygiene Data'!F143)),NA())</f>
        <v>#N/A</v>
      </c>
      <c r="BI149" s="531" t="e">
        <f ca="1">+IF(AND(ISNUMBER(OFFSET('Hygiene Data'!$G$5,0,10*ROW('Hygiene Data'!G143))),'Data Summary'!DX149="Yes"),OFFSET('Hygiene Data'!$G$5,0,10*ROW('Hygiene Data'!G143)),NA())</f>
        <v>#N/A</v>
      </c>
      <c r="BJ149" s="531" t="e">
        <f ca="1">+IF(AND(ISNUMBER(OFFSET('Hygiene Data'!$G$7,0,10*ROW('Hygiene Data'!G143))),'Data Summary'!DY149="Yes"),OFFSET('Hygiene Data'!$G$7,0,10*ROW('Hygiene Data'!G143)),NA())</f>
        <v>#N/A</v>
      </c>
      <c r="BK149" s="531" t="e">
        <f ca="1">+IF(AND(ISNUMBER(OFFSET('Hygiene Data'!$G$9,0,10*ROW('Hygiene Data'!G143))),'Data Summary'!DZ149="Yes"),OFFSET('Hygiene Data'!$G$9,0,10*ROW('Hygiene Data'!G143)),NA())</f>
        <v>#N/A</v>
      </c>
      <c r="BL149" s="531" t="e">
        <f ca="1">+IF(AND(ISNUMBER(OFFSET('Hygiene Data'!$H$5,0,10*ROW('Hygiene Data'!H143))),'Data Summary'!EA149="Yes"),OFFSET('Hygiene Data'!$H$5,0,10*ROW('Hygiene Data'!H143)),NA())</f>
        <v>#N/A</v>
      </c>
      <c r="BM149" s="531" t="e">
        <f ca="1">+IF(AND(ISNUMBER(OFFSET('Hygiene Data'!$H$7,0,10*ROW('Hygiene Data'!H143))),'Data Summary'!EB149="Yes"),OFFSET('Hygiene Data'!$H$7,0,10*ROW('Hygiene Data'!H143)),NA())</f>
        <v>#N/A</v>
      </c>
      <c r="BN149" s="531" t="e">
        <f ca="1">+IF(AND(ISNUMBER(OFFSET('Hygiene Data'!$H$9,0,10*ROW('Hygiene Data'!H143))),'Data Summary'!EC149="Yes"),OFFSET('Hygiene Data'!$H$9,0,10*ROW('Hygiene Data'!H143)),NA())</f>
        <v>#N/A</v>
      </c>
      <c r="BO149" s="531" t="e">
        <f ca="1">+IF(AND(ISNUMBER(OFFSET('Hygiene Data'!$I$5,0,10*ROW('Hygiene Data'!I143))),'Data Summary'!ED149="Yes"),OFFSET('Hygiene Data'!$I$5,0,10*ROW('Hygiene Data'!I143)),NA())</f>
        <v>#N/A</v>
      </c>
      <c r="BP149" s="531" t="e">
        <f ca="1">+IF(AND(ISNUMBER(OFFSET('Hygiene Data'!$I$7,0,10*ROW('Hygiene Data'!I143))),'Data Summary'!EE149="Yes"),OFFSET('Hygiene Data'!$I$7,0,10*ROW('Hygiene Data'!I143)),NA())</f>
        <v>#N/A</v>
      </c>
      <c r="BQ149" s="531" t="e">
        <f ca="1">+IF(AND(ISNUMBER(OFFSET('Hygiene Data'!$I$9,0,10*ROW('Hygiene Data'!I143))),'Data Summary'!EF149="Yes"),OFFSET('Hygiene Data'!$I$9,0,10*ROW('Hygiene Data'!I143)),NA())</f>
        <v>#N/A</v>
      </c>
    </row>
    <row r="150" spans="1:69" x14ac:dyDescent="0.25">
      <c r="A150" s="527" t="e">
        <f ca="1">+RIGHT('Data Summary'!A150,LEN('Data Summary'!A150)-9)</f>
        <v>#VALUE!</v>
      </c>
      <c r="B150" s="501" t="str">
        <f ca="1">+IF(ISTEXT('Data Summary'!B150),'Data Summary'!B150,"")</f>
        <v/>
      </c>
      <c r="C150" s="528" t="e">
        <f ca="1">+VALUE('Data Summary'!C150)</f>
        <v>#VALUE!</v>
      </c>
      <c r="D150" s="529" t="e">
        <f ca="1">+IF(AND(ISNUMBER(OFFSET('Water Data'!$D$4,0,10*ROW('Water Data'!D144))),'Data Summary'!BS150="Yes"),100-OFFSET('Water Data'!$D$4,0,10*ROW('Water Data'!D144)),NA())</f>
        <v>#N/A</v>
      </c>
      <c r="E150" s="529" t="e">
        <f ca="1">+IF(AND(ISNUMBER(OFFSET('Water Data'!$D$6,0,10*ROW('Water Data'!D144))),'Data Summary'!BT150="Yes"),OFFSET('Water Data'!$D$6,0,10*ROW('Water Data'!D144)),NA())</f>
        <v>#N/A</v>
      </c>
      <c r="F150" s="529" t="e">
        <f ca="1">+IF(AND(ISNUMBER(OFFSET('Water Data'!$D$9,0,10*ROW('Water Data'!D144))),'Data Summary'!BU150="Yes"),OFFSET('Water Data'!$D$9,0,10*ROW('Water Data'!D144)),NA())</f>
        <v>#N/A</v>
      </c>
      <c r="G150" s="529" t="e">
        <f ca="1">+IF(AND(ISNUMBER(OFFSET('Water Data'!$E$4,0,10*ROW('Water Data'!E144))),'Data Summary'!BV150="Yes"),100-OFFSET('Water Data'!$E$4,0,10*ROW('Water Data'!E144)),NA())</f>
        <v>#N/A</v>
      </c>
      <c r="H150" s="529" t="e">
        <f ca="1">+IF(AND(ISNUMBER(OFFSET('Water Data'!$E$6,0,10*ROW('Water Data'!E144))),'Data Summary'!BW150="Yes"),OFFSET('Water Data'!$E$6,0,10*ROW('Water Data'!E144)),NA())</f>
        <v>#N/A</v>
      </c>
      <c r="I150" s="529" t="e">
        <f ca="1">+IF(AND(ISNUMBER(OFFSET('Water Data'!$E$9,0,10*ROW('Water Data'!E144))),'Data Summary'!BX150="Yes"),OFFSET('Water Data'!$E$9,0,10*ROW('Water Data'!E144)),NA())</f>
        <v>#N/A</v>
      </c>
      <c r="J150" s="529" t="e">
        <f ca="1">+IF(AND(ISNUMBER(OFFSET('Water Data'!$F$4,0,10*ROW('Water Data'!F144))),'Data Summary'!BY150="Yes"),100-OFFSET('Water Data'!$F$4,0,10*ROW('Water Data'!F144)),NA())</f>
        <v>#N/A</v>
      </c>
      <c r="K150" s="529" t="e">
        <f ca="1">+IF(AND(ISNUMBER(OFFSET('Water Data'!$F$6,0,10*ROW('Water Data'!F144))),'Data Summary'!BZ150="Yes"),OFFSET('Water Data'!$F$6,0,10*ROW('Water Data'!F144)),NA())</f>
        <v>#N/A</v>
      </c>
      <c r="L150" s="529" t="e">
        <f ca="1">+IF(AND(ISNUMBER(OFFSET('Water Data'!$F$9,0,10*ROW('Water Data'!F144))),'Data Summary'!CA150="Yes"),OFFSET('Water Data'!$F$9,0,10*ROW('Water Data'!F144)),NA())</f>
        <v>#N/A</v>
      </c>
      <c r="M150" s="529" t="e">
        <f ca="1">+IF(AND(ISNUMBER(OFFSET('Water Data'!$G$4,0,10*ROW('Water Data'!G144))),'Data Summary'!CB150="Yes"),100-OFFSET('Water Data'!$G$4,0,10*ROW('Water Data'!G144)),NA())</f>
        <v>#N/A</v>
      </c>
      <c r="N150" s="529" t="e">
        <f ca="1">+IF(AND(ISNUMBER(OFFSET('Water Data'!$G$6,0,10*ROW('Water Data'!G144))),'Data Summary'!CC150="Yes"),OFFSET('Water Data'!$G$6,0,10*ROW('Water Data'!G144)),NA())</f>
        <v>#N/A</v>
      </c>
      <c r="O150" s="529" t="e">
        <f ca="1">+IF(AND(ISNUMBER(OFFSET('Water Data'!$G$9,0,10*ROW('Water Data'!G144))),'Data Summary'!CD150="Yes"),OFFSET('Water Data'!$G$9,0,10*ROW('Water Data'!G144)),NA())</f>
        <v>#N/A</v>
      </c>
      <c r="P150" s="529" t="e">
        <f ca="1">+IF(AND(ISNUMBER(OFFSET('Water Data'!$H$4,0,10*ROW('Water Data'!H144))),'Data Summary'!CE150="Yes"),100-OFFSET('Water Data'!$H$4,0,10*ROW('Water Data'!H144)),NA())</f>
        <v>#N/A</v>
      </c>
      <c r="Q150" s="529" t="e">
        <f ca="1">+IF(AND(ISNUMBER(OFFSET('Water Data'!$H$6,0,10*ROW('Water Data'!H144))),'Data Summary'!CF150="Yes"),OFFSET('Water Data'!$H$6,0,10*ROW('Water Data'!H144)),NA())</f>
        <v>#N/A</v>
      </c>
      <c r="R150" s="529" t="e">
        <f ca="1">+IF(AND(ISNUMBER(OFFSET('Water Data'!$H$9,0,10*ROW('Water Data'!H144))),'Data Summary'!CG150="Yes"),OFFSET('Water Data'!$H$9,0,10*ROW('Water Data'!H144)),NA())</f>
        <v>#N/A</v>
      </c>
      <c r="S150" s="529" t="e">
        <f ca="1">+IF(AND(ISNUMBER(OFFSET('Water Data'!$I$4,0,10*ROW('Water Data'!I144))),'Data Summary'!CH150="Yes"),100-OFFSET('Water Data'!$I$4,0,10*ROW('Water Data'!I144)),NA())</f>
        <v>#N/A</v>
      </c>
      <c r="T150" s="529" t="e">
        <f ca="1">+IF(AND(ISNUMBER(OFFSET('Water Data'!$I$6,0,10*ROW('Water Data'!I144))),'Data Summary'!CI150="Yes"),OFFSET('Water Data'!$I$6,0,10*ROW('Water Data'!I144)),NA())</f>
        <v>#N/A</v>
      </c>
      <c r="U150" s="529" t="e">
        <f ca="1">+IF(AND(ISNUMBER(OFFSET('Water Data'!$I$9,0,10*ROW('Water Data'!I144))),'Data Summary'!CJ150="Yes"),OFFSET('Water Data'!$I$9,0,10*ROW('Water Data'!I144)),NA())</f>
        <v>#N/A</v>
      </c>
      <c r="V150" s="530" t="e">
        <f ca="1">+IF(AND(ISNUMBER(OFFSET('Sanitation Data'!$D$4,0,10*ROW('Sanitation Data'!D144))),'Data Summary'!CK150="Yes"),100-OFFSET('Sanitation Data'!$D$4,0,10*ROW('Sanitation Data'!D144)),NA())</f>
        <v>#N/A</v>
      </c>
      <c r="W150" s="530" t="e">
        <f ca="1">+IF(AND(ISNUMBER(OFFSET('Sanitation Data'!$D$6,0,10*ROW('Sanitation Data'!D144))),'Data Summary'!CL150="Yes"),OFFSET('Sanitation Data'!$D$6,0,10*ROW('Sanitation Data'!D144)),NA())</f>
        <v>#N/A</v>
      </c>
      <c r="X150" s="530" t="e">
        <f ca="1">+IF(AND(ISNUMBER(OFFSET('Sanitation Data'!$D$10,0,10*ROW('Sanitation Data'!D144))),'Data Summary'!CM150="Yes"),OFFSET('Sanitation Data'!$D$10,0,10*ROW('Sanitation Data'!D144)),NA())</f>
        <v>#N/A</v>
      </c>
      <c r="Y150" s="530" t="e">
        <f ca="1">+IF(AND(ISNUMBER(OFFSET('Sanitation Data'!$D$11,0,10*ROW('Sanitation Data'!D144))),'Data Summary'!CN150="Yes"),OFFSET('Sanitation Data'!$D$11,0,10*ROW('Sanitation Data'!D144)),NA())</f>
        <v>#N/A</v>
      </c>
      <c r="Z150" s="530" t="e">
        <f ca="1">+IF(AND(ISNUMBER(OFFSET('Sanitation Data'!$D$12,0,10*ROW('Sanitation Data'!D144))),'Data Summary'!CO150="Yes"),OFFSET('Sanitation Data'!$D$12,0,10*ROW('Sanitation Data'!D144)),NA())</f>
        <v>#N/A</v>
      </c>
      <c r="AA150" s="530" t="e">
        <f ca="1">+IF(AND(ISNUMBER(OFFSET('Sanitation Data'!$E$4,0,10*ROW('Sanitation Data'!E144))),'Data Summary'!CP150="Yes"),100-OFFSET('Sanitation Data'!$E$4,0,10*ROW('Sanitation Data'!E144)),NA())</f>
        <v>#N/A</v>
      </c>
      <c r="AB150" s="530" t="e">
        <f ca="1">+IF(AND(ISNUMBER(OFFSET('Sanitation Data'!$E$6,0,10*ROW('Sanitation Data'!E144))),'Data Summary'!CQ150="Yes"),OFFSET('Sanitation Data'!$E$6,0,10*ROW('Sanitation Data'!E144)),NA())</f>
        <v>#N/A</v>
      </c>
      <c r="AC150" s="530" t="e">
        <f ca="1">+IF(AND(ISNUMBER(OFFSET('Sanitation Data'!$E$10,0,10*ROW('Sanitation Data'!E144))),'Data Summary'!CR150="Yes"),OFFSET('Sanitation Data'!$E$10,0,10*ROW('Sanitation Data'!E144)),NA())</f>
        <v>#N/A</v>
      </c>
      <c r="AD150" s="530" t="e">
        <f ca="1">+IF(AND(ISNUMBER(OFFSET('Sanitation Data'!$E$11,0,10*ROW('Sanitation Data'!E144))),'Data Summary'!CS150="Yes"),OFFSET('Sanitation Data'!$E$11,0,10*ROW('Sanitation Data'!E144)),NA())</f>
        <v>#N/A</v>
      </c>
      <c r="AE150" s="530" t="e">
        <f ca="1">+IF(AND(ISNUMBER(OFFSET('Sanitation Data'!$E$12,0,10*ROW('Sanitation Data'!E144))),'Data Summary'!CT150="Yes"),OFFSET('Sanitation Data'!$E$12,0,10*ROW('Sanitation Data'!E144)),NA())</f>
        <v>#N/A</v>
      </c>
      <c r="AF150" s="530" t="e">
        <f ca="1">+IF(AND(ISNUMBER(OFFSET('Sanitation Data'!$F$4,0,10*ROW('Sanitation Data'!F144))),'Data Summary'!CU150="Yes"),100-OFFSET('Sanitation Data'!$F$4,0,10*ROW('Sanitation Data'!F144)),NA())</f>
        <v>#N/A</v>
      </c>
      <c r="AG150" s="530" t="e">
        <f ca="1">+IF(AND(ISNUMBER(OFFSET('Sanitation Data'!$F$6,0,10*ROW('Sanitation Data'!F144))),'Data Summary'!CV150="Yes"),OFFSET('Sanitation Data'!$F$6,0,10*ROW('Sanitation Data'!F144)),NA())</f>
        <v>#N/A</v>
      </c>
      <c r="AH150" s="530" t="e">
        <f ca="1">+IF(AND(ISNUMBER(OFFSET('Sanitation Data'!$F$10,0,10*ROW('Sanitation Data'!F144))),'Data Summary'!CW150="Yes"),OFFSET('Sanitation Data'!$F$10,0,10*ROW('Sanitation Data'!F144)),NA())</f>
        <v>#N/A</v>
      </c>
      <c r="AI150" s="530" t="e">
        <f ca="1">+IF(AND(ISNUMBER(OFFSET('Sanitation Data'!$F$11,0,10*ROW('Sanitation Data'!F144))),'Data Summary'!CX150="Yes"),OFFSET('Sanitation Data'!$F$11,0,10*ROW('Sanitation Data'!F144)),NA())</f>
        <v>#N/A</v>
      </c>
      <c r="AJ150" s="530" t="e">
        <f ca="1">+IF(AND(ISNUMBER(OFFSET('Sanitation Data'!$F$12,0,10*ROW('Sanitation Data'!F144))),'Data Summary'!CY150="Yes"),OFFSET('Sanitation Data'!$F$12,0,10*ROW('Sanitation Data'!F144)),NA())</f>
        <v>#N/A</v>
      </c>
      <c r="AK150" s="530" t="e">
        <f ca="1">+IF(AND(ISNUMBER(OFFSET('Sanitation Data'!$G$4,0,10*ROW('Sanitation Data'!G144))),'Data Summary'!CZ150="Yes"),100-OFFSET('Sanitation Data'!$G$4,0,10*ROW('Sanitation Data'!G144)),NA())</f>
        <v>#N/A</v>
      </c>
      <c r="AL150" s="530" t="e">
        <f ca="1">+IF(AND(ISNUMBER(OFFSET('Sanitation Data'!$G$6,0,10*ROW('Sanitation Data'!G144))),'Data Summary'!DA150="Yes"),OFFSET('Sanitation Data'!$G$6,0,10*ROW('Sanitation Data'!G144)),NA())</f>
        <v>#N/A</v>
      </c>
      <c r="AM150" s="530" t="e">
        <f ca="1">+IF(AND(ISNUMBER(OFFSET('Sanitation Data'!$G$10,0,10*ROW('Sanitation Data'!G144))),'Data Summary'!DB150="Yes"),OFFSET('Sanitation Data'!$G$10,0,10*ROW('Sanitation Data'!G144)),NA())</f>
        <v>#N/A</v>
      </c>
      <c r="AN150" s="530" t="e">
        <f ca="1">+IF(AND(ISNUMBER(OFFSET('Sanitation Data'!$G$11,0,10*ROW('Sanitation Data'!G144))),'Data Summary'!DC150="Yes"),OFFSET('Sanitation Data'!$G$11,0,10*ROW('Sanitation Data'!G144)),NA())</f>
        <v>#N/A</v>
      </c>
      <c r="AO150" s="530" t="e">
        <f ca="1">+IF(AND(ISNUMBER(OFFSET('Sanitation Data'!$G$12,0,10*ROW('Sanitation Data'!G144))),'Data Summary'!DD150="Yes"),OFFSET('Sanitation Data'!$G$12,0,10*ROW('Sanitation Data'!G144)),NA())</f>
        <v>#N/A</v>
      </c>
      <c r="AP150" s="530" t="e">
        <f ca="1">+IF(AND(ISNUMBER(OFFSET('Sanitation Data'!$H$4,0,10*ROW('Sanitation Data'!H144))),'Data Summary'!DE150="Yes"),100-OFFSET('Sanitation Data'!$H$4,0,10*ROW('Sanitation Data'!H144)),NA())</f>
        <v>#N/A</v>
      </c>
      <c r="AQ150" s="530" t="e">
        <f ca="1">+IF(AND(ISNUMBER(OFFSET('Sanitation Data'!$H$6,0,10*ROW('Sanitation Data'!H144))),'Data Summary'!DF150="Yes"),OFFSET('Sanitation Data'!$H$6,0,10*ROW('Sanitation Data'!H144)),NA())</f>
        <v>#N/A</v>
      </c>
      <c r="AR150" s="530" t="e">
        <f ca="1">+IF(AND(ISNUMBER(OFFSET('Sanitation Data'!$H$10,0,10*ROW('Sanitation Data'!H144))),'Data Summary'!DG150="Yes"),OFFSET('Sanitation Data'!$H$10,0,10*ROW('Sanitation Data'!H144)),NA())</f>
        <v>#N/A</v>
      </c>
      <c r="AS150" s="530" t="e">
        <f ca="1">+IF(AND(ISNUMBER(OFFSET('Sanitation Data'!$H$11,0,10*ROW('Sanitation Data'!H144))),'Data Summary'!DH150="Yes"),OFFSET('Sanitation Data'!$H$11,0,10*ROW('Sanitation Data'!H144)),NA())</f>
        <v>#N/A</v>
      </c>
      <c r="AT150" s="530" t="e">
        <f ca="1">+IF(AND(ISNUMBER(OFFSET('Sanitation Data'!$H$12,0,10*ROW('Sanitation Data'!H144))),'Data Summary'!DI150="Yes"),OFFSET('Sanitation Data'!$H$12,0,10*ROW('Sanitation Data'!H144)),NA())</f>
        <v>#N/A</v>
      </c>
      <c r="AU150" s="530" t="e">
        <f ca="1">+IF(AND(ISNUMBER(OFFSET('Sanitation Data'!$I$4,0,10*ROW('Sanitation Data'!I144))),'Data Summary'!DJ150="Yes"),100-OFFSET('Sanitation Data'!$I$4,0,10*ROW('Sanitation Data'!I144)),NA())</f>
        <v>#N/A</v>
      </c>
      <c r="AV150" s="530" t="e">
        <f ca="1">+IF(AND(ISNUMBER(OFFSET('Sanitation Data'!$I$6,0,10*ROW('Sanitation Data'!I144))),'Data Summary'!DK150="Yes"),OFFSET('Sanitation Data'!$I$6,0,10*ROW('Sanitation Data'!I144)),NA())</f>
        <v>#N/A</v>
      </c>
      <c r="AW150" s="530" t="e">
        <f ca="1">+IF(AND(ISNUMBER(OFFSET('Sanitation Data'!$I$10,0,10*ROW('Sanitation Data'!I144))),'Data Summary'!DL150="Yes"),OFFSET('Sanitation Data'!$I$10,0,10*ROW('Sanitation Data'!I144)),NA())</f>
        <v>#N/A</v>
      </c>
      <c r="AX150" s="530" t="e">
        <f ca="1">+IF(AND(ISNUMBER(OFFSET('Sanitation Data'!$I$11,0,10*ROW('Sanitation Data'!I144))),'Data Summary'!DM150="Yes"),OFFSET('Sanitation Data'!$I$11,0,10*ROW('Sanitation Data'!I144)),NA())</f>
        <v>#N/A</v>
      </c>
      <c r="AY150" s="530" t="e">
        <f ca="1">+IF(AND(ISNUMBER(OFFSET('Sanitation Data'!$I$12,0,10*ROW('Sanitation Data'!I144))),'Data Summary'!DN150="Yes"),OFFSET('Sanitation Data'!$I$12,0,10*ROW('Sanitation Data'!I144)),NA())</f>
        <v>#N/A</v>
      </c>
      <c r="AZ150" s="531" t="e">
        <f ca="1">+IF(AND(ISNUMBER(OFFSET('Hygiene Data'!$D$5,0,10*ROW('Hygiene Data'!D144))),'Data Summary'!DO150="Yes"),OFFSET('Hygiene Data'!$D$5,0,10*ROW('Hygiene Data'!D144)),NA())</f>
        <v>#N/A</v>
      </c>
      <c r="BA150" s="531" t="e">
        <f ca="1">+IF(AND(ISNUMBER(OFFSET('Hygiene Data'!$D$7,0,10*ROW('Hygiene Data'!D144))),'Data Summary'!DP150="Yes"),OFFSET('Hygiene Data'!$D$7,0,10*ROW('Hygiene Data'!D144)),NA())</f>
        <v>#N/A</v>
      </c>
      <c r="BB150" s="531" t="e">
        <f ca="1">+IF(AND(ISNUMBER(OFFSET('Hygiene Data'!$D$9,0,10*ROW('Hygiene Data'!D144))),'Data Summary'!DQ150="Yes"),OFFSET('Hygiene Data'!$D$9,0,10*ROW('Hygiene Data'!D144)),NA())</f>
        <v>#N/A</v>
      </c>
      <c r="BC150" s="531" t="e">
        <f ca="1">+IF(AND(ISNUMBER(OFFSET('Hygiene Data'!$E$5,0,10*ROW('Hygiene Data'!E144))),'Data Summary'!DR150="Yes"),OFFSET('Hygiene Data'!$E$5,0,10*ROW('Hygiene Data'!E144)),NA())</f>
        <v>#N/A</v>
      </c>
      <c r="BD150" s="531" t="e">
        <f ca="1">+IF(AND(ISNUMBER(OFFSET('Hygiene Data'!$E$7,0,10*ROW('Hygiene Data'!E144))),'Data Summary'!DS150="Yes"),OFFSET('Hygiene Data'!$E$7,0,10*ROW('Hygiene Data'!E144)),NA())</f>
        <v>#N/A</v>
      </c>
      <c r="BE150" s="531" t="e">
        <f ca="1">+IF(AND(ISNUMBER(OFFSET('Hygiene Data'!$E$9,0,10*ROW('Hygiene Data'!E144))),'Data Summary'!DT150="Yes"),OFFSET('Hygiene Data'!$E$9,0,10*ROW('Hygiene Data'!E144)),NA())</f>
        <v>#N/A</v>
      </c>
      <c r="BF150" s="531" t="e">
        <f ca="1">+IF(AND(ISNUMBER(OFFSET('Hygiene Data'!$F$5,0,10*ROW('Hygiene Data'!F144))),'Data Summary'!DU150="Yes"),OFFSET('Hygiene Data'!$F$5,0,10*ROW('Hygiene Data'!F144)),NA())</f>
        <v>#N/A</v>
      </c>
      <c r="BG150" s="531" t="e">
        <f ca="1">+IF(AND(ISNUMBER(OFFSET('Hygiene Data'!$F$7,0,10*ROW('Hygiene Data'!F144))),'Data Summary'!DV150="Yes"),OFFSET('Hygiene Data'!$F$7,0,10*ROW('Hygiene Data'!F144)),NA())</f>
        <v>#N/A</v>
      </c>
      <c r="BH150" s="531" t="e">
        <f ca="1">+IF(AND(ISNUMBER(OFFSET('Hygiene Data'!$F$9,0,10*ROW('Hygiene Data'!F144))),'Data Summary'!DW150="Yes"),OFFSET('Hygiene Data'!$F$9,0,10*ROW('Hygiene Data'!F144)),NA())</f>
        <v>#N/A</v>
      </c>
      <c r="BI150" s="531" t="e">
        <f ca="1">+IF(AND(ISNUMBER(OFFSET('Hygiene Data'!$G$5,0,10*ROW('Hygiene Data'!G144))),'Data Summary'!DX150="Yes"),OFFSET('Hygiene Data'!$G$5,0,10*ROW('Hygiene Data'!G144)),NA())</f>
        <v>#N/A</v>
      </c>
      <c r="BJ150" s="531" t="e">
        <f ca="1">+IF(AND(ISNUMBER(OFFSET('Hygiene Data'!$G$7,0,10*ROW('Hygiene Data'!G144))),'Data Summary'!DY150="Yes"),OFFSET('Hygiene Data'!$G$7,0,10*ROW('Hygiene Data'!G144)),NA())</f>
        <v>#N/A</v>
      </c>
      <c r="BK150" s="531" t="e">
        <f ca="1">+IF(AND(ISNUMBER(OFFSET('Hygiene Data'!$G$9,0,10*ROW('Hygiene Data'!G144))),'Data Summary'!DZ150="Yes"),OFFSET('Hygiene Data'!$G$9,0,10*ROW('Hygiene Data'!G144)),NA())</f>
        <v>#N/A</v>
      </c>
      <c r="BL150" s="531" t="e">
        <f ca="1">+IF(AND(ISNUMBER(OFFSET('Hygiene Data'!$H$5,0,10*ROW('Hygiene Data'!H144))),'Data Summary'!EA150="Yes"),OFFSET('Hygiene Data'!$H$5,0,10*ROW('Hygiene Data'!H144)),NA())</f>
        <v>#N/A</v>
      </c>
      <c r="BM150" s="531" t="e">
        <f ca="1">+IF(AND(ISNUMBER(OFFSET('Hygiene Data'!$H$7,0,10*ROW('Hygiene Data'!H144))),'Data Summary'!EB150="Yes"),OFFSET('Hygiene Data'!$H$7,0,10*ROW('Hygiene Data'!H144)),NA())</f>
        <v>#N/A</v>
      </c>
      <c r="BN150" s="531" t="e">
        <f ca="1">+IF(AND(ISNUMBER(OFFSET('Hygiene Data'!$H$9,0,10*ROW('Hygiene Data'!H144))),'Data Summary'!EC150="Yes"),OFFSET('Hygiene Data'!$H$9,0,10*ROW('Hygiene Data'!H144)),NA())</f>
        <v>#N/A</v>
      </c>
      <c r="BO150" s="531" t="e">
        <f ca="1">+IF(AND(ISNUMBER(OFFSET('Hygiene Data'!$I$5,0,10*ROW('Hygiene Data'!I144))),'Data Summary'!ED150="Yes"),OFFSET('Hygiene Data'!$I$5,0,10*ROW('Hygiene Data'!I144)),NA())</f>
        <v>#N/A</v>
      </c>
      <c r="BP150" s="531" t="e">
        <f ca="1">+IF(AND(ISNUMBER(OFFSET('Hygiene Data'!$I$7,0,10*ROW('Hygiene Data'!I144))),'Data Summary'!EE150="Yes"),OFFSET('Hygiene Data'!$I$7,0,10*ROW('Hygiene Data'!I144)),NA())</f>
        <v>#N/A</v>
      </c>
      <c r="BQ150" s="531" t="e">
        <f ca="1">+IF(AND(ISNUMBER(OFFSET('Hygiene Data'!$I$9,0,10*ROW('Hygiene Data'!I144))),'Data Summary'!EF150="Yes"),OFFSET('Hygiene Data'!$I$9,0,10*ROW('Hygiene Data'!I144)),NA())</f>
        <v>#N/A</v>
      </c>
    </row>
    <row r="151" spans="1:69" x14ac:dyDescent="0.25">
      <c r="A151" s="527" t="e">
        <f ca="1">+RIGHT('Data Summary'!A151,LEN('Data Summary'!A151)-9)</f>
        <v>#VALUE!</v>
      </c>
      <c r="B151" s="501" t="str">
        <f ca="1">+IF(ISTEXT('Data Summary'!B151),'Data Summary'!B151,"")</f>
        <v/>
      </c>
      <c r="C151" s="528" t="e">
        <f ca="1">+VALUE('Data Summary'!C151)</f>
        <v>#VALUE!</v>
      </c>
      <c r="D151" s="529" t="e">
        <f ca="1">+IF(AND(ISNUMBER(OFFSET('Water Data'!$D$4,0,10*ROW('Water Data'!D145))),'Data Summary'!BS151="Yes"),100-OFFSET('Water Data'!$D$4,0,10*ROW('Water Data'!D145)),NA())</f>
        <v>#N/A</v>
      </c>
      <c r="E151" s="529" t="e">
        <f ca="1">+IF(AND(ISNUMBER(OFFSET('Water Data'!$D$6,0,10*ROW('Water Data'!D145))),'Data Summary'!BT151="Yes"),OFFSET('Water Data'!$D$6,0,10*ROW('Water Data'!D145)),NA())</f>
        <v>#N/A</v>
      </c>
      <c r="F151" s="529" t="e">
        <f ca="1">+IF(AND(ISNUMBER(OFFSET('Water Data'!$D$9,0,10*ROW('Water Data'!D145))),'Data Summary'!BU151="Yes"),OFFSET('Water Data'!$D$9,0,10*ROW('Water Data'!D145)),NA())</f>
        <v>#N/A</v>
      </c>
      <c r="G151" s="529" t="e">
        <f ca="1">+IF(AND(ISNUMBER(OFFSET('Water Data'!$E$4,0,10*ROW('Water Data'!E145))),'Data Summary'!BV151="Yes"),100-OFFSET('Water Data'!$E$4,0,10*ROW('Water Data'!E145)),NA())</f>
        <v>#N/A</v>
      </c>
      <c r="H151" s="529" t="e">
        <f ca="1">+IF(AND(ISNUMBER(OFFSET('Water Data'!$E$6,0,10*ROW('Water Data'!E145))),'Data Summary'!BW151="Yes"),OFFSET('Water Data'!$E$6,0,10*ROW('Water Data'!E145)),NA())</f>
        <v>#N/A</v>
      </c>
      <c r="I151" s="529" t="e">
        <f ca="1">+IF(AND(ISNUMBER(OFFSET('Water Data'!$E$9,0,10*ROW('Water Data'!E145))),'Data Summary'!BX151="Yes"),OFFSET('Water Data'!$E$9,0,10*ROW('Water Data'!E145)),NA())</f>
        <v>#N/A</v>
      </c>
      <c r="J151" s="529" t="e">
        <f ca="1">+IF(AND(ISNUMBER(OFFSET('Water Data'!$F$4,0,10*ROW('Water Data'!F145))),'Data Summary'!BY151="Yes"),100-OFFSET('Water Data'!$F$4,0,10*ROW('Water Data'!F145)),NA())</f>
        <v>#N/A</v>
      </c>
      <c r="K151" s="529" t="e">
        <f ca="1">+IF(AND(ISNUMBER(OFFSET('Water Data'!$F$6,0,10*ROW('Water Data'!F145))),'Data Summary'!BZ151="Yes"),OFFSET('Water Data'!$F$6,0,10*ROW('Water Data'!F145)),NA())</f>
        <v>#N/A</v>
      </c>
      <c r="L151" s="529" t="e">
        <f ca="1">+IF(AND(ISNUMBER(OFFSET('Water Data'!$F$9,0,10*ROW('Water Data'!F145))),'Data Summary'!CA151="Yes"),OFFSET('Water Data'!$F$9,0,10*ROW('Water Data'!F145)),NA())</f>
        <v>#N/A</v>
      </c>
      <c r="M151" s="529" t="e">
        <f ca="1">+IF(AND(ISNUMBER(OFFSET('Water Data'!$G$4,0,10*ROW('Water Data'!G145))),'Data Summary'!CB151="Yes"),100-OFFSET('Water Data'!$G$4,0,10*ROW('Water Data'!G145)),NA())</f>
        <v>#N/A</v>
      </c>
      <c r="N151" s="529" t="e">
        <f ca="1">+IF(AND(ISNUMBER(OFFSET('Water Data'!$G$6,0,10*ROW('Water Data'!G145))),'Data Summary'!CC151="Yes"),OFFSET('Water Data'!$G$6,0,10*ROW('Water Data'!G145)),NA())</f>
        <v>#N/A</v>
      </c>
      <c r="O151" s="529" t="e">
        <f ca="1">+IF(AND(ISNUMBER(OFFSET('Water Data'!$G$9,0,10*ROW('Water Data'!G145))),'Data Summary'!CD151="Yes"),OFFSET('Water Data'!$G$9,0,10*ROW('Water Data'!G145)),NA())</f>
        <v>#N/A</v>
      </c>
      <c r="P151" s="529" t="e">
        <f ca="1">+IF(AND(ISNUMBER(OFFSET('Water Data'!$H$4,0,10*ROW('Water Data'!H145))),'Data Summary'!CE151="Yes"),100-OFFSET('Water Data'!$H$4,0,10*ROW('Water Data'!H145)),NA())</f>
        <v>#N/A</v>
      </c>
      <c r="Q151" s="529" t="e">
        <f ca="1">+IF(AND(ISNUMBER(OFFSET('Water Data'!$H$6,0,10*ROW('Water Data'!H145))),'Data Summary'!CF151="Yes"),OFFSET('Water Data'!$H$6,0,10*ROW('Water Data'!H145)),NA())</f>
        <v>#N/A</v>
      </c>
      <c r="R151" s="529" t="e">
        <f ca="1">+IF(AND(ISNUMBER(OFFSET('Water Data'!$H$9,0,10*ROW('Water Data'!H145))),'Data Summary'!CG151="Yes"),OFFSET('Water Data'!$H$9,0,10*ROW('Water Data'!H145)),NA())</f>
        <v>#N/A</v>
      </c>
      <c r="S151" s="529" t="e">
        <f ca="1">+IF(AND(ISNUMBER(OFFSET('Water Data'!$I$4,0,10*ROW('Water Data'!I145))),'Data Summary'!CH151="Yes"),100-OFFSET('Water Data'!$I$4,0,10*ROW('Water Data'!I145)),NA())</f>
        <v>#N/A</v>
      </c>
      <c r="T151" s="529" t="e">
        <f ca="1">+IF(AND(ISNUMBER(OFFSET('Water Data'!$I$6,0,10*ROW('Water Data'!I145))),'Data Summary'!CI151="Yes"),OFFSET('Water Data'!$I$6,0,10*ROW('Water Data'!I145)),NA())</f>
        <v>#N/A</v>
      </c>
      <c r="U151" s="529" t="e">
        <f ca="1">+IF(AND(ISNUMBER(OFFSET('Water Data'!$I$9,0,10*ROW('Water Data'!I145))),'Data Summary'!CJ151="Yes"),OFFSET('Water Data'!$I$9,0,10*ROW('Water Data'!I145)),NA())</f>
        <v>#N/A</v>
      </c>
      <c r="V151" s="530" t="e">
        <f ca="1">+IF(AND(ISNUMBER(OFFSET('Sanitation Data'!$D$4,0,10*ROW('Sanitation Data'!D145))),'Data Summary'!CK151="Yes"),100-OFFSET('Sanitation Data'!$D$4,0,10*ROW('Sanitation Data'!D145)),NA())</f>
        <v>#N/A</v>
      </c>
      <c r="W151" s="530" t="e">
        <f ca="1">+IF(AND(ISNUMBER(OFFSET('Sanitation Data'!$D$6,0,10*ROW('Sanitation Data'!D145))),'Data Summary'!CL151="Yes"),OFFSET('Sanitation Data'!$D$6,0,10*ROW('Sanitation Data'!D145)),NA())</f>
        <v>#N/A</v>
      </c>
      <c r="X151" s="530" t="e">
        <f ca="1">+IF(AND(ISNUMBER(OFFSET('Sanitation Data'!$D$10,0,10*ROW('Sanitation Data'!D145))),'Data Summary'!CM151="Yes"),OFFSET('Sanitation Data'!$D$10,0,10*ROW('Sanitation Data'!D145)),NA())</f>
        <v>#N/A</v>
      </c>
      <c r="Y151" s="530" t="e">
        <f ca="1">+IF(AND(ISNUMBER(OFFSET('Sanitation Data'!$D$11,0,10*ROW('Sanitation Data'!D145))),'Data Summary'!CN151="Yes"),OFFSET('Sanitation Data'!$D$11,0,10*ROW('Sanitation Data'!D145)),NA())</f>
        <v>#N/A</v>
      </c>
      <c r="Z151" s="530" t="e">
        <f ca="1">+IF(AND(ISNUMBER(OFFSET('Sanitation Data'!$D$12,0,10*ROW('Sanitation Data'!D145))),'Data Summary'!CO151="Yes"),OFFSET('Sanitation Data'!$D$12,0,10*ROW('Sanitation Data'!D145)),NA())</f>
        <v>#N/A</v>
      </c>
      <c r="AA151" s="530" t="e">
        <f ca="1">+IF(AND(ISNUMBER(OFFSET('Sanitation Data'!$E$4,0,10*ROW('Sanitation Data'!E145))),'Data Summary'!CP151="Yes"),100-OFFSET('Sanitation Data'!$E$4,0,10*ROW('Sanitation Data'!E145)),NA())</f>
        <v>#N/A</v>
      </c>
      <c r="AB151" s="530" t="e">
        <f ca="1">+IF(AND(ISNUMBER(OFFSET('Sanitation Data'!$E$6,0,10*ROW('Sanitation Data'!E145))),'Data Summary'!CQ151="Yes"),OFFSET('Sanitation Data'!$E$6,0,10*ROW('Sanitation Data'!E145)),NA())</f>
        <v>#N/A</v>
      </c>
      <c r="AC151" s="530" t="e">
        <f ca="1">+IF(AND(ISNUMBER(OFFSET('Sanitation Data'!$E$10,0,10*ROW('Sanitation Data'!E145))),'Data Summary'!CR151="Yes"),OFFSET('Sanitation Data'!$E$10,0,10*ROW('Sanitation Data'!E145)),NA())</f>
        <v>#N/A</v>
      </c>
      <c r="AD151" s="530" t="e">
        <f ca="1">+IF(AND(ISNUMBER(OFFSET('Sanitation Data'!$E$11,0,10*ROW('Sanitation Data'!E145))),'Data Summary'!CS151="Yes"),OFFSET('Sanitation Data'!$E$11,0,10*ROW('Sanitation Data'!E145)),NA())</f>
        <v>#N/A</v>
      </c>
      <c r="AE151" s="530" t="e">
        <f ca="1">+IF(AND(ISNUMBER(OFFSET('Sanitation Data'!$E$12,0,10*ROW('Sanitation Data'!E145))),'Data Summary'!CT151="Yes"),OFFSET('Sanitation Data'!$E$12,0,10*ROW('Sanitation Data'!E145)),NA())</f>
        <v>#N/A</v>
      </c>
      <c r="AF151" s="530" t="e">
        <f ca="1">+IF(AND(ISNUMBER(OFFSET('Sanitation Data'!$F$4,0,10*ROW('Sanitation Data'!F145))),'Data Summary'!CU151="Yes"),100-OFFSET('Sanitation Data'!$F$4,0,10*ROW('Sanitation Data'!F145)),NA())</f>
        <v>#N/A</v>
      </c>
      <c r="AG151" s="530" t="e">
        <f ca="1">+IF(AND(ISNUMBER(OFFSET('Sanitation Data'!$F$6,0,10*ROW('Sanitation Data'!F145))),'Data Summary'!CV151="Yes"),OFFSET('Sanitation Data'!$F$6,0,10*ROW('Sanitation Data'!F145)),NA())</f>
        <v>#N/A</v>
      </c>
      <c r="AH151" s="530" t="e">
        <f ca="1">+IF(AND(ISNUMBER(OFFSET('Sanitation Data'!$F$10,0,10*ROW('Sanitation Data'!F145))),'Data Summary'!CW151="Yes"),OFFSET('Sanitation Data'!$F$10,0,10*ROW('Sanitation Data'!F145)),NA())</f>
        <v>#N/A</v>
      </c>
      <c r="AI151" s="530" t="e">
        <f ca="1">+IF(AND(ISNUMBER(OFFSET('Sanitation Data'!$F$11,0,10*ROW('Sanitation Data'!F145))),'Data Summary'!CX151="Yes"),OFFSET('Sanitation Data'!$F$11,0,10*ROW('Sanitation Data'!F145)),NA())</f>
        <v>#N/A</v>
      </c>
      <c r="AJ151" s="530" t="e">
        <f ca="1">+IF(AND(ISNUMBER(OFFSET('Sanitation Data'!$F$12,0,10*ROW('Sanitation Data'!F145))),'Data Summary'!CY151="Yes"),OFFSET('Sanitation Data'!$F$12,0,10*ROW('Sanitation Data'!F145)),NA())</f>
        <v>#N/A</v>
      </c>
      <c r="AK151" s="530" t="e">
        <f ca="1">+IF(AND(ISNUMBER(OFFSET('Sanitation Data'!$G$4,0,10*ROW('Sanitation Data'!G145))),'Data Summary'!CZ151="Yes"),100-OFFSET('Sanitation Data'!$G$4,0,10*ROW('Sanitation Data'!G145)),NA())</f>
        <v>#N/A</v>
      </c>
      <c r="AL151" s="530" t="e">
        <f ca="1">+IF(AND(ISNUMBER(OFFSET('Sanitation Data'!$G$6,0,10*ROW('Sanitation Data'!G145))),'Data Summary'!DA151="Yes"),OFFSET('Sanitation Data'!$G$6,0,10*ROW('Sanitation Data'!G145)),NA())</f>
        <v>#N/A</v>
      </c>
      <c r="AM151" s="530" t="e">
        <f ca="1">+IF(AND(ISNUMBER(OFFSET('Sanitation Data'!$G$10,0,10*ROW('Sanitation Data'!G145))),'Data Summary'!DB151="Yes"),OFFSET('Sanitation Data'!$G$10,0,10*ROW('Sanitation Data'!G145)),NA())</f>
        <v>#N/A</v>
      </c>
      <c r="AN151" s="530" t="e">
        <f ca="1">+IF(AND(ISNUMBER(OFFSET('Sanitation Data'!$G$11,0,10*ROW('Sanitation Data'!G145))),'Data Summary'!DC151="Yes"),OFFSET('Sanitation Data'!$G$11,0,10*ROW('Sanitation Data'!G145)),NA())</f>
        <v>#N/A</v>
      </c>
      <c r="AO151" s="530" t="e">
        <f ca="1">+IF(AND(ISNUMBER(OFFSET('Sanitation Data'!$G$12,0,10*ROW('Sanitation Data'!G145))),'Data Summary'!DD151="Yes"),OFFSET('Sanitation Data'!$G$12,0,10*ROW('Sanitation Data'!G145)),NA())</f>
        <v>#N/A</v>
      </c>
      <c r="AP151" s="530" t="e">
        <f ca="1">+IF(AND(ISNUMBER(OFFSET('Sanitation Data'!$H$4,0,10*ROW('Sanitation Data'!H145))),'Data Summary'!DE151="Yes"),100-OFFSET('Sanitation Data'!$H$4,0,10*ROW('Sanitation Data'!H145)),NA())</f>
        <v>#N/A</v>
      </c>
      <c r="AQ151" s="530" t="e">
        <f ca="1">+IF(AND(ISNUMBER(OFFSET('Sanitation Data'!$H$6,0,10*ROW('Sanitation Data'!H145))),'Data Summary'!DF151="Yes"),OFFSET('Sanitation Data'!$H$6,0,10*ROW('Sanitation Data'!H145)),NA())</f>
        <v>#N/A</v>
      </c>
      <c r="AR151" s="530" t="e">
        <f ca="1">+IF(AND(ISNUMBER(OFFSET('Sanitation Data'!$H$10,0,10*ROW('Sanitation Data'!H145))),'Data Summary'!DG151="Yes"),OFFSET('Sanitation Data'!$H$10,0,10*ROW('Sanitation Data'!H145)),NA())</f>
        <v>#N/A</v>
      </c>
      <c r="AS151" s="530" t="e">
        <f ca="1">+IF(AND(ISNUMBER(OFFSET('Sanitation Data'!$H$11,0,10*ROW('Sanitation Data'!H145))),'Data Summary'!DH151="Yes"),OFFSET('Sanitation Data'!$H$11,0,10*ROW('Sanitation Data'!H145)),NA())</f>
        <v>#N/A</v>
      </c>
      <c r="AT151" s="530" t="e">
        <f ca="1">+IF(AND(ISNUMBER(OFFSET('Sanitation Data'!$H$12,0,10*ROW('Sanitation Data'!H145))),'Data Summary'!DI151="Yes"),OFFSET('Sanitation Data'!$H$12,0,10*ROW('Sanitation Data'!H145)),NA())</f>
        <v>#N/A</v>
      </c>
      <c r="AU151" s="530" t="e">
        <f ca="1">+IF(AND(ISNUMBER(OFFSET('Sanitation Data'!$I$4,0,10*ROW('Sanitation Data'!I145))),'Data Summary'!DJ151="Yes"),100-OFFSET('Sanitation Data'!$I$4,0,10*ROW('Sanitation Data'!I145)),NA())</f>
        <v>#N/A</v>
      </c>
      <c r="AV151" s="530" t="e">
        <f ca="1">+IF(AND(ISNUMBER(OFFSET('Sanitation Data'!$I$6,0,10*ROW('Sanitation Data'!I145))),'Data Summary'!DK151="Yes"),OFFSET('Sanitation Data'!$I$6,0,10*ROW('Sanitation Data'!I145)),NA())</f>
        <v>#N/A</v>
      </c>
      <c r="AW151" s="530" t="e">
        <f ca="1">+IF(AND(ISNUMBER(OFFSET('Sanitation Data'!$I$10,0,10*ROW('Sanitation Data'!I145))),'Data Summary'!DL151="Yes"),OFFSET('Sanitation Data'!$I$10,0,10*ROW('Sanitation Data'!I145)),NA())</f>
        <v>#N/A</v>
      </c>
      <c r="AX151" s="530" t="e">
        <f ca="1">+IF(AND(ISNUMBER(OFFSET('Sanitation Data'!$I$11,0,10*ROW('Sanitation Data'!I145))),'Data Summary'!DM151="Yes"),OFFSET('Sanitation Data'!$I$11,0,10*ROW('Sanitation Data'!I145)),NA())</f>
        <v>#N/A</v>
      </c>
      <c r="AY151" s="530" t="e">
        <f ca="1">+IF(AND(ISNUMBER(OFFSET('Sanitation Data'!$I$12,0,10*ROW('Sanitation Data'!I145))),'Data Summary'!DN151="Yes"),OFFSET('Sanitation Data'!$I$12,0,10*ROW('Sanitation Data'!I145)),NA())</f>
        <v>#N/A</v>
      </c>
      <c r="AZ151" s="531" t="e">
        <f ca="1">+IF(AND(ISNUMBER(OFFSET('Hygiene Data'!$D$5,0,10*ROW('Hygiene Data'!D145))),'Data Summary'!DO151="Yes"),OFFSET('Hygiene Data'!$D$5,0,10*ROW('Hygiene Data'!D145)),NA())</f>
        <v>#N/A</v>
      </c>
      <c r="BA151" s="531" t="e">
        <f ca="1">+IF(AND(ISNUMBER(OFFSET('Hygiene Data'!$D$7,0,10*ROW('Hygiene Data'!D145))),'Data Summary'!DP151="Yes"),OFFSET('Hygiene Data'!$D$7,0,10*ROW('Hygiene Data'!D145)),NA())</f>
        <v>#N/A</v>
      </c>
      <c r="BB151" s="531" t="e">
        <f ca="1">+IF(AND(ISNUMBER(OFFSET('Hygiene Data'!$D$9,0,10*ROW('Hygiene Data'!D145))),'Data Summary'!DQ151="Yes"),OFFSET('Hygiene Data'!$D$9,0,10*ROW('Hygiene Data'!D145)),NA())</f>
        <v>#N/A</v>
      </c>
      <c r="BC151" s="531" t="e">
        <f ca="1">+IF(AND(ISNUMBER(OFFSET('Hygiene Data'!$E$5,0,10*ROW('Hygiene Data'!E145))),'Data Summary'!DR151="Yes"),OFFSET('Hygiene Data'!$E$5,0,10*ROW('Hygiene Data'!E145)),NA())</f>
        <v>#N/A</v>
      </c>
      <c r="BD151" s="531" t="e">
        <f ca="1">+IF(AND(ISNUMBER(OFFSET('Hygiene Data'!$E$7,0,10*ROW('Hygiene Data'!E145))),'Data Summary'!DS151="Yes"),OFFSET('Hygiene Data'!$E$7,0,10*ROW('Hygiene Data'!E145)),NA())</f>
        <v>#N/A</v>
      </c>
      <c r="BE151" s="531" t="e">
        <f ca="1">+IF(AND(ISNUMBER(OFFSET('Hygiene Data'!$E$9,0,10*ROW('Hygiene Data'!E145))),'Data Summary'!DT151="Yes"),OFFSET('Hygiene Data'!$E$9,0,10*ROW('Hygiene Data'!E145)),NA())</f>
        <v>#N/A</v>
      </c>
      <c r="BF151" s="531" t="e">
        <f ca="1">+IF(AND(ISNUMBER(OFFSET('Hygiene Data'!$F$5,0,10*ROW('Hygiene Data'!F145))),'Data Summary'!DU151="Yes"),OFFSET('Hygiene Data'!$F$5,0,10*ROW('Hygiene Data'!F145)),NA())</f>
        <v>#N/A</v>
      </c>
      <c r="BG151" s="531" t="e">
        <f ca="1">+IF(AND(ISNUMBER(OFFSET('Hygiene Data'!$F$7,0,10*ROW('Hygiene Data'!F145))),'Data Summary'!DV151="Yes"),OFFSET('Hygiene Data'!$F$7,0,10*ROW('Hygiene Data'!F145)),NA())</f>
        <v>#N/A</v>
      </c>
      <c r="BH151" s="531" t="e">
        <f ca="1">+IF(AND(ISNUMBER(OFFSET('Hygiene Data'!$F$9,0,10*ROW('Hygiene Data'!F145))),'Data Summary'!DW151="Yes"),OFFSET('Hygiene Data'!$F$9,0,10*ROW('Hygiene Data'!F145)),NA())</f>
        <v>#N/A</v>
      </c>
      <c r="BI151" s="531" t="e">
        <f ca="1">+IF(AND(ISNUMBER(OFFSET('Hygiene Data'!$G$5,0,10*ROW('Hygiene Data'!G145))),'Data Summary'!DX151="Yes"),OFFSET('Hygiene Data'!$G$5,0,10*ROW('Hygiene Data'!G145)),NA())</f>
        <v>#N/A</v>
      </c>
      <c r="BJ151" s="531" t="e">
        <f ca="1">+IF(AND(ISNUMBER(OFFSET('Hygiene Data'!$G$7,0,10*ROW('Hygiene Data'!G145))),'Data Summary'!DY151="Yes"),OFFSET('Hygiene Data'!$G$7,0,10*ROW('Hygiene Data'!G145)),NA())</f>
        <v>#N/A</v>
      </c>
      <c r="BK151" s="531" t="e">
        <f ca="1">+IF(AND(ISNUMBER(OFFSET('Hygiene Data'!$G$9,0,10*ROW('Hygiene Data'!G145))),'Data Summary'!DZ151="Yes"),OFFSET('Hygiene Data'!$G$9,0,10*ROW('Hygiene Data'!G145)),NA())</f>
        <v>#N/A</v>
      </c>
      <c r="BL151" s="531" t="e">
        <f ca="1">+IF(AND(ISNUMBER(OFFSET('Hygiene Data'!$H$5,0,10*ROW('Hygiene Data'!H145))),'Data Summary'!EA151="Yes"),OFFSET('Hygiene Data'!$H$5,0,10*ROW('Hygiene Data'!H145)),NA())</f>
        <v>#N/A</v>
      </c>
      <c r="BM151" s="531" t="e">
        <f ca="1">+IF(AND(ISNUMBER(OFFSET('Hygiene Data'!$H$7,0,10*ROW('Hygiene Data'!H145))),'Data Summary'!EB151="Yes"),OFFSET('Hygiene Data'!$H$7,0,10*ROW('Hygiene Data'!H145)),NA())</f>
        <v>#N/A</v>
      </c>
      <c r="BN151" s="531" t="e">
        <f ca="1">+IF(AND(ISNUMBER(OFFSET('Hygiene Data'!$H$9,0,10*ROW('Hygiene Data'!H145))),'Data Summary'!EC151="Yes"),OFFSET('Hygiene Data'!$H$9,0,10*ROW('Hygiene Data'!H145)),NA())</f>
        <v>#N/A</v>
      </c>
      <c r="BO151" s="531" t="e">
        <f ca="1">+IF(AND(ISNUMBER(OFFSET('Hygiene Data'!$I$5,0,10*ROW('Hygiene Data'!I145))),'Data Summary'!ED151="Yes"),OFFSET('Hygiene Data'!$I$5,0,10*ROW('Hygiene Data'!I145)),NA())</f>
        <v>#N/A</v>
      </c>
      <c r="BP151" s="531" t="e">
        <f ca="1">+IF(AND(ISNUMBER(OFFSET('Hygiene Data'!$I$7,0,10*ROW('Hygiene Data'!I145))),'Data Summary'!EE151="Yes"),OFFSET('Hygiene Data'!$I$7,0,10*ROW('Hygiene Data'!I145)),NA())</f>
        <v>#N/A</v>
      </c>
      <c r="BQ151" s="531" t="e">
        <f ca="1">+IF(AND(ISNUMBER(OFFSET('Hygiene Data'!$I$9,0,10*ROW('Hygiene Data'!I145))),'Data Summary'!EF151="Yes"),OFFSET('Hygiene Data'!$I$9,0,10*ROW('Hygiene Data'!I145)),NA())</f>
        <v>#N/A</v>
      </c>
    </row>
    <row r="152" spans="1:69" x14ac:dyDescent="0.25">
      <c r="A152" s="527" t="e">
        <f ca="1">+RIGHT('Data Summary'!A152,LEN('Data Summary'!A152)-9)</f>
        <v>#VALUE!</v>
      </c>
      <c r="B152" s="501" t="str">
        <f ca="1">+IF(ISTEXT('Data Summary'!B152),'Data Summary'!B152,"")</f>
        <v/>
      </c>
      <c r="C152" s="528" t="e">
        <f ca="1">+VALUE('Data Summary'!C152)</f>
        <v>#VALUE!</v>
      </c>
      <c r="D152" s="529" t="e">
        <f ca="1">+IF(AND(ISNUMBER(OFFSET('Water Data'!$D$4,0,10*ROW('Water Data'!D146))),'Data Summary'!BS152="Yes"),100-OFFSET('Water Data'!$D$4,0,10*ROW('Water Data'!D146)),NA())</f>
        <v>#N/A</v>
      </c>
      <c r="E152" s="529" t="e">
        <f ca="1">+IF(AND(ISNUMBER(OFFSET('Water Data'!$D$6,0,10*ROW('Water Data'!D146))),'Data Summary'!BT152="Yes"),OFFSET('Water Data'!$D$6,0,10*ROW('Water Data'!D146)),NA())</f>
        <v>#N/A</v>
      </c>
      <c r="F152" s="529" t="e">
        <f ca="1">+IF(AND(ISNUMBER(OFFSET('Water Data'!$D$9,0,10*ROW('Water Data'!D146))),'Data Summary'!BU152="Yes"),OFFSET('Water Data'!$D$9,0,10*ROW('Water Data'!D146)),NA())</f>
        <v>#N/A</v>
      </c>
      <c r="G152" s="529" t="e">
        <f ca="1">+IF(AND(ISNUMBER(OFFSET('Water Data'!$E$4,0,10*ROW('Water Data'!E146))),'Data Summary'!BV152="Yes"),100-OFFSET('Water Data'!$E$4,0,10*ROW('Water Data'!E146)),NA())</f>
        <v>#N/A</v>
      </c>
      <c r="H152" s="529" t="e">
        <f ca="1">+IF(AND(ISNUMBER(OFFSET('Water Data'!$E$6,0,10*ROW('Water Data'!E146))),'Data Summary'!BW152="Yes"),OFFSET('Water Data'!$E$6,0,10*ROW('Water Data'!E146)),NA())</f>
        <v>#N/A</v>
      </c>
      <c r="I152" s="529" t="e">
        <f ca="1">+IF(AND(ISNUMBER(OFFSET('Water Data'!$E$9,0,10*ROW('Water Data'!E146))),'Data Summary'!BX152="Yes"),OFFSET('Water Data'!$E$9,0,10*ROW('Water Data'!E146)),NA())</f>
        <v>#N/A</v>
      </c>
      <c r="J152" s="529" t="e">
        <f ca="1">+IF(AND(ISNUMBER(OFFSET('Water Data'!$F$4,0,10*ROW('Water Data'!F146))),'Data Summary'!BY152="Yes"),100-OFFSET('Water Data'!$F$4,0,10*ROW('Water Data'!F146)),NA())</f>
        <v>#N/A</v>
      </c>
      <c r="K152" s="529" t="e">
        <f ca="1">+IF(AND(ISNUMBER(OFFSET('Water Data'!$F$6,0,10*ROW('Water Data'!F146))),'Data Summary'!BZ152="Yes"),OFFSET('Water Data'!$F$6,0,10*ROW('Water Data'!F146)),NA())</f>
        <v>#N/A</v>
      </c>
      <c r="L152" s="529" t="e">
        <f ca="1">+IF(AND(ISNUMBER(OFFSET('Water Data'!$F$9,0,10*ROW('Water Data'!F146))),'Data Summary'!CA152="Yes"),OFFSET('Water Data'!$F$9,0,10*ROW('Water Data'!F146)),NA())</f>
        <v>#N/A</v>
      </c>
      <c r="M152" s="529" t="e">
        <f ca="1">+IF(AND(ISNUMBER(OFFSET('Water Data'!$G$4,0,10*ROW('Water Data'!G146))),'Data Summary'!CB152="Yes"),100-OFFSET('Water Data'!$G$4,0,10*ROW('Water Data'!G146)),NA())</f>
        <v>#N/A</v>
      </c>
      <c r="N152" s="529" t="e">
        <f ca="1">+IF(AND(ISNUMBER(OFFSET('Water Data'!$G$6,0,10*ROW('Water Data'!G146))),'Data Summary'!CC152="Yes"),OFFSET('Water Data'!$G$6,0,10*ROW('Water Data'!G146)),NA())</f>
        <v>#N/A</v>
      </c>
      <c r="O152" s="529" t="e">
        <f ca="1">+IF(AND(ISNUMBER(OFFSET('Water Data'!$G$9,0,10*ROW('Water Data'!G146))),'Data Summary'!CD152="Yes"),OFFSET('Water Data'!$G$9,0,10*ROW('Water Data'!G146)),NA())</f>
        <v>#N/A</v>
      </c>
      <c r="P152" s="529" t="e">
        <f ca="1">+IF(AND(ISNUMBER(OFFSET('Water Data'!$H$4,0,10*ROW('Water Data'!H146))),'Data Summary'!CE152="Yes"),100-OFFSET('Water Data'!$H$4,0,10*ROW('Water Data'!H146)),NA())</f>
        <v>#N/A</v>
      </c>
      <c r="Q152" s="529" t="e">
        <f ca="1">+IF(AND(ISNUMBER(OFFSET('Water Data'!$H$6,0,10*ROW('Water Data'!H146))),'Data Summary'!CF152="Yes"),OFFSET('Water Data'!$H$6,0,10*ROW('Water Data'!H146)),NA())</f>
        <v>#N/A</v>
      </c>
      <c r="R152" s="529" t="e">
        <f ca="1">+IF(AND(ISNUMBER(OFFSET('Water Data'!$H$9,0,10*ROW('Water Data'!H146))),'Data Summary'!CG152="Yes"),OFFSET('Water Data'!$H$9,0,10*ROW('Water Data'!H146)),NA())</f>
        <v>#N/A</v>
      </c>
      <c r="S152" s="529" t="e">
        <f ca="1">+IF(AND(ISNUMBER(OFFSET('Water Data'!$I$4,0,10*ROW('Water Data'!I146))),'Data Summary'!CH152="Yes"),100-OFFSET('Water Data'!$I$4,0,10*ROW('Water Data'!I146)),NA())</f>
        <v>#N/A</v>
      </c>
      <c r="T152" s="529" t="e">
        <f ca="1">+IF(AND(ISNUMBER(OFFSET('Water Data'!$I$6,0,10*ROW('Water Data'!I146))),'Data Summary'!CI152="Yes"),OFFSET('Water Data'!$I$6,0,10*ROW('Water Data'!I146)),NA())</f>
        <v>#N/A</v>
      </c>
      <c r="U152" s="529" t="e">
        <f ca="1">+IF(AND(ISNUMBER(OFFSET('Water Data'!$I$9,0,10*ROW('Water Data'!I146))),'Data Summary'!CJ152="Yes"),OFFSET('Water Data'!$I$9,0,10*ROW('Water Data'!I146)),NA())</f>
        <v>#N/A</v>
      </c>
      <c r="V152" s="530" t="e">
        <f ca="1">+IF(AND(ISNUMBER(OFFSET('Sanitation Data'!$D$4,0,10*ROW('Sanitation Data'!D146))),'Data Summary'!CK152="Yes"),100-OFFSET('Sanitation Data'!$D$4,0,10*ROW('Sanitation Data'!D146)),NA())</f>
        <v>#N/A</v>
      </c>
      <c r="W152" s="530" t="e">
        <f ca="1">+IF(AND(ISNUMBER(OFFSET('Sanitation Data'!$D$6,0,10*ROW('Sanitation Data'!D146))),'Data Summary'!CL152="Yes"),OFFSET('Sanitation Data'!$D$6,0,10*ROW('Sanitation Data'!D146)),NA())</f>
        <v>#N/A</v>
      </c>
      <c r="X152" s="530" t="e">
        <f ca="1">+IF(AND(ISNUMBER(OFFSET('Sanitation Data'!$D$10,0,10*ROW('Sanitation Data'!D146))),'Data Summary'!CM152="Yes"),OFFSET('Sanitation Data'!$D$10,0,10*ROW('Sanitation Data'!D146)),NA())</f>
        <v>#N/A</v>
      </c>
      <c r="Y152" s="530" t="e">
        <f ca="1">+IF(AND(ISNUMBER(OFFSET('Sanitation Data'!$D$11,0,10*ROW('Sanitation Data'!D146))),'Data Summary'!CN152="Yes"),OFFSET('Sanitation Data'!$D$11,0,10*ROW('Sanitation Data'!D146)),NA())</f>
        <v>#N/A</v>
      </c>
      <c r="Z152" s="530" t="e">
        <f ca="1">+IF(AND(ISNUMBER(OFFSET('Sanitation Data'!$D$12,0,10*ROW('Sanitation Data'!D146))),'Data Summary'!CO152="Yes"),OFFSET('Sanitation Data'!$D$12,0,10*ROW('Sanitation Data'!D146)),NA())</f>
        <v>#N/A</v>
      </c>
      <c r="AA152" s="530" t="e">
        <f ca="1">+IF(AND(ISNUMBER(OFFSET('Sanitation Data'!$E$4,0,10*ROW('Sanitation Data'!E146))),'Data Summary'!CP152="Yes"),100-OFFSET('Sanitation Data'!$E$4,0,10*ROW('Sanitation Data'!E146)),NA())</f>
        <v>#N/A</v>
      </c>
      <c r="AB152" s="530" t="e">
        <f ca="1">+IF(AND(ISNUMBER(OFFSET('Sanitation Data'!$E$6,0,10*ROW('Sanitation Data'!E146))),'Data Summary'!CQ152="Yes"),OFFSET('Sanitation Data'!$E$6,0,10*ROW('Sanitation Data'!E146)),NA())</f>
        <v>#N/A</v>
      </c>
      <c r="AC152" s="530" t="e">
        <f ca="1">+IF(AND(ISNUMBER(OFFSET('Sanitation Data'!$E$10,0,10*ROW('Sanitation Data'!E146))),'Data Summary'!CR152="Yes"),OFFSET('Sanitation Data'!$E$10,0,10*ROW('Sanitation Data'!E146)),NA())</f>
        <v>#N/A</v>
      </c>
      <c r="AD152" s="530" t="e">
        <f ca="1">+IF(AND(ISNUMBER(OFFSET('Sanitation Data'!$E$11,0,10*ROW('Sanitation Data'!E146))),'Data Summary'!CS152="Yes"),OFFSET('Sanitation Data'!$E$11,0,10*ROW('Sanitation Data'!E146)),NA())</f>
        <v>#N/A</v>
      </c>
      <c r="AE152" s="530" t="e">
        <f ca="1">+IF(AND(ISNUMBER(OFFSET('Sanitation Data'!$E$12,0,10*ROW('Sanitation Data'!E146))),'Data Summary'!CT152="Yes"),OFFSET('Sanitation Data'!$E$12,0,10*ROW('Sanitation Data'!E146)),NA())</f>
        <v>#N/A</v>
      </c>
      <c r="AF152" s="530" t="e">
        <f ca="1">+IF(AND(ISNUMBER(OFFSET('Sanitation Data'!$F$4,0,10*ROW('Sanitation Data'!F146))),'Data Summary'!CU152="Yes"),100-OFFSET('Sanitation Data'!$F$4,0,10*ROW('Sanitation Data'!F146)),NA())</f>
        <v>#N/A</v>
      </c>
      <c r="AG152" s="530" t="e">
        <f ca="1">+IF(AND(ISNUMBER(OFFSET('Sanitation Data'!$F$6,0,10*ROW('Sanitation Data'!F146))),'Data Summary'!CV152="Yes"),OFFSET('Sanitation Data'!$F$6,0,10*ROW('Sanitation Data'!F146)),NA())</f>
        <v>#N/A</v>
      </c>
      <c r="AH152" s="530" t="e">
        <f ca="1">+IF(AND(ISNUMBER(OFFSET('Sanitation Data'!$F$10,0,10*ROW('Sanitation Data'!F146))),'Data Summary'!CW152="Yes"),OFFSET('Sanitation Data'!$F$10,0,10*ROW('Sanitation Data'!F146)),NA())</f>
        <v>#N/A</v>
      </c>
      <c r="AI152" s="530" t="e">
        <f ca="1">+IF(AND(ISNUMBER(OFFSET('Sanitation Data'!$F$11,0,10*ROW('Sanitation Data'!F146))),'Data Summary'!CX152="Yes"),OFFSET('Sanitation Data'!$F$11,0,10*ROW('Sanitation Data'!F146)),NA())</f>
        <v>#N/A</v>
      </c>
      <c r="AJ152" s="530" t="e">
        <f ca="1">+IF(AND(ISNUMBER(OFFSET('Sanitation Data'!$F$12,0,10*ROW('Sanitation Data'!F146))),'Data Summary'!CY152="Yes"),OFFSET('Sanitation Data'!$F$12,0,10*ROW('Sanitation Data'!F146)),NA())</f>
        <v>#N/A</v>
      </c>
      <c r="AK152" s="530" t="e">
        <f ca="1">+IF(AND(ISNUMBER(OFFSET('Sanitation Data'!$G$4,0,10*ROW('Sanitation Data'!G146))),'Data Summary'!CZ152="Yes"),100-OFFSET('Sanitation Data'!$G$4,0,10*ROW('Sanitation Data'!G146)),NA())</f>
        <v>#N/A</v>
      </c>
      <c r="AL152" s="530" t="e">
        <f ca="1">+IF(AND(ISNUMBER(OFFSET('Sanitation Data'!$G$6,0,10*ROW('Sanitation Data'!G146))),'Data Summary'!DA152="Yes"),OFFSET('Sanitation Data'!$G$6,0,10*ROW('Sanitation Data'!G146)),NA())</f>
        <v>#N/A</v>
      </c>
      <c r="AM152" s="530" t="e">
        <f ca="1">+IF(AND(ISNUMBER(OFFSET('Sanitation Data'!$G$10,0,10*ROW('Sanitation Data'!G146))),'Data Summary'!DB152="Yes"),OFFSET('Sanitation Data'!$G$10,0,10*ROW('Sanitation Data'!G146)),NA())</f>
        <v>#N/A</v>
      </c>
      <c r="AN152" s="530" t="e">
        <f ca="1">+IF(AND(ISNUMBER(OFFSET('Sanitation Data'!$G$11,0,10*ROW('Sanitation Data'!G146))),'Data Summary'!DC152="Yes"),OFFSET('Sanitation Data'!$G$11,0,10*ROW('Sanitation Data'!G146)),NA())</f>
        <v>#N/A</v>
      </c>
      <c r="AO152" s="530" t="e">
        <f ca="1">+IF(AND(ISNUMBER(OFFSET('Sanitation Data'!$G$12,0,10*ROW('Sanitation Data'!G146))),'Data Summary'!DD152="Yes"),OFFSET('Sanitation Data'!$G$12,0,10*ROW('Sanitation Data'!G146)),NA())</f>
        <v>#N/A</v>
      </c>
      <c r="AP152" s="530" t="e">
        <f ca="1">+IF(AND(ISNUMBER(OFFSET('Sanitation Data'!$H$4,0,10*ROW('Sanitation Data'!H146))),'Data Summary'!DE152="Yes"),100-OFFSET('Sanitation Data'!$H$4,0,10*ROW('Sanitation Data'!H146)),NA())</f>
        <v>#N/A</v>
      </c>
      <c r="AQ152" s="530" t="e">
        <f ca="1">+IF(AND(ISNUMBER(OFFSET('Sanitation Data'!$H$6,0,10*ROW('Sanitation Data'!H146))),'Data Summary'!DF152="Yes"),OFFSET('Sanitation Data'!$H$6,0,10*ROW('Sanitation Data'!H146)),NA())</f>
        <v>#N/A</v>
      </c>
      <c r="AR152" s="530" t="e">
        <f ca="1">+IF(AND(ISNUMBER(OFFSET('Sanitation Data'!$H$10,0,10*ROW('Sanitation Data'!H146))),'Data Summary'!DG152="Yes"),OFFSET('Sanitation Data'!$H$10,0,10*ROW('Sanitation Data'!H146)),NA())</f>
        <v>#N/A</v>
      </c>
      <c r="AS152" s="530" t="e">
        <f ca="1">+IF(AND(ISNUMBER(OFFSET('Sanitation Data'!$H$11,0,10*ROW('Sanitation Data'!H146))),'Data Summary'!DH152="Yes"),OFFSET('Sanitation Data'!$H$11,0,10*ROW('Sanitation Data'!H146)),NA())</f>
        <v>#N/A</v>
      </c>
      <c r="AT152" s="530" t="e">
        <f ca="1">+IF(AND(ISNUMBER(OFFSET('Sanitation Data'!$H$12,0,10*ROW('Sanitation Data'!H146))),'Data Summary'!DI152="Yes"),OFFSET('Sanitation Data'!$H$12,0,10*ROW('Sanitation Data'!H146)),NA())</f>
        <v>#N/A</v>
      </c>
      <c r="AU152" s="530" t="e">
        <f ca="1">+IF(AND(ISNUMBER(OFFSET('Sanitation Data'!$I$4,0,10*ROW('Sanitation Data'!I146))),'Data Summary'!DJ152="Yes"),100-OFFSET('Sanitation Data'!$I$4,0,10*ROW('Sanitation Data'!I146)),NA())</f>
        <v>#N/A</v>
      </c>
      <c r="AV152" s="530" t="e">
        <f ca="1">+IF(AND(ISNUMBER(OFFSET('Sanitation Data'!$I$6,0,10*ROW('Sanitation Data'!I146))),'Data Summary'!DK152="Yes"),OFFSET('Sanitation Data'!$I$6,0,10*ROW('Sanitation Data'!I146)),NA())</f>
        <v>#N/A</v>
      </c>
      <c r="AW152" s="530" t="e">
        <f ca="1">+IF(AND(ISNUMBER(OFFSET('Sanitation Data'!$I$10,0,10*ROW('Sanitation Data'!I146))),'Data Summary'!DL152="Yes"),OFFSET('Sanitation Data'!$I$10,0,10*ROW('Sanitation Data'!I146)),NA())</f>
        <v>#N/A</v>
      </c>
      <c r="AX152" s="530" t="e">
        <f ca="1">+IF(AND(ISNUMBER(OFFSET('Sanitation Data'!$I$11,0,10*ROW('Sanitation Data'!I146))),'Data Summary'!DM152="Yes"),OFFSET('Sanitation Data'!$I$11,0,10*ROW('Sanitation Data'!I146)),NA())</f>
        <v>#N/A</v>
      </c>
      <c r="AY152" s="530" t="e">
        <f ca="1">+IF(AND(ISNUMBER(OFFSET('Sanitation Data'!$I$12,0,10*ROW('Sanitation Data'!I146))),'Data Summary'!DN152="Yes"),OFFSET('Sanitation Data'!$I$12,0,10*ROW('Sanitation Data'!I146)),NA())</f>
        <v>#N/A</v>
      </c>
      <c r="AZ152" s="531" t="e">
        <f ca="1">+IF(AND(ISNUMBER(OFFSET('Hygiene Data'!$D$5,0,10*ROW('Hygiene Data'!D146))),'Data Summary'!DO152="Yes"),OFFSET('Hygiene Data'!$D$5,0,10*ROW('Hygiene Data'!D146)),NA())</f>
        <v>#N/A</v>
      </c>
      <c r="BA152" s="531" t="e">
        <f ca="1">+IF(AND(ISNUMBER(OFFSET('Hygiene Data'!$D$7,0,10*ROW('Hygiene Data'!D146))),'Data Summary'!DP152="Yes"),OFFSET('Hygiene Data'!$D$7,0,10*ROW('Hygiene Data'!D146)),NA())</f>
        <v>#N/A</v>
      </c>
      <c r="BB152" s="531" t="e">
        <f ca="1">+IF(AND(ISNUMBER(OFFSET('Hygiene Data'!$D$9,0,10*ROW('Hygiene Data'!D146))),'Data Summary'!DQ152="Yes"),OFFSET('Hygiene Data'!$D$9,0,10*ROW('Hygiene Data'!D146)),NA())</f>
        <v>#N/A</v>
      </c>
      <c r="BC152" s="531" t="e">
        <f ca="1">+IF(AND(ISNUMBER(OFFSET('Hygiene Data'!$E$5,0,10*ROW('Hygiene Data'!E146))),'Data Summary'!DR152="Yes"),OFFSET('Hygiene Data'!$E$5,0,10*ROW('Hygiene Data'!E146)),NA())</f>
        <v>#N/A</v>
      </c>
      <c r="BD152" s="531" t="e">
        <f ca="1">+IF(AND(ISNUMBER(OFFSET('Hygiene Data'!$E$7,0,10*ROW('Hygiene Data'!E146))),'Data Summary'!DS152="Yes"),OFFSET('Hygiene Data'!$E$7,0,10*ROW('Hygiene Data'!E146)),NA())</f>
        <v>#N/A</v>
      </c>
      <c r="BE152" s="531" t="e">
        <f ca="1">+IF(AND(ISNUMBER(OFFSET('Hygiene Data'!$E$9,0,10*ROW('Hygiene Data'!E146))),'Data Summary'!DT152="Yes"),OFFSET('Hygiene Data'!$E$9,0,10*ROW('Hygiene Data'!E146)),NA())</f>
        <v>#N/A</v>
      </c>
      <c r="BF152" s="531" t="e">
        <f ca="1">+IF(AND(ISNUMBER(OFFSET('Hygiene Data'!$F$5,0,10*ROW('Hygiene Data'!F146))),'Data Summary'!DU152="Yes"),OFFSET('Hygiene Data'!$F$5,0,10*ROW('Hygiene Data'!F146)),NA())</f>
        <v>#N/A</v>
      </c>
      <c r="BG152" s="531" t="e">
        <f ca="1">+IF(AND(ISNUMBER(OFFSET('Hygiene Data'!$F$7,0,10*ROW('Hygiene Data'!F146))),'Data Summary'!DV152="Yes"),OFFSET('Hygiene Data'!$F$7,0,10*ROW('Hygiene Data'!F146)),NA())</f>
        <v>#N/A</v>
      </c>
      <c r="BH152" s="531" t="e">
        <f ca="1">+IF(AND(ISNUMBER(OFFSET('Hygiene Data'!$F$9,0,10*ROW('Hygiene Data'!F146))),'Data Summary'!DW152="Yes"),OFFSET('Hygiene Data'!$F$9,0,10*ROW('Hygiene Data'!F146)),NA())</f>
        <v>#N/A</v>
      </c>
      <c r="BI152" s="531" t="e">
        <f ca="1">+IF(AND(ISNUMBER(OFFSET('Hygiene Data'!$G$5,0,10*ROW('Hygiene Data'!G146))),'Data Summary'!DX152="Yes"),OFFSET('Hygiene Data'!$G$5,0,10*ROW('Hygiene Data'!G146)),NA())</f>
        <v>#N/A</v>
      </c>
      <c r="BJ152" s="531" t="e">
        <f ca="1">+IF(AND(ISNUMBER(OFFSET('Hygiene Data'!$G$7,0,10*ROW('Hygiene Data'!G146))),'Data Summary'!DY152="Yes"),OFFSET('Hygiene Data'!$G$7,0,10*ROW('Hygiene Data'!G146)),NA())</f>
        <v>#N/A</v>
      </c>
      <c r="BK152" s="531" t="e">
        <f ca="1">+IF(AND(ISNUMBER(OFFSET('Hygiene Data'!$G$9,0,10*ROW('Hygiene Data'!G146))),'Data Summary'!DZ152="Yes"),OFFSET('Hygiene Data'!$G$9,0,10*ROW('Hygiene Data'!G146)),NA())</f>
        <v>#N/A</v>
      </c>
      <c r="BL152" s="531" t="e">
        <f ca="1">+IF(AND(ISNUMBER(OFFSET('Hygiene Data'!$H$5,0,10*ROW('Hygiene Data'!H146))),'Data Summary'!EA152="Yes"),OFFSET('Hygiene Data'!$H$5,0,10*ROW('Hygiene Data'!H146)),NA())</f>
        <v>#N/A</v>
      </c>
      <c r="BM152" s="531" t="e">
        <f ca="1">+IF(AND(ISNUMBER(OFFSET('Hygiene Data'!$H$7,0,10*ROW('Hygiene Data'!H146))),'Data Summary'!EB152="Yes"),OFFSET('Hygiene Data'!$H$7,0,10*ROW('Hygiene Data'!H146)),NA())</f>
        <v>#N/A</v>
      </c>
      <c r="BN152" s="531" t="e">
        <f ca="1">+IF(AND(ISNUMBER(OFFSET('Hygiene Data'!$H$9,0,10*ROW('Hygiene Data'!H146))),'Data Summary'!EC152="Yes"),OFFSET('Hygiene Data'!$H$9,0,10*ROW('Hygiene Data'!H146)),NA())</f>
        <v>#N/A</v>
      </c>
      <c r="BO152" s="531" t="e">
        <f ca="1">+IF(AND(ISNUMBER(OFFSET('Hygiene Data'!$I$5,0,10*ROW('Hygiene Data'!I146))),'Data Summary'!ED152="Yes"),OFFSET('Hygiene Data'!$I$5,0,10*ROW('Hygiene Data'!I146)),NA())</f>
        <v>#N/A</v>
      </c>
      <c r="BP152" s="531" t="e">
        <f ca="1">+IF(AND(ISNUMBER(OFFSET('Hygiene Data'!$I$7,0,10*ROW('Hygiene Data'!I146))),'Data Summary'!EE152="Yes"),OFFSET('Hygiene Data'!$I$7,0,10*ROW('Hygiene Data'!I146)),NA())</f>
        <v>#N/A</v>
      </c>
      <c r="BQ152" s="531" t="e">
        <f ca="1">+IF(AND(ISNUMBER(OFFSET('Hygiene Data'!$I$9,0,10*ROW('Hygiene Data'!I146))),'Data Summary'!EF152="Yes"),OFFSET('Hygiene Data'!$I$9,0,10*ROW('Hygiene Data'!I146)),NA())</f>
        <v>#N/A</v>
      </c>
    </row>
    <row r="153" spans="1:69" x14ac:dyDescent="0.25">
      <c r="A153" s="527" t="e">
        <f ca="1">+RIGHT('Data Summary'!A153,LEN('Data Summary'!A153)-9)</f>
        <v>#VALUE!</v>
      </c>
      <c r="B153" s="501" t="str">
        <f ca="1">+IF(ISTEXT('Data Summary'!B153),'Data Summary'!B153,"")</f>
        <v/>
      </c>
      <c r="C153" s="528" t="e">
        <f ca="1">+VALUE('Data Summary'!C153)</f>
        <v>#VALUE!</v>
      </c>
      <c r="D153" s="529" t="e">
        <f ca="1">+IF(AND(ISNUMBER(OFFSET('Water Data'!$D$4,0,10*ROW('Water Data'!D147))),'Data Summary'!BS153="Yes"),100-OFFSET('Water Data'!$D$4,0,10*ROW('Water Data'!D147)),NA())</f>
        <v>#N/A</v>
      </c>
      <c r="E153" s="529" t="e">
        <f ca="1">+IF(AND(ISNUMBER(OFFSET('Water Data'!$D$6,0,10*ROW('Water Data'!D147))),'Data Summary'!BT153="Yes"),OFFSET('Water Data'!$D$6,0,10*ROW('Water Data'!D147)),NA())</f>
        <v>#N/A</v>
      </c>
      <c r="F153" s="529" t="e">
        <f ca="1">+IF(AND(ISNUMBER(OFFSET('Water Data'!$D$9,0,10*ROW('Water Data'!D147))),'Data Summary'!BU153="Yes"),OFFSET('Water Data'!$D$9,0,10*ROW('Water Data'!D147)),NA())</f>
        <v>#N/A</v>
      </c>
      <c r="G153" s="529" t="e">
        <f ca="1">+IF(AND(ISNUMBER(OFFSET('Water Data'!$E$4,0,10*ROW('Water Data'!E147))),'Data Summary'!BV153="Yes"),100-OFFSET('Water Data'!$E$4,0,10*ROW('Water Data'!E147)),NA())</f>
        <v>#N/A</v>
      </c>
      <c r="H153" s="529" t="e">
        <f ca="1">+IF(AND(ISNUMBER(OFFSET('Water Data'!$E$6,0,10*ROW('Water Data'!E147))),'Data Summary'!BW153="Yes"),OFFSET('Water Data'!$E$6,0,10*ROW('Water Data'!E147)),NA())</f>
        <v>#N/A</v>
      </c>
      <c r="I153" s="529" t="e">
        <f ca="1">+IF(AND(ISNUMBER(OFFSET('Water Data'!$E$9,0,10*ROW('Water Data'!E147))),'Data Summary'!BX153="Yes"),OFFSET('Water Data'!$E$9,0,10*ROW('Water Data'!E147)),NA())</f>
        <v>#N/A</v>
      </c>
      <c r="J153" s="529" t="e">
        <f ca="1">+IF(AND(ISNUMBER(OFFSET('Water Data'!$F$4,0,10*ROW('Water Data'!F147))),'Data Summary'!BY153="Yes"),100-OFFSET('Water Data'!$F$4,0,10*ROW('Water Data'!F147)),NA())</f>
        <v>#N/A</v>
      </c>
      <c r="K153" s="529" t="e">
        <f ca="1">+IF(AND(ISNUMBER(OFFSET('Water Data'!$F$6,0,10*ROW('Water Data'!F147))),'Data Summary'!BZ153="Yes"),OFFSET('Water Data'!$F$6,0,10*ROW('Water Data'!F147)),NA())</f>
        <v>#N/A</v>
      </c>
      <c r="L153" s="529" t="e">
        <f ca="1">+IF(AND(ISNUMBER(OFFSET('Water Data'!$F$9,0,10*ROW('Water Data'!F147))),'Data Summary'!CA153="Yes"),OFFSET('Water Data'!$F$9,0,10*ROW('Water Data'!F147)),NA())</f>
        <v>#N/A</v>
      </c>
      <c r="M153" s="529" t="e">
        <f ca="1">+IF(AND(ISNUMBER(OFFSET('Water Data'!$G$4,0,10*ROW('Water Data'!G147))),'Data Summary'!CB153="Yes"),100-OFFSET('Water Data'!$G$4,0,10*ROW('Water Data'!G147)),NA())</f>
        <v>#N/A</v>
      </c>
      <c r="N153" s="529" t="e">
        <f ca="1">+IF(AND(ISNUMBER(OFFSET('Water Data'!$G$6,0,10*ROW('Water Data'!G147))),'Data Summary'!CC153="Yes"),OFFSET('Water Data'!$G$6,0,10*ROW('Water Data'!G147)),NA())</f>
        <v>#N/A</v>
      </c>
      <c r="O153" s="529" t="e">
        <f ca="1">+IF(AND(ISNUMBER(OFFSET('Water Data'!$G$9,0,10*ROW('Water Data'!G147))),'Data Summary'!CD153="Yes"),OFFSET('Water Data'!$G$9,0,10*ROW('Water Data'!G147)),NA())</f>
        <v>#N/A</v>
      </c>
      <c r="P153" s="529" t="e">
        <f ca="1">+IF(AND(ISNUMBER(OFFSET('Water Data'!$H$4,0,10*ROW('Water Data'!H147))),'Data Summary'!CE153="Yes"),100-OFFSET('Water Data'!$H$4,0,10*ROW('Water Data'!H147)),NA())</f>
        <v>#N/A</v>
      </c>
      <c r="Q153" s="529" t="e">
        <f ca="1">+IF(AND(ISNUMBER(OFFSET('Water Data'!$H$6,0,10*ROW('Water Data'!H147))),'Data Summary'!CF153="Yes"),OFFSET('Water Data'!$H$6,0,10*ROW('Water Data'!H147)),NA())</f>
        <v>#N/A</v>
      </c>
      <c r="R153" s="529" t="e">
        <f ca="1">+IF(AND(ISNUMBER(OFFSET('Water Data'!$H$9,0,10*ROW('Water Data'!H147))),'Data Summary'!CG153="Yes"),OFFSET('Water Data'!$H$9,0,10*ROW('Water Data'!H147)),NA())</f>
        <v>#N/A</v>
      </c>
      <c r="S153" s="529" t="e">
        <f ca="1">+IF(AND(ISNUMBER(OFFSET('Water Data'!$I$4,0,10*ROW('Water Data'!I147))),'Data Summary'!CH153="Yes"),100-OFFSET('Water Data'!$I$4,0,10*ROW('Water Data'!I147)),NA())</f>
        <v>#N/A</v>
      </c>
      <c r="T153" s="529" t="e">
        <f ca="1">+IF(AND(ISNUMBER(OFFSET('Water Data'!$I$6,0,10*ROW('Water Data'!I147))),'Data Summary'!CI153="Yes"),OFFSET('Water Data'!$I$6,0,10*ROW('Water Data'!I147)),NA())</f>
        <v>#N/A</v>
      </c>
      <c r="U153" s="529" t="e">
        <f ca="1">+IF(AND(ISNUMBER(OFFSET('Water Data'!$I$9,0,10*ROW('Water Data'!I147))),'Data Summary'!CJ153="Yes"),OFFSET('Water Data'!$I$9,0,10*ROW('Water Data'!I147)),NA())</f>
        <v>#N/A</v>
      </c>
      <c r="V153" s="530" t="e">
        <f ca="1">+IF(AND(ISNUMBER(OFFSET('Sanitation Data'!$D$4,0,10*ROW('Sanitation Data'!D147))),'Data Summary'!CK153="Yes"),100-OFFSET('Sanitation Data'!$D$4,0,10*ROW('Sanitation Data'!D147)),NA())</f>
        <v>#N/A</v>
      </c>
      <c r="W153" s="530" t="e">
        <f ca="1">+IF(AND(ISNUMBER(OFFSET('Sanitation Data'!$D$6,0,10*ROW('Sanitation Data'!D147))),'Data Summary'!CL153="Yes"),OFFSET('Sanitation Data'!$D$6,0,10*ROW('Sanitation Data'!D147)),NA())</f>
        <v>#N/A</v>
      </c>
      <c r="X153" s="530" t="e">
        <f ca="1">+IF(AND(ISNUMBER(OFFSET('Sanitation Data'!$D$10,0,10*ROW('Sanitation Data'!D147))),'Data Summary'!CM153="Yes"),OFFSET('Sanitation Data'!$D$10,0,10*ROW('Sanitation Data'!D147)),NA())</f>
        <v>#N/A</v>
      </c>
      <c r="Y153" s="530" t="e">
        <f ca="1">+IF(AND(ISNUMBER(OFFSET('Sanitation Data'!$D$11,0,10*ROW('Sanitation Data'!D147))),'Data Summary'!CN153="Yes"),OFFSET('Sanitation Data'!$D$11,0,10*ROW('Sanitation Data'!D147)),NA())</f>
        <v>#N/A</v>
      </c>
      <c r="Z153" s="530" t="e">
        <f ca="1">+IF(AND(ISNUMBER(OFFSET('Sanitation Data'!$D$12,0,10*ROW('Sanitation Data'!D147))),'Data Summary'!CO153="Yes"),OFFSET('Sanitation Data'!$D$12,0,10*ROW('Sanitation Data'!D147)),NA())</f>
        <v>#N/A</v>
      </c>
      <c r="AA153" s="530" t="e">
        <f ca="1">+IF(AND(ISNUMBER(OFFSET('Sanitation Data'!$E$4,0,10*ROW('Sanitation Data'!E147))),'Data Summary'!CP153="Yes"),100-OFFSET('Sanitation Data'!$E$4,0,10*ROW('Sanitation Data'!E147)),NA())</f>
        <v>#N/A</v>
      </c>
      <c r="AB153" s="530" t="e">
        <f ca="1">+IF(AND(ISNUMBER(OFFSET('Sanitation Data'!$E$6,0,10*ROW('Sanitation Data'!E147))),'Data Summary'!CQ153="Yes"),OFFSET('Sanitation Data'!$E$6,0,10*ROW('Sanitation Data'!E147)),NA())</f>
        <v>#N/A</v>
      </c>
      <c r="AC153" s="530" t="e">
        <f ca="1">+IF(AND(ISNUMBER(OFFSET('Sanitation Data'!$E$10,0,10*ROW('Sanitation Data'!E147))),'Data Summary'!CR153="Yes"),OFFSET('Sanitation Data'!$E$10,0,10*ROW('Sanitation Data'!E147)),NA())</f>
        <v>#N/A</v>
      </c>
      <c r="AD153" s="530" t="e">
        <f ca="1">+IF(AND(ISNUMBER(OFFSET('Sanitation Data'!$E$11,0,10*ROW('Sanitation Data'!E147))),'Data Summary'!CS153="Yes"),OFFSET('Sanitation Data'!$E$11,0,10*ROW('Sanitation Data'!E147)),NA())</f>
        <v>#N/A</v>
      </c>
      <c r="AE153" s="530" t="e">
        <f ca="1">+IF(AND(ISNUMBER(OFFSET('Sanitation Data'!$E$12,0,10*ROW('Sanitation Data'!E147))),'Data Summary'!CT153="Yes"),OFFSET('Sanitation Data'!$E$12,0,10*ROW('Sanitation Data'!E147)),NA())</f>
        <v>#N/A</v>
      </c>
      <c r="AF153" s="530" t="e">
        <f ca="1">+IF(AND(ISNUMBER(OFFSET('Sanitation Data'!$F$4,0,10*ROW('Sanitation Data'!F147))),'Data Summary'!CU153="Yes"),100-OFFSET('Sanitation Data'!$F$4,0,10*ROW('Sanitation Data'!F147)),NA())</f>
        <v>#N/A</v>
      </c>
      <c r="AG153" s="530" t="e">
        <f ca="1">+IF(AND(ISNUMBER(OFFSET('Sanitation Data'!$F$6,0,10*ROW('Sanitation Data'!F147))),'Data Summary'!CV153="Yes"),OFFSET('Sanitation Data'!$F$6,0,10*ROW('Sanitation Data'!F147)),NA())</f>
        <v>#N/A</v>
      </c>
      <c r="AH153" s="530" t="e">
        <f ca="1">+IF(AND(ISNUMBER(OFFSET('Sanitation Data'!$F$10,0,10*ROW('Sanitation Data'!F147))),'Data Summary'!CW153="Yes"),OFFSET('Sanitation Data'!$F$10,0,10*ROW('Sanitation Data'!F147)),NA())</f>
        <v>#N/A</v>
      </c>
      <c r="AI153" s="530" t="e">
        <f ca="1">+IF(AND(ISNUMBER(OFFSET('Sanitation Data'!$F$11,0,10*ROW('Sanitation Data'!F147))),'Data Summary'!CX153="Yes"),OFFSET('Sanitation Data'!$F$11,0,10*ROW('Sanitation Data'!F147)),NA())</f>
        <v>#N/A</v>
      </c>
      <c r="AJ153" s="530" t="e">
        <f ca="1">+IF(AND(ISNUMBER(OFFSET('Sanitation Data'!$F$12,0,10*ROW('Sanitation Data'!F147))),'Data Summary'!CY153="Yes"),OFFSET('Sanitation Data'!$F$12,0,10*ROW('Sanitation Data'!F147)),NA())</f>
        <v>#N/A</v>
      </c>
      <c r="AK153" s="530" t="e">
        <f ca="1">+IF(AND(ISNUMBER(OFFSET('Sanitation Data'!$G$4,0,10*ROW('Sanitation Data'!G147))),'Data Summary'!CZ153="Yes"),100-OFFSET('Sanitation Data'!$G$4,0,10*ROW('Sanitation Data'!G147)),NA())</f>
        <v>#N/A</v>
      </c>
      <c r="AL153" s="530" t="e">
        <f ca="1">+IF(AND(ISNUMBER(OFFSET('Sanitation Data'!$G$6,0,10*ROW('Sanitation Data'!G147))),'Data Summary'!DA153="Yes"),OFFSET('Sanitation Data'!$G$6,0,10*ROW('Sanitation Data'!G147)),NA())</f>
        <v>#N/A</v>
      </c>
      <c r="AM153" s="530" t="e">
        <f ca="1">+IF(AND(ISNUMBER(OFFSET('Sanitation Data'!$G$10,0,10*ROW('Sanitation Data'!G147))),'Data Summary'!DB153="Yes"),OFFSET('Sanitation Data'!$G$10,0,10*ROW('Sanitation Data'!G147)),NA())</f>
        <v>#N/A</v>
      </c>
      <c r="AN153" s="530" t="e">
        <f ca="1">+IF(AND(ISNUMBER(OFFSET('Sanitation Data'!$G$11,0,10*ROW('Sanitation Data'!G147))),'Data Summary'!DC153="Yes"),OFFSET('Sanitation Data'!$G$11,0,10*ROW('Sanitation Data'!G147)),NA())</f>
        <v>#N/A</v>
      </c>
      <c r="AO153" s="530" t="e">
        <f ca="1">+IF(AND(ISNUMBER(OFFSET('Sanitation Data'!$G$12,0,10*ROW('Sanitation Data'!G147))),'Data Summary'!DD153="Yes"),OFFSET('Sanitation Data'!$G$12,0,10*ROW('Sanitation Data'!G147)),NA())</f>
        <v>#N/A</v>
      </c>
      <c r="AP153" s="530" t="e">
        <f ca="1">+IF(AND(ISNUMBER(OFFSET('Sanitation Data'!$H$4,0,10*ROW('Sanitation Data'!H147))),'Data Summary'!DE153="Yes"),100-OFFSET('Sanitation Data'!$H$4,0,10*ROW('Sanitation Data'!H147)),NA())</f>
        <v>#N/A</v>
      </c>
      <c r="AQ153" s="530" t="e">
        <f ca="1">+IF(AND(ISNUMBER(OFFSET('Sanitation Data'!$H$6,0,10*ROW('Sanitation Data'!H147))),'Data Summary'!DF153="Yes"),OFFSET('Sanitation Data'!$H$6,0,10*ROW('Sanitation Data'!H147)),NA())</f>
        <v>#N/A</v>
      </c>
      <c r="AR153" s="530" t="e">
        <f ca="1">+IF(AND(ISNUMBER(OFFSET('Sanitation Data'!$H$10,0,10*ROW('Sanitation Data'!H147))),'Data Summary'!DG153="Yes"),OFFSET('Sanitation Data'!$H$10,0,10*ROW('Sanitation Data'!H147)),NA())</f>
        <v>#N/A</v>
      </c>
      <c r="AS153" s="530" t="e">
        <f ca="1">+IF(AND(ISNUMBER(OFFSET('Sanitation Data'!$H$11,0,10*ROW('Sanitation Data'!H147))),'Data Summary'!DH153="Yes"),OFFSET('Sanitation Data'!$H$11,0,10*ROW('Sanitation Data'!H147)),NA())</f>
        <v>#N/A</v>
      </c>
      <c r="AT153" s="530" t="e">
        <f ca="1">+IF(AND(ISNUMBER(OFFSET('Sanitation Data'!$H$12,0,10*ROW('Sanitation Data'!H147))),'Data Summary'!DI153="Yes"),OFFSET('Sanitation Data'!$H$12,0,10*ROW('Sanitation Data'!H147)),NA())</f>
        <v>#N/A</v>
      </c>
      <c r="AU153" s="530" t="e">
        <f ca="1">+IF(AND(ISNUMBER(OFFSET('Sanitation Data'!$I$4,0,10*ROW('Sanitation Data'!I147))),'Data Summary'!DJ153="Yes"),100-OFFSET('Sanitation Data'!$I$4,0,10*ROW('Sanitation Data'!I147)),NA())</f>
        <v>#N/A</v>
      </c>
      <c r="AV153" s="530" t="e">
        <f ca="1">+IF(AND(ISNUMBER(OFFSET('Sanitation Data'!$I$6,0,10*ROW('Sanitation Data'!I147))),'Data Summary'!DK153="Yes"),OFFSET('Sanitation Data'!$I$6,0,10*ROW('Sanitation Data'!I147)),NA())</f>
        <v>#N/A</v>
      </c>
      <c r="AW153" s="530" t="e">
        <f ca="1">+IF(AND(ISNUMBER(OFFSET('Sanitation Data'!$I$10,0,10*ROW('Sanitation Data'!I147))),'Data Summary'!DL153="Yes"),OFFSET('Sanitation Data'!$I$10,0,10*ROW('Sanitation Data'!I147)),NA())</f>
        <v>#N/A</v>
      </c>
      <c r="AX153" s="530" t="e">
        <f ca="1">+IF(AND(ISNUMBER(OFFSET('Sanitation Data'!$I$11,0,10*ROW('Sanitation Data'!I147))),'Data Summary'!DM153="Yes"),OFFSET('Sanitation Data'!$I$11,0,10*ROW('Sanitation Data'!I147)),NA())</f>
        <v>#N/A</v>
      </c>
      <c r="AY153" s="530" t="e">
        <f ca="1">+IF(AND(ISNUMBER(OFFSET('Sanitation Data'!$I$12,0,10*ROW('Sanitation Data'!I147))),'Data Summary'!DN153="Yes"),OFFSET('Sanitation Data'!$I$12,0,10*ROW('Sanitation Data'!I147)),NA())</f>
        <v>#N/A</v>
      </c>
      <c r="AZ153" s="531" t="e">
        <f ca="1">+IF(AND(ISNUMBER(OFFSET('Hygiene Data'!$D$5,0,10*ROW('Hygiene Data'!D147))),'Data Summary'!DO153="Yes"),OFFSET('Hygiene Data'!$D$5,0,10*ROW('Hygiene Data'!D147)),NA())</f>
        <v>#N/A</v>
      </c>
      <c r="BA153" s="531" t="e">
        <f ca="1">+IF(AND(ISNUMBER(OFFSET('Hygiene Data'!$D$7,0,10*ROW('Hygiene Data'!D147))),'Data Summary'!DP153="Yes"),OFFSET('Hygiene Data'!$D$7,0,10*ROW('Hygiene Data'!D147)),NA())</f>
        <v>#N/A</v>
      </c>
      <c r="BB153" s="531" t="e">
        <f ca="1">+IF(AND(ISNUMBER(OFFSET('Hygiene Data'!$D$9,0,10*ROW('Hygiene Data'!D147))),'Data Summary'!DQ153="Yes"),OFFSET('Hygiene Data'!$D$9,0,10*ROW('Hygiene Data'!D147)),NA())</f>
        <v>#N/A</v>
      </c>
      <c r="BC153" s="531" t="e">
        <f ca="1">+IF(AND(ISNUMBER(OFFSET('Hygiene Data'!$E$5,0,10*ROW('Hygiene Data'!E147))),'Data Summary'!DR153="Yes"),OFFSET('Hygiene Data'!$E$5,0,10*ROW('Hygiene Data'!E147)),NA())</f>
        <v>#N/A</v>
      </c>
      <c r="BD153" s="531" t="e">
        <f ca="1">+IF(AND(ISNUMBER(OFFSET('Hygiene Data'!$E$7,0,10*ROW('Hygiene Data'!E147))),'Data Summary'!DS153="Yes"),OFFSET('Hygiene Data'!$E$7,0,10*ROW('Hygiene Data'!E147)),NA())</f>
        <v>#N/A</v>
      </c>
      <c r="BE153" s="531" t="e">
        <f ca="1">+IF(AND(ISNUMBER(OFFSET('Hygiene Data'!$E$9,0,10*ROW('Hygiene Data'!E147))),'Data Summary'!DT153="Yes"),OFFSET('Hygiene Data'!$E$9,0,10*ROW('Hygiene Data'!E147)),NA())</f>
        <v>#N/A</v>
      </c>
      <c r="BF153" s="531" t="e">
        <f ca="1">+IF(AND(ISNUMBER(OFFSET('Hygiene Data'!$F$5,0,10*ROW('Hygiene Data'!F147))),'Data Summary'!DU153="Yes"),OFFSET('Hygiene Data'!$F$5,0,10*ROW('Hygiene Data'!F147)),NA())</f>
        <v>#N/A</v>
      </c>
      <c r="BG153" s="531" t="e">
        <f ca="1">+IF(AND(ISNUMBER(OFFSET('Hygiene Data'!$F$7,0,10*ROW('Hygiene Data'!F147))),'Data Summary'!DV153="Yes"),OFFSET('Hygiene Data'!$F$7,0,10*ROW('Hygiene Data'!F147)),NA())</f>
        <v>#N/A</v>
      </c>
      <c r="BH153" s="531" t="e">
        <f ca="1">+IF(AND(ISNUMBER(OFFSET('Hygiene Data'!$F$9,0,10*ROW('Hygiene Data'!F147))),'Data Summary'!DW153="Yes"),OFFSET('Hygiene Data'!$F$9,0,10*ROW('Hygiene Data'!F147)),NA())</f>
        <v>#N/A</v>
      </c>
      <c r="BI153" s="531" t="e">
        <f ca="1">+IF(AND(ISNUMBER(OFFSET('Hygiene Data'!$G$5,0,10*ROW('Hygiene Data'!G147))),'Data Summary'!DX153="Yes"),OFFSET('Hygiene Data'!$G$5,0,10*ROW('Hygiene Data'!G147)),NA())</f>
        <v>#N/A</v>
      </c>
      <c r="BJ153" s="531" t="e">
        <f ca="1">+IF(AND(ISNUMBER(OFFSET('Hygiene Data'!$G$7,0,10*ROW('Hygiene Data'!G147))),'Data Summary'!DY153="Yes"),OFFSET('Hygiene Data'!$G$7,0,10*ROW('Hygiene Data'!G147)),NA())</f>
        <v>#N/A</v>
      </c>
      <c r="BK153" s="531" t="e">
        <f ca="1">+IF(AND(ISNUMBER(OFFSET('Hygiene Data'!$G$9,0,10*ROW('Hygiene Data'!G147))),'Data Summary'!DZ153="Yes"),OFFSET('Hygiene Data'!$G$9,0,10*ROW('Hygiene Data'!G147)),NA())</f>
        <v>#N/A</v>
      </c>
      <c r="BL153" s="531" t="e">
        <f ca="1">+IF(AND(ISNUMBER(OFFSET('Hygiene Data'!$H$5,0,10*ROW('Hygiene Data'!H147))),'Data Summary'!EA153="Yes"),OFFSET('Hygiene Data'!$H$5,0,10*ROW('Hygiene Data'!H147)),NA())</f>
        <v>#N/A</v>
      </c>
      <c r="BM153" s="531" t="e">
        <f ca="1">+IF(AND(ISNUMBER(OFFSET('Hygiene Data'!$H$7,0,10*ROW('Hygiene Data'!H147))),'Data Summary'!EB153="Yes"),OFFSET('Hygiene Data'!$H$7,0,10*ROW('Hygiene Data'!H147)),NA())</f>
        <v>#N/A</v>
      </c>
      <c r="BN153" s="531" t="e">
        <f ca="1">+IF(AND(ISNUMBER(OFFSET('Hygiene Data'!$H$9,0,10*ROW('Hygiene Data'!H147))),'Data Summary'!EC153="Yes"),OFFSET('Hygiene Data'!$H$9,0,10*ROW('Hygiene Data'!H147)),NA())</f>
        <v>#N/A</v>
      </c>
      <c r="BO153" s="531" t="e">
        <f ca="1">+IF(AND(ISNUMBER(OFFSET('Hygiene Data'!$I$5,0,10*ROW('Hygiene Data'!I147))),'Data Summary'!ED153="Yes"),OFFSET('Hygiene Data'!$I$5,0,10*ROW('Hygiene Data'!I147)),NA())</f>
        <v>#N/A</v>
      </c>
      <c r="BP153" s="531" t="e">
        <f ca="1">+IF(AND(ISNUMBER(OFFSET('Hygiene Data'!$I$7,0,10*ROW('Hygiene Data'!I147))),'Data Summary'!EE153="Yes"),OFFSET('Hygiene Data'!$I$7,0,10*ROW('Hygiene Data'!I147)),NA())</f>
        <v>#N/A</v>
      </c>
      <c r="BQ153" s="531" t="e">
        <f ca="1">+IF(AND(ISNUMBER(OFFSET('Hygiene Data'!$I$9,0,10*ROW('Hygiene Data'!I147))),'Data Summary'!EF153="Yes"),OFFSET('Hygiene Data'!$I$9,0,10*ROW('Hygiene Data'!I147)),NA())</f>
        <v>#N/A</v>
      </c>
    </row>
    <row r="154" spans="1:69" x14ac:dyDescent="0.25">
      <c r="A154" s="527" t="e">
        <f ca="1">+RIGHT('Data Summary'!A154,LEN('Data Summary'!A154)-9)</f>
        <v>#VALUE!</v>
      </c>
      <c r="B154" s="501" t="str">
        <f ca="1">+IF(ISTEXT('Data Summary'!B154),'Data Summary'!B154,"")</f>
        <v/>
      </c>
      <c r="C154" s="528" t="e">
        <f ca="1">+VALUE('Data Summary'!C154)</f>
        <v>#VALUE!</v>
      </c>
      <c r="D154" s="529" t="e">
        <f ca="1">+IF(AND(ISNUMBER(OFFSET('Water Data'!$D$4,0,10*ROW('Water Data'!D148))),'Data Summary'!BS154="Yes"),100-OFFSET('Water Data'!$D$4,0,10*ROW('Water Data'!D148)),NA())</f>
        <v>#N/A</v>
      </c>
      <c r="E154" s="529" t="e">
        <f ca="1">+IF(AND(ISNUMBER(OFFSET('Water Data'!$D$6,0,10*ROW('Water Data'!D148))),'Data Summary'!BT154="Yes"),OFFSET('Water Data'!$D$6,0,10*ROW('Water Data'!D148)),NA())</f>
        <v>#N/A</v>
      </c>
      <c r="F154" s="529" t="e">
        <f ca="1">+IF(AND(ISNUMBER(OFFSET('Water Data'!$D$9,0,10*ROW('Water Data'!D148))),'Data Summary'!BU154="Yes"),OFFSET('Water Data'!$D$9,0,10*ROW('Water Data'!D148)),NA())</f>
        <v>#N/A</v>
      </c>
      <c r="G154" s="529" t="e">
        <f ca="1">+IF(AND(ISNUMBER(OFFSET('Water Data'!$E$4,0,10*ROW('Water Data'!E148))),'Data Summary'!BV154="Yes"),100-OFFSET('Water Data'!$E$4,0,10*ROW('Water Data'!E148)),NA())</f>
        <v>#N/A</v>
      </c>
      <c r="H154" s="529" t="e">
        <f ca="1">+IF(AND(ISNUMBER(OFFSET('Water Data'!$E$6,0,10*ROW('Water Data'!E148))),'Data Summary'!BW154="Yes"),OFFSET('Water Data'!$E$6,0,10*ROW('Water Data'!E148)),NA())</f>
        <v>#N/A</v>
      </c>
      <c r="I154" s="529" t="e">
        <f ca="1">+IF(AND(ISNUMBER(OFFSET('Water Data'!$E$9,0,10*ROW('Water Data'!E148))),'Data Summary'!BX154="Yes"),OFFSET('Water Data'!$E$9,0,10*ROW('Water Data'!E148)),NA())</f>
        <v>#N/A</v>
      </c>
      <c r="J154" s="529" t="e">
        <f ca="1">+IF(AND(ISNUMBER(OFFSET('Water Data'!$F$4,0,10*ROW('Water Data'!F148))),'Data Summary'!BY154="Yes"),100-OFFSET('Water Data'!$F$4,0,10*ROW('Water Data'!F148)),NA())</f>
        <v>#N/A</v>
      </c>
      <c r="K154" s="529" t="e">
        <f ca="1">+IF(AND(ISNUMBER(OFFSET('Water Data'!$F$6,0,10*ROW('Water Data'!F148))),'Data Summary'!BZ154="Yes"),OFFSET('Water Data'!$F$6,0,10*ROW('Water Data'!F148)),NA())</f>
        <v>#N/A</v>
      </c>
      <c r="L154" s="529" t="e">
        <f ca="1">+IF(AND(ISNUMBER(OFFSET('Water Data'!$F$9,0,10*ROW('Water Data'!F148))),'Data Summary'!CA154="Yes"),OFFSET('Water Data'!$F$9,0,10*ROW('Water Data'!F148)),NA())</f>
        <v>#N/A</v>
      </c>
      <c r="M154" s="529" t="e">
        <f ca="1">+IF(AND(ISNUMBER(OFFSET('Water Data'!$G$4,0,10*ROW('Water Data'!G148))),'Data Summary'!CB154="Yes"),100-OFFSET('Water Data'!$G$4,0,10*ROW('Water Data'!G148)),NA())</f>
        <v>#N/A</v>
      </c>
      <c r="N154" s="529" t="e">
        <f ca="1">+IF(AND(ISNUMBER(OFFSET('Water Data'!$G$6,0,10*ROW('Water Data'!G148))),'Data Summary'!CC154="Yes"),OFFSET('Water Data'!$G$6,0,10*ROW('Water Data'!G148)),NA())</f>
        <v>#N/A</v>
      </c>
      <c r="O154" s="529" t="e">
        <f ca="1">+IF(AND(ISNUMBER(OFFSET('Water Data'!$G$9,0,10*ROW('Water Data'!G148))),'Data Summary'!CD154="Yes"),OFFSET('Water Data'!$G$9,0,10*ROW('Water Data'!G148)),NA())</f>
        <v>#N/A</v>
      </c>
      <c r="P154" s="529" t="e">
        <f ca="1">+IF(AND(ISNUMBER(OFFSET('Water Data'!$H$4,0,10*ROW('Water Data'!H148))),'Data Summary'!CE154="Yes"),100-OFFSET('Water Data'!$H$4,0,10*ROW('Water Data'!H148)),NA())</f>
        <v>#N/A</v>
      </c>
      <c r="Q154" s="529" t="e">
        <f ca="1">+IF(AND(ISNUMBER(OFFSET('Water Data'!$H$6,0,10*ROW('Water Data'!H148))),'Data Summary'!CF154="Yes"),OFFSET('Water Data'!$H$6,0,10*ROW('Water Data'!H148)),NA())</f>
        <v>#N/A</v>
      </c>
      <c r="R154" s="529" t="e">
        <f ca="1">+IF(AND(ISNUMBER(OFFSET('Water Data'!$H$9,0,10*ROW('Water Data'!H148))),'Data Summary'!CG154="Yes"),OFFSET('Water Data'!$H$9,0,10*ROW('Water Data'!H148)),NA())</f>
        <v>#N/A</v>
      </c>
      <c r="S154" s="529" t="e">
        <f ca="1">+IF(AND(ISNUMBER(OFFSET('Water Data'!$I$4,0,10*ROW('Water Data'!I148))),'Data Summary'!CH154="Yes"),100-OFFSET('Water Data'!$I$4,0,10*ROW('Water Data'!I148)),NA())</f>
        <v>#N/A</v>
      </c>
      <c r="T154" s="529" t="e">
        <f ca="1">+IF(AND(ISNUMBER(OFFSET('Water Data'!$I$6,0,10*ROW('Water Data'!I148))),'Data Summary'!CI154="Yes"),OFFSET('Water Data'!$I$6,0,10*ROW('Water Data'!I148)),NA())</f>
        <v>#N/A</v>
      </c>
      <c r="U154" s="529" t="e">
        <f ca="1">+IF(AND(ISNUMBER(OFFSET('Water Data'!$I$9,0,10*ROW('Water Data'!I148))),'Data Summary'!CJ154="Yes"),OFFSET('Water Data'!$I$9,0,10*ROW('Water Data'!I148)),NA())</f>
        <v>#N/A</v>
      </c>
      <c r="V154" s="530" t="e">
        <f ca="1">+IF(AND(ISNUMBER(OFFSET('Sanitation Data'!$D$4,0,10*ROW('Sanitation Data'!D148))),'Data Summary'!CK154="Yes"),100-OFFSET('Sanitation Data'!$D$4,0,10*ROW('Sanitation Data'!D148)),NA())</f>
        <v>#N/A</v>
      </c>
      <c r="W154" s="530" t="e">
        <f ca="1">+IF(AND(ISNUMBER(OFFSET('Sanitation Data'!$D$6,0,10*ROW('Sanitation Data'!D148))),'Data Summary'!CL154="Yes"),OFFSET('Sanitation Data'!$D$6,0,10*ROW('Sanitation Data'!D148)),NA())</f>
        <v>#N/A</v>
      </c>
      <c r="X154" s="530" t="e">
        <f ca="1">+IF(AND(ISNUMBER(OFFSET('Sanitation Data'!$D$10,0,10*ROW('Sanitation Data'!D148))),'Data Summary'!CM154="Yes"),OFFSET('Sanitation Data'!$D$10,0,10*ROW('Sanitation Data'!D148)),NA())</f>
        <v>#N/A</v>
      </c>
      <c r="Y154" s="530" t="e">
        <f ca="1">+IF(AND(ISNUMBER(OFFSET('Sanitation Data'!$D$11,0,10*ROW('Sanitation Data'!D148))),'Data Summary'!CN154="Yes"),OFFSET('Sanitation Data'!$D$11,0,10*ROW('Sanitation Data'!D148)),NA())</f>
        <v>#N/A</v>
      </c>
      <c r="Z154" s="530" t="e">
        <f ca="1">+IF(AND(ISNUMBER(OFFSET('Sanitation Data'!$D$12,0,10*ROW('Sanitation Data'!D148))),'Data Summary'!CO154="Yes"),OFFSET('Sanitation Data'!$D$12,0,10*ROW('Sanitation Data'!D148)),NA())</f>
        <v>#N/A</v>
      </c>
      <c r="AA154" s="530" t="e">
        <f ca="1">+IF(AND(ISNUMBER(OFFSET('Sanitation Data'!$E$4,0,10*ROW('Sanitation Data'!E148))),'Data Summary'!CP154="Yes"),100-OFFSET('Sanitation Data'!$E$4,0,10*ROW('Sanitation Data'!E148)),NA())</f>
        <v>#N/A</v>
      </c>
      <c r="AB154" s="530" t="e">
        <f ca="1">+IF(AND(ISNUMBER(OFFSET('Sanitation Data'!$E$6,0,10*ROW('Sanitation Data'!E148))),'Data Summary'!CQ154="Yes"),OFFSET('Sanitation Data'!$E$6,0,10*ROW('Sanitation Data'!E148)),NA())</f>
        <v>#N/A</v>
      </c>
      <c r="AC154" s="530" t="e">
        <f ca="1">+IF(AND(ISNUMBER(OFFSET('Sanitation Data'!$E$10,0,10*ROW('Sanitation Data'!E148))),'Data Summary'!CR154="Yes"),OFFSET('Sanitation Data'!$E$10,0,10*ROW('Sanitation Data'!E148)),NA())</f>
        <v>#N/A</v>
      </c>
      <c r="AD154" s="530" t="e">
        <f ca="1">+IF(AND(ISNUMBER(OFFSET('Sanitation Data'!$E$11,0,10*ROW('Sanitation Data'!E148))),'Data Summary'!CS154="Yes"),OFFSET('Sanitation Data'!$E$11,0,10*ROW('Sanitation Data'!E148)),NA())</f>
        <v>#N/A</v>
      </c>
      <c r="AE154" s="530" t="e">
        <f ca="1">+IF(AND(ISNUMBER(OFFSET('Sanitation Data'!$E$12,0,10*ROW('Sanitation Data'!E148))),'Data Summary'!CT154="Yes"),OFFSET('Sanitation Data'!$E$12,0,10*ROW('Sanitation Data'!E148)),NA())</f>
        <v>#N/A</v>
      </c>
      <c r="AF154" s="530" t="e">
        <f ca="1">+IF(AND(ISNUMBER(OFFSET('Sanitation Data'!$F$4,0,10*ROW('Sanitation Data'!F148))),'Data Summary'!CU154="Yes"),100-OFFSET('Sanitation Data'!$F$4,0,10*ROW('Sanitation Data'!F148)),NA())</f>
        <v>#N/A</v>
      </c>
      <c r="AG154" s="530" t="e">
        <f ca="1">+IF(AND(ISNUMBER(OFFSET('Sanitation Data'!$F$6,0,10*ROW('Sanitation Data'!F148))),'Data Summary'!CV154="Yes"),OFFSET('Sanitation Data'!$F$6,0,10*ROW('Sanitation Data'!F148)),NA())</f>
        <v>#N/A</v>
      </c>
      <c r="AH154" s="530" t="e">
        <f ca="1">+IF(AND(ISNUMBER(OFFSET('Sanitation Data'!$F$10,0,10*ROW('Sanitation Data'!F148))),'Data Summary'!CW154="Yes"),OFFSET('Sanitation Data'!$F$10,0,10*ROW('Sanitation Data'!F148)),NA())</f>
        <v>#N/A</v>
      </c>
      <c r="AI154" s="530" t="e">
        <f ca="1">+IF(AND(ISNUMBER(OFFSET('Sanitation Data'!$F$11,0,10*ROW('Sanitation Data'!F148))),'Data Summary'!CX154="Yes"),OFFSET('Sanitation Data'!$F$11,0,10*ROW('Sanitation Data'!F148)),NA())</f>
        <v>#N/A</v>
      </c>
      <c r="AJ154" s="530" t="e">
        <f ca="1">+IF(AND(ISNUMBER(OFFSET('Sanitation Data'!$F$12,0,10*ROW('Sanitation Data'!F148))),'Data Summary'!CY154="Yes"),OFFSET('Sanitation Data'!$F$12,0,10*ROW('Sanitation Data'!F148)),NA())</f>
        <v>#N/A</v>
      </c>
      <c r="AK154" s="530" t="e">
        <f ca="1">+IF(AND(ISNUMBER(OFFSET('Sanitation Data'!$G$4,0,10*ROW('Sanitation Data'!G148))),'Data Summary'!CZ154="Yes"),100-OFFSET('Sanitation Data'!$G$4,0,10*ROW('Sanitation Data'!G148)),NA())</f>
        <v>#N/A</v>
      </c>
      <c r="AL154" s="530" t="e">
        <f ca="1">+IF(AND(ISNUMBER(OFFSET('Sanitation Data'!$G$6,0,10*ROW('Sanitation Data'!G148))),'Data Summary'!DA154="Yes"),OFFSET('Sanitation Data'!$G$6,0,10*ROW('Sanitation Data'!G148)),NA())</f>
        <v>#N/A</v>
      </c>
      <c r="AM154" s="530" t="e">
        <f ca="1">+IF(AND(ISNUMBER(OFFSET('Sanitation Data'!$G$10,0,10*ROW('Sanitation Data'!G148))),'Data Summary'!DB154="Yes"),OFFSET('Sanitation Data'!$G$10,0,10*ROW('Sanitation Data'!G148)),NA())</f>
        <v>#N/A</v>
      </c>
      <c r="AN154" s="530" t="e">
        <f ca="1">+IF(AND(ISNUMBER(OFFSET('Sanitation Data'!$G$11,0,10*ROW('Sanitation Data'!G148))),'Data Summary'!DC154="Yes"),OFFSET('Sanitation Data'!$G$11,0,10*ROW('Sanitation Data'!G148)),NA())</f>
        <v>#N/A</v>
      </c>
      <c r="AO154" s="530" t="e">
        <f ca="1">+IF(AND(ISNUMBER(OFFSET('Sanitation Data'!$G$12,0,10*ROW('Sanitation Data'!G148))),'Data Summary'!DD154="Yes"),OFFSET('Sanitation Data'!$G$12,0,10*ROW('Sanitation Data'!G148)),NA())</f>
        <v>#N/A</v>
      </c>
      <c r="AP154" s="530" t="e">
        <f ca="1">+IF(AND(ISNUMBER(OFFSET('Sanitation Data'!$H$4,0,10*ROW('Sanitation Data'!H148))),'Data Summary'!DE154="Yes"),100-OFFSET('Sanitation Data'!$H$4,0,10*ROW('Sanitation Data'!H148)),NA())</f>
        <v>#N/A</v>
      </c>
      <c r="AQ154" s="530" t="e">
        <f ca="1">+IF(AND(ISNUMBER(OFFSET('Sanitation Data'!$H$6,0,10*ROW('Sanitation Data'!H148))),'Data Summary'!DF154="Yes"),OFFSET('Sanitation Data'!$H$6,0,10*ROW('Sanitation Data'!H148)),NA())</f>
        <v>#N/A</v>
      </c>
      <c r="AR154" s="530" t="e">
        <f ca="1">+IF(AND(ISNUMBER(OFFSET('Sanitation Data'!$H$10,0,10*ROW('Sanitation Data'!H148))),'Data Summary'!DG154="Yes"),OFFSET('Sanitation Data'!$H$10,0,10*ROW('Sanitation Data'!H148)),NA())</f>
        <v>#N/A</v>
      </c>
      <c r="AS154" s="530" t="e">
        <f ca="1">+IF(AND(ISNUMBER(OFFSET('Sanitation Data'!$H$11,0,10*ROW('Sanitation Data'!H148))),'Data Summary'!DH154="Yes"),OFFSET('Sanitation Data'!$H$11,0,10*ROW('Sanitation Data'!H148)),NA())</f>
        <v>#N/A</v>
      </c>
      <c r="AT154" s="530" t="e">
        <f ca="1">+IF(AND(ISNUMBER(OFFSET('Sanitation Data'!$H$12,0,10*ROW('Sanitation Data'!H148))),'Data Summary'!DI154="Yes"),OFFSET('Sanitation Data'!$H$12,0,10*ROW('Sanitation Data'!H148)),NA())</f>
        <v>#N/A</v>
      </c>
      <c r="AU154" s="530" t="e">
        <f ca="1">+IF(AND(ISNUMBER(OFFSET('Sanitation Data'!$I$4,0,10*ROW('Sanitation Data'!I148))),'Data Summary'!DJ154="Yes"),100-OFFSET('Sanitation Data'!$I$4,0,10*ROW('Sanitation Data'!I148)),NA())</f>
        <v>#N/A</v>
      </c>
      <c r="AV154" s="530" t="e">
        <f ca="1">+IF(AND(ISNUMBER(OFFSET('Sanitation Data'!$I$6,0,10*ROW('Sanitation Data'!I148))),'Data Summary'!DK154="Yes"),OFFSET('Sanitation Data'!$I$6,0,10*ROW('Sanitation Data'!I148)),NA())</f>
        <v>#N/A</v>
      </c>
      <c r="AW154" s="530" t="e">
        <f ca="1">+IF(AND(ISNUMBER(OFFSET('Sanitation Data'!$I$10,0,10*ROW('Sanitation Data'!I148))),'Data Summary'!DL154="Yes"),OFFSET('Sanitation Data'!$I$10,0,10*ROW('Sanitation Data'!I148)),NA())</f>
        <v>#N/A</v>
      </c>
      <c r="AX154" s="530" t="e">
        <f ca="1">+IF(AND(ISNUMBER(OFFSET('Sanitation Data'!$I$11,0,10*ROW('Sanitation Data'!I148))),'Data Summary'!DM154="Yes"),OFFSET('Sanitation Data'!$I$11,0,10*ROW('Sanitation Data'!I148)),NA())</f>
        <v>#N/A</v>
      </c>
      <c r="AY154" s="530" t="e">
        <f ca="1">+IF(AND(ISNUMBER(OFFSET('Sanitation Data'!$I$12,0,10*ROW('Sanitation Data'!I148))),'Data Summary'!DN154="Yes"),OFFSET('Sanitation Data'!$I$12,0,10*ROW('Sanitation Data'!I148)),NA())</f>
        <v>#N/A</v>
      </c>
      <c r="AZ154" s="531" t="e">
        <f ca="1">+IF(AND(ISNUMBER(OFFSET('Hygiene Data'!$D$5,0,10*ROW('Hygiene Data'!D148))),'Data Summary'!DO154="Yes"),OFFSET('Hygiene Data'!$D$5,0,10*ROW('Hygiene Data'!D148)),NA())</f>
        <v>#N/A</v>
      </c>
      <c r="BA154" s="531" t="e">
        <f ca="1">+IF(AND(ISNUMBER(OFFSET('Hygiene Data'!$D$7,0,10*ROW('Hygiene Data'!D148))),'Data Summary'!DP154="Yes"),OFFSET('Hygiene Data'!$D$7,0,10*ROW('Hygiene Data'!D148)),NA())</f>
        <v>#N/A</v>
      </c>
      <c r="BB154" s="531" t="e">
        <f ca="1">+IF(AND(ISNUMBER(OFFSET('Hygiene Data'!$D$9,0,10*ROW('Hygiene Data'!D148))),'Data Summary'!DQ154="Yes"),OFFSET('Hygiene Data'!$D$9,0,10*ROW('Hygiene Data'!D148)),NA())</f>
        <v>#N/A</v>
      </c>
      <c r="BC154" s="531" t="e">
        <f ca="1">+IF(AND(ISNUMBER(OFFSET('Hygiene Data'!$E$5,0,10*ROW('Hygiene Data'!E148))),'Data Summary'!DR154="Yes"),OFFSET('Hygiene Data'!$E$5,0,10*ROW('Hygiene Data'!E148)),NA())</f>
        <v>#N/A</v>
      </c>
      <c r="BD154" s="531" t="e">
        <f ca="1">+IF(AND(ISNUMBER(OFFSET('Hygiene Data'!$E$7,0,10*ROW('Hygiene Data'!E148))),'Data Summary'!DS154="Yes"),OFFSET('Hygiene Data'!$E$7,0,10*ROW('Hygiene Data'!E148)),NA())</f>
        <v>#N/A</v>
      </c>
      <c r="BE154" s="531" t="e">
        <f ca="1">+IF(AND(ISNUMBER(OFFSET('Hygiene Data'!$E$9,0,10*ROW('Hygiene Data'!E148))),'Data Summary'!DT154="Yes"),OFFSET('Hygiene Data'!$E$9,0,10*ROW('Hygiene Data'!E148)),NA())</f>
        <v>#N/A</v>
      </c>
      <c r="BF154" s="531" t="e">
        <f ca="1">+IF(AND(ISNUMBER(OFFSET('Hygiene Data'!$F$5,0,10*ROW('Hygiene Data'!F148))),'Data Summary'!DU154="Yes"),OFFSET('Hygiene Data'!$F$5,0,10*ROW('Hygiene Data'!F148)),NA())</f>
        <v>#N/A</v>
      </c>
      <c r="BG154" s="531" t="e">
        <f ca="1">+IF(AND(ISNUMBER(OFFSET('Hygiene Data'!$F$7,0,10*ROW('Hygiene Data'!F148))),'Data Summary'!DV154="Yes"),OFFSET('Hygiene Data'!$F$7,0,10*ROW('Hygiene Data'!F148)),NA())</f>
        <v>#N/A</v>
      </c>
      <c r="BH154" s="531" t="e">
        <f ca="1">+IF(AND(ISNUMBER(OFFSET('Hygiene Data'!$F$9,0,10*ROW('Hygiene Data'!F148))),'Data Summary'!DW154="Yes"),OFFSET('Hygiene Data'!$F$9,0,10*ROW('Hygiene Data'!F148)),NA())</f>
        <v>#N/A</v>
      </c>
      <c r="BI154" s="531" t="e">
        <f ca="1">+IF(AND(ISNUMBER(OFFSET('Hygiene Data'!$G$5,0,10*ROW('Hygiene Data'!G148))),'Data Summary'!DX154="Yes"),OFFSET('Hygiene Data'!$G$5,0,10*ROW('Hygiene Data'!G148)),NA())</f>
        <v>#N/A</v>
      </c>
      <c r="BJ154" s="531" t="e">
        <f ca="1">+IF(AND(ISNUMBER(OFFSET('Hygiene Data'!$G$7,0,10*ROW('Hygiene Data'!G148))),'Data Summary'!DY154="Yes"),OFFSET('Hygiene Data'!$G$7,0,10*ROW('Hygiene Data'!G148)),NA())</f>
        <v>#N/A</v>
      </c>
      <c r="BK154" s="531" t="e">
        <f ca="1">+IF(AND(ISNUMBER(OFFSET('Hygiene Data'!$G$9,0,10*ROW('Hygiene Data'!G148))),'Data Summary'!DZ154="Yes"),OFFSET('Hygiene Data'!$G$9,0,10*ROW('Hygiene Data'!G148)),NA())</f>
        <v>#N/A</v>
      </c>
      <c r="BL154" s="531" t="e">
        <f ca="1">+IF(AND(ISNUMBER(OFFSET('Hygiene Data'!$H$5,0,10*ROW('Hygiene Data'!H148))),'Data Summary'!EA154="Yes"),OFFSET('Hygiene Data'!$H$5,0,10*ROW('Hygiene Data'!H148)),NA())</f>
        <v>#N/A</v>
      </c>
      <c r="BM154" s="531" t="e">
        <f ca="1">+IF(AND(ISNUMBER(OFFSET('Hygiene Data'!$H$7,0,10*ROW('Hygiene Data'!H148))),'Data Summary'!EB154="Yes"),OFFSET('Hygiene Data'!$H$7,0,10*ROW('Hygiene Data'!H148)),NA())</f>
        <v>#N/A</v>
      </c>
      <c r="BN154" s="531" t="e">
        <f ca="1">+IF(AND(ISNUMBER(OFFSET('Hygiene Data'!$H$9,0,10*ROW('Hygiene Data'!H148))),'Data Summary'!EC154="Yes"),OFFSET('Hygiene Data'!$H$9,0,10*ROW('Hygiene Data'!H148)),NA())</f>
        <v>#N/A</v>
      </c>
      <c r="BO154" s="531" t="e">
        <f ca="1">+IF(AND(ISNUMBER(OFFSET('Hygiene Data'!$I$5,0,10*ROW('Hygiene Data'!I148))),'Data Summary'!ED154="Yes"),OFFSET('Hygiene Data'!$I$5,0,10*ROW('Hygiene Data'!I148)),NA())</f>
        <v>#N/A</v>
      </c>
      <c r="BP154" s="531" t="e">
        <f ca="1">+IF(AND(ISNUMBER(OFFSET('Hygiene Data'!$I$7,0,10*ROW('Hygiene Data'!I148))),'Data Summary'!EE154="Yes"),OFFSET('Hygiene Data'!$I$7,0,10*ROW('Hygiene Data'!I148)),NA())</f>
        <v>#N/A</v>
      </c>
      <c r="BQ154" s="531" t="e">
        <f ca="1">+IF(AND(ISNUMBER(OFFSET('Hygiene Data'!$I$9,0,10*ROW('Hygiene Data'!I148))),'Data Summary'!EF154="Yes"),OFFSET('Hygiene Data'!$I$9,0,10*ROW('Hygiene Data'!I148)),NA())</f>
        <v>#N/A</v>
      </c>
    </row>
    <row r="155" spans="1:69" x14ac:dyDescent="0.25">
      <c r="A155" s="527" t="e">
        <f ca="1">+RIGHT('Data Summary'!A155,LEN('Data Summary'!A155)-9)</f>
        <v>#VALUE!</v>
      </c>
      <c r="B155" s="501" t="str">
        <f ca="1">+IF(ISTEXT('Data Summary'!B155),'Data Summary'!B155,"")</f>
        <v/>
      </c>
      <c r="C155" s="528" t="e">
        <f ca="1">+VALUE('Data Summary'!C155)</f>
        <v>#VALUE!</v>
      </c>
      <c r="D155" s="529" t="e">
        <f ca="1">+IF(AND(ISNUMBER(OFFSET('Water Data'!$D$4,0,10*ROW('Water Data'!D149))),'Data Summary'!BS155="Yes"),100-OFFSET('Water Data'!$D$4,0,10*ROW('Water Data'!D149)),NA())</f>
        <v>#N/A</v>
      </c>
      <c r="E155" s="529" t="e">
        <f ca="1">+IF(AND(ISNUMBER(OFFSET('Water Data'!$D$6,0,10*ROW('Water Data'!D149))),'Data Summary'!BT155="Yes"),OFFSET('Water Data'!$D$6,0,10*ROW('Water Data'!D149)),NA())</f>
        <v>#N/A</v>
      </c>
      <c r="F155" s="529" t="e">
        <f ca="1">+IF(AND(ISNUMBER(OFFSET('Water Data'!$D$9,0,10*ROW('Water Data'!D149))),'Data Summary'!BU155="Yes"),OFFSET('Water Data'!$D$9,0,10*ROW('Water Data'!D149)),NA())</f>
        <v>#N/A</v>
      </c>
      <c r="G155" s="529" t="e">
        <f ca="1">+IF(AND(ISNUMBER(OFFSET('Water Data'!$E$4,0,10*ROW('Water Data'!E149))),'Data Summary'!BV155="Yes"),100-OFFSET('Water Data'!$E$4,0,10*ROW('Water Data'!E149)),NA())</f>
        <v>#N/A</v>
      </c>
      <c r="H155" s="529" t="e">
        <f ca="1">+IF(AND(ISNUMBER(OFFSET('Water Data'!$E$6,0,10*ROW('Water Data'!E149))),'Data Summary'!BW155="Yes"),OFFSET('Water Data'!$E$6,0,10*ROW('Water Data'!E149)),NA())</f>
        <v>#N/A</v>
      </c>
      <c r="I155" s="529" t="e">
        <f ca="1">+IF(AND(ISNUMBER(OFFSET('Water Data'!$E$9,0,10*ROW('Water Data'!E149))),'Data Summary'!BX155="Yes"),OFFSET('Water Data'!$E$9,0,10*ROW('Water Data'!E149)),NA())</f>
        <v>#N/A</v>
      </c>
      <c r="J155" s="529" t="e">
        <f ca="1">+IF(AND(ISNUMBER(OFFSET('Water Data'!$F$4,0,10*ROW('Water Data'!F149))),'Data Summary'!BY155="Yes"),100-OFFSET('Water Data'!$F$4,0,10*ROW('Water Data'!F149)),NA())</f>
        <v>#N/A</v>
      </c>
      <c r="K155" s="529" t="e">
        <f ca="1">+IF(AND(ISNUMBER(OFFSET('Water Data'!$F$6,0,10*ROW('Water Data'!F149))),'Data Summary'!BZ155="Yes"),OFFSET('Water Data'!$F$6,0,10*ROW('Water Data'!F149)),NA())</f>
        <v>#N/A</v>
      </c>
      <c r="L155" s="529" t="e">
        <f ca="1">+IF(AND(ISNUMBER(OFFSET('Water Data'!$F$9,0,10*ROW('Water Data'!F149))),'Data Summary'!CA155="Yes"),OFFSET('Water Data'!$F$9,0,10*ROW('Water Data'!F149)),NA())</f>
        <v>#N/A</v>
      </c>
      <c r="M155" s="529" t="e">
        <f ca="1">+IF(AND(ISNUMBER(OFFSET('Water Data'!$G$4,0,10*ROW('Water Data'!G149))),'Data Summary'!CB155="Yes"),100-OFFSET('Water Data'!$G$4,0,10*ROW('Water Data'!G149)),NA())</f>
        <v>#N/A</v>
      </c>
      <c r="N155" s="529" t="e">
        <f ca="1">+IF(AND(ISNUMBER(OFFSET('Water Data'!$G$6,0,10*ROW('Water Data'!G149))),'Data Summary'!CC155="Yes"),OFFSET('Water Data'!$G$6,0,10*ROW('Water Data'!G149)),NA())</f>
        <v>#N/A</v>
      </c>
      <c r="O155" s="529" t="e">
        <f ca="1">+IF(AND(ISNUMBER(OFFSET('Water Data'!$G$9,0,10*ROW('Water Data'!G149))),'Data Summary'!CD155="Yes"),OFFSET('Water Data'!$G$9,0,10*ROW('Water Data'!G149)),NA())</f>
        <v>#N/A</v>
      </c>
      <c r="P155" s="529" t="e">
        <f ca="1">+IF(AND(ISNUMBER(OFFSET('Water Data'!$H$4,0,10*ROW('Water Data'!H149))),'Data Summary'!CE155="Yes"),100-OFFSET('Water Data'!$H$4,0,10*ROW('Water Data'!H149)),NA())</f>
        <v>#N/A</v>
      </c>
      <c r="Q155" s="529" t="e">
        <f ca="1">+IF(AND(ISNUMBER(OFFSET('Water Data'!$H$6,0,10*ROW('Water Data'!H149))),'Data Summary'!CF155="Yes"),OFFSET('Water Data'!$H$6,0,10*ROW('Water Data'!H149)),NA())</f>
        <v>#N/A</v>
      </c>
      <c r="R155" s="529" t="e">
        <f ca="1">+IF(AND(ISNUMBER(OFFSET('Water Data'!$H$9,0,10*ROW('Water Data'!H149))),'Data Summary'!CG155="Yes"),OFFSET('Water Data'!$H$9,0,10*ROW('Water Data'!H149)),NA())</f>
        <v>#N/A</v>
      </c>
      <c r="S155" s="529" t="e">
        <f ca="1">+IF(AND(ISNUMBER(OFFSET('Water Data'!$I$4,0,10*ROW('Water Data'!I149))),'Data Summary'!CH155="Yes"),100-OFFSET('Water Data'!$I$4,0,10*ROW('Water Data'!I149)),NA())</f>
        <v>#N/A</v>
      </c>
      <c r="T155" s="529" t="e">
        <f ca="1">+IF(AND(ISNUMBER(OFFSET('Water Data'!$I$6,0,10*ROW('Water Data'!I149))),'Data Summary'!CI155="Yes"),OFFSET('Water Data'!$I$6,0,10*ROW('Water Data'!I149)),NA())</f>
        <v>#N/A</v>
      </c>
      <c r="U155" s="529" t="e">
        <f ca="1">+IF(AND(ISNUMBER(OFFSET('Water Data'!$I$9,0,10*ROW('Water Data'!I149))),'Data Summary'!CJ155="Yes"),OFFSET('Water Data'!$I$9,0,10*ROW('Water Data'!I149)),NA())</f>
        <v>#N/A</v>
      </c>
      <c r="V155" s="530" t="e">
        <f ca="1">+IF(AND(ISNUMBER(OFFSET('Sanitation Data'!$D$4,0,10*ROW('Sanitation Data'!D149))),'Data Summary'!CK155="Yes"),100-OFFSET('Sanitation Data'!$D$4,0,10*ROW('Sanitation Data'!D149)),NA())</f>
        <v>#N/A</v>
      </c>
      <c r="W155" s="530" t="e">
        <f ca="1">+IF(AND(ISNUMBER(OFFSET('Sanitation Data'!$D$6,0,10*ROW('Sanitation Data'!D149))),'Data Summary'!CL155="Yes"),OFFSET('Sanitation Data'!$D$6,0,10*ROW('Sanitation Data'!D149)),NA())</f>
        <v>#N/A</v>
      </c>
      <c r="X155" s="530" t="e">
        <f ca="1">+IF(AND(ISNUMBER(OFFSET('Sanitation Data'!$D$10,0,10*ROW('Sanitation Data'!D149))),'Data Summary'!CM155="Yes"),OFFSET('Sanitation Data'!$D$10,0,10*ROW('Sanitation Data'!D149)),NA())</f>
        <v>#N/A</v>
      </c>
      <c r="Y155" s="530" t="e">
        <f ca="1">+IF(AND(ISNUMBER(OFFSET('Sanitation Data'!$D$11,0,10*ROW('Sanitation Data'!D149))),'Data Summary'!CN155="Yes"),OFFSET('Sanitation Data'!$D$11,0,10*ROW('Sanitation Data'!D149)),NA())</f>
        <v>#N/A</v>
      </c>
      <c r="Z155" s="530" t="e">
        <f ca="1">+IF(AND(ISNUMBER(OFFSET('Sanitation Data'!$D$12,0,10*ROW('Sanitation Data'!D149))),'Data Summary'!CO155="Yes"),OFFSET('Sanitation Data'!$D$12,0,10*ROW('Sanitation Data'!D149)),NA())</f>
        <v>#N/A</v>
      </c>
      <c r="AA155" s="530" t="e">
        <f ca="1">+IF(AND(ISNUMBER(OFFSET('Sanitation Data'!$E$4,0,10*ROW('Sanitation Data'!E149))),'Data Summary'!CP155="Yes"),100-OFFSET('Sanitation Data'!$E$4,0,10*ROW('Sanitation Data'!E149)),NA())</f>
        <v>#N/A</v>
      </c>
      <c r="AB155" s="530" t="e">
        <f ca="1">+IF(AND(ISNUMBER(OFFSET('Sanitation Data'!$E$6,0,10*ROW('Sanitation Data'!E149))),'Data Summary'!CQ155="Yes"),OFFSET('Sanitation Data'!$E$6,0,10*ROW('Sanitation Data'!E149)),NA())</f>
        <v>#N/A</v>
      </c>
      <c r="AC155" s="530" t="e">
        <f ca="1">+IF(AND(ISNUMBER(OFFSET('Sanitation Data'!$E$10,0,10*ROW('Sanitation Data'!E149))),'Data Summary'!CR155="Yes"),OFFSET('Sanitation Data'!$E$10,0,10*ROW('Sanitation Data'!E149)),NA())</f>
        <v>#N/A</v>
      </c>
      <c r="AD155" s="530" t="e">
        <f ca="1">+IF(AND(ISNUMBER(OFFSET('Sanitation Data'!$E$11,0,10*ROW('Sanitation Data'!E149))),'Data Summary'!CS155="Yes"),OFFSET('Sanitation Data'!$E$11,0,10*ROW('Sanitation Data'!E149)),NA())</f>
        <v>#N/A</v>
      </c>
      <c r="AE155" s="530" t="e">
        <f ca="1">+IF(AND(ISNUMBER(OFFSET('Sanitation Data'!$E$12,0,10*ROW('Sanitation Data'!E149))),'Data Summary'!CT155="Yes"),OFFSET('Sanitation Data'!$E$12,0,10*ROW('Sanitation Data'!E149)),NA())</f>
        <v>#N/A</v>
      </c>
      <c r="AF155" s="530" t="e">
        <f ca="1">+IF(AND(ISNUMBER(OFFSET('Sanitation Data'!$F$4,0,10*ROW('Sanitation Data'!F149))),'Data Summary'!CU155="Yes"),100-OFFSET('Sanitation Data'!$F$4,0,10*ROW('Sanitation Data'!F149)),NA())</f>
        <v>#N/A</v>
      </c>
      <c r="AG155" s="530" t="e">
        <f ca="1">+IF(AND(ISNUMBER(OFFSET('Sanitation Data'!$F$6,0,10*ROW('Sanitation Data'!F149))),'Data Summary'!CV155="Yes"),OFFSET('Sanitation Data'!$F$6,0,10*ROW('Sanitation Data'!F149)),NA())</f>
        <v>#N/A</v>
      </c>
      <c r="AH155" s="530" t="e">
        <f ca="1">+IF(AND(ISNUMBER(OFFSET('Sanitation Data'!$F$10,0,10*ROW('Sanitation Data'!F149))),'Data Summary'!CW155="Yes"),OFFSET('Sanitation Data'!$F$10,0,10*ROW('Sanitation Data'!F149)),NA())</f>
        <v>#N/A</v>
      </c>
      <c r="AI155" s="530" t="e">
        <f ca="1">+IF(AND(ISNUMBER(OFFSET('Sanitation Data'!$F$11,0,10*ROW('Sanitation Data'!F149))),'Data Summary'!CX155="Yes"),OFFSET('Sanitation Data'!$F$11,0,10*ROW('Sanitation Data'!F149)),NA())</f>
        <v>#N/A</v>
      </c>
      <c r="AJ155" s="530" t="e">
        <f ca="1">+IF(AND(ISNUMBER(OFFSET('Sanitation Data'!$F$12,0,10*ROW('Sanitation Data'!F149))),'Data Summary'!CY155="Yes"),OFFSET('Sanitation Data'!$F$12,0,10*ROW('Sanitation Data'!F149)),NA())</f>
        <v>#N/A</v>
      </c>
      <c r="AK155" s="530" t="e">
        <f ca="1">+IF(AND(ISNUMBER(OFFSET('Sanitation Data'!$G$4,0,10*ROW('Sanitation Data'!G149))),'Data Summary'!CZ155="Yes"),100-OFFSET('Sanitation Data'!$G$4,0,10*ROW('Sanitation Data'!G149)),NA())</f>
        <v>#N/A</v>
      </c>
      <c r="AL155" s="530" t="e">
        <f ca="1">+IF(AND(ISNUMBER(OFFSET('Sanitation Data'!$G$6,0,10*ROW('Sanitation Data'!G149))),'Data Summary'!DA155="Yes"),OFFSET('Sanitation Data'!$G$6,0,10*ROW('Sanitation Data'!G149)),NA())</f>
        <v>#N/A</v>
      </c>
      <c r="AM155" s="530" t="e">
        <f ca="1">+IF(AND(ISNUMBER(OFFSET('Sanitation Data'!$G$10,0,10*ROW('Sanitation Data'!G149))),'Data Summary'!DB155="Yes"),OFFSET('Sanitation Data'!$G$10,0,10*ROW('Sanitation Data'!G149)),NA())</f>
        <v>#N/A</v>
      </c>
      <c r="AN155" s="530" t="e">
        <f ca="1">+IF(AND(ISNUMBER(OFFSET('Sanitation Data'!$G$11,0,10*ROW('Sanitation Data'!G149))),'Data Summary'!DC155="Yes"),OFFSET('Sanitation Data'!$G$11,0,10*ROW('Sanitation Data'!G149)),NA())</f>
        <v>#N/A</v>
      </c>
      <c r="AO155" s="530" t="e">
        <f ca="1">+IF(AND(ISNUMBER(OFFSET('Sanitation Data'!$G$12,0,10*ROW('Sanitation Data'!G149))),'Data Summary'!DD155="Yes"),OFFSET('Sanitation Data'!$G$12,0,10*ROW('Sanitation Data'!G149)),NA())</f>
        <v>#N/A</v>
      </c>
      <c r="AP155" s="530" t="e">
        <f ca="1">+IF(AND(ISNUMBER(OFFSET('Sanitation Data'!$H$4,0,10*ROW('Sanitation Data'!H149))),'Data Summary'!DE155="Yes"),100-OFFSET('Sanitation Data'!$H$4,0,10*ROW('Sanitation Data'!H149)),NA())</f>
        <v>#N/A</v>
      </c>
      <c r="AQ155" s="530" t="e">
        <f ca="1">+IF(AND(ISNUMBER(OFFSET('Sanitation Data'!$H$6,0,10*ROW('Sanitation Data'!H149))),'Data Summary'!DF155="Yes"),OFFSET('Sanitation Data'!$H$6,0,10*ROW('Sanitation Data'!H149)),NA())</f>
        <v>#N/A</v>
      </c>
      <c r="AR155" s="530" t="e">
        <f ca="1">+IF(AND(ISNUMBER(OFFSET('Sanitation Data'!$H$10,0,10*ROW('Sanitation Data'!H149))),'Data Summary'!DG155="Yes"),OFFSET('Sanitation Data'!$H$10,0,10*ROW('Sanitation Data'!H149)),NA())</f>
        <v>#N/A</v>
      </c>
      <c r="AS155" s="530" t="e">
        <f ca="1">+IF(AND(ISNUMBER(OFFSET('Sanitation Data'!$H$11,0,10*ROW('Sanitation Data'!H149))),'Data Summary'!DH155="Yes"),OFFSET('Sanitation Data'!$H$11,0,10*ROW('Sanitation Data'!H149)),NA())</f>
        <v>#N/A</v>
      </c>
      <c r="AT155" s="530" t="e">
        <f ca="1">+IF(AND(ISNUMBER(OFFSET('Sanitation Data'!$H$12,0,10*ROW('Sanitation Data'!H149))),'Data Summary'!DI155="Yes"),OFFSET('Sanitation Data'!$H$12,0,10*ROW('Sanitation Data'!H149)),NA())</f>
        <v>#N/A</v>
      </c>
      <c r="AU155" s="530" t="e">
        <f ca="1">+IF(AND(ISNUMBER(OFFSET('Sanitation Data'!$I$4,0,10*ROW('Sanitation Data'!I149))),'Data Summary'!DJ155="Yes"),100-OFFSET('Sanitation Data'!$I$4,0,10*ROW('Sanitation Data'!I149)),NA())</f>
        <v>#N/A</v>
      </c>
      <c r="AV155" s="530" t="e">
        <f ca="1">+IF(AND(ISNUMBER(OFFSET('Sanitation Data'!$I$6,0,10*ROW('Sanitation Data'!I149))),'Data Summary'!DK155="Yes"),OFFSET('Sanitation Data'!$I$6,0,10*ROW('Sanitation Data'!I149)),NA())</f>
        <v>#N/A</v>
      </c>
      <c r="AW155" s="530" t="e">
        <f ca="1">+IF(AND(ISNUMBER(OFFSET('Sanitation Data'!$I$10,0,10*ROW('Sanitation Data'!I149))),'Data Summary'!DL155="Yes"),OFFSET('Sanitation Data'!$I$10,0,10*ROW('Sanitation Data'!I149)),NA())</f>
        <v>#N/A</v>
      </c>
      <c r="AX155" s="530" t="e">
        <f ca="1">+IF(AND(ISNUMBER(OFFSET('Sanitation Data'!$I$11,0,10*ROW('Sanitation Data'!I149))),'Data Summary'!DM155="Yes"),OFFSET('Sanitation Data'!$I$11,0,10*ROW('Sanitation Data'!I149)),NA())</f>
        <v>#N/A</v>
      </c>
      <c r="AY155" s="530" t="e">
        <f ca="1">+IF(AND(ISNUMBER(OFFSET('Sanitation Data'!$I$12,0,10*ROW('Sanitation Data'!I149))),'Data Summary'!DN155="Yes"),OFFSET('Sanitation Data'!$I$12,0,10*ROW('Sanitation Data'!I149)),NA())</f>
        <v>#N/A</v>
      </c>
      <c r="AZ155" s="531" t="e">
        <f ca="1">+IF(AND(ISNUMBER(OFFSET('Hygiene Data'!$D$5,0,10*ROW('Hygiene Data'!D149))),'Data Summary'!DO155="Yes"),OFFSET('Hygiene Data'!$D$5,0,10*ROW('Hygiene Data'!D149)),NA())</f>
        <v>#N/A</v>
      </c>
      <c r="BA155" s="531" t="e">
        <f ca="1">+IF(AND(ISNUMBER(OFFSET('Hygiene Data'!$D$7,0,10*ROW('Hygiene Data'!D149))),'Data Summary'!DP155="Yes"),OFFSET('Hygiene Data'!$D$7,0,10*ROW('Hygiene Data'!D149)),NA())</f>
        <v>#N/A</v>
      </c>
      <c r="BB155" s="531" t="e">
        <f ca="1">+IF(AND(ISNUMBER(OFFSET('Hygiene Data'!$D$9,0,10*ROW('Hygiene Data'!D149))),'Data Summary'!DQ155="Yes"),OFFSET('Hygiene Data'!$D$9,0,10*ROW('Hygiene Data'!D149)),NA())</f>
        <v>#N/A</v>
      </c>
      <c r="BC155" s="531" t="e">
        <f ca="1">+IF(AND(ISNUMBER(OFFSET('Hygiene Data'!$E$5,0,10*ROW('Hygiene Data'!E149))),'Data Summary'!DR155="Yes"),OFFSET('Hygiene Data'!$E$5,0,10*ROW('Hygiene Data'!E149)),NA())</f>
        <v>#N/A</v>
      </c>
      <c r="BD155" s="531" t="e">
        <f ca="1">+IF(AND(ISNUMBER(OFFSET('Hygiene Data'!$E$7,0,10*ROW('Hygiene Data'!E149))),'Data Summary'!DS155="Yes"),OFFSET('Hygiene Data'!$E$7,0,10*ROW('Hygiene Data'!E149)),NA())</f>
        <v>#N/A</v>
      </c>
      <c r="BE155" s="531" t="e">
        <f ca="1">+IF(AND(ISNUMBER(OFFSET('Hygiene Data'!$E$9,0,10*ROW('Hygiene Data'!E149))),'Data Summary'!DT155="Yes"),OFFSET('Hygiene Data'!$E$9,0,10*ROW('Hygiene Data'!E149)),NA())</f>
        <v>#N/A</v>
      </c>
      <c r="BF155" s="531" t="e">
        <f ca="1">+IF(AND(ISNUMBER(OFFSET('Hygiene Data'!$F$5,0,10*ROW('Hygiene Data'!F149))),'Data Summary'!DU155="Yes"),OFFSET('Hygiene Data'!$F$5,0,10*ROW('Hygiene Data'!F149)),NA())</f>
        <v>#N/A</v>
      </c>
      <c r="BG155" s="531" t="e">
        <f ca="1">+IF(AND(ISNUMBER(OFFSET('Hygiene Data'!$F$7,0,10*ROW('Hygiene Data'!F149))),'Data Summary'!DV155="Yes"),OFFSET('Hygiene Data'!$F$7,0,10*ROW('Hygiene Data'!F149)),NA())</f>
        <v>#N/A</v>
      </c>
      <c r="BH155" s="531" t="e">
        <f ca="1">+IF(AND(ISNUMBER(OFFSET('Hygiene Data'!$F$9,0,10*ROW('Hygiene Data'!F149))),'Data Summary'!DW155="Yes"),OFFSET('Hygiene Data'!$F$9,0,10*ROW('Hygiene Data'!F149)),NA())</f>
        <v>#N/A</v>
      </c>
      <c r="BI155" s="531" t="e">
        <f ca="1">+IF(AND(ISNUMBER(OFFSET('Hygiene Data'!$G$5,0,10*ROW('Hygiene Data'!G149))),'Data Summary'!DX155="Yes"),OFFSET('Hygiene Data'!$G$5,0,10*ROW('Hygiene Data'!G149)),NA())</f>
        <v>#N/A</v>
      </c>
      <c r="BJ155" s="531" t="e">
        <f ca="1">+IF(AND(ISNUMBER(OFFSET('Hygiene Data'!$G$7,0,10*ROW('Hygiene Data'!G149))),'Data Summary'!DY155="Yes"),OFFSET('Hygiene Data'!$G$7,0,10*ROW('Hygiene Data'!G149)),NA())</f>
        <v>#N/A</v>
      </c>
      <c r="BK155" s="531" t="e">
        <f ca="1">+IF(AND(ISNUMBER(OFFSET('Hygiene Data'!$G$9,0,10*ROW('Hygiene Data'!G149))),'Data Summary'!DZ155="Yes"),OFFSET('Hygiene Data'!$G$9,0,10*ROW('Hygiene Data'!G149)),NA())</f>
        <v>#N/A</v>
      </c>
      <c r="BL155" s="531" t="e">
        <f ca="1">+IF(AND(ISNUMBER(OFFSET('Hygiene Data'!$H$5,0,10*ROW('Hygiene Data'!H149))),'Data Summary'!EA155="Yes"),OFFSET('Hygiene Data'!$H$5,0,10*ROW('Hygiene Data'!H149)),NA())</f>
        <v>#N/A</v>
      </c>
      <c r="BM155" s="531" t="e">
        <f ca="1">+IF(AND(ISNUMBER(OFFSET('Hygiene Data'!$H$7,0,10*ROW('Hygiene Data'!H149))),'Data Summary'!EB155="Yes"),OFFSET('Hygiene Data'!$H$7,0,10*ROW('Hygiene Data'!H149)),NA())</f>
        <v>#N/A</v>
      </c>
      <c r="BN155" s="531" t="e">
        <f ca="1">+IF(AND(ISNUMBER(OFFSET('Hygiene Data'!$H$9,0,10*ROW('Hygiene Data'!H149))),'Data Summary'!EC155="Yes"),OFFSET('Hygiene Data'!$H$9,0,10*ROW('Hygiene Data'!H149)),NA())</f>
        <v>#N/A</v>
      </c>
      <c r="BO155" s="531" t="e">
        <f ca="1">+IF(AND(ISNUMBER(OFFSET('Hygiene Data'!$I$5,0,10*ROW('Hygiene Data'!I149))),'Data Summary'!ED155="Yes"),OFFSET('Hygiene Data'!$I$5,0,10*ROW('Hygiene Data'!I149)),NA())</f>
        <v>#N/A</v>
      </c>
      <c r="BP155" s="531" t="e">
        <f ca="1">+IF(AND(ISNUMBER(OFFSET('Hygiene Data'!$I$7,0,10*ROW('Hygiene Data'!I149))),'Data Summary'!EE155="Yes"),OFFSET('Hygiene Data'!$I$7,0,10*ROW('Hygiene Data'!I149)),NA())</f>
        <v>#N/A</v>
      </c>
      <c r="BQ155" s="531" t="e">
        <f ca="1">+IF(AND(ISNUMBER(OFFSET('Hygiene Data'!$I$9,0,10*ROW('Hygiene Data'!I149))),'Data Summary'!EF155="Yes"),OFFSET('Hygiene Data'!$I$9,0,10*ROW('Hygiene Data'!I149)),NA())</f>
        <v>#N/A</v>
      </c>
    </row>
    <row r="156" spans="1:69" x14ac:dyDescent="0.25">
      <c r="A156" s="527" t="e">
        <f ca="1">+RIGHT('Data Summary'!A156,LEN('Data Summary'!A156)-9)</f>
        <v>#VALUE!</v>
      </c>
      <c r="B156" s="501" t="str">
        <f ca="1">+IF(ISTEXT('Data Summary'!B156),'Data Summary'!B156,"")</f>
        <v/>
      </c>
      <c r="C156" s="528" t="e">
        <f ca="1">+VALUE('Data Summary'!C156)</f>
        <v>#VALUE!</v>
      </c>
      <c r="D156" s="529" t="e">
        <f ca="1">+IF(AND(ISNUMBER(OFFSET('Water Data'!$D$4,0,10*ROW('Water Data'!D150))),'Data Summary'!BS156="Yes"),100-OFFSET('Water Data'!$D$4,0,10*ROW('Water Data'!D150)),NA())</f>
        <v>#N/A</v>
      </c>
      <c r="E156" s="529" t="e">
        <f ca="1">+IF(AND(ISNUMBER(OFFSET('Water Data'!$D$6,0,10*ROW('Water Data'!D150))),'Data Summary'!BT156="Yes"),OFFSET('Water Data'!$D$6,0,10*ROW('Water Data'!D150)),NA())</f>
        <v>#N/A</v>
      </c>
      <c r="F156" s="529" t="e">
        <f ca="1">+IF(AND(ISNUMBER(OFFSET('Water Data'!$D$9,0,10*ROW('Water Data'!D150))),'Data Summary'!BU156="Yes"),OFFSET('Water Data'!$D$9,0,10*ROW('Water Data'!D150)),NA())</f>
        <v>#N/A</v>
      </c>
      <c r="G156" s="529" t="e">
        <f ca="1">+IF(AND(ISNUMBER(OFFSET('Water Data'!$E$4,0,10*ROW('Water Data'!E150))),'Data Summary'!BV156="Yes"),100-OFFSET('Water Data'!$E$4,0,10*ROW('Water Data'!E150)),NA())</f>
        <v>#N/A</v>
      </c>
      <c r="H156" s="529" t="e">
        <f ca="1">+IF(AND(ISNUMBER(OFFSET('Water Data'!$E$6,0,10*ROW('Water Data'!E150))),'Data Summary'!BW156="Yes"),OFFSET('Water Data'!$E$6,0,10*ROW('Water Data'!E150)),NA())</f>
        <v>#N/A</v>
      </c>
      <c r="I156" s="529" t="e">
        <f ca="1">+IF(AND(ISNUMBER(OFFSET('Water Data'!$E$9,0,10*ROW('Water Data'!E150))),'Data Summary'!BX156="Yes"),OFFSET('Water Data'!$E$9,0,10*ROW('Water Data'!E150)),NA())</f>
        <v>#N/A</v>
      </c>
      <c r="J156" s="529" t="e">
        <f ca="1">+IF(AND(ISNUMBER(OFFSET('Water Data'!$F$4,0,10*ROW('Water Data'!F150))),'Data Summary'!BY156="Yes"),100-OFFSET('Water Data'!$F$4,0,10*ROW('Water Data'!F150)),NA())</f>
        <v>#N/A</v>
      </c>
      <c r="K156" s="529" t="e">
        <f ca="1">+IF(AND(ISNUMBER(OFFSET('Water Data'!$F$6,0,10*ROW('Water Data'!F150))),'Data Summary'!BZ156="Yes"),OFFSET('Water Data'!$F$6,0,10*ROW('Water Data'!F150)),NA())</f>
        <v>#N/A</v>
      </c>
      <c r="L156" s="529" t="e">
        <f ca="1">+IF(AND(ISNUMBER(OFFSET('Water Data'!$F$9,0,10*ROW('Water Data'!F150))),'Data Summary'!CA156="Yes"),OFFSET('Water Data'!$F$9,0,10*ROW('Water Data'!F150)),NA())</f>
        <v>#N/A</v>
      </c>
      <c r="M156" s="529" t="e">
        <f ca="1">+IF(AND(ISNUMBER(OFFSET('Water Data'!$G$4,0,10*ROW('Water Data'!G150))),'Data Summary'!CB156="Yes"),100-OFFSET('Water Data'!$G$4,0,10*ROW('Water Data'!G150)),NA())</f>
        <v>#N/A</v>
      </c>
      <c r="N156" s="529" t="e">
        <f ca="1">+IF(AND(ISNUMBER(OFFSET('Water Data'!$G$6,0,10*ROW('Water Data'!G150))),'Data Summary'!CC156="Yes"),OFFSET('Water Data'!$G$6,0,10*ROW('Water Data'!G150)),NA())</f>
        <v>#N/A</v>
      </c>
      <c r="O156" s="529" t="e">
        <f ca="1">+IF(AND(ISNUMBER(OFFSET('Water Data'!$G$9,0,10*ROW('Water Data'!G150))),'Data Summary'!CD156="Yes"),OFFSET('Water Data'!$G$9,0,10*ROW('Water Data'!G150)),NA())</f>
        <v>#N/A</v>
      </c>
      <c r="P156" s="529" t="e">
        <f ca="1">+IF(AND(ISNUMBER(OFFSET('Water Data'!$H$4,0,10*ROW('Water Data'!H150))),'Data Summary'!CE156="Yes"),100-OFFSET('Water Data'!$H$4,0,10*ROW('Water Data'!H150)),NA())</f>
        <v>#N/A</v>
      </c>
      <c r="Q156" s="529" t="e">
        <f ca="1">+IF(AND(ISNUMBER(OFFSET('Water Data'!$H$6,0,10*ROW('Water Data'!H150))),'Data Summary'!CF156="Yes"),OFFSET('Water Data'!$H$6,0,10*ROW('Water Data'!H150)),NA())</f>
        <v>#N/A</v>
      </c>
      <c r="R156" s="529" t="e">
        <f ca="1">+IF(AND(ISNUMBER(OFFSET('Water Data'!$H$9,0,10*ROW('Water Data'!H150))),'Data Summary'!CG156="Yes"),OFFSET('Water Data'!$H$9,0,10*ROW('Water Data'!H150)),NA())</f>
        <v>#N/A</v>
      </c>
      <c r="S156" s="529" t="e">
        <f ca="1">+IF(AND(ISNUMBER(OFFSET('Water Data'!$I$4,0,10*ROW('Water Data'!I150))),'Data Summary'!CH156="Yes"),100-OFFSET('Water Data'!$I$4,0,10*ROW('Water Data'!I150)),NA())</f>
        <v>#N/A</v>
      </c>
      <c r="T156" s="529" t="e">
        <f ca="1">+IF(AND(ISNUMBER(OFFSET('Water Data'!$I$6,0,10*ROW('Water Data'!I150))),'Data Summary'!CI156="Yes"),OFFSET('Water Data'!$I$6,0,10*ROW('Water Data'!I150)),NA())</f>
        <v>#N/A</v>
      </c>
      <c r="U156" s="529" t="e">
        <f ca="1">+IF(AND(ISNUMBER(OFFSET('Water Data'!$I$9,0,10*ROW('Water Data'!I150))),'Data Summary'!CJ156="Yes"),OFFSET('Water Data'!$I$9,0,10*ROW('Water Data'!I150)),NA())</f>
        <v>#N/A</v>
      </c>
      <c r="V156" s="530" t="e">
        <f ca="1">+IF(AND(ISNUMBER(OFFSET('Sanitation Data'!$D$4,0,10*ROW('Sanitation Data'!D150))),'Data Summary'!CK156="Yes"),100-OFFSET('Sanitation Data'!$D$4,0,10*ROW('Sanitation Data'!D150)),NA())</f>
        <v>#N/A</v>
      </c>
      <c r="W156" s="530" t="e">
        <f ca="1">+IF(AND(ISNUMBER(OFFSET('Sanitation Data'!$D$6,0,10*ROW('Sanitation Data'!D150))),'Data Summary'!CL156="Yes"),OFFSET('Sanitation Data'!$D$6,0,10*ROW('Sanitation Data'!D150)),NA())</f>
        <v>#N/A</v>
      </c>
      <c r="X156" s="530" t="e">
        <f ca="1">+IF(AND(ISNUMBER(OFFSET('Sanitation Data'!$D$10,0,10*ROW('Sanitation Data'!D150))),'Data Summary'!CM156="Yes"),OFFSET('Sanitation Data'!$D$10,0,10*ROW('Sanitation Data'!D150)),NA())</f>
        <v>#N/A</v>
      </c>
      <c r="Y156" s="530" t="e">
        <f ca="1">+IF(AND(ISNUMBER(OFFSET('Sanitation Data'!$D$11,0,10*ROW('Sanitation Data'!D150))),'Data Summary'!CN156="Yes"),OFFSET('Sanitation Data'!$D$11,0,10*ROW('Sanitation Data'!D150)),NA())</f>
        <v>#N/A</v>
      </c>
      <c r="Z156" s="530" t="e">
        <f ca="1">+IF(AND(ISNUMBER(OFFSET('Sanitation Data'!$D$12,0,10*ROW('Sanitation Data'!D150))),'Data Summary'!CO156="Yes"),OFFSET('Sanitation Data'!$D$12,0,10*ROW('Sanitation Data'!D150)),NA())</f>
        <v>#N/A</v>
      </c>
      <c r="AA156" s="530" t="e">
        <f ca="1">+IF(AND(ISNUMBER(OFFSET('Sanitation Data'!$E$4,0,10*ROW('Sanitation Data'!E150))),'Data Summary'!CP156="Yes"),100-OFFSET('Sanitation Data'!$E$4,0,10*ROW('Sanitation Data'!E150)),NA())</f>
        <v>#N/A</v>
      </c>
      <c r="AB156" s="530" t="e">
        <f ca="1">+IF(AND(ISNUMBER(OFFSET('Sanitation Data'!$E$6,0,10*ROW('Sanitation Data'!E150))),'Data Summary'!CQ156="Yes"),OFFSET('Sanitation Data'!$E$6,0,10*ROW('Sanitation Data'!E150)),NA())</f>
        <v>#N/A</v>
      </c>
      <c r="AC156" s="530" t="e">
        <f ca="1">+IF(AND(ISNUMBER(OFFSET('Sanitation Data'!$E$10,0,10*ROW('Sanitation Data'!E150))),'Data Summary'!CR156="Yes"),OFFSET('Sanitation Data'!$E$10,0,10*ROW('Sanitation Data'!E150)),NA())</f>
        <v>#N/A</v>
      </c>
      <c r="AD156" s="530" t="e">
        <f ca="1">+IF(AND(ISNUMBER(OFFSET('Sanitation Data'!$E$11,0,10*ROW('Sanitation Data'!E150))),'Data Summary'!CS156="Yes"),OFFSET('Sanitation Data'!$E$11,0,10*ROW('Sanitation Data'!E150)),NA())</f>
        <v>#N/A</v>
      </c>
      <c r="AE156" s="530" t="e">
        <f ca="1">+IF(AND(ISNUMBER(OFFSET('Sanitation Data'!$E$12,0,10*ROW('Sanitation Data'!E150))),'Data Summary'!CT156="Yes"),OFFSET('Sanitation Data'!$E$12,0,10*ROW('Sanitation Data'!E150)),NA())</f>
        <v>#N/A</v>
      </c>
      <c r="AF156" s="530" t="e">
        <f ca="1">+IF(AND(ISNUMBER(OFFSET('Sanitation Data'!$F$4,0,10*ROW('Sanitation Data'!F150))),'Data Summary'!CU156="Yes"),100-OFFSET('Sanitation Data'!$F$4,0,10*ROW('Sanitation Data'!F150)),NA())</f>
        <v>#N/A</v>
      </c>
      <c r="AG156" s="530" t="e">
        <f ca="1">+IF(AND(ISNUMBER(OFFSET('Sanitation Data'!$F$6,0,10*ROW('Sanitation Data'!F150))),'Data Summary'!CV156="Yes"),OFFSET('Sanitation Data'!$F$6,0,10*ROW('Sanitation Data'!F150)),NA())</f>
        <v>#N/A</v>
      </c>
      <c r="AH156" s="530" t="e">
        <f ca="1">+IF(AND(ISNUMBER(OFFSET('Sanitation Data'!$F$10,0,10*ROW('Sanitation Data'!F150))),'Data Summary'!CW156="Yes"),OFFSET('Sanitation Data'!$F$10,0,10*ROW('Sanitation Data'!F150)),NA())</f>
        <v>#N/A</v>
      </c>
      <c r="AI156" s="530" t="e">
        <f ca="1">+IF(AND(ISNUMBER(OFFSET('Sanitation Data'!$F$11,0,10*ROW('Sanitation Data'!F150))),'Data Summary'!CX156="Yes"),OFFSET('Sanitation Data'!$F$11,0,10*ROW('Sanitation Data'!F150)),NA())</f>
        <v>#N/A</v>
      </c>
      <c r="AJ156" s="530" t="e">
        <f ca="1">+IF(AND(ISNUMBER(OFFSET('Sanitation Data'!$F$12,0,10*ROW('Sanitation Data'!F150))),'Data Summary'!CY156="Yes"),OFFSET('Sanitation Data'!$F$12,0,10*ROW('Sanitation Data'!F150)),NA())</f>
        <v>#N/A</v>
      </c>
      <c r="AK156" s="530" t="e">
        <f ca="1">+IF(AND(ISNUMBER(OFFSET('Sanitation Data'!$G$4,0,10*ROW('Sanitation Data'!G150))),'Data Summary'!CZ156="Yes"),100-OFFSET('Sanitation Data'!$G$4,0,10*ROW('Sanitation Data'!G150)),NA())</f>
        <v>#N/A</v>
      </c>
      <c r="AL156" s="530" t="e">
        <f ca="1">+IF(AND(ISNUMBER(OFFSET('Sanitation Data'!$G$6,0,10*ROW('Sanitation Data'!G150))),'Data Summary'!DA156="Yes"),OFFSET('Sanitation Data'!$G$6,0,10*ROW('Sanitation Data'!G150)),NA())</f>
        <v>#N/A</v>
      </c>
      <c r="AM156" s="530" t="e">
        <f ca="1">+IF(AND(ISNUMBER(OFFSET('Sanitation Data'!$G$10,0,10*ROW('Sanitation Data'!G150))),'Data Summary'!DB156="Yes"),OFFSET('Sanitation Data'!$G$10,0,10*ROW('Sanitation Data'!G150)),NA())</f>
        <v>#N/A</v>
      </c>
      <c r="AN156" s="530" t="e">
        <f ca="1">+IF(AND(ISNUMBER(OFFSET('Sanitation Data'!$G$11,0,10*ROW('Sanitation Data'!G150))),'Data Summary'!DC156="Yes"),OFFSET('Sanitation Data'!$G$11,0,10*ROW('Sanitation Data'!G150)),NA())</f>
        <v>#N/A</v>
      </c>
      <c r="AO156" s="530" t="e">
        <f ca="1">+IF(AND(ISNUMBER(OFFSET('Sanitation Data'!$G$12,0,10*ROW('Sanitation Data'!G150))),'Data Summary'!DD156="Yes"),OFFSET('Sanitation Data'!$G$12,0,10*ROW('Sanitation Data'!G150)),NA())</f>
        <v>#N/A</v>
      </c>
      <c r="AP156" s="530" t="e">
        <f ca="1">+IF(AND(ISNUMBER(OFFSET('Sanitation Data'!$H$4,0,10*ROW('Sanitation Data'!H150))),'Data Summary'!DE156="Yes"),100-OFFSET('Sanitation Data'!$H$4,0,10*ROW('Sanitation Data'!H150)),NA())</f>
        <v>#N/A</v>
      </c>
      <c r="AQ156" s="530" t="e">
        <f ca="1">+IF(AND(ISNUMBER(OFFSET('Sanitation Data'!$H$6,0,10*ROW('Sanitation Data'!H150))),'Data Summary'!DF156="Yes"),OFFSET('Sanitation Data'!$H$6,0,10*ROW('Sanitation Data'!H150)),NA())</f>
        <v>#N/A</v>
      </c>
      <c r="AR156" s="530" t="e">
        <f ca="1">+IF(AND(ISNUMBER(OFFSET('Sanitation Data'!$H$10,0,10*ROW('Sanitation Data'!H150))),'Data Summary'!DG156="Yes"),OFFSET('Sanitation Data'!$H$10,0,10*ROW('Sanitation Data'!H150)),NA())</f>
        <v>#N/A</v>
      </c>
      <c r="AS156" s="530" t="e">
        <f ca="1">+IF(AND(ISNUMBER(OFFSET('Sanitation Data'!$H$11,0,10*ROW('Sanitation Data'!H150))),'Data Summary'!DH156="Yes"),OFFSET('Sanitation Data'!$H$11,0,10*ROW('Sanitation Data'!H150)),NA())</f>
        <v>#N/A</v>
      </c>
      <c r="AT156" s="530" t="e">
        <f ca="1">+IF(AND(ISNUMBER(OFFSET('Sanitation Data'!$H$12,0,10*ROW('Sanitation Data'!H150))),'Data Summary'!DI156="Yes"),OFFSET('Sanitation Data'!$H$12,0,10*ROW('Sanitation Data'!H150)),NA())</f>
        <v>#N/A</v>
      </c>
      <c r="AU156" s="530" t="e">
        <f ca="1">+IF(AND(ISNUMBER(OFFSET('Sanitation Data'!$I$4,0,10*ROW('Sanitation Data'!I150))),'Data Summary'!DJ156="Yes"),100-OFFSET('Sanitation Data'!$I$4,0,10*ROW('Sanitation Data'!I150)),NA())</f>
        <v>#N/A</v>
      </c>
      <c r="AV156" s="530" t="e">
        <f ca="1">+IF(AND(ISNUMBER(OFFSET('Sanitation Data'!$I$6,0,10*ROW('Sanitation Data'!I150))),'Data Summary'!DK156="Yes"),OFFSET('Sanitation Data'!$I$6,0,10*ROW('Sanitation Data'!I150)),NA())</f>
        <v>#N/A</v>
      </c>
      <c r="AW156" s="530" t="e">
        <f ca="1">+IF(AND(ISNUMBER(OFFSET('Sanitation Data'!$I$10,0,10*ROW('Sanitation Data'!I150))),'Data Summary'!DL156="Yes"),OFFSET('Sanitation Data'!$I$10,0,10*ROW('Sanitation Data'!I150)),NA())</f>
        <v>#N/A</v>
      </c>
      <c r="AX156" s="530" t="e">
        <f ca="1">+IF(AND(ISNUMBER(OFFSET('Sanitation Data'!$I$11,0,10*ROW('Sanitation Data'!I150))),'Data Summary'!DM156="Yes"),OFFSET('Sanitation Data'!$I$11,0,10*ROW('Sanitation Data'!I150)),NA())</f>
        <v>#N/A</v>
      </c>
      <c r="AY156" s="530" t="e">
        <f ca="1">+IF(AND(ISNUMBER(OFFSET('Sanitation Data'!$I$12,0,10*ROW('Sanitation Data'!I150))),'Data Summary'!DN156="Yes"),OFFSET('Sanitation Data'!$I$12,0,10*ROW('Sanitation Data'!I150)),NA())</f>
        <v>#N/A</v>
      </c>
      <c r="AZ156" s="531" t="e">
        <f ca="1">+IF(AND(ISNUMBER(OFFSET('Hygiene Data'!$D$5,0,10*ROW('Hygiene Data'!D150))),'Data Summary'!DO156="Yes"),OFFSET('Hygiene Data'!$D$5,0,10*ROW('Hygiene Data'!D150)),NA())</f>
        <v>#N/A</v>
      </c>
      <c r="BA156" s="531" t="e">
        <f ca="1">+IF(AND(ISNUMBER(OFFSET('Hygiene Data'!$D$7,0,10*ROW('Hygiene Data'!D150))),'Data Summary'!DP156="Yes"),OFFSET('Hygiene Data'!$D$7,0,10*ROW('Hygiene Data'!D150)),NA())</f>
        <v>#N/A</v>
      </c>
      <c r="BB156" s="531" t="e">
        <f ca="1">+IF(AND(ISNUMBER(OFFSET('Hygiene Data'!$D$9,0,10*ROW('Hygiene Data'!D150))),'Data Summary'!DQ156="Yes"),OFFSET('Hygiene Data'!$D$9,0,10*ROW('Hygiene Data'!D150)),NA())</f>
        <v>#N/A</v>
      </c>
      <c r="BC156" s="531" t="e">
        <f ca="1">+IF(AND(ISNUMBER(OFFSET('Hygiene Data'!$E$5,0,10*ROW('Hygiene Data'!E150))),'Data Summary'!DR156="Yes"),OFFSET('Hygiene Data'!$E$5,0,10*ROW('Hygiene Data'!E150)),NA())</f>
        <v>#N/A</v>
      </c>
      <c r="BD156" s="531" t="e">
        <f ca="1">+IF(AND(ISNUMBER(OFFSET('Hygiene Data'!$E$7,0,10*ROW('Hygiene Data'!E150))),'Data Summary'!DS156="Yes"),OFFSET('Hygiene Data'!$E$7,0,10*ROW('Hygiene Data'!E150)),NA())</f>
        <v>#N/A</v>
      </c>
      <c r="BE156" s="531" t="e">
        <f ca="1">+IF(AND(ISNUMBER(OFFSET('Hygiene Data'!$E$9,0,10*ROW('Hygiene Data'!E150))),'Data Summary'!DT156="Yes"),OFFSET('Hygiene Data'!$E$9,0,10*ROW('Hygiene Data'!E150)),NA())</f>
        <v>#N/A</v>
      </c>
      <c r="BF156" s="531" t="e">
        <f ca="1">+IF(AND(ISNUMBER(OFFSET('Hygiene Data'!$F$5,0,10*ROW('Hygiene Data'!F150))),'Data Summary'!DU156="Yes"),OFFSET('Hygiene Data'!$F$5,0,10*ROW('Hygiene Data'!F150)),NA())</f>
        <v>#N/A</v>
      </c>
      <c r="BG156" s="531" t="e">
        <f ca="1">+IF(AND(ISNUMBER(OFFSET('Hygiene Data'!$F$7,0,10*ROW('Hygiene Data'!F150))),'Data Summary'!DV156="Yes"),OFFSET('Hygiene Data'!$F$7,0,10*ROW('Hygiene Data'!F150)),NA())</f>
        <v>#N/A</v>
      </c>
      <c r="BH156" s="531" t="e">
        <f ca="1">+IF(AND(ISNUMBER(OFFSET('Hygiene Data'!$F$9,0,10*ROW('Hygiene Data'!F150))),'Data Summary'!DW156="Yes"),OFFSET('Hygiene Data'!$F$9,0,10*ROW('Hygiene Data'!F150)),NA())</f>
        <v>#N/A</v>
      </c>
      <c r="BI156" s="531" t="e">
        <f ca="1">+IF(AND(ISNUMBER(OFFSET('Hygiene Data'!$G$5,0,10*ROW('Hygiene Data'!G150))),'Data Summary'!DX156="Yes"),OFFSET('Hygiene Data'!$G$5,0,10*ROW('Hygiene Data'!G150)),NA())</f>
        <v>#N/A</v>
      </c>
      <c r="BJ156" s="531" t="e">
        <f ca="1">+IF(AND(ISNUMBER(OFFSET('Hygiene Data'!$G$7,0,10*ROW('Hygiene Data'!G150))),'Data Summary'!DY156="Yes"),OFFSET('Hygiene Data'!$G$7,0,10*ROW('Hygiene Data'!G150)),NA())</f>
        <v>#N/A</v>
      </c>
      <c r="BK156" s="531" t="e">
        <f ca="1">+IF(AND(ISNUMBER(OFFSET('Hygiene Data'!$G$9,0,10*ROW('Hygiene Data'!G150))),'Data Summary'!DZ156="Yes"),OFFSET('Hygiene Data'!$G$9,0,10*ROW('Hygiene Data'!G150)),NA())</f>
        <v>#N/A</v>
      </c>
      <c r="BL156" s="531" t="e">
        <f ca="1">+IF(AND(ISNUMBER(OFFSET('Hygiene Data'!$H$5,0,10*ROW('Hygiene Data'!H150))),'Data Summary'!EA156="Yes"),OFFSET('Hygiene Data'!$H$5,0,10*ROW('Hygiene Data'!H150)),NA())</f>
        <v>#N/A</v>
      </c>
      <c r="BM156" s="531" t="e">
        <f ca="1">+IF(AND(ISNUMBER(OFFSET('Hygiene Data'!$H$7,0,10*ROW('Hygiene Data'!H150))),'Data Summary'!EB156="Yes"),OFFSET('Hygiene Data'!$H$7,0,10*ROW('Hygiene Data'!H150)),NA())</f>
        <v>#N/A</v>
      </c>
      <c r="BN156" s="531" t="e">
        <f ca="1">+IF(AND(ISNUMBER(OFFSET('Hygiene Data'!$H$9,0,10*ROW('Hygiene Data'!H150))),'Data Summary'!EC156="Yes"),OFFSET('Hygiene Data'!$H$9,0,10*ROW('Hygiene Data'!H150)),NA())</f>
        <v>#N/A</v>
      </c>
      <c r="BO156" s="531" t="e">
        <f ca="1">+IF(AND(ISNUMBER(OFFSET('Hygiene Data'!$I$5,0,10*ROW('Hygiene Data'!I150))),'Data Summary'!ED156="Yes"),OFFSET('Hygiene Data'!$I$5,0,10*ROW('Hygiene Data'!I150)),NA())</f>
        <v>#N/A</v>
      </c>
      <c r="BP156" s="531" t="e">
        <f ca="1">+IF(AND(ISNUMBER(OFFSET('Hygiene Data'!$I$7,0,10*ROW('Hygiene Data'!I150))),'Data Summary'!EE156="Yes"),OFFSET('Hygiene Data'!$I$7,0,10*ROW('Hygiene Data'!I150)),NA())</f>
        <v>#N/A</v>
      </c>
      <c r="BQ156" s="531" t="e">
        <f ca="1">+IF(AND(ISNUMBER(OFFSET('Hygiene Data'!$I$9,0,10*ROW('Hygiene Data'!I150))),'Data Summary'!EF156="Yes"),OFFSET('Hygiene Data'!$I$9,0,10*ROW('Hygiene Data'!I150)),NA())</f>
        <v>#N/A</v>
      </c>
    </row>
    <row r="157" spans="1:69" x14ac:dyDescent="0.25">
      <c r="A157" s="527" t="e">
        <f ca="1">+RIGHT('Data Summary'!A157,LEN('Data Summary'!A157)-9)</f>
        <v>#VALUE!</v>
      </c>
      <c r="B157" s="501" t="str">
        <f ca="1">+IF(ISTEXT('Data Summary'!B157),'Data Summary'!B157,"")</f>
        <v/>
      </c>
      <c r="C157" s="528" t="e">
        <f ca="1">+VALUE('Data Summary'!C157)</f>
        <v>#VALUE!</v>
      </c>
      <c r="D157" s="529" t="e">
        <f ca="1">+IF(AND(ISNUMBER(OFFSET('Water Data'!$D$4,0,10*ROW('Water Data'!D151))),'Data Summary'!BS157="Yes"),100-OFFSET('Water Data'!$D$4,0,10*ROW('Water Data'!D151)),NA())</f>
        <v>#N/A</v>
      </c>
      <c r="E157" s="529" t="e">
        <f ca="1">+IF(AND(ISNUMBER(OFFSET('Water Data'!$D$6,0,10*ROW('Water Data'!D151))),'Data Summary'!BT157="Yes"),OFFSET('Water Data'!$D$6,0,10*ROW('Water Data'!D151)),NA())</f>
        <v>#N/A</v>
      </c>
      <c r="F157" s="529" t="e">
        <f ca="1">+IF(AND(ISNUMBER(OFFSET('Water Data'!$D$9,0,10*ROW('Water Data'!D151))),'Data Summary'!BU157="Yes"),OFFSET('Water Data'!$D$9,0,10*ROW('Water Data'!D151)),NA())</f>
        <v>#N/A</v>
      </c>
      <c r="G157" s="529" t="e">
        <f ca="1">+IF(AND(ISNUMBER(OFFSET('Water Data'!$E$4,0,10*ROW('Water Data'!E151))),'Data Summary'!BV157="Yes"),100-OFFSET('Water Data'!$E$4,0,10*ROW('Water Data'!E151)),NA())</f>
        <v>#N/A</v>
      </c>
      <c r="H157" s="529" t="e">
        <f ca="1">+IF(AND(ISNUMBER(OFFSET('Water Data'!$E$6,0,10*ROW('Water Data'!E151))),'Data Summary'!BW157="Yes"),OFFSET('Water Data'!$E$6,0,10*ROW('Water Data'!E151)),NA())</f>
        <v>#N/A</v>
      </c>
      <c r="I157" s="529" t="e">
        <f ca="1">+IF(AND(ISNUMBER(OFFSET('Water Data'!$E$9,0,10*ROW('Water Data'!E151))),'Data Summary'!BX157="Yes"),OFFSET('Water Data'!$E$9,0,10*ROW('Water Data'!E151)),NA())</f>
        <v>#N/A</v>
      </c>
      <c r="J157" s="529" t="e">
        <f ca="1">+IF(AND(ISNUMBER(OFFSET('Water Data'!$F$4,0,10*ROW('Water Data'!F151))),'Data Summary'!BY157="Yes"),100-OFFSET('Water Data'!$F$4,0,10*ROW('Water Data'!F151)),NA())</f>
        <v>#N/A</v>
      </c>
      <c r="K157" s="529" t="e">
        <f ca="1">+IF(AND(ISNUMBER(OFFSET('Water Data'!$F$6,0,10*ROW('Water Data'!F151))),'Data Summary'!BZ157="Yes"),OFFSET('Water Data'!$F$6,0,10*ROW('Water Data'!F151)),NA())</f>
        <v>#N/A</v>
      </c>
      <c r="L157" s="529" t="e">
        <f ca="1">+IF(AND(ISNUMBER(OFFSET('Water Data'!$F$9,0,10*ROW('Water Data'!F151))),'Data Summary'!CA157="Yes"),OFFSET('Water Data'!$F$9,0,10*ROW('Water Data'!F151)),NA())</f>
        <v>#N/A</v>
      </c>
      <c r="M157" s="529" t="e">
        <f ca="1">+IF(AND(ISNUMBER(OFFSET('Water Data'!$G$4,0,10*ROW('Water Data'!G151))),'Data Summary'!CB157="Yes"),100-OFFSET('Water Data'!$G$4,0,10*ROW('Water Data'!G151)),NA())</f>
        <v>#N/A</v>
      </c>
      <c r="N157" s="529" t="e">
        <f ca="1">+IF(AND(ISNUMBER(OFFSET('Water Data'!$G$6,0,10*ROW('Water Data'!G151))),'Data Summary'!CC157="Yes"),OFFSET('Water Data'!$G$6,0,10*ROW('Water Data'!G151)),NA())</f>
        <v>#N/A</v>
      </c>
      <c r="O157" s="529" t="e">
        <f ca="1">+IF(AND(ISNUMBER(OFFSET('Water Data'!$G$9,0,10*ROW('Water Data'!G151))),'Data Summary'!CD157="Yes"),OFFSET('Water Data'!$G$9,0,10*ROW('Water Data'!G151)),NA())</f>
        <v>#N/A</v>
      </c>
      <c r="P157" s="529" t="e">
        <f ca="1">+IF(AND(ISNUMBER(OFFSET('Water Data'!$H$4,0,10*ROW('Water Data'!H151))),'Data Summary'!CE157="Yes"),100-OFFSET('Water Data'!$H$4,0,10*ROW('Water Data'!H151)),NA())</f>
        <v>#N/A</v>
      </c>
      <c r="Q157" s="529" t="e">
        <f ca="1">+IF(AND(ISNUMBER(OFFSET('Water Data'!$H$6,0,10*ROW('Water Data'!H151))),'Data Summary'!CF157="Yes"),OFFSET('Water Data'!$H$6,0,10*ROW('Water Data'!H151)),NA())</f>
        <v>#N/A</v>
      </c>
      <c r="R157" s="529" t="e">
        <f ca="1">+IF(AND(ISNUMBER(OFFSET('Water Data'!$H$9,0,10*ROW('Water Data'!H151))),'Data Summary'!CG157="Yes"),OFFSET('Water Data'!$H$9,0,10*ROW('Water Data'!H151)),NA())</f>
        <v>#N/A</v>
      </c>
      <c r="S157" s="529" t="e">
        <f ca="1">+IF(AND(ISNUMBER(OFFSET('Water Data'!$I$4,0,10*ROW('Water Data'!I151))),'Data Summary'!CH157="Yes"),100-OFFSET('Water Data'!$I$4,0,10*ROW('Water Data'!I151)),NA())</f>
        <v>#N/A</v>
      </c>
      <c r="T157" s="529" t="e">
        <f ca="1">+IF(AND(ISNUMBER(OFFSET('Water Data'!$I$6,0,10*ROW('Water Data'!I151))),'Data Summary'!CI157="Yes"),OFFSET('Water Data'!$I$6,0,10*ROW('Water Data'!I151)),NA())</f>
        <v>#N/A</v>
      </c>
      <c r="U157" s="529" t="e">
        <f ca="1">+IF(AND(ISNUMBER(OFFSET('Water Data'!$I$9,0,10*ROW('Water Data'!I151))),'Data Summary'!CJ157="Yes"),OFFSET('Water Data'!$I$9,0,10*ROW('Water Data'!I151)),NA())</f>
        <v>#N/A</v>
      </c>
      <c r="V157" s="530" t="e">
        <f ca="1">+IF(AND(ISNUMBER(OFFSET('Sanitation Data'!$D$4,0,10*ROW('Sanitation Data'!D151))),'Data Summary'!CK157="Yes"),100-OFFSET('Sanitation Data'!$D$4,0,10*ROW('Sanitation Data'!D151)),NA())</f>
        <v>#N/A</v>
      </c>
      <c r="W157" s="530" t="e">
        <f ca="1">+IF(AND(ISNUMBER(OFFSET('Sanitation Data'!$D$6,0,10*ROW('Sanitation Data'!D151))),'Data Summary'!CL157="Yes"),OFFSET('Sanitation Data'!$D$6,0,10*ROW('Sanitation Data'!D151)),NA())</f>
        <v>#N/A</v>
      </c>
      <c r="X157" s="530" t="e">
        <f ca="1">+IF(AND(ISNUMBER(OFFSET('Sanitation Data'!$D$10,0,10*ROW('Sanitation Data'!D151))),'Data Summary'!CM157="Yes"),OFFSET('Sanitation Data'!$D$10,0,10*ROW('Sanitation Data'!D151)),NA())</f>
        <v>#N/A</v>
      </c>
      <c r="Y157" s="530" t="e">
        <f ca="1">+IF(AND(ISNUMBER(OFFSET('Sanitation Data'!$D$11,0,10*ROW('Sanitation Data'!D151))),'Data Summary'!CN157="Yes"),OFFSET('Sanitation Data'!$D$11,0,10*ROW('Sanitation Data'!D151)),NA())</f>
        <v>#N/A</v>
      </c>
      <c r="Z157" s="530" t="e">
        <f ca="1">+IF(AND(ISNUMBER(OFFSET('Sanitation Data'!$D$12,0,10*ROW('Sanitation Data'!D151))),'Data Summary'!CO157="Yes"),OFFSET('Sanitation Data'!$D$12,0,10*ROW('Sanitation Data'!D151)),NA())</f>
        <v>#N/A</v>
      </c>
      <c r="AA157" s="530" t="e">
        <f ca="1">+IF(AND(ISNUMBER(OFFSET('Sanitation Data'!$E$4,0,10*ROW('Sanitation Data'!E151))),'Data Summary'!CP157="Yes"),100-OFFSET('Sanitation Data'!$E$4,0,10*ROW('Sanitation Data'!E151)),NA())</f>
        <v>#N/A</v>
      </c>
      <c r="AB157" s="530" t="e">
        <f ca="1">+IF(AND(ISNUMBER(OFFSET('Sanitation Data'!$E$6,0,10*ROW('Sanitation Data'!E151))),'Data Summary'!CQ157="Yes"),OFFSET('Sanitation Data'!$E$6,0,10*ROW('Sanitation Data'!E151)),NA())</f>
        <v>#N/A</v>
      </c>
      <c r="AC157" s="530" t="e">
        <f ca="1">+IF(AND(ISNUMBER(OFFSET('Sanitation Data'!$E$10,0,10*ROW('Sanitation Data'!E151))),'Data Summary'!CR157="Yes"),OFFSET('Sanitation Data'!$E$10,0,10*ROW('Sanitation Data'!E151)),NA())</f>
        <v>#N/A</v>
      </c>
      <c r="AD157" s="530" t="e">
        <f ca="1">+IF(AND(ISNUMBER(OFFSET('Sanitation Data'!$E$11,0,10*ROW('Sanitation Data'!E151))),'Data Summary'!CS157="Yes"),OFFSET('Sanitation Data'!$E$11,0,10*ROW('Sanitation Data'!E151)),NA())</f>
        <v>#N/A</v>
      </c>
      <c r="AE157" s="530" t="e">
        <f ca="1">+IF(AND(ISNUMBER(OFFSET('Sanitation Data'!$E$12,0,10*ROW('Sanitation Data'!E151))),'Data Summary'!CT157="Yes"),OFFSET('Sanitation Data'!$E$12,0,10*ROW('Sanitation Data'!E151)),NA())</f>
        <v>#N/A</v>
      </c>
      <c r="AF157" s="530" t="e">
        <f ca="1">+IF(AND(ISNUMBER(OFFSET('Sanitation Data'!$F$4,0,10*ROW('Sanitation Data'!F151))),'Data Summary'!CU157="Yes"),100-OFFSET('Sanitation Data'!$F$4,0,10*ROW('Sanitation Data'!F151)),NA())</f>
        <v>#N/A</v>
      </c>
      <c r="AG157" s="530" t="e">
        <f ca="1">+IF(AND(ISNUMBER(OFFSET('Sanitation Data'!$F$6,0,10*ROW('Sanitation Data'!F151))),'Data Summary'!CV157="Yes"),OFFSET('Sanitation Data'!$F$6,0,10*ROW('Sanitation Data'!F151)),NA())</f>
        <v>#N/A</v>
      </c>
      <c r="AH157" s="530" t="e">
        <f ca="1">+IF(AND(ISNUMBER(OFFSET('Sanitation Data'!$F$10,0,10*ROW('Sanitation Data'!F151))),'Data Summary'!CW157="Yes"),OFFSET('Sanitation Data'!$F$10,0,10*ROW('Sanitation Data'!F151)),NA())</f>
        <v>#N/A</v>
      </c>
      <c r="AI157" s="530" t="e">
        <f ca="1">+IF(AND(ISNUMBER(OFFSET('Sanitation Data'!$F$11,0,10*ROW('Sanitation Data'!F151))),'Data Summary'!CX157="Yes"),OFFSET('Sanitation Data'!$F$11,0,10*ROW('Sanitation Data'!F151)),NA())</f>
        <v>#N/A</v>
      </c>
      <c r="AJ157" s="530" t="e">
        <f ca="1">+IF(AND(ISNUMBER(OFFSET('Sanitation Data'!$F$12,0,10*ROW('Sanitation Data'!F151))),'Data Summary'!CY157="Yes"),OFFSET('Sanitation Data'!$F$12,0,10*ROW('Sanitation Data'!F151)),NA())</f>
        <v>#N/A</v>
      </c>
      <c r="AK157" s="530" t="e">
        <f ca="1">+IF(AND(ISNUMBER(OFFSET('Sanitation Data'!$G$4,0,10*ROW('Sanitation Data'!G151))),'Data Summary'!CZ157="Yes"),100-OFFSET('Sanitation Data'!$G$4,0,10*ROW('Sanitation Data'!G151)),NA())</f>
        <v>#N/A</v>
      </c>
      <c r="AL157" s="530" t="e">
        <f ca="1">+IF(AND(ISNUMBER(OFFSET('Sanitation Data'!$G$6,0,10*ROW('Sanitation Data'!G151))),'Data Summary'!DA157="Yes"),OFFSET('Sanitation Data'!$G$6,0,10*ROW('Sanitation Data'!G151)),NA())</f>
        <v>#N/A</v>
      </c>
      <c r="AM157" s="530" t="e">
        <f ca="1">+IF(AND(ISNUMBER(OFFSET('Sanitation Data'!$G$10,0,10*ROW('Sanitation Data'!G151))),'Data Summary'!DB157="Yes"),OFFSET('Sanitation Data'!$G$10,0,10*ROW('Sanitation Data'!G151)),NA())</f>
        <v>#N/A</v>
      </c>
      <c r="AN157" s="530" t="e">
        <f ca="1">+IF(AND(ISNUMBER(OFFSET('Sanitation Data'!$G$11,0,10*ROW('Sanitation Data'!G151))),'Data Summary'!DC157="Yes"),OFFSET('Sanitation Data'!$G$11,0,10*ROW('Sanitation Data'!G151)),NA())</f>
        <v>#N/A</v>
      </c>
      <c r="AO157" s="530" t="e">
        <f ca="1">+IF(AND(ISNUMBER(OFFSET('Sanitation Data'!$G$12,0,10*ROW('Sanitation Data'!G151))),'Data Summary'!DD157="Yes"),OFFSET('Sanitation Data'!$G$12,0,10*ROW('Sanitation Data'!G151)),NA())</f>
        <v>#N/A</v>
      </c>
      <c r="AP157" s="530" t="e">
        <f ca="1">+IF(AND(ISNUMBER(OFFSET('Sanitation Data'!$H$4,0,10*ROW('Sanitation Data'!H151))),'Data Summary'!DE157="Yes"),100-OFFSET('Sanitation Data'!$H$4,0,10*ROW('Sanitation Data'!H151)),NA())</f>
        <v>#N/A</v>
      </c>
      <c r="AQ157" s="530" t="e">
        <f ca="1">+IF(AND(ISNUMBER(OFFSET('Sanitation Data'!$H$6,0,10*ROW('Sanitation Data'!H151))),'Data Summary'!DF157="Yes"),OFFSET('Sanitation Data'!$H$6,0,10*ROW('Sanitation Data'!H151)),NA())</f>
        <v>#N/A</v>
      </c>
      <c r="AR157" s="530" t="e">
        <f ca="1">+IF(AND(ISNUMBER(OFFSET('Sanitation Data'!$H$10,0,10*ROW('Sanitation Data'!H151))),'Data Summary'!DG157="Yes"),OFFSET('Sanitation Data'!$H$10,0,10*ROW('Sanitation Data'!H151)),NA())</f>
        <v>#N/A</v>
      </c>
      <c r="AS157" s="530" t="e">
        <f ca="1">+IF(AND(ISNUMBER(OFFSET('Sanitation Data'!$H$11,0,10*ROW('Sanitation Data'!H151))),'Data Summary'!DH157="Yes"),OFFSET('Sanitation Data'!$H$11,0,10*ROW('Sanitation Data'!H151)),NA())</f>
        <v>#N/A</v>
      </c>
      <c r="AT157" s="530" t="e">
        <f ca="1">+IF(AND(ISNUMBER(OFFSET('Sanitation Data'!$H$12,0,10*ROW('Sanitation Data'!H151))),'Data Summary'!DI157="Yes"),OFFSET('Sanitation Data'!$H$12,0,10*ROW('Sanitation Data'!H151)),NA())</f>
        <v>#N/A</v>
      </c>
      <c r="AU157" s="530" t="e">
        <f ca="1">+IF(AND(ISNUMBER(OFFSET('Sanitation Data'!$I$4,0,10*ROW('Sanitation Data'!I151))),'Data Summary'!DJ157="Yes"),100-OFFSET('Sanitation Data'!$I$4,0,10*ROW('Sanitation Data'!I151)),NA())</f>
        <v>#N/A</v>
      </c>
      <c r="AV157" s="530" t="e">
        <f ca="1">+IF(AND(ISNUMBER(OFFSET('Sanitation Data'!$I$6,0,10*ROW('Sanitation Data'!I151))),'Data Summary'!DK157="Yes"),OFFSET('Sanitation Data'!$I$6,0,10*ROW('Sanitation Data'!I151)),NA())</f>
        <v>#N/A</v>
      </c>
      <c r="AW157" s="530" t="e">
        <f ca="1">+IF(AND(ISNUMBER(OFFSET('Sanitation Data'!$I$10,0,10*ROW('Sanitation Data'!I151))),'Data Summary'!DL157="Yes"),OFFSET('Sanitation Data'!$I$10,0,10*ROW('Sanitation Data'!I151)),NA())</f>
        <v>#N/A</v>
      </c>
      <c r="AX157" s="530" t="e">
        <f ca="1">+IF(AND(ISNUMBER(OFFSET('Sanitation Data'!$I$11,0,10*ROW('Sanitation Data'!I151))),'Data Summary'!DM157="Yes"),OFFSET('Sanitation Data'!$I$11,0,10*ROW('Sanitation Data'!I151)),NA())</f>
        <v>#N/A</v>
      </c>
      <c r="AY157" s="530" t="e">
        <f ca="1">+IF(AND(ISNUMBER(OFFSET('Sanitation Data'!$I$12,0,10*ROW('Sanitation Data'!I151))),'Data Summary'!DN157="Yes"),OFFSET('Sanitation Data'!$I$12,0,10*ROW('Sanitation Data'!I151)),NA())</f>
        <v>#N/A</v>
      </c>
      <c r="AZ157" s="531" t="e">
        <f ca="1">+IF(AND(ISNUMBER(OFFSET('Hygiene Data'!$D$5,0,10*ROW('Hygiene Data'!D151))),'Data Summary'!DO157="Yes"),OFFSET('Hygiene Data'!$D$5,0,10*ROW('Hygiene Data'!D151)),NA())</f>
        <v>#N/A</v>
      </c>
      <c r="BA157" s="531" t="e">
        <f ca="1">+IF(AND(ISNUMBER(OFFSET('Hygiene Data'!$D$7,0,10*ROW('Hygiene Data'!D151))),'Data Summary'!DP157="Yes"),OFFSET('Hygiene Data'!$D$7,0,10*ROW('Hygiene Data'!D151)),NA())</f>
        <v>#N/A</v>
      </c>
      <c r="BB157" s="531" t="e">
        <f ca="1">+IF(AND(ISNUMBER(OFFSET('Hygiene Data'!$D$9,0,10*ROW('Hygiene Data'!D151))),'Data Summary'!DQ157="Yes"),OFFSET('Hygiene Data'!$D$9,0,10*ROW('Hygiene Data'!D151)),NA())</f>
        <v>#N/A</v>
      </c>
      <c r="BC157" s="531" t="e">
        <f ca="1">+IF(AND(ISNUMBER(OFFSET('Hygiene Data'!$E$5,0,10*ROW('Hygiene Data'!E151))),'Data Summary'!DR157="Yes"),OFFSET('Hygiene Data'!$E$5,0,10*ROW('Hygiene Data'!E151)),NA())</f>
        <v>#N/A</v>
      </c>
      <c r="BD157" s="531" t="e">
        <f ca="1">+IF(AND(ISNUMBER(OFFSET('Hygiene Data'!$E$7,0,10*ROW('Hygiene Data'!E151))),'Data Summary'!DS157="Yes"),OFFSET('Hygiene Data'!$E$7,0,10*ROW('Hygiene Data'!E151)),NA())</f>
        <v>#N/A</v>
      </c>
      <c r="BE157" s="531" t="e">
        <f ca="1">+IF(AND(ISNUMBER(OFFSET('Hygiene Data'!$E$9,0,10*ROW('Hygiene Data'!E151))),'Data Summary'!DT157="Yes"),OFFSET('Hygiene Data'!$E$9,0,10*ROW('Hygiene Data'!E151)),NA())</f>
        <v>#N/A</v>
      </c>
      <c r="BF157" s="531" t="e">
        <f ca="1">+IF(AND(ISNUMBER(OFFSET('Hygiene Data'!$F$5,0,10*ROW('Hygiene Data'!F151))),'Data Summary'!DU157="Yes"),OFFSET('Hygiene Data'!$F$5,0,10*ROW('Hygiene Data'!F151)),NA())</f>
        <v>#N/A</v>
      </c>
      <c r="BG157" s="531" t="e">
        <f ca="1">+IF(AND(ISNUMBER(OFFSET('Hygiene Data'!$F$7,0,10*ROW('Hygiene Data'!F151))),'Data Summary'!DV157="Yes"),OFFSET('Hygiene Data'!$F$7,0,10*ROW('Hygiene Data'!F151)),NA())</f>
        <v>#N/A</v>
      </c>
      <c r="BH157" s="531" t="e">
        <f ca="1">+IF(AND(ISNUMBER(OFFSET('Hygiene Data'!$F$9,0,10*ROW('Hygiene Data'!F151))),'Data Summary'!DW157="Yes"),OFFSET('Hygiene Data'!$F$9,0,10*ROW('Hygiene Data'!F151)),NA())</f>
        <v>#N/A</v>
      </c>
      <c r="BI157" s="531" t="e">
        <f ca="1">+IF(AND(ISNUMBER(OFFSET('Hygiene Data'!$G$5,0,10*ROW('Hygiene Data'!G151))),'Data Summary'!DX157="Yes"),OFFSET('Hygiene Data'!$G$5,0,10*ROW('Hygiene Data'!G151)),NA())</f>
        <v>#N/A</v>
      </c>
      <c r="BJ157" s="531" t="e">
        <f ca="1">+IF(AND(ISNUMBER(OFFSET('Hygiene Data'!$G$7,0,10*ROW('Hygiene Data'!G151))),'Data Summary'!DY157="Yes"),OFFSET('Hygiene Data'!$G$7,0,10*ROW('Hygiene Data'!G151)),NA())</f>
        <v>#N/A</v>
      </c>
      <c r="BK157" s="531" t="e">
        <f ca="1">+IF(AND(ISNUMBER(OFFSET('Hygiene Data'!$G$9,0,10*ROW('Hygiene Data'!G151))),'Data Summary'!DZ157="Yes"),OFFSET('Hygiene Data'!$G$9,0,10*ROW('Hygiene Data'!G151)),NA())</f>
        <v>#N/A</v>
      </c>
      <c r="BL157" s="531" t="e">
        <f ca="1">+IF(AND(ISNUMBER(OFFSET('Hygiene Data'!$H$5,0,10*ROW('Hygiene Data'!H151))),'Data Summary'!EA157="Yes"),OFFSET('Hygiene Data'!$H$5,0,10*ROW('Hygiene Data'!H151)),NA())</f>
        <v>#N/A</v>
      </c>
      <c r="BM157" s="531" t="e">
        <f ca="1">+IF(AND(ISNUMBER(OFFSET('Hygiene Data'!$H$7,0,10*ROW('Hygiene Data'!H151))),'Data Summary'!EB157="Yes"),OFFSET('Hygiene Data'!$H$7,0,10*ROW('Hygiene Data'!H151)),NA())</f>
        <v>#N/A</v>
      </c>
      <c r="BN157" s="531" t="e">
        <f ca="1">+IF(AND(ISNUMBER(OFFSET('Hygiene Data'!$H$9,0,10*ROW('Hygiene Data'!H151))),'Data Summary'!EC157="Yes"),OFFSET('Hygiene Data'!$H$9,0,10*ROW('Hygiene Data'!H151)),NA())</f>
        <v>#N/A</v>
      </c>
      <c r="BO157" s="531" t="e">
        <f ca="1">+IF(AND(ISNUMBER(OFFSET('Hygiene Data'!$I$5,0,10*ROW('Hygiene Data'!I151))),'Data Summary'!ED157="Yes"),OFFSET('Hygiene Data'!$I$5,0,10*ROW('Hygiene Data'!I151)),NA())</f>
        <v>#N/A</v>
      </c>
      <c r="BP157" s="531" t="e">
        <f ca="1">+IF(AND(ISNUMBER(OFFSET('Hygiene Data'!$I$7,0,10*ROW('Hygiene Data'!I151))),'Data Summary'!EE157="Yes"),OFFSET('Hygiene Data'!$I$7,0,10*ROW('Hygiene Data'!I151)),NA())</f>
        <v>#N/A</v>
      </c>
      <c r="BQ157" s="531" t="e">
        <f ca="1">+IF(AND(ISNUMBER(OFFSET('Hygiene Data'!$I$9,0,10*ROW('Hygiene Data'!I151))),'Data Summary'!EF157="Yes"),OFFSET('Hygiene Data'!$I$9,0,10*ROW('Hygiene Data'!I151)),NA())</f>
        <v>#N/A</v>
      </c>
    </row>
    <row r="158" spans="1:69" x14ac:dyDescent="0.25">
      <c r="A158" s="527" t="e">
        <f ca="1">+RIGHT('Data Summary'!A158,LEN('Data Summary'!A158)-9)</f>
        <v>#VALUE!</v>
      </c>
      <c r="B158" s="501" t="str">
        <f ca="1">+IF(ISTEXT('Data Summary'!B158),'Data Summary'!B158,"")</f>
        <v/>
      </c>
      <c r="C158" s="528" t="e">
        <f ca="1">+VALUE('Data Summary'!C158)</f>
        <v>#VALUE!</v>
      </c>
      <c r="D158" s="529" t="e">
        <f ca="1">+IF(AND(ISNUMBER(OFFSET('Water Data'!$D$4,0,10*ROW('Water Data'!D152))),'Data Summary'!BS158="Yes"),100-OFFSET('Water Data'!$D$4,0,10*ROW('Water Data'!D152)),NA())</f>
        <v>#N/A</v>
      </c>
      <c r="E158" s="529" t="e">
        <f ca="1">+IF(AND(ISNUMBER(OFFSET('Water Data'!$D$6,0,10*ROW('Water Data'!D152))),'Data Summary'!BT158="Yes"),OFFSET('Water Data'!$D$6,0,10*ROW('Water Data'!D152)),NA())</f>
        <v>#N/A</v>
      </c>
      <c r="F158" s="529" t="e">
        <f ca="1">+IF(AND(ISNUMBER(OFFSET('Water Data'!$D$9,0,10*ROW('Water Data'!D152))),'Data Summary'!BU158="Yes"),OFFSET('Water Data'!$D$9,0,10*ROW('Water Data'!D152)),NA())</f>
        <v>#N/A</v>
      </c>
      <c r="G158" s="529" t="e">
        <f ca="1">+IF(AND(ISNUMBER(OFFSET('Water Data'!$E$4,0,10*ROW('Water Data'!E152))),'Data Summary'!BV158="Yes"),100-OFFSET('Water Data'!$E$4,0,10*ROW('Water Data'!E152)),NA())</f>
        <v>#N/A</v>
      </c>
      <c r="H158" s="529" t="e">
        <f ca="1">+IF(AND(ISNUMBER(OFFSET('Water Data'!$E$6,0,10*ROW('Water Data'!E152))),'Data Summary'!BW158="Yes"),OFFSET('Water Data'!$E$6,0,10*ROW('Water Data'!E152)),NA())</f>
        <v>#N/A</v>
      </c>
      <c r="I158" s="529" t="e">
        <f ca="1">+IF(AND(ISNUMBER(OFFSET('Water Data'!$E$9,0,10*ROW('Water Data'!E152))),'Data Summary'!BX158="Yes"),OFFSET('Water Data'!$E$9,0,10*ROW('Water Data'!E152)),NA())</f>
        <v>#N/A</v>
      </c>
      <c r="J158" s="529" t="e">
        <f ca="1">+IF(AND(ISNUMBER(OFFSET('Water Data'!$F$4,0,10*ROW('Water Data'!F152))),'Data Summary'!BY158="Yes"),100-OFFSET('Water Data'!$F$4,0,10*ROW('Water Data'!F152)),NA())</f>
        <v>#N/A</v>
      </c>
      <c r="K158" s="529" t="e">
        <f ca="1">+IF(AND(ISNUMBER(OFFSET('Water Data'!$F$6,0,10*ROW('Water Data'!F152))),'Data Summary'!BZ158="Yes"),OFFSET('Water Data'!$F$6,0,10*ROW('Water Data'!F152)),NA())</f>
        <v>#N/A</v>
      </c>
      <c r="L158" s="529" t="e">
        <f ca="1">+IF(AND(ISNUMBER(OFFSET('Water Data'!$F$9,0,10*ROW('Water Data'!F152))),'Data Summary'!CA158="Yes"),OFFSET('Water Data'!$F$9,0,10*ROW('Water Data'!F152)),NA())</f>
        <v>#N/A</v>
      </c>
      <c r="M158" s="529" t="e">
        <f ca="1">+IF(AND(ISNUMBER(OFFSET('Water Data'!$G$4,0,10*ROW('Water Data'!G152))),'Data Summary'!CB158="Yes"),100-OFFSET('Water Data'!$G$4,0,10*ROW('Water Data'!G152)),NA())</f>
        <v>#N/A</v>
      </c>
      <c r="N158" s="529" t="e">
        <f ca="1">+IF(AND(ISNUMBER(OFFSET('Water Data'!$G$6,0,10*ROW('Water Data'!G152))),'Data Summary'!CC158="Yes"),OFFSET('Water Data'!$G$6,0,10*ROW('Water Data'!G152)),NA())</f>
        <v>#N/A</v>
      </c>
      <c r="O158" s="529" t="e">
        <f ca="1">+IF(AND(ISNUMBER(OFFSET('Water Data'!$G$9,0,10*ROW('Water Data'!G152))),'Data Summary'!CD158="Yes"),OFFSET('Water Data'!$G$9,0,10*ROW('Water Data'!G152)),NA())</f>
        <v>#N/A</v>
      </c>
      <c r="P158" s="529" t="e">
        <f ca="1">+IF(AND(ISNUMBER(OFFSET('Water Data'!$H$4,0,10*ROW('Water Data'!H152))),'Data Summary'!CE158="Yes"),100-OFFSET('Water Data'!$H$4,0,10*ROW('Water Data'!H152)),NA())</f>
        <v>#N/A</v>
      </c>
      <c r="Q158" s="529" t="e">
        <f ca="1">+IF(AND(ISNUMBER(OFFSET('Water Data'!$H$6,0,10*ROW('Water Data'!H152))),'Data Summary'!CF158="Yes"),OFFSET('Water Data'!$H$6,0,10*ROW('Water Data'!H152)),NA())</f>
        <v>#N/A</v>
      </c>
      <c r="R158" s="529" t="e">
        <f ca="1">+IF(AND(ISNUMBER(OFFSET('Water Data'!$H$9,0,10*ROW('Water Data'!H152))),'Data Summary'!CG158="Yes"),OFFSET('Water Data'!$H$9,0,10*ROW('Water Data'!H152)),NA())</f>
        <v>#N/A</v>
      </c>
      <c r="S158" s="529" t="e">
        <f ca="1">+IF(AND(ISNUMBER(OFFSET('Water Data'!$I$4,0,10*ROW('Water Data'!I152))),'Data Summary'!CH158="Yes"),100-OFFSET('Water Data'!$I$4,0,10*ROW('Water Data'!I152)),NA())</f>
        <v>#N/A</v>
      </c>
      <c r="T158" s="529" t="e">
        <f ca="1">+IF(AND(ISNUMBER(OFFSET('Water Data'!$I$6,0,10*ROW('Water Data'!I152))),'Data Summary'!CI158="Yes"),OFFSET('Water Data'!$I$6,0,10*ROW('Water Data'!I152)),NA())</f>
        <v>#N/A</v>
      </c>
      <c r="U158" s="529" t="e">
        <f ca="1">+IF(AND(ISNUMBER(OFFSET('Water Data'!$I$9,0,10*ROW('Water Data'!I152))),'Data Summary'!CJ158="Yes"),OFFSET('Water Data'!$I$9,0,10*ROW('Water Data'!I152)),NA())</f>
        <v>#N/A</v>
      </c>
      <c r="V158" s="530" t="e">
        <f ca="1">+IF(AND(ISNUMBER(OFFSET('Sanitation Data'!$D$4,0,10*ROW('Sanitation Data'!D152))),'Data Summary'!CK158="Yes"),100-OFFSET('Sanitation Data'!$D$4,0,10*ROW('Sanitation Data'!D152)),NA())</f>
        <v>#N/A</v>
      </c>
      <c r="W158" s="530" t="e">
        <f ca="1">+IF(AND(ISNUMBER(OFFSET('Sanitation Data'!$D$6,0,10*ROW('Sanitation Data'!D152))),'Data Summary'!CL158="Yes"),OFFSET('Sanitation Data'!$D$6,0,10*ROW('Sanitation Data'!D152)),NA())</f>
        <v>#N/A</v>
      </c>
      <c r="X158" s="530" t="e">
        <f ca="1">+IF(AND(ISNUMBER(OFFSET('Sanitation Data'!$D$10,0,10*ROW('Sanitation Data'!D152))),'Data Summary'!CM158="Yes"),OFFSET('Sanitation Data'!$D$10,0,10*ROW('Sanitation Data'!D152)),NA())</f>
        <v>#N/A</v>
      </c>
      <c r="Y158" s="530" t="e">
        <f ca="1">+IF(AND(ISNUMBER(OFFSET('Sanitation Data'!$D$11,0,10*ROW('Sanitation Data'!D152))),'Data Summary'!CN158="Yes"),OFFSET('Sanitation Data'!$D$11,0,10*ROW('Sanitation Data'!D152)),NA())</f>
        <v>#N/A</v>
      </c>
      <c r="Z158" s="530" t="e">
        <f ca="1">+IF(AND(ISNUMBER(OFFSET('Sanitation Data'!$D$12,0,10*ROW('Sanitation Data'!D152))),'Data Summary'!CO158="Yes"),OFFSET('Sanitation Data'!$D$12,0,10*ROW('Sanitation Data'!D152)),NA())</f>
        <v>#N/A</v>
      </c>
      <c r="AA158" s="530" t="e">
        <f ca="1">+IF(AND(ISNUMBER(OFFSET('Sanitation Data'!$E$4,0,10*ROW('Sanitation Data'!E152))),'Data Summary'!CP158="Yes"),100-OFFSET('Sanitation Data'!$E$4,0,10*ROW('Sanitation Data'!E152)),NA())</f>
        <v>#N/A</v>
      </c>
      <c r="AB158" s="530" t="e">
        <f ca="1">+IF(AND(ISNUMBER(OFFSET('Sanitation Data'!$E$6,0,10*ROW('Sanitation Data'!E152))),'Data Summary'!CQ158="Yes"),OFFSET('Sanitation Data'!$E$6,0,10*ROW('Sanitation Data'!E152)),NA())</f>
        <v>#N/A</v>
      </c>
      <c r="AC158" s="530" t="e">
        <f ca="1">+IF(AND(ISNUMBER(OFFSET('Sanitation Data'!$E$10,0,10*ROW('Sanitation Data'!E152))),'Data Summary'!CR158="Yes"),OFFSET('Sanitation Data'!$E$10,0,10*ROW('Sanitation Data'!E152)),NA())</f>
        <v>#N/A</v>
      </c>
      <c r="AD158" s="530" t="e">
        <f ca="1">+IF(AND(ISNUMBER(OFFSET('Sanitation Data'!$E$11,0,10*ROW('Sanitation Data'!E152))),'Data Summary'!CS158="Yes"),OFFSET('Sanitation Data'!$E$11,0,10*ROW('Sanitation Data'!E152)),NA())</f>
        <v>#N/A</v>
      </c>
      <c r="AE158" s="530" t="e">
        <f ca="1">+IF(AND(ISNUMBER(OFFSET('Sanitation Data'!$E$12,0,10*ROW('Sanitation Data'!E152))),'Data Summary'!CT158="Yes"),OFFSET('Sanitation Data'!$E$12,0,10*ROW('Sanitation Data'!E152)),NA())</f>
        <v>#N/A</v>
      </c>
      <c r="AF158" s="530" t="e">
        <f ca="1">+IF(AND(ISNUMBER(OFFSET('Sanitation Data'!$F$4,0,10*ROW('Sanitation Data'!F152))),'Data Summary'!CU158="Yes"),100-OFFSET('Sanitation Data'!$F$4,0,10*ROW('Sanitation Data'!F152)),NA())</f>
        <v>#N/A</v>
      </c>
      <c r="AG158" s="530" t="e">
        <f ca="1">+IF(AND(ISNUMBER(OFFSET('Sanitation Data'!$F$6,0,10*ROW('Sanitation Data'!F152))),'Data Summary'!CV158="Yes"),OFFSET('Sanitation Data'!$F$6,0,10*ROW('Sanitation Data'!F152)),NA())</f>
        <v>#N/A</v>
      </c>
      <c r="AH158" s="530" t="e">
        <f ca="1">+IF(AND(ISNUMBER(OFFSET('Sanitation Data'!$F$10,0,10*ROW('Sanitation Data'!F152))),'Data Summary'!CW158="Yes"),OFFSET('Sanitation Data'!$F$10,0,10*ROW('Sanitation Data'!F152)),NA())</f>
        <v>#N/A</v>
      </c>
      <c r="AI158" s="530" t="e">
        <f ca="1">+IF(AND(ISNUMBER(OFFSET('Sanitation Data'!$F$11,0,10*ROW('Sanitation Data'!F152))),'Data Summary'!CX158="Yes"),OFFSET('Sanitation Data'!$F$11,0,10*ROW('Sanitation Data'!F152)),NA())</f>
        <v>#N/A</v>
      </c>
      <c r="AJ158" s="530" t="e">
        <f ca="1">+IF(AND(ISNUMBER(OFFSET('Sanitation Data'!$F$12,0,10*ROW('Sanitation Data'!F152))),'Data Summary'!CY158="Yes"),OFFSET('Sanitation Data'!$F$12,0,10*ROW('Sanitation Data'!F152)),NA())</f>
        <v>#N/A</v>
      </c>
      <c r="AK158" s="530" t="e">
        <f ca="1">+IF(AND(ISNUMBER(OFFSET('Sanitation Data'!$G$4,0,10*ROW('Sanitation Data'!G152))),'Data Summary'!CZ158="Yes"),100-OFFSET('Sanitation Data'!$G$4,0,10*ROW('Sanitation Data'!G152)),NA())</f>
        <v>#N/A</v>
      </c>
      <c r="AL158" s="530" t="e">
        <f ca="1">+IF(AND(ISNUMBER(OFFSET('Sanitation Data'!$G$6,0,10*ROW('Sanitation Data'!G152))),'Data Summary'!DA158="Yes"),OFFSET('Sanitation Data'!$G$6,0,10*ROW('Sanitation Data'!G152)),NA())</f>
        <v>#N/A</v>
      </c>
      <c r="AM158" s="530" t="e">
        <f ca="1">+IF(AND(ISNUMBER(OFFSET('Sanitation Data'!$G$10,0,10*ROW('Sanitation Data'!G152))),'Data Summary'!DB158="Yes"),OFFSET('Sanitation Data'!$G$10,0,10*ROW('Sanitation Data'!G152)),NA())</f>
        <v>#N/A</v>
      </c>
      <c r="AN158" s="530" t="e">
        <f ca="1">+IF(AND(ISNUMBER(OFFSET('Sanitation Data'!$G$11,0,10*ROW('Sanitation Data'!G152))),'Data Summary'!DC158="Yes"),OFFSET('Sanitation Data'!$G$11,0,10*ROW('Sanitation Data'!G152)),NA())</f>
        <v>#N/A</v>
      </c>
      <c r="AO158" s="530" t="e">
        <f ca="1">+IF(AND(ISNUMBER(OFFSET('Sanitation Data'!$G$12,0,10*ROW('Sanitation Data'!G152))),'Data Summary'!DD158="Yes"),OFFSET('Sanitation Data'!$G$12,0,10*ROW('Sanitation Data'!G152)),NA())</f>
        <v>#N/A</v>
      </c>
      <c r="AP158" s="530" t="e">
        <f ca="1">+IF(AND(ISNUMBER(OFFSET('Sanitation Data'!$H$4,0,10*ROW('Sanitation Data'!H152))),'Data Summary'!DE158="Yes"),100-OFFSET('Sanitation Data'!$H$4,0,10*ROW('Sanitation Data'!H152)),NA())</f>
        <v>#N/A</v>
      </c>
      <c r="AQ158" s="530" t="e">
        <f ca="1">+IF(AND(ISNUMBER(OFFSET('Sanitation Data'!$H$6,0,10*ROW('Sanitation Data'!H152))),'Data Summary'!DF158="Yes"),OFFSET('Sanitation Data'!$H$6,0,10*ROW('Sanitation Data'!H152)),NA())</f>
        <v>#N/A</v>
      </c>
      <c r="AR158" s="530" t="e">
        <f ca="1">+IF(AND(ISNUMBER(OFFSET('Sanitation Data'!$H$10,0,10*ROW('Sanitation Data'!H152))),'Data Summary'!DG158="Yes"),OFFSET('Sanitation Data'!$H$10,0,10*ROW('Sanitation Data'!H152)),NA())</f>
        <v>#N/A</v>
      </c>
      <c r="AS158" s="530" t="e">
        <f ca="1">+IF(AND(ISNUMBER(OFFSET('Sanitation Data'!$H$11,0,10*ROW('Sanitation Data'!H152))),'Data Summary'!DH158="Yes"),OFFSET('Sanitation Data'!$H$11,0,10*ROW('Sanitation Data'!H152)),NA())</f>
        <v>#N/A</v>
      </c>
      <c r="AT158" s="530" t="e">
        <f ca="1">+IF(AND(ISNUMBER(OFFSET('Sanitation Data'!$H$12,0,10*ROW('Sanitation Data'!H152))),'Data Summary'!DI158="Yes"),OFFSET('Sanitation Data'!$H$12,0,10*ROW('Sanitation Data'!H152)),NA())</f>
        <v>#N/A</v>
      </c>
      <c r="AU158" s="530" t="e">
        <f ca="1">+IF(AND(ISNUMBER(OFFSET('Sanitation Data'!$I$4,0,10*ROW('Sanitation Data'!I152))),'Data Summary'!DJ158="Yes"),100-OFFSET('Sanitation Data'!$I$4,0,10*ROW('Sanitation Data'!I152)),NA())</f>
        <v>#N/A</v>
      </c>
      <c r="AV158" s="530" t="e">
        <f ca="1">+IF(AND(ISNUMBER(OFFSET('Sanitation Data'!$I$6,0,10*ROW('Sanitation Data'!I152))),'Data Summary'!DK158="Yes"),OFFSET('Sanitation Data'!$I$6,0,10*ROW('Sanitation Data'!I152)),NA())</f>
        <v>#N/A</v>
      </c>
      <c r="AW158" s="530" t="e">
        <f ca="1">+IF(AND(ISNUMBER(OFFSET('Sanitation Data'!$I$10,0,10*ROW('Sanitation Data'!I152))),'Data Summary'!DL158="Yes"),OFFSET('Sanitation Data'!$I$10,0,10*ROW('Sanitation Data'!I152)),NA())</f>
        <v>#N/A</v>
      </c>
      <c r="AX158" s="530" t="e">
        <f ca="1">+IF(AND(ISNUMBER(OFFSET('Sanitation Data'!$I$11,0,10*ROW('Sanitation Data'!I152))),'Data Summary'!DM158="Yes"),OFFSET('Sanitation Data'!$I$11,0,10*ROW('Sanitation Data'!I152)),NA())</f>
        <v>#N/A</v>
      </c>
      <c r="AY158" s="530" t="e">
        <f ca="1">+IF(AND(ISNUMBER(OFFSET('Sanitation Data'!$I$12,0,10*ROW('Sanitation Data'!I152))),'Data Summary'!DN158="Yes"),OFFSET('Sanitation Data'!$I$12,0,10*ROW('Sanitation Data'!I152)),NA())</f>
        <v>#N/A</v>
      </c>
      <c r="AZ158" s="531" t="e">
        <f ca="1">+IF(AND(ISNUMBER(OFFSET('Hygiene Data'!$D$5,0,10*ROW('Hygiene Data'!D152))),'Data Summary'!DO158="Yes"),OFFSET('Hygiene Data'!$D$5,0,10*ROW('Hygiene Data'!D152)),NA())</f>
        <v>#N/A</v>
      </c>
      <c r="BA158" s="531" t="e">
        <f ca="1">+IF(AND(ISNUMBER(OFFSET('Hygiene Data'!$D$7,0,10*ROW('Hygiene Data'!D152))),'Data Summary'!DP158="Yes"),OFFSET('Hygiene Data'!$D$7,0,10*ROW('Hygiene Data'!D152)),NA())</f>
        <v>#N/A</v>
      </c>
      <c r="BB158" s="531" t="e">
        <f ca="1">+IF(AND(ISNUMBER(OFFSET('Hygiene Data'!$D$9,0,10*ROW('Hygiene Data'!D152))),'Data Summary'!DQ158="Yes"),OFFSET('Hygiene Data'!$D$9,0,10*ROW('Hygiene Data'!D152)),NA())</f>
        <v>#N/A</v>
      </c>
      <c r="BC158" s="531" t="e">
        <f ca="1">+IF(AND(ISNUMBER(OFFSET('Hygiene Data'!$E$5,0,10*ROW('Hygiene Data'!E152))),'Data Summary'!DR158="Yes"),OFFSET('Hygiene Data'!$E$5,0,10*ROW('Hygiene Data'!E152)),NA())</f>
        <v>#N/A</v>
      </c>
      <c r="BD158" s="531" t="e">
        <f ca="1">+IF(AND(ISNUMBER(OFFSET('Hygiene Data'!$E$7,0,10*ROW('Hygiene Data'!E152))),'Data Summary'!DS158="Yes"),OFFSET('Hygiene Data'!$E$7,0,10*ROW('Hygiene Data'!E152)),NA())</f>
        <v>#N/A</v>
      </c>
      <c r="BE158" s="531" t="e">
        <f ca="1">+IF(AND(ISNUMBER(OFFSET('Hygiene Data'!$E$9,0,10*ROW('Hygiene Data'!E152))),'Data Summary'!DT158="Yes"),OFFSET('Hygiene Data'!$E$9,0,10*ROW('Hygiene Data'!E152)),NA())</f>
        <v>#N/A</v>
      </c>
      <c r="BF158" s="531" t="e">
        <f ca="1">+IF(AND(ISNUMBER(OFFSET('Hygiene Data'!$F$5,0,10*ROW('Hygiene Data'!F152))),'Data Summary'!DU158="Yes"),OFFSET('Hygiene Data'!$F$5,0,10*ROW('Hygiene Data'!F152)),NA())</f>
        <v>#N/A</v>
      </c>
      <c r="BG158" s="531" t="e">
        <f ca="1">+IF(AND(ISNUMBER(OFFSET('Hygiene Data'!$F$7,0,10*ROW('Hygiene Data'!F152))),'Data Summary'!DV158="Yes"),OFFSET('Hygiene Data'!$F$7,0,10*ROW('Hygiene Data'!F152)),NA())</f>
        <v>#N/A</v>
      </c>
      <c r="BH158" s="531" t="e">
        <f ca="1">+IF(AND(ISNUMBER(OFFSET('Hygiene Data'!$F$9,0,10*ROW('Hygiene Data'!F152))),'Data Summary'!DW158="Yes"),OFFSET('Hygiene Data'!$F$9,0,10*ROW('Hygiene Data'!F152)),NA())</f>
        <v>#N/A</v>
      </c>
      <c r="BI158" s="531" t="e">
        <f ca="1">+IF(AND(ISNUMBER(OFFSET('Hygiene Data'!$G$5,0,10*ROW('Hygiene Data'!G152))),'Data Summary'!DX158="Yes"),OFFSET('Hygiene Data'!$G$5,0,10*ROW('Hygiene Data'!G152)),NA())</f>
        <v>#N/A</v>
      </c>
      <c r="BJ158" s="531" t="e">
        <f ca="1">+IF(AND(ISNUMBER(OFFSET('Hygiene Data'!$G$7,0,10*ROW('Hygiene Data'!G152))),'Data Summary'!DY158="Yes"),OFFSET('Hygiene Data'!$G$7,0,10*ROW('Hygiene Data'!G152)),NA())</f>
        <v>#N/A</v>
      </c>
      <c r="BK158" s="531" t="e">
        <f ca="1">+IF(AND(ISNUMBER(OFFSET('Hygiene Data'!$G$9,0,10*ROW('Hygiene Data'!G152))),'Data Summary'!DZ158="Yes"),OFFSET('Hygiene Data'!$G$9,0,10*ROW('Hygiene Data'!G152)),NA())</f>
        <v>#N/A</v>
      </c>
      <c r="BL158" s="531" t="e">
        <f ca="1">+IF(AND(ISNUMBER(OFFSET('Hygiene Data'!$H$5,0,10*ROW('Hygiene Data'!H152))),'Data Summary'!EA158="Yes"),OFFSET('Hygiene Data'!$H$5,0,10*ROW('Hygiene Data'!H152)),NA())</f>
        <v>#N/A</v>
      </c>
      <c r="BM158" s="531" t="e">
        <f ca="1">+IF(AND(ISNUMBER(OFFSET('Hygiene Data'!$H$7,0,10*ROW('Hygiene Data'!H152))),'Data Summary'!EB158="Yes"),OFFSET('Hygiene Data'!$H$7,0,10*ROW('Hygiene Data'!H152)),NA())</f>
        <v>#N/A</v>
      </c>
      <c r="BN158" s="531" t="e">
        <f ca="1">+IF(AND(ISNUMBER(OFFSET('Hygiene Data'!$H$9,0,10*ROW('Hygiene Data'!H152))),'Data Summary'!EC158="Yes"),OFFSET('Hygiene Data'!$H$9,0,10*ROW('Hygiene Data'!H152)),NA())</f>
        <v>#N/A</v>
      </c>
      <c r="BO158" s="531" t="e">
        <f ca="1">+IF(AND(ISNUMBER(OFFSET('Hygiene Data'!$I$5,0,10*ROW('Hygiene Data'!I152))),'Data Summary'!ED158="Yes"),OFFSET('Hygiene Data'!$I$5,0,10*ROW('Hygiene Data'!I152)),NA())</f>
        <v>#N/A</v>
      </c>
      <c r="BP158" s="531" t="e">
        <f ca="1">+IF(AND(ISNUMBER(OFFSET('Hygiene Data'!$I$7,0,10*ROW('Hygiene Data'!I152))),'Data Summary'!EE158="Yes"),OFFSET('Hygiene Data'!$I$7,0,10*ROW('Hygiene Data'!I152)),NA())</f>
        <v>#N/A</v>
      </c>
      <c r="BQ158" s="531" t="e">
        <f ca="1">+IF(AND(ISNUMBER(OFFSET('Hygiene Data'!$I$9,0,10*ROW('Hygiene Data'!I152))),'Data Summary'!EF158="Yes"),OFFSET('Hygiene Data'!$I$9,0,10*ROW('Hygiene Data'!I152)),NA())</f>
        <v>#N/A</v>
      </c>
    </row>
    <row r="159" spans="1:69" x14ac:dyDescent="0.25">
      <c r="A159" s="527" t="e">
        <f ca="1">+RIGHT('Data Summary'!A159,LEN('Data Summary'!A159)-9)</f>
        <v>#VALUE!</v>
      </c>
      <c r="B159" s="501" t="str">
        <f ca="1">+IF(ISTEXT('Data Summary'!B159),'Data Summary'!B159,"")</f>
        <v/>
      </c>
      <c r="C159" s="528" t="e">
        <f ca="1">+VALUE('Data Summary'!C159)</f>
        <v>#VALUE!</v>
      </c>
      <c r="D159" s="529" t="e">
        <f ca="1">+IF(AND(ISNUMBER(OFFSET('Water Data'!$D$4,0,10*ROW('Water Data'!D153))),'Data Summary'!BS159="Yes"),100-OFFSET('Water Data'!$D$4,0,10*ROW('Water Data'!D153)),NA())</f>
        <v>#N/A</v>
      </c>
      <c r="E159" s="529" t="e">
        <f ca="1">+IF(AND(ISNUMBER(OFFSET('Water Data'!$D$6,0,10*ROW('Water Data'!D153))),'Data Summary'!BT159="Yes"),OFFSET('Water Data'!$D$6,0,10*ROW('Water Data'!D153)),NA())</f>
        <v>#N/A</v>
      </c>
      <c r="F159" s="529" t="e">
        <f ca="1">+IF(AND(ISNUMBER(OFFSET('Water Data'!$D$9,0,10*ROW('Water Data'!D153))),'Data Summary'!BU159="Yes"),OFFSET('Water Data'!$D$9,0,10*ROW('Water Data'!D153)),NA())</f>
        <v>#N/A</v>
      </c>
      <c r="G159" s="529" t="e">
        <f ca="1">+IF(AND(ISNUMBER(OFFSET('Water Data'!$E$4,0,10*ROW('Water Data'!E153))),'Data Summary'!BV159="Yes"),100-OFFSET('Water Data'!$E$4,0,10*ROW('Water Data'!E153)),NA())</f>
        <v>#N/A</v>
      </c>
      <c r="H159" s="529" t="e">
        <f ca="1">+IF(AND(ISNUMBER(OFFSET('Water Data'!$E$6,0,10*ROW('Water Data'!E153))),'Data Summary'!BW159="Yes"),OFFSET('Water Data'!$E$6,0,10*ROW('Water Data'!E153)),NA())</f>
        <v>#N/A</v>
      </c>
      <c r="I159" s="529" t="e">
        <f ca="1">+IF(AND(ISNUMBER(OFFSET('Water Data'!$E$9,0,10*ROW('Water Data'!E153))),'Data Summary'!BX159="Yes"),OFFSET('Water Data'!$E$9,0,10*ROW('Water Data'!E153)),NA())</f>
        <v>#N/A</v>
      </c>
      <c r="J159" s="529" t="e">
        <f ca="1">+IF(AND(ISNUMBER(OFFSET('Water Data'!$F$4,0,10*ROW('Water Data'!F153))),'Data Summary'!BY159="Yes"),100-OFFSET('Water Data'!$F$4,0,10*ROW('Water Data'!F153)),NA())</f>
        <v>#N/A</v>
      </c>
      <c r="K159" s="529" t="e">
        <f ca="1">+IF(AND(ISNUMBER(OFFSET('Water Data'!$F$6,0,10*ROW('Water Data'!F153))),'Data Summary'!BZ159="Yes"),OFFSET('Water Data'!$F$6,0,10*ROW('Water Data'!F153)),NA())</f>
        <v>#N/A</v>
      </c>
      <c r="L159" s="529" t="e">
        <f ca="1">+IF(AND(ISNUMBER(OFFSET('Water Data'!$F$9,0,10*ROW('Water Data'!F153))),'Data Summary'!CA159="Yes"),OFFSET('Water Data'!$F$9,0,10*ROW('Water Data'!F153)),NA())</f>
        <v>#N/A</v>
      </c>
      <c r="M159" s="529" t="e">
        <f ca="1">+IF(AND(ISNUMBER(OFFSET('Water Data'!$G$4,0,10*ROW('Water Data'!G153))),'Data Summary'!CB159="Yes"),100-OFFSET('Water Data'!$G$4,0,10*ROW('Water Data'!G153)),NA())</f>
        <v>#N/A</v>
      </c>
      <c r="N159" s="529" t="e">
        <f ca="1">+IF(AND(ISNUMBER(OFFSET('Water Data'!$G$6,0,10*ROW('Water Data'!G153))),'Data Summary'!CC159="Yes"),OFFSET('Water Data'!$G$6,0,10*ROW('Water Data'!G153)),NA())</f>
        <v>#N/A</v>
      </c>
      <c r="O159" s="529" t="e">
        <f ca="1">+IF(AND(ISNUMBER(OFFSET('Water Data'!$G$9,0,10*ROW('Water Data'!G153))),'Data Summary'!CD159="Yes"),OFFSET('Water Data'!$G$9,0,10*ROW('Water Data'!G153)),NA())</f>
        <v>#N/A</v>
      </c>
      <c r="P159" s="529" t="e">
        <f ca="1">+IF(AND(ISNUMBER(OFFSET('Water Data'!$H$4,0,10*ROW('Water Data'!H153))),'Data Summary'!CE159="Yes"),100-OFFSET('Water Data'!$H$4,0,10*ROW('Water Data'!H153)),NA())</f>
        <v>#N/A</v>
      </c>
      <c r="Q159" s="529" t="e">
        <f ca="1">+IF(AND(ISNUMBER(OFFSET('Water Data'!$H$6,0,10*ROW('Water Data'!H153))),'Data Summary'!CF159="Yes"),OFFSET('Water Data'!$H$6,0,10*ROW('Water Data'!H153)),NA())</f>
        <v>#N/A</v>
      </c>
      <c r="R159" s="529" t="e">
        <f ca="1">+IF(AND(ISNUMBER(OFFSET('Water Data'!$H$9,0,10*ROW('Water Data'!H153))),'Data Summary'!CG159="Yes"),OFFSET('Water Data'!$H$9,0,10*ROW('Water Data'!H153)),NA())</f>
        <v>#N/A</v>
      </c>
      <c r="S159" s="529" t="e">
        <f ca="1">+IF(AND(ISNUMBER(OFFSET('Water Data'!$I$4,0,10*ROW('Water Data'!I153))),'Data Summary'!CH159="Yes"),100-OFFSET('Water Data'!$I$4,0,10*ROW('Water Data'!I153)),NA())</f>
        <v>#N/A</v>
      </c>
      <c r="T159" s="529" t="e">
        <f ca="1">+IF(AND(ISNUMBER(OFFSET('Water Data'!$I$6,0,10*ROW('Water Data'!I153))),'Data Summary'!CI159="Yes"),OFFSET('Water Data'!$I$6,0,10*ROW('Water Data'!I153)),NA())</f>
        <v>#N/A</v>
      </c>
      <c r="U159" s="529" t="e">
        <f ca="1">+IF(AND(ISNUMBER(OFFSET('Water Data'!$I$9,0,10*ROW('Water Data'!I153))),'Data Summary'!CJ159="Yes"),OFFSET('Water Data'!$I$9,0,10*ROW('Water Data'!I153)),NA())</f>
        <v>#N/A</v>
      </c>
      <c r="V159" s="530" t="e">
        <f ca="1">+IF(AND(ISNUMBER(OFFSET('Sanitation Data'!$D$4,0,10*ROW('Sanitation Data'!D153))),'Data Summary'!CK159="Yes"),100-OFFSET('Sanitation Data'!$D$4,0,10*ROW('Sanitation Data'!D153)),NA())</f>
        <v>#N/A</v>
      </c>
      <c r="W159" s="530" t="e">
        <f ca="1">+IF(AND(ISNUMBER(OFFSET('Sanitation Data'!$D$6,0,10*ROW('Sanitation Data'!D153))),'Data Summary'!CL159="Yes"),OFFSET('Sanitation Data'!$D$6,0,10*ROW('Sanitation Data'!D153)),NA())</f>
        <v>#N/A</v>
      </c>
      <c r="X159" s="530" t="e">
        <f ca="1">+IF(AND(ISNUMBER(OFFSET('Sanitation Data'!$D$10,0,10*ROW('Sanitation Data'!D153))),'Data Summary'!CM159="Yes"),OFFSET('Sanitation Data'!$D$10,0,10*ROW('Sanitation Data'!D153)),NA())</f>
        <v>#N/A</v>
      </c>
      <c r="Y159" s="530" t="e">
        <f ca="1">+IF(AND(ISNUMBER(OFFSET('Sanitation Data'!$D$11,0,10*ROW('Sanitation Data'!D153))),'Data Summary'!CN159="Yes"),OFFSET('Sanitation Data'!$D$11,0,10*ROW('Sanitation Data'!D153)),NA())</f>
        <v>#N/A</v>
      </c>
      <c r="Z159" s="530" t="e">
        <f ca="1">+IF(AND(ISNUMBER(OFFSET('Sanitation Data'!$D$12,0,10*ROW('Sanitation Data'!D153))),'Data Summary'!CO159="Yes"),OFFSET('Sanitation Data'!$D$12,0,10*ROW('Sanitation Data'!D153)),NA())</f>
        <v>#N/A</v>
      </c>
      <c r="AA159" s="530" t="e">
        <f ca="1">+IF(AND(ISNUMBER(OFFSET('Sanitation Data'!$E$4,0,10*ROW('Sanitation Data'!E153))),'Data Summary'!CP159="Yes"),100-OFFSET('Sanitation Data'!$E$4,0,10*ROW('Sanitation Data'!E153)),NA())</f>
        <v>#N/A</v>
      </c>
      <c r="AB159" s="530" t="e">
        <f ca="1">+IF(AND(ISNUMBER(OFFSET('Sanitation Data'!$E$6,0,10*ROW('Sanitation Data'!E153))),'Data Summary'!CQ159="Yes"),OFFSET('Sanitation Data'!$E$6,0,10*ROW('Sanitation Data'!E153)),NA())</f>
        <v>#N/A</v>
      </c>
      <c r="AC159" s="530" t="e">
        <f ca="1">+IF(AND(ISNUMBER(OFFSET('Sanitation Data'!$E$10,0,10*ROW('Sanitation Data'!E153))),'Data Summary'!CR159="Yes"),OFFSET('Sanitation Data'!$E$10,0,10*ROW('Sanitation Data'!E153)),NA())</f>
        <v>#N/A</v>
      </c>
      <c r="AD159" s="530" t="e">
        <f ca="1">+IF(AND(ISNUMBER(OFFSET('Sanitation Data'!$E$11,0,10*ROW('Sanitation Data'!E153))),'Data Summary'!CS159="Yes"),OFFSET('Sanitation Data'!$E$11,0,10*ROW('Sanitation Data'!E153)),NA())</f>
        <v>#N/A</v>
      </c>
      <c r="AE159" s="530" t="e">
        <f ca="1">+IF(AND(ISNUMBER(OFFSET('Sanitation Data'!$E$12,0,10*ROW('Sanitation Data'!E153))),'Data Summary'!CT159="Yes"),OFFSET('Sanitation Data'!$E$12,0,10*ROW('Sanitation Data'!E153)),NA())</f>
        <v>#N/A</v>
      </c>
      <c r="AF159" s="530" t="e">
        <f ca="1">+IF(AND(ISNUMBER(OFFSET('Sanitation Data'!$F$4,0,10*ROW('Sanitation Data'!F153))),'Data Summary'!CU159="Yes"),100-OFFSET('Sanitation Data'!$F$4,0,10*ROW('Sanitation Data'!F153)),NA())</f>
        <v>#N/A</v>
      </c>
      <c r="AG159" s="530" t="e">
        <f ca="1">+IF(AND(ISNUMBER(OFFSET('Sanitation Data'!$F$6,0,10*ROW('Sanitation Data'!F153))),'Data Summary'!CV159="Yes"),OFFSET('Sanitation Data'!$F$6,0,10*ROW('Sanitation Data'!F153)),NA())</f>
        <v>#N/A</v>
      </c>
      <c r="AH159" s="530" t="e">
        <f ca="1">+IF(AND(ISNUMBER(OFFSET('Sanitation Data'!$F$10,0,10*ROW('Sanitation Data'!F153))),'Data Summary'!CW159="Yes"),OFFSET('Sanitation Data'!$F$10,0,10*ROW('Sanitation Data'!F153)),NA())</f>
        <v>#N/A</v>
      </c>
      <c r="AI159" s="530" t="e">
        <f ca="1">+IF(AND(ISNUMBER(OFFSET('Sanitation Data'!$F$11,0,10*ROW('Sanitation Data'!F153))),'Data Summary'!CX159="Yes"),OFFSET('Sanitation Data'!$F$11,0,10*ROW('Sanitation Data'!F153)),NA())</f>
        <v>#N/A</v>
      </c>
      <c r="AJ159" s="530" t="e">
        <f ca="1">+IF(AND(ISNUMBER(OFFSET('Sanitation Data'!$F$12,0,10*ROW('Sanitation Data'!F153))),'Data Summary'!CY159="Yes"),OFFSET('Sanitation Data'!$F$12,0,10*ROW('Sanitation Data'!F153)),NA())</f>
        <v>#N/A</v>
      </c>
      <c r="AK159" s="530" t="e">
        <f ca="1">+IF(AND(ISNUMBER(OFFSET('Sanitation Data'!$G$4,0,10*ROW('Sanitation Data'!G153))),'Data Summary'!CZ159="Yes"),100-OFFSET('Sanitation Data'!$G$4,0,10*ROW('Sanitation Data'!G153)),NA())</f>
        <v>#N/A</v>
      </c>
      <c r="AL159" s="530" t="e">
        <f ca="1">+IF(AND(ISNUMBER(OFFSET('Sanitation Data'!$G$6,0,10*ROW('Sanitation Data'!G153))),'Data Summary'!DA159="Yes"),OFFSET('Sanitation Data'!$G$6,0,10*ROW('Sanitation Data'!G153)),NA())</f>
        <v>#N/A</v>
      </c>
      <c r="AM159" s="530" t="e">
        <f ca="1">+IF(AND(ISNUMBER(OFFSET('Sanitation Data'!$G$10,0,10*ROW('Sanitation Data'!G153))),'Data Summary'!DB159="Yes"),OFFSET('Sanitation Data'!$G$10,0,10*ROW('Sanitation Data'!G153)),NA())</f>
        <v>#N/A</v>
      </c>
      <c r="AN159" s="530" t="e">
        <f ca="1">+IF(AND(ISNUMBER(OFFSET('Sanitation Data'!$G$11,0,10*ROW('Sanitation Data'!G153))),'Data Summary'!DC159="Yes"),OFFSET('Sanitation Data'!$G$11,0,10*ROW('Sanitation Data'!G153)),NA())</f>
        <v>#N/A</v>
      </c>
      <c r="AO159" s="530" t="e">
        <f ca="1">+IF(AND(ISNUMBER(OFFSET('Sanitation Data'!$G$12,0,10*ROW('Sanitation Data'!G153))),'Data Summary'!DD159="Yes"),OFFSET('Sanitation Data'!$G$12,0,10*ROW('Sanitation Data'!G153)),NA())</f>
        <v>#N/A</v>
      </c>
      <c r="AP159" s="530" t="e">
        <f ca="1">+IF(AND(ISNUMBER(OFFSET('Sanitation Data'!$H$4,0,10*ROW('Sanitation Data'!H153))),'Data Summary'!DE159="Yes"),100-OFFSET('Sanitation Data'!$H$4,0,10*ROW('Sanitation Data'!H153)),NA())</f>
        <v>#N/A</v>
      </c>
      <c r="AQ159" s="530" t="e">
        <f ca="1">+IF(AND(ISNUMBER(OFFSET('Sanitation Data'!$H$6,0,10*ROW('Sanitation Data'!H153))),'Data Summary'!DF159="Yes"),OFFSET('Sanitation Data'!$H$6,0,10*ROW('Sanitation Data'!H153)),NA())</f>
        <v>#N/A</v>
      </c>
      <c r="AR159" s="530" t="e">
        <f ca="1">+IF(AND(ISNUMBER(OFFSET('Sanitation Data'!$H$10,0,10*ROW('Sanitation Data'!H153))),'Data Summary'!DG159="Yes"),OFFSET('Sanitation Data'!$H$10,0,10*ROW('Sanitation Data'!H153)),NA())</f>
        <v>#N/A</v>
      </c>
      <c r="AS159" s="530" t="e">
        <f ca="1">+IF(AND(ISNUMBER(OFFSET('Sanitation Data'!$H$11,0,10*ROW('Sanitation Data'!H153))),'Data Summary'!DH159="Yes"),OFFSET('Sanitation Data'!$H$11,0,10*ROW('Sanitation Data'!H153)),NA())</f>
        <v>#N/A</v>
      </c>
      <c r="AT159" s="530" t="e">
        <f ca="1">+IF(AND(ISNUMBER(OFFSET('Sanitation Data'!$H$12,0,10*ROW('Sanitation Data'!H153))),'Data Summary'!DI159="Yes"),OFFSET('Sanitation Data'!$H$12,0,10*ROW('Sanitation Data'!H153)),NA())</f>
        <v>#N/A</v>
      </c>
      <c r="AU159" s="530" t="e">
        <f ca="1">+IF(AND(ISNUMBER(OFFSET('Sanitation Data'!$I$4,0,10*ROW('Sanitation Data'!I153))),'Data Summary'!DJ159="Yes"),100-OFFSET('Sanitation Data'!$I$4,0,10*ROW('Sanitation Data'!I153)),NA())</f>
        <v>#N/A</v>
      </c>
      <c r="AV159" s="530" t="e">
        <f ca="1">+IF(AND(ISNUMBER(OFFSET('Sanitation Data'!$I$6,0,10*ROW('Sanitation Data'!I153))),'Data Summary'!DK159="Yes"),OFFSET('Sanitation Data'!$I$6,0,10*ROW('Sanitation Data'!I153)),NA())</f>
        <v>#N/A</v>
      </c>
      <c r="AW159" s="530" t="e">
        <f ca="1">+IF(AND(ISNUMBER(OFFSET('Sanitation Data'!$I$10,0,10*ROW('Sanitation Data'!I153))),'Data Summary'!DL159="Yes"),OFFSET('Sanitation Data'!$I$10,0,10*ROW('Sanitation Data'!I153)),NA())</f>
        <v>#N/A</v>
      </c>
      <c r="AX159" s="530" t="e">
        <f ca="1">+IF(AND(ISNUMBER(OFFSET('Sanitation Data'!$I$11,0,10*ROW('Sanitation Data'!I153))),'Data Summary'!DM159="Yes"),OFFSET('Sanitation Data'!$I$11,0,10*ROW('Sanitation Data'!I153)),NA())</f>
        <v>#N/A</v>
      </c>
      <c r="AY159" s="530" t="e">
        <f ca="1">+IF(AND(ISNUMBER(OFFSET('Sanitation Data'!$I$12,0,10*ROW('Sanitation Data'!I153))),'Data Summary'!DN159="Yes"),OFFSET('Sanitation Data'!$I$12,0,10*ROW('Sanitation Data'!I153)),NA())</f>
        <v>#N/A</v>
      </c>
      <c r="AZ159" s="531" t="e">
        <f ca="1">+IF(AND(ISNUMBER(OFFSET('Hygiene Data'!$D$5,0,10*ROW('Hygiene Data'!D153))),'Data Summary'!DO159="Yes"),OFFSET('Hygiene Data'!$D$5,0,10*ROW('Hygiene Data'!D153)),NA())</f>
        <v>#N/A</v>
      </c>
      <c r="BA159" s="531" t="e">
        <f ca="1">+IF(AND(ISNUMBER(OFFSET('Hygiene Data'!$D$7,0,10*ROW('Hygiene Data'!D153))),'Data Summary'!DP159="Yes"),OFFSET('Hygiene Data'!$D$7,0,10*ROW('Hygiene Data'!D153)),NA())</f>
        <v>#N/A</v>
      </c>
      <c r="BB159" s="531" t="e">
        <f ca="1">+IF(AND(ISNUMBER(OFFSET('Hygiene Data'!$D$9,0,10*ROW('Hygiene Data'!D153))),'Data Summary'!DQ159="Yes"),OFFSET('Hygiene Data'!$D$9,0,10*ROW('Hygiene Data'!D153)),NA())</f>
        <v>#N/A</v>
      </c>
      <c r="BC159" s="531" t="e">
        <f ca="1">+IF(AND(ISNUMBER(OFFSET('Hygiene Data'!$E$5,0,10*ROW('Hygiene Data'!E153))),'Data Summary'!DR159="Yes"),OFFSET('Hygiene Data'!$E$5,0,10*ROW('Hygiene Data'!E153)),NA())</f>
        <v>#N/A</v>
      </c>
      <c r="BD159" s="531" t="e">
        <f ca="1">+IF(AND(ISNUMBER(OFFSET('Hygiene Data'!$E$7,0,10*ROW('Hygiene Data'!E153))),'Data Summary'!DS159="Yes"),OFFSET('Hygiene Data'!$E$7,0,10*ROW('Hygiene Data'!E153)),NA())</f>
        <v>#N/A</v>
      </c>
      <c r="BE159" s="531" t="e">
        <f ca="1">+IF(AND(ISNUMBER(OFFSET('Hygiene Data'!$E$9,0,10*ROW('Hygiene Data'!E153))),'Data Summary'!DT159="Yes"),OFFSET('Hygiene Data'!$E$9,0,10*ROW('Hygiene Data'!E153)),NA())</f>
        <v>#N/A</v>
      </c>
      <c r="BF159" s="531" t="e">
        <f ca="1">+IF(AND(ISNUMBER(OFFSET('Hygiene Data'!$F$5,0,10*ROW('Hygiene Data'!F153))),'Data Summary'!DU159="Yes"),OFFSET('Hygiene Data'!$F$5,0,10*ROW('Hygiene Data'!F153)),NA())</f>
        <v>#N/A</v>
      </c>
      <c r="BG159" s="531" t="e">
        <f ca="1">+IF(AND(ISNUMBER(OFFSET('Hygiene Data'!$F$7,0,10*ROW('Hygiene Data'!F153))),'Data Summary'!DV159="Yes"),OFFSET('Hygiene Data'!$F$7,0,10*ROW('Hygiene Data'!F153)),NA())</f>
        <v>#N/A</v>
      </c>
      <c r="BH159" s="531" t="e">
        <f ca="1">+IF(AND(ISNUMBER(OFFSET('Hygiene Data'!$F$9,0,10*ROW('Hygiene Data'!F153))),'Data Summary'!DW159="Yes"),OFFSET('Hygiene Data'!$F$9,0,10*ROW('Hygiene Data'!F153)),NA())</f>
        <v>#N/A</v>
      </c>
      <c r="BI159" s="531" t="e">
        <f ca="1">+IF(AND(ISNUMBER(OFFSET('Hygiene Data'!$G$5,0,10*ROW('Hygiene Data'!G153))),'Data Summary'!DX159="Yes"),OFFSET('Hygiene Data'!$G$5,0,10*ROW('Hygiene Data'!G153)),NA())</f>
        <v>#N/A</v>
      </c>
      <c r="BJ159" s="531" t="e">
        <f ca="1">+IF(AND(ISNUMBER(OFFSET('Hygiene Data'!$G$7,0,10*ROW('Hygiene Data'!G153))),'Data Summary'!DY159="Yes"),OFFSET('Hygiene Data'!$G$7,0,10*ROW('Hygiene Data'!G153)),NA())</f>
        <v>#N/A</v>
      </c>
      <c r="BK159" s="531" t="e">
        <f ca="1">+IF(AND(ISNUMBER(OFFSET('Hygiene Data'!$G$9,0,10*ROW('Hygiene Data'!G153))),'Data Summary'!DZ159="Yes"),OFFSET('Hygiene Data'!$G$9,0,10*ROW('Hygiene Data'!G153)),NA())</f>
        <v>#N/A</v>
      </c>
      <c r="BL159" s="531" t="e">
        <f ca="1">+IF(AND(ISNUMBER(OFFSET('Hygiene Data'!$H$5,0,10*ROW('Hygiene Data'!H153))),'Data Summary'!EA159="Yes"),OFFSET('Hygiene Data'!$H$5,0,10*ROW('Hygiene Data'!H153)),NA())</f>
        <v>#N/A</v>
      </c>
      <c r="BM159" s="531" t="e">
        <f ca="1">+IF(AND(ISNUMBER(OFFSET('Hygiene Data'!$H$7,0,10*ROW('Hygiene Data'!H153))),'Data Summary'!EB159="Yes"),OFFSET('Hygiene Data'!$H$7,0,10*ROW('Hygiene Data'!H153)),NA())</f>
        <v>#N/A</v>
      </c>
      <c r="BN159" s="531" t="e">
        <f ca="1">+IF(AND(ISNUMBER(OFFSET('Hygiene Data'!$H$9,0,10*ROW('Hygiene Data'!H153))),'Data Summary'!EC159="Yes"),OFFSET('Hygiene Data'!$H$9,0,10*ROW('Hygiene Data'!H153)),NA())</f>
        <v>#N/A</v>
      </c>
      <c r="BO159" s="531" t="e">
        <f ca="1">+IF(AND(ISNUMBER(OFFSET('Hygiene Data'!$I$5,0,10*ROW('Hygiene Data'!I153))),'Data Summary'!ED159="Yes"),OFFSET('Hygiene Data'!$I$5,0,10*ROW('Hygiene Data'!I153)),NA())</f>
        <v>#N/A</v>
      </c>
      <c r="BP159" s="531" t="e">
        <f ca="1">+IF(AND(ISNUMBER(OFFSET('Hygiene Data'!$I$7,0,10*ROW('Hygiene Data'!I153))),'Data Summary'!EE159="Yes"),OFFSET('Hygiene Data'!$I$7,0,10*ROW('Hygiene Data'!I153)),NA())</f>
        <v>#N/A</v>
      </c>
      <c r="BQ159" s="531" t="e">
        <f ca="1">+IF(AND(ISNUMBER(OFFSET('Hygiene Data'!$I$9,0,10*ROW('Hygiene Data'!I153))),'Data Summary'!EF159="Yes"),OFFSET('Hygiene Data'!$I$9,0,10*ROW('Hygiene Data'!I153)),NA())</f>
        <v>#N/A</v>
      </c>
    </row>
    <row r="160" spans="1:69" x14ac:dyDescent="0.25">
      <c r="A160" s="527" t="e">
        <f ca="1">+RIGHT('Data Summary'!A160,LEN('Data Summary'!A160)-9)</f>
        <v>#VALUE!</v>
      </c>
      <c r="B160" s="501" t="str">
        <f ca="1">+IF(ISTEXT('Data Summary'!B160),'Data Summary'!B160,"")</f>
        <v/>
      </c>
      <c r="C160" s="528" t="e">
        <f ca="1">+VALUE('Data Summary'!C160)</f>
        <v>#VALUE!</v>
      </c>
      <c r="D160" s="529" t="e">
        <f ca="1">+IF(AND(ISNUMBER(OFFSET('Water Data'!$D$4,0,10*ROW('Water Data'!D154))),'Data Summary'!BS160="Yes"),100-OFFSET('Water Data'!$D$4,0,10*ROW('Water Data'!D154)),NA())</f>
        <v>#N/A</v>
      </c>
      <c r="E160" s="529" t="e">
        <f ca="1">+IF(AND(ISNUMBER(OFFSET('Water Data'!$D$6,0,10*ROW('Water Data'!D154))),'Data Summary'!BT160="Yes"),OFFSET('Water Data'!$D$6,0,10*ROW('Water Data'!D154)),NA())</f>
        <v>#N/A</v>
      </c>
      <c r="F160" s="529" t="e">
        <f ca="1">+IF(AND(ISNUMBER(OFFSET('Water Data'!$D$9,0,10*ROW('Water Data'!D154))),'Data Summary'!BU160="Yes"),OFFSET('Water Data'!$D$9,0,10*ROW('Water Data'!D154)),NA())</f>
        <v>#N/A</v>
      </c>
      <c r="G160" s="529" t="e">
        <f ca="1">+IF(AND(ISNUMBER(OFFSET('Water Data'!$E$4,0,10*ROW('Water Data'!E154))),'Data Summary'!BV160="Yes"),100-OFFSET('Water Data'!$E$4,0,10*ROW('Water Data'!E154)),NA())</f>
        <v>#N/A</v>
      </c>
      <c r="H160" s="529" t="e">
        <f ca="1">+IF(AND(ISNUMBER(OFFSET('Water Data'!$E$6,0,10*ROW('Water Data'!E154))),'Data Summary'!BW160="Yes"),OFFSET('Water Data'!$E$6,0,10*ROW('Water Data'!E154)),NA())</f>
        <v>#N/A</v>
      </c>
      <c r="I160" s="529" t="e">
        <f ca="1">+IF(AND(ISNUMBER(OFFSET('Water Data'!$E$9,0,10*ROW('Water Data'!E154))),'Data Summary'!BX160="Yes"),OFFSET('Water Data'!$E$9,0,10*ROW('Water Data'!E154)),NA())</f>
        <v>#N/A</v>
      </c>
      <c r="J160" s="529" t="e">
        <f ca="1">+IF(AND(ISNUMBER(OFFSET('Water Data'!$F$4,0,10*ROW('Water Data'!F154))),'Data Summary'!BY160="Yes"),100-OFFSET('Water Data'!$F$4,0,10*ROW('Water Data'!F154)),NA())</f>
        <v>#N/A</v>
      </c>
      <c r="K160" s="529" t="e">
        <f ca="1">+IF(AND(ISNUMBER(OFFSET('Water Data'!$F$6,0,10*ROW('Water Data'!F154))),'Data Summary'!BZ160="Yes"),OFFSET('Water Data'!$F$6,0,10*ROW('Water Data'!F154)),NA())</f>
        <v>#N/A</v>
      </c>
      <c r="L160" s="529" t="e">
        <f ca="1">+IF(AND(ISNUMBER(OFFSET('Water Data'!$F$9,0,10*ROW('Water Data'!F154))),'Data Summary'!CA160="Yes"),OFFSET('Water Data'!$F$9,0,10*ROW('Water Data'!F154)),NA())</f>
        <v>#N/A</v>
      </c>
      <c r="M160" s="529" t="e">
        <f ca="1">+IF(AND(ISNUMBER(OFFSET('Water Data'!$G$4,0,10*ROW('Water Data'!G154))),'Data Summary'!CB160="Yes"),100-OFFSET('Water Data'!$G$4,0,10*ROW('Water Data'!G154)),NA())</f>
        <v>#N/A</v>
      </c>
      <c r="N160" s="529" t="e">
        <f ca="1">+IF(AND(ISNUMBER(OFFSET('Water Data'!$G$6,0,10*ROW('Water Data'!G154))),'Data Summary'!CC160="Yes"),OFFSET('Water Data'!$G$6,0,10*ROW('Water Data'!G154)),NA())</f>
        <v>#N/A</v>
      </c>
      <c r="O160" s="529" t="e">
        <f ca="1">+IF(AND(ISNUMBER(OFFSET('Water Data'!$G$9,0,10*ROW('Water Data'!G154))),'Data Summary'!CD160="Yes"),OFFSET('Water Data'!$G$9,0,10*ROW('Water Data'!G154)),NA())</f>
        <v>#N/A</v>
      </c>
      <c r="P160" s="529" t="e">
        <f ca="1">+IF(AND(ISNUMBER(OFFSET('Water Data'!$H$4,0,10*ROW('Water Data'!H154))),'Data Summary'!CE160="Yes"),100-OFFSET('Water Data'!$H$4,0,10*ROW('Water Data'!H154)),NA())</f>
        <v>#N/A</v>
      </c>
      <c r="Q160" s="529" t="e">
        <f ca="1">+IF(AND(ISNUMBER(OFFSET('Water Data'!$H$6,0,10*ROW('Water Data'!H154))),'Data Summary'!CF160="Yes"),OFFSET('Water Data'!$H$6,0,10*ROW('Water Data'!H154)),NA())</f>
        <v>#N/A</v>
      </c>
      <c r="R160" s="529" t="e">
        <f ca="1">+IF(AND(ISNUMBER(OFFSET('Water Data'!$H$9,0,10*ROW('Water Data'!H154))),'Data Summary'!CG160="Yes"),OFFSET('Water Data'!$H$9,0,10*ROW('Water Data'!H154)),NA())</f>
        <v>#N/A</v>
      </c>
      <c r="S160" s="529" t="e">
        <f ca="1">+IF(AND(ISNUMBER(OFFSET('Water Data'!$I$4,0,10*ROW('Water Data'!I154))),'Data Summary'!CH160="Yes"),100-OFFSET('Water Data'!$I$4,0,10*ROW('Water Data'!I154)),NA())</f>
        <v>#N/A</v>
      </c>
      <c r="T160" s="529" t="e">
        <f ca="1">+IF(AND(ISNUMBER(OFFSET('Water Data'!$I$6,0,10*ROW('Water Data'!I154))),'Data Summary'!CI160="Yes"),OFFSET('Water Data'!$I$6,0,10*ROW('Water Data'!I154)),NA())</f>
        <v>#N/A</v>
      </c>
      <c r="U160" s="529" t="e">
        <f ca="1">+IF(AND(ISNUMBER(OFFSET('Water Data'!$I$9,0,10*ROW('Water Data'!I154))),'Data Summary'!CJ160="Yes"),OFFSET('Water Data'!$I$9,0,10*ROW('Water Data'!I154)),NA())</f>
        <v>#N/A</v>
      </c>
      <c r="V160" s="530" t="e">
        <f ca="1">+IF(AND(ISNUMBER(OFFSET('Sanitation Data'!$D$4,0,10*ROW('Sanitation Data'!D154))),'Data Summary'!CK160="Yes"),100-OFFSET('Sanitation Data'!$D$4,0,10*ROW('Sanitation Data'!D154)),NA())</f>
        <v>#N/A</v>
      </c>
      <c r="W160" s="530" t="e">
        <f ca="1">+IF(AND(ISNUMBER(OFFSET('Sanitation Data'!$D$6,0,10*ROW('Sanitation Data'!D154))),'Data Summary'!CL160="Yes"),OFFSET('Sanitation Data'!$D$6,0,10*ROW('Sanitation Data'!D154)),NA())</f>
        <v>#N/A</v>
      </c>
      <c r="X160" s="530" t="e">
        <f ca="1">+IF(AND(ISNUMBER(OFFSET('Sanitation Data'!$D$10,0,10*ROW('Sanitation Data'!D154))),'Data Summary'!CM160="Yes"),OFFSET('Sanitation Data'!$D$10,0,10*ROW('Sanitation Data'!D154)),NA())</f>
        <v>#N/A</v>
      </c>
      <c r="Y160" s="530" t="e">
        <f ca="1">+IF(AND(ISNUMBER(OFFSET('Sanitation Data'!$D$11,0,10*ROW('Sanitation Data'!D154))),'Data Summary'!CN160="Yes"),OFFSET('Sanitation Data'!$D$11,0,10*ROW('Sanitation Data'!D154)),NA())</f>
        <v>#N/A</v>
      </c>
      <c r="Z160" s="530" t="e">
        <f ca="1">+IF(AND(ISNUMBER(OFFSET('Sanitation Data'!$D$12,0,10*ROW('Sanitation Data'!D154))),'Data Summary'!CO160="Yes"),OFFSET('Sanitation Data'!$D$12,0,10*ROW('Sanitation Data'!D154)),NA())</f>
        <v>#N/A</v>
      </c>
      <c r="AA160" s="530" t="e">
        <f ca="1">+IF(AND(ISNUMBER(OFFSET('Sanitation Data'!$E$4,0,10*ROW('Sanitation Data'!E154))),'Data Summary'!CP160="Yes"),100-OFFSET('Sanitation Data'!$E$4,0,10*ROW('Sanitation Data'!E154)),NA())</f>
        <v>#N/A</v>
      </c>
      <c r="AB160" s="530" t="e">
        <f ca="1">+IF(AND(ISNUMBER(OFFSET('Sanitation Data'!$E$6,0,10*ROW('Sanitation Data'!E154))),'Data Summary'!CQ160="Yes"),OFFSET('Sanitation Data'!$E$6,0,10*ROW('Sanitation Data'!E154)),NA())</f>
        <v>#N/A</v>
      </c>
      <c r="AC160" s="530" t="e">
        <f ca="1">+IF(AND(ISNUMBER(OFFSET('Sanitation Data'!$E$10,0,10*ROW('Sanitation Data'!E154))),'Data Summary'!CR160="Yes"),OFFSET('Sanitation Data'!$E$10,0,10*ROW('Sanitation Data'!E154)),NA())</f>
        <v>#N/A</v>
      </c>
      <c r="AD160" s="530" t="e">
        <f ca="1">+IF(AND(ISNUMBER(OFFSET('Sanitation Data'!$E$11,0,10*ROW('Sanitation Data'!E154))),'Data Summary'!CS160="Yes"),OFFSET('Sanitation Data'!$E$11,0,10*ROW('Sanitation Data'!E154)),NA())</f>
        <v>#N/A</v>
      </c>
      <c r="AE160" s="530" t="e">
        <f ca="1">+IF(AND(ISNUMBER(OFFSET('Sanitation Data'!$E$12,0,10*ROW('Sanitation Data'!E154))),'Data Summary'!CT160="Yes"),OFFSET('Sanitation Data'!$E$12,0,10*ROW('Sanitation Data'!E154)),NA())</f>
        <v>#N/A</v>
      </c>
      <c r="AF160" s="530" t="e">
        <f ca="1">+IF(AND(ISNUMBER(OFFSET('Sanitation Data'!$F$4,0,10*ROW('Sanitation Data'!F154))),'Data Summary'!CU160="Yes"),100-OFFSET('Sanitation Data'!$F$4,0,10*ROW('Sanitation Data'!F154)),NA())</f>
        <v>#N/A</v>
      </c>
      <c r="AG160" s="530" t="e">
        <f ca="1">+IF(AND(ISNUMBER(OFFSET('Sanitation Data'!$F$6,0,10*ROW('Sanitation Data'!F154))),'Data Summary'!CV160="Yes"),OFFSET('Sanitation Data'!$F$6,0,10*ROW('Sanitation Data'!F154)),NA())</f>
        <v>#N/A</v>
      </c>
      <c r="AH160" s="530" t="e">
        <f ca="1">+IF(AND(ISNUMBER(OFFSET('Sanitation Data'!$F$10,0,10*ROW('Sanitation Data'!F154))),'Data Summary'!CW160="Yes"),OFFSET('Sanitation Data'!$F$10,0,10*ROW('Sanitation Data'!F154)),NA())</f>
        <v>#N/A</v>
      </c>
      <c r="AI160" s="530" t="e">
        <f ca="1">+IF(AND(ISNUMBER(OFFSET('Sanitation Data'!$F$11,0,10*ROW('Sanitation Data'!F154))),'Data Summary'!CX160="Yes"),OFFSET('Sanitation Data'!$F$11,0,10*ROW('Sanitation Data'!F154)),NA())</f>
        <v>#N/A</v>
      </c>
      <c r="AJ160" s="530" t="e">
        <f ca="1">+IF(AND(ISNUMBER(OFFSET('Sanitation Data'!$F$12,0,10*ROW('Sanitation Data'!F154))),'Data Summary'!CY160="Yes"),OFFSET('Sanitation Data'!$F$12,0,10*ROW('Sanitation Data'!F154)),NA())</f>
        <v>#N/A</v>
      </c>
      <c r="AK160" s="530" t="e">
        <f ca="1">+IF(AND(ISNUMBER(OFFSET('Sanitation Data'!$G$4,0,10*ROW('Sanitation Data'!G154))),'Data Summary'!CZ160="Yes"),100-OFFSET('Sanitation Data'!$G$4,0,10*ROW('Sanitation Data'!G154)),NA())</f>
        <v>#N/A</v>
      </c>
      <c r="AL160" s="530" t="e">
        <f ca="1">+IF(AND(ISNUMBER(OFFSET('Sanitation Data'!$G$6,0,10*ROW('Sanitation Data'!G154))),'Data Summary'!DA160="Yes"),OFFSET('Sanitation Data'!$G$6,0,10*ROW('Sanitation Data'!G154)),NA())</f>
        <v>#N/A</v>
      </c>
      <c r="AM160" s="530" t="e">
        <f ca="1">+IF(AND(ISNUMBER(OFFSET('Sanitation Data'!$G$10,0,10*ROW('Sanitation Data'!G154))),'Data Summary'!DB160="Yes"),OFFSET('Sanitation Data'!$G$10,0,10*ROW('Sanitation Data'!G154)),NA())</f>
        <v>#N/A</v>
      </c>
      <c r="AN160" s="530" t="e">
        <f ca="1">+IF(AND(ISNUMBER(OFFSET('Sanitation Data'!$G$11,0,10*ROW('Sanitation Data'!G154))),'Data Summary'!DC160="Yes"),OFFSET('Sanitation Data'!$G$11,0,10*ROW('Sanitation Data'!G154)),NA())</f>
        <v>#N/A</v>
      </c>
      <c r="AO160" s="530" t="e">
        <f ca="1">+IF(AND(ISNUMBER(OFFSET('Sanitation Data'!$G$12,0,10*ROW('Sanitation Data'!G154))),'Data Summary'!DD160="Yes"),OFFSET('Sanitation Data'!$G$12,0,10*ROW('Sanitation Data'!G154)),NA())</f>
        <v>#N/A</v>
      </c>
      <c r="AP160" s="530" t="e">
        <f ca="1">+IF(AND(ISNUMBER(OFFSET('Sanitation Data'!$H$4,0,10*ROW('Sanitation Data'!H154))),'Data Summary'!DE160="Yes"),100-OFFSET('Sanitation Data'!$H$4,0,10*ROW('Sanitation Data'!H154)),NA())</f>
        <v>#N/A</v>
      </c>
      <c r="AQ160" s="530" t="e">
        <f ca="1">+IF(AND(ISNUMBER(OFFSET('Sanitation Data'!$H$6,0,10*ROW('Sanitation Data'!H154))),'Data Summary'!DF160="Yes"),OFFSET('Sanitation Data'!$H$6,0,10*ROW('Sanitation Data'!H154)),NA())</f>
        <v>#N/A</v>
      </c>
      <c r="AR160" s="530" t="e">
        <f ca="1">+IF(AND(ISNUMBER(OFFSET('Sanitation Data'!$H$10,0,10*ROW('Sanitation Data'!H154))),'Data Summary'!DG160="Yes"),OFFSET('Sanitation Data'!$H$10,0,10*ROW('Sanitation Data'!H154)),NA())</f>
        <v>#N/A</v>
      </c>
      <c r="AS160" s="530" t="e">
        <f ca="1">+IF(AND(ISNUMBER(OFFSET('Sanitation Data'!$H$11,0,10*ROW('Sanitation Data'!H154))),'Data Summary'!DH160="Yes"),OFFSET('Sanitation Data'!$H$11,0,10*ROW('Sanitation Data'!H154)),NA())</f>
        <v>#N/A</v>
      </c>
      <c r="AT160" s="530" t="e">
        <f ca="1">+IF(AND(ISNUMBER(OFFSET('Sanitation Data'!$H$12,0,10*ROW('Sanitation Data'!H154))),'Data Summary'!DI160="Yes"),OFFSET('Sanitation Data'!$H$12,0,10*ROW('Sanitation Data'!H154)),NA())</f>
        <v>#N/A</v>
      </c>
      <c r="AU160" s="530" t="e">
        <f ca="1">+IF(AND(ISNUMBER(OFFSET('Sanitation Data'!$I$4,0,10*ROW('Sanitation Data'!I154))),'Data Summary'!DJ160="Yes"),100-OFFSET('Sanitation Data'!$I$4,0,10*ROW('Sanitation Data'!I154)),NA())</f>
        <v>#N/A</v>
      </c>
      <c r="AV160" s="530" t="e">
        <f ca="1">+IF(AND(ISNUMBER(OFFSET('Sanitation Data'!$I$6,0,10*ROW('Sanitation Data'!I154))),'Data Summary'!DK160="Yes"),OFFSET('Sanitation Data'!$I$6,0,10*ROW('Sanitation Data'!I154)),NA())</f>
        <v>#N/A</v>
      </c>
      <c r="AW160" s="530" t="e">
        <f ca="1">+IF(AND(ISNUMBER(OFFSET('Sanitation Data'!$I$10,0,10*ROW('Sanitation Data'!I154))),'Data Summary'!DL160="Yes"),OFFSET('Sanitation Data'!$I$10,0,10*ROW('Sanitation Data'!I154)),NA())</f>
        <v>#N/A</v>
      </c>
      <c r="AX160" s="530" t="e">
        <f ca="1">+IF(AND(ISNUMBER(OFFSET('Sanitation Data'!$I$11,0,10*ROW('Sanitation Data'!I154))),'Data Summary'!DM160="Yes"),OFFSET('Sanitation Data'!$I$11,0,10*ROW('Sanitation Data'!I154)),NA())</f>
        <v>#N/A</v>
      </c>
      <c r="AY160" s="530" t="e">
        <f ca="1">+IF(AND(ISNUMBER(OFFSET('Sanitation Data'!$I$12,0,10*ROW('Sanitation Data'!I154))),'Data Summary'!DN160="Yes"),OFFSET('Sanitation Data'!$I$12,0,10*ROW('Sanitation Data'!I154)),NA())</f>
        <v>#N/A</v>
      </c>
      <c r="AZ160" s="531" t="e">
        <f ca="1">+IF(AND(ISNUMBER(OFFSET('Hygiene Data'!$D$5,0,10*ROW('Hygiene Data'!D154))),'Data Summary'!DO160="Yes"),OFFSET('Hygiene Data'!$D$5,0,10*ROW('Hygiene Data'!D154)),NA())</f>
        <v>#N/A</v>
      </c>
      <c r="BA160" s="531" t="e">
        <f ca="1">+IF(AND(ISNUMBER(OFFSET('Hygiene Data'!$D$7,0,10*ROW('Hygiene Data'!D154))),'Data Summary'!DP160="Yes"),OFFSET('Hygiene Data'!$D$7,0,10*ROW('Hygiene Data'!D154)),NA())</f>
        <v>#N/A</v>
      </c>
      <c r="BB160" s="531" t="e">
        <f ca="1">+IF(AND(ISNUMBER(OFFSET('Hygiene Data'!$D$9,0,10*ROW('Hygiene Data'!D154))),'Data Summary'!DQ160="Yes"),OFFSET('Hygiene Data'!$D$9,0,10*ROW('Hygiene Data'!D154)),NA())</f>
        <v>#N/A</v>
      </c>
      <c r="BC160" s="531" t="e">
        <f ca="1">+IF(AND(ISNUMBER(OFFSET('Hygiene Data'!$E$5,0,10*ROW('Hygiene Data'!E154))),'Data Summary'!DR160="Yes"),OFFSET('Hygiene Data'!$E$5,0,10*ROW('Hygiene Data'!E154)),NA())</f>
        <v>#N/A</v>
      </c>
      <c r="BD160" s="531" t="e">
        <f ca="1">+IF(AND(ISNUMBER(OFFSET('Hygiene Data'!$E$7,0,10*ROW('Hygiene Data'!E154))),'Data Summary'!DS160="Yes"),OFFSET('Hygiene Data'!$E$7,0,10*ROW('Hygiene Data'!E154)),NA())</f>
        <v>#N/A</v>
      </c>
      <c r="BE160" s="531" t="e">
        <f ca="1">+IF(AND(ISNUMBER(OFFSET('Hygiene Data'!$E$9,0,10*ROW('Hygiene Data'!E154))),'Data Summary'!DT160="Yes"),OFFSET('Hygiene Data'!$E$9,0,10*ROW('Hygiene Data'!E154)),NA())</f>
        <v>#N/A</v>
      </c>
      <c r="BF160" s="531" t="e">
        <f ca="1">+IF(AND(ISNUMBER(OFFSET('Hygiene Data'!$F$5,0,10*ROW('Hygiene Data'!F154))),'Data Summary'!DU160="Yes"),OFFSET('Hygiene Data'!$F$5,0,10*ROW('Hygiene Data'!F154)),NA())</f>
        <v>#N/A</v>
      </c>
      <c r="BG160" s="531" t="e">
        <f ca="1">+IF(AND(ISNUMBER(OFFSET('Hygiene Data'!$F$7,0,10*ROW('Hygiene Data'!F154))),'Data Summary'!DV160="Yes"),OFFSET('Hygiene Data'!$F$7,0,10*ROW('Hygiene Data'!F154)),NA())</f>
        <v>#N/A</v>
      </c>
      <c r="BH160" s="531" t="e">
        <f ca="1">+IF(AND(ISNUMBER(OFFSET('Hygiene Data'!$F$9,0,10*ROW('Hygiene Data'!F154))),'Data Summary'!DW160="Yes"),OFFSET('Hygiene Data'!$F$9,0,10*ROW('Hygiene Data'!F154)),NA())</f>
        <v>#N/A</v>
      </c>
      <c r="BI160" s="531" t="e">
        <f ca="1">+IF(AND(ISNUMBER(OFFSET('Hygiene Data'!$G$5,0,10*ROW('Hygiene Data'!G154))),'Data Summary'!DX160="Yes"),OFFSET('Hygiene Data'!$G$5,0,10*ROW('Hygiene Data'!G154)),NA())</f>
        <v>#N/A</v>
      </c>
      <c r="BJ160" s="531" t="e">
        <f ca="1">+IF(AND(ISNUMBER(OFFSET('Hygiene Data'!$G$7,0,10*ROW('Hygiene Data'!G154))),'Data Summary'!DY160="Yes"),OFFSET('Hygiene Data'!$G$7,0,10*ROW('Hygiene Data'!G154)),NA())</f>
        <v>#N/A</v>
      </c>
      <c r="BK160" s="531" t="e">
        <f ca="1">+IF(AND(ISNUMBER(OFFSET('Hygiene Data'!$G$9,0,10*ROW('Hygiene Data'!G154))),'Data Summary'!DZ160="Yes"),OFFSET('Hygiene Data'!$G$9,0,10*ROW('Hygiene Data'!G154)),NA())</f>
        <v>#N/A</v>
      </c>
      <c r="BL160" s="531" t="e">
        <f ca="1">+IF(AND(ISNUMBER(OFFSET('Hygiene Data'!$H$5,0,10*ROW('Hygiene Data'!H154))),'Data Summary'!EA160="Yes"),OFFSET('Hygiene Data'!$H$5,0,10*ROW('Hygiene Data'!H154)),NA())</f>
        <v>#N/A</v>
      </c>
      <c r="BM160" s="531" t="e">
        <f ca="1">+IF(AND(ISNUMBER(OFFSET('Hygiene Data'!$H$7,0,10*ROW('Hygiene Data'!H154))),'Data Summary'!EB160="Yes"),OFFSET('Hygiene Data'!$H$7,0,10*ROW('Hygiene Data'!H154)),NA())</f>
        <v>#N/A</v>
      </c>
      <c r="BN160" s="531" t="e">
        <f ca="1">+IF(AND(ISNUMBER(OFFSET('Hygiene Data'!$H$9,0,10*ROW('Hygiene Data'!H154))),'Data Summary'!EC160="Yes"),OFFSET('Hygiene Data'!$H$9,0,10*ROW('Hygiene Data'!H154)),NA())</f>
        <v>#N/A</v>
      </c>
      <c r="BO160" s="531" t="e">
        <f ca="1">+IF(AND(ISNUMBER(OFFSET('Hygiene Data'!$I$5,0,10*ROW('Hygiene Data'!I154))),'Data Summary'!ED160="Yes"),OFFSET('Hygiene Data'!$I$5,0,10*ROW('Hygiene Data'!I154)),NA())</f>
        <v>#N/A</v>
      </c>
      <c r="BP160" s="531" t="e">
        <f ca="1">+IF(AND(ISNUMBER(OFFSET('Hygiene Data'!$I$7,0,10*ROW('Hygiene Data'!I154))),'Data Summary'!EE160="Yes"),OFFSET('Hygiene Data'!$I$7,0,10*ROW('Hygiene Data'!I154)),NA())</f>
        <v>#N/A</v>
      </c>
      <c r="BQ160" s="531" t="e">
        <f ca="1">+IF(AND(ISNUMBER(OFFSET('Hygiene Data'!$I$9,0,10*ROW('Hygiene Data'!I154))),'Data Summary'!EF160="Yes"),OFFSET('Hygiene Data'!$I$9,0,10*ROW('Hygiene Data'!I154)),NA())</f>
        <v>#N/A</v>
      </c>
    </row>
    <row r="161" spans="1:69" x14ac:dyDescent="0.25">
      <c r="A161" s="527" t="e">
        <f ca="1">+RIGHT('Data Summary'!A161,LEN('Data Summary'!A161)-9)</f>
        <v>#VALUE!</v>
      </c>
      <c r="B161" s="501" t="str">
        <f ca="1">+IF(ISTEXT('Data Summary'!B161),'Data Summary'!B161,"")</f>
        <v/>
      </c>
      <c r="C161" s="528" t="e">
        <f ca="1">+VALUE('Data Summary'!C161)</f>
        <v>#VALUE!</v>
      </c>
      <c r="D161" s="529" t="e">
        <f ca="1">+IF(AND(ISNUMBER(OFFSET('Water Data'!$D$4,0,10*ROW('Water Data'!D155))),'Data Summary'!BS161="Yes"),100-OFFSET('Water Data'!$D$4,0,10*ROW('Water Data'!D155)),NA())</f>
        <v>#N/A</v>
      </c>
      <c r="E161" s="529" t="e">
        <f ca="1">+IF(AND(ISNUMBER(OFFSET('Water Data'!$D$6,0,10*ROW('Water Data'!D155))),'Data Summary'!BT161="Yes"),OFFSET('Water Data'!$D$6,0,10*ROW('Water Data'!D155)),NA())</f>
        <v>#N/A</v>
      </c>
      <c r="F161" s="529" t="e">
        <f ca="1">+IF(AND(ISNUMBER(OFFSET('Water Data'!$D$9,0,10*ROW('Water Data'!D155))),'Data Summary'!BU161="Yes"),OFFSET('Water Data'!$D$9,0,10*ROW('Water Data'!D155)),NA())</f>
        <v>#N/A</v>
      </c>
      <c r="G161" s="529" t="e">
        <f ca="1">+IF(AND(ISNUMBER(OFFSET('Water Data'!$E$4,0,10*ROW('Water Data'!E155))),'Data Summary'!BV161="Yes"),100-OFFSET('Water Data'!$E$4,0,10*ROW('Water Data'!E155)),NA())</f>
        <v>#N/A</v>
      </c>
      <c r="H161" s="529" t="e">
        <f ca="1">+IF(AND(ISNUMBER(OFFSET('Water Data'!$E$6,0,10*ROW('Water Data'!E155))),'Data Summary'!BW161="Yes"),OFFSET('Water Data'!$E$6,0,10*ROW('Water Data'!E155)),NA())</f>
        <v>#N/A</v>
      </c>
      <c r="I161" s="529" t="e">
        <f ca="1">+IF(AND(ISNUMBER(OFFSET('Water Data'!$E$9,0,10*ROW('Water Data'!E155))),'Data Summary'!BX161="Yes"),OFFSET('Water Data'!$E$9,0,10*ROW('Water Data'!E155)),NA())</f>
        <v>#N/A</v>
      </c>
      <c r="J161" s="529" t="e">
        <f ca="1">+IF(AND(ISNUMBER(OFFSET('Water Data'!$F$4,0,10*ROW('Water Data'!F155))),'Data Summary'!BY161="Yes"),100-OFFSET('Water Data'!$F$4,0,10*ROW('Water Data'!F155)),NA())</f>
        <v>#N/A</v>
      </c>
      <c r="K161" s="529" t="e">
        <f ca="1">+IF(AND(ISNUMBER(OFFSET('Water Data'!$F$6,0,10*ROW('Water Data'!F155))),'Data Summary'!BZ161="Yes"),OFFSET('Water Data'!$F$6,0,10*ROW('Water Data'!F155)),NA())</f>
        <v>#N/A</v>
      </c>
      <c r="L161" s="529" t="e">
        <f ca="1">+IF(AND(ISNUMBER(OFFSET('Water Data'!$F$9,0,10*ROW('Water Data'!F155))),'Data Summary'!CA161="Yes"),OFFSET('Water Data'!$F$9,0,10*ROW('Water Data'!F155)),NA())</f>
        <v>#N/A</v>
      </c>
      <c r="M161" s="529" t="e">
        <f ca="1">+IF(AND(ISNUMBER(OFFSET('Water Data'!$G$4,0,10*ROW('Water Data'!G155))),'Data Summary'!CB161="Yes"),100-OFFSET('Water Data'!$G$4,0,10*ROW('Water Data'!G155)),NA())</f>
        <v>#N/A</v>
      </c>
      <c r="N161" s="529" t="e">
        <f ca="1">+IF(AND(ISNUMBER(OFFSET('Water Data'!$G$6,0,10*ROW('Water Data'!G155))),'Data Summary'!CC161="Yes"),OFFSET('Water Data'!$G$6,0,10*ROW('Water Data'!G155)),NA())</f>
        <v>#N/A</v>
      </c>
      <c r="O161" s="529" t="e">
        <f ca="1">+IF(AND(ISNUMBER(OFFSET('Water Data'!$G$9,0,10*ROW('Water Data'!G155))),'Data Summary'!CD161="Yes"),OFFSET('Water Data'!$G$9,0,10*ROW('Water Data'!G155)),NA())</f>
        <v>#N/A</v>
      </c>
      <c r="P161" s="529" t="e">
        <f ca="1">+IF(AND(ISNUMBER(OFFSET('Water Data'!$H$4,0,10*ROW('Water Data'!H155))),'Data Summary'!CE161="Yes"),100-OFFSET('Water Data'!$H$4,0,10*ROW('Water Data'!H155)),NA())</f>
        <v>#N/A</v>
      </c>
      <c r="Q161" s="529" t="e">
        <f ca="1">+IF(AND(ISNUMBER(OFFSET('Water Data'!$H$6,0,10*ROW('Water Data'!H155))),'Data Summary'!CF161="Yes"),OFFSET('Water Data'!$H$6,0,10*ROW('Water Data'!H155)),NA())</f>
        <v>#N/A</v>
      </c>
      <c r="R161" s="529" t="e">
        <f ca="1">+IF(AND(ISNUMBER(OFFSET('Water Data'!$H$9,0,10*ROW('Water Data'!H155))),'Data Summary'!CG161="Yes"),OFFSET('Water Data'!$H$9,0,10*ROW('Water Data'!H155)),NA())</f>
        <v>#N/A</v>
      </c>
      <c r="S161" s="529" t="e">
        <f ca="1">+IF(AND(ISNUMBER(OFFSET('Water Data'!$I$4,0,10*ROW('Water Data'!I155))),'Data Summary'!CH161="Yes"),100-OFFSET('Water Data'!$I$4,0,10*ROW('Water Data'!I155)),NA())</f>
        <v>#N/A</v>
      </c>
      <c r="T161" s="529" t="e">
        <f ca="1">+IF(AND(ISNUMBER(OFFSET('Water Data'!$I$6,0,10*ROW('Water Data'!I155))),'Data Summary'!CI161="Yes"),OFFSET('Water Data'!$I$6,0,10*ROW('Water Data'!I155)),NA())</f>
        <v>#N/A</v>
      </c>
      <c r="U161" s="529" t="e">
        <f ca="1">+IF(AND(ISNUMBER(OFFSET('Water Data'!$I$9,0,10*ROW('Water Data'!I155))),'Data Summary'!CJ161="Yes"),OFFSET('Water Data'!$I$9,0,10*ROW('Water Data'!I155)),NA())</f>
        <v>#N/A</v>
      </c>
      <c r="V161" s="530" t="e">
        <f ca="1">+IF(AND(ISNUMBER(OFFSET('Sanitation Data'!$D$4,0,10*ROW('Sanitation Data'!D155))),'Data Summary'!CK161="Yes"),100-OFFSET('Sanitation Data'!$D$4,0,10*ROW('Sanitation Data'!D155)),NA())</f>
        <v>#N/A</v>
      </c>
      <c r="W161" s="530" t="e">
        <f ca="1">+IF(AND(ISNUMBER(OFFSET('Sanitation Data'!$D$6,0,10*ROW('Sanitation Data'!D155))),'Data Summary'!CL161="Yes"),OFFSET('Sanitation Data'!$D$6,0,10*ROW('Sanitation Data'!D155)),NA())</f>
        <v>#N/A</v>
      </c>
      <c r="X161" s="530" t="e">
        <f ca="1">+IF(AND(ISNUMBER(OFFSET('Sanitation Data'!$D$10,0,10*ROW('Sanitation Data'!D155))),'Data Summary'!CM161="Yes"),OFFSET('Sanitation Data'!$D$10,0,10*ROW('Sanitation Data'!D155)),NA())</f>
        <v>#N/A</v>
      </c>
      <c r="Y161" s="530" t="e">
        <f ca="1">+IF(AND(ISNUMBER(OFFSET('Sanitation Data'!$D$11,0,10*ROW('Sanitation Data'!D155))),'Data Summary'!CN161="Yes"),OFFSET('Sanitation Data'!$D$11,0,10*ROW('Sanitation Data'!D155)),NA())</f>
        <v>#N/A</v>
      </c>
      <c r="Z161" s="530" t="e">
        <f ca="1">+IF(AND(ISNUMBER(OFFSET('Sanitation Data'!$D$12,0,10*ROW('Sanitation Data'!D155))),'Data Summary'!CO161="Yes"),OFFSET('Sanitation Data'!$D$12,0,10*ROW('Sanitation Data'!D155)),NA())</f>
        <v>#N/A</v>
      </c>
      <c r="AA161" s="530" t="e">
        <f ca="1">+IF(AND(ISNUMBER(OFFSET('Sanitation Data'!$E$4,0,10*ROW('Sanitation Data'!E155))),'Data Summary'!CP161="Yes"),100-OFFSET('Sanitation Data'!$E$4,0,10*ROW('Sanitation Data'!E155)),NA())</f>
        <v>#N/A</v>
      </c>
      <c r="AB161" s="530" t="e">
        <f ca="1">+IF(AND(ISNUMBER(OFFSET('Sanitation Data'!$E$6,0,10*ROW('Sanitation Data'!E155))),'Data Summary'!CQ161="Yes"),OFFSET('Sanitation Data'!$E$6,0,10*ROW('Sanitation Data'!E155)),NA())</f>
        <v>#N/A</v>
      </c>
      <c r="AC161" s="530" t="e">
        <f ca="1">+IF(AND(ISNUMBER(OFFSET('Sanitation Data'!$E$10,0,10*ROW('Sanitation Data'!E155))),'Data Summary'!CR161="Yes"),OFFSET('Sanitation Data'!$E$10,0,10*ROW('Sanitation Data'!E155)),NA())</f>
        <v>#N/A</v>
      </c>
      <c r="AD161" s="530" t="e">
        <f ca="1">+IF(AND(ISNUMBER(OFFSET('Sanitation Data'!$E$11,0,10*ROW('Sanitation Data'!E155))),'Data Summary'!CS161="Yes"),OFFSET('Sanitation Data'!$E$11,0,10*ROW('Sanitation Data'!E155)),NA())</f>
        <v>#N/A</v>
      </c>
      <c r="AE161" s="530" t="e">
        <f ca="1">+IF(AND(ISNUMBER(OFFSET('Sanitation Data'!$E$12,0,10*ROW('Sanitation Data'!E155))),'Data Summary'!CT161="Yes"),OFFSET('Sanitation Data'!$E$12,0,10*ROW('Sanitation Data'!E155)),NA())</f>
        <v>#N/A</v>
      </c>
      <c r="AF161" s="530" t="e">
        <f ca="1">+IF(AND(ISNUMBER(OFFSET('Sanitation Data'!$F$4,0,10*ROW('Sanitation Data'!F155))),'Data Summary'!CU161="Yes"),100-OFFSET('Sanitation Data'!$F$4,0,10*ROW('Sanitation Data'!F155)),NA())</f>
        <v>#N/A</v>
      </c>
      <c r="AG161" s="530" t="e">
        <f ca="1">+IF(AND(ISNUMBER(OFFSET('Sanitation Data'!$F$6,0,10*ROW('Sanitation Data'!F155))),'Data Summary'!CV161="Yes"),OFFSET('Sanitation Data'!$F$6,0,10*ROW('Sanitation Data'!F155)),NA())</f>
        <v>#N/A</v>
      </c>
      <c r="AH161" s="530" t="e">
        <f ca="1">+IF(AND(ISNUMBER(OFFSET('Sanitation Data'!$F$10,0,10*ROW('Sanitation Data'!F155))),'Data Summary'!CW161="Yes"),OFFSET('Sanitation Data'!$F$10,0,10*ROW('Sanitation Data'!F155)),NA())</f>
        <v>#N/A</v>
      </c>
      <c r="AI161" s="530" t="e">
        <f ca="1">+IF(AND(ISNUMBER(OFFSET('Sanitation Data'!$F$11,0,10*ROW('Sanitation Data'!F155))),'Data Summary'!CX161="Yes"),OFFSET('Sanitation Data'!$F$11,0,10*ROW('Sanitation Data'!F155)),NA())</f>
        <v>#N/A</v>
      </c>
      <c r="AJ161" s="530" t="e">
        <f ca="1">+IF(AND(ISNUMBER(OFFSET('Sanitation Data'!$F$12,0,10*ROW('Sanitation Data'!F155))),'Data Summary'!CY161="Yes"),OFFSET('Sanitation Data'!$F$12,0,10*ROW('Sanitation Data'!F155)),NA())</f>
        <v>#N/A</v>
      </c>
      <c r="AK161" s="530" t="e">
        <f ca="1">+IF(AND(ISNUMBER(OFFSET('Sanitation Data'!$G$4,0,10*ROW('Sanitation Data'!G155))),'Data Summary'!CZ161="Yes"),100-OFFSET('Sanitation Data'!$G$4,0,10*ROW('Sanitation Data'!G155)),NA())</f>
        <v>#N/A</v>
      </c>
      <c r="AL161" s="530" t="e">
        <f ca="1">+IF(AND(ISNUMBER(OFFSET('Sanitation Data'!$G$6,0,10*ROW('Sanitation Data'!G155))),'Data Summary'!DA161="Yes"),OFFSET('Sanitation Data'!$G$6,0,10*ROW('Sanitation Data'!G155)),NA())</f>
        <v>#N/A</v>
      </c>
      <c r="AM161" s="530" t="e">
        <f ca="1">+IF(AND(ISNUMBER(OFFSET('Sanitation Data'!$G$10,0,10*ROW('Sanitation Data'!G155))),'Data Summary'!DB161="Yes"),OFFSET('Sanitation Data'!$G$10,0,10*ROW('Sanitation Data'!G155)),NA())</f>
        <v>#N/A</v>
      </c>
      <c r="AN161" s="530" t="e">
        <f ca="1">+IF(AND(ISNUMBER(OFFSET('Sanitation Data'!$G$11,0,10*ROW('Sanitation Data'!G155))),'Data Summary'!DC161="Yes"),OFFSET('Sanitation Data'!$G$11,0,10*ROW('Sanitation Data'!G155)),NA())</f>
        <v>#N/A</v>
      </c>
      <c r="AO161" s="530" t="e">
        <f ca="1">+IF(AND(ISNUMBER(OFFSET('Sanitation Data'!$G$12,0,10*ROW('Sanitation Data'!G155))),'Data Summary'!DD161="Yes"),OFFSET('Sanitation Data'!$G$12,0,10*ROW('Sanitation Data'!G155)),NA())</f>
        <v>#N/A</v>
      </c>
      <c r="AP161" s="530" t="e">
        <f ca="1">+IF(AND(ISNUMBER(OFFSET('Sanitation Data'!$H$4,0,10*ROW('Sanitation Data'!H155))),'Data Summary'!DE161="Yes"),100-OFFSET('Sanitation Data'!$H$4,0,10*ROW('Sanitation Data'!H155)),NA())</f>
        <v>#N/A</v>
      </c>
      <c r="AQ161" s="530" t="e">
        <f ca="1">+IF(AND(ISNUMBER(OFFSET('Sanitation Data'!$H$6,0,10*ROW('Sanitation Data'!H155))),'Data Summary'!DF161="Yes"),OFFSET('Sanitation Data'!$H$6,0,10*ROW('Sanitation Data'!H155)),NA())</f>
        <v>#N/A</v>
      </c>
      <c r="AR161" s="530" t="e">
        <f ca="1">+IF(AND(ISNUMBER(OFFSET('Sanitation Data'!$H$10,0,10*ROW('Sanitation Data'!H155))),'Data Summary'!DG161="Yes"),OFFSET('Sanitation Data'!$H$10,0,10*ROW('Sanitation Data'!H155)),NA())</f>
        <v>#N/A</v>
      </c>
      <c r="AS161" s="530" t="e">
        <f ca="1">+IF(AND(ISNUMBER(OFFSET('Sanitation Data'!$H$11,0,10*ROW('Sanitation Data'!H155))),'Data Summary'!DH161="Yes"),OFFSET('Sanitation Data'!$H$11,0,10*ROW('Sanitation Data'!H155)),NA())</f>
        <v>#N/A</v>
      </c>
      <c r="AT161" s="530" t="e">
        <f ca="1">+IF(AND(ISNUMBER(OFFSET('Sanitation Data'!$H$12,0,10*ROW('Sanitation Data'!H155))),'Data Summary'!DI161="Yes"),OFFSET('Sanitation Data'!$H$12,0,10*ROW('Sanitation Data'!H155)),NA())</f>
        <v>#N/A</v>
      </c>
      <c r="AU161" s="530" t="e">
        <f ca="1">+IF(AND(ISNUMBER(OFFSET('Sanitation Data'!$I$4,0,10*ROW('Sanitation Data'!I155))),'Data Summary'!DJ161="Yes"),100-OFFSET('Sanitation Data'!$I$4,0,10*ROW('Sanitation Data'!I155)),NA())</f>
        <v>#N/A</v>
      </c>
      <c r="AV161" s="530" t="e">
        <f ca="1">+IF(AND(ISNUMBER(OFFSET('Sanitation Data'!$I$6,0,10*ROW('Sanitation Data'!I155))),'Data Summary'!DK161="Yes"),OFFSET('Sanitation Data'!$I$6,0,10*ROW('Sanitation Data'!I155)),NA())</f>
        <v>#N/A</v>
      </c>
      <c r="AW161" s="530" t="e">
        <f ca="1">+IF(AND(ISNUMBER(OFFSET('Sanitation Data'!$I$10,0,10*ROW('Sanitation Data'!I155))),'Data Summary'!DL161="Yes"),OFFSET('Sanitation Data'!$I$10,0,10*ROW('Sanitation Data'!I155)),NA())</f>
        <v>#N/A</v>
      </c>
      <c r="AX161" s="530" t="e">
        <f ca="1">+IF(AND(ISNUMBER(OFFSET('Sanitation Data'!$I$11,0,10*ROW('Sanitation Data'!I155))),'Data Summary'!DM161="Yes"),OFFSET('Sanitation Data'!$I$11,0,10*ROW('Sanitation Data'!I155)),NA())</f>
        <v>#N/A</v>
      </c>
      <c r="AY161" s="530" t="e">
        <f ca="1">+IF(AND(ISNUMBER(OFFSET('Sanitation Data'!$I$12,0,10*ROW('Sanitation Data'!I155))),'Data Summary'!DN161="Yes"),OFFSET('Sanitation Data'!$I$12,0,10*ROW('Sanitation Data'!I155)),NA())</f>
        <v>#N/A</v>
      </c>
      <c r="AZ161" s="531" t="e">
        <f ca="1">+IF(AND(ISNUMBER(OFFSET('Hygiene Data'!$D$5,0,10*ROW('Hygiene Data'!D155))),'Data Summary'!DO161="Yes"),OFFSET('Hygiene Data'!$D$5,0,10*ROW('Hygiene Data'!D155)),NA())</f>
        <v>#N/A</v>
      </c>
      <c r="BA161" s="531" t="e">
        <f ca="1">+IF(AND(ISNUMBER(OFFSET('Hygiene Data'!$D$7,0,10*ROW('Hygiene Data'!D155))),'Data Summary'!DP161="Yes"),OFFSET('Hygiene Data'!$D$7,0,10*ROW('Hygiene Data'!D155)),NA())</f>
        <v>#N/A</v>
      </c>
      <c r="BB161" s="531" t="e">
        <f ca="1">+IF(AND(ISNUMBER(OFFSET('Hygiene Data'!$D$9,0,10*ROW('Hygiene Data'!D155))),'Data Summary'!DQ161="Yes"),OFFSET('Hygiene Data'!$D$9,0,10*ROW('Hygiene Data'!D155)),NA())</f>
        <v>#N/A</v>
      </c>
      <c r="BC161" s="531" t="e">
        <f ca="1">+IF(AND(ISNUMBER(OFFSET('Hygiene Data'!$E$5,0,10*ROW('Hygiene Data'!E155))),'Data Summary'!DR161="Yes"),OFFSET('Hygiene Data'!$E$5,0,10*ROW('Hygiene Data'!E155)),NA())</f>
        <v>#N/A</v>
      </c>
      <c r="BD161" s="531" t="e">
        <f ca="1">+IF(AND(ISNUMBER(OFFSET('Hygiene Data'!$E$7,0,10*ROW('Hygiene Data'!E155))),'Data Summary'!DS161="Yes"),OFFSET('Hygiene Data'!$E$7,0,10*ROW('Hygiene Data'!E155)),NA())</f>
        <v>#N/A</v>
      </c>
      <c r="BE161" s="531" t="e">
        <f ca="1">+IF(AND(ISNUMBER(OFFSET('Hygiene Data'!$E$9,0,10*ROW('Hygiene Data'!E155))),'Data Summary'!DT161="Yes"),OFFSET('Hygiene Data'!$E$9,0,10*ROW('Hygiene Data'!E155)),NA())</f>
        <v>#N/A</v>
      </c>
      <c r="BF161" s="531" t="e">
        <f ca="1">+IF(AND(ISNUMBER(OFFSET('Hygiene Data'!$F$5,0,10*ROW('Hygiene Data'!F155))),'Data Summary'!DU161="Yes"),OFFSET('Hygiene Data'!$F$5,0,10*ROW('Hygiene Data'!F155)),NA())</f>
        <v>#N/A</v>
      </c>
      <c r="BG161" s="531" t="e">
        <f ca="1">+IF(AND(ISNUMBER(OFFSET('Hygiene Data'!$F$7,0,10*ROW('Hygiene Data'!F155))),'Data Summary'!DV161="Yes"),OFFSET('Hygiene Data'!$F$7,0,10*ROW('Hygiene Data'!F155)),NA())</f>
        <v>#N/A</v>
      </c>
      <c r="BH161" s="531" t="e">
        <f ca="1">+IF(AND(ISNUMBER(OFFSET('Hygiene Data'!$F$9,0,10*ROW('Hygiene Data'!F155))),'Data Summary'!DW161="Yes"),OFFSET('Hygiene Data'!$F$9,0,10*ROW('Hygiene Data'!F155)),NA())</f>
        <v>#N/A</v>
      </c>
      <c r="BI161" s="531" t="e">
        <f ca="1">+IF(AND(ISNUMBER(OFFSET('Hygiene Data'!$G$5,0,10*ROW('Hygiene Data'!G155))),'Data Summary'!DX161="Yes"),OFFSET('Hygiene Data'!$G$5,0,10*ROW('Hygiene Data'!G155)),NA())</f>
        <v>#N/A</v>
      </c>
      <c r="BJ161" s="531" t="e">
        <f ca="1">+IF(AND(ISNUMBER(OFFSET('Hygiene Data'!$G$7,0,10*ROW('Hygiene Data'!G155))),'Data Summary'!DY161="Yes"),OFFSET('Hygiene Data'!$G$7,0,10*ROW('Hygiene Data'!G155)),NA())</f>
        <v>#N/A</v>
      </c>
      <c r="BK161" s="531" t="e">
        <f ca="1">+IF(AND(ISNUMBER(OFFSET('Hygiene Data'!$G$9,0,10*ROW('Hygiene Data'!G155))),'Data Summary'!DZ161="Yes"),OFFSET('Hygiene Data'!$G$9,0,10*ROW('Hygiene Data'!G155)),NA())</f>
        <v>#N/A</v>
      </c>
      <c r="BL161" s="531" t="e">
        <f ca="1">+IF(AND(ISNUMBER(OFFSET('Hygiene Data'!$H$5,0,10*ROW('Hygiene Data'!H155))),'Data Summary'!EA161="Yes"),OFFSET('Hygiene Data'!$H$5,0,10*ROW('Hygiene Data'!H155)),NA())</f>
        <v>#N/A</v>
      </c>
      <c r="BM161" s="531" t="e">
        <f ca="1">+IF(AND(ISNUMBER(OFFSET('Hygiene Data'!$H$7,0,10*ROW('Hygiene Data'!H155))),'Data Summary'!EB161="Yes"),OFFSET('Hygiene Data'!$H$7,0,10*ROW('Hygiene Data'!H155)),NA())</f>
        <v>#N/A</v>
      </c>
      <c r="BN161" s="531" t="e">
        <f ca="1">+IF(AND(ISNUMBER(OFFSET('Hygiene Data'!$H$9,0,10*ROW('Hygiene Data'!H155))),'Data Summary'!EC161="Yes"),OFFSET('Hygiene Data'!$H$9,0,10*ROW('Hygiene Data'!H155)),NA())</f>
        <v>#N/A</v>
      </c>
      <c r="BO161" s="531" t="e">
        <f ca="1">+IF(AND(ISNUMBER(OFFSET('Hygiene Data'!$I$5,0,10*ROW('Hygiene Data'!I155))),'Data Summary'!ED161="Yes"),OFFSET('Hygiene Data'!$I$5,0,10*ROW('Hygiene Data'!I155)),NA())</f>
        <v>#N/A</v>
      </c>
      <c r="BP161" s="531" t="e">
        <f ca="1">+IF(AND(ISNUMBER(OFFSET('Hygiene Data'!$I$7,0,10*ROW('Hygiene Data'!I155))),'Data Summary'!EE161="Yes"),OFFSET('Hygiene Data'!$I$7,0,10*ROW('Hygiene Data'!I155)),NA())</f>
        <v>#N/A</v>
      </c>
      <c r="BQ161" s="531" t="e">
        <f ca="1">+IF(AND(ISNUMBER(OFFSET('Hygiene Data'!$I$9,0,10*ROW('Hygiene Data'!I155))),'Data Summary'!EF161="Yes"),OFFSET('Hygiene Data'!$I$9,0,10*ROW('Hygiene Data'!I155)),NA())</f>
        <v>#N/A</v>
      </c>
    </row>
    <row r="162" spans="1:69" x14ac:dyDescent="0.25">
      <c r="A162" s="527" t="e">
        <f ca="1">+RIGHT('Data Summary'!A162,LEN('Data Summary'!A162)-9)</f>
        <v>#VALUE!</v>
      </c>
      <c r="B162" s="501" t="str">
        <f ca="1">+IF(ISTEXT('Data Summary'!B162),'Data Summary'!B162,"")</f>
        <v/>
      </c>
      <c r="C162" s="528" t="e">
        <f ca="1">+VALUE('Data Summary'!C162)</f>
        <v>#VALUE!</v>
      </c>
      <c r="D162" s="529" t="e">
        <f ca="1">+IF(AND(ISNUMBER(OFFSET('Water Data'!$D$4,0,10*ROW('Water Data'!D156))),'Data Summary'!BS162="Yes"),100-OFFSET('Water Data'!$D$4,0,10*ROW('Water Data'!D156)),NA())</f>
        <v>#N/A</v>
      </c>
      <c r="E162" s="529" t="e">
        <f ca="1">+IF(AND(ISNUMBER(OFFSET('Water Data'!$D$6,0,10*ROW('Water Data'!D156))),'Data Summary'!BT162="Yes"),OFFSET('Water Data'!$D$6,0,10*ROW('Water Data'!D156)),NA())</f>
        <v>#N/A</v>
      </c>
      <c r="F162" s="529" t="e">
        <f ca="1">+IF(AND(ISNUMBER(OFFSET('Water Data'!$D$9,0,10*ROW('Water Data'!D156))),'Data Summary'!BU162="Yes"),OFFSET('Water Data'!$D$9,0,10*ROW('Water Data'!D156)),NA())</f>
        <v>#N/A</v>
      </c>
      <c r="G162" s="529" t="e">
        <f ca="1">+IF(AND(ISNUMBER(OFFSET('Water Data'!$E$4,0,10*ROW('Water Data'!E156))),'Data Summary'!BV162="Yes"),100-OFFSET('Water Data'!$E$4,0,10*ROW('Water Data'!E156)),NA())</f>
        <v>#N/A</v>
      </c>
      <c r="H162" s="529" t="e">
        <f ca="1">+IF(AND(ISNUMBER(OFFSET('Water Data'!$E$6,0,10*ROW('Water Data'!E156))),'Data Summary'!BW162="Yes"),OFFSET('Water Data'!$E$6,0,10*ROW('Water Data'!E156)),NA())</f>
        <v>#N/A</v>
      </c>
      <c r="I162" s="529" t="e">
        <f ca="1">+IF(AND(ISNUMBER(OFFSET('Water Data'!$E$9,0,10*ROW('Water Data'!E156))),'Data Summary'!BX162="Yes"),OFFSET('Water Data'!$E$9,0,10*ROW('Water Data'!E156)),NA())</f>
        <v>#N/A</v>
      </c>
      <c r="J162" s="529" t="e">
        <f ca="1">+IF(AND(ISNUMBER(OFFSET('Water Data'!$F$4,0,10*ROW('Water Data'!F156))),'Data Summary'!BY162="Yes"),100-OFFSET('Water Data'!$F$4,0,10*ROW('Water Data'!F156)),NA())</f>
        <v>#N/A</v>
      </c>
      <c r="K162" s="529" t="e">
        <f ca="1">+IF(AND(ISNUMBER(OFFSET('Water Data'!$F$6,0,10*ROW('Water Data'!F156))),'Data Summary'!BZ162="Yes"),OFFSET('Water Data'!$F$6,0,10*ROW('Water Data'!F156)),NA())</f>
        <v>#N/A</v>
      </c>
      <c r="L162" s="529" t="e">
        <f ca="1">+IF(AND(ISNUMBER(OFFSET('Water Data'!$F$9,0,10*ROW('Water Data'!F156))),'Data Summary'!CA162="Yes"),OFFSET('Water Data'!$F$9,0,10*ROW('Water Data'!F156)),NA())</f>
        <v>#N/A</v>
      </c>
      <c r="M162" s="529" t="e">
        <f ca="1">+IF(AND(ISNUMBER(OFFSET('Water Data'!$G$4,0,10*ROW('Water Data'!G156))),'Data Summary'!CB162="Yes"),100-OFFSET('Water Data'!$G$4,0,10*ROW('Water Data'!G156)),NA())</f>
        <v>#N/A</v>
      </c>
      <c r="N162" s="529" t="e">
        <f ca="1">+IF(AND(ISNUMBER(OFFSET('Water Data'!$G$6,0,10*ROW('Water Data'!G156))),'Data Summary'!CC162="Yes"),OFFSET('Water Data'!$G$6,0,10*ROW('Water Data'!G156)),NA())</f>
        <v>#N/A</v>
      </c>
      <c r="O162" s="529" t="e">
        <f ca="1">+IF(AND(ISNUMBER(OFFSET('Water Data'!$G$9,0,10*ROW('Water Data'!G156))),'Data Summary'!CD162="Yes"),OFFSET('Water Data'!$G$9,0,10*ROW('Water Data'!G156)),NA())</f>
        <v>#N/A</v>
      </c>
      <c r="P162" s="529" t="e">
        <f ca="1">+IF(AND(ISNUMBER(OFFSET('Water Data'!$H$4,0,10*ROW('Water Data'!H156))),'Data Summary'!CE162="Yes"),100-OFFSET('Water Data'!$H$4,0,10*ROW('Water Data'!H156)),NA())</f>
        <v>#N/A</v>
      </c>
      <c r="Q162" s="529" t="e">
        <f ca="1">+IF(AND(ISNUMBER(OFFSET('Water Data'!$H$6,0,10*ROW('Water Data'!H156))),'Data Summary'!CF162="Yes"),OFFSET('Water Data'!$H$6,0,10*ROW('Water Data'!H156)),NA())</f>
        <v>#N/A</v>
      </c>
      <c r="R162" s="529" t="e">
        <f ca="1">+IF(AND(ISNUMBER(OFFSET('Water Data'!$H$9,0,10*ROW('Water Data'!H156))),'Data Summary'!CG162="Yes"),OFFSET('Water Data'!$H$9,0,10*ROW('Water Data'!H156)),NA())</f>
        <v>#N/A</v>
      </c>
      <c r="S162" s="529" t="e">
        <f ca="1">+IF(AND(ISNUMBER(OFFSET('Water Data'!$I$4,0,10*ROW('Water Data'!I156))),'Data Summary'!CH162="Yes"),100-OFFSET('Water Data'!$I$4,0,10*ROW('Water Data'!I156)),NA())</f>
        <v>#N/A</v>
      </c>
      <c r="T162" s="529" t="e">
        <f ca="1">+IF(AND(ISNUMBER(OFFSET('Water Data'!$I$6,0,10*ROW('Water Data'!I156))),'Data Summary'!CI162="Yes"),OFFSET('Water Data'!$I$6,0,10*ROW('Water Data'!I156)),NA())</f>
        <v>#N/A</v>
      </c>
      <c r="U162" s="529" t="e">
        <f ca="1">+IF(AND(ISNUMBER(OFFSET('Water Data'!$I$9,0,10*ROW('Water Data'!I156))),'Data Summary'!CJ162="Yes"),OFFSET('Water Data'!$I$9,0,10*ROW('Water Data'!I156)),NA())</f>
        <v>#N/A</v>
      </c>
      <c r="V162" s="530" t="e">
        <f ca="1">+IF(AND(ISNUMBER(OFFSET('Sanitation Data'!$D$4,0,10*ROW('Sanitation Data'!D156))),'Data Summary'!CK162="Yes"),100-OFFSET('Sanitation Data'!$D$4,0,10*ROW('Sanitation Data'!D156)),NA())</f>
        <v>#N/A</v>
      </c>
      <c r="W162" s="530" t="e">
        <f ca="1">+IF(AND(ISNUMBER(OFFSET('Sanitation Data'!$D$6,0,10*ROW('Sanitation Data'!D156))),'Data Summary'!CL162="Yes"),OFFSET('Sanitation Data'!$D$6,0,10*ROW('Sanitation Data'!D156)),NA())</f>
        <v>#N/A</v>
      </c>
      <c r="X162" s="530" t="e">
        <f ca="1">+IF(AND(ISNUMBER(OFFSET('Sanitation Data'!$D$10,0,10*ROW('Sanitation Data'!D156))),'Data Summary'!CM162="Yes"),OFFSET('Sanitation Data'!$D$10,0,10*ROW('Sanitation Data'!D156)),NA())</f>
        <v>#N/A</v>
      </c>
      <c r="Y162" s="530" t="e">
        <f ca="1">+IF(AND(ISNUMBER(OFFSET('Sanitation Data'!$D$11,0,10*ROW('Sanitation Data'!D156))),'Data Summary'!CN162="Yes"),OFFSET('Sanitation Data'!$D$11,0,10*ROW('Sanitation Data'!D156)),NA())</f>
        <v>#N/A</v>
      </c>
      <c r="Z162" s="530" t="e">
        <f ca="1">+IF(AND(ISNUMBER(OFFSET('Sanitation Data'!$D$12,0,10*ROW('Sanitation Data'!D156))),'Data Summary'!CO162="Yes"),OFFSET('Sanitation Data'!$D$12,0,10*ROW('Sanitation Data'!D156)),NA())</f>
        <v>#N/A</v>
      </c>
      <c r="AA162" s="530" t="e">
        <f ca="1">+IF(AND(ISNUMBER(OFFSET('Sanitation Data'!$E$4,0,10*ROW('Sanitation Data'!E156))),'Data Summary'!CP162="Yes"),100-OFFSET('Sanitation Data'!$E$4,0,10*ROW('Sanitation Data'!E156)),NA())</f>
        <v>#N/A</v>
      </c>
      <c r="AB162" s="530" t="e">
        <f ca="1">+IF(AND(ISNUMBER(OFFSET('Sanitation Data'!$E$6,0,10*ROW('Sanitation Data'!E156))),'Data Summary'!CQ162="Yes"),OFFSET('Sanitation Data'!$E$6,0,10*ROW('Sanitation Data'!E156)),NA())</f>
        <v>#N/A</v>
      </c>
      <c r="AC162" s="530" t="e">
        <f ca="1">+IF(AND(ISNUMBER(OFFSET('Sanitation Data'!$E$10,0,10*ROW('Sanitation Data'!E156))),'Data Summary'!CR162="Yes"),OFFSET('Sanitation Data'!$E$10,0,10*ROW('Sanitation Data'!E156)),NA())</f>
        <v>#N/A</v>
      </c>
      <c r="AD162" s="530" t="e">
        <f ca="1">+IF(AND(ISNUMBER(OFFSET('Sanitation Data'!$E$11,0,10*ROW('Sanitation Data'!E156))),'Data Summary'!CS162="Yes"),OFFSET('Sanitation Data'!$E$11,0,10*ROW('Sanitation Data'!E156)),NA())</f>
        <v>#N/A</v>
      </c>
      <c r="AE162" s="530" t="e">
        <f ca="1">+IF(AND(ISNUMBER(OFFSET('Sanitation Data'!$E$12,0,10*ROW('Sanitation Data'!E156))),'Data Summary'!CT162="Yes"),OFFSET('Sanitation Data'!$E$12,0,10*ROW('Sanitation Data'!E156)),NA())</f>
        <v>#N/A</v>
      </c>
      <c r="AF162" s="530" t="e">
        <f ca="1">+IF(AND(ISNUMBER(OFFSET('Sanitation Data'!$F$4,0,10*ROW('Sanitation Data'!F156))),'Data Summary'!CU162="Yes"),100-OFFSET('Sanitation Data'!$F$4,0,10*ROW('Sanitation Data'!F156)),NA())</f>
        <v>#N/A</v>
      </c>
      <c r="AG162" s="530" t="e">
        <f ca="1">+IF(AND(ISNUMBER(OFFSET('Sanitation Data'!$F$6,0,10*ROW('Sanitation Data'!F156))),'Data Summary'!CV162="Yes"),OFFSET('Sanitation Data'!$F$6,0,10*ROW('Sanitation Data'!F156)),NA())</f>
        <v>#N/A</v>
      </c>
      <c r="AH162" s="530" t="e">
        <f ca="1">+IF(AND(ISNUMBER(OFFSET('Sanitation Data'!$F$10,0,10*ROW('Sanitation Data'!F156))),'Data Summary'!CW162="Yes"),OFFSET('Sanitation Data'!$F$10,0,10*ROW('Sanitation Data'!F156)),NA())</f>
        <v>#N/A</v>
      </c>
      <c r="AI162" s="530" t="e">
        <f ca="1">+IF(AND(ISNUMBER(OFFSET('Sanitation Data'!$F$11,0,10*ROW('Sanitation Data'!F156))),'Data Summary'!CX162="Yes"),OFFSET('Sanitation Data'!$F$11,0,10*ROW('Sanitation Data'!F156)),NA())</f>
        <v>#N/A</v>
      </c>
      <c r="AJ162" s="530" t="e">
        <f ca="1">+IF(AND(ISNUMBER(OFFSET('Sanitation Data'!$F$12,0,10*ROW('Sanitation Data'!F156))),'Data Summary'!CY162="Yes"),OFFSET('Sanitation Data'!$F$12,0,10*ROW('Sanitation Data'!F156)),NA())</f>
        <v>#N/A</v>
      </c>
      <c r="AK162" s="530" t="e">
        <f ca="1">+IF(AND(ISNUMBER(OFFSET('Sanitation Data'!$G$4,0,10*ROW('Sanitation Data'!G156))),'Data Summary'!CZ162="Yes"),100-OFFSET('Sanitation Data'!$G$4,0,10*ROW('Sanitation Data'!G156)),NA())</f>
        <v>#N/A</v>
      </c>
      <c r="AL162" s="530" t="e">
        <f ca="1">+IF(AND(ISNUMBER(OFFSET('Sanitation Data'!$G$6,0,10*ROW('Sanitation Data'!G156))),'Data Summary'!DA162="Yes"),OFFSET('Sanitation Data'!$G$6,0,10*ROW('Sanitation Data'!G156)),NA())</f>
        <v>#N/A</v>
      </c>
      <c r="AM162" s="530" t="e">
        <f ca="1">+IF(AND(ISNUMBER(OFFSET('Sanitation Data'!$G$10,0,10*ROW('Sanitation Data'!G156))),'Data Summary'!DB162="Yes"),OFFSET('Sanitation Data'!$G$10,0,10*ROW('Sanitation Data'!G156)),NA())</f>
        <v>#N/A</v>
      </c>
      <c r="AN162" s="530" t="e">
        <f ca="1">+IF(AND(ISNUMBER(OFFSET('Sanitation Data'!$G$11,0,10*ROW('Sanitation Data'!G156))),'Data Summary'!DC162="Yes"),OFFSET('Sanitation Data'!$G$11,0,10*ROW('Sanitation Data'!G156)),NA())</f>
        <v>#N/A</v>
      </c>
      <c r="AO162" s="530" t="e">
        <f ca="1">+IF(AND(ISNUMBER(OFFSET('Sanitation Data'!$G$12,0,10*ROW('Sanitation Data'!G156))),'Data Summary'!DD162="Yes"),OFFSET('Sanitation Data'!$G$12,0,10*ROW('Sanitation Data'!G156)),NA())</f>
        <v>#N/A</v>
      </c>
      <c r="AP162" s="530" t="e">
        <f ca="1">+IF(AND(ISNUMBER(OFFSET('Sanitation Data'!$H$4,0,10*ROW('Sanitation Data'!H156))),'Data Summary'!DE162="Yes"),100-OFFSET('Sanitation Data'!$H$4,0,10*ROW('Sanitation Data'!H156)),NA())</f>
        <v>#N/A</v>
      </c>
      <c r="AQ162" s="530" t="e">
        <f ca="1">+IF(AND(ISNUMBER(OFFSET('Sanitation Data'!$H$6,0,10*ROW('Sanitation Data'!H156))),'Data Summary'!DF162="Yes"),OFFSET('Sanitation Data'!$H$6,0,10*ROW('Sanitation Data'!H156)),NA())</f>
        <v>#N/A</v>
      </c>
      <c r="AR162" s="530" t="e">
        <f ca="1">+IF(AND(ISNUMBER(OFFSET('Sanitation Data'!$H$10,0,10*ROW('Sanitation Data'!H156))),'Data Summary'!DG162="Yes"),OFFSET('Sanitation Data'!$H$10,0,10*ROW('Sanitation Data'!H156)),NA())</f>
        <v>#N/A</v>
      </c>
      <c r="AS162" s="530" t="e">
        <f ca="1">+IF(AND(ISNUMBER(OFFSET('Sanitation Data'!$H$11,0,10*ROW('Sanitation Data'!H156))),'Data Summary'!DH162="Yes"),OFFSET('Sanitation Data'!$H$11,0,10*ROW('Sanitation Data'!H156)),NA())</f>
        <v>#N/A</v>
      </c>
      <c r="AT162" s="530" t="e">
        <f ca="1">+IF(AND(ISNUMBER(OFFSET('Sanitation Data'!$H$12,0,10*ROW('Sanitation Data'!H156))),'Data Summary'!DI162="Yes"),OFFSET('Sanitation Data'!$H$12,0,10*ROW('Sanitation Data'!H156)),NA())</f>
        <v>#N/A</v>
      </c>
      <c r="AU162" s="530" t="e">
        <f ca="1">+IF(AND(ISNUMBER(OFFSET('Sanitation Data'!$I$4,0,10*ROW('Sanitation Data'!I156))),'Data Summary'!DJ162="Yes"),100-OFFSET('Sanitation Data'!$I$4,0,10*ROW('Sanitation Data'!I156)),NA())</f>
        <v>#N/A</v>
      </c>
      <c r="AV162" s="530" t="e">
        <f ca="1">+IF(AND(ISNUMBER(OFFSET('Sanitation Data'!$I$6,0,10*ROW('Sanitation Data'!I156))),'Data Summary'!DK162="Yes"),OFFSET('Sanitation Data'!$I$6,0,10*ROW('Sanitation Data'!I156)),NA())</f>
        <v>#N/A</v>
      </c>
      <c r="AW162" s="530" t="e">
        <f ca="1">+IF(AND(ISNUMBER(OFFSET('Sanitation Data'!$I$10,0,10*ROW('Sanitation Data'!I156))),'Data Summary'!DL162="Yes"),OFFSET('Sanitation Data'!$I$10,0,10*ROW('Sanitation Data'!I156)),NA())</f>
        <v>#N/A</v>
      </c>
      <c r="AX162" s="530" t="e">
        <f ca="1">+IF(AND(ISNUMBER(OFFSET('Sanitation Data'!$I$11,0,10*ROW('Sanitation Data'!I156))),'Data Summary'!DM162="Yes"),OFFSET('Sanitation Data'!$I$11,0,10*ROW('Sanitation Data'!I156)),NA())</f>
        <v>#N/A</v>
      </c>
      <c r="AY162" s="530" t="e">
        <f ca="1">+IF(AND(ISNUMBER(OFFSET('Sanitation Data'!$I$12,0,10*ROW('Sanitation Data'!I156))),'Data Summary'!DN162="Yes"),OFFSET('Sanitation Data'!$I$12,0,10*ROW('Sanitation Data'!I156)),NA())</f>
        <v>#N/A</v>
      </c>
      <c r="AZ162" s="531" t="e">
        <f ca="1">+IF(AND(ISNUMBER(OFFSET('Hygiene Data'!$D$5,0,10*ROW('Hygiene Data'!D156))),'Data Summary'!DO162="Yes"),OFFSET('Hygiene Data'!$D$5,0,10*ROW('Hygiene Data'!D156)),NA())</f>
        <v>#N/A</v>
      </c>
      <c r="BA162" s="531" t="e">
        <f ca="1">+IF(AND(ISNUMBER(OFFSET('Hygiene Data'!$D$7,0,10*ROW('Hygiene Data'!D156))),'Data Summary'!DP162="Yes"),OFFSET('Hygiene Data'!$D$7,0,10*ROW('Hygiene Data'!D156)),NA())</f>
        <v>#N/A</v>
      </c>
      <c r="BB162" s="531" t="e">
        <f ca="1">+IF(AND(ISNUMBER(OFFSET('Hygiene Data'!$D$9,0,10*ROW('Hygiene Data'!D156))),'Data Summary'!DQ162="Yes"),OFFSET('Hygiene Data'!$D$9,0,10*ROW('Hygiene Data'!D156)),NA())</f>
        <v>#N/A</v>
      </c>
      <c r="BC162" s="531" t="e">
        <f ca="1">+IF(AND(ISNUMBER(OFFSET('Hygiene Data'!$E$5,0,10*ROW('Hygiene Data'!E156))),'Data Summary'!DR162="Yes"),OFFSET('Hygiene Data'!$E$5,0,10*ROW('Hygiene Data'!E156)),NA())</f>
        <v>#N/A</v>
      </c>
      <c r="BD162" s="531" t="e">
        <f ca="1">+IF(AND(ISNUMBER(OFFSET('Hygiene Data'!$E$7,0,10*ROW('Hygiene Data'!E156))),'Data Summary'!DS162="Yes"),OFFSET('Hygiene Data'!$E$7,0,10*ROW('Hygiene Data'!E156)),NA())</f>
        <v>#N/A</v>
      </c>
      <c r="BE162" s="531" t="e">
        <f ca="1">+IF(AND(ISNUMBER(OFFSET('Hygiene Data'!$E$9,0,10*ROW('Hygiene Data'!E156))),'Data Summary'!DT162="Yes"),OFFSET('Hygiene Data'!$E$9,0,10*ROW('Hygiene Data'!E156)),NA())</f>
        <v>#N/A</v>
      </c>
      <c r="BF162" s="531" t="e">
        <f ca="1">+IF(AND(ISNUMBER(OFFSET('Hygiene Data'!$F$5,0,10*ROW('Hygiene Data'!F156))),'Data Summary'!DU162="Yes"),OFFSET('Hygiene Data'!$F$5,0,10*ROW('Hygiene Data'!F156)),NA())</f>
        <v>#N/A</v>
      </c>
      <c r="BG162" s="531" t="e">
        <f ca="1">+IF(AND(ISNUMBER(OFFSET('Hygiene Data'!$F$7,0,10*ROW('Hygiene Data'!F156))),'Data Summary'!DV162="Yes"),OFFSET('Hygiene Data'!$F$7,0,10*ROW('Hygiene Data'!F156)),NA())</f>
        <v>#N/A</v>
      </c>
      <c r="BH162" s="531" t="e">
        <f ca="1">+IF(AND(ISNUMBER(OFFSET('Hygiene Data'!$F$9,0,10*ROW('Hygiene Data'!F156))),'Data Summary'!DW162="Yes"),OFFSET('Hygiene Data'!$F$9,0,10*ROW('Hygiene Data'!F156)),NA())</f>
        <v>#N/A</v>
      </c>
      <c r="BI162" s="531" t="e">
        <f ca="1">+IF(AND(ISNUMBER(OFFSET('Hygiene Data'!$G$5,0,10*ROW('Hygiene Data'!G156))),'Data Summary'!DX162="Yes"),OFFSET('Hygiene Data'!$G$5,0,10*ROW('Hygiene Data'!G156)),NA())</f>
        <v>#N/A</v>
      </c>
      <c r="BJ162" s="531" t="e">
        <f ca="1">+IF(AND(ISNUMBER(OFFSET('Hygiene Data'!$G$7,0,10*ROW('Hygiene Data'!G156))),'Data Summary'!DY162="Yes"),OFFSET('Hygiene Data'!$G$7,0,10*ROW('Hygiene Data'!G156)),NA())</f>
        <v>#N/A</v>
      </c>
      <c r="BK162" s="531" t="e">
        <f ca="1">+IF(AND(ISNUMBER(OFFSET('Hygiene Data'!$G$9,0,10*ROW('Hygiene Data'!G156))),'Data Summary'!DZ162="Yes"),OFFSET('Hygiene Data'!$G$9,0,10*ROW('Hygiene Data'!G156)),NA())</f>
        <v>#N/A</v>
      </c>
      <c r="BL162" s="531" t="e">
        <f ca="1">+IF(AND(ISNUMBER(OFFSET('Hygiene Data'!$H$5,0,10*ROW('Hygiene Data'!H156))),'Data Summary'!EA162="Yes"),OFFSET('Hygiene Data'!$H$5,0,10*ROW('Hygiene Data'!H156)),NA())</f>
        <v>#N/A</v>
      </c>
      <c r="BM162" s="531" t="e">
        <f ca="1">+IF(AND(ISNUMBER(OFFSET('Hygiene Data'!$H$7,0,10*ROW('Hygiene Data'!H156))),'Data Summary'!EB162="Yes"),OFFSET('Hygiene Data'!$H$7,0,10*ROW('Hygiene Data'!H156)),NA())</f>
        <v>#N/A</v>
      </c>
      <c r="BN162" s="531" t="e">
        <f ca="1">+IF(AND(ISNUMBER(OFFSET('Hygiene Data'!$H$9,0,10*ROW('Hygiene Data'!H156))),'Data Summary'!EC162="Yes"),OFFSET('Hygiene Data'!$H$9,0,10*ROW('Hygiene Data'!H156)),NA())</f>
        <v>#N/A</v>
      </c>
      <c r="BO162" s="531" t="e">
        <f ca="1">+IF(AND(ISNUMBER(OFFSET('Hygiene Data'!$I$5,0,10*ROW('Hygiene Data'!I156))),'Data Summary'!ED162="Yes"),OFFSET('Hygiene Data'!$I$5,0,10*ROW('Hygiene Data'!I156)),NA())</f>
        <v>#N/A</v>
      </c>
      <c r="BP162" s="531" t="e">
        <f ca="1">+IF(AND(ISNUMBER(OFFSET('Hygiene Data'!$I$7,0,10*ROW('Hygiene Data'!I156))),'Data Summary'!EE162="Yes"),OFFSET('Hygiene Data'!$I$7,0,10*ROW('Hygiene Data'!I156)),NA())</f>
        <v>#N/A</v>
      </c>
      <c r="BQ162" s="531" t="e">
        <f ca="1">+IF(AND(ISNUMBER(OFFSET('Hygiene Data'!$I$9,0,10*ROW('Hygiene Data'!I156))),'Data Summary'!EF162="Yes"),OFFSET('Hygiene Data'!$I$9,0,10*ROW('Hygiene Data'!I156)),NA())</f>
        <v>#N/A</v>
      </c>
    </row>
    <row r="163" spans="1:69" x14ac:dyDescent="0.25">
      <c r="A163" s="527" t="e">
        <f ca="1">+RIGHT('Data Summary'!A163,LEN('Data Summary'!A163)-9)</f>
        <v>#VALUE!</v>
      </c>
      <c r="B163" s="501" t="str">
        <f ca="1">+IF(ISTEXT('Data Summary'!B163),'Data Summary'!B163,"")</f>
        <v/>
      </c>
      <c r="C163" s="528" t="e">
        <f ca="1">+VALUE('Data Summary'!C163)</f>
        <v>#VALUE!</v>
      </c>
      <c r="D163" s="529" t="e">
        <f ca="1">+IF(AND(ISNUMBER(OFFSET('Water Data'!$D$4,0,10*ROW('Water Data'!D157))),'Data Summary'!BS163="Yes"),100-OFFSET('Water Data'!$D$4,0,10*ROW('Water Data'!D157)),NA())</f>
        <v>#N/A</v>
      </c>
      <c r="E163" s="529" t="e">
        <f ca="1">+IF(AND(ISNUMBER(OFFSET('Water Data'!$D$6,0,10*ROW('Water Data'!D157))),'Data Summary'!BT163="Yes"),OFFSET('Water Data'!$D$6,0,10*ROW('Water Data'!D157)),NA())</f>
        <v>#N/A</v>
      </c>
      <c r="F163" s="529" t="e">
        <f ca="1">+IF(AND(ISNUMBER(OFFSET('Water Data'!$D$9,0,10*ROW('Water Data'!D157))),'Data Summary'!BU163="Yes"),OFFSET('Water Data'!$D$9,0,10*ROW('Water Data'!D157)),NA())</f>
        <v>#N/A</v>
      </c>
      <c r="G163" s="529" t="e">
        <f ca="1">+IF(AND(ISNUMBER(OFFSET('Water Data'!$E$4,0,10*ROW('Water Data'!E157))),'Data Summary'!BV163="Yes"),100-OFFSET('Water Data'!$E$4,0,10*ROW('Water Data'!E157)),NA())</f>
        <v>#N/A</v>
      </c>
      <c r="H163" s="529" t="e">
        <f ca="1">+IF(AND(ISNUMBER(OFFSET('Water Data'!$E$6,0,10*ROW('Water Data'!E157))),'Data Summary'!BW163="Yes"),OFFSET('Water Data'!$E$6,0,10*ROW('Water Data'!E157)),NA())</f>
        <v>#N/A</v>
      </c>
      <c r="I163" s="529" t="e">
        <f ca="1">+IF(AND(ISNUMBER(OFFSET('Water Data'!$E$9,0,10*ROW('Water Data'!E157))),'Data Summary'!BX163="Yes"),OFFSET('Water Data'!$E$9,0,10*ROW('Water Data'!E157)),NA())</f>
        <v>#N/A</v>
      </c>
      <c r="J163" s="529" t="e">
        <f ca="1">+IF(AND(ISNUMBER(OFFSET('Water Data'!$F$4,0,10*ROW('Water Data'!F157))),'Data Summary'!BY163="Yes"),100-OFFSET('Water Data'!$F$4,0,10*ROW('Water Data'!F157)),NA())</f>
        <v>#N/A</v>
      </c>
      <c r="K163" s="529" t="e">
        <f ca="1">+IF(AND(ISNUMBER(OFFSET('Water Data'!$F$6,0,10*ROW('Water Data'!F157))),'Data Summary'!BZ163="Yes"),OFFSET('Water Data'!$F$6,0,10*ROW('Water Data'!F157)),NA())</f>
        <v>#N/A</v>
      </c>
      <c r="L163" s="529" t="e">
        <f ca="1">+IF(AND(ISNUMBER(OFFSET('Water Data'!$F$9,0,10*ROW('Water Data'!F157))),'Data Summary'!CA163="Yes"),OFFSET('Water Data'!$F$9,0,10*ROW('Water Data'!F157)),NA())</f>
        <v>#N/A</v>
      </c>
      <c r="M163" s="529" t="e">
        <f ca="1">+IF(AND(ISNUMBER(OFFSET('Water Data'!$G$4,0,10*ROW('Water Data'!G157))),'Data Summary'!CB163="Yes"),100-OFFSET('Water Data'!$G$4,0,10*ROW('Water Data'!G157)),NA())</f>
        <v>#N/A</v>
      </c>
      <c r="N163" s="529" t="e">
        <f ca="1">+IF(AND(ISNUMBER(OFFSET('Water Data'!$G$6,0,10*ROW('Water Data'!G157))),'Data Summary'!CC163="Yes"),OFFSET('Water Data'!$G$6,0,10*ROW('Water Data'!G157)),NA())</f>
        <v>#N/A</v>
      </c>
      <c r="O163" s="529" t="e">
        <f ca="1">+IF(AND(ISNUMBER(OFFSET('Water Data'!$G$9,0,10*ROW('Water Data'!G157))),'Data Summary'!CD163="Yes"),OFFSET('Water Data'!$G$9,0,10*ROW('Water Data'!G157)),NA())</f>
        <v>#N/A</v>
      </c>
      <c r="P163" s="529" t="e">
        <f ca="1">+IF(AND(ISNUMBER(OFFSET('Water Data'!$H$4,0,10*ROW('Water Data'!H157))),'Data Summary'!CE163="Yes"),100-OFFSET('Water Data'!$H$4,0,10*ROW('Water Data'!H157)),NA())</f>
        <v>#N/A</v>
      </c>
      <c r="Q163" s="529" t="e">
        <f ca="1">+IF(AND(ISNUMBER(OFFSET('Water Data'!$H$6,0,10*ROW('Water Data'!H157))),'Data Summary'!CF163="Yes"),OFFSET('Water Data'!$H$6,0,10*ROW('Water Data'!H157)),NA())</f>
        <v>#N/A</v>
      </c>
      <c r="R163" s="529" t="e">
        <f ca="1">+IF(AND(ISNUMBER(OFFSET('Water Data'!$H$9,0,10*ROW('Water Data'!H157))),'Data Summary'!CG163="Yes"),OFFSET('Water Data'!$H$9,0,10*ROW('Water Data'!H157)),NA())</f>
        <v>#N/A</v>
      </c>
      <c r="S163" s="529" t="e">
        <f ca="1">+IF(AND(ISNUMBER(OFFSET('Water Data'!$I$4,0,10*ROW('Water Data'!I157))),'Data Summary'!CH163="Yes"),100-OFFSET('Water Data'!$I$4,0,10*ROW('Water Data'!I157)),NA())</f>
        <v>#N/A</v>
      </c>
      <c r="T163" s="529" t="e">
        <f ca="1">+IF(AND(ISNUMBER(OFFSET('Water Data'!$I$6,0,10*ROW('Water Data'!I157))),'Data Summary'!CI163="Yes"),OFFSET('Water Data'!$I$6,0,10*ROW('Water Data'!I157)),NA())</f>
        <v>#N/A</v>
      </c>
      <c r="U163" s="529" t="e">
        <f ca="1">+IF(AND(ISNUMBER(OFFSET('Water Data'!$I$9,0,10*ROW('Water Data'!I157))),'Data Summary'!CJ163="Yes"),OFFSET('Water Data'!$I$9,0,10*ROW('Water Data'!I157)),NA())</f>
        <v>#N/A</v>
      </c>
      <c r="V163" s="530" t="e">
        <f ca="1">+IF(AND(ISNUMBER(OFFSET('Sanitation Data'!$D$4,0,10*ROW('Sanitation Data'!D157))),'Data Summary'!CK163="Yes"),100-OFFSET('Sanitation Data'!$D$4,0,10*ROW('Sanitation Data'!D157)),NA())</f>
        <v>#N/A</v>
      </c>
      <c r="W163" s="530" t="e">
        <f ca="1">+IF(AND(ISNUMBER(OFFSET('Sanitation Data'!$D$6,0,10*ROW('Sanitation Data'!D157))),'Data Summary'!CL163="Yes"),OFFSET('Sanitation Data'!$D$6,0,10*ROW('Sanitation Data'!D157)),NA())</f>
        <v>#N/A</v>
      </c>
      <c r="X163" s="530" t="e">
        <f ca="1">+IF(AND(ISNUMBER(OFFSET('Sanitation Data'!$D$10,0,10*ROW('Sanitation Data'!D157))),'Data Summary'!CM163="Yes"),OFFSET('Sanitation Data'!$D$10,0,10*ROW('Sanitation Data'!D157)),NA())</f>
        <v>#N/A</v>
      </c>
      <c r="Y163" s="530" t="e">
        <f ca="1">+IF(AND(ISNUMBER(OFFSET('Sanitation Data'!$D$11,0,10*ROW('Sanitation Data'!D157))),'Data Summary'!CN163="Yes"),OFFSET('Sanitation Data'!$D$11,0,10*ROW('Sanitation Data'!D157)),NA())</f>
        <v>#N/A</v>
      </c>
      <c r="Z163" s="530" t="e">
        <f ca="1">+IF(AND(ISNUMBER(OFFSET('Sanitation Data'!$D$12,0,10*ROW('Sanitation Data'!D157))),'Data Summary'!CO163="Yes"),OFFSET('Sanitation Data'!$D$12,0,10*ROW('Sanitation Data'!D157)),NA())</f>
        <v>#N/A</v>
      </c>
      <c r="AA163" s="530" t="e">
        <f ca="1">+IF(AND(ISNUMBER(OFFSET('Sanitation Data'!$E$4,0,10*ROW('Sanitation Data'!E157))),'Data Summary'!CP163="Yes"),100-OFFSET('Sanitation Data'!$E$4,0,10*ROW('Sanitation Data'!E157)),NA())</f>
        <v>#N/A</v>
      </c>
      <c r="AB163" s="530" t="e">
        <f ca="1">+IF(AND(ISNUMBER(OFFSET('Sanitation Data'!$E$6,0,10*ROW('Sanitation Data'!E157))),'Data Summary'!CQ163="Yes"),OFFSET('Sanitation Data'!$E$6,0,10*ROW('Sanitation Data'!E157)),NA())</f>
        <v>#N/A</v>
      </c>
      <c r="AC163" s="530" t="e">
        <f ca="1">+IF(AND(ISNUMBER(OFFSET('Sanitation Data'!$E$10,0,10*ROW('Sanitation Data'!E157))),'Data Summary'!CR163="Yes"),OFFSET('Sanitation Data'!$E$10,0,10*ROW('Sanitation Data'!E157)),NA())</f>
        <v>#N/A</v>
      </c>
      <c r="AD163" s="530" t="e">
        <f ca="1">+IF(AND(ISNUMBER(OFFSET('Sanitation Data'!$E$11,0,10*ROW('Sanitation Data'!E157))),'Data Summary'!CS163="Yes"),OFFSET('Sanitation Data'!$E$11,0,10*ROW('Sanitation Data'!E157)),NA())</f>
        <v>#N/A</v>
      </c>
      <c r="AE163" s="530" t="e">
        <f ca="1">+IF(AND(ISNUMBER(OFFSET('Sanitation Data'!$E$12,0,10*ROW('Sanitation Data'!E157))),'Data Summary'!CT163="Yes"),OFFSET('Sanitation Data'!$E$12,0,10*ROW('Sanitation Data'!E157)),NA())</f>
        <v>#N/A</v>
      </c>
      <c r="AF163" s="530" t="e">
        <f ca="1">+IF(AND(ISNUMBER(OFFSET('Sanitation Data'!$F$4,0,10*ROW('Sanitation Data'!F157))),'Data Summary'!CU163="Yes"),100-OFFSET('Sanitation Data'!$F$4,0,10*ROW('Sanitation Data'!F157)),NA())</f>
        <v>#N/A</v>
      </c>
      <c r="AG163" s="530" t="e">
        <f ca="1">+IF(AND(ISNUMBER(OFFSET('Sanitation Data'!$F$6,0,10*ROW('Sanitation Data'!F157))),'Data Summary'!CV163="Yes"),OFFSET('Sanitation Data'!$F$6,0,10*ROW('Sanitation Data'!F157)),NA())</f>
        <v>#N/A</v>
      </c>
      <c r="AH163" s="530" t="e">
        <f ca="1">+IF(AND(ISNUMBER(OFFSET('Sanitation Data'!$F$10,0,10*ROW('Sanitation Data'!F157))),'Data Summary'!CW163="Yes"),OFFSET('Sanitation Data'!$F$10,0,10*ROW('Sanitation Data'!F157)),NA())</f>
        <v>#N/A</v>
      </c>
      <c r="AI163" s="530" t="e">
        <f ca="1">+IF(AND(ISNUMBER(OFFSET('Sanitation Data'!$F$11,0,10*ROW('Sanitation Data'!F157))),'Data Summary'!CX163="Yes"),OFFSET('Sanitation Data'!$F$11,0,10*ROW('Sanitation Data'!F157)),NA())</f>
        <v>#N/A</v>
      </c>
      <c r="AJ163" s="530" t="e">
        <f ca="1">+IF(AND(ISNUMBER(OFFSET('Sanitation Data'!$F$12,0,10*ROW('Sanitation Data'!F157))),'Data Summary'!CY163="Yes"),OFFSET('Sanitation Data'!$F$12,0,10*ROW('Sanitation Data'!F157)),NA())</f>
        <v>#N/A</v>
      </c>
      <c r="AK163" s="530" t="e">
        <f ca="1">+IF(AND(ISNUMBER(OFFSET('Sanitation Data'!$G$4,0,10*ROW('Sanitation Data'!G157))),'Data Summary'!CZ163="Yes"),100-OFFSET('Sanitation Data'!$G$4,0,10*ROW('Sanitation Data'!G157)),NA())</f>
        <v>#N/A</v>
      </c>
      <c r="AL163" s="530" t="e">
        <f ca="1">+IF(AND(ISNUMBER(OFFSET('Sanitation Data'!$G$6,0,10*ROW('Sanitation Data'!G157))),'Data Summary'!DA163="Yes"),OFFSET('Sanitation Data'!$G$6,0,10*ROW('Sanitation Data'!G157)),NA())</f>
        <v>#N/A</v>
      </c>
      <c r="AM163" s="530" t="e">
        <f ca="1">+IF(AND(ISNUMBER(OFFSET('Sanitation Data'!$G$10,0,10*ROW('Sanitation Data'!G157))),'Data Summary'!DB163="Yes"),OFFSET('Sanitation Data'!$G$10,0,10*ROW('Sanitation Data'!G157)),NA())</f>
        <v>#N/A</v>
      </c>
      <c r="AN163" s="530" t="e">
        <f ca="1">+IF(AND(ISNUMBER(OFFSET('Sanitation Data'!$G$11,0,10*ROW('Sanitation Data'!G157))),'Data Summary'!DC163="Yes"),OFFSET('Sanitation Data'!$G$11,0,10*ROW('Sanitation Data'!G157)),NA())</f>
        <v>#N/A</v>
      </c>
      <c r="AO163" s="530" t="e">
        <f ca="1">+IF(AND(ISNUMBER(OFFSET('Sanitation Data'!$G$12,0,10*ROW('Sanitation Data'!G157))),'Data Summary'!DD163="Yes"),OFFSET('Sanitation Data'!$G$12,0,10*ROW('Sanitation Data'!G157)),NA())</f>
        <v>#N/A</v>
      </c>
      <c r="AP163" s="530" t="e">
        <f ca="1">+IF(AND(ISNUMBER(OFFSET('Sanitation Data'!$H$4,0,10*ROW('Sanitation Data'!H157))),'Data Summary'!DE163="Yes"),100-OFFSET('Sanitation Data'!$H$4,0,10*ROW('Sanitation Data'!H157)),NA())</f>
        <v>#N/A</v>
      </c>
      <c r="AQ163" s="530" t="e">
        <f ca="1">+IF(AND(ISNUMBER(OFFSET('Sanitation Data'!$H$6,0,10*ROW('Sanitation Data'!H157))),'Data Summary'!DF163="Yes"),OFFSET('Sanitation Data'!$H$6,0,10*ROW('Sanitation Data'!H157)),NA())</f>
        <v>#N/A</v>
      </c>
      <c r="AR163" s="530" t="e">
        <f ca="1">+IF(AND(ISNUMBER(OFFSET('Sanitation Data'!$H$10,0,10*ROW('Sanitation Data'!H157))),'Data Summary'!DG163="Yes"),OFFSET('Sanitation Data'!$H$10,0,10*ROW('Sanitation Data'!H157)),NA())</f>
        <v>#N/A</v>
      </c>
      <c r="AS163" s="530" t="e">
        <f ca="1">+IF(AND(ISNUMBER(OFFSET('Sanitation Data'!$H$11,0,10*ROW('Sanitation Data'!H157))),'Data Summary'!DH163="Yes"),OFFSET('Sanitation Data'!$H$11,0,10*ROW('Sanitation Data'!H157)),NA())</f>
        <v>#N/A</v>
      </c>
      <c r="AT163" s="530" t="e">
        <f ca="1">+IF(AND(ISNUMBER(OFFSET('Sanitation Data'!$H$12,0,10*ROW('Sanitation Data'!H157))),'Data Summary'!DI163="Yes"),OFFSET('Sanitation Data'!$H$12,0,10*ROW('Sanitation Data'!H157)),NA())</f>
        <v>#N/A</v>
      </c>
      <c r="AU163" s="530" t="e">
        <f ca="1">+IF(AND(ISNUMBER(OFFSET('Sanitation Data'!$I$4,0,10*ROW('Sanitation Data'!I157))),'Data Summary'!DJ163="Yes"),100-OFFSET('Sanitation Data'!$I$4,0,10*ROW('Sanitation Data'!I157)),NA())</f>
        <v>#N/A</v>
      </c>
      <c r="AV163" s="530" t="e">
        <f ca="1">+IF(AND(ISNUMBER(OFFSET('Sanitation Data'!$I$6,0,10*ROW('Sanitation Data'!I157))),'Data Summary'!DK163="Yes"),OFFSET('Sanitation Data'!$I$6,0,10*ROW('Sanitation Data'!I157)),NA())</f>
        <v>#N/A</v>
      </c>
      <c r="AW163" s="530" t="e">
        <f ca="1">+IF(AND(ISNUMBER(OFFSET('Sanitation Data'!$I$10,0,10*ROW('Sanitation Data'!I157))),'Data Summary'!DL163="Yes"),OFFSET('Sanitation Data'!$I$10,0,10*ROW('Sanitation Data'!I157)),NA())</f>
        <v>#N/A</v>
      </c>
      <c r="AX163" s="530" t="e">
        <f ca="1">+IF(AND(ISNUMBER(OFFSET('Sanitation Data'!$I$11,0,10*ROW('Sanitation Data'!I157))),'Data Summary'!DM163="Yes"),OFFSET('Sanitation Data'!$I$11,0,10*ROW('Sanitation Data'!I157)),NA())</f>
        <v>#N/A</v>
      </c>
      <c r="AY163" s="530" t="e">
        <f ca="1">+IF(AND(ISNUMBER(OFFSET('Sanitation Data'!$I$12,0,10*ROW('Sanitation Data'!I157))),'Data Summary'!DN163="Yes"),OFFSET('Sanitation Data'!$I$12,0,10*ROW('Sanitation Data'!I157)),NA())</f>
        <v>#N/A</v>
      </c>
      <c r="AZ163" s="531" t="e">
        <f ca="1">+IF(AND(ISNUMBER(OFFSET('Hygiene Data'!$D$5,0,10*ROW('Hygiene Data'!D157))),'Data Summary'!DO163="Yes"),OFFSET('Hygiene Data'!$D$5,0,10*ROW('Hygiene Data'!D157)),NA())</f>
        <v>#N/A</v>
      </c>
      <c r="BA163" s="531" t="e">
        <f ca="1">+IF(AND(ISNUMBER(OFFSET('Hygiene Data'!$D$7,0,10*ROW('Hygiene Data'!D157))),'Data Summary'!DP163="Yes"),OFFSET('Hygiene Data'!$D$7,0,10*ROW('Hygiene Data'!D157)),NA())</f>
        <v>#N/A</v>
      </c>
      <c r="BB163" s="531" t="e">
        <f ca="1">+IF(AND(ISNUMBER(OFFSET('Hygiene Data'!$D$9,0,10*ROW('Hygiene Data'!D157))),'Data Summary'!DQ163="Yes"),OFFSET('Hygiene Data'!$D$9,0,10*ROW('Hygiene Data'!D157)),NA())</f>
        <v>#N/A</v>
      </c>
      <c r="BC163" s="531" t="e">
        <f ca="1">+IF(AND(ISNUMBER(OFFSET('Hygiene Data'!$E$5,0,10*ROW('Hygiene Data'!E157))),'Data Summary'!DR163="Yes"),OFFSET('Hygiene Data'!$E$5,0,10*ROW('Hygiene Data'!E157)),NA())</f>
        <v>#N/A</v>
      </c>
      <c r="BD163" s="531" t="e">
        <f ca="1">+IF(AND(ISNUMBER(OFFSET('Hygiene Data'!$E$7,0,10*ROW('Hygiene Data'!E157))),'Data Summary'!DS163="Yes"),OFFSET('Hygiene Data'!$E$7,0,10*ROW('Hygiene Data'!E157)),NA())</f>
        <v>#N/A</v>
      </c>
      <c r="BE163" s="531" t="e">
        <f ca="1">+IF(AND(ISNUMBER(OFFSET('Hygiene Data'!$E$9,0,10*ROW('Hygiene Data'!E157))),'Data Summary'!DT163="Yes"),OFFSET('Hygiene Data'!$E$9,0,10*ROW('Hygiene Data'!E157)),NA())</f>
        <v>#N/A</v>
      </c>
      <c r="BF163" s="531" t="e">
        <f ca="1">+IF(AND(ISNUMBER(OFFSET('Hygiene Data'!$F$5,0,10*ROW('Hygiene Data'!F157))),'Data Summary'!DU163="Yes"),OFFSET('Hygiene Data'!$F$5,0,10*ROW('Hygiene Data'!F157)),NA())</f>
        <v>#N/A</v>
      </c>
      <c r="BG163" s="531" t="e">
        <f ca="1">+IF(AND(ISNUMBER(OFFSET('Hygiene Data'!$F$7,0,10*ROW('Hygiene Data'!F157))),'Data Summary'!DV163="Yes"),OFFSET('Hygiene Data'!$F$7,0,10*ROW('Hygiene Data'!F157)),NA())</f>
        <v>#N/A</v>
      </c>
      <c r="BH163" s="531" t="e">
        <f ca="1">+IF(AND(ISNUMBER(OFFSET('Hygiene Data'!$F$9,0,10*ROW('Hygiene Data'!F157))),'Data Summary'!DW163="Yes"),OFFSET('Hygiene Data'!$F$9,0,10*ROW('Hygiene Data'!F157)),NA())</f>
        <v>#N/A</v>
      </c>
      <c r="BI163" s="531" t="e">
        <f ca="1">+IF(AND(ISNUMBER(OFFSET('Hygiene Data'!$G$5,0,10*ROW('Hygiene Data'!G157))),'Data Summary'!DX163="Yes"),OFFSET('Hygiene Data'!$G$5,0,10*ROW('Hygiene Data'!G157)),NA())</f>
        <v>#N/A</v>
      </c>
      <c r="BJ163" s="531" t="e">
        <f ca="1">+IF(AND(ISNUMBER(OFFSET('Hygiene Data'!$G$7,0,10*ROW('Hygiene Data'!G157))),'Data Summary'!DY163="Yes"),OFFSET('Hygiene Data'!$G$7,0,10*ROW('Hygiene Data'!G157)),NA())</f>
        <v>#N/A</v>
      </c>
      <c r="BK163" s="531" t="e">
        <f ca="1">+IF(AND(ISNUMBER(OFFSET('Hygiene Data'!$G$9,0,10*ROW('Hygiene Data'!G157))),'Data Summary'!DZ163="Yes"),OFFSET('Hygiene Data'!$G$9,0,10*ROW('Hygiene Data'!G157)),NA())</f>
        <v>#N/A</v>
      </c>
      <c r="BL163" s="531" t="e">
        <f ca="1">+IF(AND(ISNUMBER(OFFSET('Hygiene Data'!$H$5,0,10*ROW('Hygiene Data'!H157))),'Data Summary'!EA163="Yes"),OFFSET('Hygiene Data'!$H$5,0,10*ROW('Hygiene Data'!H157)),NA())</f>
        <v>#N/A</v>
      </c>
      <c r="BM163" s="531" t="e">
        <f ca="1">+IF(AND(ISNUMBER(OFFSET('Hygiene Data'!$H$7,0,10*ROW('Hygiene Data'!H157))),'Data Summary'!EB163="Yes"),OFFSET('Hygiene Data'!$H$7,0,10*ROW('Hygiene Data'!H157)),NA())</f>
        <v>#N/A</v>
      </c>
      <c r="BN163" s="531" t="e">
        <f ca="1">+IF(AND(ISNUMBER(OFFSET('Hygiene Data'!$H$9,0,10*ROW('Hygiene Data'!H157))),'Data Summary'!EC163="Yes"),OFFSET('Hygiene Data'!$H$9,0,10*ROW('Hygiene Data'!H157)),NA())</f>
        <v>#N/A</v>
      </c>
      <c r="BO163" s="531" t="e">
        <f ca="1">+IF(AND(ISNUMBER(OFFSET('Hygiene Data'!$I$5,0,10*ROW('Hygiene Data'!I157))),'Data Summary'!ED163="Yes"),OFFSET('Hygiene Data'!$I$5,0,10*ROW('Hygiene Data'!I157)),NA())</f>
        <v>#N/A</v>
      </c>
      <c r="BP163" s="531" t="e">
        <f ca="1">+IF(AND(ISNUMBER(OFFSET('Hygiene Data'!$I$7,0,10*ROW('Hygiene Data'!I157))),'Data Summary'!EE163="Yes"),OFFSET('Hygiene Data'!$I$7,0,10*ROW('Hygiene Data'!I157)),NA())</f>
        <v>#N/A</v>
      </c>
      <c r="BQ163" s="531" t="e">
        <f ca="1">+IF(AND(ISNUMBER(OFFSET('Hygiene Data'!$I$9,0,10*ROW('Hygiene Data'!I157))),'Data Summary'!EF163="Yes"),OFFSET('Hygiene Data'!$I$9,0,10*ROW('Hygiene Data'!I157)),NA())</f>
        <v>#N/A</v>
      </c>
    </row>
    <row r="164" spans="1:69" x14ac:dyDescent="0.25">
      <c r="A164" s="527" t="e">
        <f ca="1">+RIGHT('Data Summary'!A164,LEN('Data Summary'!A164)-9)</f>
        <v>#VALUE!</v>
      </c>
      <c r="B164" s="501" t="str">
        <f ca="1">+IF(ISTEXT('Data Summary'!B164),'Data Summary'!B164,"")</f>
        <v/>
      </c>
      <c r="C164" s="528" t="e">
        <f ca="1">+VALUE('Data Summary'!C164)</f>
        <v>#VALUE!</v>
      </c>
      <c r="D164" s="529" t="e">
        <f ca="1">+IF(AND(ISNUMBER(OFFSET('Water Data'!$D$4,0,10*ROW('Water Data'!D158))),'Data Summary'!BS164="Yes"),100-OFFSET('Water Data'!$D$4,0,10*ROW('Water Data'!D158)),NA())</f>
        <v>#N/A</v>
      </c>
      <c r="E164" s="529" t="e">
        <f ca="1">+IF(AND(ISNUMBER(OFFSET('Water Data'!$D$6,0,10*ROW('Water Data'!D158))),'Data Summary'!BT164="Yes"),OFFSET('Water Data'!$D$6,0,10*ROW('Water Data'!D158)),NA())</f>
        <v>#N/A</v>
      </c>
      <c r="F164" s="529" t="e">
        <f ca="1">+IF(AND(ISNUMBER(OFFSET('Water Data'!$D$9,0,10*ROW('Water Data'!D158))),'Data Summary'!BU164="Yes"),OFFSET('Water Data'!$D$9,0,10*ROW('Water Data'!D158)),NA())</f>
        <v>#N/A</v>
      </c>
      <c r="G164" s="529" t="e">
        <f ca="1">+IF(AND(ISNUMBER(OFFSET('Water Data'!$E$4,0,10*ROW('Water Data'!E158))),'Data Summary'!BV164="Yes"),100-OFFSET('Water Data'!$E$4,0,10*ROW('Water Data'!E158)),NA())</f>
        <v>#N/A</v>
      </c>
      <c r="H164" s="529" t="e">
        <f ca="1">+IF(AND(ISNUMBER(OFFSET('Water Data'!$E$6,0,10*ROW('Water Data'!E158))),'Data Summary'!BW164="Yes"),OFFSET('Water Data'!$E$6,0,10*ROW('Water Data'!E158)),NA())</f>
        <v>#N/A</v>
      </c>
      <c r="I164" s="529" t="e">
        <f ca="1">+IF(AND(ISNUMBER(OFFSET('Water Data'!$E$9,0,10*ROW('Water Data'!E158))),'Data Summary'!BX164="Yes"),OFFSET('Water Data'!$E$9,0,10*ROW('Water Data'!E158)),NA())</f>
        <v>#N/A</v>
      </c>
      <c r="J164" s="529" t="e">
        <f ca="1">+IF(AND(ISNUMBER(OFFSET('Water Data'!$F$4,0,10*ROW('Water Data'!F158))),'Data Summary'!BY164="Yes"),100-OFFSET('Water Data'!$F$4,0,10*ROW('Water Data'!F158)),NA())</f>
        <v>#N/A</v>
      </c>
      <c r="K164" s="529" t="e">
        <f ca="1">+IF(AND(ISNUMBER(OFFSET('Water Data'!$F$6,0,10*ROW('Water Data'!F158))),'Data Summary'!BZ164="Yes"),OFFSET('Water Data'!$F$6,0,10*ROW('Water Data'!F158)),NA())</f>
        <v>#N/A</v>
      </c>
      <c r="L164" s="529" t="e">
        <f ca="1">+IF(AND(ISNUMBER(OFFSET('Water Data'!$F$9,0,10*ROW('Water Data'!F158))),'Data Summary'!CA164="Yes"),OFFSET('Water Data'!$F$9,0,10*ROW('Water Data'!F158)),NA())</f>
        <v>#N/A</v>
      </c>
      <c r="M164" s="529" t="e">
        <f ca="1">+IF(AND(ISNUMBER(OFFSET('Water Data'!$G$4,0,10*ROW('Water Data'!G158))),'Data Summary'!CB164="Yes"),100-OFFSET('Water Data'!$G$4,0,10*ROW('Water Data'!G158)),NA())</f>
        <v>#N/A</v>
      </c>
      <c r="N164" s="529" t="e">
        <f ca="1">+IF(AND(ISNUMBER(OFFSET('Water Data'!$G$6,0,10*ROW('Water Data'!G158))),'Data Summary'!CC164="Yes"),OFFSET('Water Data'!$G$6,0,10*ROW('Water Data'!G158)),NA())</f>
        <v>#N/A</v>
      </c>
      <c r="O164" s="529" t="e">
        <f ca="1">+IF(AND(ISNUMBER(OFFSET('Water Data'!$G$9,0,10*ROW('Water Data'!G158))),'Data Summary'!CD164="Yes"),OFFSET('Water Data'!$G$9,0,10*ROW('Water Data'!G158)),NA())</f>
        <v>#N/A</v>
      </c>
      <c r="P164" s="529" t="e">
        <f ca="1">+IF(AND(ISNUMBER(OFFSET('Water Data'!$H$4,0,10*ROW('Water Data'!H158))),'Data Summary'!CE164="Yes"),100-OFFSET('Water Data'!$H$4,0,10*ROW('Water Data'!H158)),NA())</f>
        <v>#N/A</v>
      </c>
      <c r="Q164" s="529" t="e">
        <f ca="1">+IF(AND(ISNUMBER(OFFSET('Water Data'!$H$6,0,10*ROW('Water Data'!H158))),'Data Summary'!CF164="Yes"),OFFSET('Water Data'!$H$6,0,10*ROW('Water Data'!H158)),NA())</f>
        <v>#N/A</v>
      </c>
      <c r="R164" s="529" t="e">
        <f ca="1">+IF(AND(ISNUMBER(OFFSET('Water Data'!$H$9,0,10*ROW('Water Data'!H158))),'Data Summary'!CG164="Yes"),OFFSET('Water Data'!$H$9,0,10*ROW('Water Data'!H158)),NA())</f>
        <v>#N/A</v>
      </c>
      <c r="S164" s="529" t="e">
        <f ca="1">+IF(AND(ISNUMBER(OFFSET('Water Data'!$I$4,0,10*ROW('Water Data'!I158))),'Data Summary'!CH164="Yes"),100-OFFSET('Water Data'!$I$4,0,10*ROW('Water Data'!I158)),NA())</f>
        <v>#N/A</v>
      </c>
      <c r="T164" s="529" t="e">
        <f ca="1">+IF(AND(ISNUMBER(OFFSET('Water Data'!$I$6,0,10*ROW('Water Data'!I158))),'Data Summary'!CI164="Yes"),OFFSET('Water Data'!$I$6,0,10*ROW('Water Data'!I158)),NA())</f>
        <v>#N/A</v>
      </c>
      <c r="U164" s="529" t="e">
        <f ca="1">+IF(AND(ISNUMBER(OFFSET('Water Data'!$I$9,0,10*ROW('Water Data'!I158))),'Data Summary'!CJ164="Yes"),OFFSET('Water Data'!$I$9,0,10*ROW('Water Data'!I158)),NA())</f>
        <v>#N/A</v>
      </c>
      <c r="V164" s="530" t="e">
        <f ca="1">+IF(AND(ISNUMBER(OFFSET('Sanitation Data'!$D$4,0,10*ROW('Sanitation Data'!D158))),'Data Summary'!CK164="Yes"),100-OFFSET('Sanitation Data'!$D$4,0,10*ROW('Sanitation Data'!D158)),NA())</f>
        <v>#N/A</v>
      </c>
      <c r="W164" s="530" t="e">
        <f ca="1">+IF(AND(ISNUMBER(OFFSET('Sanitation Data'!$D$6,0,10*ROW('Sanitation Data'!D158))),'Data Summary'!CL164="Yes"),OFFSET('Sanitation Data'!$D$6,0,10*ROW('Sanitation Data'!D158)),NA())</f>
        <v>#N/A</v>
      </c>
      <c r="X164" s="530" t="e">
        <f ca="1">+IF(AND(ISNUMBER(OFFSET('Sanitation Data'!$D$10,0,10*ROW('Sanitation Data'!D158))),'Data Summary'!CM164="Yes"),OFFSET('Sanitation Data'!$D$10,0,10*ROW('Sanitation Data'!D158)),NA())</f>
        <v>#N/A</v>
      </c>
      <c r="Y164" s="530" t="e">
        <f ca="1">+IF(AND(ISNUMBER(OFFSET('Sanitation Data'!$D$11,0,10*ROW('Sanitation Data'!D158))),'Data Summary'!CN164="Yes"),OFFSET('Sanitation Data'!$D$11,0,10*ROW('Sanitation Data'!D158)),NA())</f>
        <v>#N/A</v>
      </c>
      <c r="Z164" s="530" t="e">
        <f ca="1">+IF(AND(ISNUMBER(OFFSET('Sanitation Data'!$D$12,0,10*ROW('Sanitation Data'!D158))),'Data Summary'!CO164="Yes"),OFFSET('Sanitation Data'!$D$12,0,10*ROW('Sanitation Data'!D158)),NA())</f>
        <v>#N/A</v>
      </c>
      <c r="AA164" s="530" t="e">
        <f ca="1">+IF(AND(ISNUMBER(OFFSET('Sanitation Data'!$E$4,0,10*ROW('Sanitation Data'!E158))),'Data Summary'!CP164="Yes"),100-OFFSET('Sanitation Data'!$E$4,0,10*ROW('Sanitation Data'!E158)),NA())</f>
        <v>#N/A</v>
      </c>
      <c r="AB164" s="530" t="e">
        <f ca="1">+IF(AND(ISNUMBER(OFFSET('Sanitation Data'!$E$6,0,10*ROW('Sanitation Data'!E158))),'Data Summary'!CQ164="Yes"),OFFSET('Sanitation Data'!$E$6,0,10*ROW('Sanitation Data'!E158)),NA())</f>
        <v>#N/A</v>
      </c>
      <c r="AC164" s="530" t="e">
        <f ca="1">+IF(AND(ISNUMBER(OFFSET('Sanitation Data'!$E$10,0,10*ROW('Sanitation Data'!E158))),'Data Summary'!CR164="Yes"),OFFSET('Sanitation Data'!$E$10,0,10*ROW('Sanitation Data'!E158)),NA())</f>
        <v>#N/A</v>
      </c>
      <c r="AD164" s="530" t="e">
        <f ca="1">+IF(AND(ISNUMBER(OFFSET('Sanitation Data'!$E$11,0,10*ROW('Sanitation Data'!E158))),'Data Summary'!CS164="Yes"),OFFSET('Sanitation Data'!$E$11,0,10*ROW('Sanitation Data'!E158)),NA())</f>
        <v>#N/A</v>
      </c>
      <c r="AE164" s="530" t="e">
        <f ca="1">+IF(AND(ISNUMBER(OFFSET('Sanitation Data'!$E$12,0,10*ROW('Sanitation Data'!E158))),'Data Summary'!CT164="Yes"),OFFSET('Sanitation Data'!$E$12,0,10*ROW('Sanitation Data'!E158)),NA())</f>
        <v>#N/A</v>
      </c>
      <c r="AF164" s="530" t="e">
        <f ca="1">+IF(AND(ISNUMBER(OFFSET('Sanitation Data'!$F$4,0,10*ROW('Sanitation Data'!F158))),'Data Summary'!CU164="Yes"),100-OFFSET('Sanitation Data'!$F$4,0,10*ROW('Sanitation Data'!F158)),NA())</f>
        <v>#N/A</v>
      </c>
      <c r="AG164" s="530" t="e">
        <f ca="1">+IF(AND(ISNUMBER(OFFSET('Sanitation Data'!$F$6,0,10*ROW('Sanitation Data'!F158))),'Data Summary'!CV164="Yes"),OFFSET('Sanitation Data'!$F$6,0,10*ROW('Sanitation Data'!F158)),NA())</f>
        <v>#N/A</v>
      </c>
      <c r="AH164" s="530" t="e">
        <f ca="1">+IF(AND(ISNUMBER(OFFSET('Sanitation Data'!$F$10,0,10*ROW('Sanitation Data'!F158))),'Data Summary'!CW164="Yes"),OFFSET('Sanitation Data'!$F$10,0,10*ROW('Sanitation Data'!F158)),NA())</f>
        <v>#N/A</v>
      </c>
      <c r="AI164" s="530" t="e">
        <f ca="1">+IF(AND(ISNUMBER(OFFSET('Sanitation Data'!$F$11,0,10*ROW('Sanitation Data'!F158))),'Data Summary'!CX164="Yes"),OFFSET('Sanitation Data'!$F$11,0,10*ROW('Sanitation Data'!F158)),NA())</f>
        <v>#N/A</v>
      </c>
      <c r="AJ164" s="530" t="e">
        <f ca="1">+IF(AND(ISNUMBER(OFFSET('Sanitation Data'!$F$12,0,10*ROW('Sanitation Data'!F158))),'Data Summary'!CY164="Yes"),OFFSET('Sanitation Data'!$F$12,0,10*ROW('Sanitation Data'!F158)),NA())</f>
        <v>#N/A</v>
      </c>
      <c r="AK164" s="530" t="e">
        <f ca="1">+IF(AND(ISNUMBER(OFFSET('Sanitation Data'!$G$4,0,10*ROW('Sanitation Data'!G158))),'Data Summary'!CZ164="Yes"),100-OFFSET('Sanitation Data'!$G$4,0,10*ROW('Sanitation Data'!G158)),NA())</f>
        <v>#N/A</v>
      </c>
      <c r="AL164" s="530" t="e">
        <f ca="1">+IF(AND(ISNUMBER(OFFSET('Sanitation Data'!$G$6,0,10*ROW('Sanitation Data'!G158))),'Data Summary'!DA164="Yes"),OFFSET('Sanitation Data'!$G$6,0,10*ROW('Sanitation Data'!G158)),NA())</f>
        <v>#N/A</v>
      </c>
      <c r="AM164" s="530" t="e">
        <f ca="1">+IF(AND(ISNUMBER(OFFSET('Sanitation Data'!$G$10,0,10*ROW('Sanitation Data'!G158))),'Data Summary'!DB164="Yes"),OFFSET('Sanitation Data'!$G$10,0,10*ROW('Sanitation Data'!G158)),NA())</f>
        <v>#N/A</v>
      </c>
      <c r="AN164" s="530" t="e">
        <f ca="1">+IF(AND(ISNUMBER(OFFSET('Sanitation Data'!$G$11,0,10*ROW('Sanitation Data'!G158))),'Data Summary'!DC164="Yes"),OFFSET('Sanitation Data'!$G$11,0,10*ROW('Sanitation Data'!G158)),NA())</f>
        <v>#N/A</v>
      </c>
      <c r="AO164" s="530" t="e">
        <f ca="1">+IF(AND(ISNUMBER(OFFSET('Sanitation Data'!$G$12,0,10*ROW('Sanitation Data'!G158))),'Data Summary'!DD164="Yes"),OFFSET('Sanitation Data'!$G$12,0,10*ROW('Sanitation Data'!G158)),NA())</f>
        <v>#N/A</v>
      </c>
      <c r="AP164" s="530" t="e">
        <f ca="1">+IF(AND(ISNUMBER(OFFSET('Sanitation Data'!$H$4,0,10*ROW('Sanitation Data'!H158))),'Data Summary'!DE164="Yes"),100-OFFSET('Sanitation Data'!$H$4,0,10*ROW('Sanitation Data'!H158)),NA())</f>
        <v>#N/A</v>
      </c>
      <c r="AQ164" s="530" t="e">
        <f ca="1">+IF(AND(ISNUMBER(OFFSET('Sanitation Data'!$H$6,0,10*ROW('Sanitation Data'!H158))),'Data Summary'!DF164="Yes"),OFFSET('Sanitation Data'!$H$6,0,10*ROW('Sanitation Data'!H158)),NA())</f>
        <v>#N/A</v>
      </c>
      <c r="AR164" s="530" t="e">
        <f ca="1">+IF(AND(ISNUMBER(OFFSET('Sanitation Data'!$H$10,0,10*ROW('Sanitation Data'!H158))),'Data Summary'!DG164="Yes"),OFFSET('Sanitation Data'!$H$10,0,10*ROW('Sanitation Data'!H158)),NA())</f>
        <v>#N/A</v>
      </c>
      <c r="AS164" s="530" t="e">
        <f ca="1">+IF(AND(ISNUMBER(OFFSET('Sanitation Data'!$H$11,0,10*ROW('Sanitation Data'!H158))),'Data Summary'!DH164="Yes"),OFFSET('Sanitation Data'!$H$11,0,10*ROW('Sanitation Data'!H158)),NA())</f>
        <v>#N/A</v>
      </c>
      <c r="AT164" s="530" t="e">
        <f ca="1">+IF(AND(ISNUMBER(OFFSET('Sanitation Data'!$H$12,0,10*ROW('Sanitation Data'!H158))),'Data Summary'!DI164="Yes"),OFFSET('Sanitation Data'!$H$12,0,10*ROW('Sanitation Data'!H158)),NA())</f>
        <v>#N/A</v>
      </c>
      <c r="AU164" s="530" t="e">
        <f ca="1">+IF(AND(ISNUMBER(OFFSET('Sanitation Data'!$I$4,0,10*ROW('Sanitation Data'!I158))),'Data Summary'!DJ164="Yes"),100-OFFSET('Sanitation Data'!$I$4,0,10*ROW('Sanitation Data'!I158)),NA())</f>
        <v>#N/A</v>
      </c>
      <c r="AV164" s="530" t="e">
        <f ca="1">+IF(AND(ISNUMBER(OFFSET('Sanitation Data'!$I$6,0,10*ROW('Sanitation Data'!I158))),'Data Summary'!DK164="Yes"),OFFSET('Sanitation Data'!$I$6,0,10*ROW('Sanitation Data'!I158)),NA())</f>
        <v>#N/A</v>
      </c>
      <c r="AW164" s="530" t="e">
        <f ca="1">+IF(AND(ISNUMBER(OFFSET('Sanitation Data'!$I$10,0,10*ROW('Sanitation Data'!I158))),'Data Summary'!DL164="Yes"),OFFSET('Sanitation Data'!$I$10,0,10*ROW('Sanitation Data'!I158)),NA())</f>
        <v>#N/A</v>
      </c>
      <c r="AX164" s="530" t="e">
        <f ca="1">+IF(AND(ISNUMBER(OFFSET('Sanitation Data'!$I$11,0,10*ROW('Sanitation Data'!I158))),'Data Summary'!DM164="Yes"),OFFSET('Sanitation Data'!$I$11,0,10*ROW('Sanitation Data'!I158)),NA())</f>
        <v>#N/A</v>
      </c>
      <c r="AY164" s="530" t="e">
        <f ca="1">+IF(AND(ISNUMBER(OFFSET('Sanitation Data'!$I$12,0,10*ROW('Sanitation Data'!I158))),'Data Summary'!DN164="Yes"),OFFSET('Sanitation Data'!$I$12,0,10*ROW('Sanitation Data'!I158)),NA())</f>
        <v>#N/A</v>
      </c>
      <c r="AZ164" s="531" t="e">
        <f ca="1">+IF(AND(ISNUMBER(OFFSET('Hygiene Data'!$D$5,0,10*ROW('Hygiene Data'!D158))),'Data Summary'!DO164="Yes"),OFFSET('Hygiene Data'!$D$5,0,10*ROW('Hygiene Data'!D158)),NA())</f>
        <v>#N/A</v>
      </c>
      <c r="BA164" s="531" t="e">
        <f ca="1">+IF(AND(ISNUMBER(OFFSET('Hygiene Data'!$D$7,0,10*ROW('Hygiene Data'!D158))),'Data Summary'!DP164="Yes"),OFFSET('Hygiene Data'!$D$7,0,10*ROW('Hygiene Data'!D158)),NA())</f>
        <v>#N/A</v>
      </c>
      <c r="BB164" s="531" t="e">
        <f ca="1">+IF(AND(ISNUMBER(OFFSET('Hygiene Data'!$D$9,0,10*ROW('Hygiene Data'!D158))),'Data Summary'!DQ164="Yes"),OFFSET('Hygiene Data'!$D$9,0,10*ROW('Hygiene Data'!D158)),NA())</f>
        <v>#N/A</v>
      </c>
      <c r="BC164" s="531" t="e">
        <f ca="1">+IF(AND(ISNUMBER(OFFSET('Hygiene Data'!$E$5,0,10*ROW('Hygiene Data'!E158))),'Data Summary'!DR164="Yes"),OFFSET('Hygiene Data'!$E$5,0,10*ROW('Hygiene Data'!E158)),NA())</f>
        <v>#N/A</v>
      </c>
      <c r="BD164" s="531" t="e">
        <f ca="1">+IF(AND(ISNUMBER(OFFSET('Hygiene Data'!$E$7,0,10*ROW('Hygiene Data'!E158))),'Data Summary'!DS164="Yes"),OFFSET('Hygiene Data'!$E$7,0,10*ROW('Hygiene Data'!E158)),NA())</f>
        <v>#N/A</v>
      </c>
      <c r="BE164" s="531" t="e">
        <f ca="1">+IF(AND(ISNUMBER(OFFSET('Hygiene Data'!$E$9,0,10*ROW('Hygiene Data'!E158))),'Data Summary'!DT164="Yes"),OFFSET('Hygiene Data'!$E$9,0,10*ROW('Hygiene Data'!E158)),NA())</f>
        <v>#N/A</v>
      </c>
      <c r="BF164" s="531" t="e">
        <f ca="1">+IF(AND(ISNUMBER(OFFSET('Hygiene Data'!$F$5,0,10*ROW('Hygiene Data'!F158))),'Data Summary'!DU164="Yes"),OFFSET('Hygiene Data'!$F$5,0,10*ROW('Hygiene Data'!F158)),NA())</f>
        <v>#N/A</v>
      </c>
      <c r="BG164" s="531" t="e">
        <f ca="1">+IF(AND(ISNUMBER(OFFSET('Hygiene Data'!$F$7,0,10*ROW('Hygiene Data'!F158))),'Data Summary'!DV164="Yes"),OFFSET('Hygiene Data'!$F$7,0,10*ROW('Hygiene Data'!F158)),NA())</f>
        <v>#N/A</v>
      </c>
      <c r="BH164" s="531" t="e">
        <f ca="1">+IF(AND(ISNUMBER(OFFSET('Hygiene Data'!$F$9,0,10*ROW('Hygiene Data'!F158))),'Data Summary'!DW164="Yes"),OFFSET('Hygiene Data'!$F$9,0,10*ROW('Hygiene Data'!F158)),NA())</f>
        <v>#N/A</v>
      </c>
      <c r="BI164" s="531" t="e">
        <f ca="1">+IF(AND(ISNUMBER(OFFSET('Hygiene Data'!$G$5,0,10*ROW('Hygiene Data'!G158))),'Data Summary'!DX164="Yes"),OFFSET('Hygiene Data'!$G$5,0,10*ROW('Hygiene Data'!G158)),NA())</f>
        <v>#N/A</v>
      </c>
      <c r="BJ164" s="531" t="e">
        <f ca="1">+IF(AND(ISNUMBER(OFFSET('Hygiene Data'!$G$7,0,10*ROW('Hygiene Data'!G158))),'Data Summary'!DY164="Yes"),OFFSET('Hygiene Data'!$G$7,0,10*ROW('Hygiene Data'!G158)),NA())</f>
        <v>#N/A</v>
      </c>
      <c r="BK164" s="531" t="e">
        <f ca="1">+IF(AND(ISNUMBER(OFFSET('Hygiene Data'!$G$9,0,10*ROW('Hygiene Data'!G158))),'Data Summary'!DZ164="Yes"),OFFSET('Hygiene Data'!$G$9,0,10*ROW('Hygiene Data'!G158)),NA())</f>
        <v>#N/A</v>
      </c>
      <c r="BL164" s="531" t="e">
        <f ca="1">+IF(AND(ISNUMBER(OFFSET('Hygiene Data'!$H$5,0,10*ROW('Hygiene Data'!H158))),'Data Summary'!EA164="Yes"),OFFSET('Hygiene Data'!$H$5,0,10*ROW('Hygiene Data'!H158)),NA())</f>
        <v>#N/A</v>
      </c>
      <c r="BM164" s="531" t="e">
        <f ca="1">+IF(AND(ISNUMBER(OFFSET('Hygiene Data'!$H$7,0,10*ROW('Hygiene Data'!H158))),'Data Summary'!EB164="Yes"),OFFSET('Hygiene Data'!$H$7,0,10*ROW('Hygiene Data'!H158)),NA())</f>
        <v>#N/A</v>
      </c>
      <c r="BN164" s="531" t="e">
        <f ca="1">+IF(AND(ISNUMBER(OFFSET('Hygiene Data'!$H$9,0,10*ROW('Hygiene Data'!H158))),'Data Summary'!EC164="Yes"),OFFSET('Hygiene Data'!$H$9,0,10*ROW('Hygiene Data'!H158)),NA())</f>
        <v>#N/A</v>
      </c>
      <c r="BO164" s="531" t="e">
        <f ca="1">+IF(AND(ISNUMBER(OFFSET('Hygiene Data'!$I$5,0,10*ROW('Hygiene Data'!I158))),'Data Summary'!ED164="Yes"),OFFSET('Hygiene Data'!$I$5,0,10*ROW('Hygiene Data'!I158)),NA())</f>
        <v>#N/A</v>
      </c>
      <c r="BP164" s="531" t="e">
        <f ca="1">+IF(AND(ISNUMBER(OFFSET('Hygiene Data'!$I$7,0,10*ROW('Hygiene Data'!I158))),'Data Summary'!EE164="Yes"),OFFSET('Hygiene Data'!$I$7,0,10*ROW('Hygiene Data'!I158)),NA())</f>
        <v>#N/A</v>
      </c>
      <c r="BQ164" s="531" t="e">
        <f ca="1">+IF(AND(ISNUMBER(OFFSET('Hygiene Data'!$I$9,0,10*ROW('Hygiene Data'!I158))),'Data Summary'!EF164="Yes"),OFFSET('Hygiene Data'!$I$9,0,10*ROW('Hygiene Data'!I158)),NA())</f>
        <v>#N/A</v>
      </c>
    </row>
    <row r="165" spans="1:69" x14ac:dyDescent="0.25">
      <c r="A165" s="527" t="e">
        <f ca="1">+RIGHT('Data Summary'!A165,LEN('Data Summary'!A165)-9)</f>
        <v>#VALUE!</v>
      </c>
      <c r="B165" s="501" t="str">
        <f ca="1">+IF(ISTEXT('Data Summary'!B165),'Data Summary'!B165,"")</f>
        <v/>
      </c>
      <c r="C165" s="528" t="e">
        <f ca="1">+VALUE('Data Summary'!C165)</f>
        <v>#VALUE!</v>
      </c>
      <c r="D165" s="529" t="e">
        <f ca="1">+IF(AND(ISNUMBER(OFFSET('Water Data'!$D$4,0,10*ROW('Water Data'!D159))),'Data Summary'!BS165="Yes"),100-OFFSET('Water Data'!$D$4,0,10*ROW('Water Data'!D159)),NA())</f>
        <v>#N/A</v>
      </c>
      <c r="E165" s="529" t="e">
        <f ca="1">+IF(AND(ISNUMBER(OFFSET('Water Data'!$D$6,0,10*ROW('Water Data'!D159))),'Data Summary'!BT165="Yes"),OFFSET('Water Data'!$D$6,0,10*ROW('Water Data'!D159)),NA())</f>
        <v>#N/A</v>
      </c>
      <c r="F165" s="529" t="e">
        <f ca="1">+IF(AND(ISNUMBER(OFFSET('Water Data'!$D$9,0,10*ROW('Water Data'!D159))),'Data Summary'!BU165="Yes"),OFFSET('Water Data'!$D$9,0,10*ROW('Water Data'!D159)),NA())</f>
        <v>#N/A</v>
      </c>
      <c r="G165" s="529" t="e">
        <f ca="1">+IF(AND(ISNUMBER(OFFSET('Water Data'!$E$4,0,10*ROW('Water Data'!E159))),'Data Summary'!BV165="Yes"),100-OFFSET('Water Data'!$E$4,0,10*ROW('Water Data'!E159)),NA())</f>
        <v>#N/A</v>
      </c>
      <c r="H165" s="529" t="e">
        <f ca="1">+IF(AND(ISNUMBER(OFFSET('Water Data'!$E$6,0,10*ROW('Water Data'!E159))),'Data Summary'!BW165="Yes"),OFFSET('Water Data'!$E$6,0,10*ROW('Water Data'!E159)),NA())</f>
        <v>#N/A</v>
      </c>
      <c r="I165" s="529" t="e">
        <f ca="1">+IF(AND(ISNUMBER(OFFSET('Water Data'!$E$9,0,10*ROW('Water Data'!E159))),'Data Summary'!BX165="Yes"),OFFSET('Water Data'!$E$9,0,10*ROW('Water Data'!E159)),NA())</f>
        <v>#N/A</v>
      </c>
      <c r="J165" s="529" t="e">
        <f ca="1">+IF(AND(ISNUMBER(OFFSET('Water Data'!$F$4,0,10*ROW('Water Data'!F159))),'Data Summary'!BY165="Yes"),100-OFFSET('Water Data'!$F$4,0,10*ROW('Water Data'!F159)),NA())</f>
        <v>#N/A</v>
      </c>
      <c r="K165" s="529" t="e">
        <f ca="1">+IF(AND(ISNUMBER(OFFSET('Water Data'!$F$6,0,10*ROW('Water Data'!F159))),'Data Summary'!BZ165="Yes"),OFFSET('Water Data'!$F$6,0,10*ROW('Water Data'!F159)),NA())</f>
        <v>#N/A</v>
      </c>
      <c r="L165" s="529" t="e">
        <f ca="1">+IF(AND(ISNUMBER(OFFSET('Water Data'!$F$9,0,10*ROW('Water Data'!F159))),'Data Summary'!CA165="Yes"),OFFSET('Water Data'!$F$9,0,10*ROW('Water Data'!F159)),NA())</f>
        <v>#N/A</v>
      </c>
      <c r="M165" s="529" t="e">
        <f ca="1">+IF(AND(ISNUMBER(OFFSET('Water Data'!$G$4,0,10*ROW('Water Data'!G159))),'Data Summary'!CB165="Yes"),100-OFFSET('Water Data'!$G$4,0,10*ROW('Water Data'!G159)),NA())</f>
        <v>#N/A</v>
      </c>
      <c r="N165" s="529" t="e">
        <f ca="1">+IF(AND(ISNUMBER(OFFSET('Water Data'!$G$6,0,10*ROW('Water Data'!G159))),'Data Summary'!CC165="Yes"),OFFSET('Water Data'!$G$6,0,10*ROW('Water Data'!G159)),NA())</f>
        <v>#N/A</v>
      </c>
      <c r="O165" s="529" t="e">
        <f ca="1">+IF(AND(ISNUMBER(OFFSET('Water Data'!$G$9,0,10*ROW('Water Data'!G159))),'Data Summary'!CD165="Yes"),OFFSET('Water Data'!$G$9,0,10*ROW('Water Data'!G159)),NA())</f>
        <v>#N/A</v>
      </c>
      <c r="P165" s="529" t="e">
        <f ca="1">+IF(AND(ISNUMBER(OFFSET('Water Data'!$H$4,0,10*ROW('Water Data'!H159))),'Data Summary'!CE165="Yes"),100-OFFSET('Water Data'!$H$4,0,10*ROW('Water Data'!H159)),NA())</f>
        <v>#N/A</v>
      </c>
      <c r="Q165" s="529" t="e">
        <f ca="1">+IF(AND(ISNUMBER(OFFSET('Water Data'!$H$6,0,10*ROW('Water Data'!H159))),'Data Summary'!CF165="Yes"),OFFSET('Water Data'!$H$6,0,10*ROW('Water Data'!H159)),NA())</f>
        <v>#N/A</v>
      </c>
      <c r="R165" s="529" t="e">
        <f ca="1">+IF(AND(ISNUMBER(OFFSET('Water Data'!$H$9,0,10*ROW('Water Data'!H159))),'Data Summary'!CG165="Yes"),OFFSET('Water Data'!$H$9,0,10*ROW('Water Data'!H159)),NA())</f>
        <v>#N/A</v>
      </c>
      <c r="S165" s="529" t="e">
        <f ca="1">+IF(AND(ISNUMBER(OFFSET('Water Data'!$I$4,0,10*ROW('Water Data'!I159))),'Data Summary'!CH165="Yes"),100-OFFSET('Water Data'!$I$4,0,10*ROW('Water Data'!I159)),NA())</f>
        <v>#N/A</v>
      </c>
      <c r="T165" s="529" t="e">
        <f ca="1">+IF(AND(ISNUMBER(OFFSET('Water Data'!$I$6,0,10*ROW('Water Data'!I159))),'Data Summary'!CI165="Yes"),OFFSET('Water Data'!$I$6,0,10*ROW('Water Data'!I159)),NA())</f>
        <v>#N/A</v>
      </c>
      <c r="U165" s="529" t="e">
        <f ca="1">+IF(AND(ISNUMBER(OFFSET('Water Data'!$I$9,0,10*ROW('Water Data'!I159))),'Data Summary'!CJ165="Yes"),OFFSET('Water Data'!$I$9,0,10*ROW('Water Data'!I159)),NA())</f>
        <v>#N/A</v>
      </c>
      <c r="V165" s="530" t="e">
        <f ca="1">+IF(AND(ISNUMBER(OFFSET('Sanitation Data'!$D$4,0,10*ROW('Sanitation Data'!D159))),'Data Summary'!CK165="Yes"),100-OFFSET('Sanitation Data'!$D$4,0,10*ROW('Sanitation Data'!D159)),NA())</f>
        <v>#N/A</v>
      </c>
      <c r="W165" s="530" t="e">
        <f ca="1">+IF(AND(ISNUMBER(OFFSET('Sanitation Data'!$D$6,0,10*ROW('Sanitation Data'!D159))),'Data Summary'!CL165="Yes"),OFFSET('Sanitation Data'!$D$6,0,10*ROW('Sanitation Data'!D159)),NA())</f>
        <v>#N/A</v>
      </c>
      <c r="X165" s="530" t="e">
        <f ca="1">+IF(AND(ISNUMBER(OFFSET('Sanitation Data'!$D$10,0,10*ROW('Sanitation Data'!D159))),'Data Summary'!CM165="Yes"),OFFSET('Sanitation Data'!$D$10,0,10*ROW('Sanitation Data'!D159)),NA())</f>
        <v>#N/A</v>
      </c>
      <c r="Y165" s="530" t="e">
        <f ca="1">+IF(AND(ISNUMBER(OFFSET('Sanitation Data'!$D$11,0,10*ROW('Sanitation Data'!D159))),'Data Summary'!CN165="Yes"),OFFSET('Sanitation Data'!$D$11,0,10*ROW('Sanitation Data'!D159)),NA())</f>
        <v>#N/A</v>
      </c>
      <c r="Z165" s="530" t="e">
        <f ca="1">+IF(AND(ISNUMBER(OFFSET('Sanitation Data'!$D$12,0,10*ROW('Sanitation Data'!D159))),'Data Summary'!CO165="Yes"),OFFSET('Sanitation Data'!$D$12,0,10*ROW('Sanitation Data'!D159)),NA())</f>
        <v>#N/A</v>
      </c>
      <c r="AA165" s="530" t="e">
        <f ca="1">+IF(AND(ISNUMBER(OFFSET('Sanitation Data'!$E$4,0,10*ROW('Sanitation Data'!E159))),'Data Summary'!CP165="Yes"),100-OFFSET('Sanitation Data'!$E$4,0,10*ROW('Sanitation Data'!E159)),NA())</f>
        <v>#N/A</v>
      </c>
      <c r="AB165" s="530" t="e">
        <f ca="1">+IF(AND(ISNUMBER(OFFSET('Sanitation Data'!$E$6,0,10*ROW('Sanitation Data'!E159))),'Data Summary'!CQ165="Yes"),OFFSET('Sanitation Data'!$E$6,0,10*ROW('Sanitation Data'!E159)),NA())</f>
        <v>#N/A</v>
      </c>
      <c r="AC165" s="530" t="e">
        <f ca="1">+IF(AND(ISNUMBER(OFFSET('Sanitation Data'!$E$10,0,10*ROW('Sanitation Data'!E159))),'Data Summary'!CR165="Yes"),OFFSET('Sanitation Data'!$E$10,0,10*ROW('Sanitation Data'!E159)),NA())</f>
        <v>#N/A</v>
      </c>
      <c r="AD165" s="530" t="e">
        <f ca="1">+IF(AND(ISNUMBER(OFFSET('Sanitation Data'!$E$11,0,10*ROW('Sanitation Data'!E159))),'Data Summary'!CS165="Yes"),OFFSET('Sanitation Data'!$E$11,0,10*ROW('Sanitation Data'!E159)),NA())</f>
        <v>#N/A</v>
      </c>
      <c r="AE165" s="530" t="e">
        <f ca="1">+IF(AND(ISNUMBER(OFFSET('Sanitation Data'!$E$12,0,10*ROW('Sanitation Data'!E159))),'Data Summary'!CT165="Yes"),OFFSET('Sanitation Data'!$E$12,0,10*ROW('Sanitation Data'!E159)),NA())</f>
        <v>#N/A</v>
      </c>
      <c r="AF165" s="530" t="e">
        <f ca="1">+IF(AND(ISNUMBER(OFFSET('Sanitation Data'!$F$4,0,10*ROW('Sanitation Data'!F159))),'Data Summary'!CU165="Yes"),100-OFFSET('Sanitation Data'!$F$4,0,10*ROW('Sanitation Data'!F159)),NA())</f>
        <v>#N/A</v>
      </c>
      <c r="AG165" s="530" t="e">
        <f ca="1">+IF(AND(ISNUMBER(OFFSET('Sanitation Data'!$F$6,0,10*ROW('Sanitation Data'!F159))),'Data Summary'!CV165="Yes"),OFFSET('Sanitation Data'!$F$6,0,10*ROW('Sanitation Data'!F159)),NA())</f>
        <v>#N/A</v>
      </c>
      <c r="AH165" s="530" t="e">
        <f ca="1">+IF(AND(ISNUMBER(OFFSET('Sanitation Data'!$F$10,0,10*ROW('Sanitation Data'!F159))),'Data Summary'!CW165="Yes"),OFFSET('Sanitation Data'!$F$10,0,10*ROW('Sanitation Data'!F159)),NA())</f>
        <v>#N/A</v>
      </c>
      <c r="AI165" s="530" t="e">
        <f ca="1">+IF(AND(ISNUMBER(OFFSET('Sanitation Data'!$F$11,0,10*ROW('Sanitation Data'!F159))),'Data Summary'!CX165="Yes"),OFFSET('Sanitation Data'!$F$11,0,10*ROW('Sanitation Data'!F159)),NA())</f>
        <v>#N/A</v>
      </c>
      <c r="AJ165" s="530" t="e">
        <f ca="1">+IF(AND(ISNUMBER(OFFSET('Sanitation Data'!$F$12,0,10*ROW('Sanitation Data'!F159))),'Data Summary'!CY165="Yes"),OFFSET('Sanitation Data'!$F$12,0,10*ROW('Sanitation Data'!F159)),NA())</f>
        <v>#N/A</v>
      </c>
      <c r="AK165" s="530" t="e">
        <f ca="1">+IF(AND(ISNUMBER(OFFSET('Sanitation Data'!$G$4,0,10*ROW('Sanitation Data'!G159))),'Data Summary'!CZ165="Yes"),100-OFFSET('Sanitation Data'!$G$4,0,10*ROW('Sanitation Data'!G159)),NA())</f>
        <v>#N/A</v>
      </c>
      <c r="AL165" s="530" t="e">
        <f ca="1">+IF(AND(ISNUMBER(OFFSET('Sanitation Data'!$G$6,0,10*ROW('Sanitation Data'!G159))),'Data Summary'!DA165="Yes"),OFFSET('Sanitation Data'!$G$6,0,10*ROW('Sanitation Data'!G159)),NA())</f>
        <v>#N/A</v>
      </c>
      <c r="AM165" s="530" t="e">
        <f ca="1">+IF(AND(ISNUMBER(OFFSET('Sanitation Data'!$G$10,0,10*ROW('Sanitation Data'!G159))),'Data Summary'!DB165="Yes"),OFFSET('Sanitation Data'!$G$10,0,10*ROW('Sanitation Data'!G159)),NA())</f>
        <v>#N/A</v>
      </c>
      <c r="AN165" s="530" t="e">
        <f ca="1">+IF(AND(ISNUMBER(OFFSET('Sanitation Data'!$G$11,0,10*ROW('Sanitation Data'!G159))),'Data Summary'!DC165="Yes"),OFFSET('Sanitation Data'!$G$11,0,10*ROW('Sanitation Data'!G159)),NA())</f>
        <v>#N/A</v>
      </c>
      <c r="AO165" s="530" t="e">
        <f ca="1">+IF(AND(ISNUMBER(OFFSET('Sanitation Data'!$G$12,0,10*ROW('Sanitation Data'!G159))),'Data Summary'!DD165="Yes"),OFFSET('Sanitation Data'!$G$12,0,10*ROW('Sanitation Data'!G159)),NA())</f>
        <v>#N/A</v>
      </c>
      <c r="AP165" s="530" t="e">
        <f ca="1">+IF(AND(ISNUMBER(OFFSET('Sanitation Data'!$H$4,0,10*ROW('Sanitation Data'!H159))),'Data Summary'!DE165="Yes"),100-OFFSET('Sanitation Data'!$H$4,0,10*ROW('Sanitation Data'!H159)),NA())</f>
        <v>#N/A</v>
      </c>
      <c r="AQ165" s="530" t="e">
        <f ca="1">+IF(AND(ISNUMBER(OFFSET('Sanitation Data'!$H$6,0,10*ROW('Sanitation Data'!H159))),'Data Summary'!DF165="Yes"),OFFSET('Sanitation Data'!$H$6,0,10*ROW('Sanitation Data'!H159)),NA())</f>
        <v>#N/A</v>
      </c>
      <c r="AR165" s="530" t="e">
        <f ca="1">+IF(AND(ISNUMBER(OFFSET('Sanitation Data'!$H$10,0,10*ROW('Sanitation Data'!H159))),'Data Summary'!DG165="Yes"),OFFSET('Sanitation Data'!$H$10,0,10*ROW('Sanitation Data'!H159)),NA())</f>
        <v>#N/A</v>
      </c>
      <c r="AS165" s="530" t="e">
        <f ca="1">+IF(AND(ISNUMBER(OFFSET('Sanitation Data'!$H$11,0,10*ROW('Sanitation Data'!H159))),'Data Summary'!DH165="Yes"),OFFSET('Sanitation Data'!$H$11,0,10*ROW('Sanitation Data'!H159)),NA())</f>
        <v>#N/A</v>
      </c>
      <c r="AT165" s="530" t="e">
        <f ca="1">+IF(AND(ISNUMBER(OFFSET('Sanitation Data'!$H$12,0,10*ROW('Sanitation Data'!H159))),'Data Summary'!DI165="Yes"),OFFSET('Sanitation Data'!$H$12,0,10*ROW('Sanitation Data'!H159)),NA())</f>
        <v>#N/A</v>
      </c>
      <c r="AU165" s="530" t="e">
        <f ca="1">+IF(AND(ISNUMBER(OFFSET('Sanitation Data'!$I$4,0,10*ROW('Sanitation Data'!I159))),'Data Summary'!DJ165="Yes"),100-OFFSET('Sanitation Data'!$I$4,0,10*ROW('Sanitation Data'!I159)),NA())</f>
        <v>#N/A</v>
      </c>
      <c r="AV165" s="530" t="e">
        <f ca="1">+IF(AND(ISNUMBER(OFFSET('Sanitation Data'!$I$6,0,10*ROW('Sanitation Data'!I159))),'Data Summary'!DK165="Yes"),OFFSET('Sanitation Data'!$I$6,0,10*ROW('Sanitation Data'!I159)),NA())</f>
        <v>#N/A</v>
      </c>
      <c r="AW165" s="530" t="e">
        <f ca="1">+IF(AND(ISNUMBER(OFFSET('Sanitation Data'!$I$10,0,10*ROW('Sanitation Data'!I159))),'Data Summary'!DL165="Yes"),OFFSET('Sanitation Data'!$I$10,0,10*ROW('Sanitation Data'!I159)),NA())</f>
        <v>#N/A</v>
      </c>
      <c r="AX165" s="530" t="e">
        <f ca="1">+IF(AND(ISNUMBER(OFFSET('Sanitation Data'!$I$11,0,10*ROW('Sanitation Data'!I159))),'Data Summary'!DM165="Yes"),OFFSET('Sanitation Data'!$I$11,0,10*ROW('Sanitation Data'!I159)),NA())</f>
        <v>#N/A</v>
      </c>
      <c r="AY165" s="530" t="e">
        <f ca="1">+IF(AND(ISNUMBER(OFFSET('Sanitation Data'!$I$12,0,10*ROW('Sanitation Data'!I159))),'Data Summary'!DN165="Yes"),OFFSET('Sanitation Data'!$I$12,0,10*ROW('Sanitation Data'!I159)),NA())</f>
        <v>#N/A</v>
      </c>
      <c r="AZ165" s="531" t="e">
        <f ca="1">+IF(AND(ISNUMBER(OFFSET('Hygiene Data'!$D$5,0,10*ROW('Hygiene Data'!D159))),'Data Summary'!DO165="Yes"),OFFSET('Hygiene Data'!$D$5,0,10*ROW('Hygiene Data'!D159)),NA())</f>
        <v>#N/A</v>
      </c>
      <c r="BA165" s="531" t="e">
        <f ca="1">+IF(AND(ISNUMBER(OFFSET('Hygiene Data'!$D$7,0,10*ROW('Hygiene Data'!D159))),'Data Summary'!DP165="Yes"),OFFSET('Hygiene Data'!$D$7,0,10*ROW('Hygiene Data'!D159)),NA())</f>
        <v>#N/A</v>
      </c>
      <c r="BB165" s="531" t="e">
        <f ca="1">+IF(AND(ISNUMBER(OFFSET('Hygiene Data'!$D$9,0,10*ROW('Hygiene Data'!D159))),'Data Summary'!DQ165="Yes"),OFFSET('Hygiene Data'!$D$9,0,10*ROW('Hygiene Data'!D159)),NA())</f>
        <v>#N/A</v>
      </c>
      <c r="BC165" s="531" t="e">
        <f ca="1">+IF(AND(ISNUMBER(OFFSET('Hygiene Data'!$E$5,0,10*ROW('Hygiene Data'!E159))),'Data Summary'!DR165="Yes"),OFFSET('Hygiene Data'!$E$5,0,10*ROW('Hygiene Data'!E159)),NA())</f>
        <v>#N/A</v>
      </c>
      <c r="BD165" s="531" t="e">
        <f ca="1">+IF(AND(ISNUMBER(OFFSET('Hygiene Data'!$E$7,0,10*ROW('Hygiene Data'!E159))),'Data Summary'!DS165="Yes"),OFFSET('Hygiene Data'!$E$7,0,10*ROW('Hygiene Data'!E159)),NA())</f>
        <v>#N/A</v>
      </c>
      <c r="BE165" s="531" t="e">
        <f ca="1">+IF(AND(ISNUMBER(OFFSET('Hygiene Data'!$E$9,0,10*ROW('Hygiene Data'!E159))),'Data Summary'!DT165="Yes"),OFFSET('Hygiene Data'!$E$9,0,10*ROW('Hygiene Data'!E159)),NA())</f>
        <v>#N/A</v>
      </c>
      <c r="BF165" s="531" t="e">
        <f ca="1">+IF(AND(ISNUMBER(OFFSET('Hygiene Data'!$F$5,0,10*ROW('Hygiene Data'!F159))),'Data Summary'!DU165="Yes"),OFFSET('Hygiene Data'!$F$5,0,10*ROW('Hygiene Data'!F159)),NA())</f>
        <v>#N/A</v>
      </c>
      <c r="BG165" s="531" t="e">
        <f ca="1">+IF(AND(ISNUMBER(OFFSET('Hygiene Data'!$F$7,0,10*ROW('Hygiene Data'!F159))),'Data Summary'!DV165="Yes"),OFFSET('Hygiene Data'!$F$7,0,10*ROW('Hygiene Data'!F159)),NA())</f>
        <v>#N/A</v>
      </c>
      <c r="BH165" s="531" t="e">
        <f ca="1">+IF(AND(ISNUMBER(OFFSET('Hygiene Data'!$F$9,0,10*ROW('Hygiene Data'!F159))),'Data Summary'!DW165="Yes"),OFFSET('Hygiene Data'!$F$9,0,10*ROW('Hygiene Data'!F159)),NA())</f>
        <v>#N/A</v>
      </c>
      <c r="BI165" s="531" t="e">
        <f ca="1">+IF(AND(ISNUMBER(OFFSET('Hygiene Data'!$G$5,0,10*ROW('Hygiene Data'!G159))),'Data Summary'!DX165="Yes"),OFFSET('Hygiene Data'!$G$5,0,10*ROW('Hygiene Data'!G159)),NA())</f>
        <v>#N/A</v>
      </c>
      <c r="BJ165" s="531" t="e">
        <f ca="1">+IF(AND(ISNUMBER(OFFSET('Hygiene Data'!$G$7,0,10*ROW('Hygiene Data'!G159))),'Data Summary'!DY165="Yes"),OFFSET('Hygiene Data'!$G$7,0,10*ROW('Hygiene Data'!G159)),NA())</f>
        <v>#N/A</v>
      </c>
      <c r="BK165" s="531" t="e">
        <f ca="1">+IF(AND(ISNUMBER(OFFSET('Hygiene Data'!$G$9,0,10*ROW('Hygiene Data'!G159))),'Data Summary'!DZ165="Yes"),OFFSET('Hygiene Data'!$G$9,0,10*ROW('Hygiene Data'!G159)),NA())</f>
        <v>#N/A</v>
      </c>
      <c r="BL165" s="531" t="e">
        <f ca="1">+IF(AND(ISNUMBER(OFFSET('Hygiene Data'!$H$5,0,10*ROW('Hygiene Data'!H159))),'Data Summary'!EA165="Yes"),OFFSET('Hygiene Data'!$H$5,0,10*ROW('Hygiene Data'!H159)),NA())</f>
        <v>#N/A</v>
      </c>
      <c r="BM165" s="531" t="e">
        <f ca="1">+IF(AND(ISNUMBER(OFFSET('Hygiene Data'!$H$7,0,10*ROW('Hygiene Data'!H159))),'Data Summary'!EB165="Yes"),OFFSET('Hygiene Data'!$H$7,0,10*ROW('Hygiene Data'!H159)),NA())</f>
        <v>#N/A</v>
      </c>
      <c r="BN165" s="531" t="e">
        <f ca="1">+IF(AND(ISNUMBER(OFFSET('Hygiene Data'!$H$9,0,10*ROW('Hygiene Data'!H159))),'Data Summary'!EC165="Yes"),OFFSET('Hygiene Data'!$H$9,0,10*ROW('Hygiene Data'!H159)),NA())</f>
        <v>#N/A</v>
      </c>
      <c r="BO165" s="531" t="e">
        <f ca="1">+IF(AND(ISNUMBER(OFFSET('Hygiene Data'!$I$5,0,10*ROW('Hygiene Data'!I159))),'Data Summary'!ED165="Yes"),OFFSET('Hygiene Data'!$I$5,0,10*ROW('Hygiene Data'!I159)),NA())</f>
        <v>#N/A</v>
      </c>
      <c r="BP165" s="531" t="e">
        <f ca="1">+IF(AND(ISNUMBER(OFFSET('Hygiene Data'!$I$7,0,10*ROW('Hygiene Data'!I159))),'Data Summary'!EE165="Yes"),OFFSET('Hygiene Data'!$I$7,0,10*ROW('Hygiene Data'!I159)),NA())</f>
        <v>#N/A</v>
      </c>
      <c r="BQ165" s="531" t="e">
        <f ca="1">+IF(AND(ISNUMBER(OFFSET('Hygiene Data'!$I$9,0,10*ROW('Hygiene Data'!I159))),'Data Summary'!EF165="Yes"),OFFSET('Hygiene Data'!$I$9,0,10*ROW('Hygiene Data'!I159)),NA())</f>
        <v>#N/A</v>
      </c>
    </row>
    <row r="166" spans="1:69" x14ac:dyDescent="0.25">
      <c r="A166" s="527" t="e">
        <f ca="1">+RIGHT('Data Summary'!A166,LEN('Data Summary'!A166)-9)</f>
        <v>#VALUE!</v>
      </c>
      <c r="B166" s="501" t="str">
        <f ca="1">+IF(ISTEXT('Data Summary'!B166),'Data Summary'!B166,"")</f>
        <v/>
      </c>
      <c r="C166" s="528" t="e">
        <f ca="1">+VALUE('Data Summary'!C166)</f>
        <v>#VALUE!</v>
      </c>
      <c r="D166" s="529" t="e">
        <f ca="1">+IF(AND(ISNUMBER(OFFSET('Water Data'!$D$4,0,10*ROW('Water Data'!D160))),'Data Summary'!BS166="Yes"),100-OFFSET('Water Data'!$D$4,0,10*ROW('Water Data'!D160)),NA())</f>
        <v>#N/A</v>
      </c>
      <c r="E166" s="529" t="e">
        <f ca="1">+IF(AND(ISNUMBER(OFFSET('Water Data'!$D$6,0,10*ROW('Water Data'!D160))),'Data Summary'!BT166="Yes"),OFFSET('Water Data'!$D$6,0,10*ROW('Water Data'!D160)),NA())</f>
        <v>#N/A</v>
      </c>
      <c r="F166" s="529" t="e">
        <f ca="1">+IF(AND(ISNUMBER(OFFSET('Water Data'!$D$9,0,10*ROW('Water Data'!D160))),'Data Summary'!BU166="Yes"),OFFSET('Water Data'!$D$9,0,10*ROW('Water Data'!D160)),NA())</f>
        <v>#N/A</v>
      </c>
      <c r="G166" s="529" t="e">
        <f ca="1">+IF(AND(ISNUMBER(OFFSET('Water Data'!$E$4,0,10*ROW('Water Data'!E160))),'Data Summary'!BV166="Yes"),100-OFFSET('Water Data'!$E$4,0,10*ROW('Water Data'!E160)),NA())</f>
        <v>#N/A</v>
      </c>
      <c r="H166" s="529" t="e">
        <f ca="1">+IF(AND(ISNUMBER(OFFSET('Water Data'!$E$6,0,10*ROW('Water Data'!E160))),'Data Summary'!BW166="Yes"),OFFSET('Water Data'!$E$6,0,10*ROW('Water Data'!E160)),NA())</f>
        <v>#N/A</v>
      </c>
      <c r="I166" s="529" t="e">
        <f ca="1">+IF(AND(ISNUMBER(OFFSET('Water Data'!$E$9,0,10*ROW('Water Data'!E160))),'Data Summary'!BX166="Yes"),OFFSET('Water Data'!$E$9,0,10*ROW('Water Data'!E160)),NA())</f>
        <v>#N/A</v>
      </c>
      <c r="J166" s="529" t="e">
        <f ca="1">+IF(AND(ISNUMBER(OFFSET('Water Data'!$F$4,0,10*ROW('Water Data'!F160))),'Data Summary'!BY166="Yes"),100-OFFSET('Water Data'!$F$4,0,10*ROW('Water Data'!F160)),NA())</f>
        <v>#N/A</v>
      </c>
      <c r="K166" s="529" t="e">
        <f ca="1">+IF(AND(ISNUMBER(OFFSET('Water Data'!$F$6,0,10*ROW('Water Data'!F160))),'Data Summary'!BZ166="Yes"),OFFSET('Water Data'!$F$6,0,10*ROW('Water Data'!F160)),NA())</f>
        <v>#N/A</v>
      </c>
      <c r="L166" s="529" t="e">
        <f ca="1">+IF(AND(ISNUMBER(OFFSET('Water Data'!$F$9,0,10*ROW('Water Data'!F160))),'Data Summary'!CA166="Yes"),OFFSET('Water Data'!$F$9,0,10*ROW('Water Data'!F160)),NA())</f>
        <v>#N/A</v>
      </c>
      <c r="M166" s="529" t="e">
        <f ca="1">+IF(AND(ISNUMBER(OFFSET('Water Data'!$G$4,0,10*ROW('Water Data'!G160))),'Data Summary'!CB166="Yes"),100-OFFSET('Water Data'!$G$4,0,10*ROW('Water Data'!G160)),NA())</f>
        <v>#N/A</v>
      </c>
      <c r="N166" s="529" t="e">
        <f ca="1">+IF(AND(ISNUMBER(OFFSET('Water Data'!$G$6,0,10*ROW('Water Data'!G160))),'Data Summary'!CC166="Yes"),OFFSET('Water Data'!$G$6,0,10*ROW('Water Data'!G160)),NA())</f>
        <v>#N/A</v>
      </c>
      <c r="O166" s="529" t="e">
        <f ca="1">+IF(AND(ISNUMBER(OFFSET('Water Data'!$G$9,0,10*ROW('Water Data'!G160))),'Data Summary'!CD166="Yes"),OFFSET('Water Data'!$G$9,0,10*ROW('Water Data'!G160)),NA())</f>
        <v>#N/A</v>
      </c>
      <c r="P166" s="529" t="e">
        <f ca="1">+IF(AND(ISNUMBER(OFFSET('Water Data'!$H$4,0,10*ROW('Water Data'!H160))),'Data Summary'!CE166="Yes"),100-OFFSET('Water Data'!$H$4,0,10*ROW('Water Data'!H160)),NA())</f>
        <v>#N/A</v>
      </c>
      <c r="Q166" s="529" t="e">
        <f ca="1">+IF(AND(ISNUMBER(OFFSET('Water Data'!$H$6,0,10*ROW('Water Data'!H160))),'Data Summary'!CF166="Yes"),OFFSET('Water Data'!$H$6,0,10*ROW('Water Data'!H160)),NA())</f>
        <v>#N/A</v>
      </c>
      <c r="R166" s="529" t="e">
        <f ca="1">+IF(AND(ISNUMBER(OFFSET('Water Data'!$H$9,0,10*ROW('Water Data'!H160))),'Data Summary'!CG166="Yes"),OFFSET('Water Data'!$H$9,0,10*ROW('Water Data'!H160)),NA())</f>
        <v>#N/A</v>
      </c>
      <c r="S166" s="529" t="e">
        <f ca="1">+IF(AND(ISNUMBER(OFFSET('Water Data'!$I$4,0,10*ROW('Water Data'!I160))),'Data Summary'!CH166="Yes"),100-OFFSET('Water Data'!$I$4,0,10*ROW('Water Data'!I160)),NA())</f>
        <v>#N/A</v>
      </c>
      <c r="T166" s="529" t="e">
        <f ca="1">+IF(AND(ISNUMBER(OFFSET('Water Data'!$I$6,0,10*ROW('Water Data'!I160))),'Data Summary'!CI166="Yes"),OFFSET('Water Data'!$I$6,0,10*ROW('Water Data'!I160)),NA())</f>
        <v>#N/A</v>
      </c>
      <c r="U166" s="529" t="e">
        <f ca="1">+IF(AND(ISNUMBER(OFFSET('Water Data'!$I$9,0,10*ROW('Water Data'!I160))),'Data Summary'!CJ166="Yes"),OFFSET('Water Data'!$I$9,0,10*ROW('Water Data'!I160)),NA())</f>
        <v>#N/A</v>
      </c>
      <c r="V166" s="530" t="e">
        <f ca="1">+IF(AND(ISNUMBER(OFFSET('Sanitation Data'!$D$4,0,10*ROW('Sanitation Data'!D160))),'Data Summary'!CK166="Yes"),100-OFFSET('Sanitation Data'!$D$4,0,10*ROW('Sanitation Data'!D160)),NA())</f>
        <v>#N/A</v>
      </c>
      <c r="W166" s="530" t="e">
        <f ca="1">+IF(AND(ISNUMBER(OFFSET('Sanitation Data'!$D$6,0,10*ROW('Sanitation Data'!D160))),'Data Summary'!CL166="Yes"),OFFSET('Sanitation Data'!$D$6,0,10*ROW('Sanitation Data'!D160)),NA())</f>
        <v>#N/A</v>
      </c>
      <c r="X166" s="530" t="e">
        <f ca="1">+IF(AND(ISNUMBER(OFFSET('Sanitation Data'!$D$10,0,10*ROW('Sanitation Data'!D160))),'Data Summary'!CM166="Yes"),OFFSET('Sanitation Data'!$D$10,0,10*ROW('Sanitation Data'!D160)),NA())</f>
        <v>#N/A</v>
      </c>
      <c r="Y166" s="530" t="e">
        <f ca="1">+IF(AND(ISNUMBER(OFFSET('Sanitation Data'!$D$11,0,10*ROW('Sanitation Data'!D160))),'Data Summary'!CN166="Yes"),OFFSET('Sanitation Data'!$D$11,0,10*ROW('Sanitation Data'!D160)),NA())</f>
        <v>#N/A</v>
      </c>
      <c r="Z166" s="530" t="e">
        <f ca="1">+IF(AND(ISNUMBER(OFFSET('Sanitation Data'!$D$12,0,10*ROW('Sanitation Data'!D160))),'Data Summary'!CO166="Yes"),OFFSET('Sanitation Data'!$D$12,0,10*ROW('Sanitation Data'!D160)),NA())</f>
        <v>#N/A</v>
      </c>
      <c r="AA166" s="530" t="e">
        <f ca="1">+IF(AND(ISNUMBER(OFFSET('Sanitation Data'!$E$4,0,10*ROW('Sanitation Data'!E160))),'Data Summary'!CP166="Yes"),100-OFFSET('Sanitation Data'!$E$4,0,10*ROW('Sanitation Data'!E160)),NA())</f>
        <v>#N/A</v>
      </c>
      <c r="AB166" s="530" t="e">
        <f ca="1">+IF(AND(ISNUMBER(OFFSET('Sanitation Data'!$E$6,0,10*ROW('Sanitation Data'!E160))),'Data Summary'!CQ166="Yes"),OFFSET('Sanitation Data'!$E$6,0,10*ROW('Sanitation Data'!E160)),NA())</f>
        <v>#N/A</v>
      </c>
      <c r="AC166" s="530" t="e">
        <f ca="1">+IF(AND(ISNUMBER(OFFSET('Sanitation Data'!$E$10,0,10*ROW('Sanitation Data'!E160))),'Data Summary'!CR166="Yes"),OFFSET('Sanitation Data'!$E$10,0,10*ROW('Sanitation Data'!E160)),NA())</f>
        <v>#N/A</v>
      </c>
      <c r="AD166" s="530" t="e">
        <f ca="1">+IF(AND(ISNUMBER(OFFSET('Sanitation Data'!$E$11,0,10*ROW('Sanitation Data'!E160))),'Data Summary'!CS166="Yes"),OFFSET('Sanitation Data'!$E$11,0,10*ROW('Sanitation Data'!E160)),NA())</f>
        <v>#N/A</v>
      </c>
      <c r="AE166" s="530" t="e">
        <f ca="1">+IF(AND(ISNUMBER(OFFSET('Sanitation Data'!$E$12,0,10*ROW('Sanitation Data'!E160))),'Data Summary'!CT166="Yes"),OFFSET('Sanitation Data'!$E$12,0,10*ROW('Sanitation Data'!E160)),NA())</f>
        <v>#N/A</v>
      </c>
      <c r="AF166" s="530" t="e">
        <f ca="1">+IF(AND(ISNUMBER(OFFSET('Sanitation Data'!$F$4,0,10*ROW('Sanitation Data'!F160))),'Data Summary'!CU166="Yes"),100-OFFSET('Sanitation Data'!$F$4,0,10*ROW('Sanitation Data'!F160)),NA())</f>
        <v>#N/A</v>
      </c>
      <c r="AG166" s="530" t="e">
        <f ca="1">+IF(AND(ISNUMBER(OFFSET('Sanitation Data'!$F$6,0,10*ROW('Sanitation Data'!F160))),'Data Summary'!CV166="Yes"),OFFSET('Sanitation Data'!$F$6,0,10*ROW('Sanitation Data'!F160)),NA())</f>
        <v>#N/A</v>
      </c>
      <c r="AH166" s="530" t="e">
        <f ca="1">+IF(AND(ISNUMBER(OFFSET('Sanitation Data'!$F$10,0,10*ROW('Sanitation Data'!F160))),'Data Summary'!CW166="Yes"),OFFSET('Sanitation Data'!$F$10,0,10*ROW('Sanitation Data'!F160)),NA())</f>
        <v>#N/A</v>
      </c>
      <c r="AI166" s="530" t="e">
        <f ca="1">+IF(AND(ISNUMBER(OFFSET('Sanitation Data'!$F$11,0,10*ROW('Sanitation Data'!F160))),'Data Summary'!CX166="Yes"),OFFSET('Sanitation Data'!$F$11,0,10*ROW('Sanitation Data'!F160)),NA())</f>
        <v>#N/A</v>
      </c>
      <c r="AJ166" s="530" t="e">
        <f ca="1">+IF(AND(ISNUMBER(OFFSET('Sanitation Data'!$F$12,0,10*ROW('Sanitation Data'!F160))),'Data Summary'!CY166="Yes"),OFFSET('Sanitation Data'!$F$12,0,10*ROW('Sanitation Data'!F160)),NA())</f>
        <v>#N/A</v>
      </c>
      <c r="AK166" s="530" t="e">
        <f ca="1">+IF(AND(ISNUMBER(OFFSET('Sanitation Data'!$G$4,0,10*ROW('Sanitation Data'!G160))),'Data Summary'!CZ166="Yes"),100-OFFSET('Sanitation Data'!$G$4,0,10*ROW('Sanitation Data'!G160)),NA())</f>
        <v>#N/A</v>
      </c>
      <c r="AL166" s="530" t="e">
        <f ca="1">+IF(AND(ISNUMBER(OFFSET('Sanitation Data'!$G$6,0,10*ROW('Sanitation Data'!G160))),'Data Summary'!DA166="Yes"),OFFSET('Sanitation Data'!$G$6,0,10*ROW('Sanitation Data'!G160)),NA())</f>
        <v>#N/A</v>
      </c>
      <c r="AM166" s="530" t="e">
        <f ca="1">+IF(AND(ISNUMBER(OFFSET('Sanitation Data'!$G$10,0,10*ROW('Sanitation Data'!G160))),'Data Summary'!DB166="Yes"),OFFSET('Sanitation Data'!$G$10,0,10*ROW('Sanitation Data'!G160)),NA())</f>
        <v>#N/A</v>
      </c>
      <c r="AN166" s="530" t="e">
        <f ca="1">+IF(AND(ISNUMBER(OFFSET('Sanitation Data'!$G$11,0,10*ROW('Sanitation Data'!G160))),'Data Summary'!DC166="Yes"),OFFSET('Sanitation Data'!$G$11,0,10*ROW('Sanitation Data'!G160)),NA())</f>
        <v>#N/A</v>
      </c>
      <c r="AO166" s="530" t="e">
        <f ca="1">+IF(AND(ISNUMBER(OFFSET('Sanitation Data'!$G$12,0,10*ROW('Sanitation Data'!G160))),'Data Summary'!DD166="Yes"),OFFSET('Sanitation Data'!$G$12,0,10*ROW('Sanitation Data'!G160)),NA())</f>
        <v>#N/A</v>
      </c>
      <c r="AP166" s="530" t="e">
        <f ca="1">+IF(AND(ISNUMBER(OFFSET('Sanitation Data'!$H$4,0,10*ROW('Sanitation Data'!H160))),'Data Summary'!DE166="Yes"),100-OFFSET('Sanitation Data'!$H$4,0,10*ROW('Sanitation Data'!H160)),NA())</f>
        <v>#N/A</v>
      </c>
      <c r="AQ166" s="530" t="e">
        <f ca="1">+IF(AND(ISNUMBER(OFFSET('Sanitation Data'!$H$6,0,10*ROW('Sanitation Data'!H160))),'Data Summary'!DF166="Yes"),OFFSET('Sanitation Data'!$H$6,0,10*ROW('Sanitation Data'!H160)),NA())</f>
        <v>#N/A</v>
      </c>
      <c r="AR166" s="530" t="e">
        <f ca="1">+IF(AND(ISNUMBER(OFFSET('Sanitation Data'!$H$10,0,10*ROW('Sanitation Data'!H160))),'Data Summary'!DG166="Yes"),OFFSET('Sanitation Data'!$H$10,0,10*ROW('Sanitation Data'!H160)),NA())</f>
        <v>#N/A</v>
      </c>
      <c r="AS166" s="530" t="e">
        <f ca="1">+IF(AND(ISNUMBER(OFFSET('Sanitation Data'!$H$11,0,10*ROW('Sanitation Data'!H160))),'Data Summary'!DH166="Yes"),OFFSET('Sanitation Data'!$H$11,0,10*ROW('Sanitation Data'!H160)),NA())</f>
        <v>#N/A</v>
      </c>
      <c r="AT166" s="530" t="e">
        <f ca="1">+IF(AND(ISNUMBER(OFFSET('Sanitation Data'!$H$12,0,10*ROW('Sanitation Data'!H160))),'Data Summary'!DI166="Yes"),OFFSET('Sanitation Data'!$H$12,0,10*ROW('Sanitation Data'!H160)),NA())</f>
        <v>#N/A</v>
      </c>
      <c r="AU166" s="530" t="e">
        <f ca="1">+IF(AND(ISNUMBER(OFFSET('Sanitation Data'!$I$4,0,10*ROW('Sanitation Data'!I160))),'Data Summary'!DJ166="Yes"),100-OFFSET('Sanitation Data'!$I$4,0,10*ROW('Sanitation Data'!I160)),NA())</f>
        <v>#N/A</v>
      </c>
      <c r="AV166" s="530" t="e">
        <f ca="1">+IF(AND(ISNUMBER(OFFSET('Sanitation Data'!$I$6,0,10*ROW('Sanitation Data'!I160))),'Data Summary'!DK166="Yes"),OFFSET('Sanitation Data'!$I$6,0,10*ROW('Sanitation Data'!I160)),NA())</f>
        <v>#N/A</v>
      </c>
      <c r="AW166" s="530" t="e">
        <f ca="1">+IF(AND(ISNUMBER(OFFSET('Sanitation Data'!$I$10,0,10*ROW('Sanitation Data'!I160))),'Data Summary'!DL166="Yes"),OFFSET('Sanitation Data'!$I$10,0,10*ROW('Sanitation Data'!I160)),NA())</f>
        <v>#N/A</v>
      </c>
      <c r="AX166" s="530" t="e">
        <f ca="1">+IF(AND(ISNUMBER(OFFSET('Sanitation Data'!$I$11,0,10*ROW('Sanitation Data'!I160))),'Data Summary'!DM166="Yes"),OFFSET('Sanitation Data'!$I$11,0,10*ROW('Sanitation Data'!I160)),NA())</f>
        <v>#N/A</v>
      </c>
      <c r="AY166" s="530" t="e">
        <f ca="1">+IF(AND(ISNUMBER(OFFSET('Sanitation Data'!$I$12,0,10*ROW('Sanitation Data'!I160))),'Data Summary'!DN166="Yes"),OFFSET('Sanitation Data'!$I$12,0,10*ROW('Sanitation Data'!I160)),NA())</f>
        <v>#N/A</v>
      </c>
      <c r="AZ166" s="531" t="e">
        <f ca="1">+IF(AND(ISNUMBER(OFFSET('Hygiene Data'!$D$5,0,10*ROW('Hygiene Data'!D160))),'Data Summary'!DO166="Yes"),OFFSET('Hygiene Data'!$D$5,0,10*ROW('Hygiene Data'!D160)),NA())</f>
        <v>#N/A</v>
      </c>
      <c r="BA166" s="531" t="e">
        <f ca="1">+IF(AND(ISNUMBER(OFFSET('Hygiene Data'!$D$7,0,10*ROW('Hygiene Data'!D160))),'Data Summary'!DP166="Yes"),OFFSET('Hygiene Data'!$D$7,0,10*ROW('Hygiene Data'!D160)),NA())</f>
        <v>#N/A</v>
      </c>
      <c r="BB166" s="531" t="e">
        <f ca="1">+IF(AND(ISNUMBER(OFFSET('Hygiene Data'!$D$9,0,10*ROW('Hygiene Data'!D160))),'Data Summary'!DQ166="Yes"),OFFSET('Hygiene Data'!$D$9,0,10*ROW('Hygiene Data'!D160)),NA())</f>
        <v>#N/A</v>
      </c>
      <c r="BC166" s="531" t="e">
        <f ca="1">+IF(AND(ISNUMBER(OFFSET('Hygiene Data'!$E$5,0,10*ROW('Hygiene Data'!E160))),'Data Summary'!DR166="Yes"),OFFSET('Hygiene Data'!$E$5,0,10*ROW('Hygiene Data'!E160)),NA())</f>
        <v>#N/A</v>
      </c>
      <c r="BD166" s="531" t="e">
        <f ca="1">+IF(AND(ISNUMBER(OFFSET('Hygiene Data'!$E$7,0,10*ROW('Hygiene Data'!E160))),'Data Summary'!DS166="Yes"),OFFSET('Hygiene Data'!$E$7,0,10*ROW('Hygiene Data'!E160)),NA())</f>
        <v>#N/A</v>
      </c>
      <c r="BE166" s="531" t="e">
        <f ca="1">+IF(AND(ISNUMBER(OFFSET('Hygiene Data'!$E$9,0,10*ROW('Hygiene Data'!E160))),'Data Summary'!DT166="Yes"),OFFSET('Hygiene Data'!$E$9,0,10*ROW('Hygiene Data'!E160)),NA())</f>
        <v>#N/A</v>
      </c>
      <c r="BF166" s="531" t="e">
        <f ca="1">+IF(AND(ISNUMBER(OFFSET('Hygiene Data'!$F$5,0,10*ROW('Hygiene Data'!F160))),'Data Summary'!DU166="Yes"),OFFSET('Hygiene Data'!$F$5,0,10*ROW('Hygiene Data'!F160)),NA())</f>
        <v>#N/A</v>
      </c>
      <c r="BG166" s="531" t="e">
        <f ca="1">+IF(AND(ISNUMBER(OFFSET('Hygiene Data'!$F$7,0,10*ROW('Hygiene Data'!F160))),'Data Summary'!DV166="Yes"),OFFSET('Hygiene Data'!$F$7,0,10*ROW('Hygiene Data'!F160)),NA())</f>
        <v>#N/A</v>
      </c>
      <c r="BH166" s="531" t="e">
        <f ca="1">+IF(AND(ISNUMBER(OFFSET('Hygiene Data'!$F$9,0,10*ROW('Hygiene Data'!F160))),'Data Summary'!DW166="Yes"),OFFSET('Hygiene Data'!$F$9,0,10*ROW('Hygiene Data'!F160)),NA())</f>
        <v>#N/A</v>
      </c>
      <c r="BI166" s="531" t="e">
        <f ca="1">+IF(AND(ISNUMBER(OFFSET('Hygiene Data'!$G$5,0,10*ROW('Hygiene Data'!G160))),'Data Summary'!DX166="Yes"),OFFSET('Hygiene Data'!$G$5,0,10*ROW('Hygiene Data'!G160)),NA())</f>
        <v>#N/A</v>
      </c>
      <c r="BJ166" s="531" t="e">
        <f ca="1">+IF(AND(ISNUMBER(OFFSET('Hygiene Data'!$G$7,0,10*ROW('Hygiene Data'!G160))),'Data Summary'!DY166="Yes"),OFFSET('Hygiene Data'!$G$7,0,10*ROW('Hygiene Data'!G160)),NA())</f>
        <v>#N/A</v>
      </c>
      <c r="BK166" s="531" t="e">
        <f ca="1">+IF(AND(ISNUMBER(OFFSET('Hygiene Data'!$G$9,0,10*ROW('Hygiene Data'!G160))),'Data Summary'!DZ166="Yes"),OFFSET('Hygiene Data'!$G$9,0,10*ROW('Hygiene Data'!G160)),NA())</f>
        <v>#N/A</v>
      </c>
      <c r="BL166" s="531" t="e">
        <f ca="1">+IF(AND(ISNUMBER(OFFSET('Hygiene Data'!$H$5,0,10*ROW('Hygiene Data'!H160))),'Data Summary'!EA166="Yes"),OFFSET('Hygiene Data'!$H$5,0,10*ROW('Hygiene Data'!H160)),NA())</f>
        <v>#N/A</v>
      </c>
      <c r="BM166" s="531" t="e">
        <f ca="1">+IF(AND(ISNUMBER(OFFSET('Hygiene Data'!$H$7,0,10*ROW('Hygiene Data'!H160))),'Data Summary'!EB166="Yes"),OFFSET('Hygiene Data'!$H$7,0,10*ROW('Hygiene Data'!H160)),NA())</f>
        <v>#N/A</v>
      </c>
      <c r="BN166" s="531" t="e">
        <f ca="1">+IF(AND(ISNUMBER(OFFSET('Hygiene Data'!$H$9,0,10*ROW('Hygiene Data'!H160))),'Data Summary'!EC166="Yes"),OFFSET('Hygiene Data'!$H$9,0,10*ROW('Hygiene Data'!H160)),NA())</f>
        <v>#N/A</v>
      </c>
      <c r="BO166" s="531" t="e">
        <f ca="1">+IF(AND(ISNUMBER(OFFSET('Hygiene Data'!$I$5,0,10*ROW('Hygiene Data'!I160))),'Data Summary'!ED166="Yes"),OFFSET('Hygiene Data'!$I$5,0,10*ROW('Hygiene Data'!I160)),NA())</f>
        <v>#N/A</v>
      </c>
      <c r="BP166" s="531" t="e">
        <f ca="1">+IF(AND(ISNUMBER(OFFSET('Hygiene Data'!$I$7,0,10*ROW('Hygiene Data'!I160))),'Data Summary'!EE166="Yes"),OFFSET('Hygiene Data'!$I$7,0,10*ROW('Hygiene Data'!I160)),NA())</f>
        <v>#N/A</v>
      </c>
      <c r="BQ166" s="531" t="e">
        <f ca="1">+IF(AND(ISNUMBER(OFFSET('Hygiene Data'!$I$9,0,10*ROW('Hygiene Data'!I160))),'Data Summary'!EF166="Yes"),OFFSET('Hygiene Data'!$I$9,0,10*ROW('Hygiene Data'!I160)),NA())</f>
        <v>#N/A</v>
      </c>
    </row>
    <row r="167" spans="1:69" x14ac:dyDescent="0.25">
      <c r="A167" s="527" t="e">
        <f ca="1">+RIGHT('Data Summary'!A167,LEN('Data Summary'!A167)-9)</f>
        <v>#VALUE!</v>
      </c>
      <c r="B167" s="501" t="str">
        <f ca="1">+IF(ISTEXT('Data Summary'!B167),'Data Summary'!B167,"")</f>
        <v/>
      </c>
      <c r="C167" s="528" t="e">
        <f ca="1">+VALUE('Data Summary'!C167)</f>
        <v>#VALUE!</v>
      </c>
      <c r="D167" s="529" t="e">
        <f ca="1">+IF(AND(ISNUMBER(OFFSET('Water Data'!$D$4,0,10*ROW('Water Data'!D161))),'Data Summary'!BS167="Yes"),100-OFFSET('Water Data'!$D$4,0,10*ROW('Water Data'!D161)),NA())</f>
        <v>#N/A</v>
      </c>
      <c r="E167" s="529" t="e">
        <f ca="1">+IF(AND(ISNUMBER(OFFSET('Water Data'!$D$6,0,10*ROW('Water Data'!D161))),'Data Summary'!BT167="Yes"),OFFSET('Water Data'!$D$6,0,10*ROW('Water Data'!D161)),NA())</f>
        <v>#N/A</v>
      </c>
      <c r="F167" s="529" t="e">
        <f ca="1">+IF(AND(ISNUMBER(OFFSET('Water Data'!$D$9,0,10*ROW('Water Data'!D161))),'Data Summary'!BU167="Yes"),OFFSET('Water Data'!$D$9,0,10*ROW('Water Data'!D161)),NA())</f>
        <v>#N/A</v>
      </c>
      <c r="G167" s="529" t="e">
        <f ca="1">+IF(AND(ISNUMBER(OFFSET('Water Data'!$E$4,0,10*ROW('Water Data'!E161))),'Data Summary'!BV167="Yes"),100-OFFSET('Water Data'!$E$4,0,10*ROW('Water Data'!E161)),NA())</f>
        <v>#N/A</v>
      </c>
      <c r="H167" s="529" t="e">
        <f ca="1">+IF(AND(ISNUMBER(OFFSET('Water Data'!$E$6,0,10*ROW('Water Data'!E161))),'Data Summary'!BW167="Yes"),OFFSET('Water Data'!$E$6,0,10*ROW('Water Data'!E161)),NA())</f>
        <v>#N/A</v>
      </c>
      <c r="I167" s="529" t="e">
        <f ca="1">+IF(AND(ISNUMBER(OFFSET('Water Data'!$E$9,0,10*ROW('Water Data'!E161))),'Data Summary'!BX167="Yes"),OFFSET('Water Data'!$E$9,0,10*ROW('Water Data'!E161)),NA())</f>
        <v>#N/A</v>
      </c>
      <c r="J167" s="529" t="e">
        <f ca="1">+IF(AND(ISNUMBER(OFFSET('Water Data'!$F$4,0,10*ROW('Water Data'!F161))),'Data Summary'!BY167="Yes"),100-OFFSET('Water Data'!$F$4,0,10*ROW('Water Data'!F161)),NA())</f>
        <v>#N/A</v>
      </c>
      <c r="K167" s="529" t="e">
        <f ca="1">+IF(AND(ISNUMBER(OFFSET('Water Data'!$F$6,0,10*ROW('Water Data'!F161))),'Data Summary'!BZ167="Yes"),OFFSET('Water Data'!$F$6,0,10*ROW('Water Data'!F161)),NA())</f>
        <v>#N/A</v>
      </c>
      <c r="L167" s="529" t="e">
        <f ca="1">+IF(AND(ISNUMBER(OFFSET('Water Data'!$F$9,0,10*ROW('Water Data'!F161))),'Data Summary'!CA167="Yes"),OFFSET('Water Data'!$F$9,0,10*ROW('Water Data'!F161)),NA())</f>
        <v>#N/A</v>
      </c>
      <c r="M167" s="529" t="e">
        <f ca="1">+IF(AND(ISNUMBER(OFFSET('Water Data'!$G$4,0,10*ROW('Water Data'!G161))),'Data Summary'!CB167="Yes"),100-OFFSET('Water Data'!$G$4,0,10*ROW('Water Data'!G161)),NA())</f>
        <v>#N/A</v>
      </c>
      <c r="N167" s="529" t="e">
        <f ca="1">+IF(AND(ISNUMBER(OFFSET('Water Data'!$G$6,0,10*ROW('Water Data'!G161))),'Data Summary'!CC167="Yes"),OFFSET('Water Data'!$G$6,0,10*ROW('Water Data'!G161)),NA())</f>
        <v>#N/A</v>
      </c>
      <c r="O167" s="529" t="e">
        <f ca="1">+IF(AND(ISNUMBER(OFFSET('Water Data'!$G$9,0,10*ROW('Water Data'!G161))),'Data Summary'!CD167="Yes"),OFFSET('Water Data'!$G$9,0,10*ROW('Water Data'!G161)),NA())</f>
        <v>#N/A</v>
      </c>
      <c r="P167" s="529" t="e">
        <f ca="1">+IF(AND(ISNUMBER(OFFSET('Water Data'!$H$4,0,10*ROW('Water Data'!H161))),'Data Summary'!CE167="Yes"),100-OFFSET('Water Data'!$H$4,0,10*ROW('Water Data'!H161)),NA())</f>
        <v>#N/A</v>
      </c>
      <c r="Q167" s="529" t="e">
        <f ca="1">+IF(AND(ISNUMBER(OFFSET('Water Data'!$H$6,0,10*ROW('Water Data'!H161))),'Data Summary'!CF167="Yes"),OFFSET('Water Data'!$H$6,0,10*ROW('Water Data'!H161)),NA())</f>
        <v>#N/A</v>
      </c>
      <c r="R167" s="529" t="e">
        <f ca="1">+IF(AND(ISNUMBER(OFFSET('Water Data'!$H$9,0,10*ROW('Water Data'!H161))),'Data Summary'!CG167="Yes"),OFFSET('Water Data'!$H$9,0,10*ROW('Water Data'!H161)),NA())</f>
        <v>#N/A</v>
      </c>
      <c r="S167" s="529" t="e">
        <f ca="1">+IF(AND(ISNUMBER(OFFSET('Water Data'!$I$4,0,10*ROW('Water Data'!I161))),'Data Summary'!CH167="Yes"),100-OFFSET('Water Data'!$I$4,0,10*ROW('Water Data'!I161)),NA())</f>
        <v>#N/A</v>
      </c>
      <c r="T167" s="529" t="e">
        <f ca="1">+IF(AND(ISNUMBER(OFFSET('Water Data'!$I$6,0,10*ROW('Water Data'!I161))),'Data Summary'!CI167="Yes"),OFFSET('Water Data'!$I$6,0,10*ROW('Water Data'!I161)),NA())</f>
        <v>#N/A</v>
      </c>
      <c r="U167" s="529" t="e">
        <f ca="1">+IF(AND(ISNUMBER(OFFSET('Water Data'!$I$9,0,10*ROW('Water Data'!I161))),'Data Summary'!CJ167="Yes"),OFFSET('Water Data'!$I$9,0,10*ROW('Water Data'!I161)),NA())</f>
        <v>#N/A</v>
      </c>
      <c r="V167" s="530" t="e">
        <f ca="1">+IF(AND(ISNUMBER(OFFSET('Sanitation Data'!$D$4,0,10*ROW('Sanitation Data'!D161))),'Data Summary'!CK167="Yes"),100-OFFSET('Sanitation Data'!$D$4,0,10*ROW('Sanitation Data'!D161)),NA())</f>
        <v>#N/A</v>
      </c>
      <c r="W167" s="530" t="e">
        <f ca="1">+IF(AND(ISNUMBER(OFFSET('Sanitation Data'!$D$6,0,10*ROW('Sanitation Data'!D161))),'Data Summary'!CL167="Yes"),OFFSET('Sanitation Data'!$D$6,0,10*ROW('Sanitation Data'!D161)),NA())</f>
        <v>#N/A</v>
      </c>
      <c r="X167" s="530" t="e">
        <f ca="1">+IF(AND(ISNUMBER(OFFSET('Sanitation Data'!$D$10,0,10*ROW('Sanitation Data'!D161))),'Data Summary'!CM167="Yes"),OFFSET('Sanitation Data'!$D$10,0,10*ROW('Sanitation Data'!D161)),NA())</f>
        <v>#N/A</v>
      </c>
      <c r="Y167" s="530" t="e">
        <f ca="1">+IF(AND(ISNUMBER(OFFSET('Sanitation Data'!$D$11,0,10*ROW('Sanitation Data'!D161))),'Data Summary'!CN167="Yes"),OFFSET('Sanitation Data'!$D$11,0,10*ROW('Sanitation Data'!D161)),NA())</f>
        <v>#N/A</v>
      </c>
      <c r="Z167" s="530" t="e">
        <f ca="1">+IF(AND(ISNUMBER(OFFSET('Sanitation Data'!$D$12,0,10*ROW('Sanitation Data'!D161))),'Data Summary'!CO167="Yes"),OFFSET('Sanitation Data'!$D$12,0,10*ROW('Sanitation Data'!D161)),NA())</f>
        <v>#N/A</v>
      </c>
      <c r="AA167" s="530" t="e">
        <f ca="1">+IF(AND(ISNUMBER(OFFSET('Sanitation Data'!$E$4,0,10*ROW('Sanitation Data'!E161))),'Data Summary'!CP167="Yes"),100-OFFSET('Sanitation Data'!$E$4,0,10*ROW('Sanitation Data'!E161)),NA())</f>
        <v>#N/A</v>
      </c>
      <c r="AB167" s="530" t="e">
        <f ca="1">+IF(AND(ISNUMBER(OFFSET('Sanitation Data'!$E$6,0,10*ROW('Sanitation Data'!E161))),'Data Summary'!CQ167="Yes"),OFFSET('Sanitation Data'!$E$6,0,10*ROW('Sanitation Data'!E161)),NA())</f>
        <v>#N/A</v>
      </c>
      <c r="AC167" s="530" t="e">
        <f ca="1">+IF(AND(ISNUMBER(OFFSET('Sanitation Data'!$E$10,0,10*ROW('Sanitation Data'!E161))),'Data Summary'!CR167="Yes"),OFFSET('Sanitation Data'!$E$10,0,10*ROW('Sanitation Data'!E161)),NA())</f>
        <v>#N/A</v>
      </c>
      <c r="AD167" s="530" t="e">
        <f ca="1">+IF(AND(ISNUMBER(OFFSET('Sanitation Data'!$E$11,0,10*ROW('Sanitation Data'!E161))),'Data Summary'!CS167="Yes"),OFFSET('Sanitation Data'!$E$11,0,10*ROW('Sanitation Data'!E161)),NA())</f>
        <v>#N/A</v>
      </c>
      <c r="AE167" s="530" t="e">
        <f ca="1">+IF(AND(ISNUMBER(OFFSET('Sanitation Data'!$E$12,0,10*ROW('Sanitation Data'!E161))),'Data Summary'!CT167="Yes"),OFFSET('Sanitation Data'!$E$12,0,10*ROW('Sanitation Data'!E161)),NA())</f>
        <v>#N/A</v>
      </c>
      <c r="AF167" s="530" t="e">
        <f ca="1">+IF(AND(ISNUMBER(OFFSET('Sanitation Data'!$F$4,0,10*ROW('Sanitation Data'!F161))),'Data Summary'!CU167="Yes"),100-OFFSET('Sanitation Data'!$F$4,0,10*ROW('Sanitation Data'!F161)),NA())</f>
        <v>#N/A</v>
      </c>
      <c r="AG167" s="530" t="e">
        <f ca="1">+IF(AND(ISNUMBER(OFFSET('Sanitation Data'!$F$6,0,10*ROW('Sanitation Data'!F161))),'Data Summary'!CV167="Yes"),OFFSET('Sanitation Data'!$F$6,0,10*ROW('Sanitation Data'!F161)),NA())</f>
        <v>#N/A</v>
      </c>
      <c r="AH167" s="530" t="e">
        <f ca="1">+IF(AND(ISNUMBER(OFFSET('Sanitation Data'!$F$10,0,10*ROW('Sanitation Data'!F161))),'Data Summary'!CW167="Yes"),OFFSET('Sanitation Data'!$F$10,0,10*ROW('Sanitation Data'!F161)),NA())</f>
        <v>#N/A</v>
      </c>
      <c r="AI167" s="530" t="e">
        <f ca="1">+IF(AND(ISNUMBER(OFFSET('Sanitation Data'!$F$11,0,10*ROW('Sanitation Data'!F161))),'Data Summary'!CX167="Yes"),OFFSET('Sanitation Data'!$F$11,0,10*ROW('Sanitation Data'!F161)),NA())</f>
        <v>#N/A</v>
      </c>
      <c r="AJ167" s="530" t="e">
        <f ca="1">+IF(AND(ISNUMBER(OFFSET('Sanitation Data'!$F$12,0,10*ROW('Sanitation Data'!F161))),'Data Summary'!CY167="Yes"),OFFSET('Sanitation Data'!$F$12,0,10*ROW('Sanitation Data'!F161)),NA())</f>
        <v>#N/A</v>
      </c>
      <c r="AK167" s="530" t="e">
        <f ca="1">+IF(AND(ISNUMBER(OFFSET('Sanitation Data'!$G$4,0,10*ROW('Sanitation Data'!G161))),'Data Summary'!CZ167="Yes"),100-OFFSET('Sanitation Data'!$G$4,0,10*ROW('Sanitation Data'!G161)),NA())</f>
        <v>#N/A</v>
      </c>
      <c r="AL167" s="530" t="e">
        <f ca="1">+IF(AND(ISNUMBER(OFFSET('Sanitation Data'!$G$6,0,10*ROW('Sanitation Data'!G161))),'Data Summary'!DA167="Yes"),OFFSET('Sanitation Data'!$G$6,0,10*ROW('Sanitation Data'!G161)),NA())</f>
        <v>#N/A</v>
      </c>
      <c r="AM167" s="530" t="e">
        <f ca="1">+IF(AND(ISNUMBER(OFFSET('Sanitation Data'!$G$10,0,10*ROW('Sanitation Data'!G161))),'Data Summary'!DB167="Yes"),OFFSET('Sanitation Data'!$G$10,0,10*ROW('Sanitation Data'!G161)),NA())</f>
        <v>#N/A</v>
      </c>
      <c r="AN167" s="530" t="e">
        <f ca="1">+IF(AND(ISNUMBER(OFFSET('Sanitation Data'!$G$11,0,10*ROW('Sanitation Data'!G161))),'Data Summary'!DC167="Yes"),OFFSET('Sanitation Data'!$G$11,0,10*ROW('Sanitation Data'!G161)),NA())</f>
        <v>#N/A</v>
      </c>
      <c r="AO167" s="530" t="e">
        <f ca="1">+IF(AND(ISNUMBER(OFFSET('Sanitation Data'!$G$12,0,10*ROW('Sanitation Data'!G161))),'Data Summary'!DD167="Yes"),OFFSET('Sanitation Data'!$G$12,0,10*ROW('Sanitation Data'!G161)),NA())</f>
        <v>#N/A</v>
      </c>
      <c r="AP167" s="530" t="e">
        <f ca="1">+IF(AND(ISNUMBER(OFFSET('Sanitation Data'!$H$4,0,10*ROW('Sanitation Data'!H161))),'Data Summary'!DE167="Yes"),100-OFFSET('Sanitation Data'!$H$4,0,10*ROW('Sanitation Data'!H161)),NA())</f>
        <v>#N/A</v>
      </c>
      <c r="AQ167" s="530" t="e">
        <f ca="1">+IF(AND(ISNUMBER(OFFSET('Sanitation Data'!$H$6,0,10*ROW('Sanitation Data'!H161))),'Data Summary'!DF167="Yes"),OFFSET('Sanitation Data'!$H$6,0,10*ROW('Sanitation Data'!H161)),NA())</f>
        <v>#N/A</v>
      </c>
      <c r="AR167" s="530" t="e">
        <f ca="1">+IF(AND(ISNUMBER(OFFSET('Sanitation Data'!$H$10,0,10*ROW('Sanitation Data'!H161))),'Data Summary'!DG167="Yes"),OFFSET('Sanitation Data'!$H$10,0,10*ROW('Sanitation Data'!H161)),NA())</f>
        <v>#N/A</v>
      </c>
      <c r="AS167" s="530" t="e">
        <f ca="1">+IF(AND(ISNUMBER(OFFSET('Sanitation Data'!$H$11,0,10*ROW('Sanitation Data'!H161))),'Data Summary'!DH167="Yes"),OFFSET('Sanitation Data'!$H$11,0,10*ROW('Sanitation Data'!H161)),NA())</f>
        <v>#N/A</v>
      </c>
      <c r="AT167" s="530" t="e">
        <f ca="1">+IF(AND(ISNUMBER(OFFSET('Sanitation Data'!$H$12,0,10*ROW('Sanitation Data'!H161))),'Data Summary'!DI167="Yes"),OFFSET('Sanitation Data'!$H$12,0,10*ROW('Sanitation Data'!H161)),NA())</f>
        <v>#N/A</v>
      </c>
      <c r="AU167" s="530" t="e">
        <f ca="1">+IF(AND(ISNUMBER(OFFSET('Sanitation Data'!$I$4,0,10*ROW('Sanitation Data'!I161))),'Data Summary'!DJ167="Yes"),100-OFFSET('Sanitation Data'!$I$4,0,10*ROW('Sanitation Data'!I161)),NA())</f>
        <v>#N/A</v>
      </c>
      <c r="AV167" s="530" t="e">
        <f ca="1">+IF(AND(ISNUMBER(OFFSET('Sanitation Data'!$I$6,0,10*ROW('Sanitation Data'!I161))),'Data Summary'!DK167="Yes"),OFFSET('Sanitation Data'!$I$6,0,10*ROW('Sanitation Data'!I161)),NA())</f>
        <v>#N/A</v>
      </c>
      <c r="AW167" s="530" t="e">
        <f ca="1">+IF(AND(ISNUMBER(OFFSET('Sanitation Data'!$I$10,0,10*ROW('Sanitation Data'!I161))),'Data Summary'!DL167="Yes"),OFFSET('Sanitation Data'!$I$10,0,10*ROW('Sanitation Data'!I161)),NA())</f>
        <v>#N/A</v>
      </c>
      <c r="AX167" s="530" t="e">
        <f ca="1">+IF(AND(ISNUMBER(OFFSET('Sanitation Data'!$I$11,0,10*ROW('Sanitation Data'!I161))),'Data Summary'!DM167="Yes"),OFFSET('Sanitation Data'!$I$11,0,10*ROW('Sanitation Data'!I161)),NA())</f>
        <v>#N/A</v>
      </c>
      <c r="AY167" s="530" t="e">
        <f ca="1">+IF(AND(ISNUMBER(OFFSET('Sanitation Data'!$I$12,0,10*ROW('Sanitation Data'!I161))),'Data Summary'!DN167="Yes"),OFFSET('Sanitation Data'!$I$12,0,10*ROW('Sanitation Data'!I161)),NA())</f>
        <v>#N/A</v>
      </c>
      <c r="AZ167" s="531" t="e">
        <f ca="1">+IF(AND(ISNUMBER(OFFSET('Hygiene Data'!$D$5,0,10*ROW('Hygiene Data'!D161))),'Data Summary'!DO167="Yes"),OFFSET('Hygiene Data'!$D$5,0,10*ROW('Hygiene Data'!D161)),NA())</f>
        <v>#N/A</v>
      </c>
      <c r="BA167" s="531" t="e">
        <f ca="1">+IF(AND(ISNUMBER(OFFSET('Hygiene Data'!$D$7,0,10*ROW('Hygiene Data'!D161))),'Data Summary'!DP167="Yes"),OFFSET('Hygiene Data'!$D$7,0,10*ROW('Hygiene Data'!D161)),NA())</f>
        <v>#N/A</v>
      </c>
      <c r="BB167" s="531" t="e">
        <f ca="1">+IF(AND(ISNUMBER(OFFSET('Hygiene Data'!$D$9,0,10*ROW('Hygiene Data'!D161))),'Data Summary'!DQ167="Yes"),OFFSET('Hygiene Data'!$D$9,0,10*ROW('Hygiene Data'!D161)),NA())</f>
        <v>#N/A</v>
      </c>
      <c r="BC167" s="531" t="e">
        <f ca="1">+IF(AND(ISNUMBER(OFFSET('Hygiene Data'!$E$5,0,10*ROW('Hygiene Data'!E161))),'Data Summary'!DR167="Yes"),OFFSET('Hygiene Data'!$E$5,0,10*ROW('Hygiene Data'!E161)),NA())</f>
        <v>#N/A</v>
      </c>
      <c r="BD167" s="531" t="e">
        <f ca="1">+IF(AND(ISNUMBER(OFFSET('Hygiene Data'!$E$7,0,10*ROW('Hygiene Data'!E161))),'Data Summary'!DS167="Yes"),OFFSET('Hygiene Data'!$E$7,0,10*ROW('Hygiene Data'!E161)),NA())</f>
        <v>#N/A</v>
      </c>
      <c r="BE167" s="531" t="e">
        <f ca="1">+IF(AND(ISNUMBER(OFFSET('Hygiene Data'!$E$9,0,10*ROW('Hygiene Data'!E161))),'Data Summary'!DT167="Yes"),OFFSET('Hygiene Data'!$E$9,0,10*ROW('Hygiene Data'!E161)),NA())</f>
        <v>#N/A</v>
      </c>
      <c r="BF167" s="531" t="e">
        <f ca="1">+IF(AND(ISNUMBER(OFFSET('Hygiene Data'!$F$5,0,10*ROW('Hygiene Data'!F161))),'Data Summary'!DU167="Yes"),OFFSET('Hygiene Data'!$F$5,0,10*ROW('Hygiene Data'!F161)),NA())</f>
        <v>#N/A</v>
      </c>
      <c r="BG167" s="531" t="e">
        <f ca="1">+IF(AND(ISNUMBER(OFFSET('Hygiene Data'!$F$7,0,10*ROW('Hygiene Data'!F161))),'Data Summary'!DV167="Yes"),OFFSET('Hygiene Data'!$F$7,0,10*ROW('Hygiene Data'!F161)),NA())</f>
        <v>#N/A</v>
      </c>
      <c r="BH167" s="531" t="e">
        <f ca="1">+IF(AND(ISNUMBER(OFFSET('Hygiene Data'!$F$9,0,10*ROW('Hygiene Data'!F161))),'Data Summary'!DW167="Yes"),OFFSET('Hygiene Data'!$F$9,0,10*ROW('Hygiene Data'!F161)),NA())</f>
        <v>#N/A</v>
      </c>
      <c r="BI167" s="531" t="e">
        <f ca="1">+IF(AND(ISNUMBER(OFFSET('Hygiene Data'!$G$5,0,10*ROW('Hygiene Data'!G161))),'Data Summary'!DX167="Yes"),OFFSET('Hygiene Data'!$G$5,0,10*ROW('Hygiene Data'!G161)),NA())</f>
        <v>#N/A</v>
      </c>
      <c r="BJ167" s="531" t="e">
        <f ca="1">+IF(AND(ISNUMBER(OFFSET('Hygiene Data'!$G$7,0,10*ROW('Hygiene Data'!G161))),'Data Summary'!DY167="Yes"),OFFSET('Hygiene Data'!$G$7,0,10*ROW('Hygiene Data'!G161)),NA())</f>
        <v>#N/A</v>
      </c>
      <c r="BK167" s="531" t="e">
        <f ca="1">+IF(AND(ISNUMBER(OFFSET('Hygiene Data'!$G$9,0,10*ROW('Hygiene Data'!G161))),'Data Summary'!DZ167="Yes"),OFFSET('Hygiene Data'!$G$9,0,10*ROW('Hygiene Data'!G161)),NA())</f>
        <v>#N/A</v>
      </c>
      <c r="BL167" s="531" t="e">
        <f ca="1">+IF(AND(ISNUMBER(OFFSET('Hygiene Data'!$H$5,0,10*ROW('Hygiene Data'!H161))),'Data Summary'!EA167="Yes"),OFFSET('Hygiene Data'!$H$5,0,10*ROW('Hygiene Data'!H161)),NA())</f>
        <v>#N/A</v>
      </c>
      <c r="BM167" s="531" t="e">
        <f ca="1">+IF(AND(ISNUMBER(OFFSET('Hygiene Data'!$H$7,0,10*ROW('Hygiene Data'!H161))),'Data Summary'!EB167="Yes"),OFFSET('Hygiene Data'!$H$7,0,10*ROW('Hygiene Data'!H161)),NA())</f>
        <v>#N/A</v>
      </c>
      <c r="BN167" s="531" t="e">
        <f ca="1">+IF(AND(ISNUMBER(OFFSET('Hygiene Data'!$H$9,0,10*ROW('Hygiene Data'!H161))),'Data Summary'!EC167="Yes"),OFFSET('Hygiene Data'!$H$9,0,10*ROW('Hygiene Data'!H161)),NA())</f>
        <v>#N/A</v>
      </c>
      <c r="BO167" s="531" t="e">
        <f ca="1">+IF(AND(ISNUMBER(OFFSET('Hygiene Data'!$I$5,0,10*ROW('Hygiene Data'!I161))),'Data Summary'!ED167="Yes"),OFFSET('Hygiene Data'!$I$5,0,10*ROW('Hygiene Data'!I161)),NA())</f>
        <v>#N/A</v>
      </c>
      <c r="BP167" s="531" t="e">
        <f ca="1">+IF(AND(ISNUMBER(OFFSET('Hygiene Data'!$I$7,0,10*ROW('Hygiene Data'!I161))),'Data Summary'!EE167="Yes"),OFFSET('Hygiene Data'!$I$7,0,10*ROW('Hygiene Data'!I161)),NA())</f>
        <v>#N/A</v>
      </c>
      <c r="BQ167" s="531" t="e">
        <f ca="1">+IF(AND(ISNUMBER(OFFSET('Hygiene Data'!$I$9,0,10*ROW('Hygiene Data'!I161))),'Data Summary'!EF167="Yes"),OFFSET('Hygiene Data'!$I$9,0,10*ROW('Hygiene Data'!I161)),NA())</f>
        <v>#N/A</v>
      </c>
    </row>
    <row r="168" spans="1:69" x14ac:dyDescent="0.25">
      <c r="A168" s="527" t="e">
        <f ca="1">+RIGHT('Data Summary'!A168,LEN('Data Summary'!A168)-9)</f>
        <v>#VALUE!</v>
      </c>
      <c r="B168" s="501" t="str">
        <f ca="1">+IF(ISTEXT('Data Summary'!B168),'Data Summary'!B168,"")</f>
        <v/>
      </c>
      <c r="C168" s="528" t="e">
        <f ca="1">+VALUE('Data Summary'!C168)</f>
        <v>#VALUE!</v>
      </c>
      <c r="D168" s="529" t="e">
        <f ca="1">+IF(AND(ISNUMBER(OFFSET('Water Data'!$D$4,0,10*ROW('Water Data'!D162))),'Data Summary'!BS168="Yes"),100-OFFSET('Water Data'!$D$4,0,10*ROW('Water Data'!D162)),NA())</f>
        <v>#N/A</v>
      </c>
      <c r="E168" s="529" t="e">
        <f ca="1">+IF(AND(ISNUMBER(OFFSET('Water Data'!$D$6,0,10*ROW('Water Data'!D162))),'Data Summary'!BT168="Yes"),OFFSET('Water Data'!$D$6,0,10*ROW('Water Data'!D162)),NA())</f>
        <v>#N/A</v>
      </c>
      <c r="F168" s="529" t="e">
        <f ca="1">+IF(AND(ISNUMBER(OFFSET('Water Data'!$D$9,0,10*ROW('Water Data'!D162))),'Data Summary'!BU168="Yes"),OFFSET('Water Data'!$D$9,0,10*ROW('Water Data'!D162)),NA())</f>
        <v>#N/A</v>
      </c>
      <c r="G168" s="529" t="e">
        <f ca="1">+IF(AND(ISNUMBER(OFFSET('Water Data'!$E$4,0,10*ROW('Water Data'!E162))),'Data Summary'!BV168="Yes"),100-OFFSET('Water Data'!$E$4,0,10*ROW('Water Data'!E162)),NA())</f>
        <v>#N/A</v>
      </c>
      <c r="H168" s="529" t="e">
        <f ca="1">+IF(AND(ISNUMBER(OFFSET('Water Data'!$E$6,0,10*ROW('Water Data'!E162))),'Data Summary'!BW168="Yes"),OFFSET('Water Data'!$E$6,0,10*ROW('Water Data'!E162)),NA())</f>
        <v>#N/A</v>
      </c>
      <c r="I168" s="529" t="e">
        <f ca="1">+IF(AND(ISNUMBER(OFFSET('Water Data'!$E$9,0,10*ROW('Water Data'!E162))),'Data Summary'!BX168="Yes"),OFFSET('Water Data'!$E$9,0,10*ROW('Water Data'!E162)),NA())</f>
        <v>#N/A</v>
      </c>
      <c r="J168" s="529" t="e">
        <f ca="1">+IF(AND(ISNUMBER(OFFSET('Water Data'!$F$4,0,10*ROW('Water Data'!F162))),'Data Summary'!BY168="Yes"),100-OFFSET('Water Data'!$F$4,0,10*ROW('Water Data'!F162)),NA())</f>
        <v>#N/A</v>
      </c>
      <c r="K168" s="529" t="e">
        <f ca="1">+IF(AND(ISNUMBER(OFFSET('Water Data'!$F$6,0,10*ROW('Water Data'!F162))),'Data Summary'!BZ168="Yes"),OFFSET('Water Data'!$F$6,0,10*ROW('Water Data'!F162)),NA())</f>
        <v>#N/A</v>
      </c>
      <c r="L168" s="529" t="e">
        <f ca="1">+IF(AND(ISNUMBER(OFFSET('Water Data'!$F$9,0,10*ROW('Water Data'!F162))),'Data Summary'!CA168="Yes"),OFFSET('Water Data'!$F$9,0,10*ROW('Water Data'!F162)),NA())</f>
        <v>#N/A</v>
      </c>
      <c r="M168" s="529" t="e">
        <f ca="1">+IF(AND(ISNUMBER(OFFSET('Water Data'!$G$4,0,10*ROW('Water Data'!G162))),'Data Summary'!CB168="Yes"),100-OFFSET('Water Data'!$G$4,0,10*ROW('Water Data'!G162)),NA())</f>
        <v>#N/A</v>
      </c>
      <c r="N168" s="529" t="e">
        <f ca="1">+IF(AND(ISNUMBER(OFFSET('Water Data'!$G$6,0,10*ROW('Water Data'!G162))),'Data Summary'!CC168="Yes"),OFFSET('Water Data'!$G$6,0,10*ROW('Water Data'!G162)),NA())</f>
        <v>#N/A</v>
      </c>
      <c r="O168" s="529" t="e">
        <f ca="1">+IF(AND(ISNUMBER(OFFSET('Water Data'!$G$9,0,10*ROW('Water Data'!G162))),'Data Summary'!CD168="Yes"),OFFSET('Water Data'!$G$9,0,10*ROW('Water Data'!G162)),NA())</f>
        <v>#N/A</v>
      </c>
      <c r="P168" s="529" t="e">
        <f ca="1">+IF(AND(ISNUMBER(OFFSET('Water Data'!$H$4,0,10*ROW('Water Data'!H162))),'Data Summary'!CE168="Yes"),100-OFFSET('Water Data'!$H$4,0,10*ROW('Water Data'!H162)),NA())</f>
        <v>#N/A</v>
      </c>
      <c r="Q168" s="529" t="e">
        <f ca="1">+IF(AND(ISNUMBER(OFFSET('Water Data'!$H$6,0,10*ROW('Water Data'!H162))),'Data Summary'!CF168="Yes"),OFFSET('Water Data'!$H$6,0,10*ROW('Water Data'!H162)),NA())</f>
        <v>#N/A</v>
      </c>
      <c r="R168" s="529" t="e">
        <f ca="1">+IF(AND(ISNUMBER(OFFSET('Water Data'!$H$9,0,10*ROW('Water Data'!H162))),'Data Summary'!CG168="Yes"),OFFSET('Water Data'!$H$9,0,10*ROW('Water Data'!H162)),NA())</f>
        <v>#N/A</v>
      </c>
      <c r="S168" s="529" t="e">
        <f ca="1">+IF(AND(ISNUMBER(OFFSET('Water Data'!$I$4,0,10*ROW('Water Data'!I162))),'Data Summary'!CH168="Yes"),100-OFFSET('Water Data'!$I$4,0,10*ROW('Water Data'!I162)),NA())</f>
        <v>#N/A</v>
      </c>
      <c r="T168" s="529" t="e">
        <f ca="1">+IF(AND(ISNUMBER(OFFSET('Water Data'!$I$6,0,10*ROW('Water Data'!I162))),'Data Summary'!CI168="Yes"),OFFSET('Water Data'!$I$6,0,10*ROW('Water Data'!I162)),NA())</f>
        <v>#N/A</v>
      </c>
      <c r="U168" s="529" t="e">
        <f ca="1">+IF(AND(ISNUMBER(OFFSET('Water Data'!$I$9,0,10*ROW('Water Data'!I162))),'Data Summary'!CJ168="Yes"),OFFSET('Water Data'!$I$9,0,10*ROW('Water Data'!I162)),NA())</f>
        <v>#N/A</v>
      </c>
      <c r="V168" s="530" t="e">
        <f ca="1">+IF(AND(ISNUMBER(OFFSET('Sanitation Data'!$D$4,0,10*ROW('Sanitation Data'!D162))),'Data Summary'!CK168="Yes"),100-OFFSET('Sanitation Data'!$D$4,0,10*ROW('Sanitation Data'!D162)),NA())</f>
        <v>#N/A</v>
      </c>
      <c r="W168" s="530" t="e">
        <f ca="1">+IF(AND(ISNUMBER(OFFSET('Sanitation Data'!$D$6,0,10*ROW('Sanitation Data'!D162))),'Data Summary'!CL168="Yes"),OFFSET('Sanitation Data'!$D$6,0,10*ROW('Sanitation Data'!D162)),NA())</f>
        <v>#N/A</v>
      </c>
      <c r="X168" s="530" t="e">
        <f ca="1">+IF(AND(ISNUMBER(OFFSET('Sanitation Data'!$D$10,0,10*ROW('Sanitation Data'!D162))),'Data Summary'!CM168="Yes"),OFFSET('Sanitation Data'!$D$10,0,10*ROW('Sanitation Data'!D162)),NA())</f>
        <v>#N/A</v>
      </c>
      <c r="Y168" s="530" t="e">
        <f ca="1">+IF(AND(ISNUMBER(OFFSET('Sanitation Data'!$D$11,0,10*ROW('Sanitation Data'!D162))),'Data Summary'!CN168="Yes"),OFFSET('Sanitation Data'!$D$11,0,10*ROW('Sanitation Data'!D162)),NA())</f>
        <v>#N/A</v>
      </c>
      <c r="Z168" s="530" t="e">
        <f ca="1">+IF(AND(ISNUMBER(OFFSET('Sanitation Data'!$D$12,0,10*ROW('Sanitation Data'!D162))),'Data Summary'!CO168="Yes"),OFFSET('Sanitation Data'!$D$12,0,10*ROW('Sanitation Data'!D162)),NA())</f>
        <v>#N/A</v>
      </c>
      <c r="AA168" s="530" t="e">
        <f ca="1">+IF(AND(ISNUMBER(OFFSET('Sanitation Data'!$E$4,0,10*ROW('Sanitation Data'!E162))),'Data Summary'!CP168="Yes"),100-OFFSET('Sanitation Data'!$E$4,0,10*ROW('Sanitation Data'!E162)),NA())</f>
        <v>#N/A</v>
      </c>
      <c r="AB168" s="530" t="e">
        <f ca="1">+IF(AND(ISNUMBER(OFFSET('Sanitation Data'!$E$6,0,10*ROW('Sanitation Data'!E162))),'Data Summary'!CQ168="Yes"),OFFSET('Sanitation Data'!$E$6,0,10*ROW('Sanitation Data'!E162)),NA())</f>
        <v>#N/A</v>
      </c>
      <c r="AC168" s="530" t="e">
        <f ca="1">+IF(AND(ISNUMBER(OFFSET('Sanitation Data'!$E$10,0,10*ROW('Sanitation Data'!E162))),'Data Summary'!CR168="Yes"),OFFSET('Sanitation Data'!$E$10,0,10*ROW('Sanitation Data'!E162)),NA())</f>
        <v>#N/A</v>
      </c>
      <c r="AD168" s="530" t="e">
        <f ca="1">+IF(AND(ISNUMBER(OFFSET('Sanitation Data'!$E$11,0,10*ROW('Sanitation Data'!E162))),'Data Summary'!CS168="Yes"),OFFSET('Sanitation Data'!$E$11,0,10*ROW('Sanitation Data'!E162)),NA())</f>
        <v>#N/A</v>
      </c>
      <c r="AE168" s="530" t="e">
        <f ca="1">+IF(AND(ISNUMBER(OFFSET('Sanitation Data'!$E$12,0,10*ROW('Sanitation Data'!E162))),'Data Summary'!CT168="Yes"),OFFSET('Sanitation Data'!$E$12,0,10*ROW('Sanitation Data'!E162)),NA())</f>
        <v>#N/A</v>
      </c>
      <c r="AF168" s="530" t="e">
        <f ca="1">+IF(AND(ISNUMBER(OFFSET('Sanitation Data'!$F$4,0,10*ROW('Sanitation Data'!F162))),'Data Summary'!CU168="Yes"),100-OFFSET('Sanitation Data'!$F$4,0,10*ROW('Sanitation Data'!F162)),NA())</f>
        <v>#N/A</v>
      </c>
      <c r="AG168" s="530" t="e">
        <f ca="1">+IF(AND(ISNUMBER(OFFSET('Sanitation Data'!$F$6,0,10*ROW('Sanitation Data'!F162))),'Data Summary'!CV168="Yes"),OFFSET('Sanitation Data'!$F$6,0,10*ROW('Sanitation Data'!F162)),NA())</f>
        <v>#N/A</v>
      </c>
      <c r="AH168" s="530" t="e">
        <f ca="1">+IF(AND(ISNUMBER(OFFSET('Sanitation Data'!$F$10,0,10*ROW('Sanitation Data'!F162))),'Data Summary'!CW168="Yes"),OFFSET('Sanitation Data'!$F$10,0,10*ROW('Sanitation Data'!F162)),NA())</f>
        <v>#N/A</v>
      </c>
      <c r="AI168" s="530" t="e">
        <f ca="1">+IF(AND(ISNUMBER(OFFSET('Sanitation Data'!$F$11,0,10*ROW('Sanitation Data'!F162))),'Data Summary'!CX168="Yes"),OFFSET('Sanitation Data'!$F$11,0,10*ROW('Sanitation Data'!F162)),NA())</f>
        <v>#N/A</v>
      </c>
      <c r="AJ168" s="530" t="e">
        <f ca="1">+IF(AND(ISNUMBER(OFFSET('Sanitation Data'!$F$12,0,10*ROW('Sanitation Data'!F162))),'Data Summary'!CY168="Yes"),OFFSET('Sanitation Data'!$F$12,0,10*ROW('Sanitation Data'!F162)),NA())</f>
        <v>#N/A</v>
      </c>
      <c r="AK168" s="530" t="e">
        <f ca="1">+IF(AND(ISNUMBER(OFFSET('Sanitation Data'!$G$4,0,10*ROW('Sanitation Data'!G162))),'Data Summary'!CZ168="Yes"),100-OFFSET('Sanitation Data'!$G$4,0,10*ROW('Sanitation Data'!G162)),NA())</f>
        <v>#N/A</v>
      </c>
      <c r="AL168" s="530" t="e">
        <f ca="1">+IF(AND(ISNUMBER(OFFSET('Sanitation Data'!$G$6,0,10*ROW('Sanitation Data'!G162))),'Data Summary'!DA168="Yes"),OFFSET('Sanitation Data'!$G$6,0,10*ROW('Sanitation Data'!G162)),NA())</f>
        <v>#N/A</v>
      </c>
      <c r="AM168" s="530" t="e">
        <f ca="1">+IF(AND(ISNUMBER(OFFSET('Sanitation Data'!$G$10,0,10*ROW('Sanitation Data'!G162))),'Data Summary'!DB168="Yes"),OFFSET('Sanitation Data'!$G$10,0,10*ROW('Sanitation Data'!G162)),NA())</f>
        <v>#N/A</v>
      </c>
      <c r="AN168" s="530" t="e">
        <f ca="1">+IF(AND(ISNUMBER(OFFSET('Sanitation Data'!$G$11,0,10*ROW('Sanitation Data'!G162))),'Data Summary'!DC168="Yes"),OFFSET('Sanitation Data'!$G$11,0,10*ROW('Sanitation Data'!G162)),NA())</f>
        <v>#N/A</v>
      </c>
      <c r="AO168" s="530" t="e">
        <f ca="1">+IF(AND(ISNUMBER(OFFSET('Sanitation Data'!$G$12,0,10*ROW('Sanitation Data'!G162))),'Data Summary'!DD168="Yes"),OFFSET('Sanitation Data'!$G$12,0,10*ROW('Sanitation Data'!G162)),NA())</f>
        <v>#N/A</v>
      </c>
      <c r="AP168" s="530" t="e">
        <f ca="1">+IF(AND(ISNUMBER(OFFSET('Sanitation Data'!$H$4,0,10*ROW('Sanitation Data'!H162))),'Data Summary'!DE168="Yes"),100-OFFSET('Sanitation Data'!$H$4,0,10*ROW('Sanitation Data'!H162)),NA())</f>
        <v>#N/A</v>
      </c>
      <c r="AQ168" s="530" t="e">
        <f ca="1">+IF(AND(ISNUMBER(OFFSET('Sanitation Data'!$H$6,0,10*ROW('Sanitation Data'!H162))),'Data Summary'!DF168="Yes"),OFFSET('Sanitation Data'!$H$6,0,10*ROW('Sanitation Data'!H162)),NA())</f>
        <v>#N/A</v>
      </c>
      <c r="AR168" s="530" t="e">
        <f ca="1">+IF(AND(ISNUMBER(OFFSET('Sanitation Data'!$H$10,0,10*ROW('Sanitation Data'!H162))),'Data Summary'!DG168="Yes"),OFFSET('Sanitation Data'!$H$10,0,10*ROW('Sanitation Data'!H162)),NA())</f>
        <v>#N/A</v>
      </c>
      <c r="AS168" s="530" t="e">
        <f ca="1">+IF(AND(ISNUMBER(OFFSET('Sanitation Data'!$H$11,0,10*ROW('Sanitation Data'!H162))),'Data Summary'!DH168="Yes"),OFFSET('Sanitation Data'!$H$11,0,10*ROW('Sanitation Data'!H162)),NA())</f>
        <v>#N/A</v>
      </c>
      <c r="AT168" s="530" t="e">
        <f ca="1">+IF(AND(ISNUMBER(OFFSET('Sanitation Data'!$H$12,0,10*ROW('Sanitation Data'!H162))),'Data Summary'!DI168="Yes"),OFFSET('Sanitation Data'!$H$12,0,10*ROW('Sanitation Data'!H162)),NA())</f>
        <v>#N/A</v>
      </c>
      <c r="AU168" s="530" t="e">
        <f ca="1">+IF(AND(ISNUMBER(OFFSET('Sanitation Data'!$I$4,0,10*ROW('Sanitation Data'!I162))),'Data Summary'!DJ168="Yes"),100-OFFSET('Sanitation Data'!$I$4,0,10*ROW('Sanitation Data'!I162)),NA())</f>
        <v>#N/A</v>
      </c>
      <c r="AV168" s="530" t="e">
        <f ca="1">+IF(AND(ISNUMBER(OFFSET('Sanitation Data'!$I$6,0,10*ROW('Sanitation Data'!I162))),'Data Summary'!DK168="Yes"),OFFSET('Sanitation Data'!$I$6,0,10*ROW('Sanitation Data'!I162)),NA())</f>
        <v>#N/A</v>
      </c>
      <c r="AW168" s="530" t="e">
        <f ca="1">+IF(AND(ISNUMBER(OFFSET('Sanitation Data'!$I$10,0,10*ROW('Sanitation Data'!I162))),'Data Summary'!DL168="Yes"),OFFSET('Sanitation Data'!$I$10,0,10*ROW('Sanitation Data'!I162)),NA())</f>
        <v>#N/A</v>
      </c>
      <c r="AX168" s="530" t="e">
        <f ca="1">+IF(AND(ISNUMBER(OFFSET('Sanitation Data'!$I$11,0,10*ROW('Sanitation Data'!I162))),'Data Summary'!DM168="Yes"),OFFSET('Sanitation Data'!$I$11,0,10*ROW('Sanitation Data'!I162)),NA())</f>
        <v>#N/A</v>
      </c>
      <c r="AY168" s="530" t="e">
        <f ca="1">+IF(AND(ISNUMBER(OFFSET('Sanitation Data'!$I$12,0,10*ROW('Sanitation Data'!I162))),'Data Summary'!DN168="Yes"),OFFSET('Sanitation Data'!$I$12,0,10*ROW('Sanitation Data'!I162)),NA())</f>
        <v>#N/A</v>
      </c>
      <c r="AZ168" s="531" t="e">
        <f ca="1">+IF(AND(ISNUMBER(OFFSET('Hygiene Data'!$D$5,0,10*ROW('Hygiene Data'!D162))),'Data Summary'!DO168="Yes"),OFFSET('Hygiene Data'!$D$5,0,10*ROW('Hygiene Data'!D162)),NA())</f>
        <v>#N/A</v>
      </c>
      <c r="BA168" s="531" t="e">
        <f ca="1">+IF(AND(ISNUMBER(OFFSET('Hygiene Data'!$D$7,0,10*ROW('Hygiene Data'!D162))),'Data Summary'!DP168="Yes"),OFFSET('Hygiene Data'!$D$7,0,10*ROW('Hygiene Data'!D162)),NA())</f>
        <v>#N/A</v>
      </c>
      <c r="BB168" s="531" t="e">
        <f ca="1">+IF(AND(ISNUMBER(OFFSET('Hygiene Data'!$D$9,0,10*ROW('Hygiene Data'!D162))),'Data Summary'!DQ168="Yes"),OFFSET('Hygiene Data'!$D$9,0,10*ROW('Hygiene Data'!D162)),NA())</f>
        <v>#N/A</v>
      </c>
      <c r="BC168" s="531" t="e">
        <f ca="1">+IF(AND(ISNUMBER(OFFSET('Hygiene Data'!$E$5,0,10*ROW('Hygiene Data'!E162))),'Data Summary'!DR168="Yes"),OFFSET('Hygiene Data'!$E$5,0,10*ROW('Hygiene Data'!E162)),NA())</f>
        <v>#N/A</v>
      </c>
      <c r="BD168" s="531" t="e">
        <f ca="1">+IF(AND(ISNUMBER(OFFSET('Hygiene Data'!$E$7,0,10*ROW('Hygiene Data'!E162))),'Data Summary'!DS168="Yes"),OFFSET('Hygiene Data'!$E$7,0,10*ROW('Hygiene Data'!E162)),NA())</f>
        <v>#N/A</v>
      </c>
      <c r="BE168" s="531" t="e">
        <f ca="1">+IF(AND(ISNUMBER(OFFSET('Hygiene Data'!$E$9,0,10*ROW('Hygiene Data'!E162))),'Data Summary'!DT168="Yes"),OFFSET('Hygiene Data'!$E$9,0,10*ROW('Hygiene Data'!E162)),NA())</f>
        <v>#N/A</v>
      </c>
      <c r="BF168" s="531" t="e">
        <f ca="1">+IF(AND(ISNUMBER(OFFSET('Hygiene Data'!$F$5,0,10*ROW('Hygiene Data'!F162))),'Data Summary'!DU168="Yes"),OFFSET('Hygiene Data'!$F$5,0,10*ROW('Hygiene Data'!F162)),NA())</f>
        <v>#N/A</v>
      </c>
      <c r="BG168" s="531" t="e">
        <f ca="1">+IF(AND(ISNUMBER(OFFSET('Hygiene Data'!$F$7,0,10*ROW('Hygiene Data'!F162))),'Data Summary'!DV168="Yes"),OFFSET('Hygiene Data'!$F$7,0,10*ROW('Hygiene Data'!F162)),NA())</f>
        <v>#N/A</v>
      </c>
      <c r="BH168" s="531" t="e">
        <f ca="1">+IF(AND(ISNUMBER(OFFSET('Hygiene Data'!$F$9,0,10*ROW('Hygiene Data'!F162))),'Data Summary'!DW168="Yes"),OFFSET('Hygiene Data'!$F$9,0,10*ROW('Hygiene Data'!F162)),NA())</f>
        <v>#N/A</v>
      </c>
      <c r="BI168" s="531" t="e">
        <f ca="1">+IF(AND(ISNUMBER(OFFSET('Hygiene Data'!$G$5,0,10*ROW('Hygiene Data'!G162))),'Data Summary'!DX168="Yes"),OFFSET('Hygiene Data'!$G$5,0,10*ROW('Hygiene Data'!G162)),NA())</f>
        <v>#N/A</v>
      </c>
      <c r="BJ168" s="531" t="e">
        <f ca="1">+IF(AND(ISNUMBER(OFFSET('Hygiene Data'!$G$7,0,10*ROW('Hygiene Data'!G162))),'Data Summary'!DY168="Yes"),OFFSET('Hygiene Data'!$G$7,0,10*ROW('Hygiene Data'!G162)),NA())</f>
        <v>#N/A</v>
      </c>
      <c r="BK168" s="531" t="e">
        <f ca="1">+IF(AND(ISNUMBER(OFFSET('Hygiene Data'!$G$9,0,10*ROW('Hygiene Data'!G162))),'Data Summary'!DZ168="Yes"),OFFSET('Hygiene Data'!$G$9,0,10*ROW('Hygiene Data'!G162)),NA())</f>
        <v>#N/A</v>
      </c>
      <c r="BL168" s="531" t="e">
        <f ca="1">+IF(AND(ISNUMBER(OFFSET('Hygiene Data'!$H$5,0,10*ROW('Hygiene Data'!H162))),'Data Summary'!EA168="Yes"),OFFSET('Hygiene Data'!$H$5,0,10*ROW('Hygiene Data'!H162)),NA())</f>
        <v>#N/A</v>
      </c>
      <c r="BM168" s="531" t="e">
        <f ca="1">+IF(AND(ISNUMBER(OFFSET('Hygiene Data'!$H$7,0,10*ROW('Hygiene Data'!H162))),'Data Summary'!EB168="Yes"),OFFSET('Hygiene Data'!$H$7,0,10*ROW('Hygiene Data'!H162)),NA())</f>
        <v>#N/A</v>
      </c>
      <c r="BN168" s="531" t="e">
        <f ca="1">+IF(AND(ISNUMBER(OFFSET('Hygiene Data'!$H$9,0,10*ROW('Hygiene Data'!H162))),'Data Summary'!EC168="Yes"),OFFSET('Hygiene Data'!$H$9,0,10*ROW('Hygiene Data'!H162)),NA())</f>
        <v>#N/A</v>
      </c>
      <c r="BO168" s="531" t="e">
        <f ca="1">+IF(AND(ISNUMBER(OFFSET('Hygiene Data'!$I$5,0,10*ROW('Hygiene Data'!I162))),'Data Summary'!ED168="Yes"),OFFSET('Hygiene Data'!$I$5,0,10*ROW('Hygiene Data'!I162)),NA())</f>
        <v>#N/A</v>
      </c>
      <c r="BP168" s="531" t="e">
        <f ca="1">+IF(AND(ISNUMBER(OFFSET('Hygiene Data'!$I$7,0,10*ROW('Hygiene Data'!I162))),'Data Summary'!EE168="Yes"),OFFSET('Hygiene Data'!$I$7,0,10*ROW('Hygiene Data'!I162)),NA())</f>
        <v>#N/A</v>
      </c>
      <c r="BQ168" s="531" t="e">
        <f ca="1">+IF(AND(ISNUMBER(OFFSET('Hygiene Data'!$I$9,0,10*ROW('Hygiene Data'!I162))),'Data Summary'!EF168="Yes"),OFFSET('Hygiene Data'!$I$9,0,10*ROW('Hygiene Data'!I162)),NA())</f>
        <v>#N/A</v>
      </c>
    </row>
    <row r="169" spans="1:69" x14ac:dyDescent="0.25">
      <c r="A169" s="527" t="e">
        <f ca="1">+RIGHT('Data Summary'!A169,LEN('Data Summary'!A169)-9)</f>
        <v>#VALUE!</v>
      </c>
      <c r="B169" s="501" t="str">
        <f ca="1">+IF(ISTEXT('Data Summary'!B169),'Data Summary'!B169,"")</f>
        <v/>
      </c>
      <c r="C169" s="528" t="e">
        <f ca="1">+VALUE('Data Summary'!C169)</f>
        <v>#VALUE!</v>
      </c>
      <c r="D169" s="529" t="e">
        <f ca="1">+IF(AND(ISNUMBER(OFFSET('Water Data'!$D$4,0,10*ROW('Water Data'!D163))),'Data Summary'!BS169="Yes"),100-OFFSET('Water Data'!$D$4,0,10*ROW('Water Data'!D163)),NA())</f>
        <v>#N/A</v>
      </c>
      <c r="E169" s="529" t="e">
        <f ca="1">+IF(AND(ISNUMBER(OFFSET('Water Data'!$D$6,0,10*ROW('Water Data'!D163))),'Data Summary'!BT169="Yes"),OFFSET('Water Data'!$D$6,0,10*ROW('Water Data'!D163)),NA())</f>
        <v>#N/A</v>
      </c>
      <c r="F169" s="529" t="e">
        <f ca="1">+IF(AND(ISNUMBER(OFFSET('Water Data'!$D$9,0,10*ROW('Water Data'!D163))),'Data Summary'!BU169="Yes"),OFFSET('Water Data'!$D$9,0,10*ROW('Water Data'!D163)),NA())</f>
        <v>#N/A</v>
      </c>
      <c r="G169" s="529" t="e">
        <f ca="1">+IF(AND(ISNUMBER(OFFSET('Water Data'!$E$4,0,10*ROW('Water Data'!E163))),'Data Summary'!BV169="Yes"),100-OFFSET('Water Data'!$E$4,0,10*ROW('Water Data'!E163)),NA())</f>
        <v>#N/A</v>
      </c>
      <c r="H169" s="529" t="e">
        <f ca="1">+IF(AND(ISNUMBER(OFFSET('Water Data'!$E$6,0,10*ROW('Water Data'!E163))),'Data Summary'!BW169="Yes"),OFFSET('Water Data'!$E$6,0,10*ROW('Water Data'!E163)),NA())</f>
        <v>#N/A</v>
      </c>
      <c r="I169" s="529" t="e">
        <f ca="1">+IF(AND(ISNUMBER(OFFSET('Water Data'!$E$9,0,10*ROW('Water Data'!E163))),'Data Summary'!BX169="Yes"),OFFSET('Water Data'!$E$9,0,10*ROW('Water Data'!E163)),NA())</f>
        <v>#N/A</v>
      </c>
      <c r="J169" s="529" t="e">
        <f ca="1">+IF(AND(ISNUMBER(OFFSET('Water Data'!$F$4,0,10*ROW('Water Data'!F163))),'Data Summary'!BY169="Yes"),100-OFFSET('Water Data'!$F$4,0,10*ROW('Water Data'!F163)),NA())</f>
        <v>#N/A</v>
      </c>
      <c r="K169" s="529" t="e">
        <f ca="1">+IF(AND(ISNUMBER(OFFSET('Water Data'!$F$6,0,10*ROW('Water Data'!F163))),'Data Summary'!BZ169="Yes"),OFFSET('Water Data'!$F$6,0,10*ROW('Water Data'!F163)),NA())</f>
        <v>#N/A</v>
      </c>
      <c r="L169" s="529" t="e">
        <f ca="1">+IF(AND(ISNUMBER(OFFSET('Water Data'!$F$9,0,10*ROW('Water Data'!F163))),'Data Summary'!CA169="Yes"),OFFSET('Water Data'!$F$9,0,10*ROW('Water Data'!F163)),NA())</f>
        <v>#N/A</v>
      </c>
      <c r="M169" s="529" t="e">
        <f ca="1">+IF(AND(ISNUMBER(OFFSET('Water Data'!$G$4,0,10*ROW('Water Data'!G163))),'Data Summary'!CB169="Yes"),100-OFFSET('Water Data'!$G$4,0,10*ROW('Water Data'!G163)),NA())</f>
        <v>#N/A</v>
      </c>
      <c r="N169" s="529" t="e">
        <f ca="1">+IF(AND(ISNUMBER(OFFSET('Water Data'!$G$6,0,10*ROW('Water Data'!G163))),'Data Summary'!CC169="Yes"),OFFSET('Water Data'!$G$6,0,10*ROW('Water Data'!G163)),NA())</f>
        <v>#N/A</v>
      </c>
      <c r="O169" s="529" t="e">
        <f ca="1">+IF(AND(ISNUMBER(OFFSET('Water Data'!$G$9,0,10*ROW('Water Data'!G163))),'Data Summary'!CD169="Yes"),OFFSET('Water Data'!$G$9,0,10*ROW('Water Data'!G163)),NA())</f>
        <v>#N/A</v>
      </c>
      <c r="P169" s="529" t="e">
        <f ca="1">+IF(AND(ISNUMBER(OFFSET('Water Data'!$H$4,0,10*ROW('Water Data'!H163))),'Data Summary'!CE169="Yes"),100-OFFSET('Water Data'!$H$4,0,10*ROW('Water Data'!H163)),NA())</f>
        <v>#N/A</v>
      </c>
      <c r="Q169" s="529" t="e">
        <f ca="1">+IF(AND(ISNUMBER(OFFSET('Water Data'!$H$6,0,10*ROW('Water Data'!H163))),'Data Summary'!CF169="Yes"),OFFSET('Water Data'!$H$6,0,10*ROW('Water Data'!H163)),NA())</f>
        <v>#N/A</v>
      </c>
      <c r="R169" s="529" t="e">
        <f ca="1">+IF(AND(ISNUMBER(OFFSET('Water Data'!$H$9,0,10*ROW('Water Data'!H163))),'Data Summary'!CG169="Yes"),OFFSET('Water Data'!$H$9,0,10*ROW('Water Data'!H163)),NA())</f>
        <v>#N/A</v>
      </c>
      <c r="S169" s="529" t="e">
        <f ca="1">+IF(AND(ISNUMBER(OFFSET('Water Data'!$I$4,0,10*ROW('Water Data'!I163))),'Data Summary'!CH169="Yes"),100-OFFSET('Water Data'!$I$4,0,10*ROW('Water Data'!I163)),NA())</f>
        <v>#N/A</v>
      </c>
      <c r="T169" s="529" t="e">
        <f ca="1">+IF(AND(ISNUMBER(OFFSET('Water Data'!$I$6,0,10*ROW('Water Data'!I163))),'Data Summary'!CI169="Yes"),OFFSET('Water Data'!$I$6,0,10*ROW('Water Data'!I163)),NA())</f>
        <v>#N/A</v>
      </c>
      <c r="U169" s="529" t="e">
        <f ca="1">+IF(AND(ISNUMBER(OFFSET('Water Data'!$I$9,0,10*ROW('Water Data'!I163))),'Data Summary'!CJ169="Yes"),OFFSET('Water Data'!$I$9,0,10*ROW('Water Data'!I163)),NA())</f>
        <v>#N/A</v>
      </c>
      <c r="V169" s="530" t="e">
        <f ca="1">+IF(AND(ISNUMBER(OFFSET('Sanitation Data'!$D$4,0,10*ROW('Sanitation Data'!D163))),'Data Summary'!CK169="Yes"),100-OFFSET('Sanitation Data'!$D$4,0,10*ROW('Sanitation Data'!D163)),NA())</f>
        <v>#N/A</v>
      </c>
      <c r="W169" s="530" t="e">
        <f ca="1">+IF(AND(ISNUMBER(OFFSET('Sanitation Data'!$D$6,0,10*ROW('Sanitation Data'!D163))),'Data Summary'!CL169="Yes"),OFFSET('Sanitation Data'!$D$6,0,10*ROW('Sanitation Data'!D163)),NA())</f>
        <v>#N/A</v>
      </c>
      <c r="X169" s="530" t="e">
        <f ca="1">+IF(AND(ISNUMBER(OFFSET('Sanitation Data'!$D$10,0,10*ROW('Sanitation Data'!D163))),'Data Summary'!CM169="Yes"),OFFSET('Sanitation Data'!$D$10,0,10*ROW('Sanitation Data'!D163)),NA())</f>
        <v>#N/A</v>
      </c>
      <c r="Y169" s="530" t="e">
        <f ca="1">+IF(AND(ISNUMBER(OFFSET('Sanitation Data'!$D$11,0,10*ROW('Sanitation Data'!D163))),'Data Summary'!CN169="Yes"),OFFSET('Sanitation Data'!$D$11,0,10*ROW('Sanitation Data'!D163)),NA())</f>
        <v>#N/A</v>
      </c>
      <c r="Z169" s="530" t="e">
        <f ca="1">+IF(AND(ISNUMBER(OFFSET('Sanitation Data'!$D$12,0,10*ROW('Sanitation Data'!D163))),'Data Summary'!CO169="Yes"),OFFSET('Sanitation Data'!$D$12,0,10*ROW('Sanitation Data'!D163)),NA())</f>
        <v>#N/A</v>
      </c>
      <c r="AA169" s="530" t="e">
        <f ca="1">+IF(AND(ISNUMBER(OFFSET('Sanitation Data'!$E$4,0,10*ROW('Sanitation Data'!E163))),'Data Summary'!CP169="Yes"),100-OFFSET('Sanitation Data'!$E$4,0,10*ROW('Sanitation Data'!E163)),NA())</f>
        <v>#N/A</v>
      </c>
      <c r="AB169" s="530" t="e">
        <f ca="1">+IF(AND(ISNUMBER(OFFSET('Sanitation Data'!$E$6,0,10*ROW('Sanitation Data'!E163))),'Data Summary'!CQ169="Yes"),OFFSET('Sanitation Data'!$E$6,0,10*ROW('Sanitation Data'!E163)),NA())</f>
        <v>#N/A</v>
      </c>
      <c r="AC169" s="530" t="e">
        <f ca="1">+IF(AND(ISNUMBER(OFFSET('Sanitation Data'!$E$10,0,10*ROW('Sanitation Data'!E163))),'Data Summary'!CR169="Yes"),OFFSET('Sanitation Data'!$E$10,0,10*ROW('Sanitation Data'!E163)),NA())</f>
        <v>#N/A</v>
      </c>
      <c r="AD169" s="530" t="e">
        <f ca="1">+IF(AND(ISNUMBER(OFFSET('Sanitation Data'!$E$11,0,10*ROW('Sanitation Data'!E163))),'Data Summary'!CS169="Yes"),OFFSET('Sanitation Data'!$E$11,0,10*ROW('Sanitation Data'!E163)),NA())</f>
        <v>#N/A</v>
      </c>
      <c r="AE169" s="530" t="e">
        <f ca="1">+IF(AND(ISNUMBER(OFFSET('Sanitation Data'!$E$12,0,10*ROW('Sanitation Data'!E163))),'Data Summary'!CT169="Yes"),OFFSET('Sanitation Data'!$E$12,0,10*ROW('Sanitation Data'!E163)),NA())</f>
        <v>#N/A</v>
      </c>
      <c r="AF169" s="530" t="e">
        <f ca="1">+IF(AND(ISNUMBER(OFFSET('Sanitation Data'!$F$4,0,10*ROW('Sanitation Data'!F163))),'Data Summary'!CU169="Yes"),100-OFFSET('Sanitation Data'!$F$4,0,10*ROW('Sanitation Data'!F163)),NA())</f>
        <v>#N/A</v>
      </c>
      <c r="AG169" s="530" t="e">
        <f ca="1">+IF(AND(ISNUMBER(OFFSET('Sanitation Data'!$F$6,0,10*ROW('Sanitation Data'!F163))),'Data Summary'!CV169="Yes"),OFFSET('Sanitation Data'!$F$6,0,10*ROW('Sanitation Data'!F163)),NA())</f>
        <v>#N/A</v>
      </c>
      <c r="AH169" s="530" t="e">
        <f ca="1">+IF(AND(ISNUMBER(OFFSET('Sanitation Data'!$F$10,0,10*ROW('Sanitation Data'!F163))),'Data Summary'!CW169="Yes"),OFFSET('Sanitation Data'!$F$10,0,10*ROW('Sanitation Data'!F163)),NA())</f>
        <v>#N/A</v>
      </c>
      <c r="AI169" s="530" t="e">
        <f ca="1">+IF(AND(ISNUMBER(OFFSET('Sanitation Data'!$F$11,0,10*ROW('Sanitation Data'!F163))),'Data Summary'!CX169="Yes"),OFFSET('Sanitation Data'!$F$11,0,10*ROW('Sanitation Data'!F163)),NA())</f>
        <v>#N/A</v>
      </c>
      <c r="AJ169" s="530" t="e">
        <f ca="1">+IF(AND(ISNUMBER(OFFSET('Sanitation Data'!$F$12,0,10*ROW('Sanitation Data'!F163))),'Data Summary'!CY169="Yes"),OFFSET('Sanitation Data'!$F$12,0,10*ROW('Sanitation Data'!F163)),NA())</f>
        <v>#N/A</v>
      </c>
      <c r="AK169" s="530" t="e">
        <f ca="1">+IF(AND(ISNUMBER(OFFSET('Sanitation Data'!$G$4,0,10*ROW('Sanitation Data'!G163))),'Data Summary'!CZ169="Yes"),100-OFFSET('Sanitation Data'!$G$4,0,10*ROW('Sanitation Data'!G163)),NA())</f>
        <v>#N/A</v>
      </c>
      <c r="AL169" s="530" t="e">
        <f ca="1">+IF(AND(ISNUMBER(OFFSET('Sanitation Data'!$G$6,0,10*ROW('Sanitation Data'!G163))),'Data Summary'!DA169="Yes"),OFFSET('Sanitation Data'!$G$6,0,10*ROW('Sanitation Data'!G163)),NA())</f>
        <v>#N/A</v>
      </c>
      <c r="AM169" s="530" t="e">
        <f ca="1">+IF(AND(ISNUMBER(OFFSET('Sanitation Data'!$G$10,0,10*ROW('Sanitation Data'!G163))),'Data Summary'!DB169="Yes"),OFFSET('Sanitation Data'!$G$10,0,10*ROW('Sanitation Data'!G163)),NA())</f>
        <v>#N/A</v>
      </c>
      <c r="AN169" s="530" t="e">
        <f ca="1">+IF(AND(ISNUMBER(OFFSET('Sanitation Data'!$G$11,0,10*ROW('Sanitation Data'!G163))),'Data Summary'!DC169="Yes"),OFFSET('Sanitation Data'!$G$11,0,10*ROW('Sanitation Data'!G163)),NA())</f>
        <v>#N/A</v>
      </c>
      <c r="AO169" s="530" t="e">
        <f ca="1">+IF(AND(ISNUMBER(OFFSET('Sanitation Data'!$G$12,0,10*ROW('Sanitation Data'!G163))),'Data Summary'!DD169="Yes"),OFFSET('Sanitation Data'!$G$12,0,10*ROW('Sanitation Data'!G163)),NA())</f>
        <v>#N/A</v>
      </c>
      <c r="AP169" s="530" t="e">
        <f ca="1">+IF(AND(ISNUMBER(OFFSET('Sanitation Data'!$H$4,0,10*ROW('Sanitation Data'!H163))),'Data Summary'!DE169="Yes"),100-OFFSET('Sanitation Data'!$H$4,0,10*ROW('Sanitation Data'!H163)),NA())</f>
        <v>#N/A</v>
      </c>
      <c r="AQ169" s="530" t="e">
        <f ca="1">+IF(AND(ISNUMBER(OFFSET('Sanitation Data'!$H$6,0,10*ROW('Sanitation Data'!H163))),'Data Summary'!DF169="Yes"),OFFSET('Sanitation Data'!$H$6,0,10*ROW('Sanitation Data'!H163)),NA())</f>
        <v>#N/A</v>
      </c>
      <c r="AR169" s="530" t="e">
        <f ca="1">+IF(AND(ISNUMBER(OFFSET('Sanitation Data'!$H$10,0,10*ROW('Sanitation Data'!H163))),'Data Summary'!DG169="Yes"),OFFSET('Sanitation Data'!$H$10,0,10*ROW('Sanitation Data'!H163)),NA())</f>
        <v>#N/A</v>
      </c>
      <c r="AS169" s="530" t="e">
        <f ca="1">+IF(AND(ISNUMBER(OFFSET('Sanitation Data'!$H$11,0,10*ROW('Sanitation Data'!H163))),'Data Summary'!DH169="Yes"),OFFSET('Sanitation Data'!$H$11,0,10*ROW('Sanitation Data'!H163)),NA())</f>
        <v>#N/A</v>
      </c>
      <c r="AT169" s="530" t="e">
        <f ca="1">+IF(AND(ISNUMBER(OFFSET('Sanitation Data'!$H$12,0,10*ROW('Sanitation Data'!H163))),'Data Summary'!DI169="Yes"),OFFSET('Sanitation Data'!$H$12,0,10*ROW('Sanitation Data'!H163)),NA())</f>
        <v>#N/A</v>
      </c>
      <c r="AU169" s="530" t="e">
        <f ca="1">+IF(AND(ISNUMBER(OFFSET('Sanitation Data'!$I$4,0,10*ROW('Sanitation Data'!I163))),'Data Summary'!DJ169="Yes"),100-OFFSET('Sanitation Data'!$I$4,0,10*ROW('Sanitation Data'!I163)),NA())</f>
        <v>#N/A</v>
      </c>
      <c r="AV169" s="530" t="e">
        <f ca="1">+IF(AND(ISNUMBER(OFFSET('Sanitation Data'!$I$6,0,10*ROW('Sanitation Data'!I163))),'Data Summary'!DK169="Yes"),OFFSET('Sanitation Data'!$I$6,0,10*ROW('Sanitation Data'!I163)),NA())</f>
        <v>#N/A</v>
      </c>
      <c r="AW169" s="530" t="e">
        <f ca="1">+IF(AND(ISNUMBER(OFFSET('Sanitation Data'!$I$10,0,10*ROW('Sanitation Data'!I163))),'Data Summary'!DL169="Yes"),OFFSET('Sanitation Data'!$I$10,0,10*ROW('Sanitation Data'!I163)),NA())</f>
        <v>#N/A</v>
      </c>
      <c r="AX169" s="530" t="e">
        <f ca="1">+IF(AND(ISNUMBER(OFFSET('Sanitation Data'!$I$11,0,10*ROW('Sanitation Data'!I163))),'Data Summary'!DM169="Yes"),OFFSET('Sanitation Data'!$I$11,0,10*ROW('Sanitation Data'!I163)),NA())</f>
        <v>#N/A</v>
      </c>
      <c r="AY169" s="530" t="e">
        <f ca="1">+IF(AND(ISNUMBER(OFFSET('Sanitation Data'!$I$12,0,10*ROW('Sanitation Data'!I163))),'Data Summary'!DN169="Yes"),OFFSET('Sanitation Data'!$I$12,0,10*ROW('Sanitation Data'!I163)),NA())</f>
        <v>#N/A</v>
      </c>
      <c r="AZ169" s="531" t="e">
        <f ca="1">+IF(AND(ISNUMBER(OFFSET('Hygiene Data'!$D$5,0,10*ROW('Hygiene Data'!D163))),'Data Summary'!DO169="Yes"),OFFSET('Hygiene Data'!$D$5,0,10*ROW('Hygiene Data'!D163)),NA())</f>
        <v>#N/A</v>
      </c>
      <c r="BA169" s="531" t="e">
        <f ca="1">+IF(AND(ISNUMBER(OFFSET('Hygiene Data'!$D$7,0,10*ROW('Hygiene Data'!D163))),'Data Summary'!DP169="Yes"),OFFSET('Hygiene Data'!$D$7,0,10*ROW('Hygiene Data'!D163)),NA())</f>
        <v>#N/A</v>
      </c>
      <c r="BB169" s="531" t="e">
        <f ca="1">+IF(AND(ISNUMBER(OFFSET('Hygiene Data'!$D$9,0,10*ROW('Hygiene Data'!D163))),'Data Summary'!DQ169="Yes"),OFFSET('Hygiene Data'!$D$9,0,10*ROW('Hygiene Data'!D163)),NA())</f>
        <v>#N/A</v>
      </c>
      <c r="BC169" s="531" t="e">
        <f ca="1">+IF(AND(ISNUMBER(OFFSET('Hygiene Data'!$E$5,0,10*ROW('Hygiene Data'!E163))),'Data Summary'!DR169="Yes"),OFFSET('Hygiene Data'!$E$5,0,10*ROW('Hygiene Data'!E163)),NA())</f>
        <v>#N/A</v>
      </c>
      <c r="BD169" s="531" t="e">
        <f ca="1">+IF(AND(ISNUMBER(OFFSET('Hygiene Data'!$E$7,0,10*ROW('Hygiene Data'!E163))),'Data Summary'!DS169="Yes"),OFFSET('Hygiene Data'!$E$7,0,10*ROW('Hygiene Data'!E163)),NA())</f>
        <v>#N/A</v>
      </c>
      <c r="BE169" s="531" t="e">
        <f ca="1">+IF(AND(ISNUMBER(OFFSET('Hygiene Data'!$E$9,0,10*ROW('Hygiene Data'!E163))),'Data Summary'!DT169="Yes"),OFFSET('Hygiene Data'!$E$9,0,10*ROW('Hygiene Data'!E163)),NA())</f>
        <v>#N/A</v>
      </c>
      <c r="BF169" s="531" t="e">
        <f ca="1">+IF(AND(ISNUMBER(OFFSET('Hygiene Data'!$F$5,0,10*ROW('Hygiene Data'!F163))),'Data Summary'!DU169="Yes"),OFFSET('Hygiene Data'!$F$5,0,10*ROW('Hygiene Data'!F163)),NA())</f>
        <v>#N/A</v>
      </c>
      <c r="BG169" s="531" t="e">
        <f ca="1">+IF(AND(ISNUMBER(OFFSET('Hygiene Data'!$F$7,0,10*ROW('Hygiene Data'!F163))),'Data Summary'!DV169="Yes"),OFFSET('Hygiene Data'!$F$7,0,10*ROW('Hygiene Data'!F163)),NA())</f>
        <v>#N/A</v>
      </c>
      <c r="BH169" s="531" t="e">
        <f ca="1">+IF(AND(ISNUMBER(OFFSET('Hygiene Data'!$F$9,0,10*ROW('Hygiene Data'!F163))),'Data Summary'!DW169="Yes"),OFFSET('Hygiene Data'!$F$9,0,10*ROW('Hygiene Data'!F163)),NA())</f>
        <v>#N/A</v>
      </c>
      <c r="BI169" s="531" t="e">
        <f ca="1">+IF(AND(ISNUMBER(OFFSET('Hygiene Data'!$G$5,0,10*ROW('Hygiene Data'!G163))),'Data Summary'!DX169="Yes"),OFFSET('Hygiene Data'!$G$5,0,10*ROW('Hygiene Data'!G163)),NA())</f>
        <v>#N/A</v>
      </c>
      <c r="BJ169" s="531" t="e">
        <f ca="1">+IF(AND(ISNUMBER(OFFSET('Hygiene Data'!$G$7,0,10*ROW('Hygiene Data'!G163))),'Data Summary'!DY169="Yes"),OFFSET('Hygiene Data'!$G$7,0,10*ROW('Hygiene Data'!G163)),NA())</f>
        <v>#N/A</v>
      </c>
      <c r="BK169" s="531" t="e">
        <f ca="1">+IF(AND(ISNUMBER(OFFSET('Hygiene Data'!$G$9,0,10*ROW('Hygiene Data'!G163))),'Data Summary'!DZ169="Yes"),OFFSET('Hygiene Data'!$G$9,0,10*ROW('Hygiene Data'!G163)),NA())</f>
        <v>#N/A</v>
      </c>
      <c r="BL169" s="531" t="e">
        <f ca="1">+IF(AND(ISNUMBER(OFFSET('Hygiene Data'!$H$5,0,10*ROW('Hygiene Data'!H163))),'Data Summary'!EA169="Yes"),OFFSET('Hygiene Data'!$H$5,0,10*ROW('Hygiene Data'!H163)),NA())</f>
        <v>#N/A</v>
      </c>
      <c r="BM169" s="531" t="e">
        <f ca="1">+IF(AND(ISNUMBER(OFFSET('Hygiene Data'!$H$7,0,10*ROW('Hygiene Data'!H163))),'Data Summary'!EB169="Yes"),OFFSET('Hygiene Data'!$H$7,0,10*ROW('Hygiene Data'!H163)),NA())</f>
        <v>#N/A</v>
      </c>
      <c r="BN169" s="531" t="e">
        <f ca="1">+IF(AND(ISNUMBER(OFFSET('Hygiene Data'!$H$9,0,10*ROW('Hygiene Data'!H163))),'Data Summary'!EC169="Yes"),OFFSET('Hygiene Data'!$H$9,0,10*ROW('Hygiene Data'!H163)),NA())</f>
        <v>#N/A</v>
      </c>
      <c r="BO169" s="531" t="e">
        <f ca="1">+IF(AND(ISNUMBER(OFFSET('Hygiene Data'!$I$5,0,10*ROW('Hygiene Data'!I163))),'Data Summary'!ED169="Yes"),OFFSET('Hygiene Data'!$I$5,0,10*ROW('Hygiene Data'!I163)),NA())</f>
        <v>#N/A</v>
      </c>
      <c r="BP169" s="531" t="e">
        <f ca="1">+IF(AND(ISNUMBER(OFFSET('Hygiene Data'!$I$7,0,10*ROW('Hygiene Data'!I163))),'Data Summary'!EE169="Yes"),OFFSET('Hygiene Data'!$I$7,0,10*ROW('Hygiene Data'!I163)),NA())</f>
        <v>#N/A</v>
      </c>
      <c r="BQ169" s="531" t="e">
        <f ca="1">+IF(AND(ISNUMBER(OFFSET('Hygiene Data'!$I$9,0,10*ROW('Hygiene Data'!I163))),'Data Summary'!EF169="Yes"),OFFSET('Hygiene Data'!$I$9,0,10*ROW('Hygiene Data'!I163)),NA())</f>
        <v>#N/A</v>
      </c>
    </row>
    <row r="170" spans="1:69" x14ac:dyDescent="0.25">
      <c r="A170" s="527" t="e">
        <f ca="1">+RIGHT('Data Summary'!A170,LEN('Data Summary'!A170)-9)</f>
        <v>#VALUE!</v>
      </c>
      <c r="B170" s="501" t="str">
        <f ca="1">+IF(ISTEXT('Data Summary'!B170),'Data Summary'!B170,"")</f>
        <v/>
      </c>
      <c r="C170" s="528" t="e">
        <f ca="1">+VALUE('Data Summary'!C170)</f>
        <v>#VALUE!</v>
      </c>
      <c r="D170" s="529" t="e">
        <f ca="1">+IF(AND(ISNUMBER(OFFSET('Water Data'!$D$4,0,10*ROW('Water Data'!D164))),'Data Summary'!BS170="Yes"),100-OFFSET('Water Data'!$D$4,0,10*ROW('Water Data'!D164)),NA())</f>
        <v>#N/A</v>
      </c>
      <c r="E170" s="529" t="e">
        <f ca="1">+IF(AND(ISNUMBER(OFFSET('Water Data'!$D$6,0,10*ROW('Water Data'!D164))),'Data Summary'!BT170="Yes"),OFFSET('Water Data'!$D$6,0,10*ROW('Water Data'!D164)),NA())</f>
        <v>#N/A</v>
      </c>
      <c r="F170" s="529" t="e">
        <f ca="1">+IF(AND(ISNUMBER(OFFSET('Water Data'!$D$9,0,10*ROW('Water Data'!D164))),'Data Summary'!BU170="Yes"),OFFSET('Water Data'!$D$9,0,10*ROW('Water Data'!D164)),NA())</f>
        <v>#N/A</v>
      </c>
      <c r="G170" s="529" t="e">
        <f ca="1">+IF(AND(ISNUMBER(OFFSET('Water Data'!$E$4,0,10*ROW('Water Data'!E164))),'Data Summary'!BV170="Yes"),100-OFFSET('Water Data'!$E$4,0,10*ROW('Water Data'!E164)),NA())</f>
        <v>#N/A</v>
      </c>
      <c r="H170" s="529" t="e">
        <f ca="1">+IF(AND(ISNUMBER(OFFSET('Water Data'!$E$6,0,10*ROW('Water Data'!E164))),'Data Summary'!BW170="Yes"),OFFSET('Water Data'!$E$6,0,10*ROW('Water Data'!E164)),NA())</f>
        <v>#N/A</v>
      </c>
      <c r="I170" s="529" t="e">
        <f ca="1">+IF(AND(ISNUMBER(OFFSET('Water Data'!$E$9,0,10*ROW('Water Data'!E164))),'Data Summary'!BX170="Yes"),OFFSET('Water Data'!$E$9,0,10*ROW('Water Data'!E164)),NA())</f>
        <v>#N/A</v>
      </c>
      <c r="J170" s="529" t="e">
        <f ca="1">+IF(AND(ISNUMBER(OFFSET('Water Data'!$F$4,0,10*ROW('Water Data'!F164))),'Data Summary'!BY170="Yes"),100-OFFSET('Water Data'!$F$4,0,10*ROW('Water Data'!F164)),NA())</f>
        <v>#N/A</v>
      </c>
      <c r="K170" s="529" t="e">
        <f ca="1">+IF(AND(ISNUMBER(OFFSET('Water Data'!$F$6,0,10*ROW('Water Data'!F164))),'Data Summary'!BZ170="Yes"),OFFSET('Water Data'!$F$6,0,10*ROW('Water Data'!F164)),NA())</f>
        <v>#N/A</v>
      </c>
      <c r="L170" s="529" t="e">
        <f ca="1">+IF(AND(ISNUMBER(OFFSET('Water Data'!$F$9,0,10*ROW('Water Data'!F164))),'Data Summary'!CA170="Yes"),OFFSET('Water Data'!$F$9,0,10*ROW('Water Data'!F164)),NA())</f>
        <v>#N/A</v>
      </c>
      <c r="M170" s="529" t="e">
        <f ca="1">+IF(AND(ISNUMBER(OFFSET('Water Data'!$G$4,0,10*ROW('Water Data'!G164))),'Data Summary'!CB170="Yes"),100-OFFSET('Water Data'!$G$4,0,10*ROW('Water Data'!G164)),NA())</f>
        <v>#N/A</v>
      </c>
      <c r="N170" s="529" t="e">
        <f ca="1">+IF(AND(ISNUMBER(OFFSET('Water Data'!$G$6,0,10*ROW('Water Data'!G164))),'Data Summary'!CC170="Yes"),OFFSET('Water Data'!$G$6,0,10*ROW('Water Data'!G164)),NA())</f>
        <v>#N/A</v>
      </c>
      <c r="O170" s="529" t="e">
        <f ca="1">+IF(AND(ISNUMBER(OFFSET('Water Data'!$G$9,0,10*ROW('Water Data'!G164))),'Data Summary'!CD170="Yes"),OFFSET('Water Data'!$G$9,0,10*ROW('Water Data'!G164)),NA())</f>
        <v>#N/A</v>
      </c>
      <c r="P170" s="529" t="e">
        <f ca="1">+IF(AND(ISNUMBER(OFFSET('Water Data'!$H$4,0,10*ROW('Water Data'!H164))),'Data Summary'!CE170="Yes"),100-OFFSET('Water Data'!$H$4,0,10*ROW('Water Data'!H164)),NA())</f>
        <v>#N/A</v>
      </c>
      <c r="Q170" s="529" t="e">
        <f ca="1">+IF(AND(ISNUMBER(OFFSET('Water Data'!$H$6,0,10*ROW('Water Data'!H164))),'Data Summary'!CF170="Yes"),OFFSET('Water Data'!$H$6,0,10*ROW('Water Data'!H164)),NA())</f>
        <v>#N/A</v>
      </c>
      <c r="R170" s="529" t="e">
        <f ca="1">+IF(AND(ISNUMBER(OFFSET('Water Data'!$H$9,0,10*ROW('Water Data'!H164))),'Data Summary'!CG170="Yes"),OFFSET('Water Data'!$H$9,0,10*ROW('Water Data'!H164)),NA())</f>
        <v>#N/A</v>
      </c>
      <c r="S170" s="529" t="e">
        <f ca="1">+IF(AND(ISNUMBER(OFFSET('Water Data'!$I$4,0,10*ROW('Water Data'!I164))),'Data Summary'!CH170="Yes"),100-OFFSET('Water Data'!$I$4,0,10*ROW('Water Data'!I164)),NA())</f>
        <v>#N/A</v>
      </c>
      <c r="T170" s="529" t="e">
        <f ca="1">+IF(AND(ISNUMBER(OFFSET('Water Data'!$I$6,0,10*ROW('Water Data'!I164))),'Data Summary'!CI170="Yes"),OFFSET('Water Data'!$I$6,0,10*ROW('Water Data'!I164)),NA())</f>
        <v>#N/A</v>
      </c>
      <c r="U170" s="529" t="e">
        <f ca="1">+IF(AND(ISNUMBER(OFFSET('Water Data'!$I$9,0,10*ROW('Water Data'!I164))),'Data Summary'!CJ170="Yes"),OFFSET('Water Data'!$I$9,0,10*ROW('Water Data'!I164)),NA())</f>
        <v>#N/A</v>
      </c>
      <c r="V170" s="530" t="e">
        <f ca="1">+IF(AND(ISNUMBER(OFFSET('Sanitation Data'!$D$4,0,10*ROW('Sanitation Data'!D164))),'Data Summary'!CK170="Yes"),100-OFFSET('Sanitation Data'!$D$4,0,10*ROW('Sanitation Data'!D164)),NA())</f>
        <v>#N/A</v>
      </c>
      <c r="W170" s="530" t="e">
        <f ca="1">+IF(AND(ISNUMBER(OFFSET('Sanitation Data'!$D$6,0,10*ROW('Sanitation Data'!D164))),'Data Summary'!CL170="Yes"),OFFSET('Sanitation Data'!$D$6,0,10*ROW('Sanitation Data'!D164)),NA())</f>
        <v>#N/A</v>
      </c>
      <c r="X170" s="530" t="e">
        <f ca="1">+IF(AND(ISNUMBER(OFFSET('Sanitation Data'!$D$10,0,10*ROW('Sanitation Data'!D164))),'Data Summary'!CM170="Yes"),OFFSET('Sanitation Data'!$D$10,0,10*ROW('Sanitation Data'!D164)),NA())</f>
        <v>#N/A</v>
      </c>
      <c r="Y170" s="530" t="e">
        <f ca="1">+IF(AND(ISNUMBER(OFFSET('Sanitation Data'!$D$11,0,10*ROW('Sanitation Data'!D164))),'Data Summary'!CN170="Yes"),OFFSET('Sanitation Data'!$D$11,0,10*ROW('Sanitation Data'!D164)),NA())</f>
        <v>#N/A</v>
      </c>
      <c r="Z170" s="530" t="e">
        <f ca="1">+IF(AND(ISNUMBER(OFFSET('Sanitation Data'!$D$12,0,10*ROW('Sanitation Data'!D164))),'Data Summary'!CO170="Yes"),OFFSET('Sanitation Data'!$D$12,0,10*ROW('Sanitation Data'!D164)),NA())</f>
        <v>#N/A</v>
      </c>
      <c r="AA170" s="530" t="e">
        <f ca="1">+IF(AND(ISNUMBER(OFFSET('Sanitation Data'!$E$4,0,10*ROW('Sanitation Data'!E164))),'Data Summary'!CP170="Yes"),100-OFFSET('Sanitation Data'!$E$4,0,10*ROW('Sanitation Data'!E164)),NA())</f>
        <v>#N/A</v>
      </c>
      <c r="AB170" s="530" t="e">
        <f ca="1">+IF(AND(ISNUMBER(OFFSET('Sanitation Data'!$E$6,0,10*ROW('Sanitation Data'!E164))),'Data Summary'!CQ170="Yes"),OFFSET('Sanitation Data'!$E$6,0,10*ROW('Sanitation Data'!E164)),NA())</f>
        <v>#N/A</v>
      </c>
      <c r="AC170" s="530" t="e">
        <f ca="1">+IF(AND(ISNUMBER(OFFSET('Sanitation Data'!$E$10,0,10*ROW('Sanitation Data'!E164))),'Data Summary'!CR170="Yes"),OFFSET('Sanitation Data'!$E$10,0,10*ROW('Sanitation Data'!E164)),NA())</f>
        <v>#N/A</v>
      </c>
      <c r="AD170" s="530" t="e">
        <f ca="1">+IF(AND(ISNUMBER(OFFSET('Sanitation Data'!$E$11,0,10*ROW('Sanitation Data'!E164))),'Data Summary'!CS170="Yes"),OFFSET('Sanitation Data'!$E$11,0,10*ROW('Sanitation Data'!E164)),NA())</f>
        <v>#N/A</v>
      </c>
      <c r="AE170" s="530" t="e">
        <f ca="1">+IF(AND(ISNUMBER(OFFSET('Sanitation Data'!$E$12,0,10*ROW('Sanitation Data'!E164))),'Data Summary'!CT170="Yes"),OFFSET('Sanitation Data'!$E$12,0,10*ROW('Sanitation Data'!E164)),NA())</f>
        <v>#N/A</v>
      </c>
      <c r="AF170" s="530" t="e">
        <f ca="1">+IF(AND(ISNUMBER(OFFSET('Sanitation Data'!$F$4,0,10*ROW('Sanitation Data'!F164))),'Data Summary'!CU170="Yes"),100-OFFSET('Sanitation Data'!$F$4,0,10*ROW('Sanitation Data'!F164)),NA())</f>
        <v>#N/A</v>
      </c>
      <c r="AG170" s="530" t="e">
        <f ca="1">+IF(AND(ISNUMBER(OFFSET('Sanitation Data'!$F$6,0,10*ROW('Sanitation Data'!F164))),'Data Summary'!CV170="Yes"),OFFSET('Sanitation Data'!$F$6,0,10*ROW('Sanitation Data'!F164)),NA())</f>
        <v>#N/A</v>
      </c>
      <c r="AH170" s="530" t="e">
        <f ca="1">+IF(AND(ISNUMBER(OFFSET('Sanitation Data'!$F$10,0,10*ROW('Sanitation Data'!F164))),'Data Summary'!CW170="Yes"),OFFSET('Sanitation Data'!$F$10,0,10*ROW('Sanitation Data'!F164)),NA())</f>
        <v>#N/A</v>
      </c>
      <c r="AI170" s="530" t="e">
        <f ca="1">+IF(AND(ISNUMBER(OFFSET('Sanitation Data'!$F$11,0,10*ROW('Sanitation Data'!F164))),'Data Summary'!CX170="Yes"),OFFSET('Sanitation Data'!$F$11,0,10*ROW('Sanitation Data'!F164)),NA())</f>
        <v>#N/A</v>
      </c>
      <c r="AJ170" s="530" t="e">
        <f ca="1">+IF(AND(ISNUMBER(OFFSET('Sanitation Data'!$F$12,0,10*ROW('Sanitation Data'!F164))),'Data Summary'!CY170="Yes"),OFFSET('Sanitation Data'!$F$12,0,10*ROW('Sanitation Data'!F164)),NA())</f>
        <v>#N/A</v>
      </c>
      <c r="AK170" s="530" t="e">
        <f ca="1">+IF(AND(ISNUMBER(OFFSET('Sanitation Data'!$G$4,0,10*ROW('Sanitation Data'!G164))),'Data Summary'!CZ170="Yes"),100-OFFSET('Sanitation Data'!$G$4,0,10*ROW('Sanitation Data'!G164)),NA())</f>
        <v>#N/A</v>
      </c>
      <c r="AL170" s="530" t="e">
        <f ca="1">+IF(AND(ISNUMBER(OFFSET('Sanitation Data'!$G$6,0,10*ROW('Sanitation Data'!G164))),'Data Summary'!DA170="Yes"),OFFSET('Sanitation Data'!$G$6,0,10*ROW('Sanitation Data'!G164)),NA())</f>
        <v>#N/A</v>
      </c>
      <c r="AM170" s="530" t="e">
        <f ca="1">+IF(AND(ISNUMBER(OFFSET('Sanitation Data'!$G$10,0,10*ROW('Sanitation Data'!G164))),'Data Summary'!DB170="Yes"),OFFSET('Sanitation Data'!$G$10,0,10*ROW('Sanitation Data'!G164)),NA())</f>
        <v>#N/A</v>
      </c>
      <c r="AN170" s="530" t="e">
        <f ca="1">+IF(AND(ISNUMBER(OFFSET('Sanitation Data'!$G$11,0,10*ROW('Sanitation Data'!G164))),'Data Summary'!DC170="Yes"),OFFSET('Sanitation Data'!$G$11,0,10*ROW('Sanitation Data'!G164)),NA())</f>
        <v>#N/A</v>
      </c>
      <c r="AO170" s="530" t="e">
        <f ca="1">+IF(AND(ISNUMBER(OFFSET('Sanitation Data'!$G$12,0,10*ROW('Sanitation Data'!G164))),'Data Summary'!DD170="Yes"),OFFSET('Sanitation Data'!$G$12,0,10*ROW('Sanitation Data'!G164)),NA())</f>
        <v>#N/A</v>
      </c>
      <c r="AP170" s="530" t="e">
        <f ca="1">+IF(AND(ISNUMBER(OFFSET('Sanitation Data'!$H$4,0,10*ROW('Sanitation Data'!H164))),'Data Summary'!DE170="Yes"),100-OFFSET('Sanitation Data'!$H$4,0,10*ROW('Sanitation Data'!H164)),NA())</f>
        <v>#N/A</v>
      </c>
      <c r="AQ170" s="530" t="e">
        <f ca="1">+IF(AND(ISNUMBER(OFFSET('Sanitation Data'!$H$6,0,10*ROW('Sanitation Data'!H164))),'Data Summary'!DF170="Yes"),OFFSET('Sanitation Data'!$H$6,0,10*ROW('Sanitation Data'!H164)),NA())</f>
        <v>#N/A</v>
      </c>
      <c r="AR170" s="530" t="e">
        <f ca="1">+IF(AND(ISNUMBER(OFFSET('Sanitation Data'!$H$10,0,10*ROW('Sanitation Data'!H164))),'Data Summary'!DG170="Yes"),OFFSET('Sanitation Data'!$H$10,0,10*ROW('Sanitation Data'!H164)),NA())</f>
        <v>#N/A</v>
      </c>
      <c r="AS170" s="530" t="e">
        <f ca="1">+IF(AND(ISNUMBER(OFFSET('Sanitation Data'!$H$11,0,10*ROW('Sanitation Data'!H164))),'Data Summary'!DH170="Yes"),OFFSET('Sanitation Data'!$H$11,0,10*ROW('Sanitation Data'!H164)),NA())</f>
        <v>#N/A</v>
      </c>
      <c r="AT170" s="530" t="e">
        <f ca="1">+IF(AND(ISNUMBER(OFFSET('Sanitation Data'!$H$12,0,10*ROW('Sanitation Data'!H164))),'Data Summary'!DI170="Yes"),OFFSET('Sanitation Data'!$H$12,0,10*ROW('Sanitation Data'!H164)),NA())</f>
        <v>#N/A</v>
      </c>
      <c r="AU170" s="530" t="e">
        <f ca="1">+IF(AND(ISNUMBER(OFFSET('Sanitation Data'!$I$4,0,10*ROW('Sanitation Data'!I164))),'Data Summary'!DJ170="Yes"),100-OFFSET('Sanitation Data'!$I$4,0,10*ROW('Sanitation Data'!I164)),NA())</f>
        <v>#N/A</v>
      </c>
      <c r="AV170" s="530" t="e">
        <f ca="1">+IF(AND(ISNUMBER(OFFSET('Sanitation Data'!$I$6,0,10*ROW('Sanitation Data'!I164))),'Data Summary'!DK170="Yes"),OFFSET('Sanitation Data'!$I$6,0,10*ROW('Sanitation Data'!I164)),NA())</f>
        <v>#N/A</v>
      </c>
      <c r="AW170" s="530" t="e">
        <f ca="1">+IF(AND(ISNUMBER(OFFSET('Sanitation Data'!$I$10,0,10*ROW('Sanitation Data'!I164))),'Data Summary'!DL170="Yes"),OFFSET('Sanitation Data'!$I$10,0,10*ROW('Sanitation Data'!I164)),NA())</f>
        <v>#N/A</v>
      </c>
      <c r="AX170" s="530" t="e">
        <f ca="1">+IF(AND(ISNUMBER(OFFSET('Sanitation Data'!$I$11,0,10*ROW('Sanitation Data'!I164))),'Data Summary'!DM170="Yes"),OFFSET('Sanitation Data'!$I$11,0,10*ROW('Sanitation Data'!I164)),NA())</f>
        <v>#N/A</v>
      </c>
      <c r="AY170" s="530" t="e">
        <f ca="1">+IF(AND(ISNUMBER(OFFSET('Sanitation Data'!$I$12,0,10*ROW('Sanitation Data'!I164))),'Data Summary'!DN170="Yes"),OFFSET('Sanitation Data'!$I$12,0,10*ROW('Sanitation Data'!I164)),NA())</f>
        <v>#N/A</v>
      </c>
      <c r="AZ170" s="531" t="e">
        <f ca="1">+IF(AND(ISNUMBER(OFFSET('Hygiene Data'!$D$5,0,10*ROW('Hygiene Data'!D164))),'Data Summary'!DO170="Yes"),OFFSET('Hygiene Data'!$D$5,0,10*ROW('Hygiene Data'!D164)),NA())</f>
        <v>#N/A</v>
      </c>
      <c r="BA170" s="531" t="e">
        <f ca="1">+IF(AND(ISNUMBER(OFFSET('Hygiene Data'!$D$7,0,10*ROW('Hygiene Data'!D164))),'Data Summary'!DP170="Yes"),OFFSET('Hygiene Data'!$D$7,0,10*ROW('Hygiene Data'!D164)),NA())</f>
        <v>#N/A</v>
      </c>
      <c r="BB170" s="531" t="e">
        <f ca="1">+IF(AND(ISNUMBER(OFFSET('Hygiene Data'!$D$9,0,10*ROW('Hygiene Data'!D164))),'Data Summary'!DQ170="Yes"),OFFSET('Hygiene Data'!$D$9,0,10*ROW('Hygiene Data'!D164)),NA())</f>
        <v>#N/A</v>
      </c>
      <c r="BC170" s="531" t="e">
        <f ca="1">+IF(AND(ISNUMBER(OFFSET('Hygiene Data'!$E$5,0,10*ROW('Hygiene Data'!E164))),'Data Summary'!DR170="Yes"),OFFSET('Hygiene Data'!$E$5,0,10*ROW('Hygiene Data'!E164)),NA())</f>
        <v>#N/A</v>
      </c>
      <c r="BD170" s="531" t="e">
        <f ca="1">+IF(AND(ISNUMBER(OFFSET('Hygiene Data'!$E$7,0,10*ROW('Hygiene Data'!E164))),'Data Summary'!DS170="Yes"),OFFSET('Hygiene Data'!$E$7,0,10*ROW('Hygiene Data'!E164)),NA())</f>
        <v>#N/A</v>
      </c>
      <c r="BE170" s="531" t="e">
        <f ca="1">+IF(AND(ISNUMBER(OFFSET('Hygiene Data'!$E$9,0,10*ROW('Hygiene Data'!E164))),'Data Summary'!DT170="Yes"),OFFSET('Hygiene Data'!$E$9,0,10*ROW('Hygiene Data'!E164)),NA())</f>
        <v>#N/A</v>
      </c>
      <c r="BF170" s="531" t="e">
        <f ca="1">+IF(AND(ISNUMBER(OFFSET('Hygiene Data'!$F$5,0,10*ROW('Hygiene Data'!F164))),'Data Summary'!DU170="Yes"),OFFSET('Hygiene Data'!$F$5,0,10*ROW('Hygiene Data'!F164)),NA())</f>
        <v>#N/A</v>
      </c>
      <c r="BG170" s="531" t="e">
        <f ca="1">+IF(AND(ISNUMBER(OFFSET('Hygiene Data'!$F$7,0,10*ROW('Hygiene Data'!F164))),'Data Summary'!DV170="Yes"),OFFSET('Hygiene Data'!$F$7,0,10*ROW('Hygiene Data'!F164)),NA())</f>
        <v>#N/A</v>
      </c>
      <c r="BH170" s="531" t="e">
        <f ca="1">+IF(AND(ISNUMBER(OFFSET('Hygiene Data'!$F$9,0,10*ROW('Hygiene Data'!F164))),'Data Summary'!DW170="Yes"),OFFSET('Hygiene Data'!$F$9,0,10*ROW('Hygiene Data'!F164)),NA())</f>
        <v>#N/A</v>
      </c>
      <c r="BI170" s="531" t="e">
        <f ca="1">+IF(AND(ISNUMBER(OFFSET('Hygiene Data'!$G$5,0,10*ROW('Hygiene Data'!G164))),'Data Summary'!DX170="Yes"),OFFSET('Hygiene Data'!$G$5,0,10*ROW('Hygiene Data'!G164)),NA())</f>
        <v>#N/A</v>
      </c>
      <c r="BJ170" s="531" t="e">
        <f ca="1">+IF(AND(ISNUMBER(OFFSET('Hygiene Data'!$G$7,0,10*ROW('Hygiene Data'!G164))),'Data Summary'!DY170="Yes"),OFFSET('Hygiene Data'!$G$7,0,10*ROW('Hygiene Data'!G164)),NA())</f>
        <v>#N/A</v>
      </c>
      <c r="BK170" s="531" t="e">
        <f ca="1">+IF(AND(ISNUMBER(OFFSET('Hygiene Data'!$G$9,0,10*ROW('Hygiene Data'!G164))),'Data Summary'!DZ170="Yes"),OFFSET('Hygiene Data'!$G$9,0,10*ROW('Hygiene Data'!G164)),NA())</f>
        <v>#N/A</v>
      </c>
      <c r="BL170" s="531" t="e">
        <f ca="1">+IF(AND(ISNUMBER(OFFSET('Hygiene Data'!$H$5,0,10*ROW('Hygiene Data'!H164))),'Data Summary'!EA170="Yes"),OFFSET('Hygiene Data'!$H$5,0,10*ROW('Hygiene Data'!H164)),NA())</f>
        <v>#N/A</v>
      </c>
      <c r="BM170" s="531" t="e">
        <f ca="1">+IF(AND(ISNUMBER(OFFSET('Hygiene Data'!$H$7,0,10*ROW('Hygiene Data'!H164))),'Data Summary'!EB170="Yes"),OFFSET('Hygiene Data'!$H$7,0,10*ROW('Hygiene Data'!H164)),NA())</f>
        <v>#N/A</v>
      </c>
      <c r="BN170" s="531" t="e">
        <f ca="1">+IF(AND(ISNUMBER(OFFSET('Hygiene Data'!$H$9,0,10*ROW('Hygiene Data'!H164))),'Data Summary'!EC170="Yes"),OFFSET('Hygiene Data'!$H$9,0,10*ROW('Hygiene Data'!H164)),NA())</f>
        <v>#N/A</v>
      </c>
      <c r="BO170" s="531" t="e">
        <f ca="1">+IF(AND(ISNUMBER(OFFSET('Hygiene Data'!$I$5,0,10*ROW('Hygiene Data'!I164))),'Data Summary'!ED170="Yes"),OFFSET('Hygiene Data'!$I$5,0,10*ROW('Hygiene Data'!I164)),NA())</f>
        <v>#N/A</v>
      </c>
      <c r="BP170" s="531" t="e">
        <f ca="1">+IF(AND(ISNUMBER(OFFSET('Hygiene Data'!$I$7,0,10*ROW('Hygiene Data'!I164))),'Data Summary'!EE170="Yes"),OFFSET('Hygiene Data'!$I$7,0,10*ROW('Hygiene Data'!I164)),NA())</f>
        <v>#N/A</v>
      </c>
      <c r="BQ170" s="531" t="e">
        <f ca="1">+IF(AND(ISNUMBER(OFFSET('Hygiene Data'!$I$9,0,10*ROW('Hygiene Data'!I164))),'Data Summary'!EF170="Yes"),OFFSET('Hygiene Data'!$I$9,0,10*ROW('Hygiene Data'!I164)),NA())</f>
        <v>#N/A</v>
      </c>
    </row>
    <row r="171" spans="1:69" x14ac:dyDescent="0.25">
      <c r="A171" s="527" t="e">
        <f ca="1">+RIGHT('Data Summary'!A171,LEN('Data Summary'!A171)-9)</f>
        <v>#VALUE!</v>
      </c>
      <c r="B171" s="501" t="str">
        <f ca="1">+IF(ISTEXT('Data Summary'!B171),'Data Summary'!B171,"")</f>
        <v/>
      </c>
      <c r="C171" s="528" t="e">
        <f ca="1">+VALUE('Data Summary'!C171)</f>
        <v>#VALUE!</v>
      </c>
      <c r="D171" s="529" t="e">
        <f ca="1">+IF(AND(ISNUMBER(OFFSET('Water Data'!$D$4,0,10*ROW('Water Data'!D165))),'Data Summary'!BS171="Yes"),100-OFFSET('Water Data'!$D$4,0,10*ROW('Water Data'!D165)),NA())</f>
        <v>#N/A</v>
      </c>
      <c r="E171" s="529" t="e">
        <f ca="1">+IF(AND(ISNUMBER(OFFSET('Water Data'!$D$6,0,10*ROW('Water Data'!D165))),'Data Summary'!BT171="Yes"),OFFSET('Water Data'!$D$6,0,10*ROW('Water Data'!D165)),NA())</f>
        <v>#N/A</v>
      </c>
      <c r="F171" s="529" t="e">
        <f ca="1">+IF(AND(ISNUMBER(OFFSET('Water Data'!$D$9,0,10*ROW('Water Data'!D165))),'Data Summary'!BU171="Yes"),OFFSET('Water Data'!$D$9,0,10*ROW('Water Data'!D165)),NA())</f>
        <v>#N/A</v>
      </c>
      <c r="G171" s="529" t="e">
        <f ca="1">+IF(AND(ISNUMBER(OFFSET('Water Data'!$E$4,0,10*ROW('Water Data'!E165))),'Data Summary'!BV171="Yes"),100-OFFSET('Water Data'!$E$4,0,10*ROW('Water Data'!E165)),NA())</f>
        <v>#N/A</v>
      </c>
      <c r="H171" s="529" t="e">
        <f ca="1">+IF(AND(ISNUMBER(OFFSET('Water Data'!$E$6,0,10*ROW('Water Data'!E165))),'Data Summary'!BW171="Yes"),OFFSET('Water Data'!$E$6,0,10*ROW('Water Data'!E165)),NA())</f>
        <v>#N/A</v>
      </c>
      <c r="I171" s="529" t="e">
        <f ca="1">+IF(AND(ISNUMBER(OFFSET('Water Data'!$E$9,0,10*ROW('Water Data'!E165))),'Data Summary'!BX171="Yes"),OFFSET('Water Data'!$E$9,0,10*ROW('Water Data'!E165)),NA())</f>
        <v>#N/A</v>
      </c>
      <c r="J171" s="529" t="e">
        <f ca="1">+IF(AND(ISNUMBER(OFFSET('Water Data'!$F$4,0,10*ROW('Water Data'!F165))),'Data Summary'!BY171="Yes"),100-OFFSET('Water Data'!$F$4,0,10*ROW('Water Data'!F165)),NA())</f>
        <v>#N/A</v>
      </c>
      <c r="K171" s="529" t="e">
        <f ca="1">+IF(AND(ISNUMBER(OFFSET('Water Data'!$F$6,0,10*ROW('Water Data'!F165))),'Data Summary'!BZ171="Yes"),OFFSET('Water Data'!$F$6,0,10*ROW('Water Data'!F165)),NA())</f>
        <v>#N/A</v>
      </c>
      <c r="L171" s="529" t="e">
        <f ca="1">+IF(AND(ISNUMBER(OFFSET('Water Data'!$F$9,0,10*ROW('Water Data'!F165))),'Data Summary'!CA171="Yes"),OFFSET('Water Data'!$F$9,0,10*ROW('Water Data'!F165)),NA())</f>
        <v>#N/A</v>
      </c>
      <c r="M171" s="529" t="e">
        <f ca="1">+IF(AND(ISNUMBER(OFFSET('Water Data'!$G$4,0,10*ROW('Water Data'!G165))),'Data Summary'!CB171="Yes"),100-OFFSET('Water Data'!$G$4,0,10*ROW('Water Data'!G165)),NA())</f>
        <v>#N/A</v>
      </c>
      <c r="N171" s="529" t="e">
        <f ca="1">+IF(AND(ISNUMBER(OFFSET('Water Data'!$G$6,0,10*ROW('Water Data'!G165))),'Data Summary'!CC171="Yes"),OFFSET('Water Data'!$G$6,0,10*ROW('Water Data'!G165)),NA())</f>
        <v>#N/A</v>
      </c>
      <c r="O171" s="529" t="e">
        <f ca="1">+IF(AND(ISNUMBER(OFFSET('Water Data'!$G$9,0,10*ROW('Water Data'!G165))),'Data Summary'!CD171="Yes"),OFFSET('Water Data'!$G$9,0,10*ROW('Water Data'!G165)),NA())</f>
        <v>#N/A</v>
      </c>
      <c r="P171" s="529" t="e">
        <f ca="1">+IF(AND(ISNUMBER(OFFSET('Water Data'!$H$4,0,10*ROW('Water Data'!H165))),'Data Summary'!CE171="Yes"),100-OFFSET('Water Data'!$H$4,0,10*ROW('Water Data'!H165)),NA())</f>
        <v>#N/A</v>
      </c>
      <c r="Q171" s="529" t="e">
        <f ca="1">+IF(AND(ISNUMBER(OFFSET('Water Data'!$H$6,0,10*ROW('Water Data'!H165))),'Data Summary'!CF171="Yes"),OFFSET('Water Data'!$H$6,0,10*ROW('Water Data'!H165)),NA())</f>
        <v>#N/A</v>
      </c>
      <c r="R171" s="529" t="e">
        <f ca="1">+IF(AND(ISNUMBER(OFFSET('Water Data'!$H$9,0,10*ROW('Water Data'!H165))),'Data Summary'!CG171="Yes"),OFFSET('Water Data'!$H$9,0,10*ROW('Water Data'!H165)),NA())</f>
        <v>#N/A</v>
      </c>
      <c r="S171" s="529" t="e">
        <f ca="1">+IF(AND(ISNUMBER(OFFSET('Water Data'!$I$4,0,10*ROW('Water Data'!I165))),'Data Summary'!CH171="Yes"),100-OFFSET('Water Data'!$I$4,0,10*ROW('Water Data'!I165)),NA())</f>
        <v>#N/A</v>
      </c>
      <c r="T171" s="529" t="e">
        <f ca="1">+IF(AND(ISNUMBER(OFFSET('Water Data'!$I$6,0,10*ROW('Water Data'!I165))),'Data Summary'!CI171="Yes"),OFFSET('Water Data'!$I$6,0,10*ROW('Water Data'!I165)),NA())</f>
        <v>#N/A</v>
      </c>
      <c r="U171" s="529" t="e">
        <f ca="1">+IF(AND(ISNUMBER(OFFSET('Water Data'!$I$9,0,10*ROW('Water Data'!I165))),'Data Summary'!CJ171="Yes"),OFFSET('Water Data'!$I$9,0,10*ROW('Water Data'!I165)),NA())</f>
        <v>#N/A</v>
      </c>
      <c r="V171" s="530" t="e">
        <f ca="1">+IF(AND(ISNUMBER(OFFSET('Sanitation Data'!$D$4,0,10*ROW('Sanitation Data'!D165))),'Data Summary'!CK171="Yes"),100-OFFSET('Sanitation Data'!$D$4,0,10*ROW('Sanitation Data'!D165)),NA())</f>
        <v>#N/A</v>
      </c>
      <c r="W171" s="530" t="e">
        <f ca="1">+IF(AND(ISNUMBER(OFFSET('Sanitation Data'!$D$6,0,10*ROW('Sanitation Data'!D165))),'Data Summary'!CL171="Yes"),OFFSET('Sanitation Data'!$D$6,0,10*ROW('Sanitation Data'!D165)),NA())</f>
        <v>#N/A</v>
      </c>
      <c r="X171" s="530" t="e">
        <f ca="1">+IF(AND(ISNUMBER(OFFSET('Sanitation Data'!$D$10,0,10*ROW('Sanitation Data'!D165))),'Data Summary'!CM171="Yes"),OFFSET('Sanitation Data'!$D$10,0,10*ROW('Sanitation Data'!D165)),NA())</f>
        <v>#N/A</v>
      </c>
      <c r="Y171" s="530" t="e">
        <f ca="1">+IF(AND(ISNUMBER(OFFSET('Sanitation Data'!$D$11,0,10*ROW('Sanitation Data'!D165))),'Data Summary'!CN171="Yes"),OFFSET('Sanitation Data'!$D$11,0,10*ROW('Sanitation Data'!D165)),NA())</f>
        <v>#N/A</v>
      </c>
      <c r="Z171" s="530" t="e">
        <f ca="1">+IF(AND(ISNUMBER(OFFSET('Sanitation Data'!$D$12,0,10*ROW('Sanitation Data'!D165))),'Data Summary'!CO171="Yes"),OFFSET('Sanitation Data'!$D$12,0,10*ROW('Sanitation Data'!D165)),NA())</f>
        <v>#N/A</v>
      </c>
      <c r="AA171" s="530" t="e">
        <f ca="1">+IF(AND(ISNUMBER(OFFSET('Sanitation Data'!$E$4,0,10*ROW('Sanitation Data'!E165))),'Data Summary'!CP171="Yes"),100-OFFSET('Sanitation Data'!$E$4,0,10*ROW('Sanitation Data'!E165)),NA())</f>
        <v>#N/A</v>
      </c>
      <c r="AB171" s="530" t="e">
        <f ca="1">+IF(AND(ISNUMBER(OFFSET('Sanitation Data'!$E$6,0,10*ROW('Sanitation Data'!E165))),'Data Summary'!CQ171="Yes"),OFFSET('Sanitation Data'!$E$6,0,10*ROW('Sanitation Data'!E165)),NA())</f>
        <v>#N/A</v>
      </c>
      <c r="AC171" s="530" t="e">
        <f ca="1">+IF(AND(ISNUMBER(OFFSET('Sanitation Data'!$E$10,0,10*ROW('Sanitation Data'!E165))),'Data Summary'!CR171="Yes"),OFFSET('Sanitation Data'!$E$10,0,10*ROW('Sanitation Data'!E165)),NA())</f>
        <v>#N/A</v>
      </c>
      <c r="AD171" s="530" t="e">
        <f ca="1">+IF(AND(ISNUMBER(OFFSET('Sanitation Data'!$E$11,0,10*ROW('Sanitation Data'!E165))),'Data Summary'!CS171="Yes"),OFFSET('Sanitation Data'!$E$11,0,10*ROW('Sanitation Data'!E165)),NA())</f>
        <v>#N/A</v>
      </c>
      <c r="AE171" s="530" t="e">
        <f ca="1">+IF(AND(ISNUMBER(OFFSET('Sanitation Data'!$E$12,0,10*ROW('Sanitation Data'!E165))),'Data Summary'!CT171="Yes"),OFFSET('Sanitation Data'!$E$12,0,10*ROW('Sanitation Data'!E165)),NA())</f>
        <v>#N/A</v>
      </c>
      <c r="AF171" s="530" t="e">
        <f ca="1">+IF(AND(ISNUMBER(OFFSET('Sanitation Data'!$F$4,0,10*ROW('Sanitation Data'!F165))),'Data Summary'!CU171="Yes"),100-OFFSET('Sanitation Data'!$F$4,0,10*ROW('Sanitation Data'!F165)),NA())</f>
        <v>#N/A</v>
      </c>
      <c r="AG171" s="530" t="e">
        <f ca="1">+IF(AND(ISNUMBER(OFFSET('Sanitation Data'!$F$6,0,10*ROW('Sanitation Data'!F165))),'Data Summary'!CV171="Yes"),OFFSET('Sanitation Data'!$F$6,0,10*ROW('Sanitation Data'!F165)),NA())</f>
        <v>#N/A</v>
      </c>
      <c r="AH171" s="530" t="e">
        <f ca="1">+IF(AND(ISNUMBER(OFFSET('Sanitation Data'!$F$10,0,10*ROW('Sanitation Data'!F165))),'Data Summary'!CW171="Yes"),OFFSET('Sanitation Data'!$F$10,0,10*ROW('Sanitation Data'!F165)),NA())</f>
        <v>#N/A</v>
      </c>
      <c r="AI171" s="530" t="e">
        <f ca="1">+IF(AND(ISNUMBER(OFFSET('Sanitation Data'!$F$11,0,10*ROW('Sanitation Data'!F165))),'Data Summary'!CX171="Yes"),OFFSET('Sanitation Data'!$F$11,0,10*ROW('Sanitation Data'!F165)),NA())</f>
        <v>#N/A</v>
      </c>
      <c r="AJ171" s="530" t="e">
        <f ca="1">+IF(AND(ISNUMBER(OFFSET('Sanitation Data'!$F$12,0,10*ROW('Sanitation Data'!F165))),'Data Summary'!CY171="Yes"),OFFSET('Sanitation Data'!$F$12,0,10*ROW('Sanitation Data'!F165)),NA())</f>
        <v>#N/A</v>
      </c>
      <c r="AK171" s="530" t="e">
        <f ca="1">+IF(AND(ISNUMBER(OFFSET('Sanitation Data'!$G$4,0,10*ROW('Sanitation Data'!G165))),'Data Summary'!CZ171="Yes"),100-OFFSET('Sanitation Data'!$G$4,0,10*ROW('Sanitation Data'!G165)),NA())</f>
        <v>#N/A</v>
      </c>
      <c r="AL171" s="530" t="e">
        <f ca="1">+IF(AND(ISNUMBER(OFFSET('Sanitation Data'!$G$6,0,10*ROW('Sanitation Data'!G165))),'Data Summary'!DA171="Yes"),OFFSET('Sanitation Data'!$G$6,0,10*ROW('Sanitation Data'!G165)),NA())</f>
        <v>#N/A</v>
      </c>
      <c r="AM171" s="530" t="e">
        <f ca="1">+IF(AND(ISNUMBER(OFFSET('Sanitation Data'!$G$10,0,10*ROW('Sanitation Data'!G165))),'Data Summary'!DB171="Yes"),OFFSET('Sanitation Data'!$G$10,0,10*ROW('Sanitation Data'!G165)),NA())</f>
        <v>#N/A</v>
      </c>
      <c r="AN171" s="530" t="e">
        <f ca="1">+IF(AND(ISNUMBER(OFFSET('Sanitation Data'!$G$11,0,10*ROW('Sanitation Data'!G165))),'Data Summary'!DC171="Yes"),OFFSET('Sanitation Data'!$G$11,0,10*ROW('Sanitation Data'!G165)),NA())</f>
        <v>#N/A</v>
      </c>
      <c r="AO171" s="530" t="e">
        <f ca="1">+IF(AND(ISNUMBER(OFFSET('Sanitation Data'!$G$12,0,10*ROW('Sanitation Data'!G165))),'Data Summary'!DD171="Yes"),OFFSET('Sanitation Data'!$G$12,0,10*ROW('Sanitation Data'!G165)),NA())</f>
        <v>#N/A</v>
      </c>
      <c r="AP171" s="530" t="e">
        <f ca="1">+IF(AND(ISNUMBER(OFFSET('Sanitation Data'!$H$4,0,10*ROW('Sanitation Data'!H165))),'Data Summary'!DE171="Yes"),100-OFFSET('Sanitation Data'!$H$4,0,10*ROW('Sanitation Data'!H165)),NA())</f>
        <v>#N/A</v>
      </c>
      <c r="AQ171" s="530" t="e">
        <f ca="1">+IF(AND(ISNUMBER(OFFSET('Sanitation Data'!$H$6,0,10*ROW('Sanitation Data'!H165))),'Data Summary'!DF171="Yes"),OFFSET('Sanitation Data'!$H$6,0,10*ROW('Sanitation Data'!H165)),NA())</f>
        <v>#N/A</v>
      </c>
      <c r="AR171" s="530" t="e">
        <f ca="1">+IF(AND(ISNUMBER(OFFSET('Sanitation Data'!$H$10,0,10*ROW('Sanitation Data'!H165))),'Data Summary'!DG171="Yes"),OFFSET('Sanitation Data'!$H$10,0,10*ROW('Sanitation Data'!H165)),NA())</f>
        <v>#N/A</v>
      </c>
      <c r="AS171" s="530" t="e">
        <f ca="1">+IF(AND(ISNUMBER(OFFSET('Sanitation Data'!$H$11,0,10*ROW('Sanitation Data'!H165))),'Data Summary'!DH171="Yes"),OFFSET('Sanitation Data'!$H$11,0,10*ROW('Sanitation Data'!H165)),NA())</f>
        <v>#N/A</v>
      </c>
      <c r="AT171" s="530" t="e">
        <f ca="1">+IF(AND(ISNUMBER(OFFSET('Sanitation Data'!$H$12,0,10*ROW('Sanitation Data'!H165))),'Data Summary'!DI171="Yes"),OFFSET('Sanitation Data'!$H$12,0,10*ROW('Sanitation Data'!H165)),NA())</f>
        <v>#N/A</v>
      </c>
      <c r="AU171" s="530" t="e">
        <f ca="1">+IF(AND(ISNUMBER(OFFSET('Sanitation Data'!$I$4,0,10*ROW('Sanitation Data'!I165))),'Data Summary'!DJ171="Yes"),100-OFFSET('Sanitation Data'!$I$4,0,10*ROW('Sanitation Data'!I165)),NA())</f>
        <v>#N/A</v>
      </c>
      <c r="AV171" s="530" t="e">
        <f ca="1">+IF(AND(ISNUMBER(OFFSET('Sanitation Data'!$I$6,0,10*ROW('Sanitation Data'!I165))),'Data Summary'!DK171="Yes"),OFFSET('Sanitation Data'!$I$6,0,10*ROW('Sanitation Data'!I165)),NA())</f>
        <v>#N/A</v>
      </c>
      <c r="AW171" s="530" t="e">
        <f ca="1">+IF(AND(ISNUMBER(OFFSET('Sanitation Data'!$I$10,0,10*ROW('Sanitation Data'!I165))),'Data Summary'!DL171="Yes"),OFFSET('Sanitation Data'!$I$10,0,10*ROW('Sanitation Data'!I165)),NA())</f>
        <v>#N/A</v>
      </c>
      <c r="AX171" s="530" t="e">
        <f ca="1">+IF(AND(ISNUMBER(OFFSET('Sanitation Data'!$I$11,0,10*ROW('Sanitation Data'!I165))),'Data Summary'!DM171="Yes"),OFFSET('Sanitation Data'!$I$11,0,10*ROW('Sanitation Data'!I165)),NA())</f>
        <v>#N/A</v>
      </c>
      <c r="AY171" s="530" t="e">
        <f ca="1">+IF(AND(ISNUMBER(OFFSET('Sanitation Data'!$I$12,0,10*ROW('Sanitation Data'!I165))),'Data Summary'!DN171="Yes"),OFFSET('Sanitation Data'!$I$12,0,10*ROW('Sanitation Data'!I165)),NA())</f>
        <v>#N/A</v>
      </c>
      <c r="AZ171" s="531" t="e">
        <f ca="1">+IF(AND(ISNUMBER(OFFSET('Hygiene Data'!$D$5,0,10*ROW('Hygiene Data'!D165))),'Data Summary'!DO171="Yes"),OFFSET('Hygiene Data'!$D$5,0,10*ROW('Hygiene Data'!D165)),NA())</f>
        <v>#N/A</v>
      </c>
      <c r="BA171" s="531" t="e">
        <f ca="1">+IF(AND(ISNUMBER(OFFSET('Hygiene Data'!$D$7,0,10*ROW('Hygiene Data'!D165))),'Data Summary'!DP171="Yes"),OFFSET('Hygiene Data'!$D$7,0,10*ROW('Hygiene Data'!D165)),NA())</f>
        <v>#N/A</v>
      </c>
      <c r="BB171" s="531" t="e">
        <f ca="1">+IF(AND(ISNUMBER(OFFSET('Hygiene Data'!$D$9,0,10*ROW('Hygiene Data'!D165))),'Data Summary'!DQ171="Yes"),OFFSET('Hygiene Data'!$D$9,0,10*ROW('Hygiene Data'!D165)),NA())</f>
        <v>#N/A</v>
      </c>
      <c r="BC171" s="531" t="e">
        <f ca="1">+IF(AND(ISNUMBER(OFFSET('Hygiene Data'!$E$5,0,10*ROW('Hygiene Data'!E165))),'Data Summary'!DR171="Yes"),OFFSET('Hygiene Data'!$E$5,0,10*ROW('Hygiene Data'!E165)),NA())</f>
        <v>#N/A</v>
      </c>
      <c r="BD171" s="531" t="e">
        <f ca="1">+IF(AND(ISNUMBER(OFFSET('Hygiene Data'!$E$7,0,10*ROW('Hygiene Data'!E165))),'Data Summary'!DS171="Yes"),OFFSET('Hygiene Data'!$E$7,0,10*ROW('Hygiene Data'!E165)),NA())</f>
        <v>#N/A</v>
      </c>
      <c r="BE171" s="531" t="e">
        <f ca="1">+IF(AND(ISNUMBER(OFFSET('Hygiene Data'!$E$9,0,10*ROW('Hygiene Data'!E165))),'Data Summary'!DT171="Yes"),OFFSET('Hygiene Data'!$E$9,0,10*ROW('Hygiene Data'!E165)),NA())</f>
        <v>#N/A</v>
      </c>
      <c r="BF171" s="531" t="e">
        <f ca="1">+IF(AND(ISNUMBER(OFFSET('Hygiene Data'!$F$5,0,10*ROW('Hygiene Data'!F165))),'Data Summary'!DU171="Yes"),OFFSET('Hygiene Data'!$F$5,0,10*ROW('Hygiene Data'!F165)),NA())</f>
        <v>#N/A</v>
      </c>
      <c r="BG171" s="531" t="e">
        <f ca="1">+IF(AND(ISNUMBER(OFFSET('Hygiene Data'!$F$7,0,10*ROW('Hygiene Data'!F165))),'Data Summary'!DV171="Yes"),OFFSET('Hygiene Data'!$F$7,0,10*ROW('Hygiene Data'!F165)),NA())</f>
        <v>#N/A</v>
      </c>
      <c r="BH171" s="531" t="e">
        <f ca="1">+IF(AND(ISNUMBER(OFFSET('Hygiene Data'!$F$9,0,10*ROW('Hygiene Data'!F165))),'Data Summary'!DW171="Yes"),OFFSET('Hygiene Data'!$F$9,0,10*ROW('Hygiene Data'!F165)),NA())</f>
        <v>#N/A</v>
      </c>
      <c r="BI171" s="531" t="e">
        <f ca="1">+IF(AND(ISNUMBER(OFFSET('Hygiene Data'!$G$5,0,10*ROW('Hygiene Data'!G165))),'Data Summary'!DX171="Yes"),OFFSET('Hygiene Data'!$G$5,0,10*ROW('Hygiene Data'!G165)),NA())</f>
        <v>#N/A</v>
      </c>
      <c r="BJ171" s="531" t="e">
        <f ca="1">+IF(AND(ISNUMBER(OFFSET('Hygiene Data'!$G$7,0,10*ROW('Hygiene Data'!G165))),'Data Summary'!DY171="Yes"),OFFSET('Hygiene Data'!$G$7,0,10*ROW('Hygiene Data'!G165)),NA())</f>
        <v>#N/A</v>
      </c>
      <c r="BK171" s="531" t="e">
        <f ca="1">+IF(AND(ISNUMBER(OFFSET('Hygiene Data'!$G$9,0,10*ROW('Hygiene Data'!G165))),'Data Summary'!DZ171="Yes"),OFFSET('Hygiene Data'!$G$9,0,10*ROW('Hygiene Data'!G165)),NA())</f>
        <v>#N/A</v>
      </c>
      <c r="BL171" s="531" t="e">
        <f ca="1">+IF(AND(ISNUMBER(OFFSET('Hygiene Data'!$H$5,0,10*ROW('Hygiene Data'!H165))),'Data Summary'!EA171="Yes"),OFFSET('Hygiene Data'!$H$5,0,10*ROW('Hygiene Data'!H165)),NA())</f>
        <v>#N/A</v>
      </c>
      <c r="BM171" s="531" t="e">
        <f ca="1">+IF(AND(ISNUMBER(OFFSET('Hygiene Data'!$H$7,0,10*ROW('Hygiene Data'!H165))),'Data Summary'!EB171="Yes"),OFFSET('Hygiene Data'!$H$7,0,10*ROW('Hygiene Data'!H165)),NA())</f>
        <v>#N/A</v>
      </c>
      <c r="BN171" s="531" t="e">
        <f ca="1">+IF(AND(ISNUMBER(OFFSET('Hygiene Data'!$H$9,0,10*ROW('Hygiene Data'!H165))),'Data Summary'!EC171="Yes"),OFFSET('Hygiene Data'!$H$9,0,10*ROW('Hygiene Data'!H165)),NA())</f>
        <v>#N/A</v>
      </c>
      <c r="BO171" s="531" t="e">
        <f ca="1">+IF(AND(ISNUMBER(OFFSET('Hygiene Data'!$I$5,0,10*ROW('Hygiene Data'!I165))),'Data Summary'!ED171="Yes"),OFFSET('Hygiene Data'!$I$5,0,10*ROW('Hygiene Data'!I165)),NA())</f>
        <v>#N/A</v>
      </c>
      <c r="BP171" s="531" t="e">
        <f ca="1">+IF(AND(ISNUMBER(OFFSET('Hygiene Data'!$I$7,0,10*ROW('Hygiene Data'!I165))),'Data Summary'!EE171="Yes"),OFFSET('Hygiene Data'!$I$7,0,10*ROW('Hygiene Data'!I165)),NA())</f>
        <v>#N/A</v>
      </c>
      <c r="BQ171" s="531" t="e">
        <f ca="1">+IF(AND(ISNUMBER(OFFSET('Hygiene Data'!$I$9,0,10*ROW('Hygiene Data'!I165))),'Data Summary'!EF171="Yes"),OFFSET('Hygiene Data'!$I$9,0,10*ROW('Hygiene Data'!I165)),NA())</f>
        <v>#N/A</v>
      </c>
    </row>
    <row r="172" spans="1:69" x14ac:dyDescent="0.25">
      <c r="A172" s="527" t="e">
        <f ca="1">+RIGHT('Data Summary'!A172,LEN('Data Summary'!A172)-9)</f>
        <v>#VALUE!</v>
      </c>
      <c r="B172" s="501" t="str">
        <f ca="1">+IF(ISTEXT('Data Summary'!B172),'Data Summary'!B172,"")</f>
        <v/>
      </c>
      <c r="C172" s="528" t="e">
        <f ca="1">+VALUE('Data Summary'!C172)</f>
        <v>#VALUE!</v>
      </c>
      <c r="D172" s="529" t="e">
        <f ca="1">+IF(AND(ISNUMBER(OFFSET('Water Data'!$D$4,0,10*ROW('Water Data'!D166))),'Data Summary'!BS172="Yes"),100-OFFSET('Water Data'!$D$4,0,10*ROW('Water Data'!D166)),NA())</f>
        <v>#N/A</v>
      </c>
      <c r="E172" s="529" t="e">
        <f ca="1">+IF(AND(ISNUMBER(OFFSET('Water Data'!$D$6,0,10*ROW('Water Data'!D166))),'Data Summary'!BT172="Yes"),OFFSET('Water Data'!$D$6,0,10*ROW('Water Data'!D166)),NA())</f>
        <v>#N/A</v>
      </c>
      <c r="F172" s="529" t="e">
        <f ca="1">+IF(AND(ISNUMBER(OFFSET('Water Data'!$D$9,0,10*ROW('Water Data'!D166))),'Data Summary'!BU172="Yes"),OFFSET('Water Data'!$D$9,0,10*ROW('Water Data'!D166)),NA())</f>
        <v>#N/A</v>
      </c>
      <c r="G172" s="529" t="e">
        <f ca="1">+IF(AND(ISNUMBER(OFFSET('Water Data'!$E$4,0,10*ROW('Water Data'!E166))),'Data Summary'!BV172="Yes"),100-OFFSET('Water Data'!$E$4,0,10*ROW('Water Data'!E166)),NA())</f>
        <v>#N/A</v>
      </c>
      <c r="H172" s="529" t="e">
        <f ca="1">+IF(AND(ISNUMBER(OFFSET('Water Data'!$E$6,0,10*ROW('Water Data'!E166))),'Data Summary'!BW172="Yes"),OFFSET('Water Data'!$E$6,0,10*ROW('Water Data'!E166)),NA())</f>
        <v>#N/A</v>
      </c>
      <c r="I172" s="529" t="e">
        <f ca="1">+IF(AND(ISNUMBER(OFFSET('Water Data'!$E$9,0,10*ROW('Water Data'!E166))),'Data Summary'!BX172="Yes"),OFFSET('Water Data'!$E$9,0,10*ROW('Water Data'!E166)),NA())</f>
        <v>#N/A</v>
      </c>
      <c r="J172" s="529" t="e">
        <f ca="1">+IF(AND(ISNUMBER(OFFSET('Water Data'!$F$4,0,10*ROW('Water Data'!F166))),'Data Summary'!BY172="Yes"),100-OFFSET('Water Data'!$F$4,0,10*ROW('Water Data'!F166)),NA())</f>
        <v>#N/A</v>
      </c>
      <c r="K172" s="529" t="e">
        <f ca="1">+IF(AND(ISNUMBER(OFFSET('Water Data'!$F$6,0,10*ROW('Water Data'!F166))),'Data Summary'!BZ172="Yes"),OFFSET('Water Data'!$F$6,0,10*ROW('Water Data'!F166)),NA())</f>
        <v>#N/A</v>
      </c>
      <c r="L172" s="529" t="e">
        <f ca="1">+IF(AND(ISNUMBER(OFFSET('Water Data'!$F$9,0,10*ROW('Water Data'!F166))),'Data Summary'!CA172="Yes"),OFFSET('Water Data'!$F$9,0,10*ROW('Water Data'!F166)),NA())</f>
        <v>#N/A</v>
      </c>
      <c r="M172" s="529" t="e">
        <f ca="1">+IF(AND(ISNUMBER(OFFSET('Water Data'!$G$4,0,10*ROW('Water Data'!G166))),'Data Summary'!CB172="Yes"),100-OFFSET('Water Data'!$G$4,0,10*ROW('Water Data'!G166)),NA())</f>
        <v>#N/A</v>
      </c>
      <c r="N172" s="529" t="e">
        <f ca="1">+IF(AND(ISNUMBER(OFFSET('Water Data'!$G$6,0,10*ROW('Water Data'!G166))),'Data Summary'!CC172="Yes"),OFFSET('Water Data'!$G$6,0,10*ROW('Water Data'!G166)),NA())</f>
        <v>#N/A</v>
      </c>
      <c r="O172" s="529" t="e">
        <f ca="1">+IF(AND(ISNUMBER(OFFSET('Water Data'!$G$9,0,10*ROW('Water Data'!G166))),'Data Summary'!CD172="Yes"),OFFSET('Water Data'!$G$9,0,10*ROW('Water Data'!G166)),NA())</f>
        <v>#N/A</v>
      </c>
      <c r="P172" s="529" t="e">
        <f ca="1">+IF(AND(ISNUMBER(OFFSET('Water Data'!$H$4,0,10*ROW('Water Data'!H166))),'Data Summary'!CE172="Yes"),100-OFFSET('Water Data'!$H$4,0,10*ROW('Water Data'!H166)),NA())</f>
        <v>#N/A</v>
      </c>
      <c r="Q172" s="529" t="e">
        <f ca="1">+IF(AND(ISNUMBER(OFFSET('Water Data'!$H$6,0,10*ROW('Water Data'!H166))),'Data Summary'!CF172="Yes"),OFFSET('Water Data'!$H$6,0,10*ROW('Water Data'!H166)),NA())</f>
        <v>#N/A</v>
      </c>
      <c r="R172" s="529" t="e">
        <f ca="1">+IF(AND(ISNUMBER(OFFSET('Water Data'!$H$9,0,10*ROW('Water Data'!H166))),'Data Summary'!CG172="Yes"),OFFSET('Water Data'!$H$9,0,10*ROW('Water Data'!H166)),NA())</f>
        <v>#N/A</v>
      </c>
      <c r="S172" s="529" t="e">
        <f ca="1">+IF(AND(ISNUMBER(OFFSET('Water Data'!$I$4,0,10*ROW('Water Data'!I166))),'Data Summary'!CH172="Yes"),100-OFFSET('Water Data'!$I$4,0,10*ROW('Water Data'!I166)),NA())</f>
        <v>#N/A</v>
      </c>
      <c r="T172" s="529" t="e">
        <f ca="1">+IF(AND(ISNUMBER(OFFSET('Water Data'!$I$6,0,10*ROW('Water Data'!I166))),'Data Summary'!CI172="Yes"),OFFSET('Water Data'!$I$6,0,10*ROW('Water Data'!I166)),NA())</f>
        <v>#N/A</v>
      </c>
      <c r="U172" s="529" t="e">
        <f ca="1">+IF(AND(ISNUMBER(OFFSET('Water Data'!$I$9,0,10*ROW('Water Data'!I166))),'Data Summary'!CJ172="Yes"),OFFSET('Water Data'!$I$9,0,10*ROW('Water Data'!I166)),NA())</f>
        <v>#N/A</v>
      </c>
      <c r="V172" s="530" t="e">
        <f ca="1">+IF(AND(ISNUMBER(OFFSET('Sanitation Data'!$D$4,0,10*ROW('Sanitation Data'!D166))),'Data Summary'!CK172="Yes"),100-OFFSET('Sanitation Data'!$D$4,0,10*ROW('Sanitation Data'!D166)),NA())</f>
        <v>#N/A</v>
      </c>
      <c r="W172" s="530" t="e">
        <f ca="1">+IF(AND(ISNUMBER(OFFSET('Sanitation Data'!$D$6,0,10*ROW('Sanitation Data'!D166))),'Data Summary'!CL172="Yes"),OFFSET('Sanitation Data'!$D$6,0,10*ROW('Sanitation Data'!D166)),NA())</f>
        <v>#N/A</v>
      </c>
      <c r="X172" s="530" t="e">
        <f ca="1">+IF(AND(ISNUMBER(OFFSET('Sanitation Data'!$D$10,0,10*ROW('Sanitation Data'!D166))),'Data Summary'!CM172="Yes"),OFFSET('Sanitation Data'!$D$10,0,10*ROW('Sanitation Data'!D166)),NA())</f>
        <v>#N/A</v>
      </c>
      <c r="Y172" s="530" t="e">
        <f ca="1">+IF(AND(ISNUMBER(OFFSET('Sanitation Data'!$D$11,0,10*ROW('Sanitation Data'!D166))),'Data Summary'!CN172="Yes"),OFFSET('Sanitation Data'!$D$11,0,10*ROW('Sanitation Data'!D166)),NA())</f>
        <v>#N/A</v>
      </c>
      <c r="Z172" s="530" t="e">
        <f ca="1">+IF(AND(ISNUMBER(OFFSET('Sanitation Data'!$D$12,0,10*ROW('Sanitation Data'!D166))),'Data Summary'!CO172="Yes"),OFFSET('Sanitation Data'!$D$12,0,10*ROW('Sanitation Data'!D166)),NA())</f>
        <v>#N/A</v>
      </c>
      <c r="AA172" s="530" t="e">
        <f ca="1">+IF(AND(ISNUMBER(OFFSET('Sanitation Data'!$E$4,0,10*ROW('Sanitation Data'!E166))),'Data Summary'!CP172="Yes"),100-OFFSET('Sanitation Data'!$E$4,0,10*ROW('Sanitation Data'!E166)),NA())</f>
        <v>#N/A</v>
      </c>
      <c r="AB172" s="530" t="e">
        <f ca="1">+IF(AND(ISNUMBER(OFFSET('Sanitation Data'!$E$6,0,10*ROW('Sanitation Data'!E166))),'Data Summary'!CQ172="Yes"),OFFSET('Sanitation Data'!$E$6,0,10*ROW('Sanitation Data'!E166)),NA())</f>
        <v>#N/A</v>
      </c>
      <c r="AC172" s="530" t="e">
        <f ca="1">+IF(AND(ISNUMBER(OFFSET('Sanitation Data'!$E$10,0,10*ROW('Sanitation Data'!E166))),'Data Summary'!CR172="Yes"),OFFSET('Sanitation Data'!$E$10,0,10*ROW('Sanitation Data'!E166)),NA())</f>
        <v>#N/A</v>
      </c>
      <c r="AD172" s="530" t="e">
        <f ca="1">+IF(AND(ISNUMBER(OFFSET('Sanitation Data'!$E$11,0,10*ROW('Sanitation Data'!E166))),'Data Summary'!CS172="Yes"),OFFSET('Sanitation Data'!$E$11,0,10*ROW('Sanitation Data'!E166)),NA())</f>
        <v>#N/A</v>
      </c>
      <c r="AE172" s="530" t="e">
        <f ca="1">+IF(AND(ISNUMBER(OFFSET('Sanitation Data'!$E$12,0,10*ROW('Sanitation Data'!E166))),'Data Summary'!CT172="Yes"),OFFSET('Sanitation Data'!$E$12,0,10*ROW('Sanitation Data'!E166)),NA())</f>
        <v>#N/A</v>
      </c>
      <c r="AF172" s="530" t="e">
        <f ca="1">+IF(AND(ISNUMBER(OFFSET('Sanitation Data'!$F$4,0,10*ROW('Sanitation Data'!F166))),'Data Summary'!CU172="Yes"),100-OFFSET('Sanitation Data'!$F$4,0,10*ROW('Sanitation Data'!F166)),NA())</f>
        <v>#N/A</v>
      </c>
      <c r="AG172" s="530" t="e">
        <f ca="1">+IF(AND(ISNUMBER(OFFSET('Sanitation Data'!$F$6,0,10*ROW('Sanitation Data'!F166))),'Data Summary'!CV172="Yes"),OFFSET('Sanitation Data'!$F$6,0,10*ROW('Sanitation Data'!F166)),NA())</f>
        <v>#N/A</v>
      </c>
      <c r="AH172" s="530" t="e">
        <f ca="1">+IF(AND(ISNUMBER(OFFSET('Sanitation Data'!$F$10,0,10*ROW('Sanitation Data'!F166))),'Data Summary'!CW172="Yes"),OFFSET('Sanitation Data'!$F$10,0,10*ROW('Sanitation Data'!F166)),NA())</f>
        <v>#N/A</v>
      </c>
      <c r="AI172" s="530" t="e">
        <f ca="1">+IF(AND(ISNUMBER(OFFSET('Sanitation Data'!$F$11,0,10*ROW('Sanitation Data'!F166))),'Data Summary'!CX172="Yes"),OFFSET('Sanitation Data'!$F$11,0,10*ROW('Sanitation Data'!F166)),NA())</f>
        <v>#N/A</v>
      </c>
      <c r="AJ172" s="530" t="e">
        <f ca="1">+IF(AND(ISNUMBER(OFFSET('Sanitation Data'!$F$12,0,10*ROW('Sanitation Data'!F166))),'Data Summary'!CY172="Yes"),OFFSET('Sanitation Data'!$F$12,0,10*ROW('Sanitation Data'!F166)),NA())</f>
        <v>#N/A</v>
      </c>
      <c r="AK172" s="530" t="e">
        <f ca="1">+IF(AND(ISNUMBER(OFFSET('Sanitation Data'!$G$4,0,10*ROW('Sanitation Data'!G166))),'Data Summary'!CZ172="Yes"),100-OFFSET('Sanitation Data'!$G$4,0,10*ROW('Sanitation Data'!G166)),NA())</f>
        <v>#N/A</v>
      </c>
      <c r="AL172" s="530" t="e">
        <f ca="1">+IF(AND(ISNUMBER(OFFSET('Sanitation Data'!$G$6,0,10*ROW('Sanitation Data'!G166))),'Data Summary'!DA172="Yes"),OFFSET('Sanitation Data'!$G$6,0,10*ROW('Sanitation Data'!G166)),NA())</f>
        <v>#N/A</v>
      </c>
      <c r="AM172" s="530" t="e">
        <f ca="1">+IF(AND(ISNUMBER(OFFSET('Sanitation Data'!$G$10,0,10*ROW('Sanitation Data'!G166))),'Data Summary'!DB172="Yes"),OFFSET('Sanitation Data'!$G$10,0,10*ROW('Sanitation Data'!G166)),NA())</f>
        <v>#N/A</v>
      </c>
      <c r="AN172" s="530" t="e">
        <f ca="1">+IF(AND(ISNUMBER(OFFSET('Sanitation Data'!$G$11,0,10*ROW('Sanitation Data'!G166))),'Data Summary'!DC172="Yes"),OFFSET('Sanitation Data'!$G$11,0,10*ROW('Sanitation Data'!G166)),NA())</f>
        <v>#N/A</v>
      </c>
      <c r="AO172" s="530" t="e">
        <f ca="1">+IF(AND(ISNUMBER(OFFSET('Sanitation Data'!$G$12,0,10*ROW('Sanitation Data'!G166))),'Data Summary'!DD172="Yes"),OFFSET('Sanitation Data'!$G$12,0,10*ROW('Sanitation Data'!G166)),NA())</f>
        <v>#N/A</v>
      </c>
      <c r="AP172" s="530" t="e">
        <f ca="1">+IF(AND(ISNUMBER(OFFSET('Sanitation Data'!$H$4,0,10*ROW('Sanitation Data'!H166))),'Data Summary'!DE172="Yes"),100-OFFSET('Sanitation Data'!$H$4,0,10*ROW('Sanitation Data'!H166)),NA())</f>
        <v>#N/A</v>
      </c>
      <c r="AQ172" s="530" t="e">
        <f ca="1">+IF(AND(ISNUMBER(OFFSET('Sanitation Data'!$H$6,0,10*ROW('Sanitation Data'!H166))),'Data Summary'!DF172="Yes"),OFFSET('Sanitation Data'!$H$6,0,10*ROW('Sanitation Data'!H166)),NA())</f>
        <v>#N/A</v>
      </c>
      <c r="AR172" s="530" t="e">
        <f ca="1">+IF(AND(ISNUMBER(OFFSET('Sanitation Data'!$H$10,0,10*ROW('Sanitation Data'!H166))),'Data Summary'!DG172="Yes"),OFFSET('Sanitation Data'!$H$10,0,10*ROW('Sanitation Data'!H166)),NA())</f>
        <v>#N/A</v>
      </c>
      <c r="AS172" s="530" t="e">
        <f ca="1">+IF(AND(ISNUMBER(OFFSET('Sanitation Data'!$H$11,0,10*ROW('Sanitation Data'!H166))),'Data Summary'!DH172="Yes"),OFFSET('Sanitation Data'!$H$11,0,10*ROW('Sanitation Data'!H166)),NA())</f>
        <v>#N/A</v>
      </c>
      <c r="AT172" s="530" t="e">
        <f ca="1">+IF(AND(ISNUMBER(OFFSET('Sanitation Data'!$H$12,0,10*ROW('Sanitation Data'!H166))),'Data Summary'!DI172="Yes"),OFFSET('Sanitation Data'!$H$12,0,10*ROW('Sanitation Data'!H166)),NA())</f>
        <v>#N/A</v>
      </c>
      <c r="AU172" s="530" t="e">
        <f ca="1">+IF(AND(ISNUMBER(OFFSET('Sanitation Data'!$I$4,0,10*ROW('Sanitation Data'!I166))),'Data Summary'!DJ172="Yes"),100-OFFSET('Sanitation Data'!$I$4,0,10*ROW('Sanitation Data'!I166)),NA())</f>
        <v>#N/A</v>
      </c>
      <c r="AV172" s="530" t="e">
        <f ca="1">+IF(AND(ISNUMBER(OFFSET('Sanitation Data'!$I$6,0,10*ROW('Sanitation Data'!I166))),'Data Summary'!DK172="Yes"),OFFSET('Sanitation Data'!$I$6,0,10*ROW('Sanitation Data'!I166)),NA())</f>
        <v>#N/A</v>
      </c>
      <c r="AW172" s="530" t="e">
        <f ca="1">+IF(AND(ISNUMBER(OFFSET('Sanitation Data'!$I$10,0,10*ROW('Sanitation Data'!I166))),'Data Summary'!DL172="Yes"),OFFSET('Sanitation Data'!$I$10,0,10*ROW('Sanitation Data'!I166)),NA())</f>
        <v>#N/A</v>
      </c>
      <c r="AX172" s="530" t="e">
        <f ca="1">+IF(AND(ISNUMBER(OFFSET('Sanitation Data'!$I$11,0,10*ROW('Sanitation Data'!I166))),'Data Summary'!DM172="Yes"),OFFSET('Sanitation Data'!$I$11,0,10*ROW('Sanitation Data'!I166)),NA())</f>
        <v>#N/A</v>
      </c>
      <c r="AY172" s="530" t="e">
        <f ca="1">+IF(AND(ISNUMBER(OFFSET('Sanitation Data'!$I$12,0,10*ROW('Sanitation Data'!I166))),'Data Summary'!DN172="Yes"),OFFSET('Sanitation Data'!$I$12,0,10*ROW('Sanitation Data'!I166)),NA())</f>
        <v>#N/A</v>
      </c>
      <c r="AZ172" s="531" t="e">
        <f ca="1">+IF(AND(ISNUMBER(OFFSET('Hygiene Data'!$D$5,0,10*ROW('Hygiene Data'!D166))),'Data Summary'!DO172="Yes"),OFFSET('Hygiene Data'!$D$5,0,10*ROW('Hygiene Data'!D166)),NA())</f>
        <v>#N/A</v>
      </c>
      <c r="BA172" s="531" t="e">
        <f ca="1">+IF(AND(ISNUMBER(OFFSET('Hygiene Data'!$D$7,0,10*ROW('Hygiene Data'!D166))),'Data Summary'!DP172="Yes"),OFFSET('Hygiene Data'!$D$7,0,10*ROW('Hygiene Data'!D166)),NA())</f>
        <v>#N/A</v>
      </c>
      <c r="BB172" s="531" t="e">
        <f ca="1">+IF(AND(ISNUMBER(OFFSET('Hygiene Data'!$D$9,0,10*ROW('Hygiene Data'!D166))),'Data Summary'!DQ172="Yes"),OFFSET('Hygiene Data'!$D$9,0,10*ROW('Hygiene Data'!D166)),NA())</f>
        <v>#N/A</v>
      </c>
      <c r="BC172" s="531" t="e">
        <f ca="1">+IF(AND(ISNUMBER(OFFSET('Hygiene Data'!$E$5,0,10*ROW('Hygiene Data'!E166))),'Data Summary'!DR172="Yes"),OFFSET('Hygiene Data'!$E$5,0,10*ROW('Hygiene Data'!E166)),NA())</f>
        <v>#N/A</v>
      </c>
      <c r="BD172" s="531" t="e">
        <f ca="1">+IF(AND(ISNUMBER(OFFSET('Hygiene Data'!$E$7,0,10*ROW('Hygiene Data'!E166))),'Data Summary'!DS172="Yes"),OFFSET('Hygiene Data'!$E$7,0,10*ROW('Hygiene Data'!E166)),NA())</f>
        <v>#N/A</v>
      </c>
      <c r="BE172" s="531" t="e">
        <f ca="1">+IF(AND(ISNUMBER(OFFSET('Hygiene Data'!$E$9,0,10*ROW('Hygiene Data'!E166))),'Data Summary'!DT172="Yes"),OFFSET('Hygiene Data'!$E$9,0,10*ROW('Hygiene Data'!E166)),NA())</f>
        <v>#N/A</v>
      </c>
      <c r="BF172" s="531" t="e">
        <f ca="1">+IF(AND(ISNUMBER(OFFSET('Hygiene Data'!$F$5,0,10*ROW('Hygiene Data'!F166))),'Data Summary'!DU172="Yes"),OFFSET('Hygiene Data'!$F$5,0,10*ROW('Hygiene Data'!F166)),NA())</f>
        <v>#N/A</v>
      </c>
      <c r="BG172" s="531" t="e">
        <f ca="1">+IF(AND(ISNUMBER(OFFSET('Hygiene Data'!$F$7,0,10*ROW('Hygiene Data'!F166))),'Data Summary'!DV172="Yes"),OFFSET('Hygiene Data'!$F$7,0,10*ROW('Hygiene Data'!F166)),NA())</f>
        <v>#N/A</v>
      </c>
      <c r="BH172" s="531" t="e">
        <f ca="1">+IF(AND(ISNUMBER(OFFSET('Hygiene Data'!$F$9,0,10*ROW('Hygiene Data'!F166))),'Data Summary'!DW172="Yes"),OFFSET('Hygiene Data'!$F$9,0,10*ROW('Hygiene Data'!F166)),NA())</f>
        <v>#N/A</v>
      </c>
      <c r="BI172" s="531" t="e">
        <f ca="1">+IF(AND(ISNUMBER(OFFSET('Hygiene Data'!$G$5,0,10*ROW('Hygiene Data'!G166))),'Data Summary'!DX172="Yes"),OFFSET('Hygiene Data'!$G$5,0,10*ROW('Hygiene Data'!G166)),NA())</f>
        <v>#N/A</v>
      </c>
      <c r="BJ172" s="531" t="e">
        <f ca="1">+IF(AND(ISNUMBER(OFFSET('Hygiene Data'!$G$7,0,10*ROW('Hygiene Data'!G166))),'Data Summary'!DY172="Yes"),OFFSET('Hygiene Data'!$G$7,0,10*ROW('Hygiene Data'!G166)),NA())</f>
        <v>#N/A</v>
      </c>
      <c r="BK172" s="531" t="e">
        <f ca="1">+IF(AND(ISNUMBER(OFFSET('Hygiene Data'!$G$9,0,10*ROW('Hygiene Data'!G166))),'Data Summary'!DZ172="Yes"),OFFSET('Hygiene Data'!$G$9,0,10*ROW('Hygiene Data'!G166)),NA())</f>
        <v>#N/A</v>
      </c>
      <c r="BL172" s="531" t="e">
        <f ca="1">+IF(AND(ISNUMBER(OFFSET('Hygiene Data'!$H$5,0,10*ROW('Hygiene Data'!H166))),'Data Summary'!EA172="Yes"),OFFSET('Hygiene Data'!$H$5,0,10*ROW('Hygiene Data'!H166)),NA())</f>
        <v>#N/A</v>
      </c>
      <c r="BM172" s="531" t="e">
        <f ca="1">+IF(AND(ISNUMBER(OFFSET('Hygiene Data'!$H$7,0,10*ROW('Hygiene Data'!H166))),'Data Summary'!EB172="Yes"),OFFSET('Hygiene Data'!$H$7,0,10*ROW('Hygiene Data'!H166)),NA())</f>
        <v>#N/A</v>
      </c>
      <c r="BN172" s="531" t="e">
        <f ca="1">+IF(AND(ISNUMBER(OFFSET('Hygiene Data'!$H$9,0,10*ROW('Hygiene Data'!H166))),'Data Summary'!EC172="Yes"),OFFSET('Hygiene Data'!$H$9,0,10*ROW('Hygiene Data'!H166)),NA())</f>
        <v>#N/A</v>
      </c>
      <c r="BO172" s="531" t="e">
        <f ca="1">+IF(AND(ISNUMBER(OFFSET('Hygiene Data'!$I$5,0,10*ROW('Hygiene Data'!I166))),'Data Summary'!ED172="Yes"),OFFSET('Hygiene Data'!$I$5,0,10*ROW('Hygiene Data'!I166)),NA())</f>
        <v>#N/A</v>
      </c>
      <c r="BP172" s="531" t="e">
        <f ca="1">+IF(AND(ISNUMBER(OFFSET('Hygiene Data'!$I$7,0,10*ROW('Hygiene Data'!I166))),'Data Summary'!EE172="Yes"),OFFSET('Hygiene Data'!$I$7,0,10*ROW('Hygiene Data'!I166)),NA())</f>
        <v>#N/A</v>
      </c>
      <c r="BQ172" s="531" t="e">
        <f ca="1">+IF(AND(ISNUMBER(OFFSET('Hygiene Data'!$I$9,0,10*ROW('Hygiene Data'!I166))),'Data Summary'!EF172="Yes"),OFFSET('Hygiene Data'!$I$9,0,10*ROW('Hygiene Data'!I166)),NA())</f>
        <v>#N/A</v>
      </c>
    </row>
    <row r="173" spans="1:69" x14ac:dyDescent="0.25">
      <c r="A173" s="527" t="e">
        <f ca="1">+RIGHT('Data Summary'!A173,LEN('Data Summary'!A173)-9)</f>
        <v>#VALUE!</v>
      </c>
      <c r="B173" s="501" t="str">
        <f ca="1">+IF(ISTEXT('Data Summary'!B173),'Data Summary'!B173,"")</f>
        <v/>
      </c>
      <c r="C173" s="528" t="e">
        <f ca="1">+VALUE('Data Summary'!C173)</f>
        <v>#VALUE!</v>
      </c>
      <c r="D173" s="529" t="e">
        <f ca="1">+IF(AND(ISNUMBER(OFFSET('Water Data'!$D$4,0,10*ROW('Water Data'!D167))),'Data Summary'!BS173="Yes"),100-OFFSET('Water Data'!$D$4,0,10*ROW('Water Data'!D167)),NA())</f>
        <v>#N/A</v>
      </c>
      <c r="E173" s="529" t="e">
        <f ca="1">+IF(AND(ISNUMBER(OFFSET('Water Data'!$D$6,0,10*ROW('Water Data'!D167))),'Data Summary'!BT173="Yes"),OFFSET('Water Data'!$D$6,0,10*ROW('Water Data'!D167)),NA())</f>
        <v>#N/A</v>
      </c>
      <c r="F173" s="529" t="e">
        <f ca="1">+IF(AND(ISNUMBER(OFFSET('Water Data'!$D$9,0,10*ROW('Water Data'!D167))),'Data Summary'!BU173="Yes"),OFFSET('Water Data'!$D$9,0,10*ROW('Water Data'!D167)),NA())</f>
        <v>#N/A</v>
      </c>
      <c r="G173" s="529" t="e">
        <f ca="1">+IF(AND(ISNUMBER(OFFSET('Water Data'!$E$4,0,10*ROW('Water Data'!E167))),'Data Summary'!BV173="Yes"),100-OFFSET('Water Data'!$E$4,0,10*ROW('Water Data'!E167)),NA())</f>
        <v>#N/A</v>
      </c>
      <c r="H173" s="529" t="e">
        <f ca="1">+IF(AND(ISNUMBER(OFFSET('Water Data'!$E$6,0,10*ROW('Water Data'!E167))),'Data Summary'!BW173="Yes"),OFFSET('Water Data'!$E$6,0,10*ROW('Water Data'!E167)),NA())</f>
        <v>#N/A</v>
      </c>
      <c r="I173" s="529" t="e">
        <f ca="1">+IF(AND(ISNUMBER(OFFSET('Water Data'!$E$9,0,10*ROW('Water Data'!E167))),'Data Summary'!BX173="Yes"),OFFSET('Water Data'!$E$9,0,10*ROW('Water Data'!E167)),NA())</f>
        <v>#N/A</v>
      </c>
      <c r="J173" s="529" t="e">
        <f ca="1">+IF(AND(ISNUMBER(OFFSET('Water Data'!$F$4,0,10*ROW('Water Data'!F167))),'Data Summary'!BY173="Yes"),100-OFFSET('Water Data'!$F$4,0,10*ROW('Water Data'!F167)),NA())</f>
        <v>#N/A</v>
      </c>
      <c r="K173" s="529" t="e">
        <f ca="1">+IF(AND(ISNUMBER(OFFSET('Water Data'!$F$6,0,10*ROW('Water Data'!F167))),'Data Summary'!BZ173="Yes"),OFFSET('Water Data'!$F$6,0,10*ROW('Water Data'!F167)),NA())</f>
        <v>#N/A</v>
      </c>
      <c r="L173" s="529" t="e">
        <f ca="1">+IF(AND(ISNUMBER(OFFSET('Water Data'!$F$9,0,10*ROW('Water Data'!F167))),'Data Summary'!CA173="Yes"),OFFSET('Water Data'!$F$9,0,10*ROW('Water Data'!F167)),NA())</f>
        <v>#N/A</v>
      </c>
      <c r="M173" s="529" t="e">
        <f ca="1">+IF(AND(ISNUMBER(OFFSET('Water Data'!$G$4,0,10*ROW('Water Data'!G167))),'Data Summary'!CB173="Yes"),100-OFFSET('Water Data'!$G$4,0,10*ROW('Water Data'!G167)),NA())</f>
        <v>#N/A</v>
      </c>
      <c r="N173" s="529" t="e">
        <f ca="1">+IF(AND(ISNUMBER(OFFSET('Water Data'!$G$6,0,10*ROW('Water Data'!G167))),'Data Summary'!CC173="Yes"),OFFSET('Water Data'!$G$6,0,10*ROW('Water Data'!G167)),NA())</f>
        <v>#N/A</v>
      </c>
      <c r="O173" s="529" t="e">
        <f ca="1">+IF(AND(ISNUMBER(OFFSET('Water Data'!$G$9,0,10*ROW('Water Data'!G167))),'Data Summary'!CD173="Yes"),OFFSET('Water Data'!$G$9,0,10*ROW('Water Data'!G167)),NA())</f>
        <v>#N/A</v>
      </c>
      <c r="P173" s="529" t="e">
        <f ca="1">+IF(AND(ISNUMBER(OFFSET('Water Data'!$H$4,0,10*ROW('Water Data'!H167))),'Data Summary'!CE173="Yes"),100-OFFSET('Water Data'!$H$4,0,10*ROW('Water Data'!H167)),NA())</f>
        <v>#N/A</v>
      </c>
      <c r="Q173" s="529" t="e">
        <f ca="1">+IF(AND(ISNUMBER(OFFSET('Water Data'!$H$6,0,10*ROW('Water Data'!H167))),'Data Summary'!CF173="Yes"),OFFSET('Water Data'!$H$6,0,10*ROW('Water Data'!H167)),NA())</f>
        <v>#N/A</v>
      </c>
      <c r="R173" s="529" t="e">
        <f ca="1">+IF(AND(ISNUMBER(OFFSET('Water Data'!$H$9,0,10*ROW('Water Data'!H167))),'Data Summary'!CG173="Yes"),OFFSET('Water Data'!$H$9,0,10*ROW('Water Data'!H167)),NA())</f>
        <v>#N/A</v>
      </c>
      <c r="S173" s="529" t="e">
        <f ca="1">+IF(AND(ISNUMBER(OFFSET('Water Data'!$I$4,0,10*ROW('Water Data'!I167))),'Data Summary'!CH173="Yes"),100-OFFSET('Water Data'!$I$4,0,10*ROW('Water Data'!I167)),NA())</f>
        <v>#N/A</v>
      </c>
      <c r="T173" s="529" t="e">
        <f ca="1">+IF(AND(ISNUMBER(OFFSET('Water Data'!$I$6,0,10*ROW('Water Data'!I167))),'Data Summary'!CI173="Yes"),OFFSET('Water Data'!$I$6,0,10*ROW('Water Data'!I167)),NA())</f>
        <v>#N/A</v>
      </c>
      <c r="U173" s="529" t="e">
        <f ca="1">+IF(AND(ISNUMBER(OFFSET('Water Data'!$I$9,0,10*ROW('Water Data'!I167))),'Data Summary'!CJ173="Yes"),OFFSET('Water Data'!$I$9,0,10*ROW('Water Data'!I167)),NA())</f>
        <v>#N/A</v>
      </c>
      <c r="V173" s="530" t="e">
        <f ca="1">+IF(AND(ISNUMBER(OFFSET('Sanitation Data'!$D$4,0,10*ROW('Sanitation Data'!D167))),'Data Summary'!CK173="Yes"),100-OFFSET('Sanitation Data'!$D$4,0,10*ROW('Sanitation Data'!D167)),NA())</f>
        <v>#N/A</v>
      </c>
      <c r="W173" s="530" t="e">
        <f ca="1">+IF(AND(ISNUMBER(OFFSET('Sanitation Data'!$D$6,0,10*ROW('Sanitation Data'!D167))),'Data Summary'!CL173="Yes"),OFFSET('Sanitation Data'!$D$6,0,10*ROW('Sanitation Data'!D167)),NA())</f>
        <v>#N/A</v>
      </c>
      <c r="X173" s="530" t="e">
        <f ca="1">+IF(AND(ISNUMBER(OFFSET('Sanitation Data'!$D$10,0,10*ROW('Sanitation Data'!D167))),'Data Summary'!CM173="Yes"),OFFSET('Sanitation Data'!$D$10,0,10*ROW('Sanitation Data'!D167)),NA())</f>
        <v>#N/A</v>
      </c>
      <c r="Y173" s="530" t="e">
        <f ca="1">+IF(AND(ISNUMBER(OFFSET('Sanitation Data'!$D$11,0,10*ROW('Sanitation Data'!D167))),'Data Summary'!CN173="Yes"),OFFSET('Sanitation Data'!$D$11,0,10*ROW('Sanitation Data'!D167)),NA())</f>
        <v>#N/A</v>
      </c>
      <c r="Z173" s="530" t="e">
        <f ca="1">+IF(AND(ISNUMBER(OFFSET('Sanitation Data'!$D$12,0,10*ROW('Sanitation Data'!D167))),'Data Summary'!CO173="Yes"),OFFSET('Sanitation Data'!$D$12,0,10*ROW('Sanitation Data'!D167)),NA())</f>
        <v>#N/A</v>
      </c>
      <c r="AA173" s="530" t="e">
        <f ca="1">+IF(AND(ISNUMBER(OFFSET('Sanitation Data'!$E$4,0,10*ROW('Sanitation Data'!E167))),'Data Summary'!CP173="Yes"),100-OFFSET('Sanitation Data'!$E$4,0,10*ROW('Sanitation Data'!E167)),NA())</f>
        <v>#N/A</v>
      </c>
      <c r="AB173" s="530" t="e">
        <f ca="1">+IF(AND(ISNUMBER(OFFSET('Sanitation Data'!$E$6,0,10*ROW('Sanitation Data'!E167))),'Data Summary'!CQ173="Yes"),OFFSET('Sanitation Data'!$E$6,0,10*ROW('Sanitation Data'!E167)),NA())</f>
        <v>#N/A</v>
      </c>
      <c r="AC173" s="530" t="e">
        <f ca="1">+IF(AND(ISNUMBER(OFFSET('Sanitation Data'!$E$10,0,10*ROW('Sanitation Data'!E167))),'Data Summary'!CR173="Yes"),OFFSET('Sanitation Data'!$E$10,0,10*ROW('Sanitation Data'!E167)),NA())</f>
        <v>#N/A</v>
      </c>
      <c r="AD173" s="530" t="e">
        <f ca="1">+IF(AND(ISNUMBER(OFFSET('Sanitation Data'!$E$11,0,10*ROW('Sanitation Data'!E167))),'Data Summary'!CS173="Yes"),OFFSET('Sanitation Data'!$E$11,0,10*ROW('Sanitation Data'!E167)),NA())</f>
        <v>#N/A</v>
      </c>
      <c r="AE173" s="530" t="e">
        <f ca="1">+IF(AND(ISNUMBER(OFFSET('Sanitation Data'!$E$12,0,10*ROW('Sanitation Data'!E167))),'Data Summary'!CT173="Yes"),OFFSET('Sanitation Data'!$E$12,0,10*ROW('Sanitation Data'!E167)),NA())</f>
        <v>#N/A</v>
      </c>
      <c r="AF173" s="530" t="e">
        <f ca="1">+IF(AND(ISNUMBER(OFFSET('Sanitation Data'!$F$4,0,10*ROW('Sanitation Data'!F167))),'Data Summary'!CU173="Yes"),100-OFFSET('Sanitation Data'!$F$4,0,10*ROW('Sanitation Data'!F167)),NA())</f>
        <v>#N/A</v>
      </c>
      <c r="AG173" s="530" t="e">
        <f ca="1">+IF(AND(ISNUMBER(OFFSET('Sanitation Data'!$F$6,0,10*ROW('Sanitation Data'!F167))),'Data Summary'!CV173="Yes"),OFFSET('Sanitation Data'!$F$6,0,10*ROW('Sanitation Data'!F167)),NA())</f>
        <v>#N/A</v>
      </c>
      <c r="AH173" s="530" t="e">
        <f ca="1">+IF(AND(ISNUMBER(OFFSET('Sanitation Data'!$F$10,0,10*ROW('Sanitation Data'!F167))),'Data Summary'!CW173="Yes"),OFFSET('Sanitation Data'!$F$10,0,10*ROW('Sanitation Data'!F167)),NA())</f>
        <v>#N/A</v>
      </c>
      <c r="AI173" s="530" t="e">
        <f ca="1">+IF(AND(ISNUMBER(OFFSET('Sanitation Data'!$F$11,0,10*ROW('Sanitation Data'!F167))),'Data Summary'!CX173="Yes"),OFFSET('Sanitation Data'!$F$11,0,10*ROW('Sanitation Data'!F167)),NA())</f>
        <v>#N/A</v>
      </c>
      <c r="AJ173" s="530" t="e">
        <f ca="1">+IF(AND(ISNUMBER(OFFSET('Sanitation Data'!$F$12,0,10*ROW('Sanitation Data'!F167))),'Data Summary'!CY173="Yes"),OFFSET('Sanitation Data'!$F$12,0,10*ROW('Sanitation Data'!F167)),NA())</f>
        <v>#N/A</v>
      </c>
      <c r="AK173" s="530" t="e">
        <f ca="1">+IF(AND(ISNUMBER(OFFSET('Sanitation Data'!$G$4,0,10*ROW('Sanitation Data'!G167))),'Data Summary'!CZ173="Yes"),100-OFFSET('Sanitation Data'!$G$4,0,10*ROW('Sanitation Data'!G167)),NA())</f>
        <v>#N/A</v>
      </c>
      <c r="AL173" s="530" t="e">
        <f ca="1">+IF(AND(ISNUMBER(OFFSET('Sanitation Data'!$G$6,0,10*ROW('Sanitation Data'!G167))),'Data Summary'!DA173="Yes"),OFFSET('Sanitation Data'!$G$6,0,10*ROW('Sanitation Data'!G167)),NA())</f>
        <v>#N/A</v>
      </c>
      <c r="AM173" s="530" t="e">
        <f ca="1">+IF(AND(ISNUMBER(OFFSET('Sanitation Data'!$G$10,0,10*ROW('Sanitation Data'!G167))),'Data Summary'!DB173="Yes"),OFFSET('Sanitation Data'!$G$10,0,10*ROW('Sanitation Data'!G167)),NA())</f>
        <v>#N/A</v>
      </c>
      <c r="AN173" s="530" t="e">
        <f ca="1">+IF(AND(ISNUMBER(OFFSET('Sanitation Data'!$G$11,0,10*ROW('Sanitation Data'!G167))),'Data Summary'!DC173="Yes"),OFFSET('Sanitation Data'!$G$11,0,10*ROW('Sanitation Data'!G167)),NA())</f>
        <v>#N/A</v>
      </c>
      <c r="AO173" s="530" t="e">
        <f ca="1">+IF(AND(ISNUMBER(OFFSET('Sanitation Data'!$G$12,0,10*ROW('Sanitation Data'!G167))),'Data Summary'!DD173="Yes"),OFFSET('Sanitation Data'!$G$12,0,10*ROW('Sanitation Data'!G167)),NA())</f>
        <v>#N/A</v>
      </c>
      <c r="AP173" s="530" t="e">
        <f ca="1">+IF(AND(ISNUMBER(OFFSET('Sanitation Data'!$H$4,0,10*ROW('Sanitation Data'!H167))),'Data Summary'!DE173="Yes"),100-OFFSET('Sanitation Data'!$H$4,0,10*ROW('Sanitation Data'!H167)),NA())</f>
        <v>#N/A</v>
      </c>
      <c r="AQ173" s="530" t="e">
        <f ca="1">+IF(AND(ISNUMBER(OFFSET('Sanitation Data'!$H$6,0,10*ROW('Sanitation Data'!H167))),'Data Summary'!DF173="Yes"),OFFSET('Sanitation Data'!$H$6,0,10*ROW('Sanitation Data'!H167)),NA())</f>
        <v>#N/A</v>
      </c>
      <c r="AR173" s="530" t="e">
        <f ca="1">+IF(AND(ISNUMBER(OFFSET('Sanitation Data'!$H$10,0,10*ROW('Sanitation Data'!H167))),'Data Summary'!DG173="Yes"),OFFSET('Sanitation Data'!$H$10,0,10*ROW('Sanitation Data'!H167)),NA())</f>
        <v>#N/A</v>
      </c>
      <c r="AS173" s="530" t="e">
        <f ca="1">+IF(AND(ISNUMBER(OFFSET('Sanitation Data'!$H$11,0,10*ROW('Sanitation Data'!H167))),'Data Summary'!DH173="Yes"),OFFSET('Sanitation Data'!$H$11,0,10*ROW('Sanitation Data'!H167)),NA())</f>
        <v>#N/A</v>
      </c>
      <c r="AT173" s="530" t="e">
        <f ca="1">+IF(AND(ISNUMBER(OFFSET('Sanitation Data'!$H$12,0,10*ROW('Sanitation Data'!H167))),'Data Summary'!DI173="Yes"),OFFSET('Sanitation Data'!$H$12,0,10*ROW('Sanitation Data'!H167)),NA())</f>
        <v>#N/A</v>
      </c>
      <c r="AU173" s="530" t="e">
        <f ca="1">+IF(AND(ISNUMBER(OFFSET('Sanitation Data'!$I$4,0,10*ROW('Sanitation Data'!I167))),'Data Summary'!DJ173="Yes"),100-OFFSET('Sanitation Data'!$I$4,0,10*ROW('Sanitation Data'!I167)),NA())</f>
        <v>#N/A</v>
      </c>
      <c r="AV173" s="530" t="e">
        <f ca="1">+IF(AND(ISNUMBER(OFFSET('Sanitation Data'!$I$6,0,10*ROW('Sanitation Data'!I167))),'Data Summary'!DK173="Yes"),OFFSET('Sanitation Data'!$I$6,0,10*ROW('Sanitation Data'!I167)),NA())</f>
        <v>#N/A</v>
      </c>
      <c r="AW173" s="530" t="e">
        <f ca="1">+IF(AND(ISNUMBER(OFFSET('Sanitation Data'!$I$10,0,10*ROW('Sanitation Data'!I167))),'Data Summary'!DL173="Yes"),OFFSET('Sanitation Data'!$I$10,0,10*ROW('Sanitation Data'!I167)),NA())</f>
        <v>#N/A</v>
      </c>
      <c r="AX173" s="530" t="e">
        <f ca="1">+IF(AND(ISNUMBER(OFFSET('Sanitation Data'!$I$11,0,10*ROW('Sanitation Data'!I167))),'Data Summary'!DM173="Yes"),OFFSET('Sanitation Data'!$I$11,0,10*ROW('Sanitation Data'!I167)),NA())</f>
        <v>#N/A</v>
      </c>
      <c r="AY173" s="530" t="e">
        <f ca="1">+IF(AND(ISNUMBER(OFFSET('Sanitation Data'!$I$12,0,10*ROW('Sanitation Data'!I167))),'Data Summary'!DN173="Yes"),OFFSET('Sanitation Data'!$I$12,0,10*ROW('Sanitation Data'!I167)),NA())</f>
        <v>#N/A</v>
      </c>
      <c r="AZ173" s="531" t="e">
        <f ca="1">+IF(AND(ISNUMBER(OFFSET('Hygiene Data'!$D$5,0,10*ROW('Hygiene Data'!D167))),'Data Summary'!DO173="Yes"),OFFSET('Hygiene Data'!$D$5,0,10*ROW('Hygiene Data'!D167)),NA())</f>
        <v>#N/A</v>
      </c>
      <c r="BA173" s="531" t="e">
        <f ca="1">+IF(AND(ISNUMBER(OFFSET('Hygiene Data'!$D$7,0,10*ROW('Hygiene Data'!D167))),'Data Summary'!DP173="Yes"),OFFSET('Hygiene Data'!$D$7,0,10*ROW('Hygiene Data'!D167)),NA())</f>
        <v>#N/A</v>
      </c>
      <c r="BB173" s="531" t="e">
        <f ca="1">+IF(AND(ISNUMBER(OFFSET('Hygiene Data'!$D$9,0,10*ROW('Hygiene Data'!D167))),'Data Summary'!DQ173="Yes"),OFFSET('Hygiene Data'!$D$9,0,10*ROW('Hygiene Data'!D167)),NA())</f>
        <v>#N/A</v>
      </c>
      <c r="BC173" s="531" t="e">
        <f ca="1">+IF(AND(ISNUMBER(OFFSET('Hygiene Data'!$E$5,0,10*ROW('Hygiene Data'!E167))),'Data Summary'!DR173="Yes"),OFFSET('Hygiene Data'!$E$5,0,10*ROW('Hygiene Data'!E167)),NA())</f>
        <v>#N/A</v>
      </c>
      <c r="BD173" s="531" t="e">
        <f ca="1">+IF(AND(ISNUMBER(OFFSET('Hygiene Data'!$E$7,0,10*ROW('Hygiene Data'!E167))),'Data Summary'!DS173="Yes"),OFFSET('Hygiene Data'!$E$7,0,10*ROW('Hygiene Data'!E167)),NA())</f>
        <v>#N/A</v>
      </c>
      <c r="BE173" s="531" t="e">
        <f ca="1">+IF(AND(ISNUMBER(OFFSET('Hygiene Data'!$E$9,0,10*ROW('Hygiene Data'!E167))),'Data Summary'!DT173="Yes"),OFFSET('Hygiene Data'!$E$9,0,10*ROW('Hygiene Data'!E167)),NA())</f>
        <v>#N/A</v>
      </c>
      <c r="BF173" s="531" t="e">
        <f ca="1">+IF(AND(ISNUMBER(OFFSET('Hygiene Data'!$F$5,0,10*ROW('Hygiene Data'!F167))),'Data Summary'!DU173="Yes"),OFFSET('Hygiene Data'!$F$5,0,10*ROW('Hygiene Data'!F167)),NA())</f>
        <v>#N/A</v>
      </c>
      <c r="BG173" s="531" t="e">
        <f ca="1">+IF(AND(ISNUMBER(OFFSET('Hygiene Data'!$F$7,0,10*ROW('Hygiene Data'!F167))),'Data Summary'!DV173="Yes"),OFFSET('Hygiene Data'!$F$7,0,10*ROW('Hygiene Data'!F167)),NA())</f>
        <v>#N/A</v>
      </c>
      <c r="BH173" s="531" t="e">
        <f ca="1">+IF(AND(ISNUMBER(OFFSET('Hygiene Data'!$F$9,0,10*ROW('Hygiene Data'!F167))),'Data Summary'!DW173="Yes"),OFFSET('Hygiene Data'!$F$9,0,10*ROW('Hygiene Data'!F167)),NA())</f>
        <v>#N/A</v>
      </c>
      <c r="BI173" s="531" t="e">
        <f ca="1">+IF(AND(ISNUMBER(OFFSET('Hygiene Data'!$G$5,0,10*ROW('Hygiene Data'!G167))),'Data Summary'!DX173="Yes"),OFFSET('Hygiene Data'!$G$5,0,10*ROW('Hygiene Data'!G167)),NA())</f>
        <v>#N/A</v>
      </c>
      <c r="BJ173" s="531" t="e">
        <f ca="1">+IF(AND(ISNUMBER(OFFSET('Hygiene Data'!$G$7,0,10*ROW('Hygiene Data'!G167))),'Data Summary'!DY173="Yes"),OFFSET('Hygiene Data'!$G$7,0,10*ROW('Hygiene Data'!G167)),NA())</f>
        <v>#N/A</v>
      </c>
      <c r="BK173" s="531" t="e">
        <f ca="1">+IF(AND(ISNUMBER(OFFSET('Hygiene Data'!$G$9,0,10*ROW('Hygiene Data'!G167))),'Data Summary'!DZ173="Yes"),OFFSET('Hygiene Data'!$G$9,0,10*ROW('Hygiene Data'!G167)),NA())</f>
        <v>#N/A</v>
      </c>
      <c r="BL173" s="531" t="e">
        <f ca="1">+IF(AND(ISNUMBER(OFFSET('Hygiene Data'!$H$5,0,10*ROW('Hygiene Data'!H167))),'Data Summary'!EA173="Yes"),OFFSET('Hygiene Data'!$H$5,0,10*ROW('Hygiene Data'!H167)),NA())</f>
        <v>#N/A</v>
      </c>
      <c r="BM173" s="531" t="e">
        <f ca="1">+IF(AND(ISNUMBER(OFFSET('Hygiene Data'!$H$7,0,10*ROW('Hygiene Data'!H167))),'Data Summary'!EB173="Yes"),OFFSET('Hygiene Data'!$H$7,0,10*ROW('Hygiene Data'!H167)),NA())</f>
        <v>#N/A</v>
      </c>
      <c r="BN173" s="531" t="e">
        <f ca="1">+IF(AND(ISNUMBER(OFFSET('Hygiene Data'!$H$9,0,10*ROW('Hygiene Data'!H167))),'Data Summary'!EC173="Yes"),OFFSET('Hygiene Data'!$H$9,0,10*ROW('Hygiene Data'!H167)),NA())</f>
        <v>#N/A</v>
      </c>
      <c r="BO173" s="531" t="e">
        <f ca="1">+IF(AND(ISNUMBER(OFFSET('Hygiene Data'!$I$5,0,10*ROW('Hygiene Data'!I167))),'Data Summary'!ED173="Yes"),OFFSET('Hygiene Data'!$I$5,0,10*ROW('Hygiene Data'!I167)),NA())</f>
        <v>#N/A</v>
      </c>
      <c r="BP173" s="531" t="e">
        <f ca="1">+IF(AND(ISNUMBER(OFFSET('Hygiene Data'!$I$7,0,10*ROW('Hygiene Data'!I167))),'Data Summary'!EE173="Yes"),OFFSET('Hygiene Data'!$I$7,0,10*ROW('Hygiene Data'!I167)),NA())</f>
        <v>#N/A</v>
      </c>
      <c r="BQ173" s="531" t="e">
        <f ca="1">+IF(AND(ISNUMBER(OFFSET('Hygiene Data'!$I$9,0,10*ROW('Hygiene Data'!I167))),'Data Summary'!EF173="Yes"),OFFSET('Hygiene Data'!$I$9,0,10*ROW('Hygiene Data'!I167)),NA())</f>
        <v>#N/A</v>
      </c>
    </row>
    <row r="174" spans="1:69" x14ac:dyDescent="0.25">
      <c r="A174" s="527" t="e">
        <f ca="1">+RIGHT('Data Summary'!A174,LEN('Data Summary'!A174)-9)</f>
        <v>#VALUE!</v>
      </c>
      <c r="B174" s="501" t="str">
        <f ca="1">+IF(ISTEXT('Data Summary'!B174),'Data Summary'!B174,"")</f>
        <v/>
      </c>
      <c r="C174" s="528" t="e">
        <f ca="1">+VALUE('Data Summary'!C174)</f>
        <v>#VALUE!</v>
      </c>
      <c r="D174" s="529" t="e">
        <f ca="1">+IF(AND(ISNUMBER(OFFSET('Water Data'!$D$4,0,10*ROW('Water Data'!D168))),'Data Summary'!BS174="Yes"),100-OFFSET('Water Data'!$D$4,0,10*ROW('Water Data'!D168)),NA())</f>
        <v>#N/A</v>
      </c>
      <c r="E174" s="529" t="e">
        <f ca="1">+IF(AND(ISNUMBER(OFFSET('Water Data'!$D$6,0,10*ROW('Water Data'!D168))),'Data Summary'!BT174="Yes"),OFFSET('Water Data'!$D$6,0,10*ROW('Water Data'!D168)),NA())</f>
        <v>#N/A</v>
      </c>
      <c r="F174" s="529" t="e">
        <f ca="1">+IF(AND(ISNUMBER(OFFSET('Water Data'!$D$9,0,10*ROW('Water Data'!D168))),'Data Summary'!BU174="Yes"),OFFSET('Water Data'!$D$9,0,10*ROW('Water Data'!D168)),NA())</f>
        <v>#N/A</v>
      </c>
      <c r="G174" s="529" t="e">
        <f ca="1">+IF(AND(ISNUMBER(OFFSET('Water Data'!$E$4,0,10*ROW('Water Data'!E168))),'Data Summary'!BV174="Yes"),100-OFFSET('Water Data'!$E$4,0,10*ROW('Water Data'!E168)),NA())</f>
        <v>#N/A</v>
      </c>
      <c r="H174" s="529" t="e">
        <f ca="1">+IF(AND(ISNUMBER(OFFSET('Water Data'!$E$6,0,10*ROW('Water Data'!E168))),'Data Summary'!BW174="Yes"),OFFSET('Water Data'!$E$6,0,10*ROW('Water Data'!E168)),NA())</f>
        <v>#N/A</v>
      </c>
      <c r="I174" s="529" t="e">
        <f ca="1">+IF(AND(ISNUMBER(OFFSET('Water Data'!$E$9,0,10*ROW('Water Data'!E168))),'Data Summary'!BX174="Yes"),OFFSET('Water Data'!$E$9,0,10*ROW('Water Data'!E168)),NA())</f>
        <v>#N/A</v>
      </c>
      <c r="J174" s="529" t="e">
        <f ca="1">+IF(AND(ISNUMBER(OFFSET('Water Data'!$F$4,0,10*ROW('Water Data'!F168))),'Data Summary'!BY174="Yes"),100-OFFSET('Water Data'!$F$4,0,10*ROW('Water Data'!F168)),NA())</f>
        <v>#N/A</v>
      </c>
      <c r="K174" s="529" t="e">
        <f ca="1">+IF(AND(ISNUMBER(OFFSET('Water Data'!$F$6,0,10*ROW('Water Data'!F168))),'Data Summary'!BZ174="Yes"),OFFSET('Water Data'!$F$6,0,10*ROW('Water Data'!F168)),NA())</f>
        <v>#N/A</v>
      </c>
      <c r="L174" s="529" t="e">
        <f ca="1">+IF(AND(ISNUMBER(OFFSET('Water Data'!$F$9,0,10*ROW('Water Data'!F168))),'Data Summary'!CA174="Yes"),OFFSET('Water Data'!$F$9,0,10*ROW('Water Data'!F168)),NA())</f>
        <v>#N/A</v>
      </c>
      <c r="M174" s="529" t="e">
        <f ca="1">+IF(AND(ISNUMBER(OFFSET('Water Data'!$G$4,0,10*ROW('Water Data'!G168))),'Data Summary'!CB174="Yes"),100-OFFSET('Water Data'!$G$4,0,10*ROW('Water Data'!G168)),NA())</f>
        <v>#N/A</v>
      </c>
      <c r="N174" s="529" t="e">
        <f ca="1">+IF(AND(ISNUMBER(OFFSET('Water Data'!$G$6,0,10*ROW('Water Data'!G168))),'Data Summary'!CC174="Yes"),OFFSET('Water Data'!$G$6,0,10*ROW('Water Data'!G168)),NA())</f>
        <v>#N/A</v>
      </c>
      <c r="O174" s="529" t="e">
        <f ca="1">+IF(AND(ISNUMBER(OFFSET('Water Data'!$G$9,0,10*ROW('Water Data'!G168))),'Data Summary'!CD174="Yes"),OFFSET('Water Data'!$G$9,0,10*ROW('Water Data'!G168)),NA())</f>
        <v>#N/A</v>
      </c>
      <c r="P174" s="529" t="e">
        <f ca="1">+IF(AND(ISNUMBER(OFFSET('Water Data'!$H$4,0,10*ROW('Water Data'!H168))),'Data Summary'!CE174="Yes"),100-OFFSET('Water Data'!$H$4,0,10*ROW('Water Data'!H168)),NA())</f>
        <v>#N/A</v>
      </c>
      <c r="Q174" s="529" t="e">
        <f ca="1">+IF(AND(ISNUMBER(OFFSET('Water Data'!$H$6,0,10*ROW('Water Data'!H168))),'Data Summary'!CF174="Yes"),OFFSET('Water Data'!$H$6,0,10*ROW('Water Data'!H168)),NA())</f>
        <v>#N/A</v>
      </c>
      <c r="R174" s="529" t="e">
        <f ca="1">+IF(AND(ISNUMBER(OFFSET('Water Data'!$H$9,0,10*ROW('Water Data'!H168))),'Data Summary'!CG174="Yes"),OFFSET('Water Data'!$H$9,0,10*ROW('Water Data'!H168)),NA())</f>
        <v>#N/A</v>
      </c>
      <c r="S174" s="529" t="e">
        <f ca="1">+IF(AND(ISNUMBER(OFFSET('Water Data'!$I$4,0,10*ROW('Water Data'!I168))),'Data Summary'!CH174="Yes"),100-OFFSET('Water Data'!$I$4,0,10*ROW('Water Data'!I168)),NA())</f>
        <v>#N/A</v>
      </c>
      <c r="T174" s="529" t="e">
        <f ca="1">+IF(AND(ISNUMBER(OFFSET('Water Data'!$I$6,0,10*ROW('Water Data'!I168))),'Data Summary'!CI174="Yes"),OFFSET('Water Data'!$I$6,0,10*ROW('Water Data'!I168)),NA())</f>
        <v>#N/A</v>
      </c>
      <c r="U174" s="529" t="e">
        <f ca="1">+IF(AND(ISNUMBER(OFFSET('Water Data'!$I$9,0,10*ROW('Water Data'!I168))),'Data Summary'!CJ174="Yes"),OFFSET('Water Data'!$I$9,0,10*ROW('Water Data'!I168)),NA())</f>
        <v>#N/A</v>
      </c>
      <c r="V174" s="530" t="e">
        <f ca="1">+IF(AND(ISNUMBER(OFFSET('Sanitation Data'!$D$4,0,10*ROW('Sanitation Data'!D168))),'Data Summary'!CK174="Yes"),100-OFFSET('Sanitation Data'!$D$4,0,10*ROW('Sanitation Data'!D168)),NA())</f>
        <v>#N/A</v>
      </c>
      <c r="W174" s="530" t="e">
        <f ca="1">+IF(AND(ISNUMBER(OFFSET('Sanitation Data'!$D$6,0,10*ROW('Sanitation Data'!D168))),'Data Summary'!CL174="Yes"),OFFSET('Sanitation Data'!$D$6,0,10*ROW('Sanitation Data'!D168)),NA())</f>
        <v>#N/A</v>
      </c>
      <c r="X174" s="530" t="e">
        <f ca="1">+IF(AND(ISNUMBER(OFFSET('Sanitation Data'!$D$10,0,10*ROW('Sanitation Data'!D168))),'Data Summary'!CM174="Yes"),OFFSET('Sanitation Data'!$D$10,0,10*ROW('Sanitation Data'!D168)),NA())</f>
        <v>#N/A</v>
      </c>
      <c r="Y174" s="530" t="e">
        <f ca="1">+IF(AND(ISNUMBER(OFFSET('Sanitation Data'!$D$11,0,10*ROW('Sanitation Data'!D168))),'Data Summary'!CN174="Yes"),OFFSET('Sanitation Data'!$D$11,0,10*ROW('Sanitation Data'!D168)),NA())</f>
        <v>#N/A</v>
      </c>
      <c r="Z174" s="530" t="e">
        <f ca="1">+IF(AND(ISNUMBER(OFFSET('Sanitation Data'!$D$12,0,10*ROW('Sanitation Data'!D168))),'Data Summary'!CO174="Yes"),OFFSET('Sanitation Data'!$D$12,0,10*ROW('Sanitation Data'!D168)),NA())</f>
        <v>#N/A</v>
      </c>
      <c r="AA174" s="530" t="e">
        <f ca="1">+IF(AND(ISNUMBER(OFFSET('Sanitation Data'!$E$4,0,10*ROW('Sanitation Data'!E168))),'Data Summary'!CP174="Yes"),100-OFFSET('Sanitation Data'!$E$4,0,10*ROW('Sanitation Data'!E168)),NA())</f>
        <v>#N/A</v>
      </c>
      <c r="AB174" s="530" t="e">
        <f ca="1">+IF(AND(ISNUMBER(OFFSET('Sanitation Data'!$E$6,0,10*ROW('Sanitation Data'!E168))),'Data Summary'!CQ174="Yes"),OFFSET('Sanitation Data'!$E$6,0,10*ROW('Sanitation Data'!E168)),NA())</f>
        <v>#N/A</v>
      </c>
      <c r="AC174" s="530" t="e">
        <f ca="1">+IF(AND(ISNUMBER(OFFSET('Sanitation Data'!$E$10,0,10*ROW('Sanitation Data'!E168))),'Data Summary'!CR174="Yes"),OFFSET('Sanitation Data'!$E$10,0,10*ROW('Sanitation Data'!E168)),NA())</f>
        <v>#N/A</v>
      </c>
      <c r="AD174" s="530" t="e">
        <f ca="1">+IF(AND(ISNUMBER(OFFSET('Sanitation Data'!$E$11,0,10*ROW('Sanitation Data'!E168))),'Data Summary'!CS174="Yes"),OFFSET('Sanitation Data'!$E$11,0,10*ROW('Sanitation Data'!E168)),NA())</f>
        <v>#N/A</v>
      </c>
      <c r="AE174" s="530" t="e">
        <f ca="1">+IF(AND(ISNUMBER(OFFSET('Sanitation Data'!$E$12,0,10*ROW('Sanitation Data'!E168))),'Data Summary'!CT174="Yes"),OFFSET('Sanitation Data'!$E$12,0,10*ROW('Sanitation Data'!E168)),NA())</f>
        <v>#N/A</v>
      </c>
      <c r="AF174" s="530" t="e">
        <f ca="1">+IF(AND(ISNUMBER(OFFSET('Sanitation Data'!$F$4,0,10*ROW('Sanitation Data'!F168))),'Data Summary'!CU174="Yes"),100-OFFSET('Sanitation Data'!$F$4,0,10*ROW('Sanitation Data'!F168)),NA())</f>
        <v>#N/A</v>
      </c>
      <c r="AG174" s="530" t="e">
        <f ca="1">+IF(AND(ISNUMBER(OFFSET('Sanitation Data'!$F$6,0,10*ROW('Sanitation Data'!F168))),'Data Summary'!CV174="Yes"),OFFSET('Sanitation Data'!$F$6,0,10*ROW('Sanitation Data'!F168)),NA())</f>
        <v>#N/A</v>
      </c>
      <c r="AH174" s="530" t="e">
        <f ca="1">+IF(AND(ISNUMBER(OFFSET('Sanitation Data'!$F$10,0,10*ROW('Sanitation Data'!F168))),'Data Summary'!CW174="Yes"),OFFSET('Sanitation Data'!$F$10,0,10*ROW('Sanitation Data'!F168)),NA())</f>
        <v>#N/A</v>
      </c>
      <c r="AI174" s="530" t="e">
        <f ca="1">+IF(AND(ISNUMBER(OFFSET('Sanitation Data'!$F$11,0,10*ROW('Sanitation Data'!F168))),'Data Summary'!CX174="Yes"),OFFSET('Sanitation Data'!$F$11,0,10*ROW('Sanitation Data'!F168)),NA())</f>
        <v>#N/A</v>
      </c>
      <c r="AJ174" s="530" t="e">
        <f ca="1">+IF(AND(ISNUMBER(OFFSET('Sanitation Data'!$F$12,0,10*ROW('Sanitation Data'!F168))),'Data Summary'!CY174="Yes"),OFFSET('Sanitation Data'!$F$12,0,10*ROW('Sanitation Data'!F168)),NA())</f>
        <v>#N/A</v>
      </c>
      <c r="AK174" s="530" t="e">
        <f ca="1">+IF(AND(ISNUMBER(OFFSET('Sanitation Data'!$G$4,0,10*ROW('Sanitation Data'!G168))),'Data Summary'!CZ174="Yes"),100-OFFSET('Sanitation Data'!$G$4,0,10*ROW('Sanitation Data'!G168)),NA())</f>
        <v>#N/A</v>
      </c>
      <c r="AL174" s="530" t="e">
        <f ca="1">+IF(AND(ISNUMBER(OFFSET('Sanitation Data'!$G$6,0,10*ROW('Sanitation Data'!G168))),'Data Summary'!DA174="Yes"),OFFSET('Sanitation Data'!$G$6,0,10*ROW('Sanitation Data'!G168)),NA())</f>
        <v>#N/A</v>
      </c>
      <c r="AM174" s="530" t="e">
        <f ca="1">+IF(AND(ISNUMBER(OFFSET('Sanitation Data'!$G$10,0,10*ROW('Sanitation Data'!G168))),'Data Summary'!DB174="Yes"),OFFSET('Sanitation Data'!$G$10,0,10*ROW('Sanitation Data'!G168)),NA())</f>
        <v>#N/A</v>
      </c>
      <c r="AN174" s="530" t="e">
        <f ca="1">+IF(AND(ISNUMBER(OFFSET('Sanitation Data'!$G$11,0,10*ROW('Sanitation Data'!G168))),'Data Summary'!DC174="Yes"),OFFSET('Sanitation Data'!$G$11,0,10*ROW('Sanitation Data'!G168)),NA())</f>
        <v>#N/A</v>
      </c>
      <c r="AO174" s="530" t="e">
        <f ca="1">+IF(AND(ISNUMBER(OFFSET('Sanitation Data'!$G$12,0,10*ROW('Sanitation Data'!G168))),'Data Summary'!DD174="Yes"),OFFSET('Sanitation Data'!$G$12,0,10*ROW('Sanitation Data'!G168)),NA())</f>
        <v>#N/A</v>
      </c>
      <c r="AP174" s="530" t="e">
        <f ca="1">+IF(AND(ISNUMBER(OFFSET('Sanitation Data'!$H$4,0,10*ROW('Sanitation Data'!H168))),'Data Summary'!DE174="Yes"),100-OFFSET('Sanitation Data'!$H$4,0,10*ROW('Sanitation Data'!H168)),NA())</f>
        <v>#N/A</v>
      </c>
      <c r="AQ174" s="530" t="e">
        <f ca="1">+IF(AND(ISNUMBER(OFFSET('Sanitation Data'!$H$6,0,10*ROW('Sanitation Data'!H168))),'Data Summary'!DF174="Yes"),OFFSET('Sanitation Data'!$H$6,0,10*ROW('Sanitation Data'!H168)),NA())</f>
        <v>#N/A</v>
      </c>
      <c r="AR174" s="530" t="e">
        <f ca="1">+IF(AND(ISNUMBER(OFFSET('Sanitation Data'!$H$10,0,10*ROW('Sanitation Data'!H168))),'Data Summary'!DG174="Yes"),OFFSET('Sanitation Data'!$H$10,0,10*ROW('Sanitation Data'!H168)),NA())</f>
        <v>#N/A</v>
      </c>
      <c r="AS174" s="530" t="e">
        <f ca="1">+IF(AND(ISNUMBER(OFFSET('Sanitation Data'!$H$11,0,10*ROW('Sanitation Data'!H168))),'Data Summary'!DH174="Yes"),OFFSET('Sanitation Data'!$H$11,0,10*ROW('Sanitation Data'!H168)),NA())</f>
        <v>#N/A</v>
      </c>
      <c r="AT174" s="530" t="e">
        <f ca="1">+IF(AND(ISNUMBER(OFFSET('Sanitation Data'!$H$12,0,10*ROW('Sanitation Data'!H168))),'Data Summary'!DI174="Yes"),OFFSET('Sanitation Data'!$H$12,0,10*ROW('Sanitation Data'!H168)),NA())</f>
        <v>#N/A</v>
      </c>
      <c r="AU174" s="530" t="e">
        <f ca="1">+IF(AND(ISNUMBER(OFFSET('Sanitation Data'!$I$4,0,10*ROW('Sanitation Data'!I168))),'Data Summary'!DJ174="Yes"),100-OFFSET('Sanitation Data'!$I$4,0,10*ROW('Sanitation Data'!I168)),NA())</f>
        <v>#N/A</v>
      </c>
      <c r="AV174" s="530" t="e">
        <f ca="1">+IF(AND(ISNUMBER(OFFSET('Sanitation Data'!$I$6,0,10*ROW('Sanitation Data'!I168))),'Data Summary'!DK174="Yes"),OFFSET('Sanitation Data'!$I$6,0,10*ROW('Sanitation Data'!I168)),NA())</f>
        <v>#N/A</v>
      </c>
      <c r="AW174" s="530" t="e">
        <f ca="1">+IF(AND(ISNUMBER(OFFSET('Sanitation Data'!$I$10,0,10*ROW('Sanitation Data'!I168))),'Data Summary'!DL174="Yes"),OFFSET('Sanitation Data'!$I$10,0,10*ROW('Sanitation Data'!I168)),NA())</f>
        <v>#N/A</v>
      </c>
      <c r="AX174" s="530" t="e">
        <f ca="1">+IF(AND(ISNUMBER(OFFSET('Sanitation Data'!$I$11,0,10*ROW('Sanitation Data'!I168))),'Data Summary'!DM174="Yes"),OFFSET('Sanitation Data'!$I$11,0,10*ROW('Sanitation Data'!I168)),NA())</f>
        <v>#N/A</v>
      </c>
      <c r="AY174" s="530" t="e">
        <f ca="1">+IF(AND(ISNUMBER(OFFSET('Sanitation Data'!$I$12,0,10*ROW('Sanitation Data'!I168))),'Data Summary'!DN174="Yes"),OFFSET('Sanitation Data'!$I$12,0,10*ROW('Sanitation Data'!I168)),NA())</f>
        <v>#N/A</v>
      </c>
      <c r="AZ174" s="531" t="e">
        <f ca="1">+IF(AND(ISNUMBER(OFFSET('Hygiene Data'!$D$5,0,10*ROW('Hygiene Data'!D168))),'Data Summary'!DO174="Yes"),OFFSET('Hygiene Data'!$D$5,0,10*ROW('Hygiene Data'!D168)),NA())</f>
        <v>#N/A</v>
      </c>
      <c r="BA174" s="531" t="e">
        <f ca="1">+IF(AND(ISNUMBER(OFFSET('Hygiene Data'!$D$7,0,10*ROW('Hygiene Data'!D168))),'Data Summary'!DP174="Yes"),OFFSET('Hygiene Data'!$D$7,0,10*ROW('Hygiene Data'!D168)),NA())</f>
        <v>#N/A</v>
      </c>
      <c r="BB174" s="531" t="e">
        <f ca="1">+IF(AND(ISNUMBER(OFFSET('Hygiene Data'!$D$9,0,10*ROW('Hygiene Data'!D168))),'Data Summary'!DQ174="Yes"),OFFSET('Hygiene Data'!$D$9,0,10*ROW('Hygiene Data'!D168)),NA())</f>
        <v>#N/A</v>
      </c>
      <c r="BC174" s="531" t="e">
        <f ca="1">+IF(AND(ISNUMBER(OFFSET('Hygiene Data'!$E$5,0,10*ROW('Hygiene Data'!E168))),'Data Summary'!DR174="Yes"),OFFSET('Hygiene Data'!$E$5,0,10*ROW('Hygiene Data'!E168)),NA())</f>
        <v>#N/A</v>
      </c>
      <c r="BD174" s="531" t="e">
        <f ca="1">+IF(AND(ISNUMBER(OFFSET('Hygiene Data'!$E$7,0,10*ROW('Hygiene Data'!E168))),'Data Summary'!DS174="Yes"),OFFSET('Hygiene Data'!$E$7,0,10*ROW('Hygiene Data'!E168)),NA())</f>
        <v>#N/A</v>
      </c>
      <c r="BE174" s="531" t="e">
        <f ca="1">+IF(AND(ISNUMBER(OFFSET('Hygiene Data'!$E$9,0,10*ROW('Hygiene Data'!E168))),'Data Summary'!DT174="Yes"),OFFSET('Hygiene Data'!$E$9,0,10*ROW('Hygiene Data'!E168)),NA())</f>
        <v>#N/A</v>
      </c>
      <c r="BF174" s="531" t="e">
        <f ca="1">+IF(AND(ISNUMBER(OFFSET('Hygiene Data'!$F$5,0,10*ROW('Hygiene Data'!F168))),'Data Summary'!DU174="Yes"),OFFSET('Hygiene Data'!$F$5,0,10*ROW('Hygiene Data'!F168)),NA())</f>
        <v>#N/A</v>
      </c>
      <c r="BG174" s="531" t="e">
        <f ca="1">+IF(AND(ISNUMBER(OFFSET('Hygiene Data'!$F$7,0,10*ROW('Hygiene Data'!F168))),'Data Summary'!DV174="Yes"),OFFSET('Hygiene Data'!$F$7,0,10*ROW('Hygiene Data'!F168)),NA())</f>
        <v>#N/A</v>
      </c>
      <c r="BH174" s="531" t="e">
        <f ca="1">+IF(AND(ISNUMBER(OFFSET('Hygiene Data'!$F$9,0,10*ROW('Hygiene Data'!F168))),'Data Summary'!DW174="Yes"),OFFSET('Hygiene Data'!$F$9,0,10*ROW('Hygiene Data'!F168)),NA())</f>
        <v>#N/A</v>
      </c>
      <c r="BI174" s="531" t="e">
        <f ca="1">+IF(AND(ISNUMBER(OFFSET('Hygiene Data'!$G$5,0,10*ROW('Hygiene Data'!G168))),'Data Summary'!DX174="Yes"),OFFSET('Hygiene Data'!$G$5,0,10*ROW('Hygiene Data'!G168)),NA())</f>
        <v>#N/A</v>
      </c>
      <c r="BJ174" s="531" t="e">
        <f ca="1">+IF(AND(ISNUMBER(OFFSET('Hygiene Data'!$G$7,0,10*ROW('Hygiene Data'!G168))),'Data Summary'!DY174="Yes"),OFFSET('Hygiene Data'!$G$7,0,10*ROW('Hygiene Data'!G168)),NA())</f>
        <v>#N/A</v>
      </c>
      <c r="BK174" s="531" t="e">
        <f ca="1">+IF(AND(ISNUMBER(OFFSET('Hygiene Data'!$G$9,0,10*ROW('Hygiene Data'!G168))),'Data Summary'!DZ174="Yes"),OFFSET('Hygiene Data'!$G$9,0,10*ROW('Hygiene Data'!G168)),NA())</f>
        <v>#N/A</v>
      </c>
      <c r="BL174" s="531" t="e">
        <f ca="1">+IF(AND(ISNUMBER(OFFSET('Hygiene Data'!$H$5,0,10*ROW('Hygiene Data'!H168))),'Data Summary'!EA174="Yes"),OFFSET('Hygiene Data'!$H$5,0,10*ROW('Hygiene Data'!H168)),NA())</f>
        <v>#N/A</v>
      </c>
      <c r="BM174" s="531" t="e">
        <f ca="1">+IF(AND(ISNUMBER(OFFSET('Hygiene Data'!$H$7,0,10*ROW('Hygiene Data'!H168))),'Data Summary'!EB174="Yes"),OFFSET('Hygiene Data'!$H$7,0,10*ROW('Hygiene Data'!H168)),NA())</f>
        <v>#N/A</v>
      </c>
      <c r="BN174" s="531" t="e">
        <f ca="1">+IF(AND(ISNUMBER(OFFSET('Hygiene Data'!$H$9,0,10*ROW('Hygiene Data'!H168))),'Data Summary'!EC174="Yes"),OFFSET('Hygiene Data'!$H$9,0,10*ROW('Hygiene Data'!H168)),NA())</f>
        <v>#N/A</v>
      </c>
      <c r="BO174" s="531" t="e">
        <f ca="1">+IF(AND(ISNUMBER(OFFSET('Hygiene Data'!$I$5,0,10*ROW('Hygiene Data'!I168))),'Data Summary'!ED174="Yes"),OFFSET('Hygiene Data'!$I$5,0,10*ROW('Hygiene Data'!I168)),NA())</f>
        <v>#N/A</v>
      </c>
      <c r="BP174" s="531" t="e">
        <f ca="1">+IF(AND(ISNUMBER(OFFSET('Hygiene Data'!$I$7,0,10*ROW('Hygiene Data'!I168))),'Data Summary'!EE174="Yes"),OFFSET('Hygiene Data'!$I$7,0,10*ROW('Hygiene Data'!I168)),NA())</f>
        <v>#N/A</v>
      </c>
      <c r="BQ174" s="531" t="e">
        <f ca="1">+IF(AND(ISNUMBER(OFFSET('Hygiene Data'!$I$9,0,10*ROW('Hygiene Data'!I168))),'Data Summary'!EF174="Yes"),OFFSET('Hygiene Data'!$I$9,0,10*ROW('Hygiene Data'!I168)),NA())</f>
        <v>#N/A</v>
      </c>
    </row>
    <row r="175" spans="1:69" x14ac:dyDescent="0.25">
      <c r="A175" s="527" t="e">
        <f ca="1">+RIGHT('Data Summary'!A175,LEN('Data Summary'!A175)-9)</f>
        <v>#VALUE!</v>
      </c>
      <c r="B175" s="501" t="str">
        <f ca="1">+IF(ISTEXT('Data Summary'!B175),'Data Summary'!B175,"")</f>
        <v/>
      </c>
      <c r="C175" s="528" t="e">
        <f ca="1">+VALUE('Data Summary'!C175)</f>
        <v>#VALUE!</v>
      </c>
      <c r="D175" s="529" t="e">
        <f ca="1">+IF(AND(ISNUMBER(OFFSET('Water Data'!$D$4,0,10*ROW('Water Data'!D169))),'Data Summary'!BS175="Yes"),100-OFFSET('Water Data'!$D$4,0,10*ROW('Water Data'!D169)),NA())</f>
        <v>#N/A</v>
      </c>
      <c r="E175" s="529" t="e">
        <f ca="1">+IF(AND(ISNUMBER(OFFSET('Water Data'!$D$6,0,10*ROW('Water Data'!D169))),'Data Summary'!BT175="Yes"),OFFSET('Water Data'!$D$6,0,10*ROW('Water Data'!D169)),NA())</f>
        <v>#N/A</v>
      </c>
      <c r="F175" s="529" t="e">
        <f ca="1">+IF(AND(ISNUMBER(OFFSET('Water Data'!$D$9,0,10*ROW('Water Data'!D169))),'Data Summary'!BU175="Yes"),OFFSET('Water Data'!$D$9,0,10*ROW('Water Data'!D169)),NA())</f>
        <v>#N/A</v>
      </c>
      <c r="G175" s="529" t="e">
        <f ca="1">+IF(AND(ISNUMBER(OFFSET('Water Data'!$E$4,0,10*ROW('Water Data'!E169))),'Data Summary'!BV175="Yes"),100-OFFSET('Water Data'!$E$4,0,10*ROW('Water Data'!E169)),NA())</f>
        <v>#N/A</v>
      </c>
      <c r="H175" s="529" t="e">
        <f ca="1">+IF(AND(ISNUMBER(OFFSET('Water Data'!$E$6,0,10*ROW('Water Data'!E169))),'Data Summary'!BW175="Yes"),OFFSET('Water Data'!$E$6,0,10*ROW('Water Data'!E169)),NA())</f>
        <v>#N/A</v>
      </c>
      <c r="I175" s="529" t="e">
        <f ca="1">+IF(AND(ISNUMBER(OFFSET('Water Data'!$E$9,0,10*ROW('Water Data'!E169))),'Data Summary'!BX175="Yes"),OFFSET('Water Data'!$E$9,0,10*ROW('Water Data'!E169)),NA())</f>
        <v>#N/A</v>
      </c>
      <c r="J175" s="529" t="e">
        <f ca="1">+IF(AND(ISNUMBER(OFFSET('Water Data'!$F$4,0,10*ROW('Water Data'!F169))),'Data Summary'!BY175="Yes"),100-OFFSET('Water Data'!$F$4,0,10*ROW('Water Data'!F169)),NA())</f>
        <v>#N/A</v>
      </c>
      <c r="K175" s="529" t="e">
        <f ca="1">+IF(AND(ISNUMBER(OFFSET('Water Data'!$F$6,0,10*ROW('Water Data'!F169))),'Data Summary'!BZ175="Yes"),OFFSET('Water Data'!$F$6,0,10*ROW('Water Data'!F169)),NA())</f>
        <v>#N/A</v>
      </c>
      <c r="L175" s="529" t="e">
        <f ca="1">+IF(AND(ISNUMBER(OFFSET('Water Data'!$F$9,0,10*ROW('Water Data'!F169))),'Data Summary'!CA175="Yes"),OFFSET('Water Data'!$F$9,0,10*ROW('Water Data'!F169)),NA())</f>
        <v>#N/A</v>
      </c>
      <c r="M175" s="529" t="e">
        <f ca="1">+IF(AND(ISNUMBER(OFFSET('Water Data'!$G$4,0,10*ROW('Water Data'!G169))),'Data Summary'!CB175="Yes"),100-OFFSET('Water Data'!$G$4,0,10*ROW('Water Data'!G169)),NA())</f>
        <v>#N/A</v>
      </c>
      <c r="N175" s="529" t="e">
        <f ca="1">+IF(AND(ISNUMBER(OFFSET('Water Data'!$G$6,0,10*ROW('Water Data'!G169))),'Data Summary'!CC175="Yes"),OFFSET('Water Data'!$G$6,0,10*ROW('Water Data'!G169)),NA())</f>
        <v>#N/A</v>
      </c>
      <c r="O175" s="529" t="e">
        <f ca="1">+IF(AND(ISNUMBER(OFFSET('Water Data'!$G$9,0,10*ROW('Water Data'!G169))),'Data Summary'!CD175="Yes"),OFFSET('Water Data'!$G$9,0,10*ROW('Water Data'!G169)),NA())</f>
        <v>#N/A</v>
      </c>
      <c r="P175" s="529" t="e">
        <f ca="1">+IF(AND(ISNUMBER(OFFSET('Water Data'!$H$4,0,10*ROW('Water Data'!H169))),'Data Summary'!CE175="Yes"),100-OFFSET('Water Data'!$H$4,0,10*ROW('Water Data'!H169)),NA())</f>
        <v>#N/A</v>
      </c>
      <c r="Q175" s="529" t="e">
        <f ca="1">+IF(AND(ISNUMBER(OFFSET('Water Data'!$H$6,0,10*ROW('Water Data'!H169))),'Data Summary'!CF175="Yes"),OFFSET('Water Data'!$H$6,0,10*ROW('Water Data'!H169)),NA())</f>
        <v>#N/A</v>
      </c>
      <c r="R175" s="529" t="e">
        <f ca="1">+IF(AND(ISNUMBER(OFFSET('Water Data'!$H$9,0,10*ROW('Water Data'!H169))),'Data Summary'!CG175="Yes"),OFFSET('Water Data'!$H$9,0,10*ROW('Water Data'!H169)),NA())</f>
        <v>#N/A</v>
      </c>
      <c r="S175" s="529" t="e">
        <f ca="1">+IF(AND(ISNUMBER(OFFSET('Water Data'!$I$4,0,10*ROW('Water Data'!I169))),'Data Summary'!CH175="Yes"),100-OFFSET('Water Data'!$I$4,0,10*ROW('Water Data'!I169)),NA())</f>
        <v>#N/A</v>
      </c>
      <c r="T175" s="529" t="e">
        <f ca="1">+IF(AND(ISNUMBER(OFFSET('Water Data'!$I$6,0,10*ROW('Water Data'!I169))),'Data Summary'!CI175="Yes"),OFFSET('Water Data'!$I$6,0,10*ROW('Water Data'!I169)),NA())</f>
        <v>#N/A</v>
      </c>
      <c r="U175" s="529" t="e">
        <f ca="1">+IF(AND(ISNUMBER(OFFSET('Water Data'!$I$9,0,10*ROW('Water Data'!I169))),'Data Summary'!CJ175="Yes"),OFFSET('Water Data'!$I$9,0,10*ROW('Water Data'!I169)),NA())</f>
        <v>#N/A</v>
      </c>
      <c r="V175" s="530" t="e">
        <f ca="1">+IF(AND(ISNUMBER(OFFSET('Sanitation Data'!$D$4,0,10*ROW('Sanitation Data'!D169))),'Data Summary'!CK175="Yes"),100-OFFSET('Sanitation Data'!$D$4,0,10*ROW('Sanitation Data'!D169)),NA())</f>
        <v>#N/A</v>
      </c>
      <c r="W175" s="530" t="e">
        <f ca="1">+IF(AND(ISNUMBER(OFFSET('Sanitation Data'!$D$6,0,10*ROW('Sanitation Data'!D169))),'Data Summary'!CL175="Yes"),OFFSET('Sanitation Data'!$D$6,0,10*ROW('Sanitation Data'!D169)),NA())</f>
        <v>#N/A</v>
      </c>
      <c r="X175" s="530" t="e">
        <f ca="1">+IF(AND(ISNUMBER(OFFSET('Sanitation Data'!$D$10,0,10*ROW('Sanitation Data'!D169))),'Data Summary'!CM175="Yes"),OFFSET('Sanitation Data'!$D$10,0,10*ROW('Sanitation Data'!D169)),NA())</f>
        <v>#N/A</v>
      </c>
      <c r="Y175" s="530" t="e">
        <f ca="1">+IF(AND(ISNUMBER(OFFSET('Sanitation Data'!$D$11,0,10*ROW('Sanitation Data'!D169))),'Data Summary'!CN175="Yes"),OFFSET('Sanitation Data'!$D$11,0,10*ROW('Sanitation Data'!D169)),NA())</f>
        <v>#N/A</v>
      </c>
      <c r="Z175" s="530" t="e">
        <f ca="1">+IF(AND(ISNUMBER(OFFSET('Sanitation Data'!$D$12,0,10*ROW('Sanitation Data'!D169))),'Data Summary'!CO175="Yes"),OFFSET('Sanitation Data'!$D$12,0,10*ROW('Sanitation Data'!D169)),NA())</f>
        <v>#N/A</v>
      </c>
      <c r="AA175" s="530" t="e">
        <f ca="1">+IF(AND(ISNUMBER(OFFSET('Sanitation Data'!$E$4,0,10*ROW('Sanitation Data'!E169))),'Data Summary'!CP175="Yes"),100-OFFSET('Sanitation Data'!$E$4,0,10*ROW('Sanitation Data'!E169)),NA())</f>
        <v>#N/A</v>
      </c>
      <c r="AB175" s="530" t="e">
        <f ca="1">+IF(AND(ISNUMBER(OFFSET('Sanitation Data'!$E$6,0,10*ROW('Sanitation Data'!E169))),'Data Summary'!CQ175="Yes"),OFFSET('Sanitation Data'!$E$6,0,10*ROW('Sanitation Data'!E169)),NA())</f>
        <v>#N/A</v>
      </c>
      <c r="AC175" s="530" t="e">
        <f ca="1">+IF(AND(ISNUMBER(OFFSET('Sanitation Data'!$E$10,0,10*ROW('Sanitation Data'!E169))),'Data Summary'!CR175="Yes"),OFFSET('Sanitation Data'!$E$10,0,10*ROW('Sanitation Data'!E169)),NA())</f>
        <v>#N/A</v>
      </c>
      <c r="AD175" s="530" t="e">
        <f ca="1">+IF(AND(ISNUMBER(OFFSET('Sanitation Data'!$E$11,0,10*ROW('Sanitation Data'!E169))),'Data Summary'!CS175="Yes"),OFFSET('Sanitation Data'!$E$11,0,10*ROW('Sanitation Data'!E169)),NA())</f>
        <v>#N/A</v>
      </c>
      <c r="AE175" s="530" t="e">
        <f ca="1">+IF(AND(ISNUMBER(OFFSET('Sanitation Data'!$E$12,0,10*ROW('Sanitation Data'!E169))),'Data Summary'!CT175="Yes"),OFFSET('Sanitation Data'!$E$12,0,10*ROW('Sanitation Data'!E169)),NA())</f>
        <v>#N/A</v>
      </c>
      <c r="AF175" s="530" t="e">
        <f ca="1">+IF(AND(ISNUMBER(OFFSET('Sanitation Data'!$F$4,0,10*ROW('Sanitation Data'!F169))),'Data Summary'!CU175="Yes"),100-OFFSET('Sanitation Data'!$F$4,0,10*ROW('Sanitation Data'!F169)),NA())</f>
        <v>#N/A</v>
      </c>
      <c r="AG175" s="530" t="e">
        <f ca="1">+IF(AND(ISNUMBER(OFFSET('Sanitation Data'!$F$6,0,10*ROW('Sanitation Data'!F169))),'Data Summary'!CV175="Yes"),OFFSET('Sanitation Data'!$F$6,0,10*ROW('Sanitation Data'!F169)),NA())</f>
        <v>#N/A</v>
      </c>
      <c r="AH175" s="530" t="e">
        <f ca="1">+IF(AND(ISNUMBER(OFFSET('Sanitation Data'!$F$10,0,10*ROW('Sanitation Data'!F169))),'Data Summary'!CW175="Yes"),OFFSET('Sanitation Data'!$F$10,0,10*ROW('Sanitation Data'!F169)),NA())</f>
        <v>#N/A</v>
      </c>
      <c r="AI175" s="530" t="e">
        <f ca="1">+IF(AND(ISNUMBER(OFFSET('Sanitation Data'!$F$11,0,10*ROW('Sanitation Data'!F169))),'Data Summary'!CX175="Yes"),OFFSET('Sanitation Data'!$F$11,0,10*ROW('Sanitation Data'!F169)),NA())</f>
        <v>#N/A</v>
      </c>
      <c r="AJ175" s="530" t="e">
        <f ca="1">+IF(AND(ISNUMBER(OFFSET('Sanitation Data'!$F$12,0,10*ROW('Sanitation Data'!F169))),'Data Summary'!CY175="Yes"),OFFSET('Sanitation Data'!$F$12,0,10*ROW('Sanitation Data'!F169)),NA())</f>
        <v>#N/A</v>
      </c>
      <c r="AK175" s="530" t="e">
        <f ca="1">+IF(AND(ISNUMBER(OFFSET('Sanitation Data'!$G$4,0,10*ROW('Sanitation Data'!G169))),'Data Summary'!CZ175="Yes"),100-OFFSET('Sanitation Data'!$G$4,0,10*ROW('Sanitation Data'!G169)),NA())</f>
        <v>#N/A</v>
      </c>
      <c r="AL175" s="530" t="e">
        <f ca="1">+IF(AND(ISNUMBER(OFFSET('Sanitation Data'!$G$6,0,10*ROW('Sanitation Data'!G169))),'Data Summary'!DA175="Yes"),OFFSET('Sanitation Data'!$G$6,0,10*ROW('Sanitation Data'!G169)),NA())</f>
        <v>#N/A</v>
      </c>
      <c r="AM175" s="530" t="e">
        <f ca="1">+IF(AND(ISNUMBER(OFFSET('Sanitation Data'!$G$10,0,10*ROW('Sanitation Data'!G169))),'Data Summary'!DB175="Yes"),OFFSET('Sanitation Data'!$G$10,0,10*ROW('Sanitation Data'!G169)),NA())</f>
        <v>#N/A</v>
      </c>
      <c r="AN175" s="530" t="e">
        <f ca="1">+IF(AND(ISNUMBER(OFFSET('Sanitation Data'!$G$11,0,10*ROW('Sanitation Data'!G169))),'Data Summary'!DC175="Yes"),OFFSET('Sanitation Data'!$G$11,0,10*ROW('Sanitation Data'!G169)),NA())</f>
        <v>#N/A</v>
      </c>
      <c r="AO175" s="530" t="e">
        <f ca="1">+IF(AND(ISNUMBER(OFFSET('Sanitation Data'!$G$12,0,10*ROW('Sanitation Data'!G169))),'Data Summary'!DD175="Yes"),OFFSET('Sanitation Data'!$G$12,0,10*ROW('Sanitation Data'!G169)),NA())</f>
        <v>#N/A</v>
      </c>
      <c r="AP175" s="530" t="e">
        <f ca="1">+IF(AND(ISNUMBER(OFFSET('Sanitation Data'!$H$4,0,10*ROW('Sanitation Data'!H169))),'Data Summary'!DE175="Yes"),100-OFFSET('Sanitation Data'!$H$4,0,10*ROW('Sanitation Data'!H169)),NA())</f>
        <v>#N/A</v>
      </c>
      <c r="AQ175" s="530" t="e">
        <f ca="1">+IF(AND(ISNUMBER(OFFSET('Sanitation Data'!$H$6,0,10*ROW('Sanitation Data'!H169))),'Data Summary'!DF175="Yes"),OFFSET('Sanitation Data'!$H$6,0,10*ROW('Sanitation Data'!H169)),NA())</f>
        <v>#N/A</v>
      </c>
      <c r="AR175" s="530" t="e">
        <f ca="1">+IF(AND(ISNUMBER(OFFSET('Sanitation Data'!$H$10,0,10*ROW('Sanitation Data'!H169))),'Data Summary'!DG175="Yes"),OFFSET('Sanitation Data'!$H$10,0,10*ROW('Sanitation Data'!H169)),NA())</f>
        <v>#N/A</v>
      </c>
      <c r="AS175" s="530" t="e">
        <f ca="1">+IF(AND(ISNUMBER(OFFSET('Sanitation Data'!$H$11,0,10*ROW('Sanitation Data'!H169))),'Data Summary'!DH175="Yes"),OFFSET('Sanitation Data'!$H$11,0,10*ROW('Sanitation Data'!H169)),NA())</f>
        <v>#N/A</v>
      </c>
      <c r="AT175" s="530" t="e">
        <f ca="1">+IF(AND(ISNUMBER(OFFSET('Sanitation Data'!$H$12,0,10*ROW('Sanitation Data'!H169))),'Data Summary'!DI175="Yes"),OFFSET('Sanitation Data'!$H$12,0,10*ROW('Sanitation Data'!H169)),NA())</f>
        <v>#N/A</v>
      </c>
      <c r="AU175" s="530" t="e">
        <f ca="1">+IF(AND(ISNUMBER(OFFSET('Sanitation Data'!$I$4,0,10*ROW('Sanitation Data'!I169))),'Data Summary'!DJ175="Yes"),100-OFFSET('Sanitation Data'!$I$4,0,10*ROW('Sanitation Data'!I169)),NA())</f>
        <v>#N/A</v>
      </c>
      <c r="AV175" s="530" t="e">
        <f ca="1">+IF(AND(ISNUMBER(OFFSET('Sanitation Data'!$I$6,0,10*ROW('Sanitation Data'!I169))),'Data Summary'!DK175="Yes"),OFFSET('Sanitation Data'!$I$6,0,10*ROW('Sanitation Data'!I169)),NA())</f>
        <v>#N/A</v>
      </c>
      <c r="AW175" s="530" t="e">
        <f ca="1">+IF(AND(ISNUMBER(OFFSET('Sanitation Data'!$I$10,0,10*ROW('Sanitation Data'!I169))),'Data Summary'!DL175="Yes"),OFFSET('Sanitation Data'!$I$10,0,10*ROW('Sanitation Data'!I169)),NA())</f>
        <v>#N/A</v>
      </c>
      <c r="AX175" s="530" t="e">
        <f ca="1">+IF(AND(ISNUMBER(OFFSET('Sanitation Data'!$I$11,0,10*ROW('Sanitation Data'!I169))),'Data Summary'!DM175="Yes"),OFFSET('Sanitation Data'!$I$11,0,10*ROW('Sanitation Data'!I169)),NA())</f>
        <v>#N/A</v>
      </c>
      <c r="AY175" s="530" t="e">
        <f ca="1">+IF(AND(ISNUMBER(OFFSET('Sanitation Data'!$I$12,0,10*ROW('Sanitation Data'!I169))),'Data Summary'!DN175="Yes"),OFFSET('Sanitation Data'!$I$12,0,10*ROW('Sanitation Data'!I169)),NA())</f>
        <v>#N/A</v>
      </c>
      <c r="AZ175" s="531" t="e">
        <f ca="1">+IF(AND(ISNUMBER(OFFSET('Hygiene Data'!$D$5,0,10*ROW('Hygiene Data'!D169))),'Data Summary'!DO175="Yes"),OFFSET('Hygiene Data'!$D$5,0,10*ROW('Hygiene Data'!D169)),NA())</f>
        <v>#N/A</v>
      </c>
      <c r="BA175" s="531" t="e">
        <f ca="1">+IF(AND(ISNUMBER(OFFSET('Hygiene Data'!$D$7,0,10*ROW('Hygiene Data'!D169))),'Data Summary'!DP175="Yes"),OFFSET('Hygiene Data'!$D$7,0,10*ROW('Hygiene Data'!D169)),NA())</f>
        <v>#N/A</v>
      </c>
      <c r="BB175" s="531" t="e">
        <f ca="1">+IF(AND(ISNUMBER(OFFSET('Hygiene Data'!$D$9,0,10*ROW('Hygiene Data'!D169))),'Data Summary'!DQ175="Yes"),OFFSET('Hygiene Data'!$D$9,0,10*ROW('Hygiene Data'!D169)),NA())</f>
        <v>#N/A</v>
      </c>
      <c r="BC175" s="531" t="e">
        <f ca="1">+IF(AND(ISNUMBER(OFFSET('Hygiene Data'!$E$5,0,10*ROW('Hygiene Data'!E169))),'Data Summary'!DR175="Yes"),OFFSET('Hygiene Data'!$E$5,0,10*ROW('Hygiene Data'!E169)),NA())</f>
        <v>#N/A</v>
      </c>
      <c r="BD175" s="531" t="e">
        <f ca="1">+IF(AND(ISNUMBER(OFFSET('Hygiene Data'!$E$7,0,10*ROW('Hygiene Data'!E169))),'Data Summary'!DS175="Yes"),OFFSET('Hygiene Data'!$E$7,0,10*ROW('Hygiene Data'!E169)),NA())</f>
        <v>#N/A</v>
      </c>
      <c r="BE175" s="531" t="e">
        <f ca="1">+IF(AND(ISNUMBER(OFFSET('Hygiene Data'!$E$9,0,10*ROW('Hygiene Data'!E169))),'Data Summary'!DT175="Yes"),OFFSET('Hygiene Data'!$E$9,0,10*ROW('Hygiene Data'!E169)),NA())</f>
        <v>#N/A</v>
      </c>
      <c r="BF175" s="531" t="e">
        <f ca="1">+IF(AND(ISNUMBER(OFFSET('Hygiene Data'!$F$5,0,10*ROW('Hygiene Data'!F169))),'Data Summary'!DU175="Yes"),OFFSET('Hygiene Data'!$F$5,0,10*ROW('Hygiene Data'!F169)),NA())</f>
        <v>#N/A</v>
      </c>
      <c r="BG175" s="531" t="e">
        <f ca="1">+IF(AND(ISNUMBER(OFFSET('Hygiene Data'!$F$7,0,10*ROW('Hygiene Data'!F169))),'Data Summary'!DV175="Yes"),OFFSET('Hygiene Data'!$F$7,0,10*ROW('Hygiene Data'!F169)),NA())</f>
        <v>#N/A</v>
      </c>
      <c r="BH175" s="531" t="e">
        <f ca="1">+IF(AND(ISNUMBER(OFFSET('Hygiene Data'!$F$9,0,10*ROW('Hygiene Data'!F169))),'Data Summary'!DW175="Yes"),OFFSET('Hygiene Data'!$F$9,0,10*ROW('Hygiene Data'!F169)),NA())</f>
        <v>#N/A</v>
      </c>
      <c r="BI175" s="531" t="e">
        <f ca="1">+IF(AND(ISNUMBER(OFFSET('Hygiene Data'!$G$5,0,10*ROW('Hygiene Data'!G169))),'Data Summary'!DX175="Yes"),OFFSET('Hygiene Data'!$G$5,0,10*ROW('Hygiene Data'!G169)),NA())</f>
        <v>#N/A</v>
      </c>
      <c r="BJ175" s="531" t="e">
        <f ca="1">+IF(AND(ISNUMBER(OFFSET('Hygiene Data'!$G$7,0,10*ROW('Hygiene Data'!G169))),'Data Summary'!DY175="Yes"),OFFSET('Hygiene Data'!$G$7,0,10*ROW('Hygiene Data'!G169)),NA())</f>
        <v>#N/A</v>
      </c>
      <c r="BK175" s="531" t="e">
        <f ca="1">+IF(AND(ISNUMBER(OFFSET('Hygiene Data'!$G$9,0,10*ROW('Hygiene Data'!G169))),'Data Summary'!DZ175="Yes"),OFFSET('Hygiene Data'!$G$9,0,10*ROW('Hygiene Data'!G169)),NA())</f>
        <v>#N/A</v>
      </c>
      <c r="BL175" s="531" t="e">
        <f ca="1">+IF(AND(ISNUMBER(OFFSET('Hygiene Data'!$H$5,0,10*ROW('Hygiene Data'!H169))),'Data Summary'!EA175="Yes"),OFFSET('Hygiene Data'!$H$5,0,10*ROW('Hygiene Data'!H169)),NA())</f>
        <v>#N/A</v>
      </c>
      <c r="BM175" s="531" t="e">
        <f ca="1">+IF(AND(ISNUMBER(OFFSET('Hygiene Data'!$H$7,0,10*ROW('Hygiene Data'!H169))),'Data Summary'!EB175="Yes"),OFFSET('Hygiene Data'!$H$7,0,10*ROW('Hygiene Data'!H169)),NA())</f>
        <v>#N/A</v>
      </c>
      <c r="BN175" s="531" t="e">
        <f ca="1">+IF(AND(ISNUMBER(OFFSET('Hygiene Data'!$H$9,0,10*ROW('Hygiene Data'!H169))),'Data Summary'!EC175="Yes"),OFFSET('Hygiene Data'!$H$9,0,10*ROW('Hygiene Data'!H169)),NA())</f>
        <v>#N/A</v>
      </c>
      <c r="BO175" s="531" t="e">
        <f ca="1">+IF(AND(ISNUMBER(OFFSET('Hygiene Data'!$I$5,0,10*ROW('Hygiene Data'!I169))),'Data Summary'!ED175="Yes"),OFFSET('Hygiene Data'!$I$5,0,10*ROW('Hygiene Data'!I169)),NA())</f>
        <v>#N/A</v>
      </c>
      <c r="BP175" s="531" t="e">
        <f ca="1">+IF(AND(ISNUMBER(OFFSET('Hygiene Data'!$I$7,0,10*ROW('Hygiene Data'!I169))),'Data Summary'!EE175="Yes"),OFFSET('Hygiene Data'!$I$7,0,10*ROW('Hygiene Data'!I169)),NA())</f>
        <v>#N/A</v>
      </c>
      <c r="BQ175" s="531" t="e">
        <f ca="1">+IF(AND(ISNUMBER(OFFSET('Hygiene Data'!$I$9,0,10*ROW('Hygiene Data'!I169))),'Data Summary'!EF175="Yes"),OFFSET('Hygiene Data'!$I$9,0,10*ROW('Hygiene Data'!I169)),NA())</f>
        <v>#N/A</v>
      </c>
    </row>
    <row r="176" spans="1:69" x14ac:dyDescent="0.25">
      <c r="A176" s="527" t="e">
        <f ca="1">+RIGHT('Data Summary'!A176,LEN('Data Summary'!A176)-9)</f>
        <v>#VALUE!</v>
      </c>
      <c r="B176" s="501" t="str">
        <f ca="1">+IF(ISTEXT('Data Summary'!B176),'Data Summary'!B176,"")</f>
        <v/>
      </c>
      <c r="C176" s="528" t="e">
        <f ca="1">+VALUE('Data Summary'!C176)</f>
        <v>#VALUE!</v>
      </c>
      <c r="D176" s="529" t="e">
        <f ca="1">+IF(AND(ISNUMBER(OFFSET('Water Data'!$D$4,0,10*ROW('Water Data'!D170))),'Data Summary'!BS176="Yes"),100-OFFSET('Water Data'!$D$4,0,10*ROW('Water Data'!D170)),NA())</f>
        <v>#N/A</v>
      </c>
      <c r="E176" s="529" t="e">
        <f ca="1">+IF(AND(ISNUMBER(OFFSET('Water Data'!$D$6,0,10*ROW('Water Data'!D170))),'Data Summary'!BT176="Yes"),OFFSET('Water Data'!$D$6,0,10*ROW('Water Data'!D170)),NA())</f>
        <v>#N/A</v>
      </c>
      <c r="F176" s="529" t="e">
        <f ca="1">+IF(AND(ISNUMBER(OFFSET('Water Data'!$D$9,0,10*ROW('Water Data'!D170))),'Data Summary'!BU176="Yes"),OFFSET('Water Data'!$D$9,0,10*ROW('Water Data'!D170)),NA())</f>
        <v>#N/A</v>
      </c>
      <c r="G176" s="529" t="e">
        <f ca="1">+IF(AND(ISNUMBER(OFFSET('Water Data'!$E$4,0,10*ROW('Water Data'!E170))),'Data Summary'!BV176="Yes"),100-OFFSET('Water Data'!$E$4,0,10*ROW('Water Data'!E170)),NA())</f>
        <v>#N/A</v>
      </c>
      <c r="H176" s="529" t="e">
        <f ca="1">+IF(AND(ISNUMBER(OFFSET('Water Data'!$E$6,0,10*ROW('Water Data'!E170))),'Data Summary'!BW176="Yes"),OFFSET('Water Data'!$E$6,0,10*ROW('Water Data'!E170)),NA())</f>
        <v>#N/A</v>
      </c>
      <c r="I176" s="529" t="e">
        <f ca="1">+IF(AND(ISNUMBER(OFFSET('Water Data'!$E$9,0,10*ROW('Water Data'!E170))),'Data Summary'!BX176="Yes"),OFFSET('Water Data'!$E$9,0,10*ROW('Water Data'!E170)),NA())</f>
        <v>#N/A</v>
      </c>
      <c r="J176" s="529" t="e">
        <f ca="1">+IF(AND(ISNUMBER(OFFSET('Water Data'!$F$4,0,10*ROW('Water Data'!F170))),'Data Summary'!BY176="Yes"),100-OFFSET('Water Data'!$F$4,0,10*ROW('Water Data'!F170)),NA())</f>
        <v>#N/A</v>
      </c>
      <c r="K176" s="529" t="e">
        <f ca="1">+IF(AND(ISNUMBER(OFFSET('Water Data'!$F$6,0,10*ROW('Water Data'!F170))),'Data Summary'!BZ176="Yes"),OFFSET('Water Data'!$F$6,0,10*ROW('Water Data'!F170)),NA())</f>
        <v>#N/A</v>
      </c>
      <c r="L176" s="529" t="e">
        <f ca="1">+IF(AND(ISNUMBER(OFFSET('Water Data'!$F$9,0,10*ROW('Water Data'!F170))),'Data Summary'!CA176="Yes"),OFFSET('Water Data'!$F$9,0,10*ROW('Water Data'!F170)),NA())</f>
        <v>#N/A</v>
      </c>
      <c r="M176" s="529" t="e">
        <f ca="1">+IF(AND(ISNUMBER(OFFSET('Water Data'!$G$4,0,10*ROW('Water Data'!G170))),'Data Summary'!CB176="Yes"),100-OFFSET('Water Data'!$G$4,0,10*ROW('Water Data'!G170)),NA())</f>
        <v>#N/A</v>
      </c>
      <c r="N176" s="529" t="e">
        <f ca="1">+IF(AND(ISNUMBER(OFFSET('Water Data'!$G$6,0,10*ROW('Water Data'!G170))),'Data Summary'!CC176="Yes"),OFFSET('Water Data'!$G$6,0,10*ROW('Water Data'!G170)),NA())</f>
        <v>#N/A</v>
      </c>
      <c r="O176" s="529" t="e">
        <f ca="1">+IF(AND(ISNUMBER(OFFSET('Water Data'!$G$9,0,10*ROW('Water Data'!G170))),'Data Summary'!CD176="Yes"),OFFSET('Water Data'!$G$9,0,10*ROW('Water Data'!G170)),NA())</f>
        <v>#N/A</v>
      </c>
      <c r="P176" s="529" t="e">
        <f ca="1">+IF(AND(ISNUMBER(OFFSET('Water Data'!$H$4,0,10*ROW('Water Data'!H170))),'Data Summary'!CE176="Yes"),100-OFFSET('Water Data'!$H$4,0,10*ROW('Water Data'!H170)),NA())</f>
        <v>#N/A</v>
      </c>
      <c r="Q176" s="529" t="e">
        <f ca="1">+IF(AND(ISNUMBER(OFFSET('Water Data'!$H$6,0,10*ROW('Water Data'!H170))),'Data Summary'!CF176="Yes"),OFFSET('Water Data'!$H$6,0,10*ROW('Water Data'!H170)),NA())</f>
        <v>#N/A</v>
      </c>
      <c r="R176" s="529" t="e">
        <f ca="1">+IF(AND(ISNUMBER(OFFSET('Water Data'!$H$9,0,10*ROW('Water Data'!H170))),'Data Summary'!CG176="Yes"),OFFSET('Water Data'!$H$9,0,10*ROW('Water Data'!H170)),NA())</f>
        <v>#N/A</v>
      </c>
      <c r="S176" s="529" t="e">
        <f ca="1">+IF(AND(ISNUMBER(OFFSET('Water Data'!$I$4,0,10*ROW('Water Data'!I170))),'Data Summary'!CH176="Yes"),100-OFFSET('Water Data'!$I$4,0,10*ROW('Water Data'!I170)),NA())</f>
        <v>#N/A</v>
      </c>
      <c r="T176" s="529" t="e">
        <f ca="1">+IF(AND(ISNUMBER(OFFSET('Water Data'!$I$6,0,10*ROW('Water Data'!I170))),'Data Summary'!CI176="Yes"),OFFSET('Water Data'!$I$6,0,10*ROW('Water Data'!I170)),NA())</f>
        <v>#N/A</v>
      </c>
      <c r="U176" s="529" t="e">
        <f ca="1">+IF(AND(ISNUMBER(OFFSET('Water Data'!$I$9,0,10*ROW('Water Data'!I170))),'Data Summary'!CJ176="Yes"),OFFSET('Water Data'!$I$9,0,10*ROW('Water Data'!I170)),NA())</f>
        <v>#N/A</v>
      </c>
      <c r="V176" s="530" t="e">
        <f ca="1">+IF(AND(ISNUMBER(OFFSET('Sanitation Data'!$D$4,0,10*ROW('Sanitation Data'!D170))),'Data Summary'!CK176="Yes"),100-OFFSET('Sanitation Data'!$D$4,0,10*ROW('Sanitation Data'!D170)),NA())</f>
        <v>#N/A</v>
      </c>
      <c r="W176" s="530" t="e">
        <f ca="1">+IF(AND(ISNUMBER(OFFSET('Sanitation Data'!$D$6,0,10*ROW('Sanitation Data'!D170))),'Data Summary'!CL176="Yes"),OFFSET('Sanitation Data'!$D$6,0,10*ROW('Sanitation Data'!D170)),NA())</f>
        <v>#N/A</v>
      </c>
      <c r="X176" s="530" t="e">
        <f ca="1">+IF(AND(ISNUMBER(OFFSET('Sanitation Data'!$D$10,0,10*ROW('Sanitation Data'!D170))),'Data Summary'!CM176="Yes"),OFFSET('Sanitation Data'!$D$10,0,10*ROW('Sanitation Data'!D170)),NA())</f>
        <v>#N/A</v>
      </c>
      <c r="Y176" s="530" t="e">
        <f ca="1">+IF(AND(ISNUMBER(OFFSET('Sanitation Data'!$D$11,0,10*ROW('Sanitation Data'!D170))),'Data Summary'!CN176="Yes"),OFFSET('Sanitation Data'!$D$11,0,10*ROW('Sanitation Data'!D170)),NA())</f>
        <v>#N/A</v>
      </c>
      <c r="Z176" s="530" t="e">
        <f ca="1">+IF(AND(ISNUMBER(OFFSET('Sanitation Data'!$D$12,0,10*ROW('Sanitation Data'!D170))),'Data Summary'!CO176="Yes"),OFFSET('Sanitation Data'!$D$12,0,10*ROW('Sanitation Data'!D170)),NA())</f>
        <v>#N/A</v>
      </c>
      <c r="AA176" s="530" t="e">
        <f ca="1">+IF(AND(ISNUMBER(OFFSET('Sanitation Data'!$E$4,0,10*ROW('Sanitation Data'!E170))),'Data Summary'!CP176="Yes"),100-OFFSET('Sanitation Data'!$E$4,0,10*ROW('Sanitation Data'!E170)),NA())</f>
        <v>#N/A</v>
      </c>
      <c r="AB176" s="530" t="e">
        <f ca="1">+IF(AND(ISNUMBER(OFFSET('Sanitation Data'!$E$6,0,10*ROW('Sanitation Data'!E170))),'Data Summary'!CQ176="Yes"),OFFSET('Sanitation Data'!$E$6,0,10*ROW('Sanitation Data'!E170)),NA())</f>
        <v>#N/A</v>
      </c>
      <c r="AC176" s="530" t="e">
        <f ca="1">+IF(AND(ISNUMBER(OFFSET('Sanitation Data'!$E$10,0,10*ROW('Sanitation Data'!E170))),'Data Summary'!CR176="Yes"),OFFSET('Sanitation Data'!$E$10,0,10*ROW('Sanitation Data'!E170)),NA())</f>
        <v>#N/A</v>
      </c>
      <c r="AD176" s="530" t="e">
        <f ca="1">+IF(AND(ISNUMBER(OFFSET('Sanitation Data'!$E$11,0,10*ROW('Sanitation Data'!E170))),'Data Summary'!CS176="Yes"),OFFSET('Sanitation Data'!$E$11,0,10*ROW('Sanitation Data'!E170)),NA())</f>
        <v>#N/A</v>
      </c>
      <c r="AE176" s="530" t="e">
        <f ca="1">+IF(AND(ISNUMBER(OFFSET('Sanitation Data'!$E$12,0,10*ROW('Sanitation Data'!E170))),'Data Summary'!CT176="Yes"),OFFSET('Sanitation Data'!$E$12,0,10*ROW('Sanitation Data'!E170)),NA())</f>
        <v>#N/A</v>
      </c>
      <c r="AF176" s="530" t="e">
        <f ca="1">+IF(AND(ISNUMBER(OFFSET('Sanitation Data'!$F$4,0,10*ROW('Sanitation Data'!F170))),'Data Summary'!CU176="Yes"),100-OFFSET('Sanitation Data'!$F$4,0,10*ROW('Sanitation Data'!F170)),NA())</f>
        <v>#N/A</v>
      </c>
      <c r="AG176" s="530" t="e">
        <f ca="1">+IF(AND(ISNUMBER(OFFSET('Sanitation Data'!$F$6,0,10*ROW('Sanitation Data'!F170))),'Data Summary'!CV176="Yes"),OFFSET('Sanitation Data'!$F$6,0,10*ROW('Sanitation Data'!F170)),NA())</f>
        <v>#N/A</v>
      </c>
      <c r="AH176" s="530" t="e">
        <f ca="1">+IF(AND(ISNUMBER(OFFSET('Sanitation Data'!$F$10,0,10*ROW('Sanitation Data'!F170))),'Data Summary'!CW176="Yes"),OFFSET('Sanitation Data'!$F$10,0,10*ROW('Sanitation Data'!F170)),NA())</f>
        <v>#N/A</v>
      </c>
      <c r="AI176" s="530" t="e">
        <f ca="1">+IF(AND(ISNUMBER(OFFSET('Sanitation Data'!$F$11,0,10*ROW('Sanitation Data'!F170))),'Data Summary'!CX176="Yes"),OFFSET('Sanitation Data'!$F$11,0,10*ROW('Sanitation Data'!F170)),NA())</f>
        <v>#N/A</v>
      </c>
      <c r="AJ176" s="530" t="e">
        <f ca="1">+IF(AND(ISNUMBER(OFFSET('Sanitation Data'!$F$12,0,10*ROW('Sanitation Data'!F170))),'Data Summary'!CY176="Yes"),OFFSET('Sanitation Data'!$F$12,0,10*ROW('Sanitation Data'!F170)),NA())</f>
        <v>#N/A</v>
      </c>
      <c r="AK176" s="530" t="e">
        <f ca="1">+IF(AND(ISNUMBER(OFFSET('Sanitation Data'!$G$4,0,10*ROW('Sanitation Data'!G170))),'Data Summary'!CZ176="Yes"),100-OFFSET('Sanitation Data'!$G$4,0,10*ROW('Sanitation Data'!G170)),NA())</f>
        <v>#N/A</v>
      </c>
      <c r="AL176" s="530" t="e">
        <f ca="1">+IF(AND(ISNUMBER(OFFSET('Sanitation Data'!$G$6,0,10*ROW('Sanitation Data'!G170))),'Data Summary'!DA176="Yes"),OFFSET('Sanitation Data'!$G$6,0,10*ROW('Sanitation Data'!G170)),NA())</f>
        <v>#N/A</v>
      </c>
      <c r="AM176" s="530" t="e">
        <f ca="1">+IF(AND(ISNUMBER(OFFSET('Sanitation Data'!$G$10,0,10*ROW('Sanitation Data'!G170))),'Data Summary'!DB176="Yes"),OFFSET('Sanitation Data'!$G$10,0,10*ROW('Sanitation Data'!G170)),NA())</f>
        <v>#N/A</v>
      </c>
      <c r="AN176" s="530" t="e">
        <f ca="1">+IF(AND(ISNUMBER(OFFSET('Sanitation Data'!$G$11,0,10*ROW('Sanitation Data'!G170))),'Data Summary'!DC176="Yes"),OFFSET('Sanitation Data'!$G$11,0,10*ROW('Sanitation Data'!G170)),NA())</f>
        <v>#N/A</v>
      </c>
      <c r="AO176" s="530" t="e">
        <f ca="1">+IF(AND(ISNUMBER(OFFSET('Sanitation Data'!$G$12,0,10*ROW('Sanitation Data'!G170))),'Data Summary'!DD176="Yes"),OFFSET('Sanitation Data'!$G$12,0,10*ROW('Sanitation Data'!G170)),NA())</f>
        <v>#N/A</v>
      </c>
      <c r="AP176" s="530" t="e">
        <f ca="1">+IF(AND(ISNUMBER(OFFSET('Sanitation Data'!$H$4,0,10*ROW('Sanitation Data'!H170))),'Data Summary'!DE176="Yes"),100-OFFSET('Sanitation Data'!$H$4,0,10*ROW('Sanitation Data'!H170)),NA())</f>
        <v>#N/A</v>
      </c>
      <c r="AQ176" s="530" t="e">
        <f ca="1">+IF(AND(ISNUMBER(OFFSET('Sanitation Data'!$H$6,0,10*ROW('Sanitation Data'!H170))),'Data Summary'!DF176="Yes"),OFFSET('Sanitation Data'!$H$6,0,10*ROW('Sanitation Data'!H170)),NA())</f>
        <v>#N/A</v>
      </c>
      <c r="AR176" s="530" t="e">
        <f ca="1">+IF(AND(ISNUMBER(OFFSET('Sanitation Data'!$H$10,0,10*ROW('Sanitation Data'!H170))),'Data Summary'!DG176="Yes"),OFFSET('Sanitation Data'!$H$10,0,10*ROW('Sanitation Data'!H170)),NA())</f>
        <v>#N/A</v>
      </c>
      <c r="AS176" s="530" t="e">
        <f ca="1">+IF(AND(ISNUMBER(OFFSET('Sanitation Data'!$H$11,0,10*ROW('Sanitation Data'!H170))),'Data Summary'!DH176="Yes"),OFFSET('Sanitation Data'!$H$11,0,10*ROW('Sanitation Data'!H170)),NA())</f>
        <v>#N/A</v>
      </c>
      <c r="AT176" s="530" t="e">
        <f ca="1">+IF(AND(ISNUMBER(OFFSET('Sanitation Data'!$H$12,0,10*ROW('Sanitation Data'!H170))),'Data Summary'!DI176="Yes"),OFFSET('Sanitation Data'!$H$12,0,10*ROW('Sanitation Data'!H170)),NA())</f>
        <v>#N/A</v>
      </c>
      <c r="AU176" s="530" t="e">
        <f ca="1">+IF(AND(ISNUMBER(OFFSET('Sanitation Data'!$I$4,0,10*ROW('Sanitation Data'!I170))),'Data Summary'!DJ176="Yes"),100-OFFSET('Sanitation Data'!$I$4,0,10*ROW('Sanitation Data'!I170)),NA())</f>
        <v>#N/A</v>
      </c>
      <c r="AV176" s="530" t="e">
        <f ca="1">+IF(AND(ISNUMBER(OFFSET('Sanitation Data'!$I$6,0,10*ROW('Sanitation Data'!I170))),'Data Summary'!DK176="Yes"),OFFSET('Sanitation Data'!$I$6,0,10*ROW('Sanitation Data'!I170)),NA())</f>
        <v>#N/A</v>
      </c>
      <c r="AW176" s="530" t="e">
        <f ca="1">+IF(AND(ISNUMBER(OFFSET('Sanitation Data'!$I$10,0,10*ROW('Sanitation Data'!I170))),'Data Summary'!DL176="Yes"),OFFSET('Sanitation Data'!$I$10,0,10*ROW('Sanitation Data'!I170)),NA())</f>
        <v>#N/A</v>
      </c>
      <c r="AX176" s="530" t="e">
        <f ca="1">+IF(AND(ISNUMBER(OFFSET('Sanitation Data'!$I$11,0,10*ROW('Sanitation Data'!I170))),'Data Summary'!DM176="Yes"),OFFSET('Sanitation Data'!$I$11,0,10*ROW('Sanitation Data'!I170)),NA())</f>
        <v>#N/A</v>
      </c>
      <c r="AY176" s="530" t="e">
        <f ca="1">+IF(AND(ISNUMBER(OFFSET('Sanitation Data'!$I$12,0,10*ROW('Sanitation Data'!I170))),'Data Summary'!DN176="Yes"),OFFSET('Sanitation Data'!$I$12,0,10*ROW('Sanitation Data'!I170)),NA())</f>
        <v>#N/A</v>
      </c>
      <c r="AZ176" s="531" t="e">
        <f ca="1">+IF(AND(ISNUMBER(OFFSET('Hygiene Data'!$D$5,0,10*ROW('Hygiene Data'!D170))),'Data Summary'!DO176="Yes"),OFFSET('Hygiene Data'!$D$5,0,10*ROW('Hygiene Data'!D170)),NA())</f>
        <v>#N/A</v>
      </c>
      <c r="BA176" s="531" t="e">
        <f ca="1">+IF(AND(ISNUMBER(OFFSET('Hygiene Data'!$D$7,0,10*ROW('Hygiene Data'!D170))),'Data Summary'!DP176="Yes"),OFFSET('Hygiene Data'!$D$7,0,10*ROW('Hygiene Data'!D170)),NA())</f>
        <v>#N/A</v>
      </c>
      <c r="BB176" s="531" t="e">
        <f ca="1">+IF(AND(ISNUMBER(OFFSET('Hygiene Data'!$D$9,0,10*ROW('Hygiene Data'!D170))),'Data Summary'!DQ176="Yes"),OFFSET('Hygiene Data'!$D$9,0,10*ROW('Hygiene Data'!D170)),NA())</f>
        <v>#N/A</v>
      </c>
      <c r="BC176" s="531" t="e">
        <f ca="1">+IF(AND(ISNUMBER(OFFSET('Hygiene Data'!$E$5,0,10*ROW('Hygiene Data'!E170))),'Data Summary'!DR176="Yes"),OFFSET('Hygiene Data'!$E$5,0,10*ROW('Hygiene Data'!E170)),NA())</f>
        <v>#N/A</v>
      </c>
      <c r="BD176" s="531" t="e">
        <f ca="1">+IF(AND(ISNUMBER(OFFSET('Hygiene Data'!$E$7,0,10*ROW('Hygiene Data'!E170))),'Data Summary'!DS176="Yes"),OFFSET('Hygiene Data'!$E$7,0,10*ROW('Hygiene Data'!E170)),NA())</f>
        <v>#N/A</v>
      </c>
      <c r="BE176" s="531" t="e">
        <f ca="1">+IF(AND(ISNUMBER(OFFSET('Hygiene Data'!$E$9,0,10*ROW('Hygiene Data'!E170))),'Data Summary'!DT176="Yes"),OFFSET('Hygiene Data'!$E$9,0,10*ROW('Hygiene Data'!E170)),NA())</f>
        <v>#N/A</v>
      </c>
      <c r="BF176" s="531" t="e">
        <f ca="1">+IF(AND(ISNUMBER(OFFSET('Hygiene Data'!$F$5,0,10*ROW('Hygiene Data'!F170))),'Data Summary'!DU176="Yes"),OFFSET('Hygiene Data'!$F$5,0,10*ROW('Hygiene Data'!F170)),NA())</f>
        <v>#N/A</v>
      </c>
      <c r="BG176" s="531" t="e">
        <f ca="1">+IF(AND(ISNUMBER(OFFSET('Hygiene Data'!$F$7,0,10*ROW('Hygiene Data'!F170))),'Data Summary'!DV176="Yes"),OFFSET('Hygiene Data'!$F$7,0,10*ROW('Hygiene Data'!F170)),NA())</f>
        <v>#N/A</v>
      </c>
      <c r="BH176" s="531" t="e">
        <f ca="1">+IF(AND(ISNUMBER(OFFSET('Hygiene Data'!$F$9,0,10*ROW('Hygiene Data'!F170))),'Data Summary'!DW176="Yes"),OFFSET('Hygiene Data'!$F$9,0,10*ROW('Hygiene Data'!F170)),NA())</f>
        <v>#N/A</v>
      </c>
      <c r="BI176" s="531" t="e">
        <f ca="1">+IF(AND(ISNUMBER(OFFSET('Hygiene Data'!$G$5,0,10*ROW('Hygiene Data'!G170))),'Data Summary'!DX176="Yes"),OFFSET('Hygiene Data'!$G$5,0,10*ROW('Hygiene Data'!G170)),NA())</f>
        <v>#N/A</v>
      </c>
      <c r="BJ176" s="531" t="e">
        <f ca="1">+IF(AND(ISNUMBER(OFFSET('Hygiene Data'!$G$7,0,10*ROW('Hygiene Data'!G170))),'Data Summary'!DY176="Yes"),OFFSET('Hygiene Data'!$G$7,0,10*ROW('Hygiene Data'!G170)),NA())</f>
        <v>#N/A</v>
      </c>
      <c r="BK176" s="531" t="e">
        <f ca="1">+IF(AND(ISNUMBER(OFFSET('Hygiene Data'!$G$9,0,10*ROW('Hygiene Data'!G170))),'Data Summary'!DZ176="Yes"),OFFSET('Hygiene Data'!$G$9,0,10*ROW('Hygiene Data'!G170)),NA())</f>
        <v>#N/A</v>
      </c>
      <c r="BL176" s="531" t="e">
        <f ca="1">+IF(AND(ISNUMBER(OFFSET('Hygiene Data'!$H$5,0,10*ROW('Hygiene Data'!H170))),'Data Summary'!EA176="Yes"),OFFSET('Hygiene Data'!$H$5,0,10*ROW('Hygiene Data'!H170)),NA())</f>
        <v>#N/A</v>
      </c>
      <c r="BM176" s="531" t="e">
        <f ca="1">+IF(AND(ISNUMBER(OFFSET('Hygiene Data'!$H$7,0,10*ROW('Hygiene Data'!H170))),'Data Summary'!EB176="Yes"),OFFSET('Hygiene Data'!$H$7,0,10*ROW('Hygiene Data'!H170)),NA())</f>
        <v>#N/A</v>
      </c>
      <c r="BN176" s="531" t="e">
        <f ca="1">+IF(AND(ISNUMBER(OFFSET('Hygiene Data'!$H$9,0,10*ROW('Hygiene Data'!H170))),'Data Summary'!EC176="Yes"),OFFSET('Hygiene Data'!$H$9,0,10*ROW('Hygiene Data'!H170)),NA())</f>
        <v>#N/A</v>
      </c>
      <c r="BO176" s="531" t="e">
        <f ca="1">+IF(AND(ISNUMBER(OFFSET('Hygiene Data'!$I$5,0,10*ROW('Hygiene Data'!I170))),'Data Summary'!ED176="Yes"),OFFSET('Hygiene Data'!$I$5,0,10*ROW('Hygiene Data'!I170)),NA())</f>
        <v>#N/A</v>
      </c>
      <c r="BP176" s="531" t="e">
        <f ca="1">+IF(AND(ISNUMBER(OFFSET('Hygiene Data'!$I$7,0,10*ROW('Hygiene Data'!I170))),'Data Summary'!EE176="Yes"),OFFSET('Hygiene Data'!$I$7,0,10*ROW('Hygiene Data'!I170)),NA())</f>
        <v>#N/A</v>
      </c>
      <c r="BQ176" s="531" t="e">
        <f ca="1">+IF(AND(ISNUMBER(OFFSET('Hygiene Data'!$I$9,0,10*ROW('Hygiene Data'!I170))),'Data Summary'!EF176="Yes"),OFFSET('Hygiene Data'!$I$9,0,10*ROW('Hygiene Data'!I170)),NA())</f>
        <v>#N/A</v>
      </c>
    </row>
    <row r="177" spans="1:69" x14ac:dyDescent="0.25">
      <c r="A177" s="527" t="e">
        <f ca="1">+RIGHT('Data Summary'!A177,LEN('Data Summary'!A177)-9)</f>
        <v>#VALUE!</v>
      </c>
      <c r="B177" s="501" t="str">
        <f ca="1">+IF(ISTEXT('Data Summary'!B177),'Data Summary'!B177,"")</f>
        <v/>
      </c>
      <c r="C177" s="528" t="e">
        <f ca="1">+VALUE('Data Summary'!C177)</f>
        <v>#VALUE!</v>
      </c>
      <c r="D177" s="529" t="e">
        <f ca="1">+IF(AND(ISNUMBER(OFFSET('Water Data'!$D$4,0,10*ROW('Water Data'!D171))),'Data Summary'!BS177="Yes"),100-OFFSET('Water Data'!$D$4,0,10*ROW('Water Data'!D171)),NA())</f>
        <v>#N/A</v>
      </c>
      <c r="E177" s="529" t="e">
        <f ca="1">+IF(AND(ISNUMBER(OFFSET('Water Data'!$D$6,0,10*ROW('Water Data'!D171))),'Data Summary'!BT177="Yes"),OFFSET('Water Data'!$D$6,0,10*ROW('Water Data'!D171)),NA())</f>
        <v>#N/A</v>
      </c>
      <c r="F177" s="529" t="e">
        <f ca="1">+IF(AND(ISNUMBER(OFFSET('Water Data'!$D$9,0,10*ROW('Water Data'!D171))),'Data Summary'!BU177="Yes"),OFFSET('Water Data'!$D$9,0,10*ROW('Water Data'!D171)),NA())</f>
        <v>#N/A</v>
      </c>
      <c r="G177" s="529" t="e">
        <f ca="1">+IF(AND(ISNUMBER(OFFSET('Water Data'!$E$4,0,10*ROW('Water Data'!E171))),'Data Summary'!BV177="Yes"),100-OFFSET('Water Data'!$E$4,0,10*ROW('Water Data'!E171)),NA())</f>
        <v>#N/A</v>
      </c>
      <c r="H177" s="529" t="e">
        <f ca="1">+IF(AND(ISNUMBER(OFFSET('Water Data'!$E$6,0,10*ROW('Water Data'!E171))),'Data Summary'!BW177="Yes"),OFFSET('Water Data'!$E$6,0,10*ROW('Water Data'!E171)),NA())</f>
        <v>#N/A</v>
      </c>
      <c r="I177" s="529" t="e">
        <f ca="1">+IF(AND(ISNUMBER(OFFSET('Water Data'!$E$9,0,10*ROW('Water Data'!E171))),'Data Summary'!BX177="Yes"),OFFSET('Water Data'!$E$9,0,10*ROW('Water Data'!E171)),NA())</f>
        <v>#N/A</v>
      </c>
      <c r="J177" s="529" t="e">
        <f ca="1">+IF(AND(ISNUMBER(OFFSET('Water Data'!$F$4,0,10*ROW('Water Data'!F171))),'Data Summary'!BY177="Yes"),100-OFFSET('Water Data'!$F$4,0,10*ROW('Water Data'!F171)),NA())</f>
        <v>#N/A</v>
      </c>
      <c r="K177" s="529" t="e">
        <f ca="1">+IF(AND(ISNUMBER(OFFSET('Water Data'!$F$6,0,10*ROW('Water Data'!F171))),'Data Summary'!BZ177="Yes"),OFFSET('Water Data'!$F$6,0,10*ROW('Water Data'!F171)),NA())</f>
        <v>#N/A</v>
      </c>
      <c r="L177" s="529" t="e">
        <f ca="1">+IF(AND(ISNUMBER(OFFSET('Water Data'!$F$9,0,10*ROW('Water Data'!F171))),'Data Summary'!CA177="Yes"),OFFSET('Water Data'!$F$9,0,10*ROW('Water Data'!F171)),NA())</f>
        <v>#N/A</v>
      </c>
      <c r="M177" s="529" t="e">
        <f ca="1">+IF(AND(ISNUMBER(OFFSET('Water Data'!$G$4,0,10*ROW('Water Data'!G171))),'Data Summary'!CB177="Yes"),100-OFFSET('Water Data'!$G$4,0,10*ROW('Water Data'!G171)),NA())</f>
        <v>#N/A</v>
      </c>
      <c r="N177" s="529" t="e">
        <f ca="1">+IF(AND(ISNUMBER(OFFSET('Water Data'!$G$6,0,10*ROW('Water Data'!G171))),'Data Summary'!CC177="Yes"),OFFSET('Water Data'!$G$6,0,10*ROW('Water Data'!G171)),NA())</f>
        <v>#N/A</v>
      </c>
      <c r="O177" s="529" t="e">
        <f ca="1">+IF(AND(ISNUMBER(OFFSET('Water Data'!$G$9,0,10*ROW('Water Data'!G171))),'Data Summary'!CD177="Yes"),OFFSET('Water Data'!$G$9,0,10*ROW('Water Data'!G171)),NA())</f>
        <v>#N/A</v>
      </c>
      <c r="P177" s="529" t="e">
        <f ca="1">+IF(AND(ISNUMBER(OFFSET('Water Data'!$H$4,0,10*ROW('Water Data'!H171))),'Data Summary'!CE177="Yes"),100-OFFSET('Water Data'!$H$4,0,10*ROW('Water Data'!H171)),NA())</f>
        <v>#N/A</v>
      </c>
      <c r="Q177" s="529" t="e">
        <f ca="1">+IF(AND(ISNUMBER(OFFSET('Water Data'!$H$6,0,10*ROW('Water Data'!H171))),'Data Summary'!CF177="Yes"),OFFSET('Water Data'!$H$6,0,10*ROW('Water Data'!H171)),NA())</f>
        <v>#N/A</v>
      </c>
      <c r="R177" s="529" t="e">
        <f ca="1">+IF(AND(ISNUMBER(OFFSET('Water Data'!$H$9,0,10*ROW('Water Data'!H171))),'Data Summary'!CG177="Yes"),OFFSET('Water Data'!$H$9,0,10*ROW('Water Data'!H171)),NA())</f>
        <v>#N/A</v>
      </c>
      <c r="S177" s="529" t="e">
        <f ca="1">+IF(AND(ISNUMBER(OFFSET('Water Data'!$I$4,0,10*ROW('Water Data'!I171))),'Data Summary'!CH177="Yes"),100-OFFSET('Water Data'!$I$4,0,10*ROW('Water Data'!I171)),NA())</f>
        <v>#N/A</v>
      </c>
      <c r="T177" s="529" t="e">
        <f ca="1">+IF(AND(ISNUMBER(OFFSET('Water Data'!$I$6,0,10*ROW('Water Data'!I171))),'Data Summary'!CI177="Yes"),OFFSET('Water Data'!$I$6,0,10*ROW('Water Data'!I171)),NA())</f>
        <v>#N/A</v>
      </c>
      <c r="U177" s="529" t="e">
        <f ca="1">+IF(AND(ISNUMBER(OFFSET('Water Data'!$I$9,0,10*ROW('Water Data'!I171))),'Data Summary'!CJ177="Yes"),OFFSET('Water Data'!$I$9,0,10*ROW('Water Data'!I171)),NA())</f>
        <v>#N/A</v>
      </c>
      <c r="V177" s="530" t="e">
        <f ca="1">+IF(AND(ISNUMBER(OFFSET('Sanitation Data'!$D$4,0,10*ROW('Sanitation Data'!D171))),'Data Summary'!CK177="Yes"),100-OFFSET('Sanitation Data'!$D$4,0,10*ROW('Sanitation Data'!D171)),NA())</f>
        <v>#N/A</v>
      </c>
      <c r="W177" s="530" t="e">
        <f ca="1">+IF(AND(ISNUMBER(OFFSET('Sanitation Data'!$D$6,0,10*ROW('Sanitation Data'!D171))),'Data Summary'!CL177="Yes"),OFFSET('Sanitation Data'!$D$6,0,10*ROW('Sanitation Data'!D171)),NA())</f>
        <v>#N/A</v>
      </c>
      <c r="X177" s="530" t="e">
        <f ca="1">+IF(AND(ISNUMBER(OFFSET('Sanitation Data'!$D$10,0,10*ROW('Sanitation Data'!D171))),'Data Summary'!CM177="Yes"),OFFSET('Sanitation Data'!$D$10,0,10*ROW('Sanitation Data'!D171)),NA())</f>
        <v>#N/A</v>
      </c>
      <c r="Y177" s="530" t="e">
        <f ca="1">+IF(AND(ISNUMBER(OFFSET('Sanitation Data'!$D$11,0,10*ROW('Sanitation Data'!D171))),'Data Summary'!CN177="Yes"),OFFSET('Sanitation Data'!$D$11,0,10*ROW('Sanitation Data'!D171)),NA())</f>
        <v>#N/A</v>
      </c>
      <c r="Z177" s="530" t="e">
        <f ca="1">+IF(AND(ISNUMBER(OFFSET('Sanitation Data'!$D$12,0,10*ROW('Sanitation Data'!D171))),'Data Summary'!CO177="Yes"),OFFSET('Sanitation Data'!$D$12,0,10*ROW('Sanitation Data'!D171)),NA())</f>
        <v>#N/A</v>
      </c>
      <c r="AA177" s="530" t="e">
        <f ca="1">+IF(AND(ISNUMBER(OFFSET('Sanitation Data'!$E$4,0,10*ROW('Sanitation Data'!E171))),'Data Summary'!CP177="Yes"),100-OFFSET('Sanitation Data'!$E$4,0,10*ROW('Sanitation Data'!E171)),NA())</f>
        <v>#N/A</v>
      </c>
      <c r="AB177" s="530" t="e">
        <f ca="1">+IF(AND(ISNUMBER(OFFSET('Sanitation Data'!$E$6,0,10*ROW('Sanitation Data'!E171))),'Data Summary'!CQ177="Yes"),OFFSET('Sanitation Data'!$E$6,0,10*ROW('Sanitation Data'!E171)),NA())</f>
        <v>#N/A</v>
      </c>
      <c r="AC177" s="530" t="e">
        <f ca="1">+IF(AND(ISNUMBER(OFFSET('Sanitation Data'!$E$10,0,10*ROW('Sanitation Data'!E171))),'Data Summary'!CR177="Yes"),OFFSET('Sanitation Data'!$E$10,0,10*ROW('Sanitation Data'!E171)),NA())</f>
        <v>#N/A</v>
      </c>
      <c r="AD177" s="530" t="e">
        <f ca="1">+IF(AND(ISNUMBER(OFFSET('Sanitation Data'!$E$11,0,10*ROW('Sanitation Data'!E171))),'Data Summary'!CS177="Yes"),OFFSET('Sanitation Data'!$E$11,0,10*ROW('Sanitation Data'!E171)),NA())</f>
        <v>#N/A</v>
      </c>
      <c r="AE177" s="530" t="e">
        <f ca="1">+IF(AND(ISNUMBER(OFFSET('Sanitation Data'!$E$12,0,10*ROW('Sanitation Data'!E171))),'Data Summary'!CT177="Yes"),OFFSET('Sanitation Data'!$E$12,0,10*ROW('Sanitation Data'!E171)),NA())</f>
        <v>#N/A</v>
      </c>
      <c r="AF177" s="530" t="e">
        <f ca="1">+IF(AND(ISNUMBER(OFFSET('Sanitation Data'!$F$4,0,10*ROW('Sanitation Data'!F171))),'Data Summary'!CU177="Yes"),100-OFFSET('Sanitation Data'!$F$4,0,10*ROW('Sanitation Data'!F171)),NA())</f>
        <v>#N/A</v>
      </c>
      <c r="AG177" s="530" t="e">
        <f ca="1">+IF(AND(ISNUMBER(OFFSET('Sanitation Data'!$F$6,0,10*ROW('Sanitation Data'!F171))),'Data Summary'!CV177="Yes"),OFFSET('Sanitation Data'!$F$6,0,10*ROW('Sanitation Data'!F171)),NA())</f>
        <v>#N/A</v>
      </c>
      <c r="AH177" s="530" t="e">
        <f ca="1">+IF(AND(ISNUMBER(OFFSET('Sanitation Data'!$F$10,0,10*ROW('Sanitation Data'!F171))),'Data Summary'!CW177="Yes"),OFFSET('Sanitation Data'!$F$10,0,10*ROW('Sanitation Data'!F171)),NA())</f>
        <v>#N/A</v>
      </c>
      <c r="AI177" s="530" t="e">
        <f ca="1">+IF(AND(ISNUMBER(OFFSET('Sanitation Data'!$F$11,0,10*ROW('Sanitation Data'!F171))),'Data Summary'!CX177="Yes"),OFFSET('Sanitation Data'!$F$11,0,10*ROW('Sanitation Data'!F171)),NA())</f>
        <v>#N/A</v>
      </c>
      <c r="AJ177" s="530" t="e">
        <f ca="1">+IF(AND(ISNUMBER(OFFSET('Sanitation Data'!$F$12,0,10*ROW('Sanitation Data'!F171))),'Data Summary'!CY177="Yes"),OFFSET('Sanitation Data'!$F$12,0,10*ROW('Sanitation Data'!F171)),NA())</f>
        <v>#N/A</v>
      </c>
      <c r="AK177" s="530" t="e">
        <f ca="1">+IF(AND(ISNUMBER(OFFSET('Sanitation Data'!$G$4,0,10*ROW('Sanitation Data'!G171))),'Data Summary'!CZ177="Yes"),100-OFFSET('Sanitation Data'!$G$4,0,10*ROW('Sanitation Data'!G171)),NA())</f>
        <v>#N/A</v>
      </c>
      <c r="AL177" s="530" t="e">
        <f ca="1">+IF(AND(ISNUMBER(OFFSET('Sanitation Data'!$G$6,0,10*ROW('Sanitation Data'!G171))),'Data Summary'!DA177="Yes"),OFFSET('Sanitation Data'!$G$6,0,10*ROW('Sanitation Data'!G171)),NA())</f>
        <v>#N/A</v>
      </c>
      <c r="AM177" s="530" t="e">
        <f ca="1">+IF(AND(ISNUMBER(OFFSET('Sanitation Data'!$G$10,0,10*ROW('Sanitation Data'!G171))),'Data Summary'!DB177="Yes"),OFFSET('Sanitation Data'!$G$10,0,10*ROW('Sanitation Data'!G171)),NA())</f>
        <v>#N/A</v>
      </c>
      <c r="AN177" s="530" t="e">
        <f ca="1">+IF(AND(ISNUMBER(OFFSET('Sanitation Data'!$G$11,0,10*ROW('Sanitation Data'!G171))),'Data Summary'!DC177="Yes"),OFFSET('Sanitation Data'!$G$11,0,10*ROW('Sanitation Data'!G171)),NA())</f>
        <v>#N/A</v>
      </c>
      <c r="AO177" s="530" t="e">
        <f ca="1">+IF(AND(ISNUMBER(OFFSET('Sanitation Data'!$G$12,0,10*ROW('Sanitation Data'!G171))),'Data Summary'!DD177="Yes"),OFFSET('Sanitation Data'!$G$12,0,10*ROW('Sanitation Data'!G171)),NA())</f>
        <v>#N/A</v>
      </c>
      <c r="AP177" s="530" t="e">
        <f ca="1">+IF(AND(ISNUMBER(OFFSET('Sanitation Data'!$H$4,0,10*ROW('Sanitation Data'!H171))),'Data Summary'!DE177="Yes"),100-OFFSET('Sanitation Data'!$H$4,0,10*ROW('Sanitation Data'!H171)),NA())</f>
        <v>#N/A</v>
      </c>
      <c r="AQ177" s="530" t="e">
        <f ca="1">+IF(AND(ISNUMBER(OFFSET('Sanitation Data'!$H$6,0,10*ROW('Sanitation Data'!H171))),'Data Summary'!DF177="Yes"),OFFSET('Sanitation Data'!$H$6,0,10*ROW('Sanitation Data'!H171)),NA())</f>
        <v>#N/A</v>
      </c>
      <c r="AR177" s="530" t="e">
        <f ca="1">+IF(AND(ISNUMBER(OFFSET('Sanitation Data'!$H$10,0,10*ROW('Sanitation Data'!H171))),'Data Summary'!DG177="Yes"),OFFSET('Sanitation Data'!$H$10,0,10*ROW('Sanitation Data'!H171)),NA())</f>
        <v>#N/A</v>
      </c>
      <c r="AS177" s="530" t="e">
        <f ca="1">+IF(AND(ISNUMBER(OFFSET('Sanitation Data'!$H$11,0,10*ROW('Sanitation Data'!H171))),'Data Summary'!DH177="Yes"),OFFSET('Sanitation Data'!$H$11,0,10*ROW('Sanitation Data'!H171)),NA())</f>
        <v>#N/A</v>
      </c>
      <c r="AT177" s="530" t="e">
        <f ca="1">+IF(AND(ISNUMBER(OFFSET('Sanitation Data'!$H$12,0,10*ROW('Sanitation Data'!H171))),'Data Summary'!DI177="Yes"),OFFSET('Sanitation Data'!$H$12,0,10*ROW('Sanitation Data'!H171)),NA())</f>
        <v>#N/A</v>
      </c>
      <c r="AU177" s="530" t="e">
        <f ca="1">+IF(AND(ISNUMBER(OFFSET('Sanitation Data'!$I$4,0,10*ROW('Sanitation Data'!I171))),'Data Summary'!DJ177="Yes"),100-OFFSET('Sanitation Data'!$I$4,0,10*ROW('Sanitation Data'!I171)),NA())</f>
        <v>#N/A</v>
      </c>
      <c r="AV177" s="530" t="e">
        <f ca="1">+IF(AND(ISNUMBER(OFFSET('Sanitation Data'!$I$6,0,10*ROW('Sanitation Data'!I171))),'Data Summary'!DK177="Yes"),OFFSET('Sanitation Data'!$I$6,0,10*ROW('Sanitation Data'!I171)),NA())</f>
        <v>#N/A</v>
      </c>
      <c r="AW177" s="530" t="e">
        <f ca="1">+IF(AND(ISNUMBER(OFFSET('Sanitation Data'!$I$10,0,10*ROW('Sanitation Data'!I171))),'Data Summary'!DL177="Yes"),OFFSET('Sanitation Data'!$I$10,0,10*ROW('Sanitation Data'!I171)),NA())</f>
        <v>#N/A</v>
      </c>
      <c r="AX177" s="530" t="e">
        <f ca="1">+IF(AND(ISNUMBER(OFFSET('Sanitation Data'!$I$11,0,10*ROW('Sanitation Data'!I171))),'Data Summary'!DM177="Yes"),OFFSET('Sanitation Data'!$I$11,0,10*ROW('Sanitation Data'!I171)),NA())</f>
        <v>#N/A</v>
      </c>
      <c r="AY177" s="530" t="e">
        <f ca="1">+IF(AND(ISNUMBER(OFFSET('Sanitation Data'!$I$12,0,10*ROW('Sanitation Data'!I171))),'Data Summary'!DN177="Yes"),OFFSET('Sanitation Data'!$I$12,0,10*ROW('Sanitation Data'!I171)),NA())</f>
        <v>#N/A</v>
      </c>
      <c r="AZ177" s="531" t="e">
        <f ca="1">+IF(AND(ISNUMBER(OFFSET('Hygiene Data'!$D$5,0,10*ROW('Hygiene Data'!D171))),'Data Summary'!DO177="Yes"),OFFSET('Hygiene Data'!$D$5,0,10*ROW('Hygiene Data'!D171)),NA())</f>
        <v>#N/A</v>
      </c>
      <c r="BA177" s="531" t="e">
        <f ca="1">+IF(AND(ISNUMBER(OFFSET('Hygiene Data'!$D$7,0,10*ROW('Hygiene Data'!D171))),'Data Summary'!DP177="Yes"),OFFSET('Hygiene Data'!$D$7,0,10*ROW('Hygiene Data'!D171)),NA())</f>
        <v>#N/A</v>
      </c>
      <c r="BB177" s="531" t="e">
        <f ca="1">+IF(AND(ISNUMBER(OFFSET('Hygiene Data'!$D$9,0,10*ROW('Hygiene Data'!D171))),'Data Summary'!DQ177="Yes"),OFFSET('Hygiene Data'!$D$9,0,10*ROW('Hygiene Data'!D171)),NA())</f>
        <v>#N/A</v>
      </c>
      <c r="BC177" s="531" t="e">
        <f ca="1">+IF(AND(ISNUMBER(OFFSET('Hygiene Data'!$E$5,0,10*ROW('Hygiene Data'!E171))),'Data Summary'!DR177="Yes"),OFFSET('Hygiene Data'!$E$5,0,10*ROW('Hygiene Data'!E171)),NA())</f>
        <v>#N/A</v>
      </c>
      <c r="BD177" s="531" t="e">
        <f ca="1">+IF(AND(ISNUMBER(OFFSET('Hygiene Data'!$E$7,0,10*ROW('Hygiene Data'!E171))),'Data Summary'!DS177="Yes"),OFFSET('Hygiene Data'!$E$7,0,10*ROW('Hygiene Data'!E171)),NA())</f>
        <v>#N/A</v>
      </c>
      <c r="BE177" s="531" t="e">
        <f ca="1">+IF(AND(ISNUMBER(OFFSET('Hygiene Data'!$E$9,0,10*ROW('Hygiene Data'!E171))),'Data Summary'!DT177="Yes"),OFFSET('Hygiene Data'!$E$9,0,10*ROW('Hygiene Data'!E171)),NA())</f>
        <v>#N/A</v>
      </c>
      <c r="BF177" s="531" t="e">
        <f ca="1">+IF(AND(ISNUMBER(OFFSET('Hygiene Data'!$F$5,0,10*ROW('Hygiene Data'!F171))),'Data Summary'!DU177="Yes"),OFFSET('Hygiene Data'!$F$5,0,10*ROW('Hygiene Data'!F171)),NA())</f>
        <v>#N/A</v>
      </c>
      <c r="BG177" s="531" t="e">
        <f ca="1">+IF(AND(ISNUMBER(OFFSET('Hygiene Data'!$F$7,0,10*ROW('Hygiene Data'!F171))),'Data Summary'!DV177="Yes"),OFFSET('Hygiene Data'!$F$7,0,10*ROW('Hygiene Data'!F171)),NA())</f>
        <v>#N/A</v>
      </c>
      <c r="BH177" s="531" t="e">
        <f ca="1">+IF(AND(ISNUMBER(OFFSET('Hygiene Data'!$F$9,0,10*ROW('Hygiene Data'!F171))),'Data Summary'!DW177="Yes"),OFFSET('Hygiene Data'!$F$9,0,10*ROW('Hygiene Data'!F171)),NA())</f>
        <v>#N/A</v>
      </c>
      <c r="BI177" s="531" t="e">
        <f ca="1">+IF(AND(ISNUMBER(OFFSET('Hygiene Data'!$G$5,0,10*ROW('Hygiene Data'!G171))),'Data Summary'!DX177="Yes"),OFFSET('Hygiene Data'!$G$5,0,10*ROW('Hygiene Data'!G171)),NA())</f>
        <v>#N/A</v>
      </c>
      <c r="BJ177" s="531" t="e">
        <f ca="1">+IF(AND(ISNUMBER(OFFSET('Hygiene Data'!$G$7,0,10*ROW('Hygiene Data'!G171))),'Data Summary'!DY177="Yes"),OFFSET('Hygiene Data'!$G$7,0,10*ROW('Hygiene Data'!G171)),NA())</f>
        <v>#N/A</v>
      </c>
      <c r="BK177" s="531" t="e">
        <f ca="1">+IF(AND(ISNUMBER(OFFSET('Hygiene Data'!$G$9,0,10*ROW('Hygiene Data'!G171))),'Data Summary'!DZ177="Yes"),OFFSET('Hygiene Data'!$G$9,0,10*ROW('Hygiene Data'!G171)),NA())</f>
        <v>#N/A</v>
      </c>
      <c r="BL177" s="531" t="e">
        <f ca="1">+IF(AND(ISNUMBER(OFFSET('Hygiene Data'!$H$5,0,10*ROW('Hygiene Data'!H171))),'Data Summary'!EA177="Yes"),OFFSET('Hygiene Data'!$H$5,0,10*ROW('Hygiene Data'!H171)),NA())</f>
        <v>#N/A</v>
      </c>
      <c r="BM177" s="531" t="e">
        <f ca="1">+IF(AND(ISNUMBER(OFFSET('Hygiene Data'!$H$7,0,10*ROW('Hygiene Data'!H171))),'Data Summary'!EB177="Yes"),OFFSET('Hygiene Data'!$H$7,0,10*ROW('Hygiene Data'!H171)),NA())</f>
        <v>#N/A</v>
      </c>
      <c r="BN177" s="531" t="e">
        <f ca="1">+IF(AND(ISNUMBER(OFFSET('Hygiene Data'!$H$9,0,10*ROW('Hygiene Data'!H171))),'Data Summary'!EC177="Yes"),OFFSET('Hygiene Data'!$H$9,0,10*ROW('Hygiene Data'!H171)),NA())</f>
        <v>#N/A</v>
      </c>
      <c r="BO177" s="531" t="e">
        <f ca="1">+IF(AND(ISNUMBER(OFFSET('Hygiene Data'!$I$5,0,10*ROW('Hygiene Data'!I171))),'Data Summary'!ED177="Yes"),OFFSET('Hygiene Data'!$I$5,0,10*ROW('Hygiene Data'!I171)),NA())</f>
        <v>#N/A</v>
      </c>
      <c r="BP177" s="531" t="e">
        <f ca="1">+IF(AND(ISNUMBER(OFFSET('Hygiene Data'!$I$7,0,10*ROW('Hygiene Data'!I171))),'Data Summary'!EE177="Yes"),OFFSET('Hygiene Data'!$I$7,0,10*ROW('Hygiene Data'!I171)),NA())</f>
        <v>#N/A</v>
      </c>
      <c r="BQ177" s="531" t="e">
        <f ca="1">+IF(AND(ISNUMBER(OFFSET('Hygiene Data'!$I$9,0,10*ROW('Hygiene Data'!I171))),'Data Summary'!EF177="Yes"),OFFSET('Hygiene Data'!$I$9,0,10*ROW('Hygiene Data'!I171)),NA())</f>
        <v>#N/A</v>
      </c>
    </row>
    <row r="178" spans="1:69" x14ac:dyDescent="0.25">
      <c r="A178" s="527" t="e">
        <f ca="1">+RIGHT('Data Summary'!A178,LEN('Data Summary'!A178)-9)</f>
        <v>#VALUE!</v>
      </c>
      <c r="B178" s="501" t="str">
        <f ca="1">+IF(ISTEXT('Data Summary'!B178),'Data Summary'!B178,"")</f>
        <v/>
      </c>
      <c r="C178" s="528" t="e">
        <f ca="1">+VALUE('Data Summary'!C178)</f>
        <v>#VALUE!</v>
      </c>
      <c r="D178" s="529" t="e">
        <f ca="1">+IF(AND(ISNUMBER(OFFSET('Water Data'!$D$4,0,10*ROW('Water Data'!D172))),'Data Summary'!BS178="Yes"),100-OFFSET('Water Data'!$D$4,0,10*ROW('Water Data'!D172)),NA())</f>
        <v>#N/A</v>
      </c>
      <c r="E178" s="529" t="e">
        <f ca="1">+IF(AND(ISNUMBER(OFFSET('Water Data'!$D$6,0,10*ROW('Water Data'!D172))),'Data Summary'!BT178="Yes"),OFFSET('Water Data'!$D$6,0,10*ROW('Water Data'!D172)),NA())</f>
        <v>#N/A</v>
      </c>
      <c r="F178" s="529" t="e">
        <f ca="1">+IF(AND(ISNUMBER(OFFSET('Water Data'!$D$9,0,10*ROW('Water Data'!D172))),'Data Summary'!BU178="Yes"),OFFSET('Water Data'!$D$9,0,10*ROW('Water Data'!D172)),NA())</f>
        <v>#N/A</v>
      </c>
      <c r="G178" s="529" t="e">
        <f ca="1">+IF(AND(ISNUMBER(OFFSET('Water Data'!$E$4,0,10*ROW('Water Data'!E172))),'Data Summary'!BV178="Yes"),100-OFFSET('Water Data'!$E$4,0,10*ROW('Water Data'!E172)),NA())</f>
        <v>#N/A</v>
      </c>
      <c r="H178" s="529" t="e">
        <f ca="1">+IF(AND(ISNUMBER(OFFSET('Water Data'!$E$6,0,10*ROW('Water Data'!E172))),'Data Summary'!BW178="Yes"),OFFSET('Water Data'!$E$6,0,10*ROW('Water Data'!E172)),NA())</f>
        <v>#N/A</v>
      </c>
      <c r="I178" s="529" t="e">
        <f ca="1">+IF(AND(ISNUMBER(OFFSET('Water Data'!$E$9,0,10*ROW('Water Data'!E172))),'Data Summary'!BX178="Yes"),OFFSET('Water Data'!$E$9,0,10*ROW('Water Data'!E172)),NA())</f>
        <v>#N/A</v>
      </c>
      <c r="J178" s="529" t="e">
        <f ca="1">+IF(AND(ISNUMBER(OFFSET('Water Data'!$F$4,0,10*ROW('Water Data'!F172))),'Data Summary'!BY178="Yes"),100-OFFSET('Water Data'!$F$4,0,10*ROW('Water Data'!F172)),NA())</f>
        <v>#N/A</v>
      </c>
      <c r="K178" s="529" t="e">
        <f ca="1">+IF(AND(ISNUMBER(OFFSET('Water Data'!$F$6,0,10*ROW('Water Data'!F172))),'Data Summary'!BZ178="Yes"),OFFSET('Water Data'!$F$6,0,10*ROW('Water Data'!F172)),NA())</f>
        <v>#N/A</v>
      </c>
      <c r="L178" s="529" t="e">
        <f ca="1">+IF(AND(ISNUMBER(OFFSET('Water Data'!$F$9,0,10*ROW('Water Data'!F172))),'Data Summary'!CA178="Yes"),OFFSET('Water Data'!$F$9,0,10*ROW('Water Data'!F172)),NA())</f>
        <v>#N/A</v>
      </c>
      <c r="M178" s="529" t="e">
        <f ca="1">+IF(AND(ISNUMBER(OFFSET('Water Data'!$G$4,0,10*ROW('Water Data'!G172))),'Data Summary'!CB178="Yes"),100-OFFSET('Water Data'!$G$4,0,10*ROW('Water Data'!G172)),NA())</f>
        <v>#N/A</v>
      </c>
      <c r="N178" s="529" t="e">
        <f ca="1">+IF(AND(ISNUMBER(OFFSET('Water Data'!$G$6,0,10*ROW('Water Data'!G172))),'Data Summary'!CC178="Yes"),OFFSET('Water Data'!$G$6,0,10*ROW('Water Data'!G172)),NA())</f>
        <v>#N/A</v>
      </c>
      <c r="O178" s="529" t="e">
        <f ca="1">+IF(AND(ISNUMBER(OFFSET('Water Data'!$G$9,0,10*ROW('Water Data'!G172))),'Data Summary'!CD178="Yes"),OFFSET('Water Data'!$G$9,0,10*ROW('Water Data'!G172)),NA())</f>
        <v>#N/A</v>
      </c>
      <c r="P178" s="529" t="e">
        <f ca="1">+IF(AND(ISNUMBER(OFFSET('Water Data'!$H$4,0,10*ROW('Water Data'!H172))),'Data Summary'!CE178="Yes"),100-OFFSET('Water Data'!$H$4,0,10*ROW('Water Data'!H172)),NA())</f>
        <v>#N/A</v>
      </c>
      <c r="Q178" s="529" t="e">
        <f ca="1">+IF(AND(ISNUMBER(OFFSET('Water Data'!$H$6,0,10*ROW('Water Data'!H172))),'Data Summary'!CF178="Yes"),OFFSET('Water Data'!$H$6,0,10*ROW('Water Data'!H172)),NA())</f>
        <v>#N/A</v>
      </c>
      <c r="R178" s="529" t="e">
        <f ca="1">+IF(AND(ISNUMBER(OFFSET('Water Data'!$H$9,0,10*ROW('Water Data'!H172))),'Data Summary'!CG178="Yes"),OFFSET('Water Data'!$H$9,0,10*ROW('Water Data'!H172)),NA())</f>
        <v>#N/A</v>
      </c>
      <c r="S178" s="529" t="e">
        <f ca="1">+IF(AND(ISNUMBER(OFFSET('Water Data'!$I$4,0,10*ROW('Water Data'!I172))),'Data Summary'!CH178="Yes"),100-OFFSET('Water Data'!$I$4,0,10*ROW('Water Data'!I172)),NA())</f>
        <v>#N/A</v>
      </c>
      <c r="T178" s="529" t="e">
        <f ca="1">+IF(AND(ISNUMBER(OFFSET('Water Data'!$I$6,0,10*ROW('Water Data'!I172))),'Data Summary'!CI178="Yes"),OFFSET('Water Data'!$I$6,0,10*ROW('Water Data'!I172)),NA())</f>
        <v>#N/A</v>
      </c>
      <c r="U178" s="529" t="e">
        <f ca="1">+IF(AND(ISNUMBER(OFFSET('Water Data'!$I$9,0,10*ROW('Water Data'!I172))),'Data Summary'!CJ178="Yes"),OFFSET('Water Data'!$I$9,0,10*ROW('Water Data'!I172)),NA())</f>
        <v>#N/A</v>
      </c>
      <c r="V178" s="530" t="e">
        <f ca="1">+IF(AND(ISNUMBER(OFFSET('Sanitation Data'!$D$4,0,10*ROW('Sanitation Data'!D172))),'Data Summary'!CK178="Yes"),100-OFFSET('Sanitation Data'!$D$4,0,10*ROW('Sanitation Data'!D172)),NA())</f>
        <v>#N/A</v>
      </c>
      <c r="W178" s="530" t="e">
        <f ca="1">+IF(AND(ISNUMBER(OFFSET('Sanitation Data'!$D$6,0,10*ROW('Sanitation Data'!D172))),'Data Summary'!CL178="Yes"),OFFSET('Sanitation Data'!$D$6,0,10*ROW('Sanitation Data'!D172)),NA())</f>
        <v>#N/A</v>
      </c>
      <c r="X178" s="530" t="e">
        <f ca="1">+IF(AND(ISNUMBER(OFFSET('Sanitation Data'!$D$10,0,10*ROW('Sanitation Data'!D172))),'Data Summary'!CM178="Yes"),OFFSET('Sanitation Data'!$D$10,0,10*ROW('Sanitation Data'!D172)),NA())</f>
        <v>#N/A</v>
      </c>
      <c r="Y178" s="530" t="e">
        <f ca="1">+IF(AND(ISNUMBER(OFFSET('Sanitation Data'!$D$11,0,10*ROW('Sanitation Data'!D172))),'Data Summary'!CN178="Yes"),OFFSET('Sanitation Data'!$D$11,0,10*ROW('Sanitation Data'!D172)),NA())</f>
        <v>#N/A</v>
      </c>
      <c r="Z178" s="530" t="e">
        <f ca="1">+IF(AND(ISNUMBER(OFFSET('Sanitation Data'!$D$12,0,10*ROW('Sanitation Data'!D172))),'Data Summary'!CO178="Yes"),OFFSET('Sanitation Data'!$D$12,0,10*ROW('Sanitation Data'!D172)),NA())</f>
        <v>#N/A</v>
      </c>
      <c r="AA178" s="530" t="e">
        <f ca="1">+IF(AND(ISNUMBER(OFFSET('Sanitation Data'!$E$4,0,10*ROW('Sanitation Data'!E172))),'Data Summary'!CP178="Yes"),100-OFFSET('Sanitation Data'!$E$4,0,10*ROW('Sanitation Data'!E172)),NA())</f>
        <v>#N/A</v>
      </c>
      <c r="AB178" s="530" t="e">
        <f ca="1">+IF(AND(ISNUMBER(OFFSET('Sanitation Data'!$E$6,0,10*ROW('Sanitation Data'!E172))),'Data Summary'!CQ178="Yes"),OFFSET('Sanitation Data'!$E$6,0,10*ROW('Sanitation Data'!E172)),NA())</f>
        <v>#N/A</v>
      </c>
      <c r="AC178" s="530" t="e">
        <f ca="1">+IF(AND(ISNUMBER(OFFSET('Sanitation Data'!$E$10,0,10*ROW('Sanitation Data'!E172))),'Data Summary'!CR178="Yes"),OFFSET('Sanitation Data'!$E$10,0,10*ROW('Sanitation Data'!E172)),NA())</f>
        <v>#N/A</v>
      </c>
      <c r="AD178" s="530" t="e">
        <f ca="1">+IF(AND(ISNUMBER(OFFSET('Sanitation Data'!$E$11,0,10*ROW('Sanitation Data'!E172))),'Data Summary'!CS178="Yes"),OFFSET('Sanitation Data'!$E$11,0,10*ROW('Sanitation Data'!E172)),NA())</f>
        <v>#N/A</v>
      </c>
      <c r="AE178" s="530" t="e">
        <f ca="1">+IF(AND(ISNUMBER(OFFSET('Sanitation Data'!$E$12,0,10*ROW('Sanitation Data'!E172))),'Data Summary'!CT178="Yes"),OFFSET('Sanitation Data'!$E$12,0,10*ROW('Sanitation Data'!E172)),NA())</f>
        <v>#N/A</v>
      </c>
      <c r="AF178" s="530" t="e">
        <f ca="1">+IF(AND(ISNUMBER(OFFSET('Sanitation Data'!$F$4,0,10*ROW('Sanitation Data'!F172))),'Data Summary'!CU178="Yes"),100-OFFSET('Sanitation Data'!$F$4,0,10*ROW('Sanitation Data'!F172)),NA())</f>
        <v>#N/A</v>
      </c>
      <c r="AG178" s="530" t="e">
        <f ca="1">+IF(AND(ISNUMBER(OFFSET('Sanitation Data'!$F$6,0,10*ROW('Sanitation Data'!F172))),'Data Summary'!CV178="Yes"),OFFSET('Sanitation Data'!$F$6,0,10*ROW('Sanitation Data'!F172)),NA())</f>
        <v>#N/A</v>
      </c>
      <c r="AH178" s="530" t="e">
        <f ca="1">+IF(AND(ISNUMBER(OFFSET('Sanitation Data'!$F$10,0,10*ROW('Sanitation Data'!F172))),'Data Summary'!CW178="Yes"),OFFSET('Sanitation Data'!$F$10,0,10*ROW('Sanitation Data'!F172)),NA())</f>
        <v>#N/A</v>
      </c>
      <c r="AI178" s="530" t="e">
        <f ca="1">+IF(AND(ISNUMBER(OFFSET('Sanitation Data'!$F$11,0,10*ROW('Sanitation Data'!F172))),'Data Summary'!CX178="Yes"),OFFSET('Sanitation Data'!$F$11,0,10*ROW('Sanitation Data'!F172)),NA())</f>
        <v>#N/A</v>
      </c>
      <c r="AJ178" s="530" t="e">
        <f ca="1">+IF(AND(ISNUMBER(OFFSET('Sanitation Data'!$F$12,0,10*ROW('Sanitation Data'!F172))),'Data Summary'!CY178="Yes"),OFFSET('Sanitation Data'!$F$12,0,10*ROW('Sanitation Data'!F172)),NA())</f>
        <v>#N/A</v>
      </c>
      <c r="AK178" s="530" t="e">
        <f ca="1">+IF(AND(ISNUMBER(OFFSET('Sanitation Data'!$G$4,0,10*ROW('Sanitation Data'!G172))),'Data Summary'!CZ178="Yes"),100-OFFSET('Sanitation Data'!$G$4,0,10*ROW('Sanitation Data'!G172)),NA())</f>
        <v>#N/A</v>
      </c>
      <c r="AL178" s="530" t="e">
        <f ca="1">+IF(AND(ISNUMBER(OFFSET('Sanitation Data'!$G$6,0,10*ROW('Sanitation Data'!G172))),'Data Summary'!DA178="Yes"),OFFSET('Sanitation Data'!$G$6,0,10*ROW('Sanitation Data'!G172)),NA())</f>
        <v>#N/A</v>
      </c>
      <c r="AM178" s="530" t="e">
        <f ca="1">+IF(AND(ISNUMBER(OFFSET('Sanitation Data'!$G$10,0,10*ROW('Sanitation Data'!G172))),'Data Summary'!DB178="Yes"),OFFSET('Sanitation Data'!$G$10,0,10*ROW('Sanitation Data'!G172)),NA())</f>
        <v>#N/A</v>
      </c>
      <c r="AN178" s="530" t="e">
        <f ca="1">+IF(AND(ISNUMBER(OFFSET('Sanitation Data'!$G$11,0,10*ROW('Sanitation Data'!G172))),'Data Summary'!DC178="Yes"),OFFSET('Sanitation Data'!$G$11,0,10*ROW('Sanitation Data'!G172)),NA())</f>
        <v>#N/A</v>
      </c>
      <c r="AO178" s="530" t="e">
        <f ca="1">+IF(AND(ISNUMBER(OFFSET('Sanitation Data'!$G$12,0,10*ROW('Sanitation Data'!G172))),'Data Summary'!DD178="Yes"),OFFSET('Sanitation Data'!$G$12,0,10*ROW('Sanitation Data'!G172)),NA())</f>
        <v>#N/A</v>
      </c>
      <c r="AP178" s="530" t="e">
        <f ca="1">+IF(AND(ISNUMBER(OFFSET('Sanitation Data'!$H$4,0,10*ROW('Sanitation Data'!H172))),'Data Summary'!DE178="Yes"),100-OFFSET('Sanitation Data'!$H$4,0,10*ROW('Sanitation Data'!H172)),NA())</f>
        <v>#N/A</v>
      </c>
      <c r="AQ178" s="530" t="e">
        <f ca="1">+IF(AND(ISNUMBER(OFFSET('Sanitation Data'!$H$6,0,10*ROW('Sanitation Data'!H172))),'Data Summary'!DF178="Yes"),OFFSET('Sanitation Data'!$H$6,0,10*ROW('Sanitation Data'!H172)),NA())</f>
        <v>#N/A</v>
      </c>
      <c r="AR178" s="530" t="e">
        <f ca="1">+IF(AND(ISNUMBER(OFFSET('Sanitation Data'!$H$10,0,10*ROW('Sanitation Data'!H172))),'Data Summary'!DG178="Yes"),OFFSET('Sanitation Data'!$H$10,0,10*ROW('Sanitation Data'!H172)),NA())</f>
        <v>#N/A</v>
      </c>
      <c r="AS178" s="530" t="e">
        <f ca="1">+IF(AND(ISNUMBER(OFFSET('Sanitation Data'!$H$11,0,10*ROW('Sanitation Data'!H172))),'Data Summary'!DH178="Yes"),OFFSET('Sanitation Data'!$H$11,0,10*ROW('Sanitation Data'!H172)),NA())</f>
        <v>#N/A</v>
      </c>
      <c r="AT178" s="530" t="e">
        <f ca="1">+IF(AND(ISNUMBER(OFFSET('Sanitation Data'!$H$12,0,10*ROW('Sanitation Data'!H172))),'Data Summary'!DI178="Yes"),OFFSET('Sanitation Data'!$H$12,0,10*ROW('Sanitation Data'!H172)),NA())</f>
        <v>#N/A</v>
      </c>
      <c r="AU178" s="530" t="e">
        <f ca="1">+IF(AND(ISNUMBER(OFFSET('Sanitation Data'!$I$4,0,10*ROW('Sanitation Data'!I172))),'Data Summary'!DJ178="Yes"),100-OFFSET('Sanitation Data'!$I$4,0,10*ROW('Sanitation Data'!I172)),NA())</f>
        <v>#N/A</v>
      </c>
      <c r="AV178" s="530" t="e">
        <f ca="1">+IF(AND(ISNUMBER(OFFSET('Sanitation Data'!$I$6,0,10*ROW('Sanitation Data'!I172))),'Data Summary'!DK178="Yes"),OFFSET('Sanitation Data'!$I$6,0,10*ROW('Sanitation Data'!I172)),NA())</f>
        <v>#N/A</v>
      </c>
      <c r="AW178" s="530" t="e">
        <f ca="1">+IF(AND(ISNUMBER(OFFSET('Sanitation Data'!$I$10,0,10*ROW('Sanitation Data'!I172))),'Data Summary'!DL178="Yes"),OFFSET('Sanitation Data'!$I$10,0,10*ROW('Sanitation Data'!I172)),NA())</f>
        <v>#N/A</v>
      </c>
      <c r="AX178" s="530" t="e">
        <f ca="1">+IF(AND(ISNUMBER(OFFSET('Sanitation Data'!$I$11,0,10*ROW('Sanitation Data'!I172))),'Data Summary'!DM178="Yes"),OFFSET('Sanitation Data'!$I$11,0,10*ROW('Sanitation Data'!I172)),NA())</f>
        <v>#N/A</v>
      </c>
      <c r="AY178" s="530" t="e">
        <f ca="1">+IF(AND(ISNUMBER(OFFSET('Sanitation Data'!$I$12,0,10*ROW('Sanitation Data'!I172))),'Data Summary'!DN178="Yes"),OFFSET('Sanitation Data'!$I$12,0,10*ROW('Sanitation Data'!I172)),NA())</f>
        <v>#N/A</v>
      </c>
      <c r="AZ178" s="531" t="e">
        <f ca="1">+IF(AND(ISNUMBER(OFFSET('Hygiene Data'!$D$5,0,10*ROW('Hygiene Data'!D172))),'Data Summary'!DO178="Yes"),OFFSET('Hygiene Data'!$D$5,0,10*ROW('Hygiene Data'!D172)),NA())</f>
        <v>#N/A</v>
      </c>
      <c r="BA178" s="531" t="e">
        <f ca="1">+IF(AND(ISNUMBER(OFFSET('Hygiene Data'!$D$7,0,10*ROW('Hygiene Data'!D172))),'Data Summary'!DP178="Yes"),OFFSET('Hygiene Data'!$D$7,0,10*ROW('Hygiene Data'!D172)),NA())</f>
        <v>#N/A</v>
      </c>
      <c r="BB178" s="531" t="e">
        <f ca="1">+IF(AND(ISNUMBER(OFFSET('Hygiene Data'!$D$9,0,10*ROW('Hygiene Data'!D172))),'Data Summary'!DQ178="Yes"),OFFSET('Hygiene Data'!$D$9,0,10*ROW('Hygiene Data'!D172)),NA())</f>
        <v>#N/A</v>
      </c>
      <c r="BC178" s="531" t="e">
        <f ca="1">+IF(AND(ISNUMBER(OFFSET('Hygiene Data'!$E$5,0,10*ROW('Hygiene Data'!E172))),'Data Summary'!DR178="Yes"),OFFSET('Hygiene Data'!$E$5,0,10*ROW('Hygiene Data'!E172)),NA())</f>
        <v>#N/A</v>
      </c>
      <c r="BD178" s="531" t="e">
        <f ca="1">+IF(AND(ISNUMBER(OFFSET('Hygiene Data'!$E$7,0,10*ROW('Hygiene Data'!E172))),'Data Summary'!DS178="Yes"),OFFSET('Hygiene Data'!$E$7,0,10*ROW('Hygiene Data'!E172)),NA())</f>
        <v>#N/A</v>
      </c>
      <c r="BE178" s="531" t="e">
        <f ca="1">+IF(AND(ISNUMBER(OFFSET('Hygiene Data'!$E$9,0,10*ROW('Hygiene Data'!E172))),'Data Summary'!DT178="Yes"),OFFSET('Hygiene Data'!$E$9,0,10*ROW('Hygiene Data'!E172)),NA())</f>
        <v>#N/A</v>
      </c>
      <c r="BF178" s="531" t="e">
        <f ca="1">+IF(AND(ISNUMBER(OFFSET('Hygiene Data'!$F$5,0,10*ROW('Hygiene Data'!F172))),'Data Summary'!DU178="Yes"),OFFSET('Hygiene Data'!$F$5,0,10*ROW('Hygiene Data'!F172)),NA())</f>
        <v>#N/A</v>
      </c>
      <c r="BG178" s="531" t="e">
        <f ca="1">+IF(AND(ISNUMBER(OFFSET('Hygiene Data'!$F$7,0,10*ROW('Hygiene Data'!F172))),'Data Summary'!DV178="Yes"),OFFSET('Hygiene Data'!$F$7,0,10*ROW('Hygiene Data'!F172)),NA())</f>
        <v>#N/A</v>
      </c>
      <c r="BH178" s="531" t="e">
        <f ca="1">+IF(AND(ISNUMBER(OFFSET('Hygiene Data'!$F$9,0,10*ROW('Hygiene Data'!F172))),'Data Summary'!DW178="Yes"),OFFSET('Hygiene Data'!$F$9,0,10*ROW('Hygiene Data'!F172)),NA())</f>
        <v>#N/A</v>
      </c>
      <c r="BI178" s="531" t="e">
        <f ca="1">+IF(AND(ISNUMBER(OFFSET('Hygiene Data'!$G$5,0,10*ROW('Hygiene Data'!G172))),'Data Summary'!DX178="Yes"),OFFSET('Hygiene Data'!$G$5,0,10*ROW('Hygiene Data'!G172)),NA())</f>
        <v>#N/A</v>
      </c>
      <c r="BJ178" s="531" t="e">
        <f ca="1">+IF(AND(ISNUMBER(OFFSET('Hygiene Data'!$G$7,0,10*ROW('Hygiene Data'!G172))),'Data Summary'!DY178="Yes"),OFFSET('Hygiene Data'!$G$7,0,10*ROW('Hygiene Data'!G172)),NA())</f>
        <v>#N/A</v>
      </c>
      <c r="BK178" s="531" t="e">
        <f ca="1">+IF(AND(ISNUMBER(OFFSET('Hygiene Data'!$G$9,0,10*ROW('Hygiene Data'!G172))),'Data Summary'!DZ178="Yes"),OFFSET('Hygiene Data'!$G$9,0,10*ROW('Hygiene Data'!G172)),NA())</f>
        <v>#N/A</v>
      </c>
      <c r="BL178" s="531" t="e">
        <f ca="1">+IF(AND(ISNUMBER(OFFSET('Hygiene Data'!$H$5,0,10*ROW('Hygiene Data'!H172))),'Data Summary'!EA178="Yes"),OFFSET('Hygiene Data'!$H$5,0,10*ROW('Hygiene Data'!H172)),NA())</f>
        <v>#N/A</v>
      </c>
      <c r="BM178" s="531" t="e">
        <f ca="1">+IF(AND(ISNUMBER(OFFSET('Hygiene Data'!$H$7,0,10*ROW('Hygiene Data'!H172))),'Data Summary'!EB178="Yes"),OFFSET('Hygiene Data'!$H$7,0,10*ROW('Hygiene Data'!H172)),NA())</f>
        <v>#N/A</v>
      </c>
      <c r="BN178" s="531" t="e">
        <f ca="1">+IF(AND(ISNUMBER(OFFSET('Hygiene Data'!$H$9,0,10*ROW('Hygiene Data'!H172))),'Data Summary'!EC178="Yes"),OFFSET('Hygiene Data'!$H$9,0,10*ROW('Hygiene Data'!H172)),NA())</f>
        <v>#N/A</v>
      </c>
      <c r="BO178" s="531" t="e">
        <f ca="1">+IF(AND(ISNUMBER(OFFSET('Hygiene Data'!$I$5,0,10*ROW('Hygiene Data'!I172))),'Data Summary'!ED178="Yes"),OFFSET('Hygiene Data'!$I$5,0,10*ROW('Hygiene Data'!I172)),NA())</f>
        <v>#N/A</v>
      </c>
      <c r="BP178" s="531" t="e">
        <f ca="1">+IF(AND(ISNUMBER(OFFSET('Hygiene Data'!$I$7,0,10*ROW('Hygiene Data'!I172))),'Data Summary'!EE178="Yes"),OFFSET('Hygiene Data'!$I$7,0,10*ROW('Hygiene Data'!I172)),NA())</f>
        <v>#N/A</v>
      </c>
      <c r="BQ178" s="531" t="e">
        <f ca="1">+IF(AND(ISNUMBER(OFFSET('Hygiene Data'!$I$9,0,10*ROW('Hygiene Data'!I172))),'Data Summary'!EF178="Yes"),OFFSET('Hygiene Data'!$I$9,0,10*ROW('Hygiene Data'!I172)),NA())</f>
        <v>#N/A</v>
      </c>
    </row>
    <row r="179" spans="1:69" x14ac:dyDescent="0.25">
      <c r="A179" s="527" t="e">
        <f ca="1">+RIGHT('Data Summary'!A179,LEN('Data Summary'!A179)-9)</f>
        <v>#VALUE!</v>
      </c>
      <c r="B179" s="501" t="str">
        <f ca="1">+IF(ISTEXT('Data Summary'!B179),'Data Summary'!B179,"")</f>
        <v/>
      </c>
      <c r="C179" s="528" t="e">
        <f ca="1">+VALUE('Data Summary'!C179)</f>
        <v>#VALUE!</v>
      </c>
      <c r="D179" s="529" t="e">
        <f ca="1">+IF(AND(ISNUMBER(OFFSET('Water Data'!$D$4,0,10*ROW('Water Data'!D173))),'Data Summary'!BS179="Yes"),100-OFFSET('Water Data'!$D$4,0,10*ROW('Water Data'!D173)),NA())</f>
        <v>#N/A</v>
      </c>
      <c r="E179" s="529" t="e">
        <f ca="1">+IF(AND(ISNUMBER(OFFSET('Water Data'!$D$6,0,10*ROW('Water Data'!D173))),'Data Summary'!BT179="Yes"),OFFSET('Water Data'!$D$6,0,10*ROW('Water Data'!D173)),NA())</f>
        <v>#N/A</v>
      </c>
      <c r="F179" s="529" t="e">
        <f ca="1">+IF(AND(ISNUMBER(OFFSET('Water Data'!$D$9,0,10*ROW('Water Data'!D173))),'Data Summary'!BU179="Yes"),OFFSET('Water Data'!$D$9,0,10*ROW('Water Data'!D173)),NA())</f>
        <v>#N/A</v>
      </c>
      <c r="G179" s="529" t="e">
        <f ca="1">+IF(AND(ISNUMBER(OFFSET('Water Data'!$E$4,0,10*ROW('Water Data'!E173))),'Data Summary'!BV179="Yes"),100-OFFSET('Water Data'!$E$4,0,10*ROW('Water Data'!E173)),NA())</f>
        <v>#N/A</v>
      </c>
      <c r="H179" s="529" t="e">
        <f ca="1">+IF(AND(ISNUMBER(OFFSET('Water Data'!$E$6,0,10*ROW('Water Data'!E173))),'Data Summary'!BW179="Yes"),OFFSET('Water Data'!$E$6,0,10*ROW('Water Data'!E173)),NA())</f>
        <v>#N/A</v>
      </c>
      <c r="I179" s="529" t="e">
        <f ca="1">+IF(AND(ISNUMBER(OFFSET('Water Data'!$E$9,0,10*ROW('Water Data'!E173))),'Data Summary'!BX179="Yes"),OFFSET('Water Data'!$E$9,0,10*ROW('Water Data'!E173)),NA())</f>
        <v>#N/A</v>
      </c>
      <c r="J179" s="529" t="e">
        <f ca="1">+IF(AND(ISNUMBER(OFFSET('Water Data'!$F$4,0,10*ROW('Water Data'!F173))),'Data Summary'!BY179="Yes"),100-OFFSET('Water Data'!$F$4,0,10*ROW('Water Data'!F173)),NA())</f>
        <v>#N/A</v>
      </c>
      <c r="K179" s="529" t="e">
        <f ca="1">+IF(AND(ISNUMBER(OFFSET('Water Data'!$F$6,0,10*ROW('Water Data'!F173))),'Data Summary'!BZ179="Yes"),OFFSET('Water Data'!$F$6,0,10*ROW('Water Data'!F173)),NA())</f>
        <v>#N/A</v>
      </c>
      <c r="L179" s="529" t="e">
        <f ca="1">+IF(AND(ISNUMBER(OFFSET('Water Data'!$F$9,0,10*ROW('Water Data'!F173))),'Data Summary'!CA179="Yes"),OFFSET('Water Data'!$F$9,0,10*ROW('Water Data'!F173)),NA())</f>
        <v>#N/A</v>
      </c>
      <c r="M179" s="529" t="e">
        <f ca="1">+IF(AND(ISNUMBER(OFFSET('Water Data'!$G$4,0,10*ROW('Water Data'!G173))),'Data Summary'!CB179="Yes"),100-OFFSET('Water Data'!$G$4,0,10*ROW('Water Data'!G173)),NA())</f>
        <v>#N/A</v>
      </c>
      <c r="N179" s="529" t="e">
        <f ca="1">+IF(AND(ISNUMBER(OFFSET('Water Data'!$G$6,0,10*ROW('Water Data'!G173))),'Data Summary'!CC179="Yes"),OFFSET('Water Data'!$G$6,0,10*ROW('Water Data'!G173)),NA())</f>
        <v>#N/A</v>
      </c>
      <c r="O179" s="529" t="e">
        <f ca="1">+IF(AND(ISNUMBER(OFFSET('Water Data'!$G$9,0,10*ROW('Water Data'!G173))),'Data Summary'!CD179="Yes"),OFFSET('Water Data'!$G$9,0,10*ROW('Water Data'!G173)),NA())</f>
        <v>#N/A</v>
      </c>
      <c r="P179" s="529" t="e">
        <f ca="1">+IF(AND(ISNUMBER(OFFSET('Water Data'!$H$4,0,10*ROW('Water Data'!H173))),'Data Summary'!CE179="Yes"),100-OFFSET('Water Data'!$H$4,0,10*ROW('Water Data'!H173)),NA())</f>
        <v>#N/A</v>
      </c>
      <c r="Q179" s="529" t="e">
        <f ca="1">+IF(AND(ISNUMBER(OFFSET('Water Data'!$H$6,0,10*ROW('Water Data'!H173))),'Data Summary'!CF179="Yes"),OFFSET('Water Data'!$H$6,0,10*ROW('Water Data'!H173)),NA())</f>
        <v>#N/A</v>
      </c>
      <c r="R179" s="529" t="e">
        <f ca="1">+IF(AND(ISNUMBER(OFFSET('Water Data'!$H$9,0,10*ROW('Water Data'!H173))),'Data Summary'!CG179="Yes"),OFFSET('Water Data'!$H$9,0,10*ROW('Water Data'!H173)),NA())</f>
        <v>#N/A</v>
      </c>
      <c r="S179" s="529" t="e">
        <f ca="1">+IF(AND(ISNUMBER(OFFSET('Water Data'!$I$4,0,10*ROW('Water Data'!I173))),'Data Summary'!CH179="Yes"),100-OFFSET('Water Data'!$I$4,0,10*ROW('Water Data'!I173)),NA())</f>
        <v>#N/A</v>
      </c>
      <c r="T179" s="529" t="e">
        <f ca="1">+IF(AND(ISNUMBER(OFFSET('Water Data'!$I$6,0,10*ROW('Water Data'!I173))),'Data Summary'!CI179="Yes"),OFFSET('Water Data'!$I$6,0,10*ROW('Water Data'!I173)),NA())</f>
        <v>#N/A</v>
      </c>
      <c r="U179" s="529" t="e">
        <f ca="1">+IF(AND(ISNUMBER(OFFSET('Water Data'!$I$9,0,10*ROW('Water Data'!I173))),'Data Summary'!CJ179="Yes"),OFFSET('Water Data'!$I$9,0,10*ROW('Water Data'!I173)),NA())</f>
        <v>#N/A</v>
      </c>
      <c r="V179" s="530" t="e">
        <f ca="1">+IF(AND(ISNUMBER(OFFSET('Sanitation Data'!$D$4,0,10*ROW('Sanitation Data'!D173))),'Data Summary'!CK179="Yes"),100-OFFSET('Sanitation Data'!$D$4,0,10*ROW('Sanitation Data'!D173)),NA())</f>
        <v>#N/A</v>
      </c>
      <c r="W179" s="530" t="e">
        <f ca="1">+IF(AND(ISNUMBER(OFFSET('Sanitation Data'!$D$6,0,10*ROW('Sanitation Data'!D173))),'Data Summary'!CL179="Yes"),OFFSET('Sanitation Data'!$D$6,0,10*ROW('Sanitation Data'!D173)),NA())</f>
        <v>#N/A</v>
      </c>
      <c r="X179" s="530" t="e">
        <f ca="1">+IF(AND(ISNUMBER(OFFSET('Sanitation Data'!$D$10,0,10*ROW('Sanitation Data'!D173))),'Data Summary'!CM179="Yes"),OFFSET('Sanitation Data'!$D$10,0,10*ROW('Sanitation Data'!D173)),NA())</f>
        <v>#N/A</v>
      </c>
      <c r="Y179" s="530" t="e">
        <f ca="1">+IF(AND(ISNUMBER(OFFSET('Sanitation Data'!$D$11,0,10*ROW('Sanitation Data'!D173))),'Data Summary'!CN179="Yes"),OFFSET('Sanitation Data'!$D$11,0,10*ROW('Sanitation Data'!D173)),NA())</f>
        <v>#N/A</v>
      </c>
      <c r="Z179" s="530" t="e">
        <f ca="1">+IF(AND(ISNUMBER(OFFSET('Sanitation Data'!$D$12,0,10*ROW('Sanitation Data'!D173))),'Data Summary'!CO179="Yes"),OFFSET('Sanitation Data'!$D$12,0,10*ROW('Sanitation Data'!D173)),NA())</f>
        <v>#N/A</v>
      </c>
      <c r="AA179" s="530" t="e">
        <f ca="1">+IF(AND(ISNUMBER(OFFSET('Sanitation Data'!$E$4,0,10*ROW('Sanitation Data'!E173))),'Data Summary'!CP179="Yes"),100-OFFSET('Sanitation Data'!$E$4,0,10*ROW('Sanitation Data'!E173)),NA())</f>
        <v>#N/A</v>
      </c>
      <c r="AB179" s="530" t="e">
        <f ca="1">+IF(AND(ISNUMBER(OFFSET('Sanitation Data'!$E$6,0,10*ROW('Sanitation Data'!E173))),'Data Summary'!CQ179="Yes"),OFFSET('Sanitation Data'!$E$6,0,10*ROW('Sanitation Data'!E173)),NA())</f>
        <v>#N/A</v>
      </c>
      <c r="AC179" s="530" t="e">
        <f ca="1">+IF(AND(ISNUMBER(OFFSET('Sanitation Data'!$E$10,0,10*ROW('Sanitation Data'!E173))),'Data Summary'!CR179="Yes"),OFFSET('Sanitation Data'!$E$10,0,10*ROW('Sanitation Data'!E173)),NA())</f>
        <v>#N/A</v>
      </c>
      <c r="AD179" s="530" t="e">
        <f ca="1">+IF(AND(ISNUMBER(OFFSET('Sanitation Data'!$E$11,0,10*ROW('Sanitation Data'!E173))),'Data Summary'!CS179="Yes"),OFFSET('Sanitation Data'!$E$11,0,10*ROW('Sanitation Data'!E173)),NA())</f>
        <v>#N/A</v>
      </c>
      <c r="AE179" s="530" t="e">
        <f ca="1">+IF(AND(ISNUMBER(OFFSET('Sanitation Data'!$E$12,0,10*ROW('Sanitation Data'!E173))),'Data Summary'!CT179="Yes"),OFFSET('Sanitation Data'!$E$12,0,10*ROW('Sanitation Data'!E173)),NA())</f>
        <v>#N/A</v>
      </c>
      <c r="AF179" s="530" t="e">
        <f ca="1">+IF(AND(ISNUMBER(OFFSET('Sanitation Data'!$F$4,0,10*ROW('Sanitation Data'!F173))),'Data Summary'!CU179="Yes"),100-OFFSET('Sanitation Data'!$F$4,0,10*ROW('Sanitation Data'!F173)),NA())</f>
        <v>#N/A</v>
      </c>
      <c r="AG179" s="530" t="e">
        <f ca="1">+IF(AND(ISNUMBER(OFFSET('Sanitation Data'!$F$6,0,10*ROW('Sanitation Data'!F173))),'Data Summary'!CV179="Yes"),OFFSET('Sanitation Data'!$F$6,0,10*ROW('Sanitation Data'!F173)),NA())</f>
        <v>#N/A</v>
      </c>
      <c r="AH179" s="530" t="e">
        <f ca="1">+IF(AND(ISNUMBER(OFFSET('Sanitation Data'!$F$10,0,10*ROW('Sanitation Data'!F173))),'Data Summary'!CW179="Yes"),OFFSET('Sanitation Data'!$F$10,0,10*ROW('Sanitation Data'!F173)),NA())</f>
        <v>#N/A</v>
      </c>
      <c r="AI179" s="530" t="e">
        <f ca="1">+IF(AND(ISNUMBER(OFFSET('Sanitation Data'!$F$11,0,10*ROW('Sanitation Data'!F173))),'Data Summary'!CX179="Yes"),OFFSET('Sanitation Data'!$F$11,0,10*ROW('Sanitation Data'!F173)),NA())</f>
        <v>#N/A</v>
      </c>
      <c r="AJ179" s="530" t="e">
        <f ca="1">+IF(AND(ISNUMBER(OFFSET('Sanitation Data'!$F$12,0,10*ROW('Sanitation Data'!F173))),'Data Summary'!CY179="Yes"),OFFSET('Sanitation Data'!$F$12,0,10*ROW('Sanitation Data'!F173)),NA())</f>
        <v>#N/A</v>
      </c>
      <c r="AK179" s="530" t="e">
        <f ca="1">+IF(AND(ISNUMBER(OFFSET('Sanitation Data'!$G$4,0,10*ROW('Sanitation Data'!G173))),'Data Summary'!CZ179="Yes"),100-OFFSET('Sanitation Data'!$G$4,0,10*ROW('Sanitation Data'!G173)),NA())</f>
        <v>#N/A</v>
      </c>
      <c r="AL179" s="530" t="e">
        <f ca="1">+IF(AND(ISNUMBER(OFFSET('Sanitation Data'!$G$6,0,10*ROW('Sanitation Data'!G173))),'Data Summary'!DA179="Yes"),OFFSET('Sanitation Data'!$G$6,0,10*ROW('Sanitation Data'!G173)),NA())</f>
        <v>#N/A</v>
      </c>
      <c r="AM179" s="530" t="e">
        <f ca="1">+IF(AND(ISNUMBER(OFFSET('Sanitation Data'!$G$10,0,10*ROW('Sanitation Data'!G173))),'Data Summary'!DB179="Yes"),OFFSET('Sanitation Data'!$G$10,0,10*ROW('Sanitation Data'!G173)),NA())</f>
        <v>#N/A</v>
      </c>
      <c r="AN179" s="530" t="e">
        <f ca="1">+IF(AND(ISNUMBER(OFFSET('Sanitation Data'!$G$11,0,10*ROW('Sanitation Data'!G173))),'Data Summary'!DC179="Yes"),OFFSET('Sanitation Data'!$G$11,0,10*ROW('Sanitation Data'!G173)),NA())</f>
        <v>#N/A</v>
      </c>
      <c r="AO179" s="530" t="e">
        <f ca="1">+IF(AND(ISNUMBER(OFFSET('Sanitation Data'!$G$12,0,10*ROW('Sanitation Data'!G173))),'Data Summary'!DD179="Yes"),OFFSET('Sanitation Data'!$G$12,0,10*ROW('Sanitation Data'!G173)),NA())</f>
        <v>#N/A</v>
      </c>
      <c r="AP179" s="530" t="e">
        <f ca="1">+IF(AND(ISNUMBER(OFFSET('Sanitation Data'!$H$4,0,10*ROW('Sanitation Data'!H173))),'Data Summary'!DE179="Yes"),100-OFFSET('Sanitation Data'!$H$4,0,10*ROW('Sanitation Data'!H173)),NA())</f>
        <v>#N/A</v>
      </c>
      <c r="AQ179" s="530" t="e">
        <f ca="1">+IF(AND(ISNUMBER(OFFSET('Sanitation Data'!$H$6,0,10*ROW('Sanitation Data'!H173))),'Data Summary'!DF179="Yes"),OFFSET('Sanitation Data'!$H$6,0,10*ROW('Sanitation Data'!H173)),NA())</f>
        <v>#N/A</v>
      </c>
      <c r="AR179" s="530" t="e">
        <f ca="1">+IF(AND(ISNUMBER(OFFSET('Sanitation Data'!$H$10,0,10*ROW('Sanitation Data'!H173))),'Data Summary'!DG179="Yes"),OFFSET('Sanitation Data'!$H$10,0,10*ROW('Sanitation Data'!H173)),NA())</f>
        <v>#N/A</v>
      </c>
      <c r="AS179" s="530" t="e">
        <f ca="1">+IF(AND(ISNUMBER(OFFSET('Sanitation Data'!$H$11,0,10*ROW('Sanitation Data'!H173))),'Data Summary'!DH179="Yes"),OFFSET('Sanitation Data'!$H$11,0,10*ROW('Sanitation Data'!H173)),NA())</f>
        <v>#N/A</v>
      </c>
      <c r="AT179" s="530" t="e">
        <f ca="1">+IF(AND(ISNUMBER(OFFSET('Sanitation Data'!$H$12,0,10*ROW('Sanitation Data'!H173))),'Data Summary'!DI179="Yes"),OFFSET('Sanitation Data'!$H$12,0,10*ROW('Sanitation Data'!H173)),NA())</f>
        <v>#N/A</v>
      </c>
      <c r="AU179" s="530" t="e">
        <f ca="1">+IF(AND(ISNUMBER(OFFSET('Sanitation Data'!$I$4,0,10*ROW('Sanitation Data'!I173))),'Data Summary'!DJ179="Yes"),100-OFFSET('Sanitation Data'!$I$4,0,10*ROW('Sanitation Data'!I173)),NA())</f>
        <v>#N/A</v>
      </c>
      <c r="AV179" s="530" t="e">
        <f ca="1">+IF(AND(ISNUMBER(OFFSET('Sanitation Data'!$I$6,0,10*ROW('Sanitation Data'!I173))),'Data Summary'!DK179="Yes"),OFFSET('Sanitation Data'!$I$6,0,10*ROW('Sanitation Data'!I173)),NA())</f>
        <v>#N/A</v>
      </c>
      <c r="AW179" s="530" t="e">
        <f ca="1">+IF(AND(ISNUMBER(OFFSET('Sanitation Data'!$I$10,0,10*ROW('Sanitation Data'!I173))),'Data Summary'!DL179="Yes"),OFFSET('Sanitation Data'!$I$10,0,10*ROW('Sanitation Data'!I173)),NA())</f>
        <v>#N/A</v>
      </c>
      <c r="AX179" s="530" t="e">
        <f ca="1">+IF(AND(ISNUMBER(OFFSET('Sanitation Data'!$I$11,0,10*ROW('Sanitation Data'!I173))),'Data Summary'!DM179="Yes"),OFFSET('Sanitation Data'!$I$11,0,10*ROW('Sanitation Data'!I173)),NA())</f>
        <v>#N/A</v>
      </c>
      <c r="AY179" s="530" t="e">
        <f ca="1">+IF(AND(ISNUMBER(OFFSET('Sanitation Data'!$I$12,0,10*ROW('Sanitation Data'!I173))),'Data Summary'!DN179="Yes"),OFFSET('Sanitation Data'!$I$12,0,10*ROW('Sanitation Data'!I173)),NA())</f>
        <v>#N/A</v>
      </c>
      <c r="AZ179" s="531" t="e">
        <f ca="1">+IF(AND(ISNUMBER(OFFSET('Hygiene Data'!$D$5,0,10*ROW('Hygiene Data'!D173))),'Data Summary'!DO179="Yes"),OFFSET('Hygiene Data'!$D$5,0,10*ROW('Hygiene Data'!D173)),NA())</f>
        <v>#N/A</v>
      </c>
      <c r="BA179" s="531" t="e">
        <f ca="1">+IF(AND(ISNUMBER(OFFSET('Hygiene Data'!$D$7,0,10*ROW('Hygiene Data'!D173))),'Data Summary'!DP179="Yes"),OFFSET('Hygiene Data'!$D$7,0,10*ROW('Hygiene Data'!D173)),NA())</f>
        <v>#N/A</v>
      </c>
      <c r="BB179" s="531" t="e">
        <f ca="1">+IF(AND(ISNUMBER(OFFSET('Hygiene Data'!$D$9,0,10*ROW('Hygiene Data'!D173))),'Data Summary'!DQ179="Yes"),OFFSET('Hygiene Data'!$D$9,0,10*ROW('Hygiene Data'!D173)),NA())</f>
        <v>#N/A</v>
      </c>
      <c r="BC179" s="531" t="e">
        <f ca="1">+IF(AND(ISNUMBER(OFFSET('Hygiene Data'!$E$5,0,10*ROW('Hygiene Data'!E173))),'Data Summary'!DR179="Yes"),OFFSET('Hygiene Data'!$E$5,0,10*ROW('Hygiene Data'!E173)),NA())</f>
        <v>#N/A</v>
      </c>
      <c r="BD179" s="531" t="e">
        <f ca="1">+IF(AND(ISNUMBER(OFFSET('Hygiene Data'!$E$7,0,10*ROW('Hygiene Data'!E173))),'Data Summary'!DS179="Yes"),OFFSET('Hygiene Data'!$E$7,0,10*ROW('Hygiene Data'!E173)),NA())</f>
        <v>#N/A</v>
      </c>
      <c r="BE179" s="531" t="e">
        <f ca="1">+IF(AND(ISNUMBER(OFFSET('Hygiene Data'!$E$9,0,10*ROW('Hygiene Data'!E173))),'Data Summary'!DT179="Yes"),OFFSET('Hygiene Data'!$E$9,0,10*ROW('Hygiene Data'!E173)),NA())</f>
        <v>#N/A</v>
      </c>
      <c r="BF179" s="531" t="e">
        <f ca="1">+IF(AND(ISNUMBER(OFFSET('Hygiene Data'!$F$5,0,10*ROW('Hygiene Data'!F173))),'Data Summary'!DU179="Yes"),OFFSET('Hygiene Data'!$F$5,0,10*ROW('Hygiene Data'!F173)),NA())</f>
        <v>#N/A</v>
      </c>
      <c r="BG179" s="531" t="e">
        <f ca="1">+IF(AND(ISNUMBER(OFFSET('Hygiene Data'!$F$7,0,10*ROW('Hygiene Data'!F173))),'Data Summary'!DV179="Yes"),OFFSET('Hygiene Data'!$F$7,0,10*ROW('Hygiene Data'!F173)),NA())</f>
        <v>#N/A</v>
      </c>
      <c r="BH179" s="531" t="e">
        <f ca="1">+IF(AND(ISNUMBER(OFFSET('Hygiene Data'!$F$9,0,10*ROW('Hygiene Data'!F173))),'Data Summary'!DW179="Yes"),OFFSET('Hygiene Data'!$F$9,0,10*ROW('Hygiene Data'!F173)),NA())</f>
        <v>#N/A</v>
      </c>
      <c r="BI179" s="531" t="e">
        <f ca="1">+IF(AND(ISNUMBER(OFFSET('Hygiene Data'!$G$5,0,10*ROW('Hygiene Data'!G173))),'Data Summary'!DX179="Yes"),OFFSET('Hygiene Data'!$G$5,0,10*ROW('Hygiene Data'!G173)),NA())</f>
        <v>#N/A</v>
      </c>
      <c r="BJ179" s="531" t="e">
        <f ca="1">+IF(AND(ISNUMBER(OFFSET('Hygiene Data'!$G$7,0,10*ROW('Hygiene Data'!G173))),'Data Summary'!DY179="Yes"),OFFSET('Hygiene Data'!$G$7,0,10*ROW('Hygiene Data'!G173)),NA())</f>
        <v>#N/A</v>
      </c>
      <c r="BK179" s="531" t="e">
        <f ca="1">+IF(AND(ISNUMBER(OFFSET('Hygiene Data'!$G$9,0,10*ROW('Hygiene Data'!G173))),'Data Summary'!DZ179="Yes"),OFFSET('Hygiene Data'!$G$9,0,10*ROW('Hygiene Data'!G173)),NA())</f>
        <v>#N/A</v>
      </c>
      <c r="BL179" s="531" t="e">
        <f ca="1">+IF(AND(ISNUMBER(OFFSET('Hygiene Data'!$H$5,0,10*ROW('Hygiene Data'!H173))),'Data Summary'!EA179="Yes"),OFFSET('Hygiene Data'!$H$5,0,10*ROW('Hygiene Data'!H173)),NA())</f>
        <v>#N/A</v>
      </c>
      <c r="BM179" s="531" t="e">
        <f ca="1">+IF(AND(ISNUMBER(OFFSET('Hygiene Data'!$H$7,0,10*ROW('Hygiene Data'!H173))),'Data Summary'!EB179="Yes"),OFFSET('Hygiene Data'!$H$7,0,10*ROW('Hygiene Data'!H173)),NA())</f>
        <v>#N/A</v>
      </c>
      <c r="BN179" s="531" t="e">
        <f ca="1">+IF(AND(ISNUMBER(OFFSET('Hygiene Data'!$H$9,0,10*ROW('Hygiene Data'!H173))),'Data Summary'!EC179="Yes"),OFFSET('Hygiene Data'!$H$9,0,10*ROW('Hygiene Data'!H173)),NA())</f>
        <v>#N/A</v>
      </c>
      <c r="BO179" s="531" t="e">
        <f ca="1">+IF(AND(ISNUMBER(OFFSET('Hygiene Data'!$I$5,0,10*ROW('Hygiene Data'!I173))),'Data Summary'!ED179="Yes"),OFFSET('Hygiene Data'!$I$5,0,10*ROW('Hygiene Data'!I173)),NA())</f>
        <v>#N/A</v>
      </c>
      <c r="BP179" s="531" t="e">
        <f ca="1">+IF(AND(ISNUMBER(OFFSET('Hygiene Data'!$I$7,0,10*ROW('Hygiene Data'!I173))),'Data Summary'!EE179="Yes"),OFFSET('Hygiene Data'!$I$7,0,10*ROW('Hygiene Data'!I173)),NA())</f>
        <v>#N/A</v>
      </c>
      <c r="BQ179" s="531" t="e">
        <f ca="1">+IF(AND(ISNUMBER(OFFSET('Hygiene Data'!$I$9,0,10*ROW('Hygiene Data'!I173))),'Data Summary'!EF179="Yes"),OFFSET('Hygiene Data'!$I$9,0,10*ROW('Hygiene Data'!I173)),NA())</f>
        <v>#N/A</v>
      </c>
    </row>
    <row r="180" spans="1:69" x14ac:dyDescent="0.25">
      <c r="A180" s="527" t="e">
        <f ca="1">+RIGHT('Data Summary'!A180,LEN('Data Summary'!A180)-9)</f>
        <v>#VALUE!</v>
      </c>
      <c r="B180" s="501" t="str">
        <f ca="1">+IF(ISTEXT('Data Summary'!B180),'Data Summary'!B180,"")</f>
        <v/>
      </c>
      <c r="C180" s="528" t="e">
        <f ca="1">+VALUE('Data Summary'!C180)</f>
        <v>#VALUE!</v>
      </c>
      <c r="D180" s="529" t="e">
        <f ca="1">+IF(AND(ISNUMBER(OFFSET('Water Data'!$D$4,0,10*ROW('Water Data'!D174))),'Data Summary'!BS180="Yes"),100-OFFSET('Water Data'!$D$4,0,10*ROW('Water Data'!D174)),NA())</f>
        <v>#N/A</v>
      </c>
      <c r="E180" s="529" t="e">
        <f ca="1">+IF(AND(ISNUMBER(OFFSET('Water Data'!$D$6,0,10*ROW('Water Data'!D174))),'Data Summary'!BT180="Yes"),OFFSET('Water Data'!$D$6,0,10*ROW('Water Data'!D174)),NA())</f>
        <v>#N/A</v>
      </c>
      <c r="F180" s="529" t="e">
        <f ca="1">+IF(AND(ISNUMBER(OFFSET('Water Data'!$D$9,0,10*ROW('Water Data'!D174))),'Data Summary'!BU180="Yes"),OFFSET('Water Data'!$D$9,0,10*ROW('Water Data'!D174)),NA())</f>
        <v>#N/A</v>
      </c>
      <c r="G180" s="529" t="e">
        <f ca="1">+IF(AND(ISNUMBER(OFFSET('Water Data'!$E$4,0,10*ROW('Water Data'!E174))),'Data Summary'!BV180="Yes"),100-OFFSET('Water Data'!$E$4,0,10*ROW('Water Data'!E174)),NA())</f>
        <v>#N/A</v>
      </c>
      <c r="H180" s="529" t="e">
        <f ca="1">+IF(AND(ISNUMBER(OFFSET('Water Data'!$E$6,0,10*ROW('Water Data'!E174))),'Data Summary'!BW180="Yes"),OFFSET('Water Data'!$E$6,0,10*ROW('Water Data'!E174)),NA())</f>
        <v>#N/A</v>
      </c>
      <c r="I180" s="529" t="e">
        <f ca="1">+IF(AND(ISNUMBER(OFFSET('Water Data'!$E$9,0,10*ROW('Water Data'!E174))),'Data Summary'!BX180="Yes"),OFFSET('Water Data'!$E$9,0,10*ROW('Water Data'!E174)),NA())</f>
        <v>#N/A</v>
      </c>
      <c r="J180" s="529" t="e">
        <f ca="1">+IF(AND(ISNUMBER(OFFSET('Water Data'!$F$4,0,10*ROW('Water Data'!F174))),'Data Summary'!BY180="Yes"),100-OFFSET('Water Data'!$F$4,0,10*ROW('Water Data'!F174)),NA())</f>
        <v>#N/A</v>
      </c>
      <c r="K180" s="529" t="e">
        <f ca="1">+IF(AND(ISNUMBER(OFFSET('Water Data'!$F$6,0,10*ROW('Water Data'!F174))),'Data Summary'!BZ180="Yes"),OFFSET('Water Data'!$F$6,0,10*ROW('Water Data'!F174)),NA())</f>
        <v>#N/A</v>
      </c>
      <c r="L180" s="529" t="e">
        <f ca="1">+IF(AND(ISNUMBER(OFFSET('Water Data'!$F$9,0,10*ROW('Water Data'!F174))),'Data Summary'!CA180="Yes"),OFFSET('Water Data'!$F$9,0,10*ROW('Water Data'!F174)),NA())</f>
        <v>#N/A</v>
      </c>
      <c r="M180" s="529" t="e">
        <f ca="1">+IF(AND(ISNUMBER(OFFSET('Water Data'!$G$4,0,10*ROW('Water Data'!G174))),'Data Summary'!CB180="Yes"),100-OFFSET('Water Data'!$G$4,0,10*ROW('Water Data'!G174)),NA())</f>
        <v>#N/A</v>
      </c>
      <c r="N180" s="529" t="e">
        <f ca="1">+IF(AND(ISNUMBER(OFFSET('Water Data'!$G$6,0,10*ROW('Water Data'!G174))),'Data Summary'!CC180="Yes"),OFFSET('Water Data'!$G$6,0,10*ROW('Water Data'!G174)),NA())</f>
        <v>#N/A</v>
      </c>
      <c r="O180" s="529" t="e">
        <f ca="1">+IF(AND(ISNUMBER(OFFSET('Water Data'!$G$9,0,10*ROW('Water Data'!G174))),'Data Summary'!CD180="Yes"),OFFSET('Water Data'!$G$9,0,10*ROW('Water Data'!G174)),NA())</f>
        <v>#N/A</v>
      </c>
      <c r="P180" s="529" t="e">
        <f ca="1">+IF(AND(ISNUMBER(OFFSET('Water Data'!$H$4,0,10*ROW('Water Data'!H174))),'Data Summary'!CE180="Yes"),100-OFFSET('Water Data'!$H$4,0,10*ROW('Water Data'!H174)),NA())</f>
        <v>#N/A</v>
      </c>
      <c r="Q180" s="529" t="e">
        <f ca="1">+IF(AND(ISNUMBER(OFFSET('Water Data'!$H$6,0,10*ROW('Water Data'!H174))),'Data Summary'!CF180="Yes"),OFFSET('Water Data'!$H$6,0,10*ROW('Water Data'!H174)),NA())</f>
        <v>#N/A</v>
      </c>
      <c r="R180" s="529" t="e">
        <f ca="1">+IF(AND(ISNUMBER(OFFSET('Water Data'!$H$9,0,10*ROW('Water Data'!H174))),'Data Summary'!CG180="Yes"),OFFSET('Water Data'!$H$9,0,10*ROW('Water Data'!H174)),NA())</f>
        <v>#N/A</v>
      </c>
      <c r="S180" s="529" t="e">
        <f ca="1">+IF(AND(ISNUMBER(OFFSET('Water Data'!$I$4,0,10*ROW('Water Data'!I174))),'Data Summary'!CH180="Yes"),100-OFFSET('Water Data'!$I$4,0,10*ROW('Water Data'!I174)),NA())</f>
        <v>#N/A</v>
      </c>
      <c r="T180" s="529" t="e">
        <f ca="1">+IF(AND(ISNUMBER(OFFSET('Water Data'!$I$6,0,10*ROW('Water Data'!I174))),'Data Summary'!CI180="Yes"),OFFSET('Water Data'!$I$6,0,10*ROW('Water Data'!I174)),NA())</f>
        <v>#N/A</v>
      </c>
      <c r="U180" s="529" t="e">
        <f ca="1">+IF(AND(ISNUMBER(OFFSET('Water Data'!$I$9,0,10*ROW('Water Data'!I174))),'Data Summary'!CJ180="Yes"),OFFSET('Water Data'!$I$9,0,10*ROW('Water Data'!I174)),NA())</f>
        <v>#N/A</v>
      </c>
      <c r="V180" s="530" t="e">
        <f ca="1">+IF(AND(ISNUMBER(OFFSET('Sanitation Data'!$D$4,0,10*ROW('Sanitation Data'!D174))),'Data Summary'!CK180="Yes"),100-OFFSET('Sanitation Data'!$D$4,0,10*ROW('Sanitation Data'!D174)),NA())</f>
        <v>#N/A</v>
      </c>
      <c r="W180" s="530" t="e">
        <f ca="1">+IF(AND(ISNUMBER(OFFSET('Sanitation Data'!$D$6,0,10*ROW('Sanitation Data'!D174))),'Data Summary'!CL180="Yes"),OFFSET('Sanitation Data'!$D$6,0,10*ROW('Sanitation Data'!D174)),NA())</f>
        <v>#N/A</v>
      </c>
      <c r="X180" s="530" t="e">
        <f ca="1">+IF(AND(ISNUMBER(OFFSET('Sanitation Data'!$D$10,0,10*ROW('Sanitation Data'!D174))),'Data Summary'!CM180="Yes"),OFFSET('Sanitation Data'!$D$10,0,10*ROW('Sanitation Data'!D174)),NA())</f>
        <v>#N/A</v>
      </c>
      <c r="Y180" s="530" t="e">
        <f ca="1">+IF(AND(ISNUMBER(OFFSET('Sanitation Data'!$D$11,0,10*ROW('Sanitation Data'!D174))),'Data Summary'!CN180="Yes"),OFFSET('Sanitation Data'!$D$11,0,10*ROW('Sanitation Data'!D174)),NA())</f>
        <v>#N/A</v>
      </c>
      <c r="Z180" s="530" t="e">
        <f ca="1">+IF(AND(ISNUMBER(OFFSET('Sanitation Data'!$D$12,0,10*ROW('Sanitation Data'!D174))),'Data Summary'!CO180="Yes"),OFFSET('Sanitation Data'!$D$12,0,10*ROW('Sanitation Data'!D174)),NA())</f>
        <v>#N/A</v>
      </c>
      <c r="AA180" s="530" t="e">
        <f ca="1">+IF(AND(ISNUMBER(OFFSET('Sanitation Data'!$E$4,0,10*ROW('Sanitation Data'!E174))),'Data Summary'!CP180="Yes"),100-OFFSET('Sanitation Data'!$E$4,0,10*ROW('Sanitation Data'!E174)),NA())</f>
        <v>#N/A</v>
      </c>
      <c r="AB180" s="530" t="e">
        <f ca="1">+IF(AND(ISNUMBER(OFFSET('Sanitation Data'!$E$6,0,10*ROW('Sanitation Data'!E174))),'Data Summary'!CQ180="Yes"),OFFSET('Sanitation Data'!$E$6,0,10*ROW('Sanitation Data'!E174)),NA())</f>
        <v>#N/A</v>
      </c>
      <c r="AC180" s="530" t="e">
        <f ca="1">+IF(AND(ISNUMBER(OFFSET('Sanitation Data'!$E$10,0,10*ROW('Sanitation Data'!E174))),'Data Summary'!CR180="Yes"),OFFSET('Sanitation Data'!$E$10,0,10*ROW('Sanitation Data'!E174)),NA())</f>
        <v>#N/A</v>
      </c>
      <c r="AD180" s="530" t="e">
        <f ca="1">+IF(AND(ISNUMBER(OFFSET('Sanitation Data'!$E$11,0,10*ROW('Sanitation Data'!E174))),'Data Summary'!CS180="Yes"),OFFSET('Sanitation Data'!$E$11,0,10*ROW('Sanitation Data'!E174)),NA())</f>
        <v>#N/A</v>
      </c>
      <c r="AE180" s="530" t="e">
        <f ca="1">+IF(AND(ISNUMBER(OFFSET('Sanitation Data'!$E$12,0,10*ROW('Sanitation Data'!E174))),'Data Summary'!CT180="Yes"),OFFSET('Sanitation Data'!$E$12,0,10*ROW('Sanitation Data'!E174)),NA())</f>
        <v>#N/A</v>
      </c>
      <c r="AF180" s="530" t="e">
        <f ca="1">+IF(AND(ISNUMBER(OFFSET('Sanitation Data'!$F$4,0,10*ROW('Sanitation Data'!F174))),'Data Summary'!CU180="Yes"),100-OFFSET('Sanitation Data'!$F$4,0,10*ROW('Sanitation Data'!F174)),NA())</f>
        <v>#N/A</v>
      </c>
      <c r="AG180" s="530" t="e">
        <f ca="1">+IF(AND(ISNUMBER(OFFSET('Sanitation Data'!$F$6,0,10*ROW('Sanitation Data'!F174))),'Data Summary'!CV180="Yes"),OFFSET('Sanitation Data'!$F$6,0,10*ROW('Sanitation Data'!F174)),NA())</f>
        <v>#N/A</v>
      </c>
      <c r="AH180" s="530" t="e">
        <f ca="1">+IF(AND(ISNUMBER(OFFSET('Sanitation Data'!$F$10,0,10*ROW('Sanitation Data'!F174))),'Data Summary'!CW180="Yes"),OFFSET('Sanitation Data'!$F$10,0,10*ROW('Sanitation Data'!F174)),NA())</f>
        <v>#N/A</v>
      </c>
      <c r="AI180" s="530" t="e">
        <f ca="1">+IF(AND(ISNUMBER(OFFSET('Sanitation Data'!$F$11,0,10*ROW('Sanitation Data'!F174))),'Data Summary'!CX180="Yes"),OFFSET('Sanitation Data'!$F$11,0,10*ROW('Sanitation Data'!F174)),NA())</f>
        <v>#N/A</v>
      </c>
      <c r="AJ180" s="530" t="e">
        <f ca="1">+IF(AND(ISNUMBER(OFFSET('Sanitation Data'!$F$12,0,10*ROW('Sanitation Data'!F174))),'Data Summary'!CY180="Yes"),OFFSET('Sanitation Data'!$F$12,0,10*ROW('Sanitation Data'!F174)),NA())</f>
        <v>#N/A</v>
      </c>
      <c r="AK180" s="530" t="e">
        <f ca="1">+IF(AND(ISNUMBER(OFFSET('Sanitation Data'!$G$4,0,10*ROW('Sanitation Data'!G174))),'Data Summary'!CZ180="Yes"),100-OFFSET('Sanitation Data'!$G$4,0,10*ROW('Sanitation Data'!G174)),NA())</f>
        <v>#N/A</v>
      </c>
      <c r="AL180" s="530" t="e">
        <f ca="1">+IF(AND(ISNUMBER(OFFSET('Sanitation Data'!$G$6,0,10*ROW('Sanitation Data'!G174))),'Data Summary'!DA180="Yes"),OFFSET('Sanitation Data'!$G$6,0,10*ROW('Sanitation Data'!G174)),NA())</f>
        <v>#N/A</v>
      </c>
      <c r="AM180" s="530" t="e">
        <f ca="1">+IF(AND(ISNUMBER(OFFSET('Sanitation Data'!$G$10,0,10*ROW('Sanitation Data'!G174))),'Data Summary'!DB180="Yes"),OFFSET('Sanitation Data'!$G$10,0,10*ROW('Sanitation Data'!G174)),NA())</f>
        <v>#N/A</v>
      </c>
      <c r="AN180" s="530" t="e">
        <f ca="1">+IF(AND(ISNUMBER(OFFSET('Sanitation Data'!$G$11,0,10*ROW('Sanitation Data'!G174))),'Data Summary'!DC180="Yes"),OFFSET('Sanitation Data'!$G$11,0,10*ROW('Sanitation Data'!G174)),NA())</f>
        <v>#N/A</v>
      </c>
      <c r="AO180" s="530" t="e">
        <f ca="1">+IF(AND(ISNUMBER(OFFSET('Sanitation Data'!$G$12,0,10*ROW('Sanitation Data'!G174))),'Data Summary'!DD180="Yes"),OFFSET('Sanitation Data'!$G$12,0,10*ROW('Sanitation Data'!G174)),NA())</f>
        <v>#N/A</v>
      </c>
      <c r="AP180" s="530" t="e">
        <f ca="1">+IF(AND(ISNUMBER(OFFSET('Sanitation Data'!$H$4,0,10*ROW('Sanitation Data'!H174))),'Data Summary'!DE180="Yes"),100-OFFSET('Sanitation Data'!$H$4,0,10*ROW('Sanitation Data'!H174)),NA())</f>
        <v>#N/A</v>
      </c>
      <c r="AQ180" s="530" t="e">
        <f ca="1">+IF(AND(ISNUMBER(OFFSET('Sanitation Data'!$H$6,0,10*ROW('Sanitation Data'!H174))),'Data Summary'!DF180="Yes"),OFFSET('Sanitation Data'!$H$6,0,10*ROW('Sanitation Data'!H174)),NA())</f>
        <v>#N/A</v>
      </c>
      <c r="AR180" s="530" t="e">
        <f ca="1">+IF(AND(ISNUMBER(OFFSET('Sanitation Data'!$H$10,0,10*ROW('Sanitation Data'!H174))),'Data Summary'!DG180="Yes"),OFFSET('Sanitation Data'!$H$10,0,10*ROW('Sanitation Data'!H174)),NA())</f>
        <v>#N/A</v>
      </c>
      <c r="AS180" s="530" t="e">
        <f ca="1">+IF(AND(ISNUMBER(OFFSET('Sanitation Data'!$H$11,0,10*ROW('Sanitation Data'!H174))),'Data Summary'!DH180="Yes"),OFFSET('Sanitation Data'!$H$11,0,10*ROW('Sanitation Data'!H174)),NA())</f>
        <v>#N/A</v>
      </c>
      <c r="AT180" s="530" t="e">
        <f ca="1">+IF(AND(ISNUMBER(OFFSET('Sanitation Data'!$H$12,0,10*ROW('Sanitation Data'!H174))),'Data Summary'!DI180="Yes"),OFFSET('Sanitation Data'!$H$12,0,10*ROW('Sanitation Data'!H174)),NA())</f>
        <v>#N/A</v>
      </c>
      <c r="AU180" s="530" t="e">
        <f ca="1">+IF(AND(ISNUMBER(OFFSET('Sanitation Data'!$I$4,0,10*ROW('Sanitation Data'!I174))),'Data Summary'!DJ180="Yes"),100-OFFSET('Sanitation Data'!$I$4,0,10*ROW('Sanitation Data'!I174)),NA())</f>
        <v>#N/A</v>
      </c>
      <c r="AV180" s="530" t="e">
        <f ca="1">+IF(AND(ISNUMBER(OFFSET('Sanitation Data'!$I$6,0,10*ROW('Sanitation Data'!I174))),'Data Summary'!DK180="Yes"),OFFSET('Sanitation Data'!$I$6,0,10*ROW('Sanitation Data'!I174)),NA())</f>
        <v>#N/A</v>
      </c>
      <c r="AW180" s="530" t="e">
        <f ca="1">+IF(AND(ISNUMBER(OFFSET('Sanitation Data'!$I$10,0,10*ROW('Sanitation Data'!I174))),'Data Summary'!DL180="Yes"),OFFSET('Sanitation Data'!$I$10,0,10*ROW('Sanitation Data'!I174)),NA())</f>
        <v>#N/A</v>
      </c>
      <c r="AX180" s="530" t="e">
        <f ca="1">+IF(AND(ISNUMBER(OFFSET('Sanitation Data'!$I$11,0,10*ROW('Sanitation Data'!I174))),'Data Summary'!DM180="Yes"),OFFSET('Sanitation Data'!$I$11,0,10*ROW('Sanitation Data'!I174)),NA())</f>
        <v>#N/A</v>
      </c>
      <c r="AY180" s="530" t="e">
        <f ca="1">+IF(AND(ISNUMBER(OFFSET('Sanitation Data'!$I$12,0,10*ROW('Sanitation Data'!I174))),'Data Summary'!DN180="Yes"),OFFSET('Sanitation Data'!$I$12,0,10*ROW('Sanitation Data'!I174)),NA())</f>
        <v>#N/A</v>
      </c>
      <c r="AZ180" s="531" t="e">
        <f ca="1">+IF(AND(ISNUMBER(OFFSET('Hygiene Data'!$D$5,0,10*ROW('Hygiene Data'!D174))),'Data Summary'!DO180="Yes"),OFFSET('Hygiene Data'!$D$5,0,10*ROW('Hygiene Data'!D174)),NA())</f>
        <v>#N/A</v>
      </c>
      <c r="BA180" s="531" t="e">
        <f ca="1">+IF(AND(ISNUMBER(OFFSET('Hygiene Data'!$D$7,0,10*ROW('Hygiene Data'!D174))),'Data Summary'!DP180="Yes"),OFFSET('Hygiene Data'!$D$7,0,10*ROW('Hygiene Data'!D174)),NA())</f>
        <v>#N/A</v>
      </c>
      <c r="BB180" s="531" t="e">
        <f ca="1">+IF(AND(ISNUMBER(OFFSET('Hygiene Data'!$D$9,0,10*ROW('Hygiene Data'!D174))),'Data Summary'!DQ180="Yes"),OFFSET('Hygiene Data'!$D$9,0,10*ROW('Hygiene Data'!D174)),NA())</f>
        <v>#N/A</v>
      </c>
      <c r="BC180" s="531" t="e">
        <f ca="1">+IF(AND(ISNUMBER(OFFSET('Hygiene Data'!$E$5,0,10*ROW('Hygiene Data'!E174))),'Data Summary'!DR180="Yes"),OFFSET('Hygiene Data'!$E$5,0,10*ROW('Hygiene Data'!E174)),NA())</f>
        <v>#N/A</v>
      </c>
      <c r="BD180" s="531" t="e">
        <f ca="1">+IF(AND(ISNUMBER(OFFSET('Hygiene Data'!$E$7,0,10*ROW('Hygiene Data'!E174))),'Data Summary'!DS180="Yes"),OFFSET('Hygiene Data'!$E$7,0,10*ROW('Hygiene Data'!E174)),NA())</f>
        <v>#N/A</v>
      </c>
      <c r="BE180" s="531" t="e">
        <f ca="1">+IF(AND(ISNUMBER(OFFSET('Hygiene Data'!$E$9,0,10*ROW('Hygiene Data'!E174))),'Data Summary'!DT180="Yes"),OFFSET('Hygiene Data'!$E$9,0,10*ROW('Hygiene Data'!E174)),NA())</f>
        <v>#N/A</v>
      </c>
      <c r="BF180" s="531" t="e">
        <f ca="1">+IF(AND(ISNUMBER(OFFSET('Hygiene Data'!$F$5,0,10*ROW('Hygiene Data'!F174))),'Data Summary'!DU180="Yes"),OFFSET('Hygiene Data'!$F$5,0,10*ROW('Hygiene Data'!F174)),NA())</f>
        <v>#N/A</v>
      </c>
      <c r="BG180" s="531" t="e">
        <f ca="1">+IF(AND(ISNUMBER(OFFSET('Hygiene Data'!$F$7,0,10*ROW('Hygiene Data'!F174))),'Data Summary'!DV180="Yes"),OFFSET('Hygiene Data'!$F$7,0,10*ROW('Hygiene Data'!F174)),NA())</f>
        <v>#N/A</v>
      </c>
      <c r="BH180" s="531" t="e">
        <f ca="1">+IF(AND(ISNUMBER(OFFSET('Hygiene Data'!$F$9,0,10*ROW('Hygiene Data'!F174))),'Data Summary'!DW180="Yes"),OFFSET('Hygiene Data'!$F$9,0,10*ROW('Hygiene Data'!F174)),NA())</f>
        <v>#N/A</v>
      </c>
      <c r="BI180" s="531" t="e">
        <f ca="1">+IF(AND(ISNUMBER(OFFSET('Hygiene Data'!$G$5,0,10*ROW('Hygiene Data'!G174))),'Data Summary'!DX180="Yes"),OFFSET('Hygiene Data'!$G$5,0,10*ROW('Hygiene Data'!G174)),NA())</f>
        <v>#N/A</v>
      </c>
      <c r="BJ180" s="531" t="e">
        <f ca="1">+IF(AND(ISNUMBER(OFFSET('Hygiene Data'!$G$7,0,10*ROW('Hygiene Data'!G174))),'Data Summary'!DY180="Yes"),OFFSET('Hygiene Data'!$G$7,0,10*ROW('Hygiene Data'!G174)),NA())</f>
        <v>#N/A</v>
      </c>
      <c r="BK180" s="531" t="e">
        <f ca="1">+IF(AND(ISNUMBER(OFFSET('Hygiene Data'!$G$9,0,10*ROW('Hygiene Data'!G174))),'Data Summary'!DZ180="Yes"),OFFSET('Hygiene Data'!$G$9,0,10*ROW('Hygiene Data'!G174)),NA())</f>
        <v>#N/A</v>
      </c>
      <c r="BL180" s="531" t="e">
        <f ca="1">+IF(AND(ISNUMBER(OFFSET('Hygiene Data'!$H$5,0,10*ROW('Hygiene Data'!H174))),'Data Summary'!EA180="Yes"),OFFSET('Hygiene Data'!$H$5,0,10*ROW('Hygiene Data'!H174)),NA())</f>
        <v>#N/A</v>
      </c>
      <c r="BM180" s="531" t="e">
        <f ca="1">+IF(AND(ISNUMBER(OFFSET('Hygiene Data'!$H$7,0,10*ROW('Hygiene Data'!H174))),'Data Summary'!EB180="Yes"),OFFSET('Hygiene Data'!$H$7,0,10*ROW('Hygiene Data'!H174)),NA())</f>
        <v>#N/A</v>
      </c>
      <c r="BN180" s="531" t="e">
        <f ca="1">+IF(AND(ISNUMBER(OFFSET('Hygiene Data'!$H$9,0,10*ROW('Hygiene Data'!H174))),'Data Summary'!EC180="Yes"),OFFSET('Hygiene Data'!$H$9,0,10*ROW('Hygiene Data'!H174)),NA())</f>
        <v>#N/A</v>
      </c>
      <c r="BO180" s="531" t="e">
        <f ca="1">+IF(AND(ISNUMBER(OFFSET('Hygiene Data'!$I$5,0,10*ROW('Hygiene Data'!I174))),'Data Summary'!ED180="Yes"),OFFSET('Hygiene Data'!$I$5,0,10*ROW('Hygiene Data'!I174)),NA())</f>
        <v>#N/A</v>
      </c>
      <c r="BP180" s="531" t="e">
        <f ca="1">+IF(AND(ISNUMBER(OFFSET('Hygiene Data'!$I$7,0,10*ROW('Hygiene Data'!I174))),'Data Summary'!EE180="Yes"),OFFSET('Hygiene Data'!$I$7,0,10*ROW('Hygiene Data'!I174)),NA())</f>
        <v>#N/A</v>
      </c>
      <c r="BQ180" s="531" t="e">
        <f ca="1">+IF(AND(ISNUMBER(OFFSET('Hygiene Data'!$I$9,0,10*ROW('Hygiene Data'!I174))),'Data Summary'!EF180="Yes"),OFFSET('Hygiene Data'!$I$9,0,10*ROW('Hygiene Data'!I174)),NA())</f>
        <v>#N/A</v>
      </c>
    </row>
    <row r="181" spans="1:69" x14ac:dyDescent="0.25">
      <c r="A181" s="527" t="e">
        <f ca="1">+RIGHT('Data Summary'!A181,LEN('Data Summary'!A181)-9)</f>
        <v>#VALUE!</v>
      </c>
      <c r="B181" s="501" t="str">
        <f ca="1">+IF(ISTEXT('Data Summary'!B181),'Data Summary'!B181,"")</f>
        <v/>
      </c>
      <c r="C181" s="528" t="e">
        <f ca="1">+VALUE('Data Summary'!C181)</f>
        <v>#VALUE!</v>
      </c>
      <c r="D181" s="529" t="e">
        <f ca="1">+IF(AND(ISNUMBER(OFFSET('Water Data'!$D$4,0,10*ROW('Water Data'!D175))),'Data Summary'!BS181="Yes"),100-OFFSET('Water Data'!$D$4,0,10*ROW('Water Data'!D175)),NA())</f>
        <v>#N/A</v>
      </c>
      <c r="E181" s="529" t="e">
        <f ca="1">+IF(AND(ISNUMBER(OFFSET('Water Data'!$D$6,0,10*ROW('Water Data'!D175))),'Data Summary'!BT181="Yes"),OFFSET('Water Data'!$D$6,0,10*ROW('Water Data'!D175)),NA())</f>
        <v>#N/A</v>
      </c>
      <c r="F181" s="529" t="e">
        <f ca="1">+IF(AND(ISNUMBER(OFFSET('Water Data'!$D$9,0,10*ROW('Water Data'!D175))),'Data Summary'!BU181="Yes"),OFFSET('Water Data'!$D$9,0,10*ROW('Water Data'!D175)),NA())</f>
        <v>#N/A</v>
      </c>
      <c r="G181" s="529" t="e">
        <f ca="1">+IF(AND(ISNUMBER(OFFSET('Water Data'!$E$4,0,10*ROW('Water Data'!E175))),'Data Summary'!BV181="Yes"),100-OFFSET('Water Data'!$E$4,0,10*ROW('Water Data'!E175)),NA())</f>
        <v>#N/A</v>
      </c>
      <c r="H181" s="529" t="e">
        <f ca="1">+IF(AND(ISNUMBER(OFFSET('Water Data'!$E$6,0,10*ROW('Water Data'!E175))),'Data Summary'!BW181="Yes"),OFFSET('Water Data'!$E$6,0,10*ROW('Water Data'!E175)),NA())</f>
        <v>#N/A</v>
      </c>
      <c r="I181" s="529" t="e">
        <f ca="1">+IF(AND(ISNUMBER(OFFSET('Water Data'!$E$9,0,10*ROW('Water Data'!E175))),'Data Summary'!BX181="Yes"),OFFSET('Water Data'!$E$9,0,10*ROW('Water Data'!E175)),NA())</f>
        <v>#N/A</v>
      </c>
      <c r="J181" s="529" t="e">
        <f ca="1">+IF(AND(ISNUMBER(OFFSET('Water Data'!$F$4,0,10*ROW('Water Data'!F175))),'Data Summary'!BY181="Yes"),100-OFFSET('Water Data'!$F$4,0,10*ROW('Water Data'!F175)),NA())</f>
        <v>#N/A</v>
      </c>
      <c r="K181" s="529" t="e">
        <f ca="1">+IF(AND(ISNUMBER(OFFSET('Water Data'!$F$6,0,10*ROW('Water Data'!F175))),'Data Summary'!BZ181="Yes"),OFFSET('Water Data'!$F$6,0,10*ROW('Water Data'!F175)),NA())</f>
        <v>#N/A</v>
      </c>
      <c r="L181" s="529" t="e">
        <f ca="1">+IF(AND(ISNUMBER(OFFSET('Water Data'!$F$9,0,10*ROW('Water Data'!F175))),'Data Summary'!CA181="Yes"),OFFSET('Water Data'!$F$9,0,10*ROW('Water Data'!F175)),NA())</f>
        <v>#N/A</v>
      </c>
      <c r="M181" s="529" t="e">
        <f ca="1">+IF(AND(ISNUMBER(OFFSET('Water Data'!$G$4,0,10*ROW('Water Data'!G175))),'Data Summary'!CB181="Yes"),100-OFFSET('Water Data'!$G$4,0,10*ROW('Water Data'!G175)),NA())</f>
        <v>#N/A</v>
      </c>
      <c r="N181" s="529" t="e">
        <f ca="1">+IF(AND(ISNUMBER(OFFSET('Water Data'!$G$6,0,10*ROW('Water Data'!G175))),'Data Summary'!CC181="Yes"),OFFSET('Water Data'!$G$6,0,10*ROW('Water Data'!G175)),NA())</f>
        <v>#N/A</v>
      </c>
      <c r="O181" s="529" t="e">
        <f ca="1">+IF(AND(ISNUMBER(OFFSET('Water Data'!$G$9,0,10*ROW('Water Data'!G175))),'Data Summary'!CD181="Yes"),OFFSET('Water Data'!$G$9,0,10*ROW('Water Data'!G175)),NA())</f>
        <v>#N/A</v>
      </c>
      <c r="P181" s="529" t="e">
        <f ca="1">+IF(AND(ISNUMBER(OFFSET('Water Data'!$H$4,0,10*ROW('Water Data'!H175))),'Data Summary'!CE181="Yes"),100-OFFSET('Water Data'!$H$4,0,10*ROW('Water Data'!H175)),NA())</f>
        <v>#N/A</v>
      </c>
      <c r="Q181" s="529" t="e">
        <f ca="1">+IF(AND(ISNUMBER(OFFSET('Water Data'!$H$6,0,10*ROW('Water Data'!H175))),'Data Summary'!CF181="Yes"),OFFSET('Water Data'!$H$6,0,10*ROW('Water Data'!H175)),NA())</f>
        <v>#N/A</v>
      </c>
      <c r="R181" s="529" t="e">
        <f ca="1">+IF(AND(ISNUMBER(OFFSET('Water Data'!$H$9,0,10*ROW('Water Data'!H175))),'Data Summary'!CG181="Yes"),OFFSET('Water Data'!$H$9,0,10*ROW('Water Data'!H175)),NA())</f>
        <v>#N/A</v>
      </c>
      <c r="S181" s="529" t="e">
        <f ca="1">+IF(AND(ISNUMBER(OFFSET('Water Data'!$I$4,0,10*ROW('Water Data'!I175))),'Data Summary'!CH181="Yes"),100-OFFSET('Water Data'!$I$4,0,10*ROW('Water Data'!I175)),NA())</f>
        <v>#N/A</v>
      </c>
      <c r="T181" s="529" t="e">
        <f ca="1">+IF(AND(ISNUMBER(OFFSET('Water Data'!$I$6,0,10*ROW('Water Data'!I175))),'Data Summary'!CI181="Yes"),OFFSET('Water Data'!$I$6,0,10*ROW('Water Data'!I175)),NA())</f>
        <v>#N/A</v>
      </c>
      <c r="U181" s="529" t="e">
        <f ca="1">+IF(AND(ISNUMBER(OFFSET('Water Data'!$I$9,0,10*ROW('Water Data'!I175))),'Data Summary'!CJ181="Yes"),OFFSET('Water Data'!$I$9,0,10*ROW('Water Data'!I175)),NA())</f>
        <v>#N/A</v>
      </c>
      <c r="V181" s="530" t="e">
        <f ca="1">+IF(AND(ISNUMBER(OFFSET('Sanitation Data'!$D$4,0,10*ROW('Sanitation Data'!D175))),'Data Summary'!CK181="Yes"),100-OFFSET('Sanitation Data'!$D$4,0,10*ROW('Sanitation Data'!D175)),NA())</f>
        <v>#N/A</v>
      </c>
      <c r="W181" s="530" t="e">
        <f ca="1">+IF(AND(ISNUMBER(OFFSET('Sanitation Data'!$D$6,0,10*ROW('Sanitation Data'!D175))),'Data Summary'!CL181="Yes"),OFFSET('Sanitation Data'!$D$6,0,10*ROW('Sanitation Data'!D175)),NA())</f>
        <v>#N/A</v>
      </c>
      <c r="X181" s="530" t="e">
        <f ca="1">+IF(AND(ISNUMBER(OFFSET('Sanitation Data'!$D$10,0,10*ROW('Sanitation Data'!D175))),'Data Summary'!CM181="Yes"),OFFSET('Sanitation Data'!$D$10,0,10*ROW('Sanitation Data'!D175)),NA())</f>
        <v>#N/A</v>
      </c>
      <c r="Y181" s="530" t="e">
        <f ca="1">+IF(AND(ISNUMBER(OFFSET('Sanitation Data'!$D$11,0,10*ROW('Sanitation Data'!D175))),'Data Summary'!CN181="Yes"),OFFSET('Sanitation Data'!$D$11,0,10*ROW('Sanitation Data'!D175)),NA())</f>
        <v>#N/A</v>
      </c>
      <c r="Z181" s="530" t="e">
        <f ca="1">+IF(AND(ISNUMBER(OFFSET('Sanitation Data'!$D$12,0,10*ROW('Sanitation Data'!D175))),'Data Summary'!CO181="Yes"),OFFSET('Sanitation Data'!$D$12,0,10*ROW('Sanitation Data'!D175)),NA())</f>
        <v>#N/A</v>
      </c>
      <c r="AA181" s="530" t="e">
        <f ca="1">+IF(AND(ISNUMBER(OFFSET('Sanitation Data'!$E$4,0,10*ROW('Sanitation Data'!E175))),'Data Summary'!CP181="Yes"),100-OFFSET('Sanitation Data'!$E$4,0,10*ROW('Sanitation Data'!E175)),NA())</f>
        <v>#N/A</v>
      </c>
      <c r="AB181" s="530" t="e">
        <f ca="1">+IF(AND(ISNUMBER(OFFSET('Sanitation Data'!$E$6,0,10*ROW('Sanitation Data'!E175))),'Data Summary'!CQ181="Yes"),OFFSET('Sanitation Data'!$E$6,0,10*ROW('Sanitation Data'!E175)),NA())</f>
        <v>#N/A</v>
      </c>
      <c r="AC181" s="530" t="e">
        <f ca="1">+IF(AND(ISNUMBER(OFFSET('Sanitation Data'!$E$10,0,10*ROW('Sanitation Data'!E175))),'Data Summary'!CR181="Yes"),OFFSET('Sanitation Data'!$E$10,0,10*ROW('Sanitation Data'!E175)),NA())</f>
        <v>#N/A</v>
      </c>
      <c r="AD181" s="530" t="e">
        <f ca="1">+IF(AND(ISNUMBER(OFFSET('Sanitation Data'!$E$11,0,10*ROW('Sanitation Data'!E175))),'Data Summary'!CS181="Yes"),OFFSET('Sanitation Data'!$E$11,0,10*ROW('Sanitation Data'!E175)),NA())</f>
        <v>#N/A</v>
      </c>
      <c r="AE181" s="530" t="e">
        <f ca="1">+IF(AND(ISNUMBER(OFFSET('Sanitation Data'!$E$12,0,10*ROW('Sanitation Data'!E175))),'Data Summary'!CT181="Yes"),OFFSET('Sanitation Data'!$E$12,0,10*ROW('Sanitation Data'!E175)),NA())</f>
        <v>#N/A</v>
      </c>
      <c r="AF181" s="530" t="e">
        <f ca="1">+IF(AND(ISNUMBER(OFFSET('Sanitation Data'!$F$4,0,10*ROW('Sanitation Data'!F175))),'Data Summary'!CU181="Yes"),100-OFFSET('Sanitation Data'!$F$4,0,10*ROW('Sanitation Data'!F175)),NA())</f>
        <v>#N/A</v>
      </c>
      <c r="AG181" s="530" t="e">
        <f ca="1">+IF(AND(ISNUMBER(OFFSET('Sanitation Data'!$F$6,0,10*ROW('Sanitation Data'!F175))),'Data Summary'!CV181="Yes"),OFFSET('Sanitation Data'!$F$6,0,10*ROW('Sanitation Data'!F175)),NA())</f>
        <v>#N/A</v>
      </c>
      <c r="AH181" s="530" t="e">
        <f ca="1">+IF(AND(ISNUMBER(OFFSET('Sanitation Data'!$F$10,0,10*ROW('Sanitation Data'!F175))),'Data Summary'!CW181="Yes"),OFFSET('Sanitation Data'!$F$10,0,10*ROW('Sanitation Data'!F175)),NA())</f>
        <v>#N/A</v>
      </c>
      <c r="AI181" s="530" t="e">
        <f ca="1">+IF(AND(ISNUMBER(OFFSET('Sanitation Data'!$F$11,0,10*ROW('Sanitation Data'!F175))),'Data Summary'!CX181="Yes"),OFFSET('Sanitation Data'!$F$11,0,10*ROW('Sanitation Data'!F175)),NA())</f>
        <v>#N/A</v>
      </c>
      <c r="AJ181" s="530" t="e">
        <f ca="1">+IF(AND(ISNUMBER(OFFSET('Sanitation Data'!$F$12,0,10*ROW('Sanitation Data'!F175))),'Data Summary'!CY181="Yes"),OFFSET('Sanitation Data'!$F$12,0,10*ROW('Sanitation Data'!F175)),NA())</f>
        <v>#N/A</v>
      </c>
      <c r="AK181" s="530" t="e">
        <f ca="1">+IF(AND(ISNUMBER(OFFSET('Sanitation Data'!$G$4,0,10*ROW('Sanitation Data'!G175))),'Data Summary'!CZ181="Yes"),100-OFFSET('Sanitation Data'!$G$4,0,10*ROW('Sanitation Data'!G175)),NA())</f>
        <v>#N/A</v>
      </c>
      <c r="AL181" s="530" t="e">
        <f ca="1">+IF(AND(ISNUMBER(OFFSET('Sanitation Data'!$G$6,0,10*ROW('Sanitation Data'!G175))),'Data Summary'!DA181="Yes"),OFFSET('Sanitation Data'!$G$6,0,10*ROW('Sanitation Data'!G175)),NA())</f>
        <v>#N/A</v>
      </c>
      <c r="AM181" s="530" t="e">
        <f ca="1">+IF(AND(ISNUMBER(OFFSET('Sanitation Data'!$G$10,0,10*ROW('Sanitation Data'!G175))),'Data Summary'!DB181="Yes"),OFFSET('Sanitation Data'!$G$10,0,10*ROW('Sanitation Data'!G175)),NA())</f>
        <v>#N/A</v>
      </c>
      <c r="AN181" s="530" t="e">
        <f ca="1">+IF(AND(ISNUMBER(OFFSET('Sanitation Data'!$G$11,0,10*ROW('Sanitation Data'!G175))),'Data Summary'!DC181="Yes"),OFFSET('Sanitation Data'!$G$11,0,10*ROW('Sanitation Data'!G175)),NA())</f>
        <v>#N/A</v>
      </c>
      <c r="AO181" s="530" t="e">
        <f ca="1">+IF(AND(ISNUMBER(OFFSET('Sanitation Data'!$G$12,0,10*ROW('Sanitation Data'!G175))),'Data Summary'!DD181="Yes"),OFFSET('Sanitation Data'!$G$12,0,10*ROW('Sanitation Data'!G175)),NA())</f>
        <v>#N/A</v>
      </c>
      <c r="AP181" s="530" t="e">
        <f ca="1">+IF(AND(ISNUMBER(OFFSET('Sanitation Data'!$H$4,0,10*ROW('Sanitation Data'!H175))),'Data Summary'!DE181="Yes"),100-OFFSET('Sanitation Data'!$H$4,0,10*ROW('Sanitation Data'!H175)),NA())</f>
        <v>#N/A</v>
      </c>
      <c r="AQ181" s="530" t="e">
        <f ca="1">+IF(AND(ISNUMBER(OFFSET('Sanitation Data'!$H$6,0,10*ROW('Sanitation Data'!H175))),'Data Summary'!DF181="Yes"),OFFSET('Sanitation Data'!$H$6,0,10*ROW('Sanitation Data'!H175)),NA())</f>
        <v>#N/A</v>
      </c>
      <c r="AR181" s="530" t="e">
        <f ca="1">+IF(AND(ISNUMBER(OFFSET('Sanitation Data'!$H$10,0,10*ROW('Sanitation Data'!H175))),'Data Summary'!DG181="Yes"),OFFSET('Sanitation Data'!$H$10,0,10*ROW('Sanitation Data'!H175)),NA())</f>
        <v>#N/A</v>
      </c>
      <c r="AS181" s="530" t="e">
        <f ca="1">+IF(AND(ISNUMBER(OFFSET('Sanitation Data'!$H$11,0,10*ROW('Sanitation Data'!H175))),'Data Summary'!DH181="Yes"),OFFSET('Sanitation Data'!$H$11,0,10*ROW('Sanitation Data'!H175)),NA())</f>
        <v>#N/A</v>
      </c>
      <c r="AT181" s="530" t="e">
        <f ca="1">+IF(AND(ISNUMBER(OFFSET('Sanitation Data'!$H$12,0,10*ROW('Sanitation Data'!H175))),'Data Summary'!DI181="Yes"),OFFSET('Sanitation Data'!$H$12,0,10*ROW('Sanitation Data'!H175)),NA())</f>
        <v>#N/A</v>
      </c>
      <c r="AU181" s="530" t="e">
        <f ca="1">+IF(AND(ISNUMBER(OFFSET('Sanitation Data'!$I$4,0,10*ROW('Sanitation Data'!I175))),'Data Summary'!DJ181="Yes"),100-OFFSET('Sanitation Data'!$I$4,0,10*ROW('Sanitation Data'!I175)),NA())</f>
        <v>#N/A</v>
      </c>
      <c r="AV181" s="530" t="e">
        <f ca="1">+IF(AND(ISNUMBER(OFFSET('Sanitation Data'!$I$6,0,10*ROW('Sanitation Data'!I175))),'Data Summary'!DK181="Yes"),OFFSET('Sanitation Data'!$I$6,0,10*ROW('Sanitation Data'!I175)),NA())</f>
        <v>#N/A</v>
      </c>
      <c r="AW181" s="530" t="e">
        <f ca="1">+IF(AND(ISNUMBER(OFFSET('Sanitation Data'!$I$10,0,10*ROW('Sanitation Data'!I175))),'Data Summary'!DL181="Yes"),OFFSET('Sanitation Data'!$I$10,0,10*ROW('Sanitation Data'!I175)),NA())</f>
        <v>#N/A</v>
      </c>
      <c r="AX181" s="530" t="e">
        <f ca="1">+IF(AND(ISNUMBER(OFFSET('Sanitation Data'!$I$11,0,10*ROW('Sanitation Data'!I175))),'Data Summary'!DM181="Yes"),OFFSET('Sanitation Data'!$I$11,0,10*ROW('Sanitation Data'!I175)),NA())</f>
        <v>#N/A</v>
      </c>
      <c r="AY181" s="530" t="e">
        <f ca="1">+IF(AND(ISNUMBER(OFFSET('Sanitation Data'!$I$12,0,10*ROW('Sanitation Data'!I175))),'Data Summary'!DN181="Yes"),OFFSET('Sanitation Data'!$I$12,0,10*ROW('Sanitation Data'!I175)),NA())</f>
        <v>#N/A</v>
      </c>
      <c r="AZ181" s="531" t="e">
        <f ca="1">+IF(AND(ISNUMBER(OFFSET('Hygiene Data'!$D$5,0,10*ROW('Hygiene Data'!D175))),'Data Summary'!DO181="Yes"),OFFSET('Hygiene Data'!$D$5,0,10*ROW('Hygiene Data'!D175)),NA())</f>
        <v>#N/A</v>
      </c>
      <c r="BA181" s="531" t="e">
        <f ca="1">+IF(AND(ISNUMBER(OFFSET('Hygiene Data'!$D$7,0,10*ROW('Hygiene Data'!D175))),'Data Summary'!DP181="Yes"),OFFSET('Hygiene Data'!$D$7,0,10*ROW('Hygiene Data'!D175)),NA())</f>
        <v>#N/A</v>
      </c>
      <c r="BB181" s="531" t="e">
        <f ca="1">+IF(AND(ISNUMBER(OFFSET('Hygiene Data'!$D$9,0,10*ROW('Hygiene Data'!D175))),'Data Summary'!DQ181="Yes"),OFFSET('Hygiene Data'!$D$9,0,10*ROW('Hygiene Data'!D175)),NA())</f>
        <v>#N/A</v>
      </c>
      <c r="BC181" s="531" t="e">
        <f ca="1">+IF(AND(ISNUMBER(OFFSET('Hygiene Data'!$E$5,0,10*ROW('Hygiene Data'!E175))),'Data Summary'!DR181="Yes"),OFFSET('Hygiene Data'!$E$5,0,10*ROW('Hygiene Data'!E175)),NA())</f>
        <v>#N/A</v>
      </c>
      <c r="BD181" s="531" t="e">
        <f ca="1">+IF(AND(ISNUMBER(OFFSET('Hygiene Data'!$E$7,0,10*ROW('Hygiene Data'!E175))),'Data Summary'!DS181="Yes"),OFFSET('Hygiene Data'!$E$7,0,10*ROW('Hygiene Data'!E175)),NA())</f>
        <v>#N/A</v>
      </c>
      <c r="BE181" s="531" t="e">
        <f ca="1">+IF(AND(ISNUMBER(OFFSET('Hygiene Data'!$E$9,0,10*ROW('Hygiene Data'!E175))),'Data Summary'!DT181="Yes"),OFFSET('Hygiene Data'!$E$9,0,10*ROW('Hygiene Data'!E175)),NA())</f>
        <v>#N/A</v>
      </c>
      <c r="BF181" s="531" t="e">
        <f ca="1">+IF(AND(ISNUMBER(OFFSET('Hygiene Data'!$F$5,0,10*ROW('Hygiene Data'!F175))),'Data Summary'!DU181="Yes"),OFFSET('Hygiene Data'!$F$5,0,10*ROW('Hygiene Data'!F175)),NA())</f>
        <v>#N/A</v>
      </c>
      <c r="BG181" s="531" t="e">
        <f ca="1">+IF(AND(ISNUMBER(OFFSET('Hygiene Data'!$F$7,0,10*ROW('Hygiene Data'!F175))),'Data Summary'!DV181="Yes"),OFFSET('Hygiene Data'!$F$7,0,10*ROW('Hygiene Data'!F175)),NA())</f>
        <v>#N/A</v>
      </c>
      <c r="BH181" s="531" t="e">
        <f ca="1">+IF(AND(ISNUMBER(OFFSET('Hygiene Data'!$F$9,0,10*ROW('Hygiene Data'!F175))),'Data Summary'!DW181="Yes"),OFFSET('Hygiene Data'!$F$9,0,10*ROW('Hygiene Data'!F175)),NA())</f>
        <v>#N/A</v>
      </c>
      <c r="BI181" s="531" t="e">
        <f ca="1">+IF(AND(ISNUMBER(OFFSET('Hygiene Data'!$G$5,0,10*ROW('Hygiene Data'!G175))),'Data Summary'!DX181="Yes"),OFFSET('Hygiene Data'!$G$5,0,10*ROW('Hygiene Data'!G175)),NA())</f>
        <v>#N/A</v>
      </c>
      <c r="BJ181" s="531" t="e">
        <f ca="1">+IF(AND(ISNUMBER(OFFSET('Hygiene Data'!$G$7,0,10*ROW('Hygiene Data'!G175))),'Data Summary'!DY181="Yes"),OFFSET('Hygiene Data'!$G$7,0,10*ROW('Hygiene Data'!G175)),NA())</f>
        <v>#N/A</v>
      </c>
      <c r="BK181" s="531" t="e">
        <f ca="1">+IF(AND(ISNUMBER(OFFSET('Hygiene Data'!$G$9,0,10*ROW('Hygiene Data'!G175))),'Data Summary'!DZ181="Yes"),OFFSET('Hygiene Data'!$G$9,0,10*ROW('Hygiene Data'!G175)),NA())</f>
        <v>#N/A</v>
      </c>
      <c r="BL181" s="531" t="e">
        <f ca="1">+IF(AND(ISNUMBER(OFFSET('Hygiene Data'!$H$5,0,10*ROW('Hygiene Data'!H175))),'Data Summary'!EA181="Yes"),OFFSET('Hygiene Data'!$H$5,0,10*ROW('Hygiene Data'!H175)),NA())</f>
        <v>#N/A</v>
      </c>
      <c r="BM181" s="531" t="e">
        <f ca="1">+IF(AND(ISNUMBER(OFFSET('Hygiene Data'!$H$7,0,10*ROW('Hygiene Data'!H175))),'Data Summary'!EB181="Yes"),OFFSET('Hygiene Data'!$H$7,0,10*ROW('Hygiene Data'!H175)),NA())</f>
        <v>#N/A</v>
      </c>
      <c r="BN181" s="531" t="e">
        <f ca="1">+IF(AND(ISNUMBER(OFFSET('Hygiene Data'!$H$9,0,10*ROW('Hygiene Data'!H175))),'Data Summary'!EC181="Yes"),OFFSET('Hygiene Data'!$H$9,0,10*ROW('Hygiene Data'!H175)),NA())</f>
        <v>#N/A</v>
      </c>
      <c r="BO181" s="531" t="e">
        <f ca="1">+IF(AND(ISNUMBER(OFFSET('Hygiene Data'!$I$5,0,10*ROW('Hygiene Data'!I175))),'Data Summary'!ED181="Yes"),OFFSET('Hygiene Data'!$I$5,0,10*ROW('Hygiene Data'!I175)),NA())</f>
        <v>#N/A</v>
      </c>
      <c r="BP181" s="531" t="e">
        <f ca="1">+IF(AND(ISNUMBER(OFFSET('Hygiene Data'!$I$7,0,10*ROW('Hygiene Data'!I175))),'Data Summary'!EE181="Yes"),OFFSET('Hygiene Data'!$I$7,0,10*ROW('Hygiene Data'!I175)),NA())</f>
        <v>#N/A</v>
      </c>
      <c r="BQ181" s="531" t="e">
        <f ca="1">+IF(AND(ISNUMBER(OFFSET('Hygiene Data'!$I$9,0,10*ROW('Hygiene Data'!I175))),'Data Summary'!EF181="Yes"),OFFSET('Hygiene Data'!$I$9,0,10*ROW('Hygiene Data'!I175)),NA())</f>
        <v>#N/A</v>
      </c>
    </row>
    <row r="182" spans="1:69" x14ac:dyDescent="0.25">
      <c r="A182" s="527" t="e">
        <f ca="1">+RIGHT('Data Summary'!A182,LEN('Data Summary'!A182)-9)</f>
        <v>#VALUE!</v>
      </c>
      <c r="B182" s="501" t="str">
        <f ca="1">+IF(ISTEXT('Data Summary'!B182),'Data Summary'!B182,"")</f>
        <v/>
      </c>
      <c r="C182" s="528" t="e">
        <f ca="1">+VALUE('Data Summary'!C182)</f>
        <v>#VALUE!</v>
      </c>
      <c r="D182" s="529" t="e">
        <f ca="1">+IF(AND(ISNUMBER(OFFSET('Water Data'!$D$4,0,10*ROW('Water Data'!D176))),'Data Summary'!BS182="Yes"),100-OFFSET('Water Data'!$D$4,0,10*ROW('Water Data'!D176)),NA())</f>
        <v>#N/A</v>
      </c>
      <c r="E182" s="529" t="e">
        <f ca="1">+IF(AND(ISNUMBER(OFFSET('Water Data'!$D$6,0,10*ROW('Water Data'!D176))),'Data Summary'!BT182="Yes"),OFFSET('Water Data'!$D$6,0,10*ROW('Water Data'!D176)),NA())</f>
        <v>#N/A</v>
      </c>
      <c r="F182" s="529" t="e">
        <f ca="1">+IF(AND(ISNUMBER(OFFSET('Water Data'!$D$9,0,10*ROW('Water Data'!D176))),'Data Summary'!BU182="Yes"),OFFSET('Water Data'!$D$9,0,10*ROW('Water Data'!D176)),NA())</f>
        <v>#N/A</v>
      </c>
      <c r="G182" s="529" t="e">
        <f ca="1">+IF(AND(ISNUMBER(OFFSET('Water Data'!$E$4,0,10*ROW('Water Data'!E176))),'Data Summary'!BV182="Yes"),100-OFFSET('Water Data'!$E$4,0,10*ROW('Water Data'!E176)),NA())</f>
        <v>#N/A</v>
      </c>
      <c r="H182" s="529" t="e">
        <f ca="1">+IF(AND(ISNUMBER(OFFSET('Water Data'!$E$6,0,10*ROW('Water Data'!E176))),'Data Summary'!BW182="Yes"),OFFSET('Water Data'!$E$6,0,10*ROW('Water Data'!E176)),NA())</f>
        <v>#N/A</v>
      </c>
      <c r="I182" s="529" t="e">
        <f ca="1">+IF(AND(ISNUMBER(OFFSET('Water Data'!$E$9,0,10*ROW('Water Data'!E176))),'Data Summary'!BX182="Yes"),OFFSET('Water Data'!$E$9,0,10*ROW('Water Data'!E176)),NA())</f>
        <v>#N/A</v>
      </c>
      <c r="J182" s="529" t="e">
        <f ca="1">+IF(AND(ISNUMBER(OFFSET('Water Data'!$F$4,0,10*ROW('Water Data'!F176))),'Data Summary'!BY182="Yes"),100-OFFSET('Water Data'!$F$4,0,10*ROW('Water Data'!F176)),NA())</f>
        <v>#N/A</v>
      </c>
      <c r="K182" s="529" t="e">
        <f ca="1">+IF(AND(ISNUMBER(OFFSET('Water Data'!$F$6,0,10*ROW('Water Data'!F176))),'Data Summary'!BZ182="Yes"),OFFSET('Water Data'!$F$6,0,10*ROW('Water Data'!F176)),NA())</f>
        <v>#N/A</v>
      </c>
      <c r="L182" s="529" t="e">
        <f ca="1">+IF(AND(ISNUMBER(OFFSET('Water Data'!$F$9,0,10*ROW('Water Data'!F176))),'Data Summary'!CA182="Yes"),OFFSET('Water Data'!$F$9,0,10*ROW('Water Data'!F176)),NA())</f>
        <v>#N/A</v>
      </c>
      <c r="M182" s="529" t="e">
        <f ca="1">+IF(AND(ISNUMBER(OFFSET('Water Data'!$G$4,0,10*ROW('Water Data'!G176))),'Data Summary'!CB182="Yes"),100-OFFSET('Water Data'!$G$4,0,10*ROW('Water Data'!G176)),NA())</f>
        <v>#N/A</v>
      </c>
      <c r="N182" s="529" t="e">
        <f ca="1">+IF(AND(ISNUMBER(OFFSET('Water Data'!$G$6,0,10*ROW('Water Data'!G176))),'Data Summary'!CC182="Yes"),OFFSET('Water Data'!$G$6,0,10*ROW('Water Data'!G176)),NA())</f>
        <v>#N/A</v>
      </c>
      <c r="O182" s="529" t="e">
        <f ca="1">+IF(AND(ISNUMBER(OFFSET('Water Data'!$G$9,0,10*ROW('Water Data'!G176))),'Data Summary'!CD182="Yes"),OFFSET('Water Data'!$G$9,0,10*ROW('Water Data'!G176)),NA())</f>
        <v>#N/A</v>
      </c>
      <c r="P182" s="529" t="e">
        <f ca="1">+IF(AND(ISNUMBER(OFFSET('Water Data'!$H$4,0,10*ROW('Water Data'!H176))),'Data Summary'!CE182="Yes"),100-OFFSET('Water Data'!$H$4,0,10*ROW('Water Data'!H176)),NA())</f>
        <v>#N/A</v>
      </c>
      <c r="Q182" s="529" t="e">
        <f ca="1">+IF(AND(ISNUMBER(OFFSET('Water Data'!$H$6,0,10*ROW('Water Data'!H176))),'Data Summary'!CF182="Yes"),OFFSET('Water Data'!$H$6,0,10*ROW('Water Data'!H176)),NA())</f>
        <v>#N/A</v>
      </c>
      <c r="R182" s="529" t="e">
        <f ca="1">+IF(AND(ISNUMBER(OFFSET('Water Data'!$H$9,0,10*ROW('Water Data'!H176))),'Data Summary'!CG182="Yes"),OFFSET('Water Data'!$H$9,0,10*ROW('Water Data'!H176)),NA())</f>
        <v>#N/A</v>
      </c>
      <c r="S182" s="529" t="e">
        <f ca="1">+IF(AND(ISNUMBER(OFFSET('Water Data'!$I$4,0,10*ROW('Water Data'!I176))),'Data Summary'!CH182="Yes"),100-OFFSET('Water Data'!$I$4,0,10*ROW('Water Data'!I176)),NA())</f>
        <v>#N/A</v>
      </c>
      <c r="T182" s="529" t="e">
        <f ca="1">+IF(AND(ISNUMBER(OFFSET('Water Data'!$I$6,0,10*ROW('Water Data'!I176))),'Data Summary'!CI182="Yes"),OFFSET('Water Data'!$I$6,0,10*ROW('Water Data'!I176)),NA())</f>
        <v>#N/A</v>
      </c>
      <c r="U182" s="529" t="e">
        <f ca="1">+IF(AND(ISNUMBER(OFFSET('Water Data'!$I$9,0,10*ROW('Water Data'!I176))),'Data Summary'!CJ182="Yes"),OFFSET('Water Data'!$I$9,0,10*ROW('Water Data'!I176)),NA())</f>
        <v>#N/A</v>
      </c>
      <c r="V182" s="530" t="e">
        <f ca="1">+IF(AND(ISNUMBER(OFFSET('Sanitation Data'!$D$4,0,10*ROW('Sanitation Data'!D176))),'Data Summary'!CK182="Yes"),100-OFFSET('Sanitation Data'!$D$4,0,10*ROW('Sanitation Data'!D176)),NA())</f>
        <v>#N/A</v>
      </c>
      <c r="W182" s="530" t="e">
        <f ca="1">+IF(AND(ISNUMBER(OFFSET('Sanitation Data'!$D$6,0,10*ROW('Sanitation Data'!D176))),'Data Summary'!CL182="Yes"),OFFSET('Sanitation Data'!$D$6,0,10*ROW('Sanitation Data'!D176)),NA())</f>
        <v>#N/A</v>
      </c>
      <c r="X182" s="530" t="e">
        <f ca="1">+IF(AND(ISNUMBER(OFFSET('Sanitation Data'!$D$10,0,10*ROW('Sanitation Data'!D176))),'Data Summary'!CM182="Yes"),OFFSET('Sanitation Data'!$D$10,0,10*ROW('Sanitation Data'!D176)),NA())</f>
        <v>#N/A</v>
      </c>
      <c r="Y182" s="530" t="e">
        <f ca="1">+IF(AND(ISNUMBER(OFFSET('Sanitation Data'!$D$11,0,10*ROW('Sanitation Data'!D176))),'Data Summary'!CN182="Yes"),OFFSET('Sanitation Data'!$D$11,0,10*ROW('Sanitation Data'!D176)),NA())</f>
        <v>#N/A</v>
      </c>
      <c r="Z182" s="530" t="e">
        <f ca="1">+IF(AND(ISNUMBER(OFFSET('Sanitation Data'!$D$12,0,10*ROW('Sanitation Data'!D176))),'Data Summary'!CO182="Yes"),OFFSET('Sanitation Data'!$D$12,0,10*ROW('Sanitation Data'!D176)),NA())</f>
        <v>#N/A</v>
      </c>
      <c r="AA182" s="530" t="e">
        <f ca="1">+IF(AND(ISNUMBER(OFFSET('Sanitation Data'!$E$4,0,10*ROW('Sanitation Data'!E176))),'Data Summary'!CP182="Yes"),100-OFFSET('Sanitation Data'!$E$4,0,10*ROW('Sanitation Data'!E176)),NA())</f>
        <v>#N/A</v>
      </c>
      <c r="AB182" s="530" t="e">
        <f ca="1">+IF(AND(ISNUMBER(OFFSET('Sanitation Data'!$E$6,0,10*ROW('Sanitation Data'!E176))),'Data Summary'!CQ182="Yes"),OFFSET('Sanitation Data'!$E$6,0,10*ROW('Sanitation Data'!E176)),NA())</f>
        <v>#N/A</v>
      </c>
      <c r="AC182" s="530" t="e">
        <f ca="1">+IF(AND(ISNUMBER(OFFSET('Sanitation Data'!$E$10,0,10*ROW('Sanitation Data'!E176))),'Data Summary'!CR182="Yes"),OFFSET('Sanitation Data'!$E$10,0,10*ROW('Sanitation Data'!E176)),NA())</f>
        <v>#N/A</v>
      </c>
      <c r="AD182" s="530" t="e">
        <f ca="1">+IF(AND(ISNUMBER(OFFSET('Sanitation Data'!$E$11,0,10*ROW('Sanitation Data'!E176))),'Data Summary'!CS182="Yes"),OFFSET('Sanitation Data'!$E$11,0,10*ROW('Sanitation Data'!E176)),NA())</f>
        <v>#N/A</v>
      </c>
      <c r="AE182" s="530" t="e">
        <f ca="1">+IF(AND(ISNUMBER(OFFSET('Sanitation Data'!$E$12,0,10*ROW('Sanitation Data'!E176))),'Data Summary'!CT182="Yes"),OFFSET('Sanitation Data'!$E$12,0,10*ROW('Sanitation Data'!E176)),NA())</f>
        <v>#N/A</v>
      </c>
      <c r="AF182" s="530" t="e">
        <f ca="1">+IF(AND(ISNUMBER(OFFSET('Sanitation Data'!$F$4,0,10*ROW('Sanitation Data'!F176))),'Data Summary'!CU182="Yes"),100-OFFSET('Sanitation Data'!$F$4,0,10*ROW('Sanitation Data'!F176)),NA())</f>
        <v>#N/A</v>
      </c>
      <c r="AG182" s="530" t="e">
        <f ca="1">+IF(AND(ISNUMBER(OFFSET('Sanitation Data'!$F$6,0,10*ROW('Sanitation Data'!F176))),'Data Summary'!CV182="Yes"),OFFSET('Sanitation Data'!$F$6,0,10*ROW('Sanitation Data'!F176)),NA())</f>
        <v>#N/A</v>
      </c>
      <c r="AH182" s="530" t="e">
        <f ca="1">+IF(AND(ISNUMBER(OFFSET('Sanitation Data'!$F$10,0,10*ROW('Sanitation Data'!F176))),'Data Summary'!CW182="Yes"),OFFSET('Sanitation Data'!$F$10,0,10*ROW('Sanitation Data'!F176)),NA())</f>
        <v>#N/A</v>
      </c>
      <c r="AI182" s="530" t="e">
        <f ca="1">+IF(AND(ISNUMBER(OFFSET('Sanitation Data'!$F$11,0,10*ROW('Sanitation Data'!F176))),'Data Summary'!CX182="Yes"),OFFSET('Sanitation Data'!$F$11,0,10*ROW('Sanitation Data'!F176)),NA())</f>
        <v>#N/A</v>
      </c>
      <c r="AJ182" s="530" t="e">
        <f ca="1">+IF(AND(ISNUMBER(OFFSET('Sanitation Data'!$F$12,0,10*ROW('Sanitation Data'!F176))),'Data Summary'!CY182="Yes"),OFFSET('Sanitation Data'!$F$12,0,10*ROW('Sanitation Data'!F176)),NA())</f>
        <v>#N/A</v>
      </c>
      <c r="AK182" s="530" t="e">
        <f ca="1">+IF(AND(ISNUMBER(OFFSET('Sanitation Data'!$G$4,0,10*ROW('Sanitation Data'!G176))),'Data Summary'!CZ182="Yes"),100-OFFSET('Sanitation Data'!$G$4,0,10*ROW('Sanitation Data'!G176)),NA())</f>
        <v>#N/A</v>
      </c>
      <c r="AL182" s="530" t="e">
        <f ca="1">+IF(AND(ISNUMBER(OFFSET('Sanitation Data'!$G$6,0,10*ROW('Sanitation Data'!G176))),'Data Summary'!DA182="Yes"),OFFSET('Sanitation Data'!$G$6,0,10*ROW('Sanitation Data'!G176)),NA())</f>
        <v>#N/A</v>
      </c>
      <c r="AM182" s="530" t="e">
        <f ca="1">+IF(AND(ISNUMBER(OFFSET('Sanitation Data'!$G$10,0,10*ROW('Sanitation Data'!G176))),'Data Summary'!DB182="Yes"),OFFSET('Sanitation Data'!$G$10,0,10*ROW('Sanitation Data'!G176)),NA())</f>
        <v>#N/A</v>
      </c>
      <c r="AN182" s="530" t="e">
        <f ca="1">+IF(AND(ISNUMBER(OFFSET('Sanitation Data'!$G$11,0,10*ROW('Sanitation Data'!G176))),'Data Summary'!DC182="Yes"),OFFSET('Sanitation Data'!$G$11,0,10*ROW('Sanitation Data'!G176)),NA())</f>
        <v>#N/A</v>
      </c>
      <c r="AO182" s="530" t="e">
        <f ca="1">+IF(AND(ISNUMBER(OFFSET('Sanitation Data'!$G$12,0,10*ROW('Sanitation Data'!G176))),'Data Summary'!DD182="Yes"),OFFSET('Sanitation Data'!$G$12,0,10*ROW('Sanitation Data'!G176)),NA())</f>
        <v>#N/A</v>
      </c>
      <c r="AP182" s="530" t="e">
        <f ca="1">+IF(AND(ISNUMBER(OFFSET('Sanitation Data'!$H$4,0,10*ROW('Sanitation Data'!H176))),'Data Summary'!DE182="Yes"),100-OFFSET('Sanitation Data'!$H$4,0,10*ROW('Sanitation Data'!H176)),NA())</f>
        <v>#N/A</v>
      </c>
      <c r="AQ182" s="530" t="e">
        <f ca="1">+IF(AND(ISNUMBER(OFFSET('Sanitation Data'!$H$6,0,10*ROW('Sanitation Data'!H176))),'Data Summary'!DF182="Yes"),OFFSET('Sanitation Data'!$H$6,0,10*ROW('Sanitation Data'!H176)),NA())</f>
        <v>#N/A</v>
      </c>
      <c r="AR182" s="530" t="e">
        <f ca="1">+IF(AND(ISNUMBER(OFFSET('Sanitation Data'!$H$10,0,10*ROW('Sanitation Data'!H176))),'Data Summary'!DG182="Yes"),OFFSET('Sanitation Data'!$H$10,0,10*ROW('Sanitation Data'!H176)),NA())</f>
        <v>#N/A</v>
      </c>
      <c r="AS182" s="530" t="e">
        <f ca="1">+IF(AND(ISNUMBER(OFFSET('Sanitation Data'!$H$11,0,10*ROW('Sanitation Data'!H176))),'Data Summary'!DH182="Yes"),OFFSET('Sanitation Data'!$H$11,0,10*ROW('Sanitation Data'!H176)),NA())</f>
        <v>#N/A</v>
      </c>
      <c r="AT182" s="530" t="e">
        <f ca="1">+IF(AND(ISNUMBER(OFFSET('Sanitation Data'!$H$12,0,10*ROW('Sanitation Data'!H176))),'Data Summary'!DI182="Yes"),OFFSET('Sanitation Data'!$H$12,0,10*ROW('Sanitation Data'!H176)),NA())</f>
        <v>#N/A</v>
      </c>
      <c r="AU182" s="530" t="e">
        <f ca="1">+IF(AND(ISNUMBER(OFFSET('Sanitation Data'!$I$4,0,10*ROW('Sanitation Data'!I176))),'Data Summary'!DJ182="Yes"),100-OFFSET('Sanitation Data'!$I$4,0,10*ROW('Sanitation Data'!I176)),NA())</f>
        <v>#N/A</v>
      </c>
      <c r="AV182" s="530" t="e">
        <f ca="1">+IF(AND(ISNUMBER(OFFSET('Sanitation Data'!$I$6,0,10*ROW('Sanitation Data'!I176))),'Data Summary'!DK182="Yes"),OFFSET('Sanitation Data'!$I$6,0,10*ROW('Sanitation Data'!I176)),NA())</f>
        <v>#N/A</v>
      </c>
      <c r="AW182" s="530" t="e">
        <f ca="1">+IF(AND(ISNUMBER(OFFSET('Sanitation Data'!$I$10,0,10*ROW('Sanitation Data'!I176))),'Data Summary'!DL182="Yes"),OFFSET('Sanitation Data'!$I$10,0,10*ROW('Sanitation Data'!I176)),NA())</f>
        <v>#N/A</v>
      </c>
      <c r="AX182" s="530" t="e">
        <f ca="1">+IF(AND(ISNUMBER(OFFSET('Sanitation Data'!$I$11,0,10*ROW('Sanitation Data'!I176))),'Data Summary'!DM182="Yes"),OFFSET('Sanitation Data'!$I$11,0,10*ROW('Sanitation Data'!I176)),NA())</f>
        <v>#N/A</v>
      </c>
      <c r="AY182" s="530" t="e">
        <f ca="1">+IF(AND(ISNUMBER(OFFSET('Sanitation Data'!$I$12,0,10*ROW('Sanitation Data'!I176))),'Data Summary'!DN182="Yes"),OFFSET('Sanitation Data'!$I$12,0,10*ROW('Sanitation Data'!I176)),NA())</f>
        <v>#N/A</v>
      </c>
      <c r="AZ182" s="531" t="e">
        <f ca="1">+IF(AND(ISNUMBER(OFFSET('Hygiene Data'!$D$5,0,10*ROW('Hygiene Data'!D176))),'Data Summary'!DO182="Yes"),OFFSET('Hygiene Data'!$D$5,0,10*ROW('Hygiene Data'!D176)),NA())</f>
        <v>#N/A</v>
      </c>
      <c r="BA182" s="531" t="e">
        <f ca="1">+IF(AND(ISNUMBER(OFFSET('Hygiene Data'!$D$7,0,10*ROW('Hygiene Data'!D176))),'Data Summary'!DP182="Yes"),OFFSET('Hygiene Data'!$D$7,0,10*ROW('Hygiene Data'!D176)),NA())</f>
        <v>#N/A</v>
      </c>
      <c r="BB182" s="531" t="e">
        <f ca="1">+IF(AND(ISNUMBER(OFFSET('Hygiene Data'!$D$9,0,10*ROW('Hygiene Data'!D176))),'Data Summary'!DQ182="Yes"),OFFSET('Hygiene Data'!$D$9,0,10*ROW('Hygiene Data'!D176)),NA())</f>
        <v>#N/A</v>
      </c>
      <c r="BC182" s="531" t="e">
        <f ca="1">+IF(AND(ISNUMBER(OFFSET('Hygiene Data'!$E$5,0,10*ROW('Hygiene Data'!E176))),'Data Summary'!DR182="Yes"),OFFSET('Hygiene Data'!$E$5,0,10*ROW('Hygiene Data'!E176)),NA())</f>
        <v>#N/A</v>
      </c>
      <c r="BD182" s="531" t="e">
        <f ca="1">+IF(AND(ISNUMBER(OFFSET('Hygiene Data'!$E$7,0,10*ROW('Hygiene Data'!E176))),'Data Summary'!DS182="Yes"),OFFSET('Hygiene Data'!$E$7,0,10*ROW('Hygiene Data'!E176)),NA())</f>
        <v>#N/A</v>
      </c>
      <c r="BE182" s="531" t="e">
        <f ca="1">+IF(AND(ISNUMBER(OFFSET('Hygiene Data'!$E$9,0,10*ROW('Hygiene Data'!E176))),'Data Summary'!DT182="Yes"),OFFSET('Hygiene Data'!$E$9,0,10*ROW('Hygiene Data'!E176)),NA())</f>
        <v>#N/A</v>
      </c>
      <c r="BF182" s="531" t="e">
        <f ca="1">+IF(AND(ISNUMBER(OFFSET('Hygiene Data'!$F$5,0,10*ROW('Hygiene Data'!F176))),'Data Summary'!DU182="Yes"),OFFSET('Hygiene Data'!$F$5,0,10*ROW('Hygiene Data'!F176)),NA())</f>
        <v>#N/A</v>
      </c>
      <c r="BG182" s="531" t="e">
        <f ca="1">+IF(AND(ISNUMBER(OFFSET('Hygiene Data'!$F$7,0,10*ROW('Hygiene Data'!F176))),'Data Summary'!DV182="Yes"),OFFSET('Hygiene Data'!$F$7,0,10*ROW('Hygiene Data'!F176)),NA())</f>
        <v>#N/A</v>
      </c>
      <c r="BH182" s="531" t="e">
        <f ca="1">+IF(AND(ISNUMBER(OFFSET('Hygiene Data'!$F$9,0,10*ROW('Hygiene Data'!F176))),'Data Summary'!DW182="Yes"),OFFSET('Hygiene Data'!$F$9,0,10*ROW('Hygiene Data'!F176)),NA())</f>
        <v>#N/A</v>
      </c>
      <c r="BI182" s="531" t="e">
        <f ca="1">+IF(AND(ISNUMBER(OFFSET('Hygiene Data'!$G$5,0,10*ROW('Hygiene Data'!G176))),'Data Summary'!DX182="Yes"),OFFSET('Hygiene Data'!$G$5,0,10*ROW('Hygiene Data'!G176)),NA())</f>
        <v>#N/A</v>
      </c>
      <c r="BJ182" s="531" t="e">
        <f ca="1">+IF(AND(ISNUMBER(OFFSET('Hygiene Data'!$G$7,0,10*ROW('Hygiene Data'!G176))),'Data Summary'!DY182="Yes"),OFFSET('Hygiene Data'!$G$7,0,10*ROW('Hygiene Data'!G176)),NA())</f>
        <v>#N/A</v>
      </c>
      <c r="BK182" s="531" t="e">
        <f ca="1">+IF(AND(ISNUMBER(OFFSET('Hygiene Data'!$G$9,0,10*ROW('Hygiene Data'!G176))),'Data Summary'!DZ182="Yes"),OFFSET('Hygiene Data'!$G$9,0,10*ROW('Hygiene Data'!G176)),NA())</f>
        <v>#N/A</v>
      </c>
      <c r="BL182" s="531" t="e">
        <f ca="1">+IF(AND(ISNUMBER(OFFSET('Hygiene Data'!$H$5,0,10*ROW('Hygiene Data'!H176))),'Data Summary'!EA182="Yes"),OFFSET('Hygiene Data'!$H$5,0,10*ROW('Hygiene Data'!H176)),NA())</f>
        <v>#N/A</v>
      </c>
      <c r="BM182" s="531" t="e">
        <f ca="1">+IF(AND(ISNUMBER(OFFSET('Hygiene Data'!$H$7,0,10*ROW('Hygiene Data'!H176))),'Data Summary'!EB182="Yes"),OFFSET('Hygiene Data'!$H$7,0,10*ROW('Hygiene Data'!H176)),NA())</f>
        <v>#N/A</v>
      </c>
      <c r="BN182" s="531" t="e">
        <f ca="1">+IF(AND(ISNUMBER(OFFSET('Hygiene Data'!$H$9,0,10*ROW('Hygiene Data'!H176))),'Data Summary'!EC182="Yes"),OFFSET('Hygiene Data'!$H$9,0,10*ROW('Hygiene Data'!H176)),NA())</f>
        <v>#N/A</v>
      </c>
      <c r="BO182" s="531" t="e">
        <f ca="1">+IF(AND(ISNUMBER(OFFSET('Hygiene Data'!$I$5,0,10*ROW('Hygiene Data'!I176))),'Data Summary'!ED182="Yes"),OFFSET('Hygiene Data'!$I$5,0,10*ROW('Hygiene Data'!I176)),NA())</f>
        <v>#N/A</v>
      </c>
      <c r="BP182" s="531" t="e">
        <f ca="1">+IF(AND(ISNUMBER(OFFSET('Hygiene Data'!$I$7,0,10*ROW('Hygiene Data'!I176))),'Data Summary'!EE182="Yes"),OFFSET('Hygiene Data'!$I$7,0,10*ROW('Hygiene Data'!I176)),NA())</f>
        <v>#N/A</v>
      </c>
      <c r="BQ182" s="531" t="e">
        <f ca="1">+IF(AND(ISNUMBER(OFFSET('Hygiene Data'!$I$9,0,10*ROW('Hygiene Data'!I176))),'Data Summary'!EF182="Yes"),OFFSET('Hygiene Data'!$I$9,0,10*ROW('Hygiene Data'!I176)),NA())</f>
        <v>#N/A</v>
      </c>
    </row>
    <row r="183" spans="1:69" x14ac:dyDescent="0.25">
      <c r="A183" s="527" t="e">
        <f ca="1">+RIGHT('Data Summary'!A183,LEN('Data Summary'!A183)-9)</f>
        <v>#VALUE!</v>
      </c>
      <c r="B183" s="501" t="str">
        <f ca="1">+IF(ISTEXT('Data Summary'!B183),'Data Summary'!B183,"")</f>
        <v/>
      </c>
      <c r="C183" s="528" t="e">
        <f ca="1">+VALUE('Data Summary'!C183)</f>
        <v>#VALUE!</v>
      </c>
      <c r="D183" s="529" t="e">
        <f ca="1">+IF(AND(ISNUMBER(OFFSET('Water Data'!$D$4,0,10*ROW('Water Data'!D177))),'Data Summary'!BS183="Yes"),100-OFFSET('Water Data'!$D$4,0,10*ROW('Water Data'!D177)),NA())</f>
        <v>#N/A</v>
      </c>
      <c r="E183" s="529" t="e">
        <f ca="1">+IF(AND(ISNUMBER(OFFSET('Water Data'!$D$6,0,10*ROW('Water Data'!D177))),'Data Summary'!BT183="Yes"),OFFSET('Water Data'!$D$6,0,10*ROW('Water Data'!D177)),NA())</f>
        <v>#N/A</v>
      </c>
      <c r="F183" s="529" t="e">
        <f ca="1">+IF(AND(ISNUMBER(OFFSET('Water Data'!$D$9,0,10*ROW('Water Data'!D177))),'Data Summary'!BU183="Yes"),OFFSET('Water Data'!$D$9,0,10*ROW('Water Data'!D177)),NA())</f>
        <v>#N/A</v>
      </c>
      <c r="G183" s="529" t="e">
        <f ca="1">+IF(AND(ISNUMBER(OFFSET('Water Data'!$E$4,0,10*ROW('Water Data'!E177))),'Data Summary'!BV183="Yes"),100-OFFSET('Water Data'!$E$4,0,10*ROW('Water Data'!E177)),NA())</f>
        <v>#N/A</v>
      </c>
      <c r="H183" s="529" t="e">
        <f ca="1">+IF(AND(ISNUMBER(OFFSET('Water Data'!$E$6,0,10*ROW('Water Data'!E177))),'Data Summary'!BW183="Yes"),OFFSET('Water Data'!$E$6,0,10*ROW('Water Data'!E177)),NA())</f>
        <v>#N/A</v>
      </c>
      <c r="I183" s="529" t="e">
        <f ca="1">+IF(AND(ISNUMBER(OFFSET('Water Data'!$E$9,0,10*ROW('Water Data'!E177))),'Data Summary'!BX183="Yes"),OFFSET('Water Data'!$E$9,0,10*ROW('Water Data'!E177)),NA())</f>
        <v>#N/A</v>
      </c>
      <c r="J183" s="529" t="e">
        <f ca="1">+IF(AND(ISNUMBER(OFFSET('Water Data'!$F$4,0,10*ROW('Water Data'!F177))),'Data Summary'!BY183="Yes"),100-OFFSET('Water Data'!$F$4,0,10*ROW('Water Data'!F177)),NA())</f>
        <v>#N/A</v>
      </c>
      <c r="K183" s="529" t="e">
        <f ca="1">+IF(AND(ISNUMBER(OFFSET('Water Data'!$F$6,0,10*ROW('Water Data'!F177))),'Data Summary'!BZ183="Yes"),OFFSET('Water Data'!$F$6,0,10*ROW('Water Data'!F177)),NA())</f>
        <v>#N/A</v>
      </c>
      <c r="L183" s="529" t="e">
        <f ca="1">+IF(AND(ISNUMBER(OFFSET('Water Data'!$F$9,0,10*ROW('Water Data'!F177))),'Data Summary'!CA183="Yes"),OFFSET('Water Data'!$F$9,0,10*ROW('Water Data'!F177)),NA())</f>
        <v>#N/A</v>
      </c>
      <c r="M183" s="529" t="e">
        <f ca="1">+IF(AND(ISNUMBER(OFFSET('Water Data'!$G$4,0,10*ROW('Water Data'!G177))),'Data Summary'!CB183="Yes"),100-OFFSET('Water Data'!$G$4,0,10*ROW('Water Data'!G177)),NA())</f>
        <v>#N/A</v>
      </c>
      <c r="N183" s="529" t="e">
        <f ca="1">+IF(AND(ISNUMBER(OFFSET('Water Data'!$G$6,0,10*ROW('Water Data'!G177))),'Data Summary'!CC183="Yes"),OFFSET('Water Data'!$G$6,0,10*ROW('Water Data'!G177)),NA())</f>
        <v>#N/A</v>
      </c>
      <c r="O183" s="529" t="e">
        <f ca="1">+IF(AND(ISNUMBER(OFFSET('Water Data'!$G$9,0,10*ROW('Water Data'!G177))),'Data Summary'!CD183="Yes"),OFFSET('Water Data'!$G$9,0,10*ROW('Water Data'!G177)),NA())</f>
        <v>#N/A</v>
      </c>
      <c r="P183" s="529" t="e">
        <f ca="1">+IF(AND(ISNUMBER(OFFSET('Water Data'!$H$4,0,10*ROW('Water Data'!H177))),'Data Summary'!CE183="Yes"),100-OFFSET('Water Data'!$H$4,0,10*ROW('Water Data'!H177)),NA())</f>
        <v>#N/A</v>
      </c>
      <c r="Q183" s="529" t="e">
        <f ca="1">+IF(AND(ISNUMBER(OFFSET('Water Data'!$H$6,0,10*ROW('Water Data'!H177))),'Data Summary'!CF183="Yes"),OFFSET('Water Data'!$H$6,0,10*ROW('Water Data'!H177)),NA())</f>
        <v>#N/A</v>
      </c>
      <c r="R183" s="529" t="e">
        <f ca="1">+IF(AND(ISNUMBER(OFFSET('Water Data'!$H$9,0,10*ROW('Water Data'!H177))),'Data Summary'!CG183="Yes"),OFFSET('Water Data'!$H$9,0,10*ROW('Water Data'!H177)),NA())</f>
        <v>#N/A</v>
      </c>
      <c r="S183" s="529" t="e">
        <f ca="1">+IF(AND(ISNUMBER(OFFSET('Water Data'!$I$4,0,10*ROW('Water Data'!I177))),'Data Summary'!CH183="Yes"),100-OFFSET('Water Data'!$I$4,0,10*ROW('Water Data'!I177)),NA())</f>
        <v>#N/A</v>
      </c>
      <c r="T183" s="529" t="e">
        <f ca="1">+IF(AND(ISNUMBER(OFFSET('Water Data'!$I$6,0,10*ROW('Water Data'!I177))),'Data Summary'!CI183="Yes"),OFFSET('Water Data'!$I$6,0,10*ROW('Water Data'!I177)),NA())</f>
        <v>#N/A</v>
      </c>
      <c r="U183" s="529" t="e">
        <f ca="1">+IF(AND(ISNUMBER(OFFSET('Water Data'!$I$9,0,10*ROW('Water Data'!I177))),'Data Summary'!CJ183="Yes"),OFFSET('Water Data'!$I$9,0,10*ROW('Water Data'!I177)),NA())</f>
        <v>#N/A</v>
      </c>
      <c r="V183" s="530" t="e">
        <f ca="1">+IF(AND(ISNUMBER(OFFSET('Sanitation Data'!$D$4,0,10*ROW('Sanitation Data'!D177))),'Data Summary'!CK183="Yes"),100-OFFSET('Sanitation Data'!$D$4,0,10*ROW('Sanitation Data'!D177)),NA())</f>
        <v>#N/A</v>
      </c>
      <c r="W183" s="530" t="e">
        <f ca="1">+IF(AND(ISNUMBER(OFFSET('Sanitation Data'!$D$6,0,10*ROW('Sanitation Data'!D177))),'Data Summary'!CL183="Yes"),OFFSET('Sanitation Data'!$D$6,0,10*ROW('Sanitation Data'!D177)),NA())</f>
        <v>#N/A</v>
      </c>
      <c r="X183" s="530" t="e">
        <f ca="1">+IF(AND(ISNUMBER(OFFSET('Sanitation Data'!$D$10,0,10*ROW('Sanitation Data'!D177))),'Data Summary'!CM183="Yes"),OFFSET('Sanitation Data'!$D$10,0,10*ROW('Sanitation Data'!D177)),NA())</f>
        <v>#N/A</v>
      </c>
      <c r="Y183" s="530" t="e">
        <f ca="1">+IF(AND(ISNUMBER(OFFSET('Sanitation Data'!$D$11,0,10*ROW('Sanitation Data'!D177))),'Data Summary'!CN183="Yes"),OFFSET('Sanitation Data'!$D$11,0,10*ROW('Sanitation Data'!D177)),NA())</f>
        <v>#N/A</v>
      </c>
      <c r="Z183" s="530" t="e">
        <f ca="1">+IF(AND(ISNUMBER(OFFSET('Sanitation Data'!$D$12,0,10*ROW('Sanitation Data'!D177))),'Data Summary'!CO183="Yes"),OFFSET('Sanitation Data'!$D$12,0,10*ROW('Sanitation Data'!D177)),NA())</f>
        <v>#N/A</v>
      </c>
      <c r="AA183" s="530" t="e">
        <f ca="1">+IF(AND(ISNUMBER(OFFSET('Sanitation Data'!$E$4,0,10*ROW('Sanitation Data'!E177))),'Data Summary'!CP183="Yes"),100-OFFSET('Sanitation Data'!$E$4,0,10*ROW('Sanitation Data'!E177)),NA())</f>
        <v>#N/A</v>
      </c>
      <c r="AB183" s="530" t="e">
        <f ca="1">+IF(AND(ISNUMBER(OFFSET('Sanitation Data'!$E$6,0,10*ROW('Sanitation Data'!E177))),'Data Summary'!CQ183="Yes"),OFFSET('Sanitation Data'!$E$6,0,10*ROW('Sanitation Data'!E177)),NA())</f>
        <v>#N/A</v>
      </c>
      <c r="AC183" s="530" t="e">
        <f ca="1">+IF(AND(ISNUMBER(OFFSET('Sanitation Data'!$E$10,0,10*ROW('Sanitation Data'!E177))),'Data Summary'!CR183="Yes"),OFFSET('Sanitation Data'!$E$10,0,10*ROW('Sanitation Data'!E177)),NA())</f>
        <v>#N/A</v>
      </c>
      <c r="AD183" s="530" t="e">
        <f ca="1">+IF(AND(ISNUMBER(OFFSET('Sanitation Data'!$E$11,0,10*ROW('Sanitation Data'!E177))),'Data Summary'!CS183="Yes"),OFFSET('Sanitation Data'!$E$11,0,10*ROW('Sanitation Data'!E177)),NA())</f>
        <v>#N/A</v>
      </c>
      <c r="AE183" s="530" t="e">
        <f ca="1">+IF(AND(ISNUMBER(OFFSET('Sanitation Data'!$E$12,0,10*ROW('Sanitation Data'!E177))),'Data Summary'!CT183="Yes"),OFFSET('Sanitation Data'!$E$12,0,10*ROW('Sanitation Data'!E177)),NA())</f>
        <v>#N/A</v>
      </c>
      <c r="AF183" s="530" t="e">
        <f ca="1">+IF(AND(ISNUMBER(OFFSET('Sanitation Data'!$F$4,0,10*ROW('Sanitation Data'!F177))),'Data Summary'!CU183="Yes"),100-OFFSET('Sanitation Data'!$F$4,0,10*ROW('Sanitation Data'!F177)),NA())</f>
        <v>#N/A</v>
      </c>
      <c r="AG183" s="530" t="e">
        <f ca="1">+IF(AND(ISNUMBER(OFFSET('Sanitation Data'!$F$6,0,10*ROW('Sanitation Data'!F177))),'Data Summary'!CV183="Yes"),OFFSET('Sanitation Data'!$F$6,0,10*ROW('Sanitation Data'!F177)),NA())</f>
        <v>#N/A</v>
      </c>
      <c r="AH183" s="530" t="e">
        <f ca="1">+IF(AND(ISNUMBER(OFFSET('Sanitation Data'!$F$10,0,10*ROW('Sanitation Data'!F177))),'Data Summary'!CW183="Yes"),OFFSET('Sanitation Data'!$F$10,0,10*ROW('Sanitation Data'!F177)),NA())</f>
        <v>#N/A</v>
      </c>
      <c r="AI183" s="530" t="e">
        <f ca="1">+IF(AND(ISNUMBER(OFFSET('Sanitation Data'!$F$11,0,10*ROW('Sanitation Data'!F177))),'Data Summary'!CX183="Yes"),OFFSET('Sanitation Data'!$F$11,0,10*ROW('Sanitation Data'!F177)),NA())</f>
        <v>#N/A</v>
      </c>
      <c r="AJ183" s="530" t="e">
        <f ca="1">+IF(AND(ISNUMBER(OFFSET('Sanitation Data'!$F$12,0,10*ROW('Sanitation Data'!F177))),'Data Summary'!CY183="Yes"),OFFSET('Sanitation Data'!$F$12,0,10*ROW('Sanitation Data'!F177)),NA())</f>
        <v>#N/A</v>
      </c>
      <c r="AK183" s="530" t="e">
        <f ca="1">+IF(AND(ISNUMBER(OFFSET('Sanitation Data'!$G$4,0,10*ROW('Sanitation Data'!G177))),'Data Summary'!CZ183="Yes"),100-OFFSET('Sanitation Data'!$G$4,0,10*ROW('Sanitation Data'!G177)),NA())</f>
        <v>#N/A</v>
      </c>
      <c r="AL183" s="530" t="e">
        <f ca="1">+IF(AND(ISNUMBER(OFFSET('Sanitation Data'!$G$6,0,10*ROW('Sanitation Data'!G177))),'Data Summary'!DA183="Yes"),OFFSET('Sanitation Data'!$G$6,0,10*ROW('Sanitation Data'!G177)),NA())</f>
        <v>#N/A</v>
      </c>
      <c r="AM183" s="530" t="e">
        <f ca="1">+IF(AND(ISNUMBER(OFFSET('Sanitation Data'!$G$10,0,10*ROW('Sanitation Data'!G177))),'Data Summary'!DB183="Yes"),OFFSET('Sanitation Data'!$G$10,0,10*ROW('Sanitation Data'!G177)),NA())</f>
        <v>#N/A</v>
      </c>
      <c r="AN183" s="530" t="e">
        <f ca="1">+IF(AND(ISNUMBER(OFFSET('Sanitation Data'!$G$11,0,10*ROW('Sanitation Data'!G177))),'Data Summary'!DC183="Yes"),OFFSET('Sanitation Data'!$G$11,0,10*ROW('Sanitation Data'!G177)),NA())</f>
        <v>#N/A</v>
      </c>
      <c r="AO183" s="530" t="e">
        <f ca="1">+IF(AND(ISNUMBER(OFFSET('Sanitation Data'!$G$12,0,10*ROW('Sanitation Data'!G177))),'Data Summary'!DD183="Yes"),OFFSET('Sanitation Data'!$G$12,0,10*ROW('Sanitation Data'!G177)),NA())</f>
        <v>#N/A</v>
      </c>
      <c r="AP183" s="530" t="e">
        <f ca="1">+IF(AND(ISNUMBER(OFFSET('Sanitation Data'!$H$4,0,10*ROW('Sanitation Data'!H177))),'Data Summary'!DE183="Yes"),100-OFFSET('Sanitation Data'!$H$4,0,10*ROW('Sanitation Data'!H177)),NA())</f>
        <v>#N/A</v>
      </c>
      <c r="AQ183" s="530" t="e">
        <f ca="1">+IF(AND(ISNUMBER(OFFSET('Sanitation Data'!$H$6,0,10*ROW('Sanitation Data'!H177))),'Data Summary'!DF183="Yes"),OFFSET('Sanitation Data'!$H$6,0,10*ROW('Sanitation Data'!H177)),NA())</f>
        <v>#N/A</v>
      </c>
      <c r="AR183" s="530" t="e">
        <f ca="1">+IF(AND(ISNUMBER(OFFSET('Sanitation Data'!$H$10,0,10*ROW('Sanitation Data'!H177))),'Data Summary'!DG183="Yes"),OFFSET('Sanitation Data'!$H$10,0,10*ROW('Sanitation Data'!H177)),NA())</f>
        <v>#N/A</v>
      </c>
      <c r="AS183" s="530" t="e">
        <f ca="1">+IF(AND(ISNUMBER(OFFSET('Sanitation Data'!$H$11,0,10*ROW('Sanitation Data'!H177))),'Data Summary'!DH183="Yes"),OFFSET('Sanitation Data'!$H$11,0,10*ROW('Sanitation Data'!H177)),NA())</f>
        <v>#N/A</v>
      </c>
      <c r="AT183" s="530" t="e">
        <f ca="1">+IF(AND(ISNUMBER(OFFSET('Sanitation Data'!$H$12,0,10*ROW('Sanitation Data'!H177))),'Data Summary'!DI183="Yes"),OFFSET('Sanitation Data'!$H$12,0,10*ROW('Sanitation Data'!H177)),NA())</f>
        <v>#N/A</v>
      </c>
      <c r="AU183" s="530" t="e">
        <f ca="1">+IF(AND(ISNUMBER(OFFSET('Sanitation Data'!$I$4,0,10*ROW('Sanitation Data'!I177))),'Data Summary'!DJ183="Yes"),100-OFFSET('Sanitation Data'!$I$4,0,10*ROW('Sanitation Data'!I177)),NA())</f>
        <v>#N/A</v>
      </c>
      <c r="AV183" s="530" t="e">
        <f ca="1">+IF(AND(ISNUMBER(OFFSET('Sanitation Data'!$I$6,0,10*ROW('Sanitation Data'!I177))),'Data Summary'!DK183="Yes"),OFFSET('Sanitation Data'!$I$6,0,10*ROW('Sanitation Data'!I177)),NA())</f>
        <v>#N/A</v>
      </c>
      <c r="AW183" s="530" t="e">
        <f ca="1">+IF(AND(ISNUMBER(OFFSET('Sanitation Data'!$I$10,0,10*ROW('Sanitation Data'!I177))),'Data Summary'!DL183="Yes"),OFFSET('Sanitation Data'!$I$10,0,10*ROW('Sanitation Data'!I177)),NA())</f>
        <v>#N/A</v>
      </c>
      <c r="AX183" s="530" t="e">
        <f ca="1">+IF(AND(ISNUMBER(OFFSET('Sanitation Data'!$I$11,0,10*ROW('Sanitation Data'!I177))),'Data Summary'!DM183="Yes"),OFFSET('Sanitation Data'!$I$11,0,10*ROW('Sanitation Data'!I177)),NA())</f>
        <v>#N/A</v>
      </c>
      <c r="AY183" s="530" t="e">
        <f ca="1">+IF(AND(ISNUMBER(OFFSET('Sanitation Data'!$I$12,0,10*ROW('Sanitation Data'!I177))),'Data Summary'!DN183="Yes"),OFFSET('Sanitation Data'!$I$12,0,10*ROW('Sanitation Data'!I177)),NA())</f>
        <v>#N/A</v>
      </c>
      <c r="AZ183" s="531" t="e">
        <f ca="1">+IF(AND(ISNUMBER(OFFSET('Hygiene Data'!$D$5,0,10*ROW('Hygiene Data'!D177))),'Data Summary'!DO183="Yes"),OFFSET('Hygiene Data'!$D$5,0,10*ROW('Hygiene Data'!D177)),NA())</f>
        <v>#N/A</v>
      </c>
      <c r="BA183" s="531" t="e">
        <f ca="1">+IF(AND(ISNUMBER(OFFSET('Hygiene Data'!$D$7,0,10*ROW('Hygiene Data'!D177))),'Data Summary'!DP183="Yes"),OFFSET('Hygiene Data'!$D$7,0,10*ROW('Hygiene Data'!D177)),NA())</f>
        <v>#N/A</v>
      </c>
      <c r="BB183" s="531" t="e">
        <f ca="1">+IF(AND(ISNUMBER(OFFSET('Hygiene Data'!$D$9,0,10*ROW('Hygiene Data'!D177))),'Data Summary'!DQ183="Yes"),OFFSET('Hygiene Data'!$D$9,0,10*ROW('Hygiene Data'!D177)),NA())</f>
        <v>#N/A</v>
      </c>
      <c r="BC183" s="531" t="e">
        <f ca="1">+IF(AND(ISNUMBER(OFFSET('Hygiene Data'!$E$5,0,10*ROW('Hygiene Data'!E177))),'Data Summary'!DR183="Yes"),OFFSET('Hygiene Data'!$E$5,0,10*ROW('Hygiene Data'!E177)),NA())</f>
        <v>#N/A</v>
      </c>
      <c r="BD183" s="531" t="e">
        <f ca="1">+IF(AND(ISNUMBER(OFFSET('Hygiene Data'!$E$7,0,10*ROW('Hygiene Data'!E177))),'Data Summary'!DS183="Yes"),OFFSET('Hygiene Data'!$E$7,0,10*ROW('Hygiene Data'!E177)),NA())</f>
        <v>#N/A</v>
      </c>
      <c r="BE183" s="531" t="e">
        <f ca="1">+IF(AND(ISNUMBER(OFFSET('Hygiene Data'!$E$9,0,10*ROW('Hygiene Data'!E177))),'Data Summary'!DT183="Yes"),OFFSET('Hygiene Data'!$E$9,0,10*ROW('Hygiene Data'!E177)),NA())</f>
        <v>#N/A</v>
      </c>
      <c r="BF183" s="531" t="e">
        <f ca="1">+IF(AND(ISNUMBER(OFFSET('Hygiene Data'!$F$5,0,10*ROW('Hygiene Data'!F177))),'Data Summary'!DU183="Yes"),OFFSET('Hygiene Data'!$F$5,0,10*ROW('Hygiene Data'!F177)),NA())</f>
        <v>#N/A</v>
      </c>
      <c r="BG183" s="531" t="e">
        <f ca="1">+IF(AND(ISNUMBER(OFFSET('Hygiene Data'!$F$7,0,10*ROW('Hygiene Data'!F177))),'Data Summary'!DV183="Yes"),OFFSET('Hygiene Data'!$F$7,0,10*ROW('Hygiene Data'!F177)),NA())</f>
        <v>#N/A</v>
      </c>
      <c r="BH183" s="531" t="e">
        <f ca="1">+IF(AND(ISNUMBER(OFFSET('Hygiene Data'!$F$9,0,10*ROW('Hygiene Data'!F177))),'Data Summary'!DW183="Yes"),OFFSET('Hygiene Data'!$F$9,0,10*ROW('Hygiene Data'!F177)),NA())</f>
        <v>#N/A</v>
      </c>
      <c r="BI183" s="531" t="e">
        <f ca="1">+IF(AND(ISNUMBER(OFFSET('Hygiene Data'!$G$5,0,10*ROW('Hygiene Data'!G177))),'Data Summary'!DX183="Yes"),OFFSET('Hygiene Data'!$G$5,0,10*ROW('Hygiene Data'!G177)),NA())</f>
        <v>#N/A</v>
      </c>
      <c r="BJ183" s="531" t="e">
        <f ca="1">+IF(AND(ISNUMBER(OFFSET('Hygiene Data'!$G$7,0,10*ROW('Hygiene Data'!G177))),'Data Summary'!DY183="Yes"),OFFSET('Hygiene Data'!$G$7,0,10*ROW('Hygiene Data'!G177)),NA())</f>
        <v>#N/A</v>
      </c>
      <c r="BK183" s="531" t="e">
        <f ca="1">+IF(AND(ISNUMBER(OFFSET('Hygiene Data'!$G$9,0,10*ROW('Hygiene Data'!G177))),'Data Summary'!DZ183="Yes"),OFFSET('Hygiene Data'!$G$9,0,10*ROW('Hygiene Data'!G177)),NA())</f>
        <v>#N/A</v>
      </c>
      <c r="BL183" s="531" t="e">
        <f ca="1">+IF(AND(ISNUMBER(OFFSET('Hygiene Data'!$H$5,0,10*ROW('Hygiene Data'!H177))),'Data Summary'!EA183="Yes"),OFFSET('Hygiene Data'!$H$5,0,10*ROW('Hygiene Data'!H177)),NA())</f>
        <v>#N/A</v>
      </c>
      <c r="BM183" s="531" t="e">
        <f ca="1">+IF(AND(ISNUMBER(OFFSET('Hygiene Data'!$H$7,0,10*ROW('Hygiene Data'!H177))),'Data Summary'!EB183="Yes"),OFFSET('Hygiene Data'!$H$7,0,10*ROW('Hygiene Data'!H177)),NA())</f>
        <v>#N/A</v>
      </c>
      <c r="BN183" s="531" t="e">
        <f ca="1">+IF(AND(ISNUMBER(OFFSET('Hygiene Data'!$H$9,0,10*ROW('Hygiene Data'!H177))),'Data Summary'!EC183="Yes"),OFFSET('Hygiene Data'!$H$9,0,10*ROW('Hygiene Data'!H177)),NA())</f>
        <v>#N/A</v>
      </c>
      <c r="BO183" s="531" t="e">
        <f ca="1">+IF(AND(ISNUMBER(OFFSET('Hygiene Data'!$I$5,0,10*ROW('Hygiene Data'!I177))),'Data Summary'!ED183="Yes"),OFFSET('Hygiene Data'!$I$5,0,10*ROW('Hygiene Data'!I177)),NA())</f>
        <v>#N/A</v>
      </c>
      <c r="BP183" s="531" t="e">
        <f ca="1">+IF(AND(ISNUMBER(OFFSET('Hygiene Data'!$I$7,0,10*ROW('Hygiene Data'!I177))),'Data Summary'!EE183="Yes"),OFFSET('Hygiene Data'!$I$7,0,10*ROW('Hygiene Data'!I177)),NA())</f>
        <v>#N/A</v>
      </c>
      <c r="BQ183" s="531" t="e">
        <f ca="1">+IF(AND(ISNUMBER(OFFSET('Hygiene Data'!$I$9,0,10*ROW('Hygiene Data'!I177))),'Data Summary'!EF183="Yes"),OFFSET('Hygiene Data'!$I$9,0,10*ROW('Hygiene Data'!I177)),NA())</f>
        <v>#N/A</v>
      </c>
    </row>
    <row r="184" spans="1:69" x14ac:dyDescent="0.25">
      <c r="A184" s="527" t="e">
        <f ca="1">+RIGHT('Data Summary'!A184,LEN('Data Summary'!A184)-9)</f>
        <v>#VALUE!</v>
      </c>
      <c r="B184" s="501" t="str">
        <f ca="1">+IF(ISTEXT('Data Summary'!B184),'Data Summary'!B184,"")</f>
        <v/>
      </c>
      <c r="C184" s="528" t="e">
        <f ca="1">+VALUE('Data Summary'!C184)</f>
        <v>#VALUE!</v>
      </c>
      <c r="D184" s="529" t="e">
        <f ca="1">+IF(AND(ISNUMBER(OFFSET('Water Data'!$D$4,0,10*ROW('Water Data'!D178))),'Data Summary'!BS184="Yes"),100-OFFSET('Water Data'!$D$4,0,10*ROW('Water Data'!D178)),NA())</f>
        <v>#N/A</v>
      </c>
      <c r="E184" s="529" t="e">
        <f ca="1">+IF(AND(ISNUMBER(OFFSET('Water Data'!$D$6,0,10*ROW('Water Data'!D178))),'Data Summary'!BT184="Yes"),OFFSET('Water Data'!$D$6,0,10*ROW('Water Data'!D178)),NA())</f>
        <v>#N/A</v>
      </c>
      <c r="F184" s="529" t="e">
        <f ca="1">+IF(AND(ISNUMBER(OFFSET('Water Data'!$D$9,0,10*ROW('Water Data'!D178))),'Data Summary'!BU184="Yes"),OFFSET('Water Data'!$D$9,0,10*ROW('Water Data'!D178)),NA())</f>
        <v>#N/A</v>
      </c>
      <c r="G184" s="529" t="e">
        <f ca="1">+IF(AND(ISNUMBER(OFFSET('Water Data'!$E$4,0,10*ROW('Water Data'!E178))),'Data Summary'!BV184="Yes"),100-OFFSET('Water Data'!$E$4,0,10*ROW('Water Data'!E178)),NA())</f>
        <v>#N/A</v>
      </c>
      <c r="H184" s="529" t="e">
        <f ca="1">+IF(AND(ISNUMBER(OFFSET('Water Data'!$E$6,0,10*ROW('Water Data'!E178))),'Data Summary'!BW184="Yes"),OFFSET('Water Data'!$E$6,0,10*ROW('Water Data'!E178)),NA())</f>
        <v>#N/A</v>
      </c>
      <c r="I184" s="529" t="e">
        <f ca="1">+IF(AND(ISNUMBER(OFFSET('Water Data'!$E$9,0,10*ROW('Water Data'!E178))),'Data Summary'!BX184="Yes"),OFFSET('Water Data'!$E$9,0,10*ROW('Water Data'!E178)),NA())</f>
        <v>#N/A</v>
      </c>
      <c r="J184" s="529" t="e">
        <f ca="1">+IF(AND(ISNUMBER(OFFSET('Water Data'!$F$4,0,10*ROW('Water Data'!F178))),'Data Summary'!BY184="Yes"),100-OFFSET('Water Data'!$F$4,0,10*ROW('Water Data'!F178)),NA())</f>
        <v>#N/A</v>
      </c>
      <c r="K184" s="529" t="e">
        <f ca="1">+IF(AND(ISNUMBER(OFFSET('Water Data'!$F$6,0,10*ROW('Water Data'!F178))),'Data Summary'!BZ184="Yes"),OFFSET('Water Data'!$F$6,0,10*ROW('Water Data'!F178)),NA())</f>
        <v>#N/A</v>
      </c>
      <c r="L184" s="529" t="e">
        <f ca="1">+IF(AND(ISNUMBER(OFFSET('Water Data'!$F$9,0,10*ROW('Water Data'!F178))),'Data Summary'!CA184="Yes"),OFFSET('Water Data'!$F$9,0,10*ROW('Water Data'!F178)),NA())</f>
        <v>#N/A</v>
      </c>
      <c r="M184" s="529" t="e">
        <f ca="1">+IF(AND(ISNUMBER(OFFSET('Water Data'!$G$4,0,10*ROW('Water Data'!G178))),'Data Summary'!CB184="Yes"),100-OFFSET('Water Data'!$G$4,0,10*ROW('Water Data'!G178)),NA())</f>
        <v>#N/A</v>
      </c>
      <c r="N184" s="529" t="e">
        <f ca="1">+IF(AND(ISNUMBER(OFFSET('Water Data'!$G$6,0,10*ROW('Water Data'!G178))),'Data Summary'!CC184="Yes"),OFFSET('Water Data'!$G$6,0,10*ROW('Water Data'!G178)),NA())</f>
        <v>#N/A</v>
      </c>
      <c r="O184" s="529" t="e">
        <f ca="1">+IF(AND(ISNUMBER(OFFSET('Water Data'!$G$9,0,10*ROW('Water Data'!G178))),'Data Summary'!CD184="Yes"),OFFSET('Water Data'!$G$9,0,10*ROW('Water Data'!G178)),NA())</f>
        <v>#N/A</v>
      </c>
      <c r="P184" s="529" t="e">
        <f ca="1">+IF(AND(ISNUMBER(OFFSET('Water Data'!$H$4,0,10*ROW('Water Data'!H178))),'Data Summary'!CE184="Yes"),100-OFFSET('Water Data'!$H$4,0,10*ROW('Water Data'!H178)),NA())</f>
        <v>#N/A</v>
      </c>
      <c r="Q184" s="529" t="e">
        <f ca="1">+IF(AND(ISNUMBER(OFFSET('Water Data'!$H$6,0,10*ROW('Water Data'!H178))),'Data Summary'!CF184="Yes"),OFFSET('Water Data'!$H$6,0,10*ROW('Water Data'!H178)),NA())</f>
        <v>#N/A</v>
      </c>
      <c r="R184" s="529" t="e">
        <f ca="1">+IF(AND(ISNUMBER(OFFSET('Water Data'!$H$9,0,10*ROW('Water Data'!H178))),'Data Summary'!CG184="Yes"),OFFSET('Water Data'!$H$9,0,10*ROW('Water Data'!H178)),NA())</f>
        <v>#N/A</v>
      </c>
      <c r="S184" s="529" t="e">
        <f ca="1">+IF(AND(ISNUMBER(OFFSET('Water Data'!$I$4,0,10*ROW('Water Data'!I178))),'Data Summary'!CH184="Yes"),100-OFFSET('Water Data'!$I$4,0,10*ROW('Water Data'!I178)),NA())</f>
        <v>#N/A</v>
      </c>
      <c r="T184" s="529" t="e">
        <f ca="1">+IF(AND(ISNUMBER(OFFSET('Water Data'!$I$6,0,10*ROW('Water Data'!I178))),'Data Summary'!CI184="Yes"),OFFSET('Water Data'!$I$6,0,10*ROW('Water Data'!I178)),NA())</f>
        <v>#N/A</v>
      </c>
      <c r="U184" s="529" t="e">
        <f ca="1">+IF(AND(ISNUMBER(OFFSET('Water Data'!$I$9,0,10*ROW('Water Data'!I178))),'Data Summary'!CJ184="Yes"),OFFSET('Water Data'!$I$9,0,10*ROW('Water Data'!I178)),NA())</f>
        <v>#N/A</v>
      </c>
      <c r="V184" s="530" t="e">
        <f ca="1">+IF(AND(ISNUMBER(OFFSET('Sanitation Data'!$D$4,0,10*ROW('Sanitation Data'!D178))),'Data Summary'!CK184="Yes"),100-OFFSET('Sanitation Data'!$D$4,0,10*ROW('Sanitation Data'!D178)),NA())</f>
        <v>#N/A</v>
      </c>
      <c r="W184" s="530" t="e">
        <f ca="1">+IF(AND(ISNUMBER(OFFSET('Sanitation Data'!$D$6,0,10*ROW('Sanitation Data'!D178))),'Data Summary'!CL184="Yes"),OFFSET('Sanitation Data'!$D$6,0,10*ROW('Sanitation Data'!D178)),NA())</f>
        <v>#N/A</v>
      </c>
      <c r="X184" s="530" t="e">
        <f ca="1">+IF(AND(ISNUMBER(OFFSET('Sanitation Data'!$D$10,0,10*ROW('Sanitation Data'!D178))),'Data Summary'!CM184="Yes"),OFFSET('Sanitation Data'!$D$10,0,10*ROW('Sanitation Data'!D178)),NA())</f>
        <v>#N/A</v>
      </c>
      <c r="Y184" s="530" t="e">
        <f ca="1">+IF(AND(ISNUMBER(OFFSET('Sanitation Data'!$D$11,0,10*ROW('Sanitation Data'!D178))),'Data Summary'!CN184="Yes"),OFFSET('Sanitation Data'!$D$11,0,10*ROW('Sanitation Data'!D178)),NA())</f>
        <v>#N/A</v>
      </c>
      <c r="Z184" s="530" t="e">
        <f ca="1">+IF(AND(ISNUMBER(OFFSET('Sanitation Data'!$D$12,0,10*ROW('Sanitation Data'!D178))),'Data Summary'!CO184="Yes"),OFFSET('Sanitation Data'!$D$12,0,10*ROW('Sanitation Data'!D178)),NA())</f>
        <v>#N/A</v>
      </c>
      <c r="AA184" s="530" t="e">
        <f ca="1">+IF(AND(ISNUMBER(OFFSET('Sanitation Data'!$E$4,0,10*ROW('Sanitation Data'!E178))),'Data Summary'!CP184="Yes"),100-OFFSET('Sanitation Data'!$E$4,0,10*ROW('Sanitation Data'!E178)),NA())</f>
        <v>#N/A</v>
      </c>
      <c r="AB184" s="530" t="e">
        <f ca="1">+IF(AND(ISNUMBER(OFFSET('Sanitation Data'!$E$6,0,10*ROW('Sanitation Data'!E178))),'Data Summary'!CQ184="Yes"),OFFSET('Sanitation Data'!$E$6,0,10*ROW('Sanitation Data'!E178)),NA())</f>
        <v>#N/A</v>
      </c>
      <c r="AC184" s="530" t="e">
        <f ca="1">+IF(AND(ISNUMBER(OFFSET('Sanitation Data'!$E$10,0,10*ROW('Sanitation Data'!E178))),'Data Summary'!CR184="Yes"),OFFSET('Sanitation Data'!$E$10,0,10*ROW('Sanitation Data'!E178)),NA())</f>
        <v>#N/A</v>
      </c>
      <c r="AD184" s="530" t="e">
        <f ca="1">+IF(AND(ISNUMBER(OFFSET('Sanitation Data'!$E$11,0,10*ROW('Sanitation Data'!E178))),'Data Summary'!CS184="Yes"),OFFSET('Sanitation Data'!$E$11,0,10*ROW('Sanitation Data'!E178)),NA())</f>
        <v>#N/A</v>
      </c>
      <c r="AE184" s="530" t="e">
        <f ca="1">+IF(AND(ISNUMBER(OFFSET('Sanitation Data'!$E$12,0,10*ROW('Sanitation Data'!E178))),'Data Summary'!CT184="Yes"),OFFSET('Sanitation Data'!$E$12,0,10*ROW('Sanitation Data'!E178)),NA())</f>
        <v>#N/A</v>
      </c>
      <c r="AF184" s="530" t="e">
        <f ca="1">+IF(AND(ISNUMBER(OFFSET('Sanitation Data'!$F$4,0,10*ROW('Sanitation Data'!F178))),'Data Summary'!CU184="Yes"),100-OFFSET('Sanitation Data'!$F$4,0,10*ROW('Sanitation Data'!F178)),NA())</f>
        <v>#N/A</v>
      </c>
      <c r="AG184" s="530" t="e">
        <f ca="1">+IF(AND(ISNUMBER(OFFSET('Sanitation Data'!$F$6,0,10*ROW('Sanitation Data'!F178))),'Data Summary'!CV184="Yes"),OFFSET('Sanitation Data'!$F$6,0,10*ROW('Sanitation Data'!F178)),NA())</f>
        <v>#N/A</v>
      </c>
      <c r="AH184" s="530" t="e">
        <f ca="1">+IF(AND(ISNUMBER(OFFSET('Sanitation Data'!$F$10,0,10*ROW('Sanitation Data'!F178))),'Data Summary'!CW184="Yes"),OFFSET('Sanitation Data'!$F$10,0,10*ROW('Sanitation Data'!F178)),NA())</f>
        <v>#N/A</v>
      </c>
      <c r="AI184" s="530" t="e">
        <f ca="1">+IF(AND(ISNUMBER(OFFSET('Sanitation Data'!$F$11,0,10*ROW('Sanitation Data'!F178))),'Data Summary'!CX184="Yes"),OFFSET('Sanitation Data'!$F$11,0,10*ROW('Sanitation Data'!F178)),NA())</f>
        <v>#N/A</v>
      </c>
      <c r="AJ184" s="530" t="e">
        <f ca="1">+IF(AND(ISNUMBER(OFFSET('Sanitation Data'!$F$12,0,10*ROW('Sanitation Data'!F178))),'Data Summary'!CY184="Yes"),OFFSET('Sanitation Data'!$F$12,0,10*ROW('Sanitation Data'!F178)),NA())</f>
        <v>#N/A</v>
      </c>
      <c r="AK184" s="530" t="e">
        <f ca="1">+IF(AND(ISNUMBER(OFFSET('Sanitation Data'!$G$4,0,10*ROW('Sanitation Data'!G178))),'Data Summary'!CZ184="Yes"),100-OFFSET('Sanitation Data'!$G$4,0,10*ROW('Sanitation Data'!G178)),NA())</f>
        <v>#N/A</v>
      </c>
      <c r="AL184" s="530" t="e">
        <f ca="1">+IF(AND(ISNUMBER(OFFSET('Sanitation Data'!$G$6,0,10*ROW('Sanitation Data'!G178))),'Data Summary'!DA184="Yes"),OFFSET('Sanitation Data'!$G$6,0,10*ROW('Sanitation Data'!G178)),NA())</f>
        <v>#N/A</v>
      </c>
      <c r="AM184" s="530" t="e">
        <f ca="1">+IF(AND(ISNUMBER(OFFSET('Sanitation Data'!$G$10,0,10*ROW('Sanitation Data'!G178))),'Data Summary'!DB184="Yes"),OFFSET('Sanitation Data'!$G$10,0,10*ROW('Sanitation Data'!G178)),NA())</f>
        <v>#N/A</v>
      </c>
      <c r="AN184" s="530" t="e">
        <f ca="1">+IF(AND(ISNUMBER(OFFSET('Sanitation Data'!$G$11,0,10*ROW('Sanitation Data'!G178))),'Data Summary'!DC184="Yes"),OFFSET('Sanitation Data'!$G$11,0,10*ROW('Sanitation Data'!G178)),NA())</f>
        <v>#N/A</v>
      </c>
      <c r="AO184" s="530" t="e">
        <f ca="1">+IF(AND(ISNUMBER(OFFSET('Sanitation Data'!$G$12,0,10*ROW('Sanitation Data'!G178))),'Data Summary'!DD184="Yes"),OFFSET('Sanitation Data'!$G$12,0,10*ROW('Sanitation Data'!G178)),NA())</f>
        <v>#N/A</v>
      </c>
      <c r="AP184" s="530" t="e">
        <f ca="1">+IF(AND(ISNUMBER(OFFSET('Sanitation Data'!$H$4,0,10*ROW('Sanitation Data'!H178))),'Data Summary'!DE184="Yes"),100-OFFSET('Sanitation Data'!$H$4,0,10*ROW('Sanitation Data'!H178)),NA())</f>
        <v>#N/A</v>
      </c>
      <c r="AQ184" s="530" t="e">
        <f ca="1">+IF(AND(ISNUMBER(OFFSET('Sanitation Data'!$H$6,0,10*ROW('Sanitation Data'!H178))),'Data Summary'!DF184="Yes"),OFFSET('Sanitation Data'!$H$6,0,10*ROW('Sanitation Data'!H178)),NA())</f>
        <v>#N/A</v>
      </c>
      <c r="AR184" s="530" t="e">
        <f ca="1">+IF(AND(ISNUMBER(OFFSET('Sanitation Data'!$H$10,0,10*ROW('Sanitation Data'!H178))),'Data Summary'!DG184="Yes"),OFFSET('Sanitation Data'!$H$10,0,10*ROW('Sanitation Data'!H178)),NA())</f>
        <v>#N/A</v>
      </c>
      <c r="AS184" s="530" t="e">
        <f ca="1">+IF(AND(ISNUMBER(OFFSET('Sanitation Data'!$H$11,0,10*ROW('Sanitation Data'!H178))),'Data Summary'!DH184="Yes"),OFFSET('Sanitation Data'!$H$11,0,10*ROW('Sanitation Data'!H178)),NA())</f>
        <v>#N/A</v>
      </c>
      <c r="AT184" s="530" t="e">
        <f ca="1">+IF(AND(ISNUMBER(OFFSET('Sanitation Data'!$H$12,0,10*ROW('Sanitation Data'!H178))),'Data Summary'!DI184="Yes"),OFFSET('Sanitation Data'!$H$12,0,10*ROW('Sanitation Data'!H178)),NA())</f>
        <v>#N/A</v>
      </c>
      <c r="AU184" s="530" t="e">
        <f ca="1">+IF(AND(ISNUMBER(OFFSET('Sanitation Data'!$I$4,0,10*ROW('Sanitation Data'!I178))),'Data Summary'!DJ184="Yes"),100-OFFSET('Sanitation Data'!$I$4,0,10*ROW('Sanitation Data'!I178)),NA())</f>
        <v>#N/A</v>
      </c>
      <c r="AV184" s="530" t="e">
        <f ca="1">+IF(AND(ISNUMBER(OFFSET('Sanitation Data'!$I$6,0,10*ROW('Sanitation Data'!I178))),'Data Summary'!DK184="Yes"),OFFSET('Sanitation Data'!$I$6,0,10*ROW('Sanitation Data'!I178)),NA())</f>
        <v>#N/A</v>
      </c>
      <c r="AW184" s="530" t="e">
        <f ca="1">+IF(AND(ISNUMBER(OFFSET('Sanitation Data'!$I$10,0,10*ROW('Sanitation Data'!I178))),'Data Summary'!DL184="Yes"),OFFSET('Sanitation Data'!$I$10,0,10*ROW('Sanitation Data'!I178)),NA())</f>
        <v>#N/A</v>
      </c>
      <c r="AX184" s="530" t="e">
        <f ca="1">+IF(AND(ISNUMBER(OFFSET('Sanitation Data'!$I$11,0,10*ROW('Sanitation Data'!I178))),'Data Summary'!DM184="Yes"),OFFSET('Sanitation Data'!$I$11,0,10*ROW('Sanitation Data'!I178)),NA())</f>
        <v>#N/A</v>
      </c>
      <c r="AY184" s="530" t="e">
        <f ca="1">+IF(AND(ISNUMBER(OFFSET('Sanitation Data'!$I$12,0,10*ROW('Sanitation Data'!I178))),'Data Summary'!DN184="Yes"),OFFSET('Sanitation Data'!$I$12,0,10*ROW('Sanitation Data'!I178)),NA())</f>
        <v>#N/A</v>
      </c>
      <c r="AZ184" s="531" t="e">
        <f ca="1">+IF(AND(ISNUMBER(OFFSET('Hygiene Data'!$D$5,0,10*ROW('Hygiene Data'!D178))),'Data Summary'!DO184="Yes"),OFFSET('Hygiene Data'!$D$5,0,10*ROW('Hygiene Data'!D178)),NA())</f>
        <v>#N/A</v>
      </c>
      <c r="BA184" s="531" t="e">
        <f ca="1">+IF(AND(ISNUMBER(OFFSET('Hygiene Data'!$D$7,0,10*ROW('Hygiene Data'!D178))),'Data Summary'!DP184="Yes"),OFFSET('Hygiene Data'!$D$7,0,10*ROW('Hygiene Data'!D178)),NA())</f>
        <v>#N/A</v>
      </c>
      <c r="BB184" s="531" t="e">
        <f ca="1">+IF(AND(ISNUMBER(OFFSET('Hygiene Data'!$D$9,0,10*ROW('Hygiene Data'!D178))),'Data Summary'!DQ184="Yes"),OFFSET('Hygiene Data'!$D$9,0,10*ROW('Hygiene Data'!D178)),NA())</f>
        <v>#N/A</v>
      </c>
      <c r="BC184" s="531" t="e">
        <f ca="1">+IF(AND(ISNUMBER(OFFSET('Hygiene Data'!$E$5,0,10*ROW('Hygiene Data'!E178))),'Data Summary'!DR184="Yes"),OFFSET('Hygiene Data'!$E$5,0,10*ROW('Hygiene Data'!E178)),NA())</f>
        <v>#N/A</v>
      </c>
      <c r="BD184" s="531" t="e">
        <f ca="1">+IF(AND(ISNUMBER(OFFSET('Hygiene Data'!$E$7,0,10*ROW('Hygiene Data'!E178))),'Data Summary'!DS184="Yes"),OFFSET('Hygiene Data'!$E$7,0,10*ROW('Hygiene Data'!E178)),NA())</f>
        <v>#N/A</v>
      </c>
      <c r="BE184" s="531" t="e">
        <f ca="1">+IF(AND(ISNUMBER(OFFSET('Hygiene Data'!$E$9,0,10*ROW('Hygiene Data'!E178))),'Data Summary'!DT184="Yes"),OFFSET('Hygiene Data'!$E$9,0,10*ROW('Hygiene Data'!E178)),NA())</f>
        <v>#N/A</v>
      </c>
      <c r="BF184" s="531" t="e">
        <f ca="1">+IF(AND(ISNUMBER(OFFSET('Hygiene Data'!$F$5,0,10*ROW('Hygiene Data'!F178))),'Data Summary'!DU184="Yes"),OFFSET('Hygiene Data'!$F$5,0,10*ROW('Hygiene Data'!F178)),NA())</f>
        <v>#N/A</v>
      </c>
      <c r="BG184" s="531" t="e">
        <f ca="1">+IF(AND(ISNUMBER(OFFSET('Hygiene Data'!$F$7,0,10*ROW('Hygiene Data'!F178))),'Data Summary'!DV184="Yes"),OFFSET('Hygiene Data'!$F$7,0,10*ROW('Hygiene Data'!F178)),NA())</f>
        <v>#N/A</v>
      </c>
      <c r="BH184" s="531" t="e">
        <f ca="1">+IF(AND(ISNUMBER(OFFSET('Hygiene Data'!$F$9,0,10*ROW('Hygiene Data'!F178))),'Data Summary'!DW184="Yes"),OFFSET('Hygiene Data'!$F$9,0,10*ROW('Hygiene Data'!F178)),NA())</f>
        <v>#N/A</v>
      </c>
      <c r="BI184" s="531" t="e">
        <f ca="1">+IF(AND(ISNUMBER(OFFSET('Hygiene Data'!$G$5,0,10*ROW('Hygiene Data'!G178))),'Data Summary'!DX184="Yes"),OFFSET('Hygiene Data'!$G$5,0,10*ROW('Hygiene Data'!G178)),NA())</f>
        <v>#N/A</v>
      </c>
      <c r="BJ184" s="531" t="e">
        <f ca="1">+IF(AND(ISNUMBER(OFFSET('Hygiene Data'!$G$7,0,10*ROW('Hygiene Data'!G178))),'Data Summary'!DY184="Yes"),OFFSET('Hygiene Data'!$G$7,0,10*ROW('Hygiene Data'!G178)),NA())</f>
        <v>#N/A</v>
      </c>
      <c r="BK184" s="531" t="e">
        <f ca="1">+IF(AND(ISNUMBER(OFFSET('Hygiene Data'!$G$9,0,10*ROW('Hygiene Data'!G178))),'Data Summary'!DZ184="Yes"),OFFSET('Hygiene Data'!$G$9,0,10*ROW('Hygiene Data'!G178)),NA())</f>
        <v>#N/A</v>
      </c>
      <c r="BL184" s="531" t="e">
        <f ca="1">+IF(AND(ISNUMBER(OFFSET('Hygiene Data'!$H$5,0,10*ROW('Hygiene Data'!H178))),'Data Summary'!EA184="Yes"),OFFSET('Hygiene Data'!$H$5,0,10*ROW('Hygiene Data'!H178)),NA())</f>
        <v>#N/A</v>
      </c>
      <c r="BM184" s="531" t="e">
        <f ca="1">+IF(AND(ISNUMBER(OFFSET('Hygiene Data'!$H$7,0,10*ROW('Hygiene Data'!H178))),'Data Summary'!EB184="Yes"),OFFSET('Hygiene Data'!$H$7,0,10*ROW('Hygiene Data'!H178)),NA())</f>
        <v>#N/A</v>
      </c>
      <c r="BN184" s="531" t="e">
        <f ca="1">+IF(AND(ISNUMBER(OFFSET('Hygiene Data'!$H$9,0,10*ROW('Hygiene Data'!H178))),'Data Summary'!EC184="Yes"),OFFSET('Hygiene Data'!$H$9,0,10*ROW('Hygiene Data'!H178)),NA())</f>
        <v>#N/A</v>
      </c>
      <c r="BO184" s="531" t="e">
        <f ca="1">+IF(AND(ISNUMBER(OFFSET('Hygiene Data'!$I$5,0,10*ROW('Hygiene Data'!I178))),'Data Summary'!ED184="Yes"),OFFSET('Hygiene Data'!$I$5,0,10*ROW('Hygiene Data'!I178)),NA())</f>
        <v>#N/A</v>
      </c>
      <c r="BP184" s="531" t="e">
        <f ca="1">+IF(AND(ISNUMBER(OFFSET('Hygiene Data'!$I$7,0,10*ROW('Hygiene Data'!I178))),'Data Summary'!EE184="Yes"),OFFSET('Hygiene Data'!$I$7,0,10*ROW('Hygiene Data'!I178)),NA())</f>
        <v>#N/A</v>
      </c>
      <c r="BQ184" s="531" t="e">
        <f ca="1">+IF(AND(ISNUMBER(OFFSET('Hygiene Data'!$I$9,0,10*ROW('Hygiene Data'!I178))),'Data Summary'!EF184="Yes"),OFFSET('Hygiene Data'!$I$9,0,10*ROW('Hygiene Data'!I178)),NA())</f>
        <v>#N/A</v>
      </c>
    </row>
    <row r="185" spans="1:69" x14ac:dyDescent="0.25">
      <c r="A185" s="527" t="e">
        <f ca="1">+RIGHT('Data Summary'!A185,LEN('Data Summary'!A185)-9)</f>
        <v>#VALUE!</v>
      </c>
      <c r="B185" s="501" t="str">
        <f ca="1">+IF(ISTEXT('Data Summary'!B185),'Data Summary'!B185,"")</f>
        <v/>
      </c>
      <c r="C185" s="528" t="e">
        <f ca="1">+VALUE('Data Summary'!C185)</f>
        <v>#VALUE!</v>
      </c>
      <c r="D185" s="529" t="e">
        <f ca="1">+IF(AND(ISNUMBER(OFFSET('Water Data'!$D$4,0,10*ROW('Water Data'!D179))),'Data Summary'!BS185="Yes"),100-OFFSET('Water Data'!$D$4,0,10*ROW('Water Data'!D179)),NA())</f>
        <v>#N/A</v>
      </c>
      <c r="E185" s="529" t="e">
        <f ca="1">+IF(AND(ISNUMBER(OFFSET('Water Data'!$D$6,0,10*ROW('Water Data'!D179))),'Data Summary'!BT185="Yes"),OFFSET('Water Data'!$D$6,0,10*ROW('Water Data'!D179)),NA())</f>
        <v>#N/A</v>
      </c>
      <c r="F185" s="529" t="e">
        <f ca="1">+IF(AND(ISNUMBER(OFFSET('Water Data'!$D$9,0,10*ROW('Water Data'!D179))),'Data Summary'!BU185="Yes"),OFFSET('Water Data'!$D$9,0,10*ROW('Water Data'!D179)),NA())</f>
        <v>#N/A</v>
      </c>
      <c r="G185" s="529" t="e">
        <f ca="1">+IF(AND(ISNUMBER(OFFSET('Water Data'!$E$4,0,10*ROW('Water Data'!E179))),'Data Summary'!BV185="Yes"),100-OFFSET('Water Data'!$E$4,0,10*ROW('Water Data'!E179)),NA())</f>
        <v>#N/A</v>
      </c>
      <c r="H185" s="529" t="e">
        <f ca="1">+IF(AND(ISNUMBER(OFFSET('Water Data'!$E$6,0,10*ROW('Water Data'!E179))),'Data Summary'!BW185="Yes"),OFFSET('Water Data'!$E$6,0,10*ROW('Water Data'!E179)),NA())</f>
        <v>#N/A</v>
      </c>
      <c r="I185" s="529" t="e">
        <f ca="1">+IF(AND(ISNUMBER(OFFSET('Water Data'!$E$9,0,10*ROW('Water Data'!E179))),'Data Summary'!BX185="Yes"),OFFSET('Water Data'!$E$9,0,10*ROW('Water Data'!E179)),NA())</f>
        <v>#N/A</v>
      </c>
      <c r="J185" s="529" t="e">
        <f ca="1">+IF(AND(ISNUMBER(OFFSET('Water Data'!$F$4,0,10*ROW('Water Data'!F179))),'Data Summary'!BY185="Yes"),100-OFFSET('Water Data'!$F$4,0,10*ROW('Water Data'!F179)),NA())</f>
        <v>#N/A</v>
      </c>
      <c r="K185" s="529" t="e">
        <f ca="1">+IF(AND(ISNUMBER(OFFSET('Water Data'!$F$6,0,10*ROW('Water Data'!F179))),'Data Summary'!BZ185="Yes"),OFFSET('Water Data'!$F$6,0,10*ROW('Water Data'!F179)),NA())</f>
        <v>#N/A</v>
      </c>
      <c r="L185" s="529" t="e">
        <f ca="1">+IF(AND(ISNUMBER(OFFSET('Water Data'!$F$9,0,10*ROW('Water Data'!F179))),'Data Summary'!CA185="Yes"),OFFSET('Water Data'!$F$9,0,10*ROW('Water Data'!F179)),NA())</f>
        <v>#N/A</v>
      </c>
      <c r="M185" s="529" t="e">
        <f ca="1">+IF(AND(ISNUMBER(OFFSET('Water Data'!$G$4,0,10*ROW('Water Data'!G179))),'Data Summary'!CB185="Yes"),100-OFFSET('Water Data'!$G$4,0,10*ROW('Water Data'!G179)),NA())</f>
        <v>#N/A</v>
      </c>
      <c r="N185" s="529" t="e">
        <f ca="1">+IF(AND(ISNUMBER(OFFSET('Water Data'!$G$6,0,10*ROW('Water Data'!G179))),'Data Summary'!CC185="Yes"),OFFSET('Water Data'!$G$6,0,10*ROW('Water Data'!G179)),NA())</f>
        <v>#N/A</v>
      </c>
      <c r="O185" s="529" t="e">
        <f ca="1">+IF(AND(ISNUMBER(OFFSET('Water Data'!$G$9,0,10*ROW('Water Data'!G179))),'Data Summary'!CD185="Yes"),OFFSET('Water Data'!$G$9,0,10*ROW('Water Data'!G179)),NA())</f>
        <v>#N/A</v>
      </c>
      <c r="P185" s="529" t="e">
        <f ca="1">+IF(AND(ISNUMBER(OFFSET('Water Data'!$H$4,0,10*ROW('Water Data'!H179))),'Data Summary'!CE185="Yes"),100-OFFSET('Water Data'!$H$4,0,10*ROW('Water Data'!H179)),NA())</f>
        <v>#N/A</v>
      </c>
      <c r="Q185" s="529" t="e">
        <f ca="1">+IF(AND(ISNUMBER(OFFSET('Water Data'!$H$6,0,10*ROW('Water Data'!H179))),'Data Summary'!CF185="Yes"),OFFSET('Water Data'!$H$6,0,10*ROW('Water Data'!H179)),NA())</f>
        <v>#N/A</v>
      </c>
      <c r="R185" s="529" t="e">
        <f ca="1">+IF(AND(ISNUMBER(OFFSET('Water Data'!$H$9,0,10*ROW('Water Data'!H179))),'Data Summary'!CG185="Yes"),OFFSET('Water Data'!$H$9,0,10*ROW('Water Data'!H179)),NA())</f>
        <v>#N/A</v>
      </c>
      <c r="S185" s="529" t="e">
        <f ca="1">+IF(AND(ISNUMBER(OFFSET('Water Data'!$I$4,0,10*ROW('Water Data'!I179))),'Data Summary'!CH185="Yes"),100-OFFSET('Water Data'!$I$4,0,10*ROW('Water Data'!I179)),NA())</f>
        <v>#N/A</v>
      </c>
      <c r="T185" s="529" t="e">
        <f ca="1">+IF(AND(ISNUMBER(OFFSET('Water Data'!$I$6,0,10*ROW('Water Data'!I179))),'Data Summary'!CI185="Yes"),OFFSET('Water Data'!$I$6,0,10*ROW('Water Data'!I179)),NA())</f>
        <v>#N/A</v>
      </c>
      <c r="U185" s="529" t="e">
        <f ca="1">+IF(AND(ISNUMBER(OFFSET('Water Data'!$I$9,0,10*ROW('Water Data'!I179))),'Data Summary'!CJ185="Yes"),OFFSET('Water Data'!$I$9,0,10*ROW('Water Data'!I179)),NA())</f>
        <v>#N/A</v>
      </c>
      <c r="V185" s="530" t="e">
        <f ca="1">+IF(AND(ISNUMBER(OFFSET('Sanitation Data'!$D$4,0,10*ROW('Sanitation Data'!D179))),'Data Summary'!CK185="Yes"),100-OFFSET('Sanitation Data'!$D$4,0,10*ROW('Sanitation Data'!D179)),NA())</f>
        <v>#N/A</v>
      </c>
      <c r="W185" s="530" t="e">
        <f ca="1">+IF(AND(ISNUMBER(OFFSET('Sanitation Data'!$D$6,0,10*ROW('Sanitation Data'!D179))),'Data Summary'!CL185="Yes"),OFFSET('Sanitation Data'!$D$6,0,10*ROW('Sanitation Data'!D179)),NA())</f>
        <v>#N/A</v>
      </c>
      <c r="X185" s="530" t="e">
        <f ca="1">+IF(AND(ISNUMBER(OFFSET('Sanitation Data'!$D$10,0,10*ROW('Sanitation Data'!D179))),'Data Summary'!CM185="Yes"),OFFSET('Sanitation Data'!$D$10,0,10*ROW('Sanitation Data'!D179)),NA())</f>
        <v>#N/A</v>
      </c>
      <c r="Y185" s="530" t="e">
        <f ca="1">+IF(AND(ISNUMBER(OFFSET('Sanitation Data'!$D$11,0,10*ROW('Sanitation Data'!D179))),'Data Summary'!CN185="Yes"),OFFSET('Sanitation Data'!$D$11,0,10*ROW('Sanitation Data'!D179)),NA())</f>
        <v>#N/A</v>
      </c>
      <c r="Z185" s="530" t="e">
        <f ca="1">+IF(AND(ISNUMBER(OFFSET('Sanitation Data'!$D$12,0,10*ROW('Sanitation Data'!D179))),'Data Summary'!CO185="Yes"),OFFSET('Sanitation Data'!$D$12,0,10*ROW('Sanitation Data'!D179)),NA())</f>
        <v>#N/A</v>
      </c>
      <c r="AA185" s="530" t="e">
        <f ca="1">+IF(AND(ISNUMBER(OFFSET('Sanitation Data'!$E$4,0,10*ROW('Sanitation Data'!E179))),'Data Summary'!CP185="Yes"),100-OFFSET('Sanitation Data'!$E$4,0,10*ROW('Sanitation Data'!E179)),NA())</f>
        <v>#N/A</v>
      </c>
      <c r="AB185" s="530" t="e">
        <f ca="1">+IF(AND(ISNUMBER(OFFSET('Sanitation Data'!$E$6,0,10*ROW('Sanitation Data'!E179))),'Data Summary'!CQ185="Yes"),OFFSET('Sanitation Data'!$E$6,0,10*ROW('Sanitation Data'!E179)),NA())</f>
        <v>#N/A</v>
      </c>
      <c r="AC185" s="530" t="e">
        <f ca="1">+IF(AND(ISNUMBER(OFFSET('Sanitation Data'!$E$10,0,10*ROW('Sanitation Data'!E179))),'Data Summary'!CR185="Yes"),OFFSET('Sanitation Data'!$E$10,0,10*ROW('Sanitation Data'!E179)),NA())</f>
        <v>#N/A</v>
      </c>
      <c r="AD185" s="530" t="e">
        <f ca="1">+IF(AND(ISNUMBER(OFFSET('Sanitation Data'!$E$11,0,10*ROW('Sanitation Data'!E179))),'Data Summary'!CS185="Yes"),OFFSET('Sanitation Data'!$E$11,0,10*ROW('Sanitation Data'!E179)),NA())</f>
        <v>#N/A</v>
      </c>
      <c r="AE185" s="530" t="e">
        <f ca="1">+IF(AND(ISNUMBER(OFFSET('Sanitation Data'!$E$12,0,10*ROW('Sanitation Data'!E179))),'Data Summary'!CT185="Yes"),OFFSET('Sanitation Data'!$E$12,0,10*ROW('Sanitation Data'!E179)),NA())</f>
        <v>#N/A</v>
      </c>
      <c r="AF185" s="530" t="e">
        <f ca="1">+IF(AND(ISNUMBER(OFFSET('Sanitation Data'!$F$4,0,10*ROW('Sanitation Data'!F179))),'Data Summary'!CU185="Yes"),100-OFFSET('Sanitation Data'!$F$4,0,10*ROW('Sanitation Data'!F179)),NA())</f>
        <v>#N/A</v>
      </c>
      <c r="AG185" s="530" t="e">
        <f ca="1">+IF(AND(ISNUMBER(OFFSET('Sanitation Data'!$F$6,0,10*ROW('Sanitation Data'!F179))),'Data Summary'!CV185="Yes"),OFFSET('Sanitation Data'!$F$6,0,10*ROW('Sanitation Data'!F179)),NA())</f>
        <v>#N/A</v>
      </c>
      <c r="AH185" s="530" t="e">
        <f ca="1">+IF(AND(ISNUMBER(OFFSET('Sanitation Data'!$F$10,0,10*ROW('Sanitation Data'!F179))),'Data Summary'!CW185="Yes"),OFFSET('Sanitation Data'!$F$10,0,10*ROW('Sanitation Data'!F179)),NA())</f>
        <v>#N/A</v>
      </c>
      <c r="AI185" s="530" t="e">
        <f ca="1">+IF(AND(ISNUMBER(OFFSET('Sanitation Data'!$F$11,0,10*ROW('Sanitation Data'!F179))),'Data Summary'!CX185="Yes"),OFFSET('Sanitation Data'!$F$11,0,10*ROW('Sanitation Data'!F179)),NA())</f>
        <v>#N/A</v>
      </c>
      <c r="AJ185" s="530" t="e">
        <f ca="1">+IF(AND(ISNUMBER(OFFSET('Sanitation Data'!$F$12,0,10*ROW('Sanitation Data'!F179))),'Data Summary'!CY185="Yes"),OFFSET('Sanitation Data'!$F$12,0,10*ROW('Sanitation Data'!F179)),NA())</f>
        <v>#N/A</v>
      </c>
      <c r="AK185" s="530" t="e">
        <f ca="1">+IF(AND(ISNUMBER(OFFSET('Sanitation Data'!$G$4,0,10*ROW('Sanitation Data'!G179))),'Data Summary'!CZ185="Yes"),100-OFFSET('Sanitation Data'!$G$4,0,10*ROW('Sanitation Data'!G179)),NA())</f>
        <v>#N/A</v>
      </c>
      <c r="AL185" s="530" t="e">
        <f ca="1">+IF(AND(ISNUMBER(OFFSET('Sanitation Data'!$G$6,0,10*ROW('Sanitation Data'!G179))),'Data Summary'!DA185="Yes"),OFFSET('Sanitation Data'!$G$6,0,10*ROW('Sanitation Data'!G179)),NA())</f>
        <v>#N/A</v>
      </c>
      <c r="AM185" s="530" t="e">
        <f ca="1">+IF(AND(ISNUMBER(OFFSET('Sanitation Data'!$G$10,0,10*ROW('Sanitation Data'!G179))),'Data Summary'!DB185="Yes"),OFFSET('Sanitation Data'!$G$10,0,10*ROW('Sanitation Data'!G179)),NA())</f>
        <v>#N/A</v>
      </c>
      <c r="AN185" s="530" t="e">
        <f ca="1">+IF(AND(ISNUMBER(OFFSET('Sanitation Data'!$G$11,0,10*ROW('Sanitation Data'!G179))),'Data Summary'!DC185="Yes"),OFFSET('Sanitation Data'!$G$11,0,10*ROW('Sanitation Data'!G179)),NA())</f>
        <v>#N/A</v>
      </c>
      <c r="AO185" s="530" t="e">
        <f ca="1">+IF(AND(ISNUMBER(OFFSET('Sanitation Data'!$G$12,0,10*ROW('Sanitation Data'!G179))),'Data Summary'!DD185="Yes"),OFFSET('Sanitation Data'!$G$12,0,10*ROW('Sanitation Data'!G179)),NA())</f>
        <v>#N/A</v>
      </c>
      <c r="AP185" s="530" t="e">
        <f ca="1">+IF(AND(ISNUMBER(OFFSET('Sanitation Data'!$H$4,0,10*ROW('Sanitation Data'!H179))),'Data Summary'!DE185="Yes"),100-OFFSET('Sanitation Data'!$H$4,0,10*ROW('Sanitation Data'!H179)),NA())</f>
        <v>#N/A</v>
      </c>
      <c r="AQ185" s="530" t="e">
        <f ca="1">+IF(AND(ISNUMBER(OFFSET('Sanitation Data'!$H$6,0,10*ROW('Sanitation Data'!H179))),'Data Summary'!DF185="Yes"),OFFSET('Sanitation Data'!$H$6,0,10*ROW('Sanitation Data'!H179)),NA())</f>
        <v>#N/A</v>
      </c>
      <c r="AR185" s="530" t="e">
        <f ca="1">+IF(AND(ISNUMBER(OFFSET('Sanitation Data'!$H$10,0,10*ROW('Sanitation Data'!H179))),'Data Summary'!DG185="Yes"),OFFSET('Sanitation Data'!$H$10,0,10*ROW('Sanitation Data'!H179)),NA())</f>
        <v>#N/A</v>
      </c>
      <c r="AS185" s="530" t="e">
        <f ca="1">+IF(AND(ISNUMBER(OFFSET('Sanitation Data'!$H$11,0,10*ROW('Sanitation Data'!H179))),'Data Summary'!DH185="Yes"),OFFSET('Sanitation Data'!$H$11,0,10*ROW('Sanitation Data'!H179)),NA())</f>
        <v>#N/A</v>
      </c>
      <c r="AT185" s="530" t="e">
        <f ca="1">+IF(AND(ISNUMBER(OFFSET('Sanitation Data'!$H$12,0,10*ROW('Sanitation Data'!H179))),'Data Summary'!DI185="Yes"),OFFSET('Sanitation Data'!$H$12,0,10*ROW('Sanitation Data'!H179)),NA())</f>
        <v>#N/A</v>
      </c>
      <c r="AU185" s="530" t="e">
        <f ca="1">+IF(AND(ISNUMBER(OFFSET('Sanitation Data'!$I$4,0,10*ROW('Sanitation Data'!I179))),'Data Summary'!DJ185="Yes"),100-OFFSET('Sanitation Data'!$I$4,0,10*ROW('Sanitation Data'!I179)),NA())</f>
        <v>#N/A</v>
      </c>
      <c r="AV185" s="530" t="e">
        <f ca="1">+IF(AND(ISNUMBER(OFFSET('Sanitation Data'!$I$6,0,10*ROW('Sanitation Data'!I179))),'Data Summary'!DK185="Yes"),OFFSET('Sanitation Data'!$I$6,0,10*ROW('Sanitation Data'!I179)),NA())</f>
        <v>#N/A</v>
      </c>
      <c r="AW185" s="530" t="e">
        <f ca="1">+IF(AND(ISNUMBER(OFFSET('Sanitation Data'!$I$10,0,10*ROW('Sanitation Data'!I179))),'Data Summary'!DL185="Yes"),OFFSET('Sanitation Data'!$I$10,0,10*ROW('Sanitation Data'!I179)),NA())</f>
        <v>#N/A</v>
      </c>
      <c r="AX185" s="530" t="e">
        <f ca="1">+IF(AND(ISNUMBER(OFFSET('Sanitation Data'!$I$11,0,10*ROW('Sanitation Data'!I179))),'Data Summary'!DM185="Yes"),OFFSET('Sanitation Data'!$I$11,0,10*ROW('Sanitation Data'!I179)),NA())</f>
        <v>#N/A</v>
      </c>
      <c r="AY185" s="530" t="e">
        <f ca="1">+IF(AND(ISNUMBER(OFFSET('Sanitation Data'!$I$12,0,10*ROW('Sanitation Data'!I179))),'Data Summary'!DN185="Yes"),OFFSET('Sanitation Data'!$I$12,0,10*ROW('Sanitation Data'!I179)),NA())</f>
        <v>#N/A</v>
      </c>
      <c r="AZ185" s="531" t="e">
        <f ca="1">+IF(AND(ISNUMBER(OFFSET('Hygiene Data'!$D$5,0,10*ROW('Hygiene Data'!D179))),'Data Summary'!DO185="Yes"),OFFSET('Hygiene Data'!$D$5,0,10*ROW('Hygiene Data'!D179)),NA())</f>
        <v>#N/A</v>
      </c>
      <c r="BA185" s="531" t="e">
        <f ca="1">+IF(AND(ISNUMBER(OFFSET('Hygiene Data'!$D$7,0,10*ROW('Hygiene Data'!D179))),'Data Summary'!DP185="Yes"),OFFSET('Hygiene Data'!$D$7,0,10*ROW('Hygiene Data'!D179)),NA())</f>
        <v>#N/A</v>
      </c>
      <c r="BB185" s="531" t="e">
        <f ca="1">+IF(AND(ISNUMBER(OFFSET('Hygiene Data'!$D$9,0,10*ROW('Hygiene Data'!D179))),'Data Summary'!DQ185="Yes"),OFFSET('Hygiene Data'!$D$9,0,10*ROW('Hygiene Data'!D179)),NA())</f>
        <v>#N/A</v>
      </c>
      <c r="BC185" s="531" t="e">
        <f ca="1">+IF(AND(ISNUMBER(OFFSET('Hygiene Data'!$E$5,0,10*ROW('Hygiene Data'!E179))),'Data Summary'!DR185="Yes"),OFFSET('Hygiene Data'!$E$5,0,10*ROW('Hygiene Data'!E179)),NA())</f>
        <v>#N/A</v>
      </c>
      <c r="BD185" s="531" t="e">
        <f ca="1">+IF(AND(ISNUMBER(OFFSET('Hygiene Data'!$E$7,0,10*ROW('Hygiene Data'!E179))),'Data Summary'!DS185="Yes"),OFFSET('Hygiene Data'!$E$7,0,10*ROW('Hygiene Data'!E179)),NA())</f>
        <v>#N/A</v>
      </c>
      <c r="BE185" s="531" t="e">
        <f ca="1">+IF(AND(ISNUMBER(OFFSET('Hygiene Data'!$E$9,0,10*ROW('Hygiene Data'!E179))),'Data Summary'!DT185="Yes"),OFFSET('Hygiene Data'!$E$9,0,10*ROW('Hygiene Data'!E179)),NA())</f>
        <v>#N/A</v>
      </c>
      <c r="BF185" s="531" t="e">
        <f ca="1">+IF(AND(ISNUMBER(OFFSET('Hygiene Data'!$F$5,0,10*ROW('Hygiene Data'!F179))),'Data Summary'!DU185="Yes"),OFFSET('Hygiene Data'!$F$5,0,10*ROW('Hygiene Data'!F179)),NA())</f>
        <v>#N/A</v>
      </c>
      <c r="BG185" s="531" t="e">
        <f ca="1">+IF(AND(ISNUMBER(OFFSET('Hygiene Data'!$F$7,0,10*ROW('Hygiene Data'!F179))),'Data Summary'!DV185="Yes"),OFFSET('Hygiene Data'!$F$7,0,10*ROW('Hygiene Data'!F179)),NA())</f>
        <v>#N/A</v>
      </c>
      <c r="BH185" s="531" t="e">
        <f ca="1">+IF(AND(ISNUMBER(OFFSET('Hygiene Data'!$F$9,0,10*ROW('Hygiene Data'!F179))),'Data Summary'!DW185="Yes"),OFFSET('Hygiene Data'!$F$9,0,10*ROW('Hygiene Data'!F179)),NA())</f>
        <v>#N/A</v>
      </c>
      <c r="BI185" s="531" t="e">
        <f ca="1">+IF(AND(ISNUMBER(OFFSET('Hygiene Data'!$G$5,0,10*ROW('Hygiene Data'!G179))),'Data Summary'!DX185="Yes"),OFFSET('Hygiene Data'!$G$5,0,10*ROW('Hygiene Data'!G179)),NA())</f>
        <v>#N/A</v>
      </c>
      <c r="BJ185" s="531" t="e">
        <f ca="1">+IF(AND(ISNUMBER(OFFSET('Hygiene Data'!$G$7,0,10*ROW('Hygiene Data'!G179))),'Data Summary'!DY185="Yes"),OFFSET('Hygiene Data'!$G$7,0,10*ROW('Hygiene Data'!G179)),NA())</f>
        <v>#N/A</v>
      </c>
      <c r="BK185" s="531" t="e">
        <f ca="1">+IF(AND(ISNUMBER(OFFSET('Hygiene Data'!$G$9,0,10*ROW('Hygiene Data'!G179))),'Data Summary'!DZ185="Yes"),OFFSET('Hygiene Data'!$G$9,0,10*ROW('Hygiene Data'!G179)),NA())</f>
        <v>#N/A</v>
      </c>
      <c r="BL185" s="531" t="e">
        <f ca="1">+IF(AND(ISNUMBER(OFFSET('Hygiene Data'!$H$5,0,10*ROW('Hygiene Data'!H179))),'Data Summary'!EA185="Yes"),OFFSET('Hygiene Data'!$H$5,0,10*ROW('Hygiene Data'!H179)),NA())</f>
        <v>#N/A</v>
      </c>
      <c r="BM185" s="531" t="e">
        <f ca="1">+IF(AND(ISNUMBER(OFFSET('Hygiene Data'!$H$7,0,10*ROW('Hygiene Data'!H179))),'Data Summary'!EB185="Yes"),OFFSET('Hygiene Data'!$H$7,0,10*ROW('Hygiene Data'!H179)),NA())</f>
        <v>#N/A</v>
      </c>
      <c r="BN185" s="531" t="e">
        <f ca="1">+IF(AND(ISNUMBER(OFFSET('Hygiene Data'!$H$9,0,10*ROW('Hygiene Data'!H179))),'Data Summary'!EC185="Yes"),OFFSET('Hygiene Data'!$H$9,0,10*ROW('Hygiene Data'!H179)),NA())</f>
        <v>#N/A</v>
      </c>
      <c r="BO185" s="531" t="e">
        <f ca="1">+IF(AND(ISNUMBER(OFFSET('Hygiene Data'!$I$5,0,10*ROW('Hygiene Data'!I179))),'Data Summary'!ED185="Yes"),OFFSET('Hygiene Data'!$I$5,0,10*ROW('Hygiene Data'!I179)),NA())</f>
        <v>#N/A</v>
      </c>
      <c r="BP185" s="531" t="e">
        <f ca="1">+IF(AND(ISNUMBER(OFFSET('Hygiene Data'!$I$7,0,10*ROW('Hygiene Data'!I179))),'Data Summary'!EE185="Yes"),OFFSET('Hygiene Data'!$I$7,0,10*ROW('Hygiene Data'!I179)),NA())</f>
        <v>#N/A</v>
      </c>
      <c r="BQ185" s="531" t="e">
        <f ca="1">+IF(AND(ISNUMBER(OFFSET('Hygiene Data'!$I$9,0,10*ROW('Hygiene Data'!I179))),'Data Summary'!EF185="Yes"),OFFSET('Hygiene Data'!$I$9,0,10*ROW('Hygiene Data'!I179)),NA())</f>
        <v>#N/A</v>
      </c>
    </row>
    <row r="186" spans="1:69" x14ac:dyDescent="0.25">
      <c r="A186" s="527" t="e">
        <f ca="1">+RIGHT('Data Summary'!A186,LEN('Data Summary'!A186)-9)</f>
        <v>#VALUE!</v>
      </c>
      <c r="B186" s="501" t="str">
        <f ca="1">+IF(ISTEXT('Data Summary'!B186),'Data Summary'!B186,"")</f>
        <v/>
      </c>
      <c r="C186" s="528" t="e">
        <f ca="1">+VALUE('Data Summary'!C186)</f>
        <v>#VALUE!</v>
      </c>
      <c r="D186" s="529" t="e">
        <f ca="1">+IF(AND(ISNUMBER(OFFSET('Water Data'!$D$4,0,10*ROW('Water Data'!D180))),'Data Summary'!BS186="Yes"),100-OFFSET('Water Data'!$D$4,0,10*ROW('Water Data'!D180)),NA())</f>
        <v>#N/A</v>
      </c>
      <c r="E186" s="529" t="e">
        <f ca="1">+IF(AND(ISNUMBER(OFFSET('Water Data'!$D$6,0,10*ROW('Water Data'!D180))),'Data Summary'!BT186="Yes"),OFFSET('Water Data'!$D$6,0,10*ROW('Water Data'!D180)),NA())</f>
        <v>#N/A</v>
      </c>
      <c r="F186" s="529" t="e">
        <f ca="1">+IF(AND(ISNUMBER(OFFSET('Water Data'!$D$9,0,10*ROW('Water Data'!D180))),'Data Summary'!BU186="Yes"),OFFSET('Water Data'!$D$9,0,10*ROW('Water Data'!D180)),NA())</f>
        <v>#N/A</v>
      </c>
      <c r="G186" s="529" t="e">
        <f ca="1">+IF(AND(ISNUMBER(OFFSET('Water Data'!$E$4,0,10*ROW('Water Data'!E180))),'Data Summary'!BV186="Yes"),100-OFFSET('Water Data'!$E$4,0,10*ROW('Water Data'!E180)),NA())</f>
        <v>#N/A</v>
      </c>
      <c r="H186" s="529" t="e">
        <f ca="1">+IF(AND(ISNUMBER(OFFSET('Water Data'!$E$6,0,10*ROW('Water Data'!E180))),'Data Summary'!BW186="Yes"),OFFSET('Water Data'!$E$6,0,10*ROW('Water Data'!E180)),NA())</f>
        <v>#N/A</v>
      </c>
      <c r="I186" s="529" t="e">
        <f ca="1">+IF(AND(ISNUMBER(OFFSET('Water Data'!$E$9,0,10*ROW('Water Data'!E180))),'Data Summary'!BX186="Yes"),OFFSET('Water Data'!$E$9,0,10*ROW('Water Data'!E180)),NA())</f>
        <v>#N/A</v>
      </c>
      <c r="J186" s="529" t="e">
        <f ca="1">+IF(AND(ISNUMBER(OFFSET('Water Data'!$F$4,0,10*ROW('Water Data'!F180))),'Data Summary'!BY186="Yes"),100-OFFSET('Water Data'!$F$4,0,10*ROW('Water Data'!F180)),NA())</f>
        <v>#N/A</v>
      </c>
      <c r="K186" s="529" t="e">
        <f ca="1">+IF(AND(ISNUMBER(OFFSET('Water Data'!$F$6,0,10*ROW('Water Data'!F180))),'Data Summary'!BZ186="Yes"),OFFSET('Water Data'!$F$6,0,10*ROW('Water Data'!F180)),NA())</f>
        <v>#N/A</v>
      </c>
      <c r="L186" s="529" t="e">
        <f ca="1">+IF(AND(ISNUMBER(OFFSET('Water Data'!$F$9,0,10*ROW('Water Data'!F180))),'Data Summary'!CA186="Yes"),OFFSET('Water Data'!$F$9,0,10*ROW('Water Data'!F180)),NA())</f>
        <v>#N/A</v>
      </c>
      <c r="M186" s="529" t="e">
        <f ca="1">+IF(AND(ISNUMBER(OFFSET('Water Data'!$G$4,0,10*ROW('Water Data'!G180))),'Data Summary'!CB186="Yes"),100-OFFSET('Water Data'!$G$4,0,10*ROW('Water Data'!G180)),NA())</f>
        <v>#N/A</v>
      </c>
      <c r="N186" s="529" t="e">
        <f ca="1">+IF(AND(ISNUMBER(OFFSET('Water Data'!$G$6,0,10*ROW('Water Data'!G180))),'Data Summary'!CC186="Yes"),OFFSET('Water Data'!$G$6,0,10*ROW('Water Data'!G180)),NA())</f>
        <v>#N/A</v>
      </c>
      <c r="O186" s="529" t="e">
        <f ca="1">+IF(AND(ISNUMBER(OFFSET('Water Data'!$G$9,0,10*ROW('Water Data'!G180))),'Data Summary'!CD186="Yes"),OFFSET('Water Data'!$G$9,0,10*ROW('Water Data'!G180)),NA())</f>
        <v>#N/A</v>
      </c>
      <c r="P186" s="529" t="e">
        <f ca="1">+IF(AND(ISNUMBER(OFFSET('Water Data'!$H$4,0,10*ROW('Water Data'!H180))),'Data Summary'!CE186="Yes"),100-OFFSET('Water Data'!$H$4,0,10*ROW('Water Data'!H180)),NA())</f>
        <v>#N/A</v>
      </c>
      <c r="Q186" s="529" t="e">
        <f ca="1">+IF(AND(ISNUMBER(OFFSET('Water Data'!$H$6,0,10*ROW('Water Data'!H180))),'Data Summary'!CF186="Yes"),OFFSET('Water Data'!$H$6,0,10*ROW('Water Data'!H180)),NA())</f>
        <v>#N/A</v>
      </c>
      <c r="R186" s="529" t="e">
        <f ca="1">+IF(AND(ISNUMBER(OFFSET('Water Data'!$H$9,0,10*ROW('Water Data'!H180))),'Data Summary'!CG186="Yes"),OFFSET('Water Data'!$H$9,0,10*ROW('Water Data'!H180)),NA())</f>
        <v>#N/A</v>
      </c>
      <c r="S186" s="529" t="e">
        <f ca="1">+IF(AND(ISNUMBER(OFFSET('Water Data'!$I$4,0,10*ROW('Water Data'!I180))),'Data Summary'!CH186="Yes"),100-OFFSET('Water Data'!$I$4,0,10*ROW('Water Data'!I180)),NA())</f>
        <v>#N/A</v>
      </c>
      <c r="T186" s="529" t="e">
        <f ca="1">+IF(AND(ISNUMBER(OFFSET('Water Data'!$I$6,0,10*ROW('Water Data'!I180))),'Data Summary'!CI186="Yes"),OFFSET('Water Data'!$I$6,0,10*ROW('Water Data'!I180)),NA())</f>
        <v>#N/A</v>
      </c>
      <c r="U186" s="529" t="e">
        <f ca="1">+IF(AND(ISNUMBER(OFFSET('Water Data'!$I$9,0,10*ROW('Water Data'!I180))),'Data Summary'!CJ186="Yes"),OFFSET('Water Data'!$I$9,0,10*ROW('Water Data'!I180)),NA())</f>
        <v>#N/A</v>
      </c>
      <c r="V186" s="530" t="e">
        <f ca="1">+IF(AND(ISNUMBER(OFFSET('Sanitation Data'!$D$4,0,10*ROW('Sanitation Data'!D180))),'Data Summary'!CK186="Yes"),100-OFFSET('Sanitation Data'!$D$4,0,10*ROW('Sanitation Data'!D180)),NA())</f>
        <v>#N/A</v>
      </c>
      <c r="W186" s="530" t="e">
        <f ca="1">+IF(AND(ISNUMBER(OFFSET('Sanitation Data'!$D$6,0,10*ROW('Sanitation Data'!D180))),'Data Summary'!CL186="Yes"),OFFSET('Sanitation Data'!$D$6,0,10*ROW('Sanitation Data'!D180)),NA())</f>
        <v>#N/A</v>
      </c>
      <c r="X186" s="530" t="e">
        <f ca="1">+IF(AND(ISNUMBER(OFFSET('Sanitation Data'!$D$10,0,10*ROW('Sanitation Data'!D180))),'Data Summary'!CM186="Yes"),OFFSET('Sanitation Data'!$D$10,0,10*ROW('Sanitation Data'!D180)),NA())</f>
        <v>#N/A</v>
      </c>
      <c r="Y186" s="530" t="e">
        <f ca="1">+IF(AND(ISNUMBER(OFFSET('Sanitation Data'!$D$11,0,10*ROW('Sanitation Data'!D180))),'Data Summary'!CN186="Yes"),OFFSET('Sanitation Data'!$D$11,0,10*ROW('Sanitation Data'!D180)),NA())</f>
        <v>#N/A</v>
      </c>
      <c r="Z186" s="530" t="e">
        <f ca="1">+IF(AND(ISNUMBER(OFFSET('Sanitation Data'!$D$12,0,10*ROW('Sanitation Data'!D180))),'Data Summary'!CO186="Yes"),OFFSET('Sanitation Data'!$D$12,0,10*ROW('Sanitation Data'!D180)),NA())</f>
        <v>#N/A</v>
      </c>
      <c r="AA186" s="530" t="e">
        <f ca="1">+IF(AND(ISNUMBER(OFFSET('Sanitation Data'!$E$4,0,10*ROW('Sanitation Data'!E180))),'Data Summary'!CP186="Yes"),100-OFFSET('Sanitation Data'!$E$4,0,10*ROW('Sanitation Data'!E180)),NA())</f>
        <v>#N/A</v>
      </c>
      <c r="AB186" s="530" t="e">
        <f ca="1">+IF(AND(ISNUMBER(OFFSET('Sanitation Data'!$E$6,0,10*ROW('Sanitation Data'!E180))),'Data Summary'!CQ186="Yes"),OFFSET('Sanitation Data'!$E$6,0,10*ROW('Sanitation Data'!E180)),NA())</f>
        <v>#N/A</v>
      </c>
      <c r="AC186" s="530" t="e">
        <f ca="1">+IF(AND(ISNUMBER(OFFSET('Sanitation Data'!$E$10,0,10*ROW('Sanitation Data'!E180))),'Data Summary'!CR186="Yes"),OFFSET('Sanitation Data'!$E$10,0,10*ROW('Sanitation Data'!E180)),NA())</f>
        <v>#N/A</v>
      </c>
      <c r="AD186" s="530" t="e">
        <f ca="1">+IF(AND(ISNUMBER(OFFSET('Sanitation Data'!$E$11,0,10*ROW('Sanitation Data'!E180))),'Data Summary'!CS186="Yes"),OFFSET('Sanitation Data'!$E$11,0,10*ROW('Sanitation Data'!E180)),NA())</f>
        <v>#N/A</v>
      </c>
      <c r="AE186" s="530" t="e">
        <f ca="1">+IF(AND(ISNUMBER(OFFSET('Sanitation Data'!$E$12,0,10*ROW('Sanitation Data'!E180))),'Data Summary'!CT186="Yes"),OFFSET('Sanitation Data'!$E$12,0,10*ROW('Sanitation Data'!E180)),NA())</f>
        <v>#N/A</v>
      </c>
      <c r="AF186" s="530" t="e">
        <f ca="1">+IF(AND(ISNUMBER(OFFSET('Sanitation Data'!$F$4,0,10*ROW('Sanitation Data'!F180))),'Data Summary'!CU186="Yes"),100-OFFSET('Sanitation Data'!$F$4,0,10*ROW('Sanitation Data'!F180)),NA())</f>
        <v>#N/A</v>
      </c>
      <c r="AG186" s="530" t="e">
        <f ca="1">+IF(AND(ISNUMBER(OFFSET('Sanitation Data'!$F$6,0,10*ROW('Sanitation Data'!F180))),'Data Summary'!CV186="Yes"),OFFSET('Sanitation Data'!$F$6,0,10*ROW('Sanitation Data'!F180)),NA())</f>
        <v>#N/A</v>
      </c>
      <c r="AH186" s="530" t="e">
        <f ca="1">+IF(AND(ISNUMBER(OFFSET('Sanitation Data'!$F$10,0,10*ROW('Sanitation Data'!F180))),'Data Summary'!CW186="Yes"),OFFSET('Sanitation Data'!$F$10,0,10*ROW('Sanitation Data'!F180)),NA())</f>
        <v>#N/A</v>
      </c>
      <c r="AI186" s="530" t="e">
        <f ca="1">+IF(AND(ISNUMBER(OFFSET('Sanitation Data'!$F$11,0,10*ROW('Sanitation Data'!F180))),'Data Summary'!CX186="Yes"),OFFSET('Sanitation Data'!$F$11,0,10*ROW('Sanitation Data'!F180)),NA())</f>
        <v>#N/A</v>
      </c>
      <c r="AJ186" s="530" t="e">
        <f ca="1">+IF(AND(ISNUMBER(OFFSET('Sanitation Data'!$F$12,0,10*ROW('Sanitation Data'!F180))),'Data Summary'!CY186="Yes"),OFFSET('Sanitation Data'!$F$12,0,10*ROW('Sanitation Data'!F180)),NA())</f>
        <v>#N/A</v>
      </c>
      <c r="AK186" s="530" t="e">
        <f ca="1">+IF(AND(ISNUMBER(OFFSET('Sanitation Data'!$G$4,0,10*ROW('Sanitation Data'!G180))),'Data Summary'!CZ186="Yes"),100-OFFSET('Sanitation Data'!$G$4,0,10*ROW('Sanitation Data'!G180)),NA())</f>
        <v>#N/A</v>
      </c>
      <c r="AL186" s="530" t="e">
        <f ca="1">+IF(AND(ISNUMBER(OFFSET('Sanitation Data'!$G$6,0,10*ROW('Sanitation Data'!G180))),'Data Summary'!DA186="Yes"),OFFSET('Sanitation Data'!$G$6,0,10*ROW('Sanitation Data'!G180)),NA())</f>
        <v>#N/A</v>
      </c>
      <c r="AM186" s="530" t="e">
        <f ca="1">+IF(AND(ISNUMBER(OFFSET('Sanitation Data'!$G$10,0,10*ROW('Sanitation Data'!G180))),'Data Summary'!DB186="Yes"),OFFSET('Sanitation Data'!$G$10,0,10*ROW('Sanitation Data'!G180)),NA())</f>
        <v>#N/A</v>
      </c>
      <c r="AN186" s="530" t="e">
        <f ca="1">+IF(AND(ISNUMBER(OFFSET('Sanitation Data'!$G$11,0,10*ROW('Sanitation Data'!G180))),'Data Summary'!DC186="Yes"),OFFSET('Sanitation Data'!$G$11,0,10*ROW('Sanitation Data'!G180)),NA())</f>
        <v>#N/A</v>
      </c>
      <c r="AO186" s="530" t="e">
        <f ca="1">+IF(AND(ISNUMBER(OFFSET('Sanitation Data'!$G$12,0,10*ROW('Sanitation Data'!G180))),'Data Summary'!DD186="Yes"),OFFSET('Sanitation Data'!$G$12,0,10*ROW('Sanitation Data'!G180)),NA())</f>
        <v>#N/A</v>
      </c>
      <c r="AP186" s="530" t="e">
        <f ca="1">+IF(AND(ISNUMBER(OFFSET('Sanitation Data'!$H$4,0,10*ROW('Sanitation Data'!H180))),'Data Summary'!DE186="Yes"),100-OFFSET('Sanitation Data'!$H$4,0,10*ROW('Sanitation Data'!H180)),NA())</f>
        <v>#N/A</v>
      </c>
      <c r="AQ186" s="530" t="e">
        <f ca="1">+IF(AND(ISNUMBER(OFFSET('Sanitation Data'!$H$6,0,10*ROW('Sanitation Data'!H180))),'Data Summary'!DF186="Yes"),OFFSET('Sanitation Data'!$H$6,0,10*ROW('Sanitation Data'!H180)),NA())</f>
        <v>#N/A</v>
      </c>
      <c r="AR186" s="530" t="e">
        <f ca="1">+IF(AND(ISNUMBER(OFFSET('Sanitation Data'!$H$10,0,10*ROW('Sanitation Data'!H180))),'Data Summary'!DG186="Yes"),OFFSET('Sanitation Data'!$H$10,0,10*ROW('Sanitation Data'!H180)),NA())</f>
        <v>#N/A</v>
      </c>
      <c r="AS186" s="530" t="e">
        <f ca="1">+IF(AND(ISNUMBER(OFFSET('Sanitation Data'!$H$11,0,10*ROW('Sanitation Data'!H180))),'Data Summary'!DH186="Yes"),OFFSET('Sanitation Data'!$H$11,0,10*ROW('Sanitation Data'!H180)),NA())</f>
        <v>#N/A</v>
      </c>
      <c r="AT186" s="530" t="e">
        <f ca="1">+IF(AND(ISNUMBER(OFFSET('Sanitation Data'!$H$12,0,10*ROW('Sanitation Data'!H180))),'Data Summary'!DI186="Yes"),OFFSET('Sanitation Data'!$H$12,0,10*ROW('Sanitation Data'!H180)),NA())</f>
        <v>#N/A</v>
      </c>
      <c r="AU186" s="530" t="e">
        <f ca="1">+IF(AND(ISNUMBER(OFFSET('Sanitation Data'!$I$4,0,10*ROW('Sanitation Data'!I180))),'Data Summary'!DJ186="Yes"),100-OFFSET('Sanitation Data'!$I$4,0,10*ROW('Sanitation Data'!I180)),NA())</f>
        <v>#N/A</v>
      </c>
      <c r="AV186" s="530" t="e">
        <f ca="1">+IF(AND(ISNUMBER(OFFSET('Sanitation Data'!$I$6,0,10*ROW('Sanitation Data'!I180))),'Data Summary'!DK186="Yes"),OFFSET('Sanitation Data'!$I$6,0,10*ROW('Sanitation Data'!I180)),NA())</f>
        <v>#N/A</v>
      </c>
      <c r="AW186" s="530" t="e">
        <f ca="1">+IF(AND(ISNUMBER(OFFSET('Sanitation Data'!$I$10,0,10*ROW('Sanitation Data'!I180))),'Data Summary'!DL186="Yes"),OFFSET('Sanitation Data'!$I$10,0,10*ROW('Sanitation Data'!I180)),NA())</f>
        <v>#N/A</v>
      </c>
      <c r="AX186" s="530" t="e">
        <f ca="1">+IF(AND(ISNUMBER(OFFSET('Sanitation Data'!$I$11,0,10*ROW('Sanitation Data'!I180))),'Data Summary'!DM186="Yes"),OFFSET('Sanitation Data'!$I$11,0,10*ROW('Sanitation Data'!I180)),NA())</f>
        <v>#N/A</v>
      </c>
      <c r="AY186" s="530" t="e">
        <f ca="1">+IF(AND(ISNUMBER(OFFSET('Sanitation Data'!$I$12,0,10*ROW('Sanitation Data'!I180))),'Data Summary'!DN186="Yes"),OFFSET('Sanitation Data'!$I$12,0,10*ROW('Sanitation Data'!I180)),NA())</f>
        <v>#N/A</v>
      </c>
      <c r="AZ186" s="531" t="e">
        <f ca="1">+IF(AND(ISNUMBER(OFFSET('Hygiene Data'!$D$5,0,10*ROW('Hygiene Data'!D180))),'Data Summary'!DO186="Yes"),OFFSET('Hygiene Data'!$D$5,0,10*ROW('Hygiene Data'!D180)),NA())</f>
        <v>#N/A</v>
      </c>
      <c r="BA186" s="531" t="e">
        <f ca="1">+IF(AND(ISNUMBER(OFFSET('Hygiene Data'!$D$7,0,10*ROW('Hygiene Data'!D180))),'Data Summary'!DP186="Yes"),OFFSET('Hygiene Data'!$D$7,0,10*ROW('Hygiene Data'!D180)),NA())</f>
        <v>#N/A</v>
      </c>
      <c r="BB186" s="531" t="e">
        <f ca="1">+IF(AND(ISNUMBER(OFFSET('Hygiene Data'!$D$9,0,10*ROW('Hygiene Data'!D180))),'Data Summary'!DQ186="Yes"),OFFSET('Hygiene Data'!$D$9,0,10*ROW('Hygiene Data'!D180)),NA())</f>
        <v>#N/A</v>
      </c>
      <c r="BC186" s="531" t="e">
        <f ca="1">+IF(AND(ISNUMBER(OFFSET('Hygiene Data'!$E$5,0,10*ROW('Hygiene Data'!E180))),'Data Summary'!DR186="Yes"),OFFSET('Hygiene Data'!$E$5,0,10*ROW('Hygiene Data'!E180)),NA())</f>
        <v>#N/A</v>
      </c>
      <c r="BD186" s="531" t="e">
        <f ca="1">+IF(AND(ISNUMBER(OFFSET('Hygiene Data'!$E$7,0,10*ROW('Hygiene Data'!E180))),'Data Summary'!DS186="Yes"),OFFSET('Hygiene Data'!$E$7,0,10*ROW('Hygiene Data'!E180)),NA())</f>
        <v>#N/A</v>
      </c>
      <c r="BE186" s="531" t="e">
        <f ca="1">+IF(AND(ISNUMBER(OFFSET('Hygiene Data'!$E$9,0,10*ROW('Hygiene Data'!E180))),'Data Summary'!DT186="Yes"),OFFSET('Hygiene Data'!$E$9,0,10*ROW('Hygiene Data'!E180)),NA())</f>
        <v>#N/A</v>
      </c>
      <c r="BF186" s="531" t="e">
        <f ca="1">+IF(AND(ISNUMBER(OFFSET('Hygiene Data'!$F$5,0,10*ROW('Hygiene Data'!F180))),'Data Summary'!DU186="Yes"),OFFSET('Hygiene Data'!$F$5,0,10*ROW('Hygiene Data'!F180)),NA())</f>
        <v>#N/A</v>
      </c>
      <c r="BG186" s="531" t="e">
        <f ca="1">+IF(AND(ISNUMBER(OFFSET('Hygiene Data'!$F$7,0,10*ROW('Hygiene Data'!F180))),'Data Summary'!DV186="Yes"),OFFSET('Hygiene Data'!$F$7,0,10*ROW('Hygiene Data'!F180)),NA())</f>
        <v>#N/A</v>
      </c>
      <c r="BH186" s="531" t="e">
        <f ca="1">+IF(AND(ISNUMBER(OFFSET('Hygiene Data'!$F$9,0,10*ROW('Hygiene Data'!F180))),'Data Summary'!DW186="Yes"),OFFSET('Hygiene Data'!$F$9,0,10*ROW('Hygiene Data'!F180)),NA())</f>
        <v>#N/A</v>
      </c>
      <c r="BI186" s="531" t="e">
        <f ca="1">+IF(AND(ISNUMBER(OFFSET('Hygiene Data'!$G$5,0,10*ROW('Hygiene Data'!G180))),'Data Summary'!DX186="Yes"),OFFSET('Hygiene Data'!$G$5,0,10*ROW('Hygiene Data'!G180)),NA())</f>
        <v>#N/A</v>
      </c>
      <c r="BJ186" s="531" t="e">
        <f ca="1">+IF(AND(ISNUMBER(OFFSET('Hygiene Data'!$G$7,0,10*ROW('Hygiene Data'!G180))),'Data Summary'!DY186="Yes"),OFFSET('Hygiene Data'!$G$7,0,10*ROW('Hygiene Data'!G180)),NA())</f>
        <v>#N/A</v>
      </c>
      <c r="BK186" s="531" t="e">
        <f ca="1">+IF(AND(ISNUMBER(OFFSET('Hygiene Data'!$G$9,0,10*ROW('Hygiene Data'!G180))),'Data Summary'!DZ186="Yes"),OFFSET('Hygiene Data'!$G$9,0,10*ROW('Hygiene Data'!G180)),NA())</f>
        <v>#N/A</v>
      </c>
      <c r="BL186" s="531" t="e">
        <f ca="1">+IF(AND(ISNUMBER(OFFSET('Hygiene Data'!$H$5,0,10*ROW('Hygiene Data'!H180))),'Data Summary'!EA186="Yes"),OFFSET('Hygiene Data'!$H$5,0,10*ROW('Hygiene Data'!H180)),NA())</f>
        <v>#N/A</v>
      </c>
      <c r="BM186" s="531" t="e">
        <f ca="1">+IF(AND(ISNUMBER(OFFSET('Hygiene Data'!$H$7,0,10*ROW('Hygiene Data'!H180))),'Data Summary'!EB186="Yes"),OFFSET('Hygiene Data'!$H$7,0,10*ROW('Hygiene Data'!H180)),NA())</f>
        <v>#N/A</v>
      </c>
      <c r="BN186" s="531" t="e">
        <f ca="1">+IF(AND(ISNUMBER(OFFSET('Hygiene Data'!$H$9,0,10*ROW('Hygiene Data'!H180))),'Data Summary'!EC186="Yes"),OFFSET('Hygiene Data'!$H$9,0,10*ROW('Hygiene Data'!H180)),NA())</f>
        <v>#N/A</v>
      </c>
      <c r="BO186" s="531" t="e">
        <f ca="1">+IF(AND(ISNUMBER(OFFSET('Hygiene Data'!$I$5,0,10*ROW('Hygiene Data'!I180))),'Data Summary'!ED186="Yes"),OFFSET('Hygiene Data'!$I$5,0,10*ROW('Hygiene Data'!I180)),NA())</f>
        <v>#N/A</v>
      </c>
      <c r="BP186" s="531" t="e">
        <f ca="1">+IF(AND(ISNUMBER(OFFSET('Hygiene Data'!$I$7,0,10*ROW('Hygiene Data'!I180))),'Data Summary'!EE186="Yes"),OFFSET('Hygiene Data'!$I$7,0,10*ROW('Hygiene Data'!I180)),NA())</f>
        <v>#N/A</v>
      </c>
      <c r="BQ186" s="531" t="e">
        <f ca="1">+IF(AND(ISNUMBER(OFFSET('Hygiene Data'!$I$9,0,10*ROW('Hygiene Data'!I180))),'Data Summary'!EF186="Yes"),OFFSET('Hygiene Data'!$I$9,0,10*ROW('Hygiene Data'!I180)),NA())</f>
        <v>#N/A</v>
      </c>
    </row>
    <row r="187" spans="1:69" x14ac:dyDescent="0.25">
      <c r="A187" s="527" t="e">
        <f ca="1">+RIGHT('Data Summary'!A187,LEN('Data Summary'!A187)-9)</f>
        <v>#VALUE!</v>
      </c>
      <c r="B187" s="501" t="str">
        <f ca="1">+IF(ISTEXT('Data Summary'!B187),'Data Summary'!B187,"")</f>
        <v/>
      </c>
      <c r="C187" s="528" t="e">
        <f ca="1">+VALUE('Data Summary'!C187)</f>
        <v>#VALUE!</v>
      </c>
      <c r="D187" s="529" t="e">
        <f ca="1">+IF(AND(ISNUMBER(OFFSET('Water Data'!$D$4,0,10*ROW('Water Data'!D181))),'Data Summary'!BS187="Yes"),100-OFFSET('Water Data'!$D$4,0,10*ROW('Water Data'!D181)),NA())</f>
        <v>#N/A</v>
      </c>
      <c r="E187" s="529" t="e">
        <f ca="1">+IF(AND(ISNUMBER(OFFSET('Water Data'!$D$6,0,10*ROW('Water Data'!D181))),'Data Summary'!BT187="Yes"),OFFSET('Water Data'!$D$6,0,10*ROW('Water Data'!D181)),NA())</f>
        <v>#N/A</v>
      </c>
      <c r="F187" s="529" t="e">
        <f ca="1">+IF(AND(ISNUMBER(OFFSET('Water Data'!$D$9,0,10*ROW('Water Data'!D181))),'Data Summary'!BU187="Yes"),OFFSET('Water Data'!$D$9,0,10*ROW('Water Data'!D181)),NA())</f>
        <v>#N/A</v>
      </c>
      <c r="G187" s="529" t="e">
        <f ca="1">+IF(AND(ISNUMBER(OFFSET('Water Data'!$E$4,0,10*ROW('Water Data'!E181))),'Data Summary'!BV187="Yes"),100-OFFSET('Water Data'!$E$4,0,10*ROW('Water Data'!E181)),NA())</f>
        <v>#N/A</v>
      </c>
      <c r="H187" s="529" t="e">
        <f ca="1">+IF(AND(ISNUMBER(OFFSET('Water Data'!$E$6,0,10*ROW('Water Data'!E181))),'Data Summary'!BW187="Yes"),OFFSET('Water Data'!$E$6,0,10*ROW('Water Data'!E181)),NA())</f>
        <v>#N/A</v>
      </c>
      <c r="I187" s="529" t="e">
        <f ca="1">+IF(AND(ISNUMBER(OFFSET('Water Data'!$E$9,0,10*ROW('Water Data'!E181))),'Data Summary'!BX187="Yes"),OFFSET('Water Data'!$E$9,0,10*ROW('Water Data'!E181)),NA())</f>
        <v>#N/A</v>
      </c>
      <c r="J187" s="529" t="e">
        <f ca="1">+IF(AND(ISNUMBER(OFFSET('Water Data'!$F$4,0,10*ROW('Water Data'!F181))),'Data Summary'!BY187="Yes"),100-OFFSET('Water Data'!$F$4,0,10*ROW('Water Data'!F181)),NA())</f>
        <v>#N/A</v>
      </c>
      <c r="K187" s="529" t="e">
        <f ca="1">+IF(AND(ISNUMBER(OFFSET('Water Data'!$F$6,0,10*ROW('Water Data'!F181))),'Data Summary'!BZ187="Yes"),OFFSET('Water Data'!$F$6,0,10*ROW('Water Data'!F181)),NA())</f>
        <v>#N/A</v>
      </c>
      <c r="L187" s="529" t="e">
        <f ca="1">+IF(AND(ISNUMBER(OFFSET('Water Data'!$F$9,0,10*ROW('Water Data'!F181))),'Data Summary'!CA187="Yes"),OFFSET('Water Data'!$F$9,0,10*ROW('Water Data'!F181)),NA())</f>
        <v>#N/A</v>
      </c>
      <c r="M187" s="529" t="e">
        <f ca="1">+IF(AND(ISNUMBER(OFFSET('Water Data'!$G$4,0,10*ROW('Water Data'!G181))),'Data Summary'!CB187="Yes"),100-OFFSET('Water Data'!$G$4,0,10*ROW('Water Data'!G181)),NA())</f>
        <v>#N/A</v>
      </c>
      <c r="N187" s="529" t="e">
        <f ca="1">+IF(AND(ISNUMBER(OFFSET('Water Data'!$G$6,0,10*ROW('Water Data'!G181))),'Data Summary'!CC187="Yes"),OFFSET('Water Data'!$G$6,0,10*ROW('Water Data'!G181)),NA())</f>
        <v>#N/A</v>
      </c>
      <c r="O187" s="529" t="e">
        <f ca="1">+IF(AND(ISNUMBER(OFFSET('Water Data'!$G$9,0,10*ROW('Water Data'!G181))),'Data Summary'!CD187="Yes"),OFFSET('Water Data'!$G$9,0,10*ROW('Water Data'!G181)),NA())</f>
        <v>#N/A</v>
      </c>
      <c r="P187" s="529" t="e">
        <f ca="1">+IF(AND(ISNUMBER(OFFSET('Water Data'!$H$4,0,10*ROW('Water Data'!H181))),'Data Summary'!CE187="Yes"),100-OFFSET('Water Data'!$H$4,0,10*ROW('Water Data'!H181)),NA())</f>
        <v>#N/A</v>
      </c>
      <c r="Q187" s="529" t="e">
        <f ca="1">+IF(AND(ISNUMBER(OFFSET('Water Data'!$H$6,0,10*ROW('Water Data'!H181))),'Data Summary'!CF187="Yes"),OFFSET('Water Data'!$H$6,0,10*ROW('Water Data'!H181)),NA())</f>
        <v>#N/A</v>
      </c>
      <c r="R187" s="529" t="e">
        <f ca="1">+IF(AND(ISNUMBER(OFFSET('Water Data'!$H$9,0,10*ROW('Water Data'!H181))),'Data Summary'!CG187="Yes"),OFFSET('Water Data'!$H$9,0,10*ROW('Water Data'!H181)),NA())</f>
        <v>#N/A</v>
      </c>
      <c r="S187" s="529" t="e">
        <f ca="1">+IF(AND(ISNUMBER(OFFSET('Water Data'!$I$4,0,10*ROW('Water Data'!I181))),'Data Summary'!CH187="Yes"),100-OFFSET('Water Data'!$I$4,0,10*ROW('Water Data'!I181)),NA())</f>
        <v>#N/A</v>
      </c>
      <c r="T187" s="529" t="e">
        <f ca="1">+IF(AND(ISNUMBER(OFFSET('Water Data'!$I$6,0,10*ROW('Water Data'!I181))),'Data Summary'!CI187="Yes"),OFFSET('Water Data'!$I$6,0,10*ROW('Water Data'!I181)),NA())</f>
        <v>#N/A</v>
      </c>
      <c r="U187" s="529" t="e">
        <f ca="1">+IF(AND(ISNUMBER(OFFSET('Water Data'!$I$9,0,10*ROW('Water Data'!I181))),'Data Summary'!CJ187="Yes"),OFFSET('Water Data'!$I$9,0,10*ROW('Water Data'!I181)),NA())</f>
        <v>#N/A</v>
      </c>
      <c r="V187" s="530" t="e">
        <f ca="1">+IF(AND(ISNUMBER(OFFSET('Sanitation Data'!$D$4,0,10*ROW('Sanitation Data'!D181))),'Data Summary'!CK187="Yes"),100-OFFSET('Sanitation Data'!$D$4,0,10*ROW('Sanitation Data'!D181)),NA())</f>
        <v>#N/A</v>
      </c>
      <c r="W187" s="530" t="e">
        <f ca="1">+IF(AND(ISNUMBER(OFFSET('Sanitation Data'!$D$6,0,10*ROW('Sanitation Data'!D181))),'Data Summary'!CL187="Yes"),OFFSET('Sanitation Data'!$D$6,0,10*ROW('Sanitation Data'!D181)),NA())</f>
        <v>#N/A</v>
      </c>
      <c r="X187" s="530" t="e">
        <f ca="1">+IF(AND(ISNUMBER(OFFSET('Sanitation Data'!$D$10,0,10*ROW('Sanitation Data'!D181))),'Data Summary'!CM187="Yes"),OFFSET('Sanitation Data'!$D$10,0,10*ROW('Sanitation Data'!D181)),NA())</f>
        <v>#N/A</v>
      </c>
      <c r="Y187" s="530" t="e">
        <f ca="1">+IF(AND(ISNUMBER(OFFSET('Sanitation Data'!$D$11,0,10*ROW('Sanitation Data'!D181))),'Data Summary'!CN187="Yes"),OFFSET('Sanitation Data'!$D$11,0,10*ROW('Sanitation Data'!D181)),NA())</f>
        <v>#N/A</v>
      </c>
      <c r="Z187" s="530" t="e">
        <f ca="1">+IF(AND(ISNUMBER(OFFSET('Sanitation Data'!$D$12,0,10*ROW('Sanitation Data'!D181))),'Data Summary'!CO187="Yes"),OFFSET('Sanitation Data'!$D$12,0,10*ROW('Sanitation Data'!D181)),NA())</f>
        <v>#N/A</v>
      </c>
      <c r="AA187" s="530" t="e">
        <f ca="1">+IF(AND(ISNUMBER(OFFSET('Sanitation Data'!$E$4,0,10*ROW('Sanitation Data'!E181))),'Data Summary'!CP187="Yes"),100-OFFSET('Sanitation Data'!$E$4,0,10*ROW('Sanitation Data'!E181)),NA())</f>
        <v>#N/A</v>
      </c>
      <c r="AB187" s="530" t="e">
        <f ca="1">+IF(AND(ISNUMBER(OFFSET('Sanitation Data'!$E$6,0,10*ROW('Sanitation Data'!E181))),'Data Summary'!CQ187="Yes"),OFFSET('Sanitation Data'!$E$6,0,10*ROW('Sanitation Data'!E181)),NA())</f>
        <v>#N/A</v>
      </c>
      <c r="AC187" s="530" t="e">
        <f ca="1">+IF(AND(ISNUMBER(OFFSET('Sanitation Data'!$E$10,0,10*ROW('Sanitation Data'!E181))),'Data Summary'!CR187="Yes"),OFFSET('Sanitation Data'!$E$10,0,10*ROW('Sanitation Data'!E181)),NA())</f>
        <v>#N/A</v>
      </c>
      <c r="AD187" s="530" t="e">
        <f ca="1">+IF(AND(ISNUMBER(OFFSET('Sanitation Data'!$E$11,0,10*ROW('Sanitation Data'!E181))),'Data Summary'!CS187="Yes"),OFFSET('Sanitation Data'!$E$11,0,10*ROW('Sanitation Data'!E181)),NA())</f>
        <v>#N/A</v>
      </c>
      <c r="AE187" s="530" t="e">
        <f ca="1">+IF(AND(ISNUMBER(OFFSET('Sanitation Data'!$E$12,0,10*ROW('Sanitation Data'!E181))),'Data Summary'!CT187="Yes"),OFFSET('Sanitation Data'!$E$12,0,10*ROW('Sanitation Data'!E181)),NA())</f>
        <v>#N/A</v>
      </c>
      <c r="AF187" s="530" t="e">
        <f ca="1">+IF(AND(ISNUMBER(OFFSET('Sanitation Data'!$F$4,0,10*ROW('Sanitation Data'!F181))),'Data Summary'!CU187="Yes"),100-OFFSET('Sanitation Data'!$F$4,0,10*ROW('Sanitation Data'!F181)),NA())</f>
        <v>#N/A</v>
      </c>
      <c r="AG187" s="530" t="e">
        <f ca="1">+IF(AND(ISNUMBER(OFFSET('Sanitation Data'!$F$6,0,10*ROW('Sanitation Data'!F181))),'Data Summary'!CV187="Yes"),OFFSET('Sanitation Data'!$F$6,0,10*ROW('Sanitation Data'!F181)),NA())</f>
        <v>#N/A</v>
      </c>
      <c r="AH187" s="530" t="e">
        <f ca="1">+IF(AND(ISNUMBER(OFFSET('Sanitation Data'!$F$10,0,10*ROW('Sanitation Data'!F181))),'Data Summary'!CW187="Yes"),OFFSET('Sanitation Data'!$F$10,0,10*ROW('Sanitation Data'!F181)),NA())</f>
        <v>#N/A</v>
      </c>
      <c r="AI187" s="530" t="e">
        <f ca="1">+IF(AND(ISNUMBER(OFFSET('Sanitation Data'!$F$11,0,10*ROW('Sanitation Data'!F181))),'Data Summary'!CX187="Yes"),OFFSET('Sanitation Data'!$F$11,0,10*ROW('Sanitation Data'!F181)),NA())</f>
        <v>#N/A</v>
      </c>
      <c r="AJ187" s="530" t="e">
        <f ca="1">+IF(AND(ISNUMBER(OFFSET('Sanitation Data'!$F$12,0,10*ROW('Sanitation Data'!F181))),'Data Summary'!CY187="Yes"),OFFSET('Sanitation Data'!$F$12,0,10*ROW('Sanitation Data'!F181)),NA())</f>
        <v>#N/A</v>
      </c>
      <c r="AK187" s="530" t="e">
        <f ca="1">+IF(AND(ISNUMBER(OFFSET('Sanitation Data'!$G$4,0,10*ROW('Sanitation Data'!G181))),'Data Summary'!CZ187="Yes"),100-OFFSET('Sanitation Data'!$G$4,0,10*ROW('Sanitation Data'!G181)),NA())</f>
        <v>#N/A</v>
      </c>
      <c r="AL187" s="530" t="e">
        <f ca="1">+IF(AND(ISNUMBER(OFFSET('Sanitation Data'!$G$6,0,10*ROW('Sanitation Data'!G181))),'Data Summary'!DA187="Yes"),OFFSET('Sanitation Data'!$G$6,0,10*ROW('Sanitation Data'!G181)),NA())</f>
        <v>#N/A</v>
      </c>
      <c r="AM187" s="530" t="e">
        <f ca="1">+IF(AND(ISNUMBER(OFFSET('Sanitation Data'!$G$10,0,10*ROW('Sanitation Data'!G181))),'Data Summary'!DB187="Yes"),OFFSET('Sanitation Data'!$G$10,0,10*ROW('Sanitation Data'!G181)),NA())</f>
        <v>#N/A</v>
      </c>
      <c r="AN187" s="530" t="e">
        <f ca="1">+IF(AND(ISNUMBER(OFFSET('Sanitation Data'!$G$11,0,10*ROW('Sanitation Data'!G181))),'Data Summary'!DC187="Yes"),OFFSET('Sanitation Data'!$G$11,0,10*ROW('Sanitation Data'!G181)),NA())</f>
        <v>#N/A</v>
      </c>
      <c r="AO187" s="530" t="e">
        <f ca="1">+IF(AND(ISNUMBER(OFFSET('Sanitation Data'!$G$12,0,10*ROW('Sanitation Data'!G181))),'Data Summary'!DD187="Yes"),OFFSET('Sanitation Data'!$G$12,0,10*ROW('Sanitation Data'!G181)),NA())</f>
        <v>#N/A</v>
      </c>
      <c r="AP187" s="530" t="e">
        <f ca="1">+IF(AND(ISNUMBER(OFFSET('Sanitation Data'!$H$4,0,10*ROW('Sanitation Data'!H181))),'Data Summary'!DE187="Yes"),100-OFFSET('Sanitation Data'!$H$4,0,10*ROW('Sanitation Data'!H181)),NA())</f>
        <v>#N/A</v>
      </c>
      <c r="AQ187" s="530" t="e">
        <f ca="1">+IF(AND(ISNUMBER(OFFSET('Sanitation Data'!$H$6,0,10*ROW('Sanitation Data'!H181))),'Data Summary'!DF187="Yes"),OFFSET('Sanitation Data'!$H$6,0,10*ROW('Sanitation Data'!H181)),NA())</f>
        <v>#N/A</v>
      </c>
      <c r="AR187" s="530" t="e">
        <f ca="1">+IF(AND(ISNUMBER(OFFSET('Sanitation Data'!$H$10,0,10*ROW('Sanitation Data'!H181))),'Data Summary'!DG187="Yes"),OFFSET('Sanitation Data'!$H$10,0,10*ROW('Sanitation Data'!H181)),NA())</f>
        <v>#N/A</v>
      </c>
      <c r="AS187" s="530" t="e">
        <f ca="1">+IF(AND(ISNUMBER(OFFSET('Sanitation Data'!$H$11,0,10*ROW('Sanitation Data'!H181))),'Data Summary'!DH187="Yes"),OFFSET('Sanitation Data'!$H$11,0,10*ROW('Sanitation Data'!H181)),NA())</f>
        <v>#N/A</v>
      </c>
      <c r="AT187" s="530" t="e">
        <f ca="1">+IF(AND(ISNUMBER(OFFSET('Sanitation Data'!$H$12,0,10*ROW('Sanitation Data'!H181))),'Data Summary'!DI187="Yes"),OFFSET('Sanitation Data'!$H$12,0,10*ROW('Sanitation Data'!H181)),NA())</f>
        <v>#N/A</v>
      </c>
      <c r="AU187" s="530" t="e">
        <f ca="1">+IF(AND(ISNUMBER(OFFSET('Sanitation Data'!$I$4,0,10*ROW('Sanitation Data'!I181))),'Data Summary'!DJ187="Yes"),100-OFFSET('Sanitation Data'!$I$4,0,10*ROW('Sanitation Data'!I181)),NA())</f>
        <v>#N/A</v>
      </c>
      <c r="AV187" s="530" t="e">
        <f ca="1">+IF(AND(ISNUMBER(OFFSET('Sanitation Data'!$I$6,0,10*ROW('Sanitation Data'!I181))),'Data Summary'!DK187="Yes"),OFFSET('Sanitation Data'!$I$6,0,10*ROW('Sanitation Data'!I181)),NA())</f>
        <v>#N/A</v>
      </c>
      <c r="AW187" s="530" t="e">
        <f ca="1">+IF(AND(ISNUMBER(OFFSET('Sanitation Data'!$I$10,0,10*ROW('Sanitation Data'!I181))),'Data Summary'!DL187="Yes"),OFFSET('Sanitation Data'!$I$10,0,10*ROW('Sanitation Data'!I181)),NA())</f>
        <v>#N/A</v>
      </c>
      <c r="AX187" s="530" t="e">
        <f ca="1">+IF(AND(ISNUMBER(OFFSET('Sanitation Data'!$I$11,0,10*ROW('Sanitation Data'!I181))),'Data Summary'!DM187="Yes"),OFFSET('Sanitation Data'!$I$11,0,10*ROW('Sanitation Data'!I181)),NA())</f>
        <v>#N/A</v>
      </c>
      <c r="AY187" s="530" t="e">
        <f ca="1">+IF(AND(ISNUMBER(OFFSET('Sanitation Data'!$I$12,0,10*ROW('Sanitation Data'!I181))),'Data Summary'!DN187="Yes"),OFFSET('Sanitation Data'!$I$12,0,10*ROW('Sanitation Data'!I181)),NA())</f>
        <v>#N/A</v>
      </c>
      <c r="AZ187" s="531" t="e">
        <f ca="1">+IF(AND(ISNUMBER(OFFSET('Hygiene Data'!$D$5,0,10*ROW('Hygiene Data'!D181))),'Data Summary'!DO187="Yes"),OFFSET('Hygiene Data'!$D$5,0,10*ROW('Hygiene Data'!D181)),NA())</f>
        <v>#N/A</v>
      </c>
      <c r="BA187" s="531" t="e">
        <f ca="1">+IF(AND(ISNUMBER(OFFSET('Hygiene Data'!$D$7,0,10*ROW('Hygiene Data'!D181))),'Data Summary'!DP187="Yes"),OFFSET('Hygiene Data'!$D$7,0,10*ROW('Hygiene Data'!D181)),NA())</f>
        <v>#N/A</v>
      </c>
      <c r="BB187" s="531" t="e">
        <f ca="1">+IF(AND(ISNUMBER(OFFSET('Hygiene Data'!$D$9,0,10*ROW('Hygiene Data'!D181))),'Data Summary'!DQ187="Yes"),OFFSET('Hygiene Data'!$D$9,0,10*ROW('Hygiene Data'!D181)),NA())</f>
        <v>#N/A</v>
      </c>
      <c r="BC187" s="531" t="e">
        <f ca="1">+IF(AND(ISNUMBER(OFFSET('Hygiene Data'!$E$5,0,10*ROW('Hygiene Data'!E181))),'Data Summary'!DR187="Yes"),OFFSET('Hygiene Data'!$E$5,0,10*ROW('Hygiene Data'!E181)),NA())</f>
        <v>#N/A</v>
      </c>
      <c r="BD187" s="531" t="e">
        <f ca="1">+IF(AND(ISNUMBER(OFFSET('Hygiene Data'!$E$7,0,10*ROW('Hygiene Data'!E181))),'Data Summary'!DS187="Yes"),OFFSET('Hygiene Data'!$E$7,0,10*ROW('Hygiene Data'!E181)),NA())</f>
        <v>#N/A</v>
      </c>
      <c r="BE187" s="531" t="e">
        <f ca="1">+IF(AND(ISNUMBER(OFFSET('Hygiene Data'!$E$9,0,10*ROW('Hygiene Data'!E181))),'Data Summary'!DT187="Yes"),OFFSET('Hygiene Data'!$E$9,0,10*ROW('Hygiene Data'!E181)),NA())</f>
        <v>#N/A</v>
      </c>
      <c r="BF187" s="531" t="e">
        <f ca="1">+IF(AND(ISNUMBER(OFFSET('Hygiene Data'!$F$5,0,10*ROW('Hygiene Data'!F181))),'Data Summary'!DU187="Yes"),OFFSET('Hygiene Data'!$F$5,0,10*ROW('Hygiene Data'!F181)),NA())</f>
        <v>#N/A</v>
      </c>
      <c r="BG187" s="531" t="e">
        <f ca="1">+IF(AND(ISNUMBER(OFFSET('Hygiene Data'!$F$7,0,10*ROW('Hygiene Data'!F181))),'Data Summary'!DV187="Yes"),OFFSET('Hygiene Data'!$F$7,0,10*ROW('Hygiene Data'!F181)),NA())</f>
        <v>#N/A</v>
      </c>
      <c r="BH187" s="531" t="e">
        <f ca="1">+IF(AND(ISNUMBER(OFFSET('Hygiene Data'!$F$9,0,10*ROW('Hygiene Data'!F181))),'Data Summary'!DW187="Yes"),OFFSET('Hygiene Data'!$F$9,0,10*ROW('Hygiene Data'!F181)),NA())</f>
        <v>#N/A</v>
      </c>
      <c r="BI187" s="531" t="e">
        <f ca="1">+IF(AND(ISNUMBER(OFFSET('Hygiene Data'!$G$5,0,10*ROW('Hygiene Data'!G181))),'Data Summary'!DX187="Yes"),OFFSET('Hygiene Data'!$G$5,0,10*ROW('Hygiene Data'!G181)),NA())</f>
        <v>#N/A</v>
      </c>
      <c r="BJ187" s="531" t="e">
        <f ca="1">+IF(AND(ISNUMBER(OFFSET('Hygiene Data'!$G$7,0,10*ROW('Hygiene Data'!G181))),'Data Summary'!DY187="Yes"),OFFSET('Hygiene Data'!$G$7,0,10*ROW('Hygiene Data'!G181)),NA())</f>
        <v>#N/A</v>
      </c>
      <c r="BK187" s="531" t="e">
        <f ca="1">+IF(AND(ISNUMBER(OFFSET('Hygiene Data'!$G$9,0,10*ROW('Hygiene Data'!G181))),'Data Summary'!DZ187="Yes"),OFFSET('Hygiene Data'!$G$9,0,10*ROW('Hygiene Data'!G181)),NA())</f>
        <v>#N/A</v>
      </c>
      <c r="BL187" s="531" t="e">
        <f ca="1">+IF(AND(ISNUMBER(OFFSET('Hygiene Data'!$H$5,0,10*ROW('Hygiene Data'!H181))),'Data Summary'!EA187="Yes"),OFFSET('Hygiene Data'!$H$5,0,10*ROW('Hygiene Data'!H181)),NA())</f>
        <v>#N/A</v>
      </c>
      <c r="BM187" s="531" t="e">
        <f ca="1">+IF(AND(ISNUMBER(OFFSET('Hygiene Data'!$H$7,0,10*ROW('Hygiene Data'!H181))),'Data Summary'!EB187="Yes"),OFFSET('Hygiene Data'!$H$7,0,10*ROW('Hygiene Data'!H181)),NA())</f>
        <v>#N/A</v>
      </c>
      <c r="BN187" s="531" t="e">
        <f ca="1">+IF(AND(ISNUMBER(OFFSET('Hygiene Data'!$H$9,0,10*ROW('Hygiene Data'!H181))),'Data Summary'!EC187="Yes"),OFFSET('Hygiene Data'!$H$9,0,10*ROW('Hygiene Data'!H181)),NA())</f>
        <v>#N/A</v>
      </c>
      <c r="BO187" s="531" t="e">
        <f ca="1">+IF(AND(ISNUMBER(OFFSET('Hygiene Data'!$I$5,0,10*ROW('Hygiene Data'!I181))),'Data Summary'!ED187="Yes"),OFFSET('Hygiene Data'!$I$5,0,10*ROW('Hygiene Data'!I181)),NA())</f>
        <v>#N/A</v>
      </c>
      <c r="BP187" s="531" t="e">
        <f ca="1">+IF(AND(ISNUMBER(OFFSET('Hygiene Data'!$I$7,0,10*ROW('Hygiene Data'!I181))),'Data Summary'!EE187="Yes"),OFFSET('Hygiene Data'!$I$7,0,10*ROW('Hygiene Data'!I181)),NA())</f>
        <v>#N/A</v>
      </c>
      <c r="BQ187" s="531" t="e">
        <f ca="1">+IF(AND(ISNUMBER(OFFSET('Hygiene Data'!$I$9,0,10*ROW('Hygiene Data'!I181))),'Data Summary'!EF187="Yes"),OFFSET('Hygiene Data'!$I$9,0,10*ROW('Hygiene Data'!I181)),NA())</f>
        <v>#N/A</v>
      </c>
    </row>
    <row r="188" spans="1:69" x14ac:dyDescent="0.25">
      <c r="A188" s="527" t="e">
        <f ca="1">+RIGHT('Data Summary'!A188,LEN('Data Summary'!A188)-9)</f>
        <v>#VALUE!</v>
      </c>
      <c r="B188" s="501" t="str">
        <f ca="1">+IF(ISTEXT('Data Summary'!B188),'Data Summary'!B188,"")</f>
        <v/>
      </c>
      <c r="C188" s="528" t="e">
        <f ca="1">+VALUE('Data Summary'!C188)</f>
        <v>#VALUE!</v>
      </c>
      <c r="D188" s="529" t="e">
        <f ca="1">+IF(AND(ISNUMBER(OFFSET('Water Data'!$D$4,0,10*ROW('Water Data'!D182))),'Data Summary'!BS188="Yes"),100-OFFSET('Water Data'!$D$4,0,10*ROW('Water Data'!D182)),NA())</f>
        <v>#N/A</v>
      </c>
      <c r="E188" s="529" t="e">
        <f ca="1">+IF(AND(ISNUMBER(OFFSET('Water Data'!$D$6,0,10*ROW('Water Data'!D182))),'Data Summary'!BT188="Yes"),OFFSET('Water Data'!$D$6,0,10*ROW('Water Data'!D182)),NA())</f>
        <v>#N/A</v>
      </c>
      <c r="F188" s="529" t="e">
        <f ca="1">+IF(AND(ISNUMBER(OFFSET('Water Data'!$D$9,0,10*ROW('Water Data'!D182))),'Data Summary'!BU188="Yes"),OFFSET('Water Data'!$D$9,0,10*ROW('Water Data'!D182)),NA())</f>
        <v>#N/A</v>
      </c>
      <c r="G188" s="529" t="e">
        <f ca="1">+IF(AND(ISNUMBER(OFFSET('Water Data'!$E$4,0,10*ROW('Water Data'!E182))),'Data Summary'!BV188="Yes"),100-OFFSET('Water Data'!$E$4,0,10*ROW('Water Data'!E182)),NA())</f>
        <v>#N/A</v>
      </c>
      <c r="H188" s="529" t="e">
        <f ca="1">+IF(AND(ISNUMBER(OFFSET('Water Data'!$E$6,0,10*ROW('Water Data'!E182))),'Data Summary'!BW188="Yes"),OFFSET('Water Data'!$E$6,0,10*ROW('Water Data'!E182)),NA())</f>
        <v>#N/A</v>
      </c>
      <c r="I188" s="529" t="e">
        <f ca="1">+IF(AND(ISNUMBER(OFFSET('Water Data'!$E$9,0,10*ROW('Water Data'!E182))),'Data Summary'!BX188="Yes"),OFFSET('Water Data'!$E$9,0,10*ROW('Water Data'!E182)),NA())</f>
        <v>#N/A</v>
      </c>
      <c r="J188" s="529" t="e">
        <f ca="1">+IF(AND(ISNUMBER(OFFSET('Water Data'!$F$4,0,10*ROW('Water Data'!F182))),'Data Summary'!BY188="Yes"),100-OFFSET('Water Data'!$F$4,0,10*ROW('Water Data'!F182)),NA())</f>
        <v>#N/A</v>
      </c>
      <c r="K188" s="529" t="e">
        <f ca="1">+IF(AND(ISNUMBER(OFFSET('Water Data'!$F$6,0,10*ROW('Water Data'!F182))),'Data Summary'!BZ188="Yes"),OFFSET('Water Data'!$F$6,0,10*ROW('Water Data'!F182)),NA())</f>
        <v>#N/A</v>
      </c>
      <c r="L188" s="529" t="e">
        <f ca="1">+IF(AND(ISNUMBER(OFFSET('Water Data'!$F$9,0,10*ROW('Water Data'!F182))),'Data Summary'!CA188="Yes"),OFFSET('Water Data'!$F$9,0,10*ROW('Water Data'!F182)),NA())</f>
        <v>#N/A</v>
      </c>
      <c r="M188" s="529" t="e">
        <f ca="1">+IF(AND(ISNUMBER(OFFSET('Water Data'!$G$4,0,10*ROW('Water Data'!G182))),'Data Summary'!CB188="Yes"),100-OFFSET('Water Data'!$G$4,0,10*ROW('Water Data'!G182)),NA())</f>
        <v>#N/A</v>
      </c>
      <c r="N188" s="529" t="e">
        <f ca="1">+IF(AND(ISNUMBER(OFFSET('Water Data'!$G$6,0,10*ROW('Water Data'!G182))),'Data Summary'!CC188="Yes"),OFFSET('Water Data'!$G$6,0,10*ROW('Water Data'!G182)),NA())</f>
        <v>#N/A</v>
      </c>
      <c r="O188" s="529" t="e">
        <f ca="1">+IF(AND(ISNUMBER(OFFSET('Water Data'!$G$9,0,10*ROW('Water Data'!G182))),'Data Summary'!CD188="Yes"),OFFSET('Water Data'!$G$9,0,10*ROW('Water Data'!G182)),NA())</f>
        <v>#N/A</v>
      </c>
      <c r="P188" s="529" t="e">
        <f ca="1">+IF(AND(ISNUMBER(OFFSET('Water Data'!$H$4,0,10*ROW('Water Data'!H182))),'Data Summary'!CE188="Yes"),100-OFFSET('Water Data'!$H$4,0,10*ROW('Water Data'!H182)),NA())</f>
        <v>#N/A</v>
      </c>
      <c r="Q188" s="529" t="e">
        <f ca="1">+IF(AND(ISNUMBER(OFFSET('Water Data'!$H$6,0,10*ROW('Water Data'!H182))),'Data Summary'!CF188="Yes"),OFFSET('Water Data'!$H$6,0,10*ROW('Water Data'!H182)),NA())</f>
        <v>#N/A</v>
      </c>
      <c r="R188" s="529" t="e">
        <f ca="1">+IF(AND(ISNUMBER(OFFSET('Water Data'!$H$9,0,10*ROW('Water Data'!H182))),'Data Summary'!CG188="Yes"),OFFSET('Water Data'!$H$9,0,10*ROW('Water Data'!H182)),NA())</f>
        <v>#N/A</v>
      </c>
      <c r="S188" s="529" t="e">
        <f ca="1">+IF(AND(ISNUMBER(OFFSET('Water Data'!$I$4,0,10*ROW('Water Data'!I182))),'Data Summary'!CH188="Yes"),100-OFFSET('Water Data'!$I$4,0,10*ROW('Water Data'!I182)),NA())</f>
        <v>#N/A</v>
      </c>
      <c r="T188" s="529" t="e">
        <f ca="1">+IF(AND(ISNUMBER(OFFSET('Water Data'!$I$6,0,10*ROW('Water Data'!I182))),'Data Summary'!CI188="Yes"),OFFSET('Water Data'!$I$6,0,10*ROW('Water Data'!I182)),NA())</f>
        <v>#N/A</v>
      </c>
      <c r="U188" s="529" t="e">
        <f ca="1">+IF(AND(ISNUMBER(OFFSET('Water Data'!$I$9,0,10*ROW('Water Data'!I182))),'Data Summary'!CJ188="Yes"),OFFSET('Water Data'!$I$9,0,10*ROW('Water Data'!I182)),NA())</f>
        <v>#N/A</v>
      </c>
      <c r="V188" s="530" t="e">
        <f ca="1">+IF(AND(ISNUMBER(OFFSET('Sanitation Data'!$D$4,0,10*ROW('Sanitation Data'!D182))),'Data Summary'!CK188="Yes"),100-OFFSET('Sanitation Data'!$D$4,0,10*ROW('Sanitation Data'!D182)),NA())</f>
        <v>#N/A</v>
      </c>
      <c r="W188" s="530" t="e">
        <f ca="1">+IF(AND(ISNUMBER(OFFSET('Sanitation Data'!$D$6,0,10*ROW('Sanitation Data'!D182))),'Data Summary'!CL188="Yes"),OFFSET('Sanitation Data'!$D$6,0,10*ROW('Sanitation Data'!D182)),NA())</f>
        <v>#N/A</v>
      </c>
      <c r="X188" s="530" t="e">
        <f ca="1">+IF(AND(ISNUMBER(OFFSET('Sanitation Data'!$D$10,0,10*ROW('Sanitation Data'!D182))),'Data Summary'!CM188="Yes"),OFFSET('Sanitation Data'!$D$10,0,10*ROW('Sanitation Data'!D182)),NA())</f>
        <v>#N/A</v>
      </c>
      <c r="Y188" s="530" t="e">
        <f ca="1">+IF(AND(ISNUMBER(OFFSET('Sanitation Data'!$D$11,0,10*ROW('Sanitation Data'!D182))),'Data Summary'!CN188="Yes"),OFFSET('Sanitation Data'!$D$11,0,10*ROW('Sanitation Data'!D182)),NA())</f>
        <v>#N/A</v>
      </c>
      <c r="Z188" s="530" t="e">
        <f ca="1">+IF(AND(ISNUMBER(OFFSET('Sanitation Data'!$D$12,0,10*ROW('Sanitation Data'!D182))),'Data Summary'!CO188="Yes"),OFFSET('Sanitation Data'!$D$12,0,10*ROW('Sanitation Data'!D182)),NA())</f>
        <v>#N/A</v>
      </c>
      <c r="AA188" s="530" t="e">
        <f ca="1">+IF(AND(ISNUMBER(OFFSET('Sanitation Data'!$E$4,0,10*ROW('Sanitation Data'!E182))),'Data Summary'!CP188="Yes"),100-OFFSET('Sanitation Data'!$E$4,0,10*ROW('Sanitation Data'!E182)),NA())</f>
        <v>#N/A</v>
      </c>
      <c r="AB188" s="530" t="e">
        <f ca="1">+IF(AND(ISNUMBER(OFFSET('Sanitation Data'!$E$6,0,10*ROW('Sanitation Data'!E182))),'Data Summary'!CQ188="Yes"),OFFSET('Sanitation Data'!$E$6,0,10*ROW('Sanitation Data'!E182)),NA())</f>
        <v>#N/A</v>
      </c>
      <c r="AC188" s="530" t="e">
        <f ca="1">+IF(AND(ISNUMBER(OFFSET('Sanitation Data'!$E$10,0,10*ROW('Sanitation Data'!E182))),'Data Summary'!CR188="Yes"),OFFSET('Sanitation Data'!$E$10,0,10*ROW('Sanitation Data'!E182)),NA())</f>
        <v>#N/A</v>
      </c>
      <c r="AD188" s="530" t="e">
        <f ca="1">+IF(AND(ISNUMBER(OFFSET('Sanitation Data'!$E$11,0,10*ROW('Sanitation Data'!E182))),'Data Summary'!CS188="Yes"),OFFSET('Sanitation Data'!$E$11,0,10*ROW('Sanitation Data'!E182)),NA())</f>
        <v>#N/A</v>
      </c>
      <c r="AE188" s="530" t="e">
        <f ca="1">+IF(AND(ISNUMBER(OFFSET('Sanitation Data'!$E$12,0,10*ROW('Sanitation Data'!E182))),'Data Summary'!CT188="Yes"),OFFSET('Sanitation Data'!$E$12,0,10*ROW('Sanitation Data'!E182)),NA())</f>
        <v>#N/A</v>
      </c>
      <c r="AF188" s="530" t="e">
        <f ca="1">+IF(AND(ISNUMBER(OFFSET('Sanitation Data'!$F$4,0,10*ROW('Sanitation Data'!F182))),'Data Summary'!CU188="Yes"),100-OFFSET('Sanitation Data'!$F$4,0,10*ROW('Sanitation Data'!F182)),NA())</f>
        <v>#N/A</v>
      </c>
      <c r="AG188" s="530" t="e">
        <f ca="1">+IF(AND(ISNUMBER(OFFSET('Sanitation Data'!$F$6,0,10*ROW('Sanitation Data'!F182))),'Data Summary'!CV188="Yes"),OFFSET('Sanitation Data'!$F$6,0,10*ROW('Sanitation Data'!F182)),NA())</f>
        <v>#N/A</v>
      </c>
      <c r="AH188" s="530" t="e">
        <f ca="1">+IF(AND(ISNUMBER(OFFSET('Sanitation Data'!$F$10,0,10*ROW('Sanitation Data'!F182))),'Data Summary'!CW188="Yes"),OFFSET('Sanitation Data'!$F$10,0,10*ROW('Sanitation Data'!F182)),NA())</f>
        <v>#N/A</v>
      </c>
      <c r="AI188" s="530" t="e">
        <f ca="1">+IF(AND(ISNUMBER(OFFSET('Sanitation Data'!$F$11,0,10*ROW('Sanitation Data'!F182))),'Data Summary'!CX188="Yes"),OFFSET('Sanitation Data'!$F$11,0,10*ROW('Sanitation Data'!F182)),NA())</f>
        <v>#N/A</v>
      </c>
      <c r="AJ188" s="530" t="e">
        <f ca="1">+IF(AND(ISNUMBER(OFFSET('Sanitation Data'!$F$12,0,10*ROW('Sanitation Data'!F182))),'Data Summary'!CY188="Yes"),OFFSET('Sanitation Data'!$F$12,0,10*ROW('Sanitation Data'!F182)),NA())</f>
        <v>#N/A</v>
      </c>
      <c r="AK188" s="530" t="e">
        <f ca="1">+IF(AND(ISNUMBER(OFFSET('Sanitation Data'!$G$4,0,10*ROW('Sanitation Data'!G182))),'Data Summary'!CZ188="Yes"),100-OFFSET('Sanitation Data'!$G$4,0,10*ROW('Sanitation Data'!G182)),NA())</f>
        <v>#N/A</v>
      </c>
      <c r="AL188" s="530" t="e">
        <f ca="1">+IF(AND(ISNUMBER(OFFSET('Sanitation Data'!$G$6,0,10*ROW('Sanitation Data'!G182))),'Data Summary'!DA188="Yes"),OFFSET('Sanitation Data'!$G$6,0,10*ROW('Sanitation Data'!G182)),NA())</f>
        <v>#N/A</v>
      </c>
      <c r="AM188" s="530" t="e">
        <f ca="1">+IF(AND(ISNUMBER(OFFSET('Sanitation Data'!$G$10,0,10*ROW('Sanitation Data'!G182))),'Data Summary'!DB188="Yes"),OFFSET('Sanitation Data'!$G$10,0,10*ROW('Sanitation Data'!G182)),NA())</f>
        <v>#N/A</v>
      </c>
      <c r="AN188" s="530" t="e">
        <f ca="1">+IF(AND(ISNUMBER(OFFSET('Sanitation Data'!$G$11,0,10*ROW('Sanitation Data'!G182))),'Data Summary'!DC188="Yes"),OFFSET('Sanitation Data'!$G$11,0,10*ROW('Sanitation Data'!G182)),NA())</f>
        <v>#N/A</v>
      </c>
      <c r="AO188" s="530" t="e">
        <f ca="1">+IF(AND(ISNUMBER(OFFSET('Sanitation Data'!$G$12,0,10*ROW('Sanitation Data'!G182))),'Data Summary'!DD188="Yes"),OFFSET('Sanitation Data'!$G$12,0,10*ROW('Sanitation Data'!G182)),NA())</f>
        <v>#N/A</v>
      </c>
      <c r="AP188" s="530" t="e">
        <f ca="1">+IF(AND(ISNUMBER(OFFSET('Sanitation Data'!$H$4,0,10*ROW('Sanitation Data'!H182))),'Data Summary'!DE188="Yes"),100-OFFSET('Sanitation Data'!$H$4,0,10*ROW('Sanitation Data'!H182)),NA())</f>
        <v>#N/A</v>
      </c>
      <c r="AQ188" s="530" t="e">
        <f ca="1">+IF(AND(ISNUMBER(OFFSET('Sanitation Data'!$H$6,0,10*ROW('Sanitation Data'!H182))),'Data Summary'!DF188="Yes"),OFFSET('Sanitation Data'!$H$6,0,10*ROW('Sanitation Data'!H182)),NA())</f>
        <v>#N/A</v>
      </c>
      <c r="AR188" s="530" t="e">
        <f ca="1">+IF(AND(ISNUMBER(OFFSET('Sanitation Data'!$H$10,0,10*ROW('Sanitation Data'!H182))),'Data Summary'!DG188="Yes"),OFFSET('Sanitation Data'!$H$10,0,10*ROW('Sanitation Data'!H182)),NA())</f>
        <v>#N/A</v>
      </c>
      <c r="AS188" s="530" t="e">
        <f ca="1">+IF(AND(ISNUMBER(OFFSET('Sanitation Data'!$H$11,0,10*ROW('Sanitation Data'!H182))),'Data Summary'!DH188="Yes"),OFFSET('Sanitation Data'!$H$11,0,10*ROW('Sanitation Data'!H182)),NA())</f>
        <v>#N/A</v>
      </c>
      <c r="AT188" s="530" t="e">
        <f ca="1">+IF(AND(ISNUMBER(OFFSET('Sanitation Data'!$H$12,0,10*ROW('Sanitation Data'!H182))),'Data Summary'!DI188="Yes"),OFFSET('Sanitation Data'!$H$12,0,10*ROW('Sanitation Data'!H182)),NA())</f>
        <v>#N/A</v>
      </c>
      <c r="AU188" s="530" t="e">
        <f ca="1">+IF(AND(ISNUMBER(OFFSET('Sanitation Data'!$I$4,0,10*ROW('Sanitation Data'!I182))),'Data Summary'!DJ188="Yes"),100-OFFSET('Sanitation Data'!$I$4,0,10*ROW('Sanitation Data'!I182)),NA())</f>
        <v>#N/A</v>
      </c>
      <c r="AV188" s="530" t="e">
        <f ca="1">+IF(AND(ISNUMBER(OFFSET('Sanitation Data'!$I$6,0,10*ROW('Sanitation Data'!I182))),'Data Summary'!DK188="Yes"),OFFSET('Sanitation Data'!$I$6,0,10*ROW('Sanitation Data'!I182)),NA())</f>
        <v>#N/A</v>
      </c>
      <c r="AW188" s="530" t="e">
        <f ca="1">+IF(AND(ISNUMBER(OFFSET('Sanitation Data'!$I$10,0,10*ROW('Sanitation Data'!I182))),'Data Summary'!DL188="Yes"),OFFSET('Sanitation Data'!$I$10,0,10*ROW('Sanitation Data'!I182)),NA())</f>
        <v>#N/A</v>
      </c>
      <c r="AX188" s="530" t="e">
        <f ca="1">+IF(AND(ISNUMBER(OFFSET('Sanitation Data'!$I$11,0,10*ROW('Sanitation Data'!I182))),'Data Summary'!DM188="Yes"),OFFSET('Sanitation Data'!$I$11,0,10*ROW('Sanitation Data'!I182)),NA())</f>
        <v>#N/A</v>
      </c>
      <c r="AY188" s="530" t="e">
        <f ca="1">+IF(AND(ISNUMBER(OFFSET('Sanitation Data'!$I$12,0,10*ROW('Sanitation Data'!I182))),'Data Summary'!DN188="Yes"),OFFSET('Sanitation Data'!$I$12,0,10*ROW('Sanitation Data'!I182)),NA())</f>
        <v>#N/A</v>
      </c>
      <c r="AZ188" s="531" t="e">
        <f ca="1">+IF(AND(ISNUMBER(OFFSET('Hygiene Data'!$D$5,0,10*ROW('Hygiene Data'!D182))),'Data Summary'!DO188="Yes"),OFFSET('Hygiene Data'!$D$5,0,10*ROW('Hygiene Data'!D182)),NA())</f>
        <v>#N/A</v>
      </c>
      <c r="BA188" s="531" t="e">
        <f ca="1">+IF(AND(ISNUMBER(OFFSET('Hygiene Data'!$D$7,0,10*ROW('Hygiene Data'!D182))),'Data Summary'!DP188="Yes"),OFFSET('Hygiene Data'!$D$7,0,10*ROW('Hygiene Data'!D182)),NA())</f>
        <v>#N/A</v>
      </c>
      <c r="BB188" s="531" t="e">
        <f ca="1">+IF(AND(ISNUMBER(OFFSET('Hygiene Data'!$D$9,0,10*ROW('Hygiene Data'!D182))),'Data Summary'!DQ188="Yes"),OFFSET('Hygiene Data'!$D$9,0,10*ROW('Hygiene Data'!D182)),NA())</f>
        <v>#N/A</v>
      </c>
      <c r="BC188" s="531" t="e">
        <f ca="1">+IF(AND(ISNUMBER(OFFSET('Hygiene Data'!$E$5,0,10*ROW('Hygiene Data'!E182))),'Data Summary'!DR188="Yes"),OFFSET('Hygiene Data'!$E$5,0,10*ROW('Hygiene Data'!E182)),NA())</f>
        <v>#N/A</v>
      </c>
      <c r="BD188" s="531" t="e">
        <f ca="1">+IF(AND(ISNUMBER(OFFSET('Hygiene Data'!$E$7,0,10*ROW('Hygiene Data'!E182))),'Data Summary'!DS188="Yes"),OFFSET('Hygiene Data'!$E$7,0,10*ROW('Hygiene Data'!E182)),NA())</f>
        <v>#N/A</v>
      </c>
      <c r="BE188" s="531" t="e">
        <f ca="1">+IF(AND(ISNUMBER(OFFSET('Hygiene Data'!$E$9,0,10*ROW('Hygiene Data'!E182))),'Data Summary'!DT188="Yes"),OFFSET('Hygiene Data'!$E$9,0,10*ROW('Hygiene Data'!E182)),NA())</f>
        <v>#N/A</v>
      </c>
      <c r="BF188" s="531" t="e">
        <f ca="1">+IF(AND(ISNUMBER(OFFSET('Hygiene Data'!$F$5,0,10*ROW('Hygiene Data'!F182))),'Data Summary'!DU188="Yes"),OFFSET('Hygiene Data'!$F$5,0,10*ROW('Hygiene Data'!F182)),NA())</f>
        <v>#N/A</v>
      </c>
      <c r="BG188" s="531" t="e">
        <f ca="1">+IF(AND(ISNUMBER(OFFSET('Hygiene Data'!$F$7,0,10*ROW('Hygiene Data'!F182))),'Data Summary'!DV188="Yes"),OFFSET('Hygiene Data'!$F$7,0,10*ROW('Hygiene Data'!F182)),NA())</f>
        <v>#N/A</v>
      </c>
      <c r="BH188" s="531" t="e">
        <f ca="1">+IF(AND(ISNUMBER(OFFSET('Hygiene Data'!$F$9,0,10*ROW('Hygiene Data'!F182))),'Data Summary'!DW188="Yes"),OFFSET('Hygiene Data'!$F$9,0,10*ROW('Hygiene Data'!F182)),NA())</f>
        <v>#N/A</v>
      </c>
      <c r="BI188" s="531" t="e">
        <f ca="1">+IF(AND(ISNUMBER(OFFSET('Hygiene Data'!$G$5,0,10*ROW('Hygiene Data'!G182))),'Data Summary'!DX188="Yes"),OFFSET('Hygiene Data'!$G$5,0,10*ROW('Hygiene Data'!G182)),NA())</f>
        <v>#N/A</v>
      </c>
      <c r="BJ188" s="531" t="e">
        <f ca="1">+IF(AND(ISNUMBER(OFFSET('Hygiene Data'!$G$7,0,10*ROW('Hygiene Data'!G182))),'Data Summary'!DY188="Yes"),OFFSET('Hygiene Data'!$G$7,0,10*ROW('Hygiene Data'!G182)),NA())</f>
        <v>#N/A</v>
      </c>
      <c r="BK188" s="531" t="e">
        <f ca="1">+IF(AND(ISNUMBER(OFFSET('Hygiene Data'!$G$9,0,10*ROW('Hygiene Data'!G182))),'Data Summary'!DZ188="Yes"),OFFSET('Hygiene Data'!$G$9,0,10*ROW('Hygiene Data'!G182)),NA())</f>
        <v>#N/A</v>
      </c>
      <c r="BL188" s="531" t="e">
        <f ca="1">+IF(AND(ISNUMBER(OFFSET('Hygiene Data'!$H$5,0,10*ROW('Hygiene Data'!H182))),'Data Summary'!EA188="Yes"),OFFSET('Hygiene Data'!$H$5,0,10*ROW('Hygiene Data'!H182)),NA())</f>
        <v>#N/A</v>
      </c>
      <c r="BM188" s="531" t="e">
        <f ca="1">+IF(AND(ISNUMBER(OFFSET('Hygiene Data'!$H$7,0,10*ROW('Hygiene Data'!H182))),'Data Summary'!EB188="Yes"),OFFSET('Hygiene Data'!$H$7,0,10*ROW('Hygiene Data'!H182)),NA())</f>
        <v>#N/A</v>
      </c>
      <c r="BN188" s="531" t="e">
        <f ca="1">+IF(AND(ISNUMBER(OFFSET('Hygiene Data'!$H$9,0,10*ROW('Hygiene Data'!H182))),'Data Summary'!EC188="Yes"),OFFSET('Hygiene Data'!$H$9,0,10*ROW('Hygiene Data'!H182)),NA())</f>
        <v>#N/A</v>
      </c>
      <c r="BO188" s="531" t="e">
        <f ca="1">+IF(AND(ISNUMBER(OFFSET('Hygiene Data'!$I$5,0,10*ROW('Hygiene Data'!I182))),'Data Summary'!ED188="Yes"),OFFSET('Hygiene Data'!$I$5,0,10*ROW('Hygiene Data'!I182)),NA())</f>
        <v>#N/A</v>
      </c>
      <c r="BP188" s="531" t="e">
        <f ca="1">+IF(AND(ISNUMBER(OFFSET('Hygiene Data'!$I$7,0,10*ROW('Hygiene Data'!I182))),'Data Summary'!EE188="Yes"),OFFSET('Hygiene Data'!$I$7,0,10*ROW('Hygiene Data'!I182)),NA())</f>
        <v>#N/A</v>
      </c>
      <c r="BQ188" s="531" t="e">
        <f ca="1">+IF(AND(ISNUMBER(OFFSET('Hygiene Data'!$I$9,0,10*ROW('Hygiene Data'!I182))),'Data Summary'!EF188="Yes"),OFFSET('Hygiene Data'!$I$9,0,10*ROW('Hygiene Data'!I182)),NA())</f>
        <v>#N/A</v>
      </c>
    </row>
    <row r="189" spans="1:69" x14ac:dyDescent="0.25">
      <c r="A189" s="527" t="e">
        <f ca="1">+RIGHT('Data Summary'!A189,LEN('Data Summary'!A189)-9)</f>
        <v>#VALUE!</v>
      </c>
      <c r="B189" s="501" t="str">
        <f ca="1">+IF(ISTEXT('Data Summary'!B189),'Data Summary'!B189,"")</f>
        <v/>
      </c>
      <c r="C189" s="528" t="e">
        <f ca="1">+VALUE('Data Summary'!C189)</f>
        <v>#VALUE!</v>
      </c>
      <c r="D189" s="529" t="e">
        <f ca="1">+IF(AND(ISNUMBER(OFFSET('Water Data'!$D$4,0,10*ROW('Water Data'!D183))),'Data Summary'!BS189="Yes"),100-OFFSET('Water Data'!$D$4,0,10*ROW('Water Data'!D183)),NA())</f>
        <v>#N/A</v>
      </c>
      <c r="E189" s="529" t="e">
        <f ca="1">+IF(AND(ISNUMBER(OFFSET('Water Data'!$D$6,0,10*ROW('Water Data'!D183))),'Data Summary'!BT189="Yes"),OFFSET('Water Data'!$D$6,0,10*ROW('Water Data'!D183)),NA())</f>
        <v>#N/A</v>
      </c>
      <c r="F189" s="529" t="e">
        <f ca="1">+IF(AND(ISNUMBER(OFFSET('Water Data'!$D$9,0,10*ROW('Water Data'!D183))),'Data Summary'!BU189="Yes"),OFFSET('Water Data'!$D$9,0,10*ROW('Water Data'!D183)),NA())</f>
        <v>#N/A</v>
      </c>
      <c r="G189" s="529" t="e">
        <f ca="1">+IF(AND(ISNUMBER(OFFSET('Water Data'!$E$4,0,10*ROW('Water Data'!E183))),'Data Summary'!BV189="Yes"),100-OFFSET('Water Data'!$E$4,0,10*ROW('Water Data'!E183)),NA())</f>
        <v>#N/A</v>
      </c>
      <c r="H189" s="529" t="e">
        <f ca="1">+IF(AND(ISNUMBER(OFFSET('Water Data'!$E$6,0,10*ROW('Water Data'!E183))),'Data Summary'!BW189="Yes"),OFFSET('Water Data'!$E$6,0,10*ROW('Water Data'!E183)),NA())</f>
        <v>#N/A</v>
      </c>
      <c r="I189" s="529" t="e">
        <f ca="1">+IF(AND(ISNUMBER(OFFSET('Water Data'!$E$9,0,10*ROW('Water Data'!E183))),'Data Summary'!BX189="Yes"),OFFSET('Water Data'!$E$9,0,10*ROW('Water Data'!E183)),NA())</f>
        <v>#N/A</v>
      </c>
      <c r="J189" s="529" t="e">
        <f ca="1">+IF(AND(ISNUMBER(OFFSET('Water Data'!$F$4,0,10*ROW('Water Data'!F183))),'Data Summary'!BY189="Yes"),100-OFFSET('Water Data'!$F$4,0,10*ROW('Water Data'!F183)),NA())</f>
        <v>#N/A</v>
      </c>
      <c r="K189" s="529" t="e">
        <f ca="1">+IF(AND(ISNUMBER(OFFSET('Water Data'!$F$6,0,10*ROW('Water Data'!F183))),'Data Summary'!BZ189="Yes"),OFFSET('Water Data'!$F$6,0,10*ROW('Water Data'!F183)),NA())</f>
        <v>#N/A</v>
      </c>
      <c r="L189" s="529" t="e">
        <f ca="1">+IF(AND(ISNUMBER(OFFSET('Water Data'!$F$9,0,10*ROW('Water Data'!F183))),'Data Summary'!CA189="Yes"),OFFSET('Water Data'!$F$9,0,10*ROW('Water Data'!F183)),NA())</f>
        <v>#N/A</v>
      </c>
      <c r="M189" s="529" t="e">
        <f ca="1">+IF(AND(ISNUMBER(OFFSET('Water Data'!$G$4,0,10*ROW('Water Data'!G183))),'Data Summary'!CB189="Yes"),100-OFFSET('Water Data'!$G$4,0,10*ROW('Water Data'!G183)),NA())</f>
        <v>#N/A</v>
      </c>
      <c r="N189" s="529" t="e">
        <f ca="1">+IF(AND(ISNUMBER(OFFSET('Water Data'!$G$6,0,10*ROW('Water Data'!G183))),'Data Summary'!CC189="Yes"),OFFSET('Water Data'!$G$6,0,10*ROW('Water Data'!G183)),NA())</f>
        <v>#N/A</v>
      </c>
      <c r="O189" s="529" t="e">
        <f ca="1">+IF(AND(ISNUMBER(OFFSET('Water Data'!$G$9,0,10*ROW('Water Data'!G183))),'Data Summary'!CD189="Yes"),OFFSET('Water Data'!$G$9,0,10*ROW('Water Data'!G183)),NA())</f>
        <v>#N/A</v>
      </c>
      <c r="P189" s="529" t="e">
        <f ca="1">+IF(AND(ISNUMBER(OFFSET('Water Data'!$H$4,0,10*ROW('Water Data'!H183))),'Data Summary'!CE189="Yes"),100-OFFSET('Water Data'!$H$4,0,10*ROW('Water Data'!H183)),NA())</f>
        <v>#N/A</v>
      </c>
      <c r="Q189" s="529" t="e">
        <f ca="1">+IF(AND(ISNUMBER(OFFSET('Water Data'!$H$6,0,10*ROW('Water Data'!H183))),'Data Summary'!CF189="Yes"),OFFSET('Water Data'!$H$6,0,10*ROW('Water Data'!H183)),NA())</f>
        <v>#N/A</v>
      </c>
      <c r="R189" s="529" t="e">
        <f ca="1">+IF(AND(ISNUMBER(OFFSET('Water Data'!$H$9,0,10*ROW('Water Data'!H183))),'Data Summary'!CG189="Yes"),OFFSET('Water Data'!$H$9,0,10*ROW('Water Data'!H183)),NA())</f>
        <v>#N/A</v>
      </c>
      <c r="S189" s="529" t="e">
        <f ca="1">+IF(AND(ISNUMBER(OFFSET('Water Data'!$I$4,0,10*ROW('Water Data'!I183))),'Data Summary'!CH189="Yes"),100-OFFSET('Water Data'!$I$4,0,10*ROW('Water Data'!I183)),NA())</f>
        <v>#N/A</v>
      </c>
      <c r="T189" s="529" t="e">
        <f ca="1">+IF(AND(ISNUMBER(OFFSET('Water Data'!$I$6,0,10*ROW('Water Data'!I183))),'Data Summary'!CI189="Yes"),OFFSET('Water Data'!$I$6,0,10*ROW('Water Data'!I183)),NA())</f>
        <v>#N/A</v>
      </c>
      <c r="U189" s="529" t="e">
        <f ca="1">+IF(AND(ISNUMBER(OFFSET('Water Data'!$I$9,0,10*ROW('Water Data'!I183))),'Data Summary'!CJ189="Yes"),OFFSET('Water Data'!$I$9,0,10*ROW('Water Data'!I183)),NA())</f>
        <v>#N/A</v>
      </c>
      <c r="V189" s="530" t="e">
        <f ca="1">+IF(AND(ISNUMBER(OFFSET('Sanitation Data'!$D$4,0,10*ROW('Sanitation Data'!D183))),'Data Summary'!CK189="Yes"),100-OFFSET('Sanitation Data'!$D$4,0,10*ROW('Sanitation Data'!D183)),NA())</f>
        <v>#N/A</v>
      </c>
      <c r="W189" s="530" t="e">
        <f ca="1">+IF(AND(ISNUMBER(OFFSET('Sanitation Data'!$D$6,0,10*ROW('Sanitation Data'!D183))),'Data Summary'!CL189="Yes"),OFFSET('Sanitation Data'!$D$6,0,10*ROW('Sanitation Data'!D183)),NA())</f>
        <v>#N/A</v>
      </c>
      <c r="X189" s="530" t="e">
        <f ca="1">+IF(AND(ISNUMBER(OFFSET('Sanitation Data'!$D$10,0,10*ROW('Sanitation Data'!D183))),'Data Summary'!CM189="Yes"),OFFSET('Sanitation Data'!$D$10,0,10*ROW('Sanitation Data'!D183)),NA())</f>
        <v>#N/A</v>
      </c>
      <c r="Y189" s="530" t="e">
        <f ca="1">+IF(AND(ISNUMBER(OFFSET('Sanitation Data'!$D$11,0,10*ROW('Sanitation Data'!D183))),'Data Summary'!CN189="Yes"),OFFSET('Sanitation Data'!$D$11,0,10*ROW('Sanitation Data'!D183)),NA())</f>
        <v>#N/A</v>
      </c>
      <c r="Z189" s="530" t="e">
        <f ca="1">+IF(AND(ISNUMBER(OFFSET('Sanitation Data'!$D$12,0,10*ROW('Sanitation Data'!D183))),'Data Summary'!CO189="Yes"),OFFSET('Sanitation Data'!$D$12,0,10*ROW('Sanitation Data'!D183)),NA())</f>
        <v>#N/A</v>
      </c>
      <c r="AA189" s="530" t="e">
        <f ca="1">+IF(AND(ISNUMBER(OFFSET('Sanitation Data'!$E$4,0,10*ROW('Sanitation Data'!E183))),'Data Summary'!CP189="Yes"),100-OFFSET('Sanitation Data'!$E$4,0,10*ROW('Sanitation Data'!E183)),NA())</f>
        <v>#N/A</v>
      </c>
      <c r="AB189" s="530" t="e">
        <f ca="1">+IF(AND(ISNUMBER(OFFSET('Sanitation Data'!$E$6,0,10*ROW('Sanitation Data'!E183))),'Data Summary'!CQ189="Yes"),OFFSET('Sanitation Data'!$E$6,0,10*ROW('Sanitation Data'!E183)),NA())</f>
        <v>#N/A</v>
      </c>
      <c r="AC189" s="530" t="e">
        <f ca="1">+IF(AND(ISNUMBER(OFFSET('Sanitation Data'!$E$10,0,10*ROW('Sanitation Data'!E183))),'Data Summary'!CR189="Yes"),OFFSET('Sanitation Data'!$E$10,0,10*ROW('Sanitation Data'!E183)),NA())</f>
        <v>#N/A</v>
      </c>
      <c r="AD189" s="530" t="e">
        <f ca="1">+IF(AND(ISNUMBER(OFFSET('Sanitation Data'!$E$11,0,10*ROW('Sanitation Data'!E183))),'Data Summary'!CS189="Yes"),OFFSET('Sanitation Data'!$E$11,0,10*ROW('Sanitation Data'!E183)),NA())</f>
        <v>#N/A</v>
      </c>
      <c r="AE189" s="530" t="e">
        <f ca="1">+IF(AND(ISNUMBER(OFFSET('Sanitation Data'!$E$12,0,10*ROW('Sanitation Data'!E183))),'Data Summary'!CT189="Yes"),OFFSET('Sanitation Data'!$E$12,0,10*ROW('Sanitation Data'!E183)),NA())</f>
        <v>#N/A</v>
      </c>
      <c r="AF189" s="530" t="e">
        <f ca="1">+IF(AND(ISNUMBER(OFFSET('Sanitation Data'!$F$4,0,10*ROW('Sanitation Data'!F183))),'Data Summary'!CU189="Yes"),100-OFFSET('Sanitation Data'!$F$4,0,10*ROW('Sanitation Data'!F183)),NA())</f>
        <v>#N/A</v>
      </c>
      <c r="AG189" s="530" t="e">
        <f ca="1">+IF(AND(ISNUMBER(OFFSET('Sanitation Data'!$F$6,0,10*ROW('Sanitation Data'!F183))),'Data Summary'!CV189="Yes"),OFFSET('Sanitation Data'!$F$6,0,10*ROW('Sanitation Data'!F183)),NA())</f>
        <v>#N/A</v>
      </c>
      <c r="AH189" s="530" t="e">
        <f ca="1">+IF(AND(ISNUMBER(OFFSET('Sanitation Data'!$F$10,0,10*ROW('Sanitation Data'!F183))),'Data Summary'!CW189="Yes"),OFFSET('Sanitation Data'!$F$10,0,10*ROW('Sanitation Data'!F183)),NA())</f>
        <v>#N/A</v>
      </c>
      <c r="AI189" s="530" t="e">
        <f ca="1">+IF(AND(ISNUMBER(OFFSET('Sanitation Data'!$F$11,0,10*ROW('Sanitation Data'!F183))),'Data Summary'!CX189="Yes"),OFFSET('Sanitation Data'!$F$11,0,10*ROW('Sanitation Data'!F183)),NA())</f>
        <v>#N/A</v>
      </c>
      <c r="AJ189" s="530" t="e">
        <f ca="1">+IF(AND(ISNUMBER(OFFSET('Sanitation Data'!$F$12,0,10*ROW('Sanitation Data'!F183))),'Data Summary'!CY189="Yes"),OFFSET('Sanitation Data'!$F$12,0,10*ROW('Sanitation Data'!F183)),NA())</f>
        <v>#N/A</v>
      </c>
      <c r="AK189" s="530" t="e">
        <f ca="1">+IF(AND(ISNUMBER(OFFSET('Sanitation Data'!$G$4,0,10*ROW('Sanitation Data'!G183))),'Data Summary'!CZ189="Yes"),100-OFFSET('Sanitation Data'!$G$4,0,10*ROW('Sanitation Data'!G183)),NA())</f>
        <v>#N/A</v>
      </c>
      <c r="AL189" s="530" t="e">
        <f ca="1">+IF(AND(ISNUMBER(OFFSET('Sanitation Data'!$G$6,0,10*ROW('Sanitation Data'!G183))),'Data Summary'!DA189="Yes"),OFFSET('Sanitation Data'!$G$6,0,10*ROW('Sanitation Data'!G183)),NA())</f>
        <v>#N/A</v>
      </c>
      <c r="AM189" s="530" t="e">
        <f ca="1">+IF(AND(ISNUMBER(OFFSET('Sanitation Data'!$G$10,0,10*ROW('Sanitation Data'!G183))),'Data Summary'!DB189="Yes"),OFFSET('Sanitation Data'!$G$10,0,10*ROW('Sanitation Data'!G183)),NA())</f>
        <v>#N/A</v>
      </c>
      <c r="AN189" s="530" t="e">
        <f ca="1">+IF(AND(ISNUMBER(OFFSET('Sanitation Data'!$G$11,0,10*ROW('Sanitation Data'!G183))),'Data Summary'!DC189="Yes"),OFFSET('Sanitation Data'!$G$11,0,10*ROW('Sanitation Data'!G183)),NA())</f>
        <v>#N/A</v>
      </c>
      <c r="AO189" s="530" t="e">
        <f ca="1">+IF(AND(ISNUMBER(OFFSET('Sanitation Data'!$G$12,0,10*ROW('Sanitation Data'!G183))),'Data Summary'!DD189="Yes"),OFFSET('Sanitation Data'!$G$12,0,10*ROW('Sanitation Data'!G183)),NA())</f>
        <v>#N/A</v>
      </c>
      <c r="AP189" s="530" t="e">
        <f ca="1">+IF(AND(ISNUMBER(OFFSET('Sanitation Data'!$H$4,0,10*ROW('Sanitation Data'!H183))),'Data Summary'!DE189="Yes"),100-OFFSET('Sanitation Data'!$H$4,0,10*ROW('Sanitation Data'!H183)),NA())</f>
        <v>#N/A</v>
      </c>
      <c r="AQ189" s="530" t="e">
        <f ca="1">+IF(AND(ISNUMBER(OFFSET('Sanitation Data'!$H$6,0,10*ROW('Sanitation Data'!H183))),'Data Summary'!DF189="Yes"),OFFSET('Sanitation Data'!$H$6,0,10*ROW('Sanitation Data'!H183)),NA())</f>
        <v>#N/A</v>
      </c>
      <c r="AR189" s="530" t="e">
        <f ca="1">+IF(AND(ISNUMBER(OFFSET('Sanitation Data'!$H$10,0,10*ROW('Sanitation Data'!H183))),'Data Summary'!DG189="Yes"),OFFSET('Sanitation Data'!$H$10,0,10*ROW('Sanitation Data'!H183)),NA())</f>
        <v>#N/A</v>
      </c>
      <c r="AS189" s="530" t="e">
        <f ca="1">+IF(AND(ISNUMBER(OFFSET('Sanitation Data'!$H$11,0,10*ROW('Sanitation Data'!H183))),'Data Summary'!DH189="Yes"),OFFSET('Sanitation Data'!$H$11,0,10*ROW('Sanitation Data'!H183)),NA())</f>
        <v>#N/A</v>
      </c>
      <c r="AT189" s="530" t="e">
        <f ca="1">+IF(AND(ISNUMBER(OFFSET('Sanitation Data'!$H$12,0,10*ROW('Sanitation Data'!H183))),'Data Summary'!DI189="Yes"),OFFSET('Sanitation Data'!$H$12,0,10*ROW('Sanitation Data'!H183)),NA())</f>
        <v>#N/A</v>
      </c>
      <c r="AU189" s="530" t="e">
        <f ca="1">+IF(AND(ISNUMBER(OFFSET('Sanitation Data'!$I$4,0,10*ROW('Sanitation Data'!I183))),'Data Summary'!DJ189="Yes"),100-OFFSET('Sanitation Data'!$I$4,0,10*ROW('Sanitation Data'!I183)),NA())</f>
        <v>#N/A</v>
      </c>
      <c r="AV189" s="530" t="e">
        <f ca="1">+IF(AND(ISNUMBER(OFFSET('Sanitation Data'!$I$6,0,10*ROW('Sanitation Data'!I183))),'Data Summary'!DK189="Yes"),OFFSET('Sanitation Data'!$I$6,0,10*ROW('Sanitation Data'!I183)),NA())</f>
        <v>#N/A</v>
      </c>
      <c r="AW189" s="530" t="e">
        <f ca="1">+IF(AND(ISNUMBER(OFFSET('Sanitation Data'!$I$10,0,10*ROW('Sanitation Data'!I183))),'Data Summary'!DL189="Yes"),OFFSET('Sanitation Data'!$I$10,0,10*ROW('Sanitation Data'!I183)),NA())</f>
        <v>#N/A</v>
      </c>
      <c r="AX189" s="530" t="e">
        <f ca="1">+IF(AND(ISNUMBER(OFFSET('Sanitation Data'!$I$11,0,10*ROW('Sanitation Data'!I183))),'Data Summary'!DM189="Yes"),OFFSET('Sanitation Data'!$I$11,0,10*ROW('Sanitation Data'!I183)),NA())</f>
        <v>#N/A</v>
      </c>
      <c r="AY189" s="530" t="e">
        <f ca="1">+IF(AND(ISNUMBER(OFFSET('Sanitation Data'!$I$12,0,10*ROW('Sanitation Data'!I183))),'Data Summary'!DN189="Yes"),OFFSET('Sanitation Data'!$I$12,0,10*ROW('Sanitation Data'!I183)),NA())</f>
        <v>#N/A</v>
      </c>
      <c r="AZ189" s="531" t="e">
        <f ca="1">+IF(AND(ISNUMBER(OFFSET('Hygiene Data'!$D$5,0,10*ROW('Hygiene Data'!D183))),'Data Summary'!DO189="Yes"),OFFSET('Hygiene Data'!$D$5,0,10*ROW('Hygiene Data'!D183)),NA())</f>
        <v>#N/A</v>
      </c>
      <c r="BA189" s="531" t="e">
        <f ca="1">+IF(AND(ISNUMBER(OFFSET('Hygiene Data'!$D$7,0,10*ROW('Hygiene Data'!D183))),'Data Summary'!DP189="Yes"),OFFSET('Hygiene Data'!$D$7,0,10*ROW('Hygiene Data'!D183)),NA())</f>
        <v>#N/A</v>
      </c>
      <c r="BB189" s="531" t="e">
        <f ca="1">+IF(AND(ISNUMBER(OFFSET('Hygiene Data'!$D$9,0,10*ROW('Hygiene Data'!D183))),'Data Summary'!DQ189="Yes"),OFFSET('Hygiene Data'!$D$9,0,10*ROW('Hygiene Data'!D183)),NA())</f>
        <v>#N/A</v>
      </c>
      <c r="BC189" s="531" t="e">
        <f ca="1">+IF(AND(ISNUMBER(OFFSET('Hygiene Data'!$E$5,0,10*ROW('Hygiene Data'!E183))),'Data Summary'!DR189="Yes"),OFFSET('Hygiene Data'!$E$5,0,10*ROW('Hygiene Data'!E183)),NA())</f>
        <v>#N/A</v>
      </c>
      <c r="BD189" s="531" t="e">
        <f ca="1">+IF(AND(ISNUMBER(OFFSET('Hygiene Data'!$E$7,0,10*ROW('Hygiene Data'!E183))),'Data Summary'!DS189="Yes"),OFFSET('Hygiene Data'!$E$7,0,10*ROW('Hygiene Data'!E183)),NA())</f>
        <v>#N/A</v>
      </c>
      <c r="BE189" s="531" t="e">
        <f ca="1">+IF(AND(ISNUMBER(OFFSET('Hygiene Data'!$E$9,0,10*ROW('Hygiene Data'!E183))),'Data Summary'!DT189="Yes"),OFFSET('Hygiene Data'!$E$9,0,10*ROW('Hygiene Data'!E183)),NA())</f>
        <v>#N/A</v>
      </c>
      <c r="BF189" s="531" t="e">
        <f ca="1">+IF(AND(ISNUMBER(OFFSET('Hygiene Data'!$F$5,0,10*ROW('Hygiene Data'!F183))),'Data Summary'!DU189="Yes"),OFFSET('Hygiene Data'!$F$5,0,10*ROW('Hygiene Data'!F183)),NA())</f>
        <v>#N/A</v>
      </c>
      <c r="BG189" s="531" t="e">
        <f ca="1">+IF(AND(ISNUMBER(OFFSET('Hygiene Data'!$F$7,0,10*ROW('Hygiene Data'!F183))),'Data Summary'!DV189="Yes"),OFFSET('Hygiene Data'!$F$7,0,10*ROW('Hygiene Data'!F183)),NA())</f>
        <v>#N/A</v>
      </c>
      <c r="BH189" s="531" t="e">
        <f ca="1">+IF(AND(ISNUMBER(OFFSET('Hygiene Data'!$F$9,0,10*ROW('Hygiene Data'!F183))),'Data Summary'!DW189="Yes"),OFFSET('Hygiene Data'!$F$9,0,10*ROW('Hygiene Data'!F183)),NA())</f>
        <v>#N/A</v>
      </c>
      <c r="BI189" s="531" t="e">
        <f ca="1">+IF(AND(ISNUMBER(OFFSET('Hygiene Data'!$G$5,0,10*ROW('Hygiene Data'!G183))),'Data Summary'!DX189="Yes"),OFFSET('Hygiene Data'!$G$5,0,10*ROW('Hygiene Data'!G183)),NA())</f>
        <v>#N/A</v>
      </c>
      <c r="BJ189" s="531" t="e">
        <f ca="1">+IF(AND(ISNUMBER(OFFSET('Hygiene Data'!$G$7,0,10*ROW('Hygiene Data'!G183))),'Data Summary'!DY189="Yes"),OFFSET('Hygiene Data'!$G$7,0,10*ROW('Hygiene Data'!G183)),NA())</f>
        <v>#N/A</v>
      </c>
      <c r="BK189" s="531" t="e">
        <f ca="1">+IF(AND(ISNUMBER(OFFSET('Hygiene Data'!$G$9,0,10*ROW('Hygiene Data'!G183))),'Data Summary'!DZ189="Yes"),OFFSET('Hygiene Data'!$G$9,0,10*ROW('Hygiene Data'!G183)),NA())</f>
        <v>#N/A</v>
      </c>
      <c r="BL189" s="531" t="e">
        <f ca="1">+IF(AND(ISNUMBER(OFFSET('Hygiene Data'!$H$5,0,10*ROW('Hygiene Data'!H183))),'Data Summary'!EA189="Yes"),OFFSET('Hygiene Data'!$H$5,0,10*ROW('Hygiene Data'!H183)),NA())</f>
        <v>#N/A</v>
      </c>
      <c r="BM189" s="531" t="e">
        <f ca="1">+IF(AND(ISNUMBER(OFFSET('Hygiene Data'!$H$7,0,10*ROW('Hygiene Data'!H183))),'Data Summary'!EB189="Yes"),OFFSET('Hygiene Data'!$H$7,0,10*ROW('Hygiene Data'!H183)),NA())</f>
        <v>#N/A</v>
      </c>
      <c r="BN189" s="531" t="e">
        <f ca="1">+IF(AND(ISNUMBER(OFFSET('Hygiene Data'!$H$9,0,10*ROW('Hygiene Data'!H183))),'Data Summary'!EC189="Yes"),OFFSET('Hygiene Data'!$H$9,0,10*ROW('Hygiene Data'!H183)),NA())</f>
        <v>#N/A</v>
      </c>
      <c r="BO189" s="531" t="e">
        <f ca="1">+IF(AND(ISNUMBER(OFFSET('Hygiene Data'!$I$5,0,10*ROW('Hygiene Data'!I183))),'Data Summary'!ED189="Yes"),OFFSET('Hygiene Data'!$I$5,0,10*ROW('Hygiene Data'!I183)),NA())</f>
        <v>#N/A</v>
      </c>
      <c r="BP189" s="531" t="e">
        <f ca="1">+IF(AND(ISNUMBER(OFFSET('Hygiene Data'!$I$7,0,10*ROW('Hygiene Data'!I183))),'Data Summary'!EE189="Yes"),OFFSET('Hygiene Data'!$I$7,0,10*ROW('Hygiene Data'!I183)),NA())</f>
        <v>#N/A</v>
      </c>
      <c r="BQ189" s="531" t="e">
        <f ca="1">+IF(AND(ISNUMBER(OFFSET('Hygiene Data'!$I$9,0,10*ROW('Hygiene Data'!I183))),'Data Summary'!EF189="Yes"),OFFSET('Hygiene Data'!$I$9,0,10*ROW('Hygiene Data'!I183)),NA())</f>
        <v>#N/A</v>
      </c>
    </row>
    <row r="190" spans="1:69" x14ac:dyDescent="0.25">
      <c r="A190" s="527" t="e">
        <f ca="1">+RIGHT('Data Summary'!A190,LEN('Data Summary'!A190)-9)</f>
        <v>#VALUE!</v>
      </c>
      <c r="B190" s="501" t="str">
        <f ca="1">+IF(ISTEXT('Data Summary'!B190),'Data Summary'!B190,"")</f>
        <v/>
      </c>
      <c r="C190" s="528" t="e">
        <f ca="1">+VALUE('Data Summary'!C190)</f>
        <v>#VALUE!</v>
      </c>
      <c r="D190" s="529" t="e">
        <f ca="1">+IF(AND(ISNUMBER(OFFSET('Water Data'!$D$4,0,10*ROW('Water Data'!D184))),'Data Summary'!BS190="Yes"),100-OFFSET('Water Data'!$D$4,0,10*ROW('Water Data'!D184)),NA())</f>
        <v>#N/A</v>
      </c>
      <c r="E190" s="529" t="e">
        <f ca="1">+IF(AND(ISNUMBER(OFFSET('Water Data'!$D$6,0,10*ROW('Water Data'!D184))),'Data Summary'!BT190="Yes"),OFFSET('Water Data'!$D$6,0,10*ROW('Water Data'!D184)),NA())</f>
        <v>#N/A</v>
      </c>
      <c r="F190" s="529" t="e">
        <f ca="1">+IF(AND(ISNUMBER(OFFSET('Water Data'!$D$9,0,10*ROW('Water Data'!D184))),'Data Summary'!BU190="Yes"),OFFSET('Water Data'!$D$9,0,10*ROW('Water Data'!D184)),NA())</f>
        <v>#N/A</v>
      </c>
      <c r="G190" s="529" t="e">
        <f ca="1">+IF(AND(ISNUMBER(OFFSET('Water Data'!$E$4,0,10*ROW('Water Data'!E184))),'Data Summary'!BV190="Yes"),100-OFFSET('Water Data'!$E$4,0,10*ROW('Water Data'!E184)),NA())</f>
        <v>#N/A</v>
      </c>
      <c r="H190" s="529" t="e">
        <f ca="1">+IF(AND(ISNUMBER(OFFSET('Water Data'!$E$6,0,10*ROW('Water Data'!E184))),'Data Summary'!BW190="Yes"),OFFSET('Water Data'!$E$6,0,10*ROW('Water Data'!E184)),NA())</f>
        <v>#N/A</v>
      </c>
      <c r="I190" s="529" t="e">
        <f ca="1">+IF(AND(ISNUMBER(OFFSET('Water Data'!$E$9,0,10*ROW('Water Data'!E184))),'Data Summary'!BX190="Yes"),OFFSET('Water Data'!$E$9,0,10*ROW('Water Data'!E184)),NA())</f>
        <v>#N/A</v>
      </c>
      <c r="J190" s="529" t="e">
        <f ca="1">+IF(AND(ISNUMBER(OFFSET('Water Data'!$F$4,0,10*ROW('Water Data'!F184))),'Data Summary'!BY190="Yes"),100-OFFSET('Water Data'!$F$4,0,10*ROW('Water Data'!F184)),NA())</f>
        <v>#N/A</v>
      </c>
      <c r="K190" s="529" t="e">
        <f ca="1">+IF(AND(ISNUMBER(OFFSET('Water Data'!$F$6,0,10*ROW('Water Data'!F184))),'Data Summary'!BZ190="Yes"),OFFSET('Water Data'!$F$6,0,10*ROW('Water Data'!F184)),NA())</f>
        <v>#N/A</v>
      </c>
      <c r="L190" s="529" t="e">
        <f ca="1">+IF(AND(ISNUMBER(OFFSET('Water Data'!$F$9,0,10*ROW('Water Data'!F184))),'Data Summary'!CA190="Yes"),OFFSET('Water Data'!$F$9,0,10*ROW('Water Data'!F184)),NA())</f>
        <v>#N/A</v>
      </c>
      <c r="M190" s="529" t="e">
        <f ca="1">+IF(AND(ISNUMBER(OFFSET('Water Data'!$G$4,0,10*ROW('Water Data'!G184))),'Data Summary'!CB190="Yes"),100-OFFSET('Water Data'!$G$4,0,10*ROW('Water Data'!G184)),NA())</f>
        <v>#N/A</v>
      </c>
      <c r="N190" s="529" t="e">
        <f ca="1">+IF(AND(ISNUMBER(OFFSET('Water Data'!$G$6,0,10*ROW('Water Data'!G184))),'Data Summary'!CC190="Yes"),OFFSET('Water Data'!$G$6,0,10*ROW('Water Data'!G184)),NA())</f>
        <v>#N/A</v>
      </c>
      <c r="O190" s="529" t="e">
        <f ca="1">+IF(AND(ISNUMBER(OFFSET('Water Data'!$G$9,0,10*ROW('Water Data'!G184))),'Data Summary'!CD190="Yes"),OFFSET('Water Data'!$G$9,0,10*ROW('Water Data'!G184)),NA())</f>
        <v>#N/A</v>
      </c>
      <c r="P190" s="529" t="e">
        <f ca="1">+IF(AND(ISNUMBER(OFFSET('Water Data'!$H$4,0,10*ROW('Water Data'!H184))),'Data Summary'!CE190="Yes"),100-OFFSET('Water Data'!$H$4,0,10*ROW('Water Data'!H184)),NA())</f>
        <v>#N/A</v>
      </c>
      <c r="Q190" s="529" t="e">
        <f ca="1">+IF(AND(ISNUMBER(OFFSET('Water Data'!$H$6,0,10*ROW('Water Data'!H184))),'Data Summary'!CF190="Yes"),OFFSET('Water Data'!$H$6,0,10*ROW('Water Data'!H184)),NA())</f>
        <v>#N/A</v>
      </c>
      <c r="R190" s="529" t="e">
        <f ca="1">+IF(AND(ISNUMBER(OFFSET('Water Data'!$H$9,0,10*ROW('Water Data'!H184))),'Data Summary'!CG190="Yes"),OFFSET('Water Data'!$H$9,0,10*ROW('Water Data'!H184)),NA())</f>
        <v>#N/A</v>
      </c>
      <c r="S190" s="529" t="e">
        <f ca="1">+IF(AND(ISNUMBER(OFFSET('Water Data'!$I$4,0,10*ROW('Water Data'!I184))),'Data Summary'!CH190="Yes"),100-OFFSET('Water Data'!$I$4,0,10*ROW('Water Data'!I184)),NA())</f>
        <v>#N/A</v>
      </c>
      <c r="T190" s="529" t="e">
        <f ca="1">+IF(AND(ISNUMBER(OFFSET('Water Data'!$I$6,0,10*ROW('Water Data'!I184))),'Data Summary'!CI190="Yes"),OFFSET('Water Data'!$I$6,0,10*ROW('Water Data'!I184)),NA())</f>
        <v>#N/A</v>
      </c>
      <c r="U190" s="529" t="e">
        <f ca="1">+IF(AND(ISNUMBER(OFFSET('Water Data'!$I$9,0,10*ROW('Water Data'!I184))),'Data Summary'!CJ190="Yes"),OFFSET('Water Data'!$I$9,0,10*ROW('Water Data'!I184)),NA())</f>
        <v>#N/A</v>
      </c>
      <c r="V190" s="530" t="e">
        <f ca="1">+IF(AND(ISNUMBER(OFFSET('Sanitation Data'!$D$4,0,10*ROW('Sanitation Data'!D184))),'Data Summary'!CK190="Yes"),100-OFFSET('Sanitation Data'!$D$4,0,10*ROW('Sanitation Data'!D184)),NA())</f>
        <v>#N/A</v>
      </c>
      <c r="W190" s="530" t="e">
        <f ca="1">+IF(AND(ISNUMBER(OFFSET('Sanitation Data'!$D$6,0,10*ROW('Sanitation Data'!D184))),'Data Summary'!CL190="Yes"),OFFSET('Sanitation Data'!$D$6,0,10*ROW('Sanitation Data'!D184)),NA())</f>
        <v>#N/A</v>
      </c>
      <c r="X190" s="530" t="e">
        <f ca="1">+IF(AND(ISNUMBER(OFFSET('Sanitation Data'!$D$10,0,10*ROW('Sanitation Data'!D184))),'Data Summary'!CM190="Yes"),OFFSET('Sanitation Data'!$D$10,0,10*ROW('Sanitation Data'!D184)),NA())</f>
        <v>#N/A</v>
      </c>
      <c r="Y190" s="530" t="e">
        <f ca="1">+IF(AND(ISNUMBER(OFFSET('Sanitation Data'!$D$11,0,10*ROW('Sanitation Data'!D184))),'Data Summary'!CN190="Yes"),OFFSET('Sanitation Data'!$D$11,0,10*ROW('Sanitation Data'!D184)),NA())</f>
        <v>#N/A</v>
      </c>
      <c r="Z190" s="530" t="e">
        <f ca="1">+IF(AND(ISNUMBER(OFFSET('Sanitation Data'!$D$12,0,10*ROW('Sanitation Data'!D184))),'Data Summary'!CO190="Yes"),OFFSET('Sanitation Data'!$D$12,0,10*ROW('Sanitation Data'!D184)),NA())</f>
        <v>#N/A</v>
      </c>
      <c r="AA190" s="530" t="e">
        <f ca="1">+IF(AND(ISNUMBER(OFFSET('Sanitation Data'!$E$4,0,10*ROW('Sanitation Data'!E184))),'Data Summary'!CP190="Yes"),100-OFFSET('Sanitation Data'!$E$4,0,10*ROW('Sanitation Data'!E184)),NA())</f>
        <v>#N/A</v>
      </c>
      <c r="AB190" s="530" t="e">
        <f ca="1">+IF(AND(ISNUMBER(OFFSET('Sanitation Data'!$E$6,0,10*ROW('Sanitation Data'!E184))),'Data Summary'!CQ190="Yes"),OFFSET('Sanitation Data'!$E$6,0,10*ROW('Sanitation Data'!E184)),NA())</f>
        <v>#N/A</v>
      </c>
      <c r="AC190" s="530" t="e">
        <f ca="1">+IF(AND(ISNUMBER(OFFSET('Sanitation Data'!$E$10,0,10*ROW('Sanitation Data'!E184))),'Data Summary'!CR190="Yes"),OFFSET('Sanitation Data'!$E$10,0,10*ROW('Sanitation Data'!E184)),NA())</f>
        <v>#N/A</v>
      </c>
      <c r="AD190" s="530" t="e">
        <f ca="1">+IF(AND(ISNUMBER(OFFSET('Sanitation Data'!$E$11,0,10*ROW('Sanitation Data'!E184))),'Data Summary'!CS190="Yes"),OFFSET('Sanitation Data'!$E$11,0,10*ROW('Sanitation Data'!E184)),NA())</f>
        <v>#N/A</v>
      </c>
      <c r="AE190" s="530" t="e">
        <f ca="1">+IF(AND(ISNUMBER(OFFSET('Sanitation Data'!$E$12,0,10*ROW('Sanitation Data'!E184))),'Data Summary'!CT190="Yes"),OFFSET('Sanitation Data'!$E$12,0,10*ROW('Sanitation Data'!E184)),NA())</f>
        <v>#N/A</v>
      </c>
      <c r="AF190" s="530" t="e">
        <f ca="1">+IF(AND(ISNUMBER(OFFSET('Sanitation Data'!$F$4,0,10*ROW('Sanitation Data'!F184))),'Data Summary'!CU190="Yes"),100-OFFSET('Sanitation Data'!$F$4,0,10*ROW('Sanitation Data'!F184)),NA())</f>
        <v>#N/A</v>
      </c>
      <c r="AG190" s="530" t="e">
        <f ca="1">+IF(AND(ISNUMBER(OFFSET('Sanitation Data'!$F$6,0,10*ROW('Sanitation Data'!F184))),'Data Summary'!CV190="Yes"),OFFSET('Sanitation Data'!$F$6,0,10*ROW('Sanitation Data'!F184)),NA())</f>
        <v>#N/A</v>
      </c>
      <c r="AH190" s="530" t="e">
        <f ca="1">+IF(AND(ISNUMBER(OFFSET('Sanitation Data'!$F$10,0,10*ROW('Sanitation Data'!F184))),'Data Summary'!CW190="Yes"),OFFSET('Sanitation Data'!$F$10,0,10*ROW('Sanitation Data'!F184)),NA())</f>
        <v>#N/A</v>
      </c>
      <c r="AI190" s="530" t="e">
        <f ca="1">+IF(AND(ISNUMBER(OFFSET('Sanitation Data'!$F$11,0,10*ROW('Sanitation Data'!F184))),'Data Summary'!CX190="Yes"),OFFSET('Sanitation Data'!$F$11,0,10*ROW('Sanitation Data'!F184)),NA())</f>
        <v>#N/A</v>
      </c>
      <c r="AJ190" s="530" t="e">
        <f ca="1">+IF(AND(ISNUMBER(OFFSET('Sanitation Data'!$F$12,0,10*ROW('Sanitation Data'!F184))),'Data Summary'!CY190="Yes"),OFFSET('Sanitation Data'!$F$12,0,10*ROW('Sanitation Data'!F184)),NA())</f>
        <v>#N/A</v>
      </c>
      <c r="AK190" s="530" t="e">
        <f ca="1">+IF(AND(ISNUMBER(OFFSET('Sanitation Data'!$G$4,0,10*ROW('Sanitation Data'!G184))),'Data Summary'!CZ190="Yes"),100-OFFSET('Sanitation Data'!$G$4,0,10*ROW('Sanitation Data'!G184)),NA())</f>
        <v>#N/A</v>
      </c>
      <c r="AL190" s="530" t="e">
        <f ca="1">+IF(AND(ISNUMBER(OFFSET('Sanitation Data'!$G$6,0,10*ROW('Sanitation Data'!G184))),'Data Summary'!DA190="Yes"),OFFSET('Sanitation Data'!$G$6,0,10*ROW('Sanitation Data'!G184)),NA())</f>
        <v>#N/A</v>
      </c>
      <c r="AM190" s="530" t="e">
        <f ca="1">+IF(AND(ISNUMBER(OFFSET('Sanitation Data'!$G$10,0,10*ROW('Sanitation Data'!G184))),'Data Summary'!DB190="Yes"),OFFSET('Sanitation Data'!$G$10,0,10*ROW('Sanitation Data'!G184)),NA())</f>
        <v>#N/A</v>
      </c>
      <c r="AN190" s="530" t="e">
        <f ca="1">+IF(AND(ISNUMBER(OFFSET('Sanitation Data'!$G$11,0,10*ROW('Sanitation Data'!G184))),'Data Summary'!DC190="Yes"),OFFSET('Sanitation Data'!$G$11,0,10*ROW('Sanitation Data'!G184)),NA())</f>
        <v>#N/A</v>
      </c>
      <c r="AO190" s="530" t="e">
        <f ca="1">+IF(AND(ISNUMBER(OFFSET('Sanitation Data'!$G$12,0,10*ROW('Sanitation Data'!G184))),'Data Summary'!DD190="Yes"),OFFSET('Sanitation Data'!$G$12,0,10*ROW('Sanitation Data'!G184)),NA())</f>
        <v>#N/A</v>
      </c>
      <c r="AP190" s="530" t="e">
        <f ca="1">+IF(AND(ISNUMBER(OFFSET('Sanitation Data'!$H$4,0,10*ROW('Sanitation Data'!H184))),'Data Summary'!DE190="Yes"),100-OFFSET('Sanitation Data'!$H$4,0,10*ROW('Sanitation Data'!H184)),NA())</f>
        <v>#N/A</v>
      </c>
      <c r="AQ190" s="530" t="e">
        <f ca="1">+IF(AND(ISNUMBER(OFFSET('Sanitation Data'!$H$6,0,10*ROW('Sanitation Data'!H184))),'Data Summary'!DF190="Yes"),OFFSET('Sanitation Data'!$H$6,0,10*ROW('Sanitation Data'!H184)),NA())</f>
        <v>#N/A</v>
      </c>
      <c r="AR190" s="530" t="e">
        <f ca="1">+IF(AND(ISNUMBER(OFFSET('Sanitation Data'!$H$10,0,10*ROW('Sanitation Data'!H184))),'Data Summary'!DG190="Yes"),OFFSET('Sanitation Data'!$H$10,0,10*ROW('Sanitation Data'!H184)),NA())</f>
        <v>#N/A</v>
      </c>
      <c r="AS190" s="530" t="e">
        <f ca="1">+IF(AND(ISNUMBER(OFFSET('Sanitation Data'!$H$11,0,10*ROW('Sanitation Data'!H184))),'Data Summary'!DH190="Yes"),OFFSET('Sanitation Data'!$H$11,0,10*ROW('Sanitation Data'!H184)),NA())</f>
        <v>#N/A</v>
      </c>
      <c r="AT190" s="530" t="e">
        <f ca="1">+IF(AND(ISNUMBER(OFFSET('Sanitation Data'!$H$12,0,10*ROW('Sanitation Data'!H184))),'Data Summary'!DI190="Yes"),OFFSET('Sanitation Data'!$H$12,0,10*ROW('Sanitation Data'!H184)),NA())</f>
        <v>#N/A</v>
      </c>
      <c r="AU190" s="530" t="e">
        <f ca="1">+IF(AND(ISNUMBER(OFFSET('Sanitation Data'!$I$4,0,10*ROW('Sanitation Data'!I184))),'Data Summary'!DJ190="Yes"),100-OFFSET('Sanitation Data'!$I$4,0,10*ROW('Sanitation Data'!I184)),NA())</f>
        <v>#N/A</v>
      </c>
      <c r="AV190" s="530" t="e">
        <f ca="1">+IF(AND(ISNUMBER(OFFSET('Sanitation Data'!$I$6,0,10*ROW('Sanitation Data'!I184))),'Data Summary'!DK190="Yes"),OFFSET('Sanitation Data'!$I$6,0,10*ROW('Sanitation Data'!I184)),NA())</f>
        <v>#N/A</v>
      </c>
      <c r="AW190" s="530" t="e">
        <f ca="1">+IF(AND(ISNUMBER(OFFSET('Sanitation Data'!$I$10,0,10*ROW('Sanitation Data'!I184))),'Data Summary'!DL190="Yes"),OFFSET('Sanitation Data'!$I$10,0,10*ROW('Sanitation Data'!I184)),NA())</f>
        <v>#N/A</v>
      </c>
      <c r="AX190" s="530" t="e">
        <f ca="1">+IF(AND(ISNUMBER(OFFSET('Sanitation Data'!$I$11,0,10*ROW('Sanitation Data'!I184))),'Data Summary'!DM190="Yes"),OFFSET('Sanitation Data'!$I$11,0,10*ROW('Sanitation Data'!I184)),NA())</f>
        <v>#N/A</v>
      </c>
      <c r="AY190" s="530" t="e">
        <f ca="1">+IF(AND(ISNUMBER(OFFSET('Sanitation Data'!$I$12,0,10*ROW('Sanitation Data'!I184))),'Data Summary'!DN190="Yes"),OFFSET('Sanitation Data'!$I$12,0,10*ROW('Sanitation Data'!I184)),NA())</f>
        <v>#N/A</v>
      </c>
      <c r="AZ190" s="531" t="e">
        <f ca="1">+IF(AND(ISNUMBER(OFFSET('Hygiene Data'!$D$5,0,10*ROW('Hygiene Data'!D184))),'Data Summary'!DO190="Yes"),OFFSET('Hygiene Data'!$D$5,0,10*ROW('Hygiene Data'!D184)),NA())</f>
        <v>#N/A</v>
      </c>
      <c r="BA190" s="531" t="e">
        <f ca="1">+IF(AND(ISNUMBER(OFFSET('Hygiene Data'!$D$7,0,10*ROW('Hygiene Data'!D184))),'Data Summary'!DP190="Yes"),OFFSET('Hygiene Data'!$D$7,0,10*ROW('Hygiene Data'!D184)),NA())</f>
        <v>#N/A</v>
      </c>
      <c r="BB190" s="531" t="e">
        <f ca="1">+IF(AND(ISNUMBER(OFFSET('Hygiene Data'!$D$9,0,10*ROW('Hygiene Data'!D184))),'Data Summary'!DQ190="Yes"),OFFSET('Hygiene Data'!$D$9,0,10*ROW('Hygiene Data'!D184)),NA())</f>
        <v>#N/A</v>
      </c>
      <c r="BC190" s="531" t="e">
        <f ca="1">+IF(AND(ISNUMBER(OFFSET('Hygiene Data'!$E$5,0,10*ROW('Hygiene Data'!E184))),'Data Summary'!DR190="Yes"),OFFSET('Hygiene Data'!$E$5,0,10*ROW('Hygiene Data'!E184)),NA())</f>
        <v>#N/A</v>
      </c>
      <c r="BD190" s="531" t="e">
        <f ca="1">+IF(AND(ISNUMBER(OFFSET('Hygiene Data'!$E$7,0,10*ROW('Hygiene Data'!E184))),'Data Summary'!DS190="Yes"),OFFSET('Hygiene Data'!$E$7,0,10*ROW('Hygiene Data'!E184)),NA())</f>
        <v>#N/A</v>
      </c>
      <c r="BE190" s="531" t="e">
        <f ca="1">+IF(AND(ISNUMBER(OFFSET('Hygiene Data'!$E$9,0,10*ROW('Hygiene Data'!E184))),'Data Summary'!DT190="Yes"),OFFSET('Hygiene Data'!$E$9,0,10*ROW('Hygiene Data'!E184)),NA())</f>
        <v>#N/A</v>
      </c>
      <c r="BF190" s="531" t="e">
        <f ca="1">+IF(AND(ISNUMBER(OFFSET('Hygiene Data'!$F$5,0,10*ROW('Hygiene Data'!F184))),'Data Summary'!DU190="Yes"),OFFSET('Hygiene Data'!$F$5,0,10*ROW('Hygiene Data'!F184)),NA())</f>
        <v>#N/A</v>
      </c>
      <c r="BG190" s="531" t="e">
        <f ca="1">+IF(AND(ISNUMBER(OFFSET('Hygiene Data'!$F$7,0,10*ROW('Hygiene Data'!F184))),'Data Summary'!DV190="Yes"),OFFSET('Hygiene Data'!$F$7,0,10*ROW('Hygiene Data'!F184)),NA())</f>
        <v>#N/A</v>
      </c>
      <c r="BH190" s="531" t="e">
        <f ca="1">+IF(AND(ISNUMBER(OFFSET('Hygiene Data'!$F$9,0,10*ROW('Hygiene Data'!F184))),'Data Summary'!DW190="Yes"),OFFSET('Hygiene Data'!$F$9,0,10*ROW('Hygiene Data'!F184)),NA())</f>
        <v>#N/A</v>
      </c>
      <c r="BI190" s="531" t="e">
        <f ca="1">+IF(AND(ISNUMBER(OFFSET('Hygiene Data'!$G$5,0,10*ROW('Hygiene Data'!G184))),'Data Summary'!DX190="Yes"),OFFSET('Hygiene Data'!$G$5,0,10*ROW('Hygiene Data'!G184)),NA())</f>
        <v>#N/A</v>
      </c>
      <c r="BJ190" s="531" t="e">
        <f ca="1">+IF(AND(ISNUMBER(OFFSET('Hygiene Data'!$G$7,0,10*ROW('Hygiene Data'!G184))),'Data Summary'!DY190="Yes"),OFFSET('Hygiene Data'!$G$7,0,10*ROW('Hygiene Data'!G184)),NA())</f>
        <v>#N/A</v>
      </c>
      <c r="BK190" s="531" t="e">
        <f ca="1">+IF(AND(ISNUMBER(OFFSET('Hygiene Data'!$G$9,0,10*ROW('Hygiene Data'!G184))),'Data Summary'!DZ190="Yes"),OFFSET('Hygiene Data'!$G$9,0,10*ROW('Hygiene Data'!G184)),NA())</f>
        <v>#N/A</v>
      </c>
      <c r="BL190" s="531" t="e">
        <f ca="1">+IF(AND(ISNUMBER(OFFSET('Hygiene Data'!$H$5,0,10*ROW('Hygiene Data'!H184))),'Data Summary'!EA190="Yes"),OFFSET('Hygiene Data'!$H$5,0,10*ROW('Hygiene Data'!H184)),NA())</f>
        <v>#N/A</v>
      </c>
      <c r="BM190" s="531" t="e">
        <f ca="1">+IF(AND(ISNUMBER(OFFSET('Hygiene Data'!$H$7,0,10*ROW('Hygiene Data'!H184))),'Data Summary'!EB190="Yes"),OFFSET('Hygiene Data'!$H$7,0,10*ROW('Hygiene Data'!H184)),NA())</f>
        <v>#N/A</v>
      </c>
      <c r="BN190" s="531" t="e">
        <f ca="1">+IF(AND(ISNUMBER(OFFSET('Hygiene Data'!$H$9,0,10*ROW('Hygiene Data'!H184))),'Data Summary'!EC190="Yes"),OFFSET('Hygiene Data'!$H$9,0,10*ROW('Hygiene Data'!H184)),NA())</f>
        <v>#N/A</v>
      </c>
      <c r="BO190" s="531" t="e">
        <f ca="1">+IF(AND(ISNUMBER(OFFSET('Hygiene Data'!$I$5,0,10*ROW('Hygiene Data'!I184))),'Data Summary'!ED190="Yes"),OFFSET('Hygiene Data'!$I$5,0,10*ROW('Hygiene Data'!I184)),NA())</f>
        <v>#N/A</v>
      </c>
      <c r="BP190" s="531" t="e">
        <f ca="1">+IF(AND(ISNUMBER(OFFSET('Hygiene Data'!$I$7,0,10*ROW('Hygiene Data'!I184))),'Data Summary'!EE190="Yes"),OFFSET('Hygiene Data'!$I$7,0,10*ROW('Hygiene Data'!I184)),NA())</f>
        <v>#N/A</v>
      </c>
      <c r="BQ190" s="531" t="e">
        <f ca="1">+IF(AND(ISNUMBER(OFFSET('Hygiene Data'!$I$9,0,10*ROW('Hygiene Data'!I184))),'Data Summary'!EF190="Yes"),OFFSET('Hygiene Data'!$I$9,0,10*ROW('Hygiene Data'!I184)),NA())</f>
        <v>#N/A</v>
      </c>
    </row>
    <row r="191" spans="1:69" x14ac:dyDescent="0.25">
      <c r="A191" s="527" t="e">
        <f ca="1">+RIGHT('Data Summary'!A191,LEN('Data Summary'!A191)-9)</f>
        <v>#VALUE!</v>
      </c>
      <c r="B191" s="501" t="str">
        <f ca="1">+IF(ISTEXT('Data Summary'!B191),'Data Summary'!B191,"")</f>
        <v/>
      </c>
      <c r="C191" s="528" t="e">
        <f ca="1">+VALUE('Data Summary'!C191)</f>
        <v>#VALUE!</v>
      </c>
      <c r="D191" s="529" t="e">
        <f ca="1">+IF(AND(ISNUMBER(OFFSET('Water Data'!$D$4,0,10*ROW('Water Data'!D185))),'Data Summary'!BS191="Yes"),100-OFFSET('Water Data'!$D$4,0,10*ROW('Water Data'!D185)),NA())</f>
        <v>#N/A</v>
      </c>
      <c r="E191" s="529" t="e">
        <f ca="1">+IF(AND(ISNUMBER(OFFSET('Water Data'!$D$6,0,10*ROW('Water Data'!D185))),'Data Summary'!BT191="Yes"),OFFSET('Water Data'!$D$6,0,10*ROW('Water Data'!D185)),NA())</f>
        <v>#N/A</v>
      </c>
      <c r="F191" s="529" t="e">
        <f ca="1">+IF(AND(ISNUMBER(OFFSET('Water Data'!$D$9,0,10*ROW('Water Data'!D185))),'Data Summary'!BU191="Yes"),OFFSET('Water Data'!$D$9,0,10*ROW('Water Data'!D185)),NA())</f>
        <v>#N/A</v>
      </c>
      <c r="G191" s="529" t="e">
        <f ca="1">+IF(AND(ISNUMBER(OFFSET('Water Data'!$E$4,0,10*ROW('Water Data'!E185))),'Data Summary'!BV191="Yes"),100-OFFSET('Water Data'!$E$4,0,10*ROW('Water Data'!E185)),NA())</f>
        <v>#N/A</v>
      </c>
      <c r="H191" s="529" t="e">
        <f ca="1">+IF(AND(ISNUMBER(OFFSET('Water Data'!$E$6,0,10*ROW('Water Data'!E185))),'Data Summary'!BW191="Yes"),OFFSET('Water Data'!$E$6,0,10*ROW('Water Data'!E185)),NA())</f>
        <v>#N/A</v>
      </c>
      <c r="I191" s="529" t="e">
        <f ca="1">+IF(AND(ISNUMBER(OFFSET('Water Data'!$E$9,0,10*ROW('Water Data'!E185))),'Data Summary'!BX191="Yes"),OFFSET('Water Data'!$E$9,0,10*ROW('Water Data'!E185)),NA())</f>
        <v>#N/A</v>
      </c>
      <c r="J191" s="529" t="e">
        <f ca="1">+IF(AND(ISNUMBER(OFFSET('Water Data'!$F$4,0,10*ROW('Water Data'!F185))),'Data Summary'!BY191="Yes"),100-OFFSET('Water Data'!$F$4,0,10*ROW('Water Data'!F185)),NA())</f>
        <v>#N/A</v>
      </c>
      <c r="K191" s="529" t="e">
        <f ca="1">+IF(AND(ISNUMBER(OFFSET('Water Data'!$F$6,0,10*ROW('Water Data'!F185))),'Data Summary'!BZ191="Yes"),OFFSET('Water Data'!$F$6,0,10*ROW('Water Data'!F185)),NA())</f>
        <v>#N/A</v>
      </c>
      <c r="L191" s="529" t="e">
        <f ca="1">+IF(AND(ISNUMBER(OFFSET('Water Data'!$F$9,0,10*ROW('Water Data'!F185))),'Data Summary'!CA191="Yes"),OFFSET('Water Data'!$F$9,0,10*ROW('Water Data'!F185)),NA())</f>
        <v>#N/A</v>
      </c>
      <c r="M191" s="529" t="e">
        <f ca="1">+IF(AND(ISNUMBER(OFFSET('Water Data'!$G$4,0,10*ROW('Water Data'!G185))),'Data Summary'!CB191="Yes"),100-OFFSET('Water Data'!$G$4,0,10*ROW('Water Data'!G185)),NA())</f>
        <v>#N/A</v>
      </c>
      <c r="N191" s="529" t="e">
        <f ca="1">+IF(AND(ISNUMBER(OFFSET('Water Data'!$G$6,0,10*ROW('Water Data'!G185))),'Data Summary'!CC191="Yes"),OFFSET('Water Data'!$G$6,0,10*ROW('Water Data'!G185)),NA())</f>
        <v>#N/A</v>
      </c>
      <c r="O191" s="529" t="e">
        <f ca="1">+IF(AND(ISNUMBER(OFFSET('Water Data'!$G$9,0,10*ROW('Water Data'!G185))),'Data Summary'!CD191="Yes"),OFFSET('Water Data'!$G$9,0,10*ROW('Water Data'!G185)),NA())</f>
        <v>#N/A</v>
      </c>
      <c r="P191" s="529" t="e">
        <f ca="1">+IF(AND(ISNUMBER(OFFSET('Water Data'!$H$4,0,10*ROW('Water Data'!H185))),'Data Summary'!CE191="Yes"),100-OFFSET('Water Data'!$H$4,0,10*ROW('Water Data'!H185)),NA())</f>
        <v>#N/A</v>
      </c>
      <c r="Q191" s="529" t="e">
        <f ca="1">+IF(AND(ISNUMBER(OFFSET('Water Data'!$H$6,0,10*ROW('Water Data'!H185))),'Data Summary'!CF191="Yes"),OFFSET('Water Data'!$H$6,0,10*ROW('Water Data'!H185)),NA())</f>
        <v>#N/A</v>
      </c>
      <c r="R191" s="529" t="e">
        <f ca="1">+IF(AND(ISNUMBER(OFFSET('Water Data'!$H$9,0,10*ROW('Water Data'!H185))),'Data Summary'!CG191="Yes"),OFFSET('Water Data'!$H$9,0,10*ROW('Water Data'!H185)),NA())</f>
        <v>#N/A</v>
      </c>
      <c r="S191" s="529" t="e">
        <f ca="1">+IF(AND(ISNUMBER(OFFSET('Water Data'!$I$4,0,10*ROW('Water Data'!I185))),'Data Summary'!CH191="Yes"),100-OFFSET('Water Data'!$I$4,0,10*ROW('Water Data'!I185)),NA())</f>
        <v>#N/A</v>
      </c>
      <c r="T191" s="529" t="e">
        <f ca="1">+IF(AND(ISNUMBER(OFFSET('Water Data'!$I$6,0,10*ROW('Water Data'!I185))),'Data Summary'!CI191="Yes"),OFFSET('Water Data'!$I$6,0,10*ROW('Water Data'!I185)),NA())</f>
        <v>#N/A</v>
      </c>
      <c r="U191" s="529" t="e">
        <f ca="1">+IF(AND(ISNUMBER(OFFSET('Water Data'!$I$9,0,10*ROW('Water Data'!I185))),'Data Summary'!CJ191="Yes"),OFFSET('Water Data'!$I$9,0,10*ROW('Water Data'!I185)),NA())</f>
        <v>#N/A</v>
      </c>
      <c r="V191" s="530" t="e">
        <f ca="1">+IF(AND(ISNUMBER(OFFSET('Sanitation Data'!$D$4,0,10*ROW('Sanitation Data'!D185))),'Data Summary'!CK191="Yes"),100-OFFSET('Sanitation Data'!$D$4,0,10*ROW('Sanitation Data'!D185)),NA())</f>
        <v>#N/A</v>
      </c>
      <c r="W191" s="530" t="e">
        <f ca="1">+IF(AND(ISNUMBER(OFFSET('Sanitation Data'!$D$6,0,10*ROW('Sanitation Data'!D185))),'Data Summary'!CL191="Yes"),OFFSET('Sanitation Data'!$D$6,0,10*ROW('Sanitation Data'!D185)),NA())</f>
        <v>#N/A</v>
      </c>
      <c r="X191" s="530" t="e">
        <f ca="1">+IF(AND(ISNUMBER(OFFSET('Sanitation Data'!$D$10,0,10*ROW('Sanitation Data'!D185))),'Data Summary'!CM191="Yes"),OFFSET('Sanitation Data'!$D$10,0,10*ROW('Sanitation Data'!D185)),NA())</f>
        <v>#N/A</v>
      </c>
      <c r="Y191" s="530" t="e">
        <f ca="1">+IF(AND(ISNUMBER(OFFSET('Sanitation Data'!$D$11,0,10*ROW('Sanitation Data'!D185))),'Data Summary'!CN191="Yes"),OFFSET('Sanitation Data'!$D$11,0,10*ROW('Sanitation Data'!D185)),NA())</f>
        <v>#N/A</v>
      </c>
      <c r="Z191" s="530" t="e">
        <f ca="1">+IF(AND(ISNUMBER(OFFSET('Sanitation Data'!$D$12,0,10*ROW('Sanitation Data'!D185))),'Data Summary'!CO191="Yes"),OFFSET('Sanitation Data'!$D$12,0,10*ROW('Sanitation Data'!D185)),NA())</f>
        <v>#N/A</v>
      </c>
      <c r="AA191" s="530" t="e">
        <f ca="1">+IF(AND(ISNUMBER(OFFSET('Sanitation Data'!$E$4,0,10*ROW('Sanitation Data'!E185))),'Data Summary'!CP191="Yes"),100-OFFSET('Sanitation Data'!$E$4,0,10*ROW('Sanitation Data'!E185)),NA())</f>
        <v>#N/A</v>
      </c>
      <c r="AB191" s="530" t="e">
        <f ca="1">+IF(AND(ISNUMBER(OFFSET('Sanitation Data'!$E$6,0,10*ROW('Sanitation Data'!E185))),'Data Summary'!CQ191="Yes"),OFFSET('Sanitation Data'!$E$6,0,10*ROW('Sanitation Data'!E185)),NA())</f>
        <v>#N/A</v>
      </c>
      <c r="AC191" s="530" t="e">
        <f ca="1">+IF(AND(ISNUMBER(OFFSET('Sanitation Data'!$E$10,0,10*ROW('Sanitation Data'!E185))),'Data Summary'!CR191="Yes"),OFFSET('Sanitation Data'!$E$10,0,10*ROW('Sanitation Data'!E185)),NA())</f>
        <v>#N/A</v>
      </c>
      <c r="AD191" s="530" t="e">
        <f ca="1">+IF(AND(ISNUMBER(OFFSET('Sanitation Data'!$E$11,0,10*ROW('Sanitation Data'!E185))),'Data Summary'!CS191="Yes"),OFFSET('Sanitation Data'!$E$11,0,10*ROW('Sanitation Data'!E185)),NA())</f>
        <v>#N/A</v>
      </c>
      <c r="AE191" s="530" t="e">
        <f ca="1">+IF(AND(ISNUMBER(OFFSET('Sanitation Data'!$E$12,0,10*ROW('Sanitation Data'!E185))),'Data Summary'!CT191="Yes"),OFFSET('Sanitation Data'!$E$12,0,10*ROW('Sanitation Data'!E185)),NA())</f>
        <v>#N/A</v>
      </c>
      <c r="AF191" s="530" t="e">
        <f ca="1">+IF(AND(ISNUMBER(OFFSET('Sanitation Data'!$F$4,0,10*ROW('Sanitation Data'!F185))),'Data Summary'!CU191="Yes"),100-OFFSET('Sanitation Data'!$F$4,0,10*ROW('Sanitation Data'!F185)),NA())</f>
        <v>#N/A</v>
      </c>
      <c r="AG191" s="530" t="e">
        <f ca="1">+IF(AND(ISNUMBER(OFFSET('Sanitation Data'!$F$6,0,10*ROW('Sanitation Data'!F185))),'Data Summary'!CV191="Yes"),OFFSET('Sanitation Data'!$F$6,0,10*ROW('Sanitation Data'!F185)),NA())</f>
        <v>#N/A</v>
      </c>
      <c r="AH191" s="530" t="e">
        <f ca="1">+IF(AND(ISNUMBER(OFFSET('Sanitation Data'!$F$10,0,10*ROW('Sanitation Data'!F185))),'Data Summary'!CW191="Yes"),OFFSET('Sanitation Data'!$F$10,0,10*ROW('Sanitation Data'!F185)),NA())</f>
        <v>#N/A</v>
      </c>
      <c r="AI191" s="530" t="e">
        <f ca="1">+IF(AND(ISNUMBER(OFFSET('Sanitation Data'!$F$11,0,10*ROW('Sanitation Data'!F185))),'Data Summary'!CX191="Yes"),OFFSET('Sanitation Data'!$F$11,0,10*ROW('Sanitation Data'!F185)),NA())</f>
        <v>#N/A</v>
      </c>
      <c r="AJ191" s="530" t="e">
        <f ca="1">+IF(AND(ISNUMBER(OFFSET('Sanitation Data'!$F$12,0,10*ROW('Sanitation Data'!F185))),'Data Summary'!CY191="Yes"),OFFSET('Sanitation Data'!$F$12,0,10*ROW('Sanitation Data'!F185)),NA())</f>
        <v>#N/A</v>
      </c>
      <c r="AK191" s="530" t="e">
        <f ca="1">+IF(AND(ISNUMBER(OFFSET('Sanitation Data'!$G$4,0,10*ROW('Sanitation Data'!G185))),'Data Summary'!CZ191="Yes"),100-OFFSET('Sanitation Data'!$G$4,0,10*ROW('Sanitation Data'!G185)),NA())</f>
        <v>#N/A</v>
      </c>
      <c r="AL191" s="530" t="e">
        <f ca="1">+IF(AND(ISNUMBER(OFFSET('Sanitation Data'!$G$6,0,10*ROW('Sanitation Data'!G185))),'Data Summary'!DA191="Yes"),OFFSET('Sanitation Data'!$G$6,0,10*ROW('Sanitation Data'!G185)),NA())</f>
        <v>#N/A</v>
      </c>
      <c r="AM191" s="530" t="e">
        <f ca="1">+IF(AND(ISNUMBER(OFFSET('Sanitation Data'!$G$10,0,10*ROW('Sanitation Data'!G185))),'Data Summary'!DB191="Yes"),OFFSET('Sanitation Data'!$G$10,0,10*ROW('Sanitation Data'!G185)),NA())</f>
        <v>#N/A</v>
      </c>
      <c r="AN191" s="530" t="e">
        <f ca="1">+IF(AND(ISNUMBER(OFFSET('Sanitation Data'!$G$11,0,10*ROW('Sanitation Data'!G185))),'Data Summary'!DC191="Yes"),OFFSET('Sanitation Data'!$G$11,0,10*ROW('Sanitation Data'!G185)),NA())</f>
        <v>#N/A</v>
      </c>
      <c r="AO191" s="530" t="e">
        <f ca="1">+IF(AND(ISNUMBER(OFFSET('Sanitation Data'!$G$12,0,10*ROW('Sanitation Data'!G185))),'Data Summary'!DD191="Yes"),OFFSET('Sanitation Data'!$G$12,0,10*ROW('Sanitation Data'!G185)),NA())</f>
        <v>#N/A</v>
      </c>
      <c r="AP191" s="530" t="e">
        <f ca="1">+IF(AND(ISNUMBER(OFFSET('Sanitation Data'!$H$4,0,10*ROW('Sanitation Data'!H185))),'Data Summary'!DE191="Yes"),100-OFFSET('Sanitation Data'!$H$4,0,10*ROW('Sanitation Data'!H185)),NA())</f>
        <v>#N/A</v>
      </c>
      <c r="AQ191" s="530" t="e">
        <f ca="1">+IF(AND(ISNUMBER(OFFSET('Sanitation Data'!$H$6,0,10*ROW('Sanitation Data'!H185))),'Data Summary'!DF191="Yes"),OFFSET('Sanitation Data'!$H$6,0,10*ROW('Sanitation Data'!H185)),NA())</f>
        <v>#N/A</v>
      </c>
      <c r="AR191" s="530" t="e">
        <f ca="1">+IF(AND(ISNUMBER(OFFSET('Sanitation Data'!$H$10,0,10*ROW('Sanitation Data'!H185))),'Data Summary'!DG191="Yes"),OFFSET('Sanitation Data'!$H$10,0,10*ROW('Sanitation Data'!H185)),NA())</f>
        <v>#N/A</v>
      </c>
      <c r="AS191" s="530" t="e">
        <f ca="1">+IF(AND(ISNUMBER(OFFSET('Sanitation Data'!$H$11,0,10*ROW('Sanitation Data'!H185))),'Data Summary'!DH191="Yes"),OFFSET('Sanitation Data'!$H$11,0,10*ROW('Sanitation Data'!H185)),NA())</f>
        <v>#N/A</v>
      </c>
      <c r="AT191" s="530" t="e">
        <f ca="1">+IF(AND(ISNUMBER(OFFSET('Sanitation Data'!$H$12,0,10*ROW('Sanitation Data'!H185))),'Data Summary'!DI191="Yes"),OFFSET('Sanitation Data'!$H$12,0,10*ROW('Sanitation Data'!H185)),NA())</f>
        <v>#N/A</v>
      </c>
      <c r="AU191" s="530" t="e">
        <f ca="1">+IF(AND(ISNUMBER(OFFSET('Sanitation Data'!$I$4,0,10*ROW('Sanitation Data'!I185))),'Data Summary'!DJ191="Yes"),100-OFFSET('Sanitation Data'!$I$4,0,10*ROW('Sanitation Data'!I185)),NA())</f>
        <v>#N/A</v>
      </c>
      <c r="AV191" s="530" t="e">
        <f ca="1">+IF(AND(ISNUMBER(OFFSET('Sanitation Data'!$I$6,0,10*ROW('Sanitation Data'!I185))),'Data Summary'!DK191="Yes"),OFFSET('Sanitation Data'!$I$6,0,10*ROW('Sanitation Data'!I185)),NA())</f>
        <v>#N/A</v>
      </c>
      <c r="AW191" s="530" t="e">
        <f ca="1">+IF(AND(ISNUMBER(OFFSET('Sanitation Data'!$I$10,0,10*ROW('Sanitation Data'!I185))),'Data Summary'!DL191="Yes"),OFFSET('Sanitation Data'!$I$10,0,10*ROW('Sanitation Data'!I185)),NA())</f>
        <v>#N/A</v>
      </c>
      <c r="AX191" s="530" t="e">
        <f ca="1">+IF(AND(ISNUMBER(OFFSET('Sanitation Data'!$I$11,0,10*ROW('Sanitation Data'!I185))),'Data Summary'!DM191="Yes"),OFFSET('Sanitation Data'!$I$11,0,10*ROW('Sanitation Data'!I185)),NA())</f>
        <v>#N/A</v>
      </c>
      <c r="AY191" s="530" t="e">
        <f ca="1">+IF(AND(ISNUMBER(OFFSET('Sanitation Data'!$I$12,0,10*ROW('Sanitation Data'!I185))),'Data Summary'!DN191="Yes"),OFFSET('Sanitation Data'!$I$12,0,10*ROW('Sanitation Data'!I185)),NA())</f>
        <v>#N/A</v>
      </c>
      <c r="AZ191" s="531" t="e">
        <f ca="1">+IF(AND(ISNUMBER(OFFSET('Hygiene Data'!$D$5,0,10*ROW('Hygiene Data'!D185))),'Data Summary'!DO191="Yes"),OFFSET('Hygiene Data'!$D$5,0,10*ROW('Hygiene Data'!D185)),NA())</f>
        <v>#N/A</v>
      </c>
      <c r="BA191" s="531" t="e">
        <f ca="1">+IF(AND(ISNUMBER(OFFSET('Hygiene Data'!$D$7,0,10*ROW('Hygiene Data'!D185))),'Data Summary'!DP191="Yes"),OFFSET('Hygiene Data'!$D$7,0,10*ROW('Hygiene Data'!D185)),NA())</f>
        <v>#N/A</v>
      </c>
      <c r="BB191" s="531" t="e">
        <f ca="1">+IF(AND(ISNUMBER(OFFSET('Hygiene Data'!$D$9,0,10*ROW('Hygiene Data'!D185))),'Data Summary'!DQ191="Yes"),OFFSET('Hygiene Data'!$D$9,0,10*ROW('Hygiene Data'!D185)),NA())</f>
        <v>#N/A</v>
      </c>
      <c r="BC191" s="531" t="e">
        <f ca="1">+IF(AND(ISNUMBER(OFFSET('Hygiene Data'!$E$5,0,10*ROW('Hygiene Data'!E185))),'Data Summary'!DR191="Yes"),OFFSET('Hygiene Data'!$E$5,0,10*ROW('Hygiene Data'!E185)),NA())</f>
        <v>#N/A</v>
      </c>
      <c r="BD191" s="531" t="e">
        <f ca="1">+IF(AND(ISNUMBER(OFFSET('Hygiene Data'!$E$7,0,10*ROW('Hygiene Data'!E185))),'Data Summary'!DS191="Yes"),OFFSET('Hygiene Data'!$E$7,0,10*ROW('Hygiene Data'!E185)),NA())</f>
        <v>#N/A</v>
      </c>
      <c r="BE191" s="531" t="e">
        <f ca="1">+IF(AND(ISNUMBER(OFFSET('Hygiene Data'!$E$9,0,10*ROW('Hygiene Data'!E185))),'Data Summary'!DT191="Yes"),OFFSET('Hygiene Data'!$E$9,0,10*ROW('Hygiene Data'!E185)),NA())</f>
        <v>#N/A</v>
      </c>
      <c r="BF191" s="531" t="e">
        <f ca="1">+IF(AND(ISNUMBER(OFFSET('Hygiene Data'!$F$5,0,10*ROW('Hygiene Data'!F185))),'Data Summary'!DU191="Yes"),OFFSET('Hygiene Data'!$F$5,0,10*ROW('Hygiene Data'!F185)),NA())</f>
        <v>#N/A</v>
      </c>
      <c r="BG191" s="531" t="e">
        <f ca="1">+IF(AND(ISNUMBER(OFFSET('Hygiene Data'!$F$7,0,10*ROW('Hygiene Data'!F185))),'Data Summary'!DV191="Yes"),OFFSET('Hygiene Data'!$F$7,0,10*ROW('Hygiene Data'!F185)),NA())</f>
        <v>#N/A</v>
      </c>
      <c r="BH191" s="531" t="e">
        <f ca="1">+IF(AND(ISNUMBER(OFFSET('Hygiene Data'!$F$9,0,10*ROW('Hygiene Data'!F185))),'Data Summary'!DW191="Yes"),OFFSET('Hygiene Data'!$F$9,0,10*ROW('Hygiene Data'!F185)),NA())</f>
        <v>#N/A</v>
      </c>
      <c r="BI191" s="531" t="e">
        <f ca="1">+IF(AND(ISNUMBER(OFFSET('Hygiene Data'!$G$5,0,10*ROW('Hygiene Data'!G185))),'Data Summary'!DX191="Yes"),OFFSET('Hygiene Data'!$G$5,0,10*ROW('Hygiene Data'!G185)),NA())</f>
        <v>#N/A</v>
      </c>
      <c r="BJ191" s="531" t="e">
        <f ca="1">+IF(AND(ISNUMBER(OFFSET('Hygiene Data'!$G$7,0,10*ROW('Hygiene Data'!G185))),'Data Summary'!DY191="Yes"),OFFSET('Hygiene Data'!$G$7,0,10*ROW('Hygiene Data'!G185)),NA())</f>
        <v>#N/A</v>
      </c>
      <c r="BK191" s="531" t="e">
        <f ca="1">+IF(AND(ISNUMBER(OFFSET('Hygiene Data'!$G$9,0,10*ROW('Hygiene Data'!G185))),'Data Summary'!DZ191="Yes"),OFFSET('Hygiene Data'!$G$9,0,10*ROW('Hygiene Data'!G185)),NA())</f>
        <v>#N/A</v>
      </c>
      <c r="BL191" s="531" t="e">
        <f ca="1">+IF(AND(ISNUMBER(OFFSET('Hygiene Data'!$H$5,0,10*ROW('Hygiene Data'!H185))),'Data Summary'!EA191="Yes"),OFFSET('Hygiene Data'!$H$5,0,10*ROW('Hygiene Data'!H185)),NA())</f>
        <v>#N/A</v>
      </c>
      <c r="BM191" s="531" t="e">
        <f ca="1">+IF(AND(ISNUMBER(OFFSET('Hygiene Data'!$H$7,0,10*ROW('Hygiene Data'!H185))),'Data Summary'!EB191="Yes"),OFFSET('Hygiene Data'!$H$7,0,10*ROW('Hygiene Data'!H185)),NA())</f>
        <v>#N/A</v>
      </c>
      <c r="BN191" s="531" t="e">
        <f ca="1">+IF(AND(ISNUMBER(OFFSET('Hygiene Data'!$H$9,0,10*ROW('Hygiene Data'!H185))),'Data Summary'!EC191="Yes"),OFFSET('Hygiene Data'!$H$9,0,10*ROW('Hygiene Data'!H185)),NA())</f>
        <v>#N/A</v>
      </c>
      <c r="BO191" s="531" t="e">
        <f ca="1">+IF(AND(ISNUMBER(OFFSET('Hygiene Data'!$I$5,0,10*ROW('Hygiene Data'!I185))),'Data Summary'!ED191="Yes"),OFFSET('Hygiene Data'!$I$5,0,10*ROW('Hygiene Data'!I185)),NA())</f>
        <v>#N/A</v>
      </c>
      <c r="BP191" s="531" t="e">
        <f ca="1">+IF(AND(ISNUMBER(OFFSET('Hygiene Data'!$I$7,0,10*ROW('Hygiene Data'!I185))),'Data Summary'!EE191="Yes"),OFFSET('Hygiene Data'!$I$7,0,10*ROW('Hygiene Data'!I185)),NA())</f>
        <v>#N/A</v>
      </c>
      <c r="BQ191" s="531" t="e">
        <f ca="1">+IF(AND(ISNUMBER(OFFSET('Hygiene Data'!$I$9,0,10*ROW('Hygiene Data'!I185))),'Data Summary'!EF191="Yes"),OFFSET('Hygiene Data'!$I$9,0,10*ROW('Hygiene Data'!I185)),NA())</f>
        <v>#N/A</v>
      </c>
    </row>
    <row r="192" spans="1:69" x14ac:dyDescent="0.25">
      <c r="A192" s="527" t="e">
        <f ca="1">+RIGHT('Data Summary'!A192,LEN('Data Summary'!A192)-9)</f>
        <v>#VALUE!</v>
      </c>
      <c r="B192" s="501" t="str">
        <f ca="1">+IF(ISTEXT('Data Summary'!B192),'Data Summary'!B192,"")</f>
        <v/>
      </c>
      <c r="C192" s="528" t="e">
        <f ca="1">+VALUE('Data Summary'!C192)</f>
        <v>#VALUE!</v>
      </c>
      <c r="D192" s="529" t="e">
        <f ca="1">+IF(AND(ISNUMBER(OFFSET('Water Data'!$D$4,0,10*ROW('Water Data'!D186))),'Data Summary'!BS192="Yes"),100-OFFSET('Water Data'!$D$4,0,10*ROW('Water Data'!D186)),NA())</f>
        <v>#N/A</v>
      </c>
      <c r="E192" s="529" t="e">
        <f ca="1">+IF(AND(ISNUMBER(OFFSET('Water Data'!$D$6,0,10*ROW('Water Data'!D186))),'Data Summary'!BT192="Yes"),OFFSET('Water Data'!$D$6,0,10*ROW('Water Data'!D186)),NA())</f>
        <v>#N/A</v>
      </c>
      <c r="F192" s="529" t="e">
        <f ca="1">+IF(AND(ISNUMBER(OFFSET('Water Data'!$D$9,0,10*ROW('Water Data'!D186))),'Data Summary'!BU192="Yes"),OFFSET('Water Data'!$D$9,0,10*ROW('Water Data'!D186)),NA())</f>
        <v>#N/A</v>
      </c>
      <c r="G192" s="529" t="e">
        <f ca="1">+IF(AND(ISNUMBER(OFFSET('Water Data'!$E$4,0,10*ROW('Water Data'!E186))),'Data Summary'!BV192="Yes"),100-OFFSET('Water Data'!$E$4,0,10*ROW('Water Data'!E186)),NA())</f>
        <v>#N/A</v>
      </c>
      <c r="H192" s="529" t="e">
        <f ca="1">+IF(AND(ISNUMBER(OFFSET('Water Data'!$E$6,0,10*ROW('Water Data'!E186))),'Data Summary'!BW192="Yes"),OFFSET('Water Data'!$E$6,0,10*ROW('Water Data'!E186)),NA())</f>
        <v>#N/A</v>
      </c>
      <c r="I192" s="529" t="e">
        <f ca="1">+IF(AND(ISNUMBER(OFFSET('Water Data'!$E$9,0,10*ROW('Water Data'!E186))),'Data Summary'!BX192="Yes"),OFFSET('Water Data'!$E$9,0,10*ROW('Water Data'!E186)),NA())</f>
        <v>#N/A</v>
      </c>
      <c r="J192" s="529" t="e">
        <f ca="1">+IF(AND(ISNUMBER(OFFSET('Water Data'!$F$4,0,10*ROW('Water Data'!F186))),'Data Summary'!BY192="Yes"),100-OFFSET('Water Data'!$F$4,0,10*ROW('Water Data'!F186)),NA())</f>
        <v>#N/A</v>
      </c>
      <c r="K192" s="529" t="e">
        <f ca="1">+IF(AND(ISNUMBER(OFFSET('Water Data'!$F$6,0,10*ROW('Water Data'!F186))),'Data Summary'!BZ192="Yes"),OFFSET('Water Data'!$F$6,0,10*ROW('Water Data'!F186)),NA())</f>
        <v>#N/A</v>
      </c>
      <c r="L192" s="529" t="e">
        <f ca="1">+IF(AND(ISNUMBER(OFFSET('Water Data'!$F$9,0,10*ROW('Water Data'!F186))),'Data Summary'!CA192="Yes"),OFFSET('Water Data'!$F$9,0,10*ROW('Water Data'!F186)),NA())</f>
        <v>#N/A</v>
      </c>
      <c r="M192" s="529" t="e">
        <f ca="1">+IF(AND(ISNUMBER(OFFSET('Water Data'!$G$4,0,10*ROW('Water Data'!G186))),'Data Summary'!CB192="Yes"),100-OFFSET('Water Data'!$G$4,0,10*ROW('Water Data'!G186)),NA())</f>
        <v>#N/A</v>
      </c>
      <c r="N192" s="529" t="e">
        <f ca="1">+IF(AND(ISNUMBER(OFFSET('Water Data'!$G$6,0,10*ROW('Water Data'!G186))),'Data Summary'!CC192="Yes"),OFFSET('Water Data'!$G$6,0,10*ROW('Water Data'!G186)),NA())</f>
        <v>#N/A</v>
      </c>
      <c r="O192" s="529" t="e">
        <f ca="1">+IF(AND(ISNUMBER(OFFSET('Water Data'!$G$9,0,10*ROW('Water Data'!G186))),'Data Summary'!CD192="Yes"),OFFSET('Water Data'!$G$9,0,10*ROW('Water Data'!G186)),NA())</f>
        <v>#N/A</v>
      </c>
      <c r="P192" s="529" t="e">
        <f ca="1">+IF(AND(ISNUMBER(OFFSET('Water Data'!$H$4,0,10*ROW('Water Data'!H186))),'Data Summary'!CE192="Yes"),100-OFFSET('Water Data'!$H$4,0,10*ROW('Water Data'!H186)),NA())</f>
        <v>#N/A</v>
      </c>
      <c r="Q192" s="529" t="e">
        <f ca="1">+IF(AND(ISNUMBER(OFFSET('Water Data'!$H$6,0,10*ROW('Water Data'!H186))),'Data Summary'!CF192="Yes"),OFFSET('Water Data'!$H$6,0,10*ROW('Water Data'!H186)),NA())</f>
        <v>#N/A</v>
      </c>
      <c r="R192" s="529" t="e">
        <f ca="1">+IF(AND(ISNUMBER(OFFSET('Water Data'!$H$9,0,10*ROW('Water Data'!H186))),'Data Summary'!CG192="Yes"),OFFSET('Water Data'!$H$9,0,10*ROW('Water Data'!H186)),NA())</f>
        <v>#N/A</v>
      </c>
      <c r="S192" s="529" t="e">
        <f ca="1">+IF(AND(ISNUMBER(OFFSET('Water Data'!$I$4,0,10*ROW('Water Data'!I186))),'Data Summary'!CH192="Yes"),100-OFFSET('Water Data'!$I$4,0,10*ROW('Water Data'!I186)),NA())</f>
        <v>#N/A</v>
      </c>
      <c r="T192" s="529" t="e">
        <f ca="1">+IF(AND(ISNUMBER(OFFSET('Water Data'!$I$6,0,10*ROW('Water Data'!I186))),'Data Summary'!CI192="Yes"),OFFSET('Water Data'!$I$6,0,10*ROW('Water Data'!I186)),NA())</f>
        <v>#N/A</v>
      </c>
      <c r="U192" s="529" t="e">
        <f ca="1">+IF(AND(ISNUMBER(OFFSET('Water Data'!$I$9,0,10*ROW('Water Data'!I186))),'Data Summary'!CJ192="Yes"),OFFSET('Water Data'!$I$9,0,10*ROW('Water Data'!I186)),NA())</f>
        <v>#N/A</v>
      </c>
      <c r="V192" s="530" t="e">
        <f ca="1">+IF(AND(ISNUMBER(OFFSET('Sanitation Data'!$D$4,0,10*ROW('Sanitation Data'!D186))),'Data Summary'!CK192="Yes"),100-OFFSET('Sanitation Data'!$D$4,0,10*ROW('Sanitation Data'!D186)),NA())</f>
        <v>#N/A</v>
      </c>
      <c r="W192" s="530" t="e">
        <f ca="1">+IF(AND(ISNUMBER(OFFSET('Sanitation Data'!$D$6,0,10*ROW('Sanitation Data'!D186))),'Data Summary'!CL192="Yes"),OFFSET('Sanitation Data'!$D$6,0,10*ROW('Sanitation Data'!D186)),NA())</f>
        <v>#N/A</v>
      </c>
      <c r="X192" s="530" t="e">
        <f ca="1">+IF(AND(ISNUMBER(OFFSET('Sanitation Data'!$D$10,0,10*ROW('Sanitation Data'!D186))),'Data Summary'!CM192="Yes"),OFFSET('Sanitation Data'!$D$10,0,10*ROW('Sanitation Data'!D186)),NA())</f>
        <v>#N/A</v>
      </c>
      <c r="Y192" s="530" t="e">
        <f ca="1">+IF(AND(ISNUMBER(OFFSET('Sanitation Data'!$D$11,0,10*ROW('Sanitation Data'!D186))),'Data Summary'!CN192="Yes"),OFFSET('Sanitation Data'!$D$11,0,10*ROW('Sanitation Data'!D186)),NA())</f>
        <v>#N/A</v>
      </c>
      <c r="Z192" s="530" t="e">
        <f ca="1">+IF(AND(ISNUMBER(OFFSET('Sanitation Data'!$D$12,0,10*ROW('Sanitation Data'!D186))),'Data Summary'!CO192="Yes"),OFFSET('Sanitation Data'!$D$12,0,10*ROW('Sanitation Data'!D186)),NA())</f>
        <v>#N/A</v>
      </c>
      <c r="AA192" s="530" t="e">
        <f ca="1">+IF(AND(ISNUMBER(OFFSET('Sanitation Data'!$E$4,0,10*ROW('Sanitation Data'!E186))),'Data Summary'!CP192="Yes"),100-OFFSET('Sanitation Data'!$E$4,0,10*ROW('Sanitation Data'!E186)),NA())</f>
        <v>#N/A</v>
      </c>
      <c r="AB192" s="530" t="e">
        <f ca="1">+IF(AND(ISNUMBER(OFFSET('Sanitation Data'!$E$6,0,10*ROW('Sanitation Data'!E186))),'Data Summary'!CQ192="Yes"),OFFSET('Sanitation Data'!$E$6,0,10*ROW('Sanitation Data'!E186)),NA())</f>
        <v>#N/A</v>
      </c>
      <c r="AC192" s="530" t="e">
        <f ca="1">+IF(AND(ISNUMBER(OFFSET('Sanitation Data'!$E$10,0,10*ROW('Sanitation Data'!E186))),'Data Summary'!CR192="Yes"),OFFSET('Sanitation Data'!$E$10,0,10*ROW('Sanitation Data'!E186)),NA())</f>
        <v>#N/A</v>
      </c>
      <c r="AD192" s="530" t="e">
        <f ca="1">+IF(AND(ISNUMBER(OFFSET('Sanitation Data'!$E$11,0,10*ROW('Sanitation Data'!E186))),'Data Summary'!CS192="Yes"),OFFSET('Sanitation Data'!$E$11,0,10*ROW('Sanitation Data'!E186)),NA())</f>
        <v>#N/A</v>
      </c>
      <c r="AE192" s="530" t="e">
        <f ca="1">+IF(AND(ISNUMBER(OFFSET('Sanitation Data'!$E$12,0,10*ROW('Sanitation Data'!E186))),'Data Summary'!CT192="Yes"),OFFSET('Sanitation Data'!$E$12,0,10*ROW('Sanitation Data'!E186)),NA())</f>
        <v>#N/A</v>
      </c>
      <c r="AF192" s="530" t="e">
        <f ca="1">+IF(AND(ISNUMBER(OFFSET('Sanitation Data'!$F$4,0,10*ROW('Sanitation Data'!F186))),'Data Summary'!CU192="Yes"),100-OFFSET('Sanitation Data'!$F$4,0,10*ROW('Sanitation Data'!F186)),NA())</f>
        <v>#N/A</v>
      </c>
      <c r="AG192" s="530" t="e">
        <f ca="1">+IF(AND(ISNUMBER(OFFSET('Sanitation Data'!$F$6,0,10*ROW('Sanitation Data'!F186))),'Data Summary'!CV192="Yes"),OFFSET('Sanitation Data'!$F$6,0,10*ROW('Sanitation Data'!F186)),NA())</f>
        <v>#N/A</v>
      </c>
      <c r="AH192" s="530" t="e">
        <f ca="1">+IF(AND(ISNUMBER(OFFSET('Sanitation Data'!$F$10,0,10*ROW('Sanitation Data'!F186))),'Data Summary'!CW192="Yes"),OFFSET('Sanitation Data'!$F$10,0,10*ROW('Sanitation Data'!F186)),NA())</f>
        <v>#N/A</v>
      </c>
      <c r="AI192" s="530" t="e">
        <f ca="1">+IF(AND(ISNUMBER(OFFSET('Sanitation Data'!$F$11,0,10*ROW('Sanitation Data'!F186))),'Data Summary'!CX192="Yes"),OFFSET('Sanitation Data'!$F$11,0,10*ROW('Sanitation Data'!F186)),NA())</f>
        <v>#N/A</v>
      </c>
      <c r="AJ192" s="530" t="e">
        <f ca="1">+IF(AND(ISNUMBER(OFFSET('Sanitation Data'!$F$12,0,10*ROW('Sanitation Data'!F186))),'Data Summary'!CY192="Yes"),OFFSET('Sanitation Data'!$F$12,0,10*ROW('Sanitation Data'!F186)),NA())</f>
        <v>#N/A</v>
      </c>
      <c r="AK192" s="530" t="e">
        <f ca="1">+IF(AND(ISNUMBER(OFFSET('Sanitation Data'!$G$4,0,10*ROW('Sanitation Data'!G186))),'Data Summary'!CZ192="Yes"),100-OFFSET('Sanitation Data'!$G$4,0,10*ROW('Sanitation Data'!G186)),NA())</f>
        <v>#N/A</v>
      </c>
      <c r="AL192" s="530" t="e">
        <f ca="1">+IF(AND(ISNUMBER(OFFSET('Sanitation Data'!$G$6,0,10*ROW('Sanitation Data'!G186))),'Data Summary'!DA192="Yes"),OFFSET('Sanitation Data'!$G$6,0,10*ROW('Sanitation Data'!G186)),NA())</f>
        <v>#N/A</v>
      </c>
      <c r="AM192" s="530" t="e">
        <f ca="1">+IF(AND(ISNUMBER(OFFSET('Sanitation Data'!$G$10,0,10*ROW('Sanitation Data'!G186))),'Data Summary'!DB192="Yes"),OFFSET('Sanitation Data'!$G$10,0,10*ROW('Sanitation Data'!G186)),NA())</f>
        <v>#N/A</v>
      </c>
      <c r="AN192" s="530" t="e">
        <f ca="1">+IF(AND(ISNUMBER(OFFSET('Sanitation Data'!$G$11,0,10*ROW('Sanitation Data'!G186))),'Data Summary'!DC192="Yes"),OFFSET('Sanitation Data'!$G$11,0,10*ROW('Sanitation Data'!G186)),NA())</f>
        <v>#N/A</v>
      </c>
      <c r="AO192" s="530" t="e">
        <f ca="1">+IF(AND(ISNUMBER(OFFSET('Sanitation Data'!$G$12,0,10*ROW('Sanitation Data'!G186))),'Data Summary'!DD192="Yes"),OFFSET('Sanitation Data'!$G$12,0,10*ROW('Sanitation Data'!G186)),NA())</f>
        <v>#N/A</v>
      </c>
      <c r="AP192" s="530" t="e">
        <f ca="1">+IF(AND(ISNUMBER(OFFSET('Sanitation Data'!$H$4,0,10*ROW('Sanitation Data'!H186))),'Data Summary'!DE192="Yes"),100-OFFSET('Sanitation Data'!$H$4,0,10*ROW('Sanitation Data'!H186)),NA())</f>
        <v>#N/A</v>
      </c>
      <c r="AQ192" s="530" t="e">
        <f ca="1">+IF(AND(ISNUMBER(OFFSET('Sanitation Data'!$H$6,0,10*ROW('Sanitation Data'!H186))),'Data Summary'!DF192="Yes"),OFFSET('Sanitation Data'!$H$6,0,10*ROW('Sanitation Data'!H186)),NA())</f>
        <v>#N/A</v>
      </c>
      <c r="AR192" s="530" t="e">
        <f ca="1">+IF(AND(ISNUMBER(OFFSET('Sanitation Data'!$H$10,0,10*ROW('Sanitation Data'!H186))),'Data Summary'!DG192="Yes"),OFFSET('Sanitation Data'!$H$10,0,10*ROW('Sanitation Data'!H186)),NA())</f>
        <v>#N/A</v>
      </c>
      <c r="AS192" s="530" t="e">
        <f ca="1">+IF(AND(ISNUMBER(OFFSET('Sanitation Data'!$H$11,0,10*ROW('Sanitation Data'!H186))),'Data Summary'!DH192="Yes"),OFFSET('Sanitation Data'!$H$11,0,10*ROW('Sanitation Data'!H186)),NA())</f>
        <v>#N/A</v>
      </c>
      <c r="AT192" s="530" t="e">
        <f ca="1">+IF(AND(ISNUMBER(OFFSET('Sanitation Data'!$H$12,0,10*ROW('Sanitation Data'!H186))),'Data Summary'!DI192="Yes"),OFFSET('Sanitation Data'!$H$12,0,10*ROW('Sanitation Data'!H186)),NA())</f>
        <v>#N/A</v>
      </c>
      <c r="AU192" s="530" t="e">
        <f ca="1">+IF(AND(ISNUMBER(OFFSET('Sanitation Data'!$I$4,0,10*ROW('Sanitation Data'!I186))),'Data Summary'!DJ192="Yes"),100-OFFSET('Sanitation Data'!$I$4,0,10*ROW('Sanitation Data'!I186)),NA())</f>
        <v>#N/A</v>
      </c>
      <c r="AV192" s="530" t="e">
        <f ca="1">+IF(AND(ISNUMBER(OFFSET('Sanitation Data'!$I$6,0,10*ROW('Sanitation Data'!I186))),'Data Summary'!DK192="Yes"),OFFSET('Sanitation Data'!$I$6,0,10*ROW('Sanitation Data'!I186)),NA())</f>
        <v>#N/A</v>
      </c>
      <c r="AW192" s="530" t="e">
        <f ca="1">+IF(AND(ISNUMBER(OFFSET('Sanitation Data'!$I$10,0,10*ROW('Sanitation Data'!I186))),'Data Summary'!DL192="Yes"),OFFSET('Sanitation Data'!$I$10,0,10*ROW('Sanitation Data'!I186)),NA())</f>
        <v>#N/A</v>
      </c>
      <c r="AX192" s="530" t="e">
        <f ca="1">+IF(AND(ISNUMBER(OFFSET('Sanitation Data'!$I$11,0,10*ROW('Sanitation Data'!I186))),'Data Summary'!DM192="Yes"),OFFSET('Sanitation Data'!$I$11,0,10*ROW('Sanitation Data'!I186)),NA())</f>
        <v>#N/A</v>
      </c>
      <c r="AY192" s="530" t="e">
        <f ca="1">+IF(AND(ISNUMBER(OFFSET('Sanitation Data'!$I$12,0,10*ROW('Sanitation Data'!I186))),'Data Summary'!DN192="Yes"),OFFSET('Sanitation Data'!$I$12,0,10*ROW('Sanitation Data'!I186)),NA())</f>
        <v>#N/A</v>
      </c>
      <c r="AZ192" s="531" t="e">
        <f ca="1">+IF(AND(ISNUMBER(OFFSET('Hygiene Data'!$D$5,0,10*ROW('Hygiene Data'!D186))),'Data Summary'!DO192="Yes"),OFFSET('Hygiene Data'!$D$5,0,10*ROW('Hygiene Data'!D186)),NA())</f>
        <v>#N/A</v>
      </c>
      <c r="BA192" s="531" t="e">
        <f ca="1">+IF(AND(ISNUMBER(OFFSET('Hygiene Data'!$D$7,0,10*ROW('Hygiene Data'!D186))),'Data Summary'!DP192="Yes"),OFFSET('Hygiene Data'!$D$7,0,10*ROW('Hygiene Data'!D186)),NA())</f>
        <v>#N/A</v>
      </c>
      <c r="BB192" s="531" t="e">
        <f ca="1">+IF(AND(ISNUMBER(OFFSET('Hygiene Data'!$D$9,0,10*ROW('Hygiene Data'!D186))),'Data Summary'!DQ192="Yes"),OFFSET('Hygiene Data'!$D$9,0,10*ROW('Hygiene Data'!D186)),NA())</f>
        <v>#N/A</v>
      </c>
      <c r="BC192" s="531" t="e">
        <f ca="1">+IF(AND(ISNUMBER(OFFSET('Hygiene Data'!$E$5,0,10*ROW('Hygiene Data'!E186))),'Data Summary'!DR192="Yes"),OFFSET('Hygiene Data'!$E$5,0,10*ROW('Hygiene Data'!E186)),NA())</f>
        <v>#N/A</v>
      </c>
      <c r="BD192" s="531" t="e">
        <f ca="1">+IF(AND(ISNUMBER(OFFSET('Hygiene Data'!$E$7,0,10*ROW('Hygiene Data'!E186))),'Data Summary'!DS192="Yes"),OFFSET('Hygiene Data'!$E$7,0,10*ROW('Hygiene Data'!E186)),NA())</f>
        <v>#N/A</v>
      </c>
      <c r="BE192" s="531" t="e">
        <f ca="1">+IF(AND(ISNUMBER(OFFSET('Hygiene Data'!$E$9,0,10*ROW('Hygiene Data'!E186))),'Data Summary'!DT192="Yes"),OFFSET('Hygiene Data'!$E$9,0,10*ROW('Hygiene Data'!E186)),NA())</f>
        <v>#N/A</v>
      </c>
      <c r="BF192" s="531" t="e">
        <f ca="1">+IF(AND(ISNUMBER(OFFSET('Hygiene Data'!$F$5,0,10*ROW('Hygiene Data'!F186))),'Data Summary'!DU192="Yes"),OFFSET('Hygiene Data'!$F$5,0,10*ROW('Hygiene Data'!F186)),NA())</f>
        <v>#N/A</v>
      </c>
      <c r="BG192" s="531" t="e">
        <f ca="1">+IF(AND(ISNUMBER(OFFSET('Hygiene Data'!$F$7,0,10*ROW('Hygiene Data'!F186))),'Data Summary'!DV192="Yes"),OFFSET('Hygiene Data'!$F$7,0,10*ROW('Hygiene Data'!F186)),NA())</f>
        <v>#N/A</v>
      </c>
      <c r="BH192" s="531" t="e">
        <f ca="1">+IF(AND(ISNUMBER(OFFSET('Hygiene Data'!$F$9,0,10*ROW('Hygiene Data'!F186))),'Data Summary'!DW192="Yes"),OFFSET('Hygiene Data'!$F$9,0,10*ROW('Hygiene Data'!F186)),NA())</f>
        <v>#N/A</v>
      </c>
      <c r="BI192" s="531" t="e">
        <f ca="1">+IF(AND(ISNUMBER(OFFSET('Hygiene Data'!$G$5,0,10*ROW('Hygiene Data'!G186))),'Data Summary'!DX192="Yes"),OFFSET('Hygiene Data'!$G$5,0,10*ROW('Hygiene Data'!G186)),NA())</f>
        <v>#N/A</v>
      </c>
      <c r="BJ192" s="531" t="e">
        <f ca="1">+IF(AND(ISNUMBER(OFFSET('Hygiene Data'!$G$7,0,10*ROW('Hygiene Data'!G186))),'Data Summary'!DY192="Yes"),OFFSET('Hygiene Data'!$G$7,0,10*ROW('Hygiene Data'!G186)),NA())</f>
        <v>#N/A</v>
      </c>
      <c r="BK192" s="531" t="e">
        <f ca="1">+IF(AND(ISNUMBER(OFFSET('Hygiene Data'!$G$9,0,10*ROW('Hygiene Data'!G186))),'Data Summary'!DZ192="Yes"),OFFSET('Hygiene Data'!$G$9,0,10*ROW('Hygiene Data'!G186)),NA())</f>
        <v>#N/A</v>
      </c>
      <c r="BL192" s="531" t="e">
        <f ca="1">+IF(AND(ISNUMBER(OFFSET('Hygiene Data'!$H$5,0,10*ROW('Hygiene Data'!H186))),'Data Summary'!EA192="Yes"),OFFSET('Hygiene Data'!$H$5,0,10*ROW('Hygiene Data'!H186)),NA())</f>
        <v>#N/A</v>
      </c>
      <c r="BM192" s="531" t="e">
        <f ca="1">+IF(AND(ISNUMBER(OFFSET('Hygiene Data'!$H$7,0,10*ROW('Hygiene Data'!H186))),'Data Summary'!EB192="Yes"),OFFSET('Hygiene Data'!$H$7,0,10*ROW('Hygiene Data'!H186)),NA())</f>
        <v>#N/A</v>
      </c>
      <c r="BN192" s="531" t="e">
        <f ca="1">+IF(AND(ISNUMBER(OFFSET('Hygiene Data'!$H$9,0,10*ROW('Hygiene Data'!H186))),'Data Summary'!EC192="Yes"),OFFSET('Hygiene Data'!$H$9,0,10*ROW('Hygiene Data'!H186)),NA())</f>
        <v>#N/A</v>
      </c>
      <c r="BO192" s="531" t="e">
        <f ca="1">+IF(AND(ISNUMBER(OFFSET('Hygiene Data'!$I$5,0,10*ROW('Hygiene Data'!I186))),'Data Summary'!ED192="Yes"),OFFSET('Hygiene Data'!$I$5,0,10*ROW('Hygiene Data'!I186)),NA())</f>
        <v>#N/A</v>
      </c>
      <c r="BP192" s="531" t="e">
        <f ca="1">+IF(AND(ISNUMBER(OFFSET('Hygiene Data'!$I$7,0,10*ROW('Hygiene Data'!I186))),'Data Summary'!EE192="Yes"),OFFSET('Hygiene Data'!$I$7,0,10*ROW('Hygiene Data'!I186)),NA())</f>
        <v>#N/A</v>
      </c>
      <c r="BQ192" s="531" t="e">
        <f ca="1">+IF(AND(ISNUMBER(OFFSET('Hygiene Data'!$I$9,0,10*ROW('Hygiene Data'!I186))),'Data Summary'!EF192="Yes"),OFFSET('Hygiene Data'!$I$9,0,10*ROW('Hygiene Data'!I186)),NA())</f>
        <v>#N/A</v>
      </c>
    </row>
    <row r="193" spans="1:69" x14ac:dyDescent="0.25">
      <c r="A193" s="527" t="e">
        <f ca="1">+RIGHT('Data Summary'!A193,LEN('Data Summary'!A193)-9)</f>
        <v>#VALUE!</v>
      </c>
      <c r="B193" s="501" t="str">
        <f ca="1">+IF(ISTEXT('Data Summary'!B193),'Data Summary'!B193,"")</f>
        <v/>
      </c>
      <c r="C193" s="528" t="e">
        <f ca="1">+VALUE('Data Summary'!C193)</f>
        <v>#VALUE!</v>
      </c>
      <c r="D193" s="529" t="e">
        <f ca="1">+IF(AND(ISNUMBER(OFFSET('Water Data'!$D$4,0,10*ROW('Water Data'!D187))),'Data Summary'!BS193="Yes"),100-OFFSET('Water Data'!$D$4,0,10*ROW('Water Data'!D187)),NA())</f>
        <v>#N/A</v>
      </c>
      <c r="E193" s="529" t="e">
        <f ca="1">+IF(AND(ISNUMBER(OFFSET('Water Data'!$D$6,0,10*ROW('Water Data'!D187))),'Data Summary'!BT193="Yes"),OFFSET('Water Data'!$D$6,0,10*ROW('Water Data'!D187)),NA())</f>
        <v>#N/A</v>
      </c>
      <c r="F193" s="529" t="e">
        <f ca="1">+IF(AND(ISNUMBER(OFFSET('Water Data'!$D$9,0,10*ROW('Water Data'!D187))),'Data Summary'!BU193="Yes"),OFFSET('Water Data'!$D$9,0,10*ROW('Water Data'!D187)),NA())</f>
        <v>#N/A</v>
      </c>
      <c r="G193" s="529" t="e">
        <f ca="1">+IF(AND(ISNUMBER(OFFSET('Water Data'!$E$4,0,10*ROW('Water Data'!E187))),'Data Summary'!BV193="Yes"),100-OFFSET('Water Data'!$E$4,0,10*ROW('Water Data'!E187)),NA())</f>
        <v>#N/A</v>
      </c>
      <c r="H193" s="529" t="e">
        <f ca="1">+IF(AND(ISNUMBER(OFFSET('Water Data'!$E$6,0,10*ROW('Water Data'!E187))),'Data Summary'!BW193="Yes"),OFFSET('Water Data'!$E$6,0,10*ROW('Water Data'!E187)),NA())</f>
        <v>#N/A</v>
      </c>
      <c r="I193" s="529" t="e">
        <f ca="1">+IF(AND(ISNUMBER(OFFSET('Water Data'!$E$9,0,10*ROW('Water Data'!E187))),'Data Summary'!BX193="Yes"),OFFSET('Water Data'!$E$9,0,10*ROW('Water Data'!E187)),NA())</f>
        <v>#N/A</v>
      </c>
      <c r="J193" s="529" t="e">
        <f ca="1">+IF(AND(ISNUMBER(OFFSET('Water Data'!$F$4,0,10*ROW('Water Data'!F187))),'Data Summary'!BY193="Yes"),100-OFFSET('Water Data'!$F$4,0,10*ROW('Water Data'!F187)),NA())</f>
        <v>#N/A</v>
      </c>
      <c r="K193" s="529" t="e">
        <f ca="1">+IF(AND(ISNUMBER(OFFSET('Water Data'!$F$6,0,10*ROW('Water Data'!F187))),'Data Summary'!BZ193="Yes"),OFFSET('Water Data'!$F$6,0,10*ROW('Water Data'!F187)),NA())</f>
        <v>#N/A</v>
      </c>
      <c r="L193" s="529" t="e">
        <f ca="1">+IF(AND(ISNUMBER(OFFSET('Water Data'!$F$9,0,10*ROW('Water Data'!F187))),'Data Summary'!CA193="Yes"),OFFSET('Water Data'!$F$9,0,10*ROW('Water Data'!F187)),NA())</f>
        <v>#N/A</v>
      </c>
      <c r="M193" s="529" t="e">
        <f ca="1">+IF(AND(ISNUMBER(OFFSET('Water Data'!$G$4,0,10*ROW('Water Data'!G187))),'Data Summary'!CB193="Yes"),100-OFFSET('Water Data'!$G$4,0,10*ROW('Water Data'!G187)),NA())</f>
        <v>#N/A</v>
      </c>
      <c r="N193" s="529" t="e">
        <f ca="1">+IF(AND(ISNUMBER(OFFSET('Water Data'!$G$6,0,10*ROW('Water Data'!G187))),'Data Summary'!CC193="Yes"),OFFSET('Water Data'!$G$6,0,10*ROW('Water Data'!G187)),NA())</f>
        <v>#N/A</v>
      </c>
      <c r="O193" s="529" t="e">
        <f ca="1">+IF(AND(ISNUMBER(OFFSET('Water Data'!$G$9,0,10*ROW('Water Data'!G187))),'Data Summary'!CD193="Yes"),OFFSET('Water Data'!$G$9,0,10*ROW('Water Data'!G187)),NA())</f>
        <v>#N/A</v>
      </c>
      <c r="P193" s="529" t="e">
        <f ca="1">+IF(AND(ISNUMBER(OFFSET('Water Data'!$H$4,0,10*ROW('Water Data'!H187))),'Data Summary'!CE193="Yes"),100-OFFSET('Water Data'!$H$4,0,10*ROW('Water Data'!H187)),NA())</f>
        <v>#N/A</v>
      </c>
      <c r="Q193" s="529" t="e">
        <f ca="1">+IF(AND(ISNUMBER(OFFSET('Water Data'!$H$6,0,10*ROW('Water Data'!H187))),'Data Summary'!CF193="Yes"),OFFSET('Water Data'!$H$6,0,10*ROW('Water Data'!H187)),NA())</f>
        <v>#N/A</v>
      </c>
      <c r="R193" s="529" t="e">
        <f ca="1">+IF(AND(ISNUMBER(OFFSET('Water Data'!$H$9,0,10*ROW('Water Data'!H187))),'Data Summary'!CG193="Yes"),OFFSET('Water Data'!$H$9,0,10*ROW('Water Data'!H187)),NA())</f>
        <v>#N/A</v>
      </c>
      <c r="S193" s="529" t="e">
        <f ca="1">+IF(AND(ISNUMBER(OFFSET('Water Data'!$I$4,0,10*ROW('Water Data'!I187))),'Data Summary'!CH193="Yes"),100-OFFSET('Water Data'!$I$4,0,10*ROW('Water Data'!I187)),NA())</f>
        <v>#N/A</v>
      </c>
      <c r="T193" s="529" t="e">
        <f ca="1">+IF(AND(ISNUMBER(OFFSET('Water Data'!$I$6,0,10*ROW('Water Data'!I187))),'Data Summary'!CI193="Yes"),OFFSET('Water Data'!$I$6,0,10*ROW('Water Data'!I187)),NA())</f>
        <v>#N/A</v>
      </c>
      <c r="U193" s="529" t="e">
        <f ca="1">+IF(AND(ISNUMBER(OFFSET('Water Data'!$I$9,0,10*ROW('Water Data'!I187))),'Data Summary'!CJ193="Yes"),OFFSET('Water Data'!$I$9,0,10*ROW('Water Data'!I187)),NA())</f>
        <v>#N/A</v>
      </c>
      <c r="V193" s="530" t="e">
        <f ca="1">+IF(AND(ISNUMBER(OFFSET('Sanitation Data'!$D$4,0,10*ROW('Sanitation Data'!D187))),'Data Summary'!CK193="Yes"),100-OFFSET('Sanitation Data'!$D$4,0,10*ROW('Sanitation Data'!D187)),NA())</f>
        <v>#N/A</v>
      </c>
      <c r="W193" s="530" t="e">
        <f ca="1">+IF(AND(ISNUMBER(OFFSET('Sanitation Data'!$D$6,0,10*ROW('Sanitation Data'!D187))),'Data Summary'!CL193="Yes"),OFFSET('Sanitation Data'!$D$6,0,10*ROW('Sanitation Data'!D187)),NA())</f>
        <v>#N/A</v>
      </c>
      <c r="X193" s="530" t="e">
        <f ca="1">+IF(AND(ISNUMBER(OFFSET('Sanitation Data'!$D$10,0,10*ROW('Sanitation Data'!D187))),'Data Summary'!CM193="Yes"),OFFSET('Sanitation Data'!$D$10,0,10*ROW('Sanitation Data'!D187)),NA())</f>
        <v>#N/A</v>
      </c>
      <c r="Y193" s="530" t="e">
        <f ca="1">+IF(AND(ISNUMBER(OFFSET('Sanitation Data'!$D$11,0,10*ROW('Sanitation Data'!D187))),'Data Summary'!CN193="Yes"),OFFSET('Sanitation Data'!$D$11,0,10*ROW('Sanitation Data'!D187)),NA())</f>
        <v>#N/A</v>
      </c>
      <c r="Z193" s="530" t="e">
        <f ca="1">+IF(AND(ISNUMBER(OFFSET('Sanitation Data'!$D$12,0,10*ROW('Sanitation Data'!D187))),'Data Summary'!CO193="Yes"),OFFSET('Sanitation Data'!$D$12,0,10*ROW('Sanitation Data'!D187)),NA())</f>
        <v>#N/A</v>
      </c>
      <c r="AA193" s="530" t="e">
        <f ca="1">+IF(AND(ISNUMBER(OFFSET('Sanitation Data'!$E$4,0,10*ROW('Sanitation Data'!E187))),'Data Summary'!CP193="Yes"),100-OFFSET('Sanitation Data'!$E$4,0,10*ROW('Sanitation Data'!E187)),NA())</f>
        <v>#N/A</v>
      </c>
      <c r="AB193" s="530" t="e">
        <f ca="1">+IF(AND(ISNUMBER(OFFSET('Sanitation Data'!$E$6,0,10*ROW('Sanitation Data'!E187))),'Data Summary'!CQ193="Yes"),OFFSET('Sanitation Data'!$E$6,0,10*ROW('Sanitation Data'!E187)),NA())</f>
        <v>#N/A</v>
      </c>
      <c r="AC193" s="530" t="e">
        <f ca="1">+IF(AND(ISNUMBER(OFFSET('Sanitation Data'!$E$10,0,10*ROW('Sanitation Data'!E187))),'Data Summary'!CR193="Yes"),OFFSET('Sanitation Data'!$E$10,0,10*ROW('Sanitation Data'!E187)),NA())</f>
        <v>#N/A</v>
      </c>
      <c r="AD193" s="530" t="e">
        <f ca="1">+IF(AND(ISNUMBER(OFFSET('Sanitation Data'!$E$11,0,10*ROW('Sanitation Data'!E187))),'Data Summary'!CS193="Yes"),OFFSET('Sanitation Data'!$E$11,0,10*ROW('Sanitation Data'!E187)),NA())</f>
        <v>#N/A</v>
      </c>
      <c r="AE193" s="530" t="e">
        <f ca="1">+IF(AND(ISNUMBER(OFFSET('Sanitation Data'!$E$12,0,10*ROW('Sanitation Data'!E187))),'Data Summary'!CT193="Yes"),OFFSET('Sanitation Data'!$E$12,0,10*ROW('Sanitation Data'!E187)),NA())</f>
        <v>#N/A</v>
      </c>
      <c r="AF193" s="530" t="e">
        <f ca="1">+IF(AND(ISNUMBER(OFFSET('Sanitation Data'!$F$4,0,10*ROW('Sanitation Data'!F187))),'Data Summary'!CU193="Yes"),100-OFFSET('Sanitation Data'!$F$4,0,10*ROW('Sanitation Data'!F187)),NA())</f>
        <v>#N/A</v>
      </c>
      <c r="AG193" s="530" t="e">
        <f ca="1">+IF(AND(ISNUMBER(OFFSET('Sanitation Data'!$F$6,0,10*ROW('Sanitation Data'!F187))),'Data Summary'!CV193="Yes"),OFFSET('Sanitation Data'!$F$6,0,10*ROW('Sanitation Data'!F187)),NA())</f>
        <v>#N/A</v>
      </c>
      <c r="AH193" s="530" t="e">
        <f ca="1">+IF(AND(ISNUMBER(OFFSET('Sanitation Data'!$F$10,0,10*ROW('Sanitation Data'!F187))),'Data Summary'!CW193="Yes"),OFFSET('Sanitation Data'!$F$10,0,10*ROW('Sanitation Data'!F187)),NA())</f>
        <v>#N/A</v>
      </c>
      <c r="AI193" s="530" t="e">
        <f ca="1">+IF(AND(ISNUMBER(OFFSET('Sanitation Data'!$F$11,0,10*ROW('Sanitation Data'!F187))),'Data Summary'!CX193="Yes"),OFFSET('Sanitation Data'!$F$11,0,10*ROW('Sanitation Data'!F187)),NA())</f>
        <v>#N/A</v>
      </c>
      <c r="AJ193" s="530" t="e">
        <f ca="1">+IF(AND(ISNUMBER(OFFSET('Sanitation Data'!$F$12,0,10*ROW('Sanitation Data'!F187))),'Data Summary'!CY193="Yes"),OFFSET('Sanitation Data'!$F$12,0,10*ROW('Sanitation Data'!F187)),NA())</f>
        <v>#N/A</v>
      </c>
      <c r="AK193" s="530" t="e">
        <f ca="1">+IF(AND(ISNUMBER(OFFSET('Sanitation Data'!$G$4,0,10*ROW('Sanitation Data'!G187))),'Data Summary'!CZ193="Yes"),100-OFFSET('Sanitation Data'!$G$4,0,10*ROW('Sanitation Data'!G187)),NA())</f>
        <v>#N/A</v>
      </c>
      <c r="AL193" s="530" t="e">
        <f ca="1">+IF(AND(ISNUMBER(OFFSET('Sanitation Data'!$G$6,0,10*ROW('Sanitation Data'!G187))),'Data Summary'!DA193="Yes"),OFFSET('Sanitation Data'!$G$6,0,10*ROW('Sanitation Data'!G187)),NA())</f>
        <v>#N/A</v>
      </c>
      <c r="AM193" s="530" t="e">
        <f ca="1">+IF(AND(ISNUMBER(OFFSET('Sanitation Data'!$G$10,0,10*ROW('Sanitation Data'!G187))),'Data Summary'!DB193="Yes"),OFFSET('Sanitation Data'!$G$10,0,10*ROW('Sanitation Data'!G187)),NA())</f>
        <v>#N/A</v>
      </c>
      <c r="AN193" s="530" t="e">
        <f ca="1">+IF(AND(ISNUMBER(OFFSET('Sanitation Data'!$G$11,0,10*ROW('Sanitation Data'!G187))),'Data Summary'!DC193="Yes"),OFFSET('Sanitation Data'!$G$11,0,10*ROW('Sanitation Data'!G187)),NA())</f>
        <v>#N/A</v>
      </c>
      <c r="AO193" s="530" t="e">
        <f ca="1">+IF(AND(ISNUMBER(OFFSET('Sanitation Data'!$G$12,0,10*ROW('Sanitation Data'!G187))),'Data Summary'!DD193="Yes"),OFFSET('Sanitation Data'!$G$12,0,10*ROW('Sanitation Data'!G187)),NA())</f>
        <v>#N/A</v>
      </c>
      <c r="AP193" s="530" t="e">
        <f ca="1">+IF(AND(ISNUMBER(OFFSET('Sanitation Data'!$H$4,0,10*ROW('Sanitation Data'!H187))),'Data Summary'!DE193="Yes"),100-OFFSET('Sanitation Data'!$H$4,0,10*ROW('Sanitation Data'!H187)),NA())</f>
        <v>#N/A</v>
      </c>
      <c r="AQ193" s="530" t="e">
        <f ca="1">+IF(AND(ISNUMBER(OFFSET('Sanitation Data'!$H$6,0,10*ROW('Sanitation Data'!H187))),'Data Summary'!DF193="Yes"),OFFSET('Sanitation Data'!$H$6,0,10*ROW('Sanitation Data'!H187)),NA())</f>
        <v>#N/A</v>
      </c>
      <c r="AR193" s="530" t="e">
        <f ca="1">+IF(AND(ISNUMBER(OFFSET('Sanitation Data'!$H$10,0,10*ROW('Sanitation Data'!H187))),'Data Summary'!DG193="Yes"),OFFSET('Sanitation Data'!$H$10,0,10*ROW('Sanitation Data'!H187)),NA())</f>
        <v>#N/A</v>
      </c>
      <c r="AS193" s="530" t="e">
        <f ca="1">+IF(AND(ISNUMBER(OFFSET('Sanitation Data'!$H$11,0,10*ROW('Sanitation Data'!H187))),'Data Summary'!DH193="Yes"),OFFSET('Sanitation Data'!$H$11,0,10*ROW('Sanitation Data'!H187)),NA())</f>
        <v>#N/A</v>
      </c>
      <c r="AT193" s="530" t="e">
        <f ca="1">+IF(AND(ISNUMBER(OFFSET('Sanitation Data'!$H$12,0,10*ROW('Sanitation Data'!H187))),'Data Summary'!DI193="Yes"),OFFSET('Sanitation Data'!$H$12,0,10*ROW('Sanitation Data'!H187)),NA())</f>
        <v>#N/A</v>
      </c>
      <c r="AU193" s="530" t="e">
        <f ca="1">+IF(AND(ISNUMBER(OFFSET('Sanitation Data'!$I$4,0,10*ROW('Sanitation Data'!I187))),'Data Summary'!DJ193="Yes"),100-OFFSET('Sanitation Data'!$I$4,0,10*ROW('Sanitation Data'!I187)),NA())</f>
        <v>#N/A</v>
      </c>
      <c r="AV193" s="530" t="e">
        <f ca="1">+IF(AND(ISNUMBER(OFFSET('Sanitation Data'!$I$6,0,10*ROW('Sanitation Data'!I187))),'Data Summary'!DK193="Yes"),OFFSET('Sanitation Data'!$I$6,0,10*ROW('Sanitation Data'!I187)),NA())</f>
        <v>#N/A</v>
      </c>
      <c r="AW193" s="530" t="e">
        <f ca="1">+IF(AND(ISNUMBER(OFFSET('Sanitation Data'!$I$10,0,10*ROW('Sanitation Data'!I187))),'Data Summary'!DL193="Yes"),OFFSET('Sanitation Data'!$I$10,0,10*ROW('Sanitation Data'!I187)),NA())</f>
        <v>#N/A</v>
      </c>
      <c r="AX193" s="530" t="e">
        <f ca="1">+IF(AND(ISNUMBER(OFFSET('Sanitation Data'!$I$11,0,10*ROW('Sanitation Data'!I187))),'Data Summary'!DM193="Yes"),OFFSET('Sanitation Data'!$I$11,0,10*ROW('Sanitation Data'!I187)),NA())</f>
        <v>#N/A</v>
      </c>
      <c r="AY193" s="530" t="e">
        <f ca="1">+IF(AND(ISNUMBER(OFFSET('Sanitation Data'!$I$12,0,10*ROW('Sanitation Data'!I187))),'Data Summary'!DN193="Yes"),OFFSET('Sanitation Data'!$I$12,0,10*ROW('Sanitation Data'!I187)),NA())</f>
        <v>#N/A</v>
      </c>
      <c r="AZ193" s="531" t="e">
        <f ca="1">+IF(AND(ISNUMBER(OFFSET('Hygiene Data'!$D$5,0,10*ROW('Hygiene Data'!D187))),'Data Summary'!DO193="Yes"),OFFSET('Hygiene Data'!$D$5,0,10*ROW('Hygiene Data'!D187)),NA())</f>
        <v>#N/A</v>
      </c>
      <c r="BA193" s="531" t="e">
        <f ca="1">+IF(AND(ISNUMBER(OFFSET('Hygiene Data'!$D$7,0,10*ROW('Hygiene Data'!D187))),'Data Summary'!DP193="Yes"),OFFSET('Hygiene Data'!$D$7,0,10*ROW('Hygiene Data'!D187)),NA())</f>
        <v>#N/A</v>
      </c>
      <c r="BB193" s="531" t="e">
        <f ca="1">+IF(AND(ISNUMBER(OFFSET('Hygiene Data'!$D$9,0,10*ROW('Hygiene Data'!D187))),'Data Summary'!DQ193="Yes"),OFFSET('Hygiene Data'!$D$9,0,10*ROW('Hygiene Data'!D187)),NA())</f>
        <v>#N/A</v>
      </c>
      <c r="BC193" s="531" t="e">
        <f ca="1">+IF(AND(ISNUMBER(OFFSET('Hygiene Data'!$E$5,0,10*ROW('Hygiene Data'!E187))),'Data Summary'!DR193="Yes"),OFFSET('Hygiene Data'!$E$5,0,10*ROW('Hygiene Data'!E187)),NA())</f>
        <v>#N/A</v>
      </c>
      <c r="BD193" s="531" t="e">
        <f ca="1">+IF(AND(ISNUMBER(OFFSET('Hygiene Data'!$E$7,0,10*ROW('Hygiene Data'!E187))),'Data Summary'!DS193="Yes"),OFFSET('Hygiene Data'!$E$7,0,10*ROW('Hygiene Data'!E187)),NA())</f>
        <v>#N/A</v>
      </c>
      <c r="BE193" s="531" t="e">
        <f ca="1">+IF(AND(ISNUMBER(OFFSET('Hygiene Data'!$E$9,0,10*ROW('Hygiene Data'!E187))),'Data Summary'!DT193="Yes"),OFFSET('Hygiene Data'!$E$9,0,10*ROW('Hygiene Data'!E187)),NA())</f>
        <v>#N/A</v>
      </c>
      <c r="BF193" s="531" t="e">
        <f ca="1">+IF(AND(ISNUMBER(OFFSET('Hygiene Data'!$F$5,0,10*ROW('Hygiene Data'!F187))),'Data Summary'!DU193="Yes"),OFFSET('Hygiene Data'!$F$5,0,10*ROW('Hygiene Data'!F187)),NA())</f>
        <v>#N/A</v>
      </c>
      <c r="BG193" s="531" t="e">
        <f ca="1">+IF(AND(ISNUMBER(OFFSET('Hygiene Data'!$F$7,0,10*ROW('Hygiene Data'!F187))),'Data Summary'!DV193="Yes"),OFFSET('Hygiene Data'!$F$7,0,10*ROW('Hygiene Data'!F187)),NA())</f>
        <v>#N/A</v>
      </c>
      <c r="BH193" s="531" t="e">
        <f ca="1">+IF(AND(ISNUMBER(OFFSET('Hygiene Data'!$F$9,0,10*ROW('Hygiene Data'!F187))),'Data Summary'!DW193="Yes"),OFFSET('Hygiene Data'!$F$9,0,10*ROW('Hygiene Data'!F187)),NA())</f>
        <v>#N/A</v>
      </c>
      <c r="BI193" s="531" t="e">
        <f ca="1">+IF(AND(ISNUMBER(OFFSET('Hygiene Data'!$G$5,0,10*ROW('Hygiene Data'!G187))),'Data Summary'!DX193="Yes"),OFFSET('Hygiene Data'!$G$5,0,10*ROW('Hygiene Data'!G187)),NA())</f>
        <v>#N/A</v>
      </c>
      <c r="BJ193" s="531" t="e">
        <f ca="1">+IF(AND(ISNUMBER(OFFSET('Hygiene Data'!$G$7,0,10*ROW('Hygiene Data'!G187))),'Data Summary'!DY193="Yes"),OFFSET('Hygiene Data'!$G$7,0,10*ROW('Hygiene Data'!G187)),NA())</f>
        <v>#N/A</v>
      </c>
      <c r="BK193" s="531" t="e">
        <f ca="1">+IF(AND(ISNUMBER(OFFSET('Hygiene Data'!$G$9,0,10*ROW('Hygiene Data'!G187))),'Data Summary'!DZ193="Yes"),OFFSET('Hygiene Data'!$G$9,0,10*ROW('Hygiene Data'!G187)),NA())</f>
        <v>#N/A</v>
      </c>
      <c r="BL193" s="531" t="e">
        <f ca="1">+IF(AND(ISNUMBER(OFFSET('Hygiene Data'!$H$5,0,10*ROW('Hygiene Data'!H187))),'Data Summary'!EA193="Yes"),OFFSET('Hygiene Data'!$H$5,0,10*ROW('Hygiene Data'!H187)),NA())</f>
        <v>#N/A</v>
      </c>
      <c r="BM193" s="531" t="e">
        <f ca="1">+IF(AND(ISNUMBER(OFFSET('Hygiene Data'!$H$7,0,10*ROW('Hygiene Data'!H187))),'Data Summary'!EB193="Yes"),OFFSET('Hygiene Data'!$H$7,0,10*ROW('Hygiene Data'!H187)),NA())</f>
        <v>#N/A</v>
      </c>
      <c r="BN193" s="531" t="e">
        <f ca="1">+IF(AND(ISNUMBER(OFFSET('Hygiene Data'!$H$9,0,10*ROW('Hygiene Data'!H187))),'Data Summary'!EC193="Yes"),OFFSET('Hygiene Data'!$H$9,0,10*ROW('Hygiene Data'!H187)),NA())</f>
        <v>#N/A</v>
      </c>
      <c r="BO193" s="531" t="e">
        <f ca="1">+IF(AND(ISNUMBER(OFFSET('Hygiene Data'!$I$5,0,10*ROW('Hygiene Data'!I187))),'Data Summary'!ED193="Yes"),OFFSET('Hygiene Data'!$I$5,0,10*ROW('Hygiene Data'!I187)),NA())</f>
        <v>#N/A</v>
      </c>
      <c r="BP193" s="531" t="e">
        <f ca="1">+IF(AND(ISNUMBER(OFFSET('Hygiene Data'!$I$7,0,10*ROW('Hygiene Data'!I187))),'Data Summary'!EE193="Yes"),OFFSET('Hygiene Data'!$I$7,0,10*ROW('Hygiene Data'!I187)),NA())</f>
        <v>#N/A</v>
      </c>
      <c r="BQ193" s="531" t="e">
        <f ca="1">+IF(AND(ISNUMBER(OFFSET('Hygiene Data'!$I$9,0,10*ROW('Hygiene Data'!I187))),'Data Summary'!EF193="Yes"),OFFSET('Hygiene Data'!$I$9,0,10*ROW('Hygiene Data'!I187)),NA())</f>
        <v>#N/A</v>
      </c>
    </row>
    <row r="194" spans="1:69" x14ac:dyDescent="0.25">
      <c r="A194" s="527" t="e">
        <f ca="1">+RIGHT('Data Summary'!A194,LEN('Data Summary'!A194)-9)</f>
        <v>#VALUE!</v>
      </c>
      <c r="B194" s="501" t="str">
        <f ca="1">+IF(ISTEXT('Data Summary'!B194),'Data Summary'!B194,"")</f>
        <v/>
      </c>
      <c r="C194" s="528" t="e">
        <f ca="1">+VALUE('Data Summary'!C194)</f>
        <v>#VALUE!</v>
      </c>
      <c r="D194" s="529" t="e">
        <f ca="1">+IF(AND(ISNUMBER(OFFSET('Water Data'!$D$4,0,10*ROW('Water Data'!D188))),'Data Summary'!BS194="Yes"),100-OFFSET('Water Data'!$D$4,0,10*ROW('Water Data'!D188)),NA())</f>
        <v>#N/A</v>
      </c>
      <c r="E194" s="529" t="e">
        <f ca="1">+IF(AND(ISNUMBER(OFFSET('Water Data'!$D$6,0,10*ROW('Water Data'!D188))),'Data Summary'!BT194="Yes"),OFFSET('Water Data'!$D$6,0,10*ROW('Water Data'!D188)),NA())</f>
        <v>#N/A</v>
      </c>
      <c r="F194" s="529" t="e">
        <f ca="1">+IF(AND(ISNUMBER(OFFSET('Water Data'!$D$9,0,10*ROW('Water Data'!D188))),'Data Summary'!BU194="Yes"),OFFSET('Water Data'!$D$9,0,10*ROW('Water Data'!D188)),NA())</f>
        <v>#N/A</v>
      </c>
      <c r="G194" s="529" t="e">
        <f ca="1">+IF(AND(ISNUMBER(OFFSET('Water Data'!$E$4,0,10*ROW('Water Data'!E188))),'Data Summary'!BV194="Yes"),100-OFFSET('Water Data'!$E$4,0,10*ROW('Water Data'!E188)),NA())</f>
        <v>#N/A</v>
      </c>
      <c r="H194" s="529" t="e">
        <f ca="1">+IF(AND(ISNUMBER(OFFSET('Water Data'!$E$6,0,10*ROW('Water Data'!E188))),'Data Summary'!BW194="Yes"),OFFSET('Water Data'!$E$6,0,10*ROW('Water Data'!E188)),NA())</f>
        <v>#N/A</v>
      </c>
      <c r="I194" s="529" t="e">
        <f ca="1">+IF(AND(ISNUMBER(OFFSET('Water Data'!$E$9,0,10*ROW('Water Data'!E188))),'Data Summary'!BX194="Yes"),OFFSET('Water Data'!$E$9,0,10*ROW('Water Data'!E188)),NA())</f>
        <v>#N/A</v>
      </c>
      <c r="J194" s="529" t="e">
        <f ca="1">+IF(AND(ISNUMBER(OFFSET('Water Data'!$F$4,0,10*ROW('Water Data'!F188))),'Data Summary'!BY194="Yes"),100-OFFSET('Water Data'!$F$4,0,10*ROW('Water Data'!F188)),NA())</f>
        <v>#N/A</v>
      </c>
      <c r="K194" s="529" t="e">
        <f ca="1">+IF(AND(ISNUMBER(OFFSET('Water Data'!$F$6,0,10*ROW('Water Data'!F188))),'Data Summary'!BZ194="Yes"),OFFSET('Water Data'!$F$6,0,10*ROW('Water Data'!F188)),NA())</f>
        <v>#N/A</v>
      </c>
      <c r="L194" s="529" t="e">
        <f ca="1">+IF(AND(ISNUMBER(OFFSET('Water Data'!$F$9,0,10*ROW('Water Data'!F188))),'Data Summary'!CA194="Yes"),OFFSET('Water Data'!$F$9,0,10*ROW('Water Data'!F188)),NA())</f>
        <v>#N/A</v>
      </c>
      <c r="M194" s="529" t="e">
        <f ca="1">+IF(AND(ISNUMBER(OFFSET('Water Data'!$G$4,0,10*ROW('Water Data'!G188))),'Data Summary'!CB194="Yes"),100-OFFSET('Water Data'!$G$4,0,10*ROW('Water Data'!G188)),NA())</f>
        <v>#N/A</v>
      </c>
      <c r="N194" s="529" t="e">
        <f ca="1">+IF(AND(ISNUMBER(OFFSET('Water Data'!$G$6,0,10*ROW('Water Data'!G188))),'Data Summary'!CC194="Yes"),OFFSET('Water Data'!$G$6,0,10*ROW('Water Data'!G188)),NA())</f>
        <v>#N/A</v>
      </c>
      <c r="O194" s="529" t="e">
        <f ca="1">+IF(AND(ISNUMBER(OFFSET('Water Data'!$G$9,0,10*ROW('Water Data'!G188))),'Data Summary'!CD194="Yes"),OFFSET('Water Data'!$G$9,0,10*ROW('Water Data'!G188)),NA())</f>
        <v>#N/A</v>
      </c>
      <c r="P194" s="529" t="e">
        <f ca="1">+IF(AND(ISNUMBER(OFFSET('Water Data'!$H$4,0,10*ROW('Water Data'!H188))),'Data Summary'!CE194="Yes"),100-OFFSET('Water Data'!$H$4,0,10*ROW('Water Data'!H188)),NA())</f>
        <v>#N/A</v>
      </c>
      <c r="Q194" s="529" t="e">
        <f ca="1">+IF(AND(ISNUMBER(OFFSET('Water Data'!$H$6,0,10*ROW('Water Data'!H188))),'Data Summary'!CF194="Yes"),OFFSET('Water Data'!$H$6,0,10*ROW('Water Data'!H188)),NA())</f>
        <v>#N/A</v>
      </c>
      <c r="R194" s="529" t="e">
        <f ca="1">+IF(AND(ISNUMBER(OFFSET('Water Data'!$H$9,0,10*ROW('Water Data'!H188))),'Data Summary'!CG194="Yes"),OFFSET('Water Data'!$H$9,0,10*ROW('Water Data'!H188)),NA())</f>
        <v>#N/A</v>
      </c>
      <c r="S194" s="529" t="e">
        <f ca="1">+IF(AND(ISNUMBER(OFFSET('Water Data'!$I$4,0,10*ROW('Water Data'!I188))),'Data Summary'!CH194="Yes"),100-OFFSET('Water Data'!$I$4,0,10*ROW('Water Data'!I188)),NA())</f>
        <v>#N/A</v>
      </c>
      <c r="T194" s="529" t="e">
        <f ca="1">+IF(AND(ISNUMBER(OFFSET('Water Data'!$I$6,0,10*ROW('Water Data'!I188))),'Data Summary'!CI194="Yes"),OFFSET('Water Data'!$I$6,0,10*ROW('Water Data'!I188)),NA())</f>
        <v>#N/A</v>
      </c>
      <c r="U194" s="529" t="e">
        <f ca="1">+IF(AND(ISNUMBER(OFFSET('Water Data'!$I$9,0,10*ROW('Water Data'!I188))),'Data Summary'!CJ194="Yes"),OFFSET('Water Data'!$I$9,0,10*ROW('Water Data'!I188)),NA())</f>
        <v>#N/A</v>
      </c>
      <c r="V194" s="530" t="e">
        <f ca="1">+IF(AND(ISNUMBER(OFFSET('Sanitation Data'!$D$4,0,10*ROW('Sanitation Data'!D188))),'Data Summary'!CK194="Yes"),100-OFFSET('Sanitation Data'!$D$4,0,10*ROW('Sanitation Data'!D188)),NA())</f>
        <v>#N/A</v>
      </c>
      <c r="W194" s="530" t="e">
        <f ca="1">+IF(AND(ISNUMBER(OFFSET('Sanitation Data'!$D$6,0,10*ROW('Sanitation Data'!D188))),'Data Summary'!CL194="Yes"),OFFSET('Sanitation Data'!$D$6,0,10*ROW('Sanitation Data'!D188)),NA())</f>
        <v>#N/A</v>
      </c>
      <c r="X194" s="530" t="e">
        <f ca="1">+IF(AND(ISNUMBER(OFFSET('Sanitation Data'!$D$10,0,10*ROW('Sanitation Data'!D188))),'Data Summary'!CM194="Yes"),OFFSET('Sanitation Data'!$D$10,0,10*ROW('Sanitation Data'!D188)),NA())</f>
        <v>#N/A</v>
      </c>
      <c r="Y194" s="530" t="e">
        <f ca="1">+IF(AND(ISNUMBER(OFFSET('Sanitation Data'!$D$11,0,10*ROW('Sanitation Data'!D188))),'Data Summary'!CN194="Yes"),OFFSET('Sanitation Data'!$D$11,0,10*ROW('Sanitation Data'!D188)),NA())</f>
        <v>#N/A</v>
      </c>
      <c r="Z194" s="530" t="e">
        <f ca="1">+IF(AND(ISNUMBER(OFFSET('Sanitation Data'!$D$12,0,10*ROW('Sanitation Data'!D188))),'Data Summary'!CO194="Yes"),OFFSET('Sanitation Data'!$D$12,0,10*ROW('Sanitation Data'!D188)),NA())</f>
        <v>#N/A</v>
      </c>
      <c r="AA194" s="530" t="e">
        <f ca="1">+IF(AND(ISNUMBER(OFFSET('Sanitation Data'!$E$4,0,10*ROW('Sanitation Data'!E188))),'Data Summary'!CP194="Yes"),100-OFFSET('Sanitation Data'!$E$4,0,10*ROW('Sanitation Data'!E188)),NA())</f>
        <v>#N/A</v>
      </c>
      <c r="AB194" s="530" t="e">
        <f ca="1">+IF(AND(ISNUMBER(OFFSET('Sanitation Data'!$E$6,0,10*ROW('Sanitation Data'!E188))),'Data Summary'!CQ194="Yes"),OFFSET('Sanitation Data'!$E$6,0,10*ROW('Sanitation Data'!E188)),NA())</f>
        <v>#N/A</v>
      </c>
      <c r="AC194" s="530" t="e">
        <f ca="1">+IF(AND(ISNUMBER(OFFSET('Sanitation Data'!$E$10,0,10*ROW('Sanitation Data'!E188))),'Data Summary'!CR194="Yes"),OFFSET('Sanitation Data'!$E$10,0,10*ROW('Sanitation Data'!E188)),NA())</f>
        <v>#N/A</v>
      </c>
      <c r="AD194" s="530" t="e">
        <f ca="1">+IF(AND(ISNUMBER(OFFSET('Sanitation Data'!$E$11,0,10*ROW('Sanitation Data'!E188))),'Data Summary'!CS194="Yes"),OFFSET('Sanitation Data'!$E$11,0,10*ROW('Sanitation Data'!E188)),NA())</f>
        <v>#N/A</v>
      </c>
      <c r="AE194" s="530" t="e">
        <f ca="1">+IF(AND(ISNUMBER(OFFSET('Sanitation Data'!$E$12,0,10*ROW('Sanitation Data'!E188))),'Data Summary'!CT194="Yes"),OFFSET('Sanitation Data'!$E$12,0,10*ROW('Sanitation Data'!E188)),NA())</f>
        <v>#N/A</v>
      </c>
      <c r="AF194" s="530" t="e">
        <f ca="1">+IF(AND(ISNUMBER(OFFSET('Sanitation Data'!$F$4,0,10*ROW('Sanitation Data'!F188))),'Data Summary'!CU194="Yes"),100-OFFSET('Sanitation Data'!$F$4,0,10*ROW('Sanitation Data'!F188)),NA())</f>
        <v>#N/A</v>
      </c>
      <c r="AG194" s="530" t="e">
        <f ca="1">+IF(AND(ISNUMBER(OFFSET('Sanitation Data'!$F$6,0,10*ROW('Sanitation Data'!F188))),'Data Summary'!CV194="Yes"),OFFSET('Sanitation Data'!$F$6,0,10*ROW('Sanitation Data'!F188)),NA())</f>
        <v>#N/A</v>
      </c>
      <c r="AH194" s="530" t="e">
        <f ca="1">+IF(AND(ISNUMBER(OFFSET('Sanitation Data'!$F$10,0,10*ROW('Sanitation Data'!F188))),'Data Summary'!CW194="Yes"),OFFSET('Sanitation Data'!$F$10,0,10*ROW('Sanitation Data'!F188)),NA())</f>
        <v>#N/A</v>
      </c>
      <c r="AI194" s="530" t="e">
        <f ca="1">+IF(AND(ISNUMBER(OFFSET('Sanitation Data'!$F$11,0,10*ROW('Sanitation Data'!F188))),'Data Summary'!CX194="Yes"),OFFSET('Sanitation Data'!$F$11,0,10*ROW('Sanitation Data'!F188)),NA())</f>
        <v>#N/A</v>
      </c>
      <c r="AJ194" s="530" t="e">
        <f ca="1">+IF(AND(ISNUMBER(OFFSET('Sanitation Data'!$F$12,0,10*ROW('Sanitation Data'!F188))),'Data Summary'!CY194="Yes"),OFFSET('Sanitation Data'!$F$12,0,10*ROW('Sanitation Data'!F188)),NA())</f>
        <v>#N/A</v>
      </c>
      <c r="AK194" s="530" t="e">
        <f ca="1">+IF(AND(ISNUMBER(OFFSET('Sanitation Data'!$G$4,0,10*ROW('Sanitation Data'!G188))),'Data Summary'!CZ194="Yes"),100-OFFSET('Sanitation Data'!$G$4,0,10*ROW('Sanitation Data'!G188)),NA())</f>
        <v>#N/A</v>
      </c>
      <c r="AL194" s="530" t="e">
        <f ca="1">+IF(AND(ISNUMBER(OFFSET('Sanitation Data'!$G$6,0,10*ROW('Sanitation Data'!G188))),'Data Summary'!DA194="Yes"),OFFSET('Sanitation Data'!$G$6,0,10*ROW('Sanitation Data'!G188)),NA())</f>
        <v>#N/A</v>
      </c>
      <c r="AM194" s="530" t="e">
        <f ca="1">+IF(AND(ISNUMBER(OFFSET('Sanitation Data'!$G$10,0,10*ROW('Sanitation Data'!G188))),'Data Summary'!DB194="Yes"),OFFSET('Sanitation Data'!$G$10,0,10*ROW('Sanitation Data'!G188)),NA())</f>
        <v>#N/A</v>
      </c>
      <c r="AN194" s="530" t="e">
        <f ca="1">+IF(AND(ISNUMBER(OFFSET('Sanitation Data'!$G$11,0,10*ROW('Sanitation Data'!G188))),'Data Summary'!DC194="Yes"),OFFSET('Sanitation Data'!$G$11,0,10*ROW('Sanitation Data'!G188)),NA())</f>
        <v>#N/A</v>
      </c>
      <c r="AO194" s="530" t="e">
        <f ca="1">+IF(AND(ISNUMBER(OFFSET('Sanitation Data'!$G$12,0,10*ROW('Sanitation Data'!G188))),'Data Summary'!DD194="Yes"),OFFSET('Sanitation Data'!$G$12,0,10*ROW('Sanitation Data'!G188)),NA())</f>
        <v>#N/A</v>
      </c>
      <c r="AP194" s="530" t="e">
        <f ca="1">+IF(AND(ISNUMBER(OFFSET('Sanitation Data'!$H$4,0,10*ROW('Sanitation Data'!H188))),'Data Summary'!DE194="Yes"),100-OFFSET('Sanitation Data'!$H$4,0,10*ROW('Sanitation Data'!H188)),NA())</f>
        <v>#N/A</v>
      </c>
      <c r="AQ194" s="530" t="e">
        <f ca="1">+IF(AND(ISNUMBER(OFFSET('Sanitation Data'!$H$6,0,10*ROW('Sanitation Data'!H188))),'Data Summary'!DF194="Yes"),OFFSET('Sanitation Data'!$H$6,0,10*ROW('Sanitation Data'!H188)),NA())</f>
        <v>#N/A</v>
      </c>
      <c r="AR194" s="530" t="e">
        <f ca="1">+IF(AND(ISNUMBER(OFFSET('Sanitation Data'!$H$10,0,10*ROW('Sanitation Data'!H188))),'Data Summary'!DG194="Yes"),OFFSET('Sanitation Data'!$H$10,0,10*ROW('Sanitation Data'!H188)),NA())</f>
        <v>#N/A</v>
      </c>
      <c r="AS194" s="530" t="e">
        <f ca="1">+IF(AND(ISNUMBER(OFFSET('Sanitation Data'!$H$11,0,10*ROW('Sanitation Data'!H188))),'Data Summary'!DH194="Yes"),OFFSET('Sanitation Data'!$H$11,0,10*ROW('Sanitation Data'!H188)),NA())</f>
        <v>#N/A</v>
      </c>
      <c r="AT194" s="530" t="e">
        <f ca="1">+IF(AND(ISNUMBER(OFFSET('Sanitation Data'!$H$12,0,10*ROW('Sanitation Data'!H188))),'Data Summary'!DI194="Yes"),OFFSET('Sanitation Data'!$H$12,0,10*ROW('Sanitation Data'!H188)),NA())</f>
        <v>#N/A</v>
      </c>
      <c r="AU194" s="530" t="e">
        <f ca="1">+IF(AND(ISNUMBER(OFFSET('Sanitation Data'!$I$4,0,10*ROW('Sanitation Data'!I188))),'Data Summary'!DJ194="Yes"),100-OFFSET('Sanitation Data'!$I$4,0,10*ROW('Sanitation Data'!I188)),NA())</f>
        <v>#N/A</v>
      </c>
      <c r="AV194" s="530" t="e">
        <f ca="1">+IF(AND(ISNUMBER(OFFSET('Sanitation Data'!$I$6,0,10*ROW('Sanitation Data'!I188))),'Data Summary'!DK194="Yes"),OFFSET('Sanitation Data'!$I$6,0,10*ROW('Sanitation Data'!I188)),NA())</f>
        <v>#N/A</v>
      </c>
      <c r="AW194" s="530" t="e">
        <f ca="1">+IF(AND(ISNUMBER(OFFSET('Sanitation Data'!$I$10,0,10*ROW('Sanitation Data'!I188))),'Data Summary'!DL194="Yes"),OFFSET('Sanitation Data'!$I$10,0,10*ROW('Sanitation Data'!I188)),NA())</f>
        <v>#N/A</v>
      </c>
      <c r="AX194" s="530" t="e">
        <f ca="1">+IF(AND(ISNUMBER(OFFSET('Sanitation Data'!$I$11,0,10*ROW('Sanitation Data'!I188))),'Data Summary'!DM194="Yes"),OFFSET('Sanitation Data'!$I$11,0,10*ROW('Sanitation Data'!I188)),NA())</f>
        <v>#N/A</v>
      </c>
      <c r="AY194" s="530" t="e">
        <f ca="1">+IF(AND(ISNUMBER(OFFSET('Sanitation Data'!$I$12,0,10*ROW('Sanitation Data'!I188))),'Data Summary'!DN194="Yes"),OFFSET('Sanitation Data'!$I$12,0,10*ROW('Sanitation Data'!I188)),NA())</f>
        <v>#N/A</v>
      </c>
      <c r="AZ194" s="531" t="e">
        <f ca="1">+IF(AND(ISNUMBER(OFFSET('Hygiene Data'!$D$5,0,10*ROW('Hygiene Data'!D188))),'Data Summary'!DO194="Yes"),OFFSET('Hygiene Data'!$D$5,0,10*ROW('Hygiene Data'!D188)),NA())</f>
        <v>#N/A</v>
      </c>
      <c r="BA194" s="531" t="e">
        <f ca="1">+IF(AND(ISNUMBER(OFFSET('Hygiene Data'!$D$7,0,10*ROW('Hygiene Data'!D188))),'Data Summary'!DP194="Yes"),OFFSET('Hygiene Data'!$D$7,0,10*ROW('Hygiene Data'!D188)),NA())</f>
        <v>#N/A</v>
      </c>
      <c r="BB194" s="531" t="e">
        <f ca="1">+IF(AND(ISNUMBER(OFFSET('Hygiene Data'!$D$9,0,10*ROW('Hygiene Data'!D188))),'Data Summary'!DQ194="Yes"),OFFSET('Hygiene Data'!$D$9,0,10*ROW('Hygiene Data'!D188)),NA())</f>
        <v>#N/A</v>
      </c>
      <c r="BC194" s="531" t="e">
        <f ca="1">+IF(AND(ISNUMBER(OFFSET('Hygiene Data'!$E$5,0,10*ROW('Hygiene Data'!E188))),'Data Summary'!DR194="Yes"),OFFSET('Hygiene Data'!$E$5,0,10*ROW('Hygiene Data'!E188)),NA())</f>
        <v>#N/A</v>
      </c>
      <c r="BD194" s="531" t="e">
        <f ca="1">+IF(AND(ISNUMBER(OFFSET('Hygiene Data'!$E$7,0,10*ROW('Hygiene Data'!E188))),'Data Summary'!DS194="Yes"),OFFSET('Hygiene Data'!$E$7,0,10*ROW('Hygiene Data'!E188)),NA())</f>
        <v>#N/A</v>
      </c>
      <c r="BE194" s="531" t="e">
        <f ca="1">+IF(AND(ISNUMBER(OFFSET('Hygiene Data'!$E$9,0,10*ROW('Hygiene Data'!E188))),'Data Summary'!DT194="Yes"),OFFSET('Hygiene Data'!$E$9,0,10*ROW('Hygiene Data'!E188)),NA())</f>
        <v>#N/A</v>
      </c>
      <c r="BF194" s="531" t="e">
        <f ca="1">+IF(AND(ISNUMBER(OFFSET('Hygiene Data'!$F$5,0,10*ROW('Hygiene Data'!F188))),'Data Summary'!DU194="Yes"),OFFSET('Hygiene Data'!$F$5,0,10*ROW('Hygiene Data'!F188)),NA())</f>
        <v>#N/A</v>
      </c>
      <c r="BG194" s="531" t="e">
        <f ca="1">+IF(AND(ISNUMBER(OFFSET('Hygiene Data'!$F$7,0,10*ROW('Hygiene Data'!F188))),'Data Summary'!DV194="Yes"),OFFSET('Hygiene Data'!$F$7,0,10*ROW('Hygiene Data'!F188)),NA())</f>
        <v>#N/A</v>
      </c>
      <c r="BH194" s="531" t="e">
        <f ca="1">+IF(AND(ISNUMBER(OFFSET('Hygiene Data'!$F$9,0,10*ROW('Hygiene Data'!F188))),'Data Summary'!DW194="Yes"),OFFSET('Hygiene Data'!$F$9,0,10*ROW('Hygiene Data'!F188)),NA())</f>
        <v>#N/A</v>
      </c>
      <c r="BI194" s="531" t="e">
        <f ca="1">+IF(AND(ISNUMBER(OFFSET('Hygiene Data'!$G$5,0,10*ROW('Hygiene Data'!G188))),'Data Summary'!DX194="Yes"),OFFSET('Hygiene Data'!$G$5,0,10*ROW('Hygiene Data'!G188)),NA())</f>
        <v>#N/A</v>
      </c>
      <c r="BJ194" s="531" t="e">
        <f ca="1">+IF(AND(ISNUMBER(OFFSET('Hygiene Data'!$G$7,0,10*ROW('Hygiene Data'!G188))),'Data Summary'!DY194="Yes"),OFFSET('Hygiene Data'!$G$7,0,10*ROW('Hygiene Data'!G188)),NA())</f>
        <v>#N/A</v>
      </c>
      <c r="BK194" s="531" t="e">
        <f ca="1">+IF(AND(ISNUMBER(OFFSET('Hygiene Data'!$G$9,0,10*ROW('Hygiene Data'!G188))),'Data Summary'!DZ194="Yes"),OFFSET('Hygiene Data'!$G$9,0,10*ROW('Hygiene Data'!G188)),NA())</f>
        <v>#N/A</v>
      </c>
      <c r="BL194" s="531" t="e">
        <f ca="1">+IF(AND(ISNUMBER(OFFSET('Hygiene Data'!$H$5,0,10*ROW('Hygiene Data'!H188))),'Data Summary'!EA194="Yes"),OFFSET('Hygiene Data'!$H$5,0,10*ROW('Hygiene Data'!H188)),NA())</f>
        <v>#N/A</v>
      </c>
      <c r="BM194" s="531" t="e">
        <f ca="1">+IF(AND(ISNUMBER(OFFSET('Hygiene Data'!$H$7,0,10*ROW('Hygiene Data'!H188))),'Data Summary'!EB194="Yes"),OFFSET('Hygiene Data'!$H$7,0,10*ROW('Hygiene Data'!H188)),NA())</f>
        <v>#N/A</v>
      </c>
      <c r="BN194" s="531" t="e">
        <f ca="1">+IF(AND(ISNUMBER(OFFSET('Hygiene Data'!$H$9,0,10*ROW('Hygiene Data'!H188))),'Data Summary'!EC194="Yes"),OFFSET('Hygiene Data'!$H$9,0,10*ROW('Hygiene Data'!H188)),NA())</f>
        <v>#N/A</v>
      </c>
      <c r="BO194" s="531" t="e">
        <f ca="1">+IF(AND(ISNUMBER(OFFSET('Hygiene Data'!$I$5,0,10*ROW('Hygiene Data'!I188))),'Data Summary'!ED194="Yes"),OFFSET('Hygiene Data'!$I$5,0,10*ROW('Hygiene Data'!I188)),NA())</f>
        <v>#N/A</v>
      </c>
      <c r="BP194" s="531" t="e">
        <f ca="1">+IF(AND(ISNUMBER(OFFSET('Hygiene Data'!$I$7,0,10*ROW('Hygiene Data'!I188))),'Data Summary'!EE194="Yes"),OFFSET('Hygiene Data'!$I$7,0,10*ROW('Hygiene Data'!I188)),NA())</f>
        <v>#N/A</v>
      </c>
      <c r="BQ194" s="531" t="e">
        <f ca="1">+IF(AND(ISNUMBER(OFFSET('Hygiene Data'!$I$9,0,10*ROW('Hygiene Data'!I188))),'Data Summary'!EF194="Yes"),OFFSET('Hygiene Data'!$I$9,0,10*ROW('Hygiene Data'!I188)),NA())</f>
        <v>#N/A</v>
      </c>
    </row>
    <row r="195" spans="1:69" x14ac:dyDescent="0.25">
      <c r="A195" s="527" t="e">
        <f ca="1">+RIGHT('Data Summary'!A195,LEN('Data Summary'!A195)-9)</f>
        <v>#VALUE!</v>
      </c>
      <c r="B195" s="501" t="str">
        <f ca="1">+IF(ISTEXT('Data Summary'!B195),'Data Summary'!B195,"")</f>
        <v/>
      </c>
      <c r="C195" s="528" t="e">
        <f ca="1">+VALUE('Data Summary'!C195)</f>
        <v>#VALUE!</v>
      </c>
      <c r="D195" s="529" t="e">
        <f ca="1">+IF(AND(ISNUMBER(OFFSET('Water Data'!$D$4,0,10*ROW('Water Data'!D189))),'Data Summary'!BS195="Yes"),100-OFFSET('Water Data'!$D$4,0,10*ROW('Water Data'!D189)),NA())</f>
        <v>#N/A</v>
      </c>
      <c r="E195" s="529" t="e">
        <f ca="1">+IF(AND(ISNUMBER(OFFSET('Water Data'!$D$6,0,10*ROW('Water Data'!D189))),'Data Summary'!BT195="Yes"),OFFSET('Water Data'!$D$6,0,10*ROW('Water Data'!D189)),NA())</f>
        <v>#N/A</v>
      </c>
      <c r="F195" s="529" t="e">
        <f ca="1">+IF(AND(ISNUMBER(OFFSET('Water Data'!$D$9,0,10*ROW('Water Data'!D189))),'Data Summary'!BU195="Yes"),OFFSET('Water Data'!$D$9,0,10*ROW('Water Data'!D189)),NA())</f>
        <v>#N/A</v>
      </c>
      <c r="G195" s="529" t="e">
        <f ca="1">+IF(AND(ISNUMBER(OFFSET('Water Data'!$E$4,0,10*ROW('Water Data'!E189))),'Data Summary'!BV195="Yes"),100-OFFSET('Water Data'!$E$4,0,10*ROW('Water Data'!E189)),NA())</f>
        <v>#N/A</v>
      </c>
      <c r="H195" s="529" t="e">
        <f ca="1">+IF(AND(ISNUMBER(OFFSET('Water Data'!$E$6,0,10*ROW('Water Data'!E189))),'Data Summary'!BW195="Yes"),OFFSET('Water Data'!$E$6,0,10*ROW('Water Data'!E189)),NA())</f>
        <v>#N/A</v>
      </c>
      <c r="I195" s="529" t="e">
        <f ca="1">+IF(AND(ISNUMBER(OFFSET('Water Data'!$E$9,0,10*ROW('Water Data'!E189))),'Data Summary'!BX195="Yes"),OFFSET('Water Data'!$E$9,0,10*ROW('Water Data'!E189)),NA())</f>
        <v>#N/A</v>
      </c>
      <c r="J195" s="529" t="e">
        <f ca="1">+IF(AND(ISNUMBER(OFFSET('Water Data'!$F$4,0,10*ROW('Water Data'!F189))),'Data Summary'!BY195="Yes"),100-OFFSET('Water Data'!$F$4,0,10*ROW('Water Data'!F189)),NA())</f>
        <v>#N/A</v>
      </c>
      <c r="K195" s="529" t="e">
        <f ca="1">+IF(AND(ISNUMBER(OFFSET('Water Data'!$F$6,0,10*ROW('Water Data'!F189))),'Data Summary'!BZ195="Yes"),OFFSET('Water Data'!$F$6,0,10*ROW('Water Data'!F189)),NA())</f>
        <v>#N/A</v>
      </c>
      <c r="L195" s="529" t="e">
        <f ca="1">+IF(AND(ISNUMBER(OFFSET('Water Data'!$F$9,0,10*ROW('Water Data'!F189))),'Data Summary'!CA195="Yes"),OFFSET('Water Data'!$F$9,0,10*ROW('Water Data'!F189)),NA())</f>
        <v>#N/A</v>
      </c>
      <c r="M195" s="529" t="e">
        <f ca="1">+IF(AND(ISNUMBER(OFFSET('Water Data'!$G$4,0,10*ROW('Water Data'!G189))),'Data Summary'!CB195="Yes"),100-OFFSET('Water Data'!$G$4,0,10*ROW('Water Data'!G189)),NA())</f>
        <v>#N/A</v>
      </c>
      <c r="N195" s="529" t="e">
        <f ca="1">+IF(AND(ISNUMBER(OFFSET('Water Data'!$G$6,0,10*ROW('Water Data'!G189))),'Data Summary'!CC195="Yes"),OFFSET('Water Data'!$G$6,0,10*ROW('Water Data'!G189)),NA())</f>
        <v>#N/A</v>
      </c>
      <c r="O195" s="529" t="e">
        <f ca="1">+IF(AND(ISNUMBER(OFFSET('Water Data'!$G$9,0,10*ROW('Water Data'!G189))),'Data Summary'!CD195="Yes"),OFFSET('Water Data'!$G$9,0,10*ROW('Water Data'!G189)),NA())</f>
        <v>#N/A</v>
      </c>
      <c r="P195" s="529" t="e">
        <f ca="1">+IF(AND(ISNUMBER(OFFSET('Water Data'!$H$4,0,10*ROW('Water Data'!H189))),'Data Summary'!CE195="Yes"),100-OFFSET('Water Data'!$H$4,0,10*ROW('Water Data'!H189)),NA())</f>
        <v>#N/A</v>
      </c>
      <c r="Q195" s="529" t="e">
        <f ca="1">+IF(AND(ISNUMBER(OFFSET('Water Data'!$H$6,0,10*ROW('Water Data'!H189))),'Data Summary'!CF195="Yes"),OFFSET('Water Data'!$H$6,0,10*ROW('Water Data'!H189)),NA())</f>
        <v>#N/A</v>
      </c>
      <c r="R195" s="529" t="e">
        <f ca="1">+IF(AND(ISNUMBER(OFFSET('Water Data'!$H$9,0,10*ROW('Water Data'!H189))),'Data Summary'!CG195="Yes"),OFFSET('Water Data'!$H$9,0,10*ROW('Water Data'!H189)),NA())</f>
        <v>#N/A</v>
      </c>
      <c r="S195" s="529" t="e">
        <f ca="1">+IF(AND(ISNUMBER(OFFSET('Water Data'!$I$4,0,10*ROW('Water Data'!I189))),'Data Summary'!CH195="Yes"),100-OFFSET('Water Data'!$I$4,0,10*ROW('Water Data'!I189)),NA())</f>
        <v>#N/A</v>
      </c>
      <c r="T195" s="529" t="e">
        <f ca="1">+IF(AND(ISNUMBER(OFFSET('Water Data'!$I$6,0,10*ROW('Water Data'!I189))),'Data Summary'!CI195="Yes"),OFFSET('Water Data'!$I$6,0,10*ROW('Water Data'!I189)),NA())</f>
        <v>#N/A</v>
      </c>
      <c r="U195" s="529" t="e">
        <f ca="1">+IF(AND(ISNUMBER(OFFSET('Water Data'!$I$9,0,10*ROW('Water Data'!I189))),'Data Summary'!CJ195="Yes"),OFFSET('Water Data'!$I$9,0,10*ROW('Water Data'!I189)),NA())</f>
        <v>#N/A</v>
      </c>
      <c r="V195" s="530" t="e">
        <f ca="1">+IF(AND(ISNUMBER(OFFSET('Sanitation Data'!$D$4,0,10*ROW('Sanitation Data'!D189))),'Data Summary'!CK195="Yes"),100-OFFSET('Sanitation Data'!$D$4,0,10*ROW('Sanitation Data'!D189)),NA())</f>
        <v>#N/A</v>
      </c>
      <c r="W195" s="530" t="e">
        <f ca="1">+IF(AND(ISNUMBER(OFFSET('Sanitation Data'!$D$6,0,10*ROW('Sanitation Data'!D189))),'Data Summary'!CL195="Yes"),OFFSET('Sanitation Data'!$D$6,0,10*ROW('Sanitation Data'!D189)),NA())</f>
        <v>#N/A</v>
      </c>
      <c r="X195" s="530" t="e">
        <f ca="1">+IF(AND(ISNUMBER(OFFSET('Sanitation Data'!$D$10,0,10*ROW('Sanitation Data'!D189))),'Data Summary'!CM195="Yes"),OFFSET('Sanitation Data'!$D$10,0,10*ROW('Sanitation Data'!D189)),NA())</f>
        <v>#N/A</v>
      </c>
      <c r="Y195" s="530" t="e">
        <f ca="1">+IF(AND(ISNUMBER(OFFSET('Sanitation Data'!$D$11,0,10*ROW('Sanitation Data'!D189))),'Data Summary'!CN195="Yes"),OFFSET('Sanitation Data'!$D$11,0,10*ROW('Sanitation Data'!D189)),NA())</f>
        <v>#N/A</v>
      </c>
      <c r="Z195" s="530" t="e">
        <f ca="1">+IF(AND(ISNUMBER(OFFSET('Sanitation Data'!$D$12,0,10*ROW('Sanitation Data'!D189))),'Data Summary'!CO195="Yes"),OFFSET('Sanitation Data'!$D$12,0,10*ROW('Sanitation Data'!D189)),NA())</f>
        <v>#N/A</v>
      </c>
      <c r="AA195" s="530" t="e">
        <f ca="1">+IF(AND(ISNUMBER(OFFSET('Sanitation Data'!$E$4,0,10*ROW('Sanitation Data'!E189))),'Data Summary'!CP195="Yes"),100-OFFSET('Sanitation Data'!$E$4,0,10*ROW('Sanitation Data'!E189)),NA())</f>
        <v>#N/A</v>
      </c>
      <c r="AB195" s="530" t="e">
        <f ca="1">+IF(AND(ISNUMBER(OFFSET('Sanitation Data'!$E$6,0,10*ROW('Sanitation Data'!E189))),'Data Summary'!CQ195="Yes"),OFFSET('Sanitation Data'!$E$6,0,10*ROW('Sanitation Data'!E189)),NA())</f>
        <v>#N/A</v>
      </c>
      <c r="AC195" s="530" t="e">
        <f ca="1">+IF(AND(ISNUMBER(OFFSET('Sanitation Data'!$E$10,0,10*ROW('Sanitation Data'!E189))),'Data Summary'!CR195="Yes"),OFFSET('Sanitation Data'!$E$10,0,10*ROW('Sanitation Data'!E189)),NA())</f>
        <v>#N/A</v>
      </c>
      <c r="AD195" s="530" t="e">
        <f ca="1">+IF(AND(ISNUMBER(OFFSET('Sanitation Data'!$E$11,0,10*ROW('Sanitation Data'!E189))),'Data Summary'!CS195="Yes"),OFFSET('Sanitation Data'!$E$11,0,10*ROW('Sanitation Data'!E189)),NA())</f>
        <v>#N/A</v>
      </c>
      <c r="AE195" s="530" t="e">
        <f ca="1">+IF(AND(ISNUMBER(OFFSET('Sanitation Data'!$E$12,0,10*ROW('Sanitation Data'!E189))),'Data Summary'!CT195="Yes"),OFFSET('Sanitation Data'!$E$12,0,10*ROW('Sanitation Data'!E189)),NA())</f>
        <v>#N/A</v>
      </c>
      <c r="AF195" s="530" t="e">
        <f ca="1">+IF(AND(ISNUMBER(OFFSET('Sanitation Data'!$F$4,0,10*ROW('Sanitation Data'!F189))),'Data Summary'!CU195="Yes"),100-OFFSET('Sanitation Data'!$F$4,0,10*ROW('Sanitation Data'!F189)),NA())</f>
        <v>#N/A</v>
      </c>
      <c r="AG195" s="530" t="e">
        <f ca="1">+IF(AND(ISNUMBER(OFFSET('Sanitation Data'!$F$6,0,10*ROW('Sanitation Data'!F189))),'Data Summary'!CV195="Yes"),OFFSET('Sanitation Data'!$F$6,0,10*ROW('Sanitation Data'!F189)),NA())</f>
        <v>#N/A</v>
      </c>
      <c r="AH195" s="530" t="e">
        <f ca="1">+IF(AND(ISNUMBER(OFFSET('Sanitation Data'!$F$10,0,10*ROW('Sanitation Data'!F189))),'Data Summary'!CW195="Yes"),OFFSET('Sanitation Data'!$F$10,0,10*ROW('Sanitation Data'!F189)),NA())</f>
        <v>#N/A</v>
      </c>
      <c r="AI195" s="530" t="e">
        <f ca="1">+IF(AND(ISNUMBER(OFFSET('Sanitation Data'!$F$11,0,10*ROW('Sanitation Data'!F189))),'Data Summary'!CX195="Yes"),OFFSET('Sanitation Data'!$F$11,0,10*ROW('Sanitation Data'!F189)),NA())</f>
        <v>#N/A</v>
      </c>
      <c r="AJ195" s="530" t="e">
        <f ca="1">+IF(AND(ISNUMBER(OFFSET('Sanitation Data'!$F$12,0,10*ROW('Sanitation Data'!F189))),'Data Summary'!CY195="Yes"),OFFSET('Sanitation Data'!$F$12,0,10*ROW('Sanitation Data'!F189)),NA())</f>
        <v>#N/A</v>
      </c>
      <c r="AK195" s="530" t="e">
        <f ca="1">+IF(AND(ISNUMBER(OFFSET('Sanitation Data'!$G$4,0,10*ROW('Sanitation Data'!G189))),'Data Summary'!CZ195="Yes"),100-OFFSET('Sanitation Data'!$G$4,0,10*ROW('Sanitation Data'!G189)),NA())</f>
        <v>#N/A</v>
      </c>
      <c r="AL195" s="530" t="e">
        <f ca="1">+IF(AND(ISNUMBER(OFFSET('Sanitation Data'!$G$6,0,10*ROW('Sanitation Data'!G189))),'Data Summary'!DA195="Yes"),OFFSET('Sanitation Data'!$G$6,0,10*ROW('Sanitation Data'!G189)),NA())</f>
        <v>#N/A</v>
      </c>
      <c r="AM195" s="530" t="e">
        <f ca="1">+IF(AND(ISNUMBER(OFFSET('Sanitation Data'!$G$10,0,10*ROW('Sanitation Data'!G189))),'Data Summary'!DB195="Yes"),OFFSET('Sanitation Data'!$G$10,0,10*ROW('Sanitation Data'!G189)),NA())</f>
        <v>#N/A</v>
      </c>
      <c r="AN195" s="530" t="e">
        <f ca="1">+IF(AND(ISNUMBER(OFFSET('Sanitation Data'!$G$11,0,10*ROW('Sanitation Data'!G189))),'Data Summary'!DC195="Yes"),OFFSET('Sanitation Data'!$G$11,0,10*ROW('Sanitation Data'!G189)),NA())</f>
        <v>#N/A</v>
      </c>
      <c r="AO195" s="530" t="e">
        <f ca="1">+IF(AND(ISNUMBER(OFFSET('Sanitation Data'!$G$12,0,10*ROW('Sanitation Data'!G189))),'Data Summary'!DD195="Yes"),OFFSET('Sanitation Data'!$G$12,0,10*ROW('Sanitation Data'!G189)),NA())</f>
        <v>#N/A</v>
      </c>
      <c r="AP195" s="530" t="e">
        <f ca="1">+IF(AND(ISNUMBER(OFFSET('Sanitation Data'!$H$4,0,10*ROW('Sanitation Data'!H189))),'Data Summary'!DE195="Yes"),100-OFFSET('Sanitation Data'!$H$4,0,10*ROW('Sanitation Data'!H189)),NA())</f>
        <v>#N/A</v>
      </c>
      <c r="AQ195" s="530" t="e">
        <f ca="1">+IF(AND(ISNUMBER(OFFSET('Sanitation Data'!$H$6,0,10*ROW('Sanitation Data'!H189))),'Data Summary'!DF195="Yes"),OFFSET('Sanitation Data'!$H$6,0,10*ROW('Sanitation Data'!H189)),NA())</f>
        <v>#N/A</v>
      </c>
      <c r="AR195" s="530" t="e">
        <f ca="1">+IF(AND(ISNUMBER(OFFSET('Sanitation Data'!$H$10,0,10*ROW('Sanitation Data'!H189))),'Data Summary'!DG195="Yes"),OFFSET('Sanitation Data'!$H$10,0,10*ROW('Sanitation Data'!H189)),NA())</f>
        <v>#N/A</v>
      </c>
      <c r="AS195" s="530" t="e">
        <f ca="1">+IF(AND(ISNUMBER(OFFSET('Sanitation Data'!$H$11,0,10*ROW('Sanitation Data'!H189))),'Data Summary'!DH195="Yes"),OFFSET('Sanitation Data'!$H$11,0,10*ROW('Sanitation Data'!H189)),NA())</f>
        <v>#N/A</v>
      </c>
      <c r="AT195" s="530" t="e">
        <f ca="1">+IF(AND(ISNUMBER(OFFSET('Sanitation Data'!$H$12,0,10*ROW('Sanitation Data'!H189))),'Data Summary'!DI195="Yes"),OFFSET('Sanitation Data'!$H$12,0,10*ROW('Sanitation Data'!H189)),NA())</f>
        <v>#N/A</v>
      </c>
      <c r="AU195" s="530" t="e">
        <f ca="1">+IF(AND(ISNUMBER(OFFSET('Sanitation Data'!$I$4,0,10*ROW('Sanitation Data'!I189))),'Data Summary'!DJ195="Yes"),100-OFFSET('Sanitation Data'!$I$4,0,10*ROW('Sanitation Data'!I189)),NA())</f>
        <v>#N/A</v>
      </c>
      <c r="AV195" s="530" t="e">
        <f ca="1">+IF(AND(ISNUMBER(OFFSET('Sanitation Data'!$I$6,0,10*ROW('Sanitation Data'!I189))),'Data Summary'!DK195="Yes"),OFFSET('Sanitation Data'!$I$6,0,10*ROW('Sanitation Data'!I189)),NA())</f>
        <v>#N/A</v>
      </c>
      <c r="AW195" s="530" t="e">
        <f ca="1">+IF(AND(ISNUMBER(OFFSET('Sanitation Data'!$I$10,0,10*ROW('Sanitation Data'!I189))),'Data Summary'!DL195="Yes"),OFFSET('Sanitation Data'!$I$10,0,10*ROW('Sanitation Data'!I189)),NA())</f>
        <v>#N/A</v>
      </c>
      <c r="AX195" s="530" t="e">
        <f ca="1">+IF(AND(ISNUMBER(OFFSET('Sanitation Data'!$I$11,0,10*ROW('Sanitation Data'!I189))),'Data Summary'!DM195="Yes"),OFFSET('Sanitation Data'!$I$11,0,10*ROW('Sanitation Data'!I189)),NA())</f>
        <v>#N/A</v>
      </c>
      <c r="AY195" s="530" t="e">
        <f ca="1">+IF(AND(ISNUMBER(OFFSET('Sanitation Data'!$I$12,0,10*ROW('Sanitation Data'!I189))),'Data Summary'!DN195="Yes"),OFFSET('Sanitation Data'!$I$12,0,10*ROW('Sanitation Data'!I189)),NA())</f>
        <v>#N/A</v>
      </c>
      <c r="AZ195" s="531" t="e">
        <f ca="1">+IF(AND(ISNUMBER(OFFSET('Hygiene Data'!$D$5,0,10*ROW('Hygiene Data'!D189))),'Data Summary'!DO195="Yes"),OFFSET('Hygiene Data'!$D$5,0,10*ROW('Hygiene Data'!D189)),NA())</f>
        <v>#N/A</v>
      </c>
      <c r="BA195" s="531" t="e">
        <f ca="1">+IF(AND(ISNUMBER(OFFSET('Hygiene Data'!$D$7,0,10*ROW('Hygiene Data'!D189))),'Data Summary'!DP195="Yes"),OFFSET('Hygiene Data'!$D$7,0,10*ROW('Hygiene Data'!D189)),NA())</f>
        <v>#N/A</v>
      </c>
      <c r="BB195" s="531" t="e">
        <f ca="1">+IF(AND(ISNUMBER(OFFSET('Hygiene Data'!$D$9,0,10*ROW('Hygiene Data'!D189))),'Data Summary'!DQ195="Yes"),OFFSET('Hygiene Data'!$D$9,0,10*ROW('Hygiene Data'!D189)),NA())</f>
        <v>#N/A</v>
      </c>
      <c r="BC195" s="531" t="e">
        <f ca="1">+IF(AND(ISNUMBER(OFFSET('Hygiene Data'!$E$5,0,10*ROW('Hygiene Data'!E189))),'Data Summary'!DR195="Yes"),OFFSET('Hygiene Data'!$E$5,0,10*ROW('Hygiene Data'!E189)),NA())</f>
        <v>#N/A</v>
      </c>
      <c r="BD195" s="531" t="e">
        <f ca="1">+IF(AND(ISNUMBER(OFFSET('Hygiene Data'!$E$7,0,10*ROW('Hygiene Data'!E189))),'Data Summary'!DS195="Yes"),OFFSET('Hygiene Data'!$E$7,0,10*ROW('Hygiene Data'!E189)),NA())</f>
        <v>#N/A</v>
      </c>
      <c r="BE195" s="531" t="e">
        <f ca="1">+IF(AND(ISNUMBER(OFFSET('Hygiene Data'!$E$9,0,10*ROW('Hygiene Data'!E189))),'Data Summary'!DT195="Yes"),OFFSET('Hygiene Data'!$E$9,0,10*ROW('Hygiene Data'!E189)),NA())</f>
        <v>#N/A</v>
      </c>
      <c r="BF195" s="531" t="e">
        <f ca="1">+IF(AND(ISNUMBER(OFFSET('Hygiene Data'!$F$5,0,10*ROW('Hygiene Data'!F189))),'Data Summary'!DU195="Yes"),OFFSET('Hygiene Data'!$F$5,0,10*ROW('Hygiene Data'!F189)),NA())</f>
        <v>#N/A</v>
      </c>
      <c r="BG195" s="531" t="e">
        <f ca="1">+IF(AND(ISNUMBER(OFFSET('Hygiene Data'!$F$7,0,10*ROW('Hygiene Data'!F189))),'Data Summary'!DV195="Yes"),OFFSET('Hygiene Data'!$F$7,0,10*ROW('Hygiene Data'!F189)),NA())</f>
        <v>#N/A</v>
      </c>
      <c r="BH195" s="531" t="e">
        <f ca="1">+IF(AND(ISNUMBER(OFFSET('Hygiene Data'!$F$9,0,10*ROW('Hygiene Data'!F189))),'Data Summary'!DW195="Yes"),OFFSET('Hygiene Data'!$F$9,0,10*ROW('Hygiene Data'!F189)),NA())</f>
        <v>#N/A</v>
      </c>
      <c r="BI195" s="531" t="e">
        <f ca="1">+IF(AND(ISNUMBER(OFFSET('Hygiene Data'!$G$5,0,10*ROW('Hygiene Data'!G189))),'Data Summary'!DX195="Yes"),OFFSET('Hygiene Data'!$G$5,0,10*ROW('Hygiene Data'!G189)),NA())</f>
        <v>#N/A</v>
      </c>
      <c r="BJ195" s="531" t="e">
        <f ca="1">+IF(AND(ISNUMBER(OFFSET('Hygiene Data'!$G$7,0,10*ROW('Hygiene Data'!G189))),'Data Summary'!DY195="Yes"),OFFSET('Hygiene Data'!$G$7,0,10*ROW('Hygiene Data'!G189)),NA())</f>
        <v>#N/A</v>
      </c>
      <c r="BK195" s="531" t="e">
        <f ca="1">+IF(AND(ISNUMBER(OFFSET('Hygiene Data'!$G$9,0,10*ROW('Hygiene Data'!G189))),'Data Summary'!DZ195="Yes"),OFFSET('Hygiene Data'!$G$9,0,10*ROW('Hygiene Data'!G189)),NA())</f>
        <v>#N/A</v>
      </c>
      <c r="BL195" s="531" t="e">
        <f ca="1">+IF(AND(ISNUMBER(OFFSET('Hygiene Data'!$H$5,0,10*ROW('Hygiene Data'!H189))),'Data Summary'!EA195="Yes"),OFFSET('Hygiene Data'!$H$5,0,10*ROW('Hygiene Data'!H189)),NA())</f>
        <v>#N/A</v>
      </c>
      <c r="BM195" s="531" t="e">
        <f ca="1">+IF(AND(ISNUMBER(OFFSET('Hygiene Data'!$H$7,0,10*ROW('Hygiene Data'!H189))),'Data Summary'!EB195="Yes"),OFFSET('Hygiene Data'!$H$7,0,10*ROW('Hygiene Data'!H189)),NA())</f>
        <v>#N/A</v>
      </c>
      <c r="BN195" s="531" t="e">
        <f ca="1">+IF(AND(ISNUMBER(OFFSET('Hygiene Data'!$H$9,0,10*ROW('Hygiene Data'!H189))),'Data Summary'!EC195="Yes"),OFFSET('Hygiene Data'!$H$9,0,10*ROW('Hygiene Data'!H189)),NA())</f>
        <v>#N/A</v>
      </c>
      <c r="BO195" s="531" t="e">
        <f ca="1">+IF(AND(ISNUMBER(OFFSET('Hygiene Data'!$I$5,0,10*ROW('Hygiene Data'!I189))),'Data Summary'!ED195="Yes"),OFFSET('Hygiene Data'!$I$5,0,10*ROW('Hygiene Data'!I189)),NA())</f>
        <v>#N/A</v>
      </c>
      <c r="BP195" s="531" t="e">
        <f ca="1">+IF(AND(ISNUMBER(OFFSET('Hygiene Data'!$I$7,0,10*ROW('Hygiene Data'!I189))),'Data Summary'!EE195="Yes"),OFFSET('Hygiene Data'!$I$7,0,10*ROW('Hygiene Data'!I189)),NA())</f>
        <v>#N/A</v>
      </c>
      <c r="BQ195" s="531" t="e">
        <f ca="1">+IF(AND(ISNUMBER(OFFSET('Hygiene Data'!$I$9,0,10*ROW('Hygiene Data'!I189))),'Data Summary'!EF195="Yes"),OFFSET('Hygiene Data'!$I$9,0,10*ROW('Hygiene Data'!I189)),NA())</f>
        <v>#N/A</v>
      </c>
    </row>
    <row r="196" spans="1:69" x14ac:dyDescent="0.25">
      <c r="A196" s="527" t="e">
        <f ca="1">+RIGHT('Data Summary'!A196,LEN('Data Summary'!A196)-9)</f>
        <v>#VALUE!</v>
      </c>
      <c r="B196" s="501" t="str">
        <f ca="1">+IF(ISTEXT('Data Summary'!B196),'Data Summary'!B196,"")</f>
        <v/>
      </c>
      <c r="C196" s="528" t="e">
        <f ca="1">+VALUE('Data Summary'!C196)</f>
        <v>#VALUE!</v>
      </c>
      <c r="D196" s="529" t="e">
        <f ca="1">+IF(AND(ISNUMBER(OFFSET('Water Data'!$D$4,0,10*ROW('Water Data'!D190))),'Data Summary'!BS196="Yes"),100-OFFSET('Water Data'!$D$4,0,10*ROW('Water Data'!D190)),NA())</f>
        <v>#N/A</v>
      </c>
      <c r="E196" s="529" t="e">
        <f ca="1">+IF(AND(ISNUMBER(OFFSET('Water Data'!$D$6,0,10*ROW('Water Data'!D190))),'Data Summary'!BT196="Yes"),OFFSET('Water Data'!$D$6,0,10*ROW('Water Data'!D190)),NA())</f>
        <v>#N/A</v>
      </c>
      <c r="F196" s="529" t="e">
        <f ca="1">+IF(AND(ISNUMBER(OFFSET('Water Data'!$D$9,0,10*ROW('Water Data'!D190))),'Data Summary'!BU196="Yes"),OFFSET('Water Data'!$D$9,0,10*ROW('Water Data'!D190)),NA())</f>
        <v>#N/A</v>
      </c>
      <c r="G196" s="529" t="e">
        <f ca="1">+IF(AND(ISNUMBER(OFFSET('Water Data'!$E$4,0,10*ROW('Water Data'!E190))),'Data Summary'!BV196="Yes"),100-OFFSET('Water Data'!$E$4,0,10*ROW('Water Data'!E190)),NA())</f>
        <v>#N/A</v>
      </c>
      <c r="H196" s="529" t="e">
        <f ca="1">+IF(AND(ISNUMBER(OFFSET('Water Data'!$E$6,0,10*ROW('Water Data'!E190))),'Data Summary'!BW196="Yes"),OFFSET('Water Data'!$E$6,0,10*ROW('Water Data'!E190)),NA())</f>
        <v>#N/A</v>
      </c>
      <c r="I196" s="529" t="e">
        <f ca="1">+IF(AND(ISNUMBER(OFFSET('Water Data'!$E$9,0,10*ROW('Water Data'!E190))),'Data Summary'!BX196="Yes"),OFFSET('Water Data'!$E$9,0,10*ROW('Water Data'!E190)),NA())</f>
        <v>#N/A</v>
      </c>
      <c r="J196" s="529" t="e">
        <f ca="1">+IF(AND(ISNUMBER(OFFSET('Water Data'!$F$4,0,10*ROW('Water Data'!F190))),'Data Summary'!BY196="Yes"),100-OFFSET('Water Data'!$F$4,0,10*ROW('Water Data'!F190)),NA())</f>
        <v>#N/A</v>
      </c>
      <c r="K196" s="529" t="e">
        <f ca="1">+IF(AND(ISNUMBER(OFFSET('Water Data'!$F$6,0,10*ROW('Water Data'!F190))),'Data Summary'!BZ196="Yes"),OFFSET('Water Data'!$F$6,0,10*ROW('Water Data'!F190)),NA())</f>
        <v>#N/A</v>
      </c>
      <c r="L196" s="529" t="e">
        <f ca="1">+IF(AND(ISNUMBER(OFFSET('Water Data'!$F$9,0,10*ROW('Water Data'!F190))),'Data Summary'!CA196="Yes"),OFFSET('Water Data'!$F$9,0,10*ROW('Water Data'!F190)),NA())</f>
        <v>#N/A</v>
      </c>
      <c r="M196" s="529" t="e">
        <f ca="1">+IF(AND(ISNUMBER(OFFSET('Water Data'!$G$4,0,10*ROW('Water Data'!G190))),'Data Summary'!CB196="Yes"),100-OFFSET('Water Data'!$G$4,0,10*ROW('Water Data'!G190)),NA())</f>
        <v>#N/A</v>
      </c>
      <c r="N196" s="529" t="e">
        <f ca="1">+IF(AND(ISNUMBER(OFFSET('Water Data'!$G$6,0,10*ROW('Water Data'!G190))),'Data Summary'!CC196="Yes"),OFFSET('Water Data'!$G$6,0,10*ROW('Water Data'!G190)),NA())</f>
        <v>#N/A</v>
      </c>
      <c r="O196" s="529" t="e">
        <f ca="1">+IF(AND(ISNUMBER(OFFSET('Water Data'!$G$9,0,10*ROW('Water Data'!G190))),'Data Summary'!CD196="Yes"),OFFSET('Water Data'!$G$9,0,10*ROW('Water Data'!G190)),NA())</f>
        <v>#N/A</v>
      </c>
      <c r="P196" s="529" t="e">
        <f ca="1">+IF(AND(ISNUMBER(OFFSET('Water Data'!$H$4,0,10*ROW('Water Data'!H190))),'Data Summary'!CE196="Yes"),100-OFFSET('Water Data'!$H$4,0,10*ROW('Water Data'!H190)),NA())</f>
        <v>#N/A</v>
      </c>
      <c r="Q196" s="529" t="e">
        <f ca="1">+IF(AND(ISNUMBER(OFFSET('Water Data'!$H$6,0,10*ROW('Water Data'!H190))),'Data Summary'!CF196="Yes"),OFFSET('Water Data'!$H$6,0,10*ROW('Water Data'!H190)),NA())</f>
        <v>#N/A</v>
      </c>
      <c r="R196" s="529" t="e">
        <f ca="1">+IF(AND(ISNUMBER(OFFSET('Water Data'!$H$9,0,10*ROW('Water Data'!H190))),'Data Summary'!CG196="Yes"),OFFSET('Water Data'!$H$9,0,10*ROW('Water Data'!H190)),NA())</f>
        <v>#N/A</v>
      </c>
      <c r="S196" s="529" t="e">
        <f ca="1">+IF(AND(ISNUMBER(OFFSET('Water Data'!$I$4,0,10*ROW('Water Data'!I190))),'Data Summary'!CH196="Yes"),100-OFFSET('Water Data'!$I$4,0,10*ROW('Water Data'!I190)),NA())</f>
        <v>#N/A</v>
      </c>
      <c r="T196" s="529" t="e">
        <f ca="1">+IF(AND(ISNUMBER(OFFSET('Water Data'!$I$6,0,10*ROW('Water Data'!I190))),'Data Summary'!CI196="Yes"),OFFSET('Water Data'!$I$6,0,10*ROW('Water Data'!I190)),NA())</f>
        <v>#N/A</v>
      </c>
      <c r="U196" s="529" t="e">
        <f ca="1">+IF(AND(ISNUMBER(OFFSET('Water Data'!$I$9,0,10*ROW('Water Data'!I190))),'Data Summary'!CJ196="Yes"),OFFSET('Water Data'!$I$9,0,10*ROW('Water Data'!I190)),NA())</f>
        <v>#N/A</v>
      </c>
      <c r="V196" s="530" t="e">
        <f ca="1">+IF(AND(ISNUMBER(OFFSET('Sanitation Data'!$D$4,0,10*ROW('Sanitation Data'!D190))),'Data Summary'!CK196="Yes"),100-OFFSET('Sanitation Data'!$D$4,0,10*ROW('Sanitation Data'!D190)),NA())</f>
        <v>#N/A</v>
      </c>
      <c r="W196" s="530" t="e">
        <f ca="1">+IF(AND(ISNUMBER(OFFSET('Sanitation Data'!$D$6,0,10*ROW('Sanitation Data'!D190))),'Data Summary'!CL196="Yes"),OFFSET('Sanitation Data'!$D$6,0,10*ROW('Sanitation Data'!D190)),NA())</f>
        <v>#N/A</v>
      </c>
      <c r="X196" s="530" t="e">
        <f ca="1">+IF(AND(ISNUMBER(OFFSET('Sanitation Data'!$D$10,0,10*ROW('Sanitation Data'!D190))),'Data Summary'!CM196="Yes"),OFFSET('Sanitation Data'!$D$10,0,10*ROW('Sanitation Data'!D190)),NA())</f>
        <v>#N/A</v>
      </c>
      <c r="Y196" s="530" t="e">
        <f ca="1">+IF(AND(ISNUMBER(OFFSET('Sanitation Data'!$D$11,0,10*ROW('Sanitation Data'!D190))),'Data Summary'!CN196="Yes"),OFFSET('Sanitation Data'!$D$11,0,10*ROW('Sanitation Data'!D190)),NA())</f>
        <v>#N/A</v>
      </c>
      <c r="Z196" s="530" t="e">
        <f ca="1">+IF(AND(ISNUMBER(OFFSET('Sanitation Data'!$D$12,0,10*ROW('Sanitation Data'!D190))),'Data Summary'!CO196="Yes"),OFFSET('Sanitation Data'!$D$12,0,10*ROW('Sanitation Data'!D190)),NA())</f>
        <v>#N/A</v>
      </c>
      <c r="AA196" s="530" t="e">
        <f ca="1">+IF(AND(ISNUMBER(OFFSET('Sanitation Data'!$E$4,0,10*ROW('Sanitation Data'!E190))),'Data Summary'!CP196="Yes"),100-OFFSET('Sanitation Data'!$E$4,0,10*ROW('Sanitation Data'!E190)),NA())</f>
        <v>#N/A</v>
      </c>
      <c r="AB196" s="530" t="e">
        <f ca="1">+IF(AND(ISNUMBER(OFFSET('Sanitation Data'!$E$6,0,10*ROW('Sanitation Data'!E190))),'Data Summary'!CQ196="Yes"),OFFSET('Sanitation Data'!$E$6,0,10*ROW('Sanitation Data'!E190)),NA())</f>
        <v>#N/A</v>
      </c>
      <c r="AC196" s="530" t="e">
        <f ca="1">+IF(AND(ISNUMBER(OFFSET('Sanitation Data'!$E$10,0,10*ROW('Sanitation Data'!E190))),'Data Summary'!CR196="Yes"),OFFSET('Sanitation Data'!$E$10,0,10*ROW('Sanitation Data'!E190)),NA())</f>
        <v>#N/A</v>
      </c>
      <c r="AD196" s="530" t="e">
        <f ca="1">+IF(AND(ISNUMBER(OFFSET('Sanitation Data'!$E$11,0,10*ROW('Sanitation Data'!E190))),'Data Summary'!CS196="Yes"),OFFSET('Sanitation Data'!$E$11,0,10*ROW('Sanitation Data'!E190)),NA())</f>
        <v>#N/A</v>
      </c>
      <c r="AE196" s="530" t="e">
        <f ca="1">+IF(AND(ISNUMBER(OFFSET('Sanitation Data'!$E$12,0,10*ROW('Sanitation Data'!E190))),'Data Summary'!CT196="Yes"),OFFSET('Sanitation Data'!$E$12,0,10*ROW('Sanitation Data'!E190)),NA())</f>
        <v>#N/A</v>
      </c>
      <c r="AF196" s="530" t="e">
        <f ca="1">+IF(AND(ISNUMBER(OFFSET('Sanitation Data'!$F$4,0,10*ROW('Sanitation Data'!F190))),'Data Summary'!CU196="Yes"),100-OFFSET('Sanitation Data'!$F$4,0,10*ROW('Sanitation Data'!F190)),NA())</f>
        <v>#N/A</v>
      </c>
      <c r="AG196" s="530" t="e">
        <f ca="1">+IF(AND(ISNUMBER(OFFSET('Sanitation Data'!$F$6,0,10*ROW('Sanitation Data'!F190))),'Data Summary'!CV196="Yes"),OFFSET('Sanitation Data'!$F$6,0,10*ROW('Sanitation Data'!F190)),NA())</f>
        <v>#N/A</v>
      </c>
      <c r="AH196" s="530" t="e">
        <f ca="1">+IF(AND(ISNUMBER(OFFSET('Sanitation Data'!$F$10,0,10*ROW('Sanitation Data'!F190))),'Data Summary'!CW196="Yes"),OFFSET('Sanitation Data'!$F$10,0,10*ROW('Sanitation Data'!F190)),NA())</f>
        <v>#N/A</v>
      </c>
      <c r="AI196" s="530" t="e">
        <f ca="1">+IF(AND(ISNUMBER(OFFSET('Sanitation Data'!$F$11,0,10*ROW('Sanitation Data'!F190))),'Data Summary'!CX196="Yes"),OFFSET('Sanitation Data'!$F$11,0,10*ROW('Sanitation Data'!F190)),NA())</f>
        <v>#N/A</v>
      </c>
      <c r="AJ196" s="530" t="e">
        <f ca="1">+IF(AND(ISNUMBER(OFFSET('Sanitation Data'!$F$12,0,10*ROW('Sanitation Data'!F190))),'Data Summary'!CY196="Yes"),OFFSET('Sanitation Data'!$F$12,0,10*ROW('Sanitation Data'!F190)),NA())</f>
        <v>#N/A</v>
      </c>
      <c r="AK196" s="530" t="e">
        <f ca="1">+IF(AND(ISNUMBER(OFFSET('Sanitation Data'!$G$4,0,10*ROW('Sanitation Data'!G190))),'Data Summary'!CZ196="Yes"),100-OFFSET('Sanitation Data'!$G$4,0,10*ROW('Sanitation Data'!G190)),NA())</f>
        <v>#N/A</v>
      </c>
      <c r="AL196" s="530" t="e">
        <f ca="1">+IF(AND(ISNUMBER(OFFSET('Sanitation Data'!$G$6,0,10*ROW('Sanitation Data'!G190))),'Data Summary'!DA196="Yes"),OFFSET('Sanitation Data'!$G$6,0,10*ROW('Sanitation Data'!G190)),NA())</f>
        <v>#N/A</v>
      </c>
      <c r="AM196" s="530" t="e">
        <f ca="1">+IF(AND(ISNUMBER(OFFSET('Sanitation Data'!$G$10,0,10*ROW('Sanitation Data'!G190))),'Data Summary'!DB196="Yes"),OFFSET('Sanitation Data'!$G$10,0,10*ROW('Sanitation Data'!G190)),NA())</f>
        <v>#N/A</v>
      </c>
      <c r="AN196" s="530" t="e">
        <f ca="1">+IF(AND(ISNUMBER(OFFSET('Sanitation Data'!$G$11,0,10*ROW('Sanitation Data'!G190))),'Data Summary'!DC196="Yes"),OFFSET('Sanitation Data'!$G$11,0,10*ROW('Sanitation Data'!G190)),NA())</f>
        <v>#N/A</v>
      </c>
      <c r="AO196" s="530" t="e">
        <f ca="1">+IF(AND(ISNUMBER(OFFSET('Sanitation Data'!$G$12,0,10*ROW('Sanitation Data'!G190))),'Data Summary'!DD196="Yes"),OFFSET('Sanitation Data'!$G$12,0,10*ROW('Sanitation Data'!G190)),NA())</f>
        <v>#N/A</v>
      </c>
      <c r="AP196" s="530" t="e">
        <f ca="1">+IF(AND(ISNUMBER(OFFSET('Sanitation Data'!$H$4,0,10*ROW('Sanitation Data'!H190))),'Data Summary'!DE196="Yes"),100-OFFSET('Sanitation Data'!$H$4,0,10*ROW('Sanitation Data'!H190)),NA())</f>
        <v>#N/A</v>
      </c>
      <c r="AQ196" s="530" t="e">
        <f ca="1">+IF(AND(ISNUMBER(OFFSET('Sanitation Data'!$H$6,0,10*ROW('Sanitation Data'!H190))),'Data Summary'!DF196="Yes"),OFFSET('Sanitation Data'!$H$6,0,10*ROW('Sanitation Data'!H190)),NA())</f>
        <v>#N/A</v>
      </c>
      <c r="AR196" s="530" t="e">
        <f ca="1">+IF(AND(ISNUMBER(OFFSET('Sanitation Data'!$H$10,0,10*ROW('Sanitation Data'!H190))),'Data Summary'!DG196="Yes"),OFFSET('Sanitation Data'!$H$10,0,10*ROW('Sanitation Data'!H190)),NA())</f>
        <v>#N/A</v>
      </c>
      <c r="AS196" s="530" t="e">
        <f ca="1">+IF(AND(ISNUMBER(OFFSET('Sanitation Data'!$H$11,0,10*ROW('Sanitation Data'!H190))),'Data Summary'!DH196="Yes"),OFFSET('Sanitation Data'!$H$11,0,10*ROW('Sanitation Data'!H190)),NA())</f>
        <v>#N/A</v>
      </c>
      <c r="AT196" s="530" t="e">
        <f ca="1">+IF(AND(ISNUMBER(OFFSET('Sanitation Data'!$H$12,0,10*ROW('Sanitation Data'!H190))),'Data Summary'!DI196="Yes"),OFFSET('Sanitation Data'!$H$12,0,10*ROW('Sanitation Data'!H190)),NA())</f>
        <v>#N/A</v>
      </c>
      <c r="AU196" s="530" t="e">
        <f ca="1">+IF(AND(ISNUMBER(OFFSET('Sanitation Data'!$I$4,0,10*ROW('Sanitation Data'!I190))),'Data Summary'!DJ196="Yes"),100-OFFSET('Sanitation Data'!$I$4,0,10*ROW('Sanitation Data'!I190)),NA())</f>
        <v>#N/A</v>
      </c>
      <c r="AV196" s="530" t="e">
        <f ca="1">+IF(AND(ISNUMBER(OFFSET('Sanitation Data'!$I$6,0,10*ROW('Sanitation Data'!I190))),'Data Summary'!DK196="Yes"),OFFSET('Sanitation Data'!$I$6,0,10*ROW('Sanitation Data'!I190)),NA())</f>
        <v>#N/A</v>
      </c>
      <c r="AW196" s="530" t="e">
        <f ca="1">+IF(AND(ISNUMBER(OFFSET('Sanitation Data'!$I$10,0,10*ROW('Sanitation Data'!I190))),'Data Summary'!DL196="Yes"),OFFSET('Sanitation Data'!$I$10,0,10*ROW('Sanitation Data'!I190)),NA())</f>
        <v>#N/A</v>
      </c>
      <c r="AX196" s="530" t="e">
        <f ca="1">+IF(AND(ISNUMBER(OFFSET('Sanitation Data'!$I$11,0,10*ROW('Sanitation Data'!I190))),'Data Summary'!DM196="Yes"),OFFSET('Sanitation Data'!$I$11,0,10*ROW('Sanitation Data'!I190)),NA())</f>
        <v>#N/A</v>
      </c>
      <c r="AY196" s="530" t="e">
        <f ca="1">+IF(AND(ISNUMBER(OFFSET('Sanitation Data'!$I$12,0,10*ROW('Sanitation Data'!I190))),'Data Summary'!DN196="Yes"),OFFSET('Sanitation Data'!$I$12,0,10*ROW('Sanitation Data'!I190)),NA())</f>
        <v>#N/A</v>
      </c>
      <c r="AZ196" s="531" t="e">
        <f ca="1">+IF(AND(ISNUMBER(OFFSET('Hygiene Data'!$D$5,0,10*ROW('Hygiene Data'!D190))),'Data Summary'!DO196="Yes"),OFFSET('Hygiene Data'!$D$5,0,10*ROW('Hygiene Data'!D190)),NA())</f>
        <v>#N/A</v>
      </c>
      <c r="BA196" s="531" t="e">
        <f ca="1">+IF(AND(ISNUMBER(OFFSET('Hygiene Data'!$D$7,0,10*ROW('Hygiene Data'!D190))),'Data Summary'!DP196="Yes"),OFFSET('Hygiene Data'!$D$7,0,10*ROW('Hygiene Data'!D190)),NA())</f>
        <v>#N/A</v>
      </c>
      <c r="BB196" s="531" t="e">
        <f ca="1">+IF(AND(ISNUMBER(OFFSET('Hygiene Data'!$D$9,0,10*ROW('Hygiene Data'!D190))),'Data Summary'!DQ196="Yes"),OFFSET('Hygiene Data'!$D$9,0,10*ROW('Hygiene Data'!D190)),NA())</f>
        <v>#N/A</v>
      </c>
      <c r="BC196" s="531" t="e">
        <f ca="1">+IF(AND(ISNUMBER(OFFSET('Hygiene Data'!$E$5,0,10*ROW('Hygiene Data'!E190))),'Data Summary'!DR196="Yes"),OFFSET('Hygiene Data'!$E$5,0,10*ROW('Hygiene Data'!E190)),NA())</f>
        <v>#N/A</v>
      </c>
      <c r="BD196" s="531" t="e">
        <f ca="1">+IF(AND(ISNUMBER(OFFSET('Hygiene Data'!$E$7,0,10*ROW('Hygiene Data'!E190))),'Data Summary'!DS196="Yes"),OFFSET('Hygiene Data'!$E$7,0,10*ROW('Hygiene Data'!E190)),NA())</f>
        <v>#N/A</v>
      </c>
      <c r="BE196" s="531" t="e">
        <f ca="1">+IF(AND(ISNUMBER(OFFSET('Hygiene Data'!$E$9,0,10*ROW('Hygiene Data'!E190))),'Data Summary'!DT196="Yes"),OFFSET('Hygiene Data'!$E$9,0,10*ROW('Hygiene Data'!E190)),NA())</f>
        <v>#N/A</v>
      </c>
      <c r="BF196" s="531" t="e">
        <f ca="1">+IF(AND(ISNUMBER(OFFSET('Hygiene Data'!$F$5,0,10*ROW('Hygiene Data'!F190))),'Data Summary'!DU196="Yes"),OFFSET('Hygiene Data'!$F$5,0,10*ROW('Hygiene Data'!F190)),NA())</f>
        <v>#N/A</v>
      </c>
      <c r="BG196" s="531" t="e">
        <f ca="1">+IF(AND(ISNUMBER(OFFSET('Hygiene Data'!$F$7,0,10*ROW('Hygiene Data'!F190))),'Data Summary'!DV196="Yes"),OFFSET('Hygiene Data'!$F$7,0,10*ROW('Hygiene Data'!F190)),NA())</f>
        <v>#N/A</v>
      </c>
      <c r="BH196" s="531" t="e">
        <f ca="1">+IF(AND(ISNUMBER(OFFSET('Hygiene Data'!$F$9,0,10*ROW('Hygiene Data'!F190))),'Data Summary'!DW196="Yes"),OFFSET('Hygiene Data'!$F$9,0,10*ROW('Hygiene Data'!F190)),NA())</f>
        <v>#N/A</v>
      </c>
      <c r="BI196" s="531" t="e">
        <f ca="1">+IF(AND(ISNUMBER(OFFSET('Hygiene Data'!$G$5,0,10*ROW('Hygiene Data'!G190))),'Data Summary'!DX196="Yes"),OFFSET('Hygiene Data'!$G$5,0,10*ROW('Hygiene Data'!G190)),NA())</f>
        <v>#N/A</v>
      </c>
      <c r="BJ196" s="531" t="e">
        <f ca="1">+IF(AND(ISNUMBER(OFFSET('Hygiene Data'!$G$7,0,10*ROW('Hygiene Data'!G190))),'Data Summary'!DY196="Yes"),OFFSET('Hygiene Data'!$G$7,0,10*ROW('Hygiene Data'!G190)),NA())</f>
        <v>#N/A</v>
      </c>
      <c r="BK196" s="531" t="e">
        <f ca="1">+IF(AND(ISNUMBER(OFFSET('Hygiene Data'!$G$9,0,10*ROW('Hygiene Data'!G190))),'Data Summary'!DZ196="Yes"),OFFSET('Hygiene Data'!$G$9,0,10*ROW('Hygiene Data'!G190)),NA())</f>
        <v>#N/A</v>
      </c>
      <c r="BL196" s="531" t="e">
        <f ca="1">+IF(AND(ISNUMBER(OFFSET('Hygiene Data'!$H$5,0,10*ROW('Hygiene Data'!H190))),'Data Summary'!EA196="Yes"),OFFSET('Hygiene Data'!$H$5,0,10*ROW('Hygiene Data'!H190)),NA())</f>
        <v>#N/A</v>
      </c>
      <c r="BM196" s="531" t="e">
        <f ca="1">+IF(AND(ISNUMBER(OFFSET('Hygiene Data'!$H$7,0,10*ROW('Hygiene Data'!H190))),'Data Summary'!EB196="Yes"),OFFSET('Hygiene Data'!$H$7,0,10*ROW('Hygiene Data'!H190)),NA())</f>
        <v>#N/A</v>
      </c>
      <c r="BN196" s="531" t="e">
        <f ca="1">+IF(AND(ISNUMBER(OFFSET('Hygiene Data'!$H$9,0,10*ROW('Hygiene Data'!H190))),'Data Summary'!EC196="Yes"),OFFSET('Hygiene Data'!$H$9,0,10*ROW('Hygiene Data'!H190)),NA())</f>
        <v>#N/A</v>
      </c>
      <c r="BO196" s="531" t="e">
        <f ca="1">+IF(AND(ISNUMBER(OFFSET('Hygiene Data'!$I$5,0,10*ROW('Hygiene Data'!I190))),'Data Summary'!ED196="Yes"),OFFSET('Hygiene Data'!$I$5,0,10*ROW('Hygiene Data'!I190)),NA())</f>
        <v>#N/A</v>
      </c>
      <c r="BP196" s="531" t="e">
        <f ca="1">+IF(AND(ISNUMBER(OFFSET('Hygiene Data'!$I$7,0,10*ROW('Hygiene Data'!I190))),'Data Summary'!EE196="Yes"),OFFSET('Hygiene Data'!$I$7,0,10*ROW('Hygiene Data'!I190)),NA())</f>
        <v>#N/A</v>
      </c>
      <c r="BQ196" s="531" t="e">
        <f ca="1">+IF(AND(ISNUMBER(OFFSET('Hygiene Data'!$I$9,0,10*ROW('Hygiene Data'!I190))),'Data Summary'!EF196="Yes"),OFFSET('Hygiene Data'!$I$9,0,10*ROW('Hygiene Data'!I190)),NA())</f>
        <v>#N/A</v>
      </c>
    </row>
    <row r="197" spans="1:69" x14ac:dyDescent="0.25">
      <c r="A197" s="527" t="e">
        <f ca="1">+RIGHT('Data Summary'!A197,LEN('Data Summary'!A197)-9)</f>
        <v>#VALUE!</v>
      </c>
      <c r="B197" s="501" t="str">
        <f ca="1">+IF(ISTEXT('Data Summary'!B197),'Data Summary'!B197,"")</f>
        <v/>
      </c>
      <c r="C197" s="528" t="e">
        <f ca="1">+VALUE('Data Summary'!C197)</f>
        <v>#VALUE!</v>
      </c>
      <c r="D197" s="529" t="e">
        <f ca="1">+IF(AND(ISNUMBER(OFFSET('Water Data'!$D$4,0,10*ROW('Water Data'!D191))),'Data Summary'!BS197="Yes"),100-OFFSET('Water Data'!$D$4,0,10*ROW('Water Data'!D191)),NA())</f>
        <v>#N/A</v>
      </c>
      <c r="E197" s="529" t="e">
        <f ca="1">+IF(AND(ISNUMBER(OFFSET('Water Data'!$D$6,0,10*ROW('Water Data'!D191))),'Data Summary'!BT197="Yes"),OFFSET('Water Data'!$D$6,0,10*ROW('Water Data'!D191)),NA())</f>
        <v>#N/A</v>
      </c>
      <c r="F197" s="529" t="e">
        <f ca="1">+IF(AND(ISNUMBER(OFFSET('Water Data'!$D$9,0,10*ROW('Water Data'!D191))),'Data Summary'!BU197="Yes"),OFFSET('Water Data'!$D$9,0,10*ROW('Water Data'!D191)),NA())</f>
        <v>#N/A</v>
      </c>
      <c r="G197" s="529" t="e">
        <f ca="1">+IF(AND(ISNUMBER(OFFSET('Water Data'!$E$4,0,10*ROW('Water Data'!E191))),'Data Summary'!BV197="Yes"),100-OFFSET('Water Data'!$E$4,0,10*ROW('Water Data'!E191)),NA())</f>
        <v>#N/A</v>
      </c>
      <c r="H197" s="529" t="e">
        <f ca="1">+IF(AND(ISNUMBER(OFFSET('Water Data'!$E$6,0,10*ROW('Water Data'!E191))),'Data Summary'!BW197="Yes"),OFFSET('Water Data'!$E$6,0,10*ROW('Water Data'!E191)),NA())</f>
        <v>#N/A</v>
      </c>
      <c r="I197" s="529" t="e">
        <f ca="1">+IF(AND(ISNUMBER(OFFSET('Water Data'!$E$9,0,10*ROW('Water Data'!E191))),'Data Summary'!BX197="Yes"),OFFSET('Water Data'!$E$9,0,10*ROW('Water Data'!E191)),NA())</f>
        <v>#N/A</v>
      </c>
      <c r="J197" s="529" t="e">
        <f ca="1">+IF(AND(ISNUMBER(OFFSET('Water Data'!$F$4,0,10*ROW('Water Data'!F191))),'Data Summary'!BY197="Yes"),100-OFFSET('Water Data'!$F$4,0,10*ROW('Water Data'!F191)),NA())</f>
        <v>#N/A</v>
      </c>
      <c r="K197" s="529" t="e">
        <f ca="1">+IF(AND(ISNUMBER(OFFSET('Water Data'!$F$6,0,10*ROW('Water Data'!F191))),'Data Summary'!BZ197="Yes"),OFFSET('Water Data'!$F$6,0,10*ROW('Water Data'!F191)),NA())</f>
        <v>#N/A</v>
      </c>
      <c r="L197" s="529" t="e">
        <f ca="1">+IF(AND(ISNUMBER(OFFSET('Water Data'!$F$9,0,10*ROW('Water Data'!F191))),'Data Summary'!CA197="Yes"),OFFSET('Water Data'!$F$9,0,10*ROW('Water Data'!F191)),NA())</f>
        <v>#N/A</v>
      </c>
      <c r="M197" s="529" t="e">
        <f ca="1">+IF(AND(ISNUMBER(OFFSET('Water Data'!$G$4,0,10*ROW('Water Data'!G191))),'Data Summary'!CB197="Yes"),100-OFFSET('Water Data'!$G$4,0,10*ROW('Water Data'!G191)),NA())</f>
        <v>#N/A</v>
      </c>
      <c r="N197" s="529" t="e">
        <f ca="1">+IF(AND(ISNUMBER(OFFSET('Water Data'!$G$6,0,10*ROW('Water Data'!G191))),'Data Summary'!CC197="Yes"),OFFSET('Water Data'!$G$6,0,10*ROW('Water Data'!G191)),NA())</f>
        <v>#N/A</v>
      </c>
      <c r="O197" s="529" t="e">
        <f ca="1">+IF(AND(ISNUMBER(OFFSET('Water Data'!$G$9,0,10*ROW('Water Data'!G191))),'Data Summary'!CD197="Yes"),OFFSET('Water Data'!$G$9,0,10*ROW('Water Data'!G191)),NA())</f>
        <v>#N/A</v>
      </c>
      <c r="P197" s="529" t="e">
        <f ca="1">+IF(AND(ISNUMBER(OFFSET('Water Data'!$H$4,0,10*ROW('Water Data'!H191))),'Data Summary'!CE197="Yes"),100-OFFSET('Water Data'!$H$4,0,10*ROW('Water Data'!H191)),NA())</f>
        <v>#N/A</v>
      </c>
      <c r="Q197" s="529" t="e">
        <f ca="1">+IF(AND(ISNUMBER(OFFSET('Water Data'!$H$6,0,10*ROW('Water Data'!H191))),'Data Summary'!CF197="Yes"),OFFSET('Water Data'!$H$6,0,10*ROW('Water Data'!H191)),NA())</f>
        <v>#N/A</v>
      </c>
      <c r="R197" s="529" t="e">
        <f ca="1">+IF(AND(ISNUMBER(OFFSET('Water Data'!$H$9,0,10*ROW('Water Data'!H191))),'Data Summary'!CG197="Yes"),OFFSET('Water Data'!$H$9,0,10*ROW('Water Data'!H191)),NA())</f>
        <v>#N/A</v>
      </c>
      <c r="S197" s="529" t="e">
        <f ca="1">+IF(AND(ISNUMBER(OFFSET('Water Data'!$I$4,0,10*ROW('Water Data'!I191))),'Data Summary'!CH197="Yes"),100-OFFSET('Water Data'!$I$4,0,10*ROW('Water Data'!I191)),NA())</f>
        <v>#N/A</v>
      </c>
      <c r="T197" s="529" t="e">
        <f ca="1">+IF(AND(ISNUMBER(OFFSET('Water Data'!$I$6,0,10*ROW('Water Data'!I191))),'Data Summary'!CI197="Yes"),OFFSET('Water Data'!$I$6,0,10*ROW('Water Data'!I191)),NA())</f>
        <v>#N/A</v>
      </c>
      <c r="U197" s="529" t="e">
        <f ca="1">+IF(AND(ISNUMBER(OFFSET('Water Data'!$I$9,0,10*ROW('Water Data'!I191))),'Data Summary'!CJ197="Yes"),OFFSET('Water Data'!$I$9,0,10*ROW('Water Data'!I191)),NA())</f>
        <v>#N/A</v>
      </c>
      <c r="V197" s="530" t="e">
        <f ca="1">+IF(AND(ISNUMBER(OFFSET('Sanitation Data'!$D$4,0,10*ROW('Sanitation Data'!D191))),'Data Summary'!CK197="Yes"),100-OFFSET('Sanitation Data'!$D$4,0,10*ROW('Sanitation Data'!D191)),NA())</f>
        <v>#N/A</v>
      </c>
      <c r="W197" s="530" t="e">
        <f ca="1">+IF(AND(ISNUMBER(OFFSET('Sanitation Data'!$D$6,0,10*ROW('Sanitation Data'!D191))),'Data Summary'!CL197="Yes"),OFFSET('Sanitation Data'!$D$6,0,10*ROW('Sanitation Data'!D191)),NA())</f>
        <v>#N/A</v>
      </c>
      <c r="X197" s="530" t="e">
        <f ca="1">+IF(AND(ISNUMBER(OFFSET('Sanitation Data'!$D$10,0,10*ROW('Sanitation Data'!D191))),'Data Summary'!CM197="Yes"),OFFSET('Sanitation Data'!$D$10,0,10*ROW('Sanitation Data'!D191)),NA())</f>
        <v>#N/A</v>
      </c>
      <c r="Y197" s="530" t="e">
        <f ca="1">+IF(AND(ISNUMBER(OFFSET('Sanitation Data'!$D$11,0,10*ROW('Sanitation Data'!D191))),'Data Summary'!CN197="Yes"),OFFSET('Sanitation Data'!$D$11,0,10*ROW('Sanitation Data'!D191)),NA())</f>
        <v>#N/A</v>
      </c>
      <c r="Z197" s="530" t="e">
        <f ca="1">+IF(AND(ISNUMBER(OFFSET('Sanitation Data'!$D$12,0,10*ROW('Sanitation Data'!D191))),'Data Summary'!CO197="Yes"),OFFSET('Sanitation Data'!$D$12,0,10*ROW('Sanitation Data'!D191)),NA())</f>
        <v>#N/A</v>
      </c>
      <c r="AA197" s="530" t="e">
        <f ca="1">+IF(AND(ISNUMBER(OFFSET('Sanitation Data'!$E$4,0,10*ROW('Sanitation Data'!E191))),'Data Summary'!CP197="Yes"),100-OFFSET('Sanitation Data'!$E$4,0,10*ROW('Sanitation Data'!E191)),NA())</f>
        <v>#N/A</v>
      </c>
      <c r="AB197" s="530" t="e">
        <f ca="1">+IF(AND(ISNUMBER(OFFSET('Sanitation Data'!$E$6,0,10*ROW('Sanitation Data'!E191))),'Data Summary'!CQ197="Yes"),OFFSET('Sanitation Data'!$E$6,0,10*ROW('Sanitation Data'!E191)),NA())</f>
        <v>#N/A</v>
      </c>
      <c r="AC197" s="530" t="e">
        <f ca="1">+IF(AND(ISNUMBER(OFFSET('Sanitation Data'!$E$10,0,10*ROW('Sanitation Data'!E191))),'Data Summary'!CR197="Yes"),OFFSET('Sanitation Data'!$E$10,0,10*ROW('Sanitation Data'!E191)),NA())</f>
        <v>#N/A</v>
      </c>
      <c r="AD197" s="530" t="e">
        <f ca="1">+IF(AND(ISNUMBER(OFFSET('Sanitation Data'!$E$11,0,10*ROW('Sanitation Data'!E191))),'Data Summary'!CS197="Yes"),OFFSET('Sanitation Data'!$E$11,0,10*ROW('Sanitation Data'!E191)),NA())</f>
        <v>#N/A</v>
      </c>
      <c r="AE197" s="530" t="e">
        <f ca="1">+IF(AND(ISNUMBER(OFFSET('Sanitation Data'!$E$12,0,10*ROW('Sanitation Data'!E191))),'Data Summary'!CT197="Yes"),OFFSET('Sanitation Data'!$E$12,0,10*ROW('Sanitation Data'!E191)),NA())</f>
        <v>#N/A</v>
      </c>
      <c r="AF197" s="530" t="e">
        <f ca="1">+IF(AND(ISNUMBER(OFFSET('Sanitation Data'!$F$4,0,10*ROW('Sanitation Data'!F191))),'Data Summary'!CU197="Yes"),100-OFFSET('Sanitation Data'!$F$4,0,10*ROW('Sanitation Data'!F191)),NA())</f>
        <v>#N/A</v>
      </c>
      <c r="AG197" s="530" t="e">
        <f ca="1">+IF(AND(ISNUMBER(OFFSET('Sanitation Data'!$F$6,0,10*ROW('Sanitation Data'!F191))),'Data Summary'!CV197="Yes"),OFFSET('Sanitation Data'!$F$6,0,10*ROW('Sanitation Data'!F191)),NA())</f>
        <v>#N/A</v>
      </c>
      <c r="AH197" s="530" t="e">
        <f ca="1">+IF(AND(ISNUMBER(OFFSET('Sanitation Data'!$F$10,0,10*ROW('Sanitation Data'!F191))),'Data Summary'!CW197="Yes"),OFFSET('Sanitation Data'!$F$10,0,10*ROW('Sanitation Data'!F191)),NA())</f>
        <v>#N/A</v>
      </c>
      <c r="AI197" s="530" t="e">
        <f ca="1">+IF(AND(ISNUMBER(OFFSET('Sanitation Data'!$F$11,0,10*ROW('Sanitation Data'!F191))),'Data Summary'!CX197="Yes"),OFFSET('Sanitation Data'!$F$11,0,10*ROW('Sanitation Data'!F191)),NA())</f>
        <v>#N/A</v>
      </c>
      <c r="AJ197" s="530" t="e">
        <f ca="1">+IF(AND(ISNUMBER(OFFSET('Sanitation Data'!$F$12,0,10*ROW('Sanitation Data'!F191))),'Data Summary'!CY197="Yes"),OFFSET('Sanitation Data'!$F$12,0,10*ROW('Sanitation Data'!F191)),NA())</f>
        <v>#N/A</v>
      </c>
      <c r="AK197" s="530" t="e">
        <f ca="1">+IF(AND(ISNUMBER(OFFSET('Sanitation Data'!$G$4,0,10*ROW('Sanitation Data'!G191))),'Data Summary'!CZ197="Yes"),100-OFFSET('Sanitation Data'!$G$4,0,10*ROW('Sanitation Data'!G191)),NA())</f>
        <v>#N/A</v>
      </c>
      <c r="AL197" s="530" t="e">
        <f ca="1">+IF(AND(ISNUMBER(OFFSET('Sanitation Data'!$G$6,0,10*ROW('Sanitation Data'!G191))),'Data Summary'!DA197="Yes"),OFFSET('Sanitation Data'!$G$6,0,10*ROW('Sanitation Data'!G191)),NA())</f>
        <v>#N/A</v>
      </c>
      <c r="AM197" s="530" t="e">
        <f ca="1">+IF(AND(ISNUMBER(OFFSET('Sanitation Data'!$G$10,0,10*ROW('Sanitation Data'!G191))),'Data Summary'!DB197="Yes"),OFFSET('Sanitation Data'!$G$10,0,10*ROW('Sanitation Data'!G191)),NA())</f>
        <v>#N/A</v>
      </c>
      <c r="AN197" s="530" t="e">
        <f ca="1">+IF(AND(ISNUMBER(OFFSET('Sanitation Data'!$G$11,0,10*ROW('Sanitation Data'!G191))),'Data Summary'!DC197="Yes"),OFFSET('Sanitation Data'!$G$11,0,10*ROW('Sanitation Data'!G191)),NA())</f>
        <v>#N/A</v>
      </c>
      <c r="AO197" s="530" t="e">
        <f ca="1">+IF(AND(ISNUMBER(OFFSET('Sanitation Data'!$G$12,0,10*ROW('Sanitation Data'!G191))),'Data Summary'!DD197="Yes"),OFFSET('Sanitation Data'!$G$12,0,10*ROW('Sanitation Data'!G191)),NA())</f>
        <v>#N/A</v>
      </c>
      <c r="AP197" s="530" t="e">
        <f ca="1">+IF(AND(ISNUMBER(OFFSET('Sanitation Data'!$H$4,0,10*ROW('Sanitation Data'!H191))),'Data Summary'!DE197="Yes"),100-OFFSET('Sanitation Data'!$H$4,0,10*ROW('Sanitation Data'!H191)),NA())</f>
        <v>#N/A</v>
      </c>
      <c r="AQ197" s="530" t="e">
        <f ca="1">+IF(AND(ISNUMBER(OFFSET('Sanitation Data'!$H$6,0,10*ROW('Sanitation Data'!H191))),'Data Summary'!DF197="Yes"),OFFSET('Sanitation Data'!$H$6,0,10*ROW('Sanitation Data'!H191)),NA())</f>
        <v>#N/A</v>
      </c>
      <c r="AR197" s="530" t="e">
        <f ca="1">+IF(AND(ISNUMBER(OFFSET('Sanitation Data'!$H$10,0,10*ROW('Sanitation Data'!H191))),'Data Summary'!DG197="Yes"),OFFSET('Sanitation Data'!$H$10,0,10*ROW('Sanitation Data'!H191)),NA())</f>
        <v>#N/A</v>
      </c>
      <c r="AS197" s="530" t="e">
        <f ca="1">+IF(AND(ISNUMBER(OFFSET('Sanitation Data'!$H$11,0,10*ROW('Sanitation Data'!H191))),'Data Summary'!DH197="Yes"),OFFSET('Sanitation Data'!$H$11,0,10*ROW('Sanitation Data'!H191)),NA())</f>
        <v>#N/A</v>
      </c>
      <c r="AT197" s="530" t="e">
        <f ca="1">+IF(AND(ISNUMBER(OFFSET('Sanitation Data'!$H$12,0,10*ROW('Sanitation Data'!H191))),'Data Summary'!DI197="Yes"),OFFSET('Sanitation Data'!$H$12,0,10*ROW('Sanitation Data'!H191)),NA())</f>
        <v>#N/A</v>
      </c>
      <c r="AU197" s="530" t="e">
        <f ca="1">+IF(AND(ISNUMBER(OFFSET('Sanitation Data'!$I$4,0,10*ROW('Sanitation Data'!I191))),'Data Summary'!DJ197="Yes"),100-OFFSET('Sanitation Data'!$I$4,0,10*ROW('Sanitation Data'!I191)),NA())</f>
        <v>#N/A</v>
      </c>
      <c r="AV197" s="530" t="e">
        <f ca="1">+IF(AND(ISNUMBER(OFFSET('Sanitation Data'!$I$6,0,10*ROW('Sanitation Data'!I191))),'Data Summary'!DK197="Yes"),OFFSET('Sanitation Data'!$I$6,0,10*ROW('Sanitation Data'!I191)),NA())</f>
        <v>#N/A</v>
      </c>
      <c r="AW197" s="530" t="e">
        <f ca="1">+IF(AND(ISNUMBER(OFFSET('Sanitation Data'!$I$10,0,10*ROW('Sanitation Data'!I191))),'Data Summary'!DL197="Yes"),OFFSET('Sanitation Data'!$I$10,0,10*ROW('Sanitation Data'!I191)),NA())</f>
        <v>#N/A</v>
      </c>
      <c r="AX197" s="530" t="e">
        <f ca="1">+IF(AND(ISNUMBER(OFFSET('Sanitation Data'!$I$11,0,10*ROW('Sanitation Data'!I191))),'Data Summary'!DM197="Yes"),OFFSET('Sanitation Data'!$I$11,0,10*ROW('Sanitation Data'!I191)),NA())</f>
        <v>#N/A</v>
      </c>
      <c r="AY197" s="530" t="e">
        <f ca="1">+IF(AND(ISNUMBER(OFFSET('Sanitation Data'!$I$12,0,10*ROW('Sanitation Data'!I191))),'Data Summary'!DN197="Yes"),OFFSET('Sanitation Data'!$I$12,0,10*ROW('Sanitation Data'!I191)),NA())</f>
        <v>#N/A</v>
      </c>
      <c r="AZ197" s="531" t="e">
        <f ca="1">+IF(AND(ISNUMBER(OFFSET('Hygiene Data'!$D$5,0,10*ROW('Hygiene Data'!D191))),'Data Summary'!DO197="Yes"),OFFSET('Hygiene Data'!$D$5,0,10*ROW('Hygiene Data'!D191)),NA())</f>
        <v>#N/A</v>
      </c>
      <c r="BA197" s="531" t="e">
        <f ca="1">+IF(AND(ISNUMBER(OFFSET('Hygiene Data'!$D$7,0,10*ROW('Hygiene Data'!D191))),'Data Summary'!DP197="Yes"),OFFSET('Hygiene Data'!$D$7,0,10*ROW('Hygiene Data'!D191)),NA())</f>
        <v>#N/A</v>
      </c>
      <c r="BB197" s="531" t="e">
        <f ca="1">+IF(AND(ISNUMBER(OFFSET('Hygiene Data'!$D$9,0,10*ROW('Hygiene Data'!D191))),'Data Summary'!DQ197="Yes"),OFFSET('Hygiene Data'!$D$9,0,10*ROW('Hygiene Data'!D191)),NA())</f>
        <v>#N/A</v>
      </c>
      <c r="BC197" s="531" t="e">
        <f ca="1">+IF(AND(ISNUMBER(OFFSET('Hygiene Data'!$E$5,0,10*ROW('Hygiene Data'!E191))),'Data Summary'!DR197="Yes"),OFFSET('Hygiene Data'!$E$5,0,10*ROW('Hygiene Data'!E191)),NA())</f>
        <v>#N/A</v>
      </c>
      <c r="BD197" s="531" t="e">
        <f ca="1">+IF(AND(ISNUMBER(OFFSET('Hygiene Data'!$E$7,0,10*ROW('Hygiene Data'!E191))),'Data Summary'!DS197="Yes"),OFFSET('Hygiene Data'!$E$7,0,10*ROW('Hygiene Data'!E191)),NA())</f>
        <v>#N/A</v>
      </c>
      <c r="BE197" s="531" t="e">
        <f ca="1">+IF(AND(ISNUMBER(OFFSET('Hygiene Data'!$E$9,0,10*ROW('Hygiene Data'!E191))),'Data Summary'!DT197="Yes"),OFFSET('Hygiene Data'!$E$9,0,10*ROW('Hygiene Data'!E191)),NA())</f>
        <v>#N/A</v>
      </c>
      <c r="BF197" s="531" t="e">
        <f ca="1">+IF(AND(ISNUMBER(OFFSET('Hygiene Data'!$F$5,0,10*ROW('Hygiene Data'!F191))),'Data Summary'!DU197="Yes"),OFFSET('Hygiene Data'!$F$5,0,10*ROW('Hygiene Data'!F191)),NA())</f>
        <v>#N/A</v>
      </c>
      <c r="BG197" s="531" t="e">
        <f ca="1">+IF(AND(ISNUMBER(OFFSET('Hygiene Data'!$F$7,0,10*ROW('Hygiene Data'!F191))),'Data Summary'!DV197="Yes"),OFFSET('Hygiene Data'!$F$7,0,10*ROW('Hygiene Data'!F191)),NA())</f>
        <v>#N/A</v>
      </c>
      <c r="BH197" s="531" t="e">
        <f ca="1">+IF(AND(ISNUMBER(OFFSET('Hygiene Data'!$F$9,0,10*ROW('Hygiene Data'!F191))),'Data Summary'!DW197="Yes"),OFFSET('Hygiene Data'!$F$9,0,10*ROW('Hygiene Data'!F191)),NA())</f>
        <v>#N/A</v>
      </c>
      <c r="BI197" s="531" t="e">
        <f ca="1">+IF(AND(ISNUMBER(OFFSET('Hygiene Data'!$G$5,0,10*ROW('Hygiene Data'!G191))),'Data Summary'!DX197="Yes"),OFFSET('Hygiene Data'!$G$5,0,10*ROW('Hygiene Data'!G191)),NA())</f>
        <v>#N/A</v>
      </c>
      <c r="BJ197" s="531" t="e">
        <f ca="1">+IF(AND(ISNUMBER(OFFSET('Hygiene Data'!$G$7,0,10*ROW('Hygiene Data'!G191))),'Data Summary'!DY197="Yes"),OFFSET('Hygiene Data'!$G$7,0,10*ROW('Hygiene Data'!G191)),NA())</f>
        <v>#N/A</v>
      </c>
      <c r="BK197" s="531" t="e">
        <f ca="1">+IF(AND(ISNUMBER(OFFSET('Hygiene Data'!$G$9,0,10*ROW('Hygiene Data'!G191))),'Data Summary'!DZ197="Yes"),OFFSET('Hygiene Data'!$G$9,0,10*ROW('Hygiene Data'!G191)),NA())</f>
        <v>#N/A</v>
      </c>
      <c r="BL197" s="531" t="e">
        <f ca="1">+IF(AND(ISNUMBER(OFFSET('Hygiene Data'!$H$5,0,10*ROW('Hygiene Data'!H191))),'Data Summary'!EA197="Yes"),OFFSET('Hygiene Data'!$H$5,0,10*ROW('Hygiene Data'!H191)),NA())</f>
        <v>#N/A</v>
      </c>
      <c r="BM197" s="531" t="e">
        <f ca="1">+IF(AND(ISNUMBER(OFFSET('Hygiene Data'!$H$7,0,10*ROW('Hygiene Data'!H191))),'Data Summary'!EB197="Yes"),OFFSET('Hygiene Data'!$H$7,0,10*ROW('Hygiene Data'!H191)),NA())</f>
        <v>#N/A</v>
      </c>
      <c r="BN197" s="531" t="e">
        <f ca="1">+IF(AND(ISNUMBER(OFFSET('Hygiene Data'!$H$9,0,10*ROW('Hygiene Data'!H191))),'Data Summary'!EC197="Yes"),OFFSET('Hygiene Data'!$H$9,0,10*ROW('Hygiene Data'!H191)),NA())</f>
        <v>#N/A</v>
      </c>
      <c r="BO197" s="531" t="e">
        <f ca="1">+IF(AND(ISNUMBER(OFFSET('Hygiene Data'!$I$5,0,10*ROW('Hygiene Data'!I191))),'Data Summary'!ED197="Yes"),OFFSET('Hygiene Data'!$I$5,0,10*ROW('Hygiene Data'!I191)),NA())</f>
        <v>#N/A</v>
      </c>
      <c r="BP197" s="531" t="e">
        <f ca="1">+IF(AND(ISNUMBER(OFFSET('Hygiene Data'!$I$7,0,10*ROW('Hygiene Data'!I191))),'Data Summary'!EE197="Yes"),OFFSET('Hygiene Data'!$I$7,0,10*ROW('Hygiene Data'!I191)),NA())</f>
        <v>#N/A</v>
      </c>
      <c r="BQ197" s="531" t="e">
        <f ca="1">+IF(AND(ISNUMBER(OFFSET('Hygiene Data'!$I$9,0,10*ROW('Hygiene Data'!I191))),'Data Summary'!EF197="Yes"),OFFSET('Hygiene Data'!$I$9,0,10*ROW('Hygiene Data'!I191)),NA())</f>
        <v>#N/A</v>
      </c>
    </row>
    <row r="198" spans="1:69" x14ac:dyDescent="0.25">
      <c r="A198" s="527" t="e">
        <f ca="1">+RIGHT('Data Summary'!A198,LEN('Data Summary'!A198)-9)</f>
        <v>#VALUE!</v>
      </c>
      <c r="B198" s="501" t="str">
        <f ca="1">+IF(ISTEXT('Data Summary'!B198),'Data Summary'!B198,"")</f>
        <v/>
      </c>
      <c r="C198" s="528" t="e">
        <f ca="1">+VALUE('Data Summary'!C198)</f>
        <v>#VALUE!</v>
      </c>
      <c r="D198" s="529" t="e">
        <f ca="1">+IF(AND(ISNUMBER(OFFSET('Water Data'!$D$4,0,10*ROW('Water Data'!D192))),'Data Summary'!BS198="Yes"),100-OFFSET('Water Data'!$D$4,0,10*ROW('Water Data'!D192)),NA())</f>
        <v>#N/A</v>
      </c>
      <c r="E198" s="529" t="e">
        <f ca="1">+IF(AND(ISNUMBER(OFFSET('Water Data'!$D$6,0,10*ROW('Water Data'!D192))),'Data Summary'!BT198="Yes"),OFFSET('Water Data'!$D$6,0,10*ROW('Water Data'!D192)),NA())</f>
        <v>#N/A</v>
      </c>
      <c r="F198" s="529" t="e">
        <f ca="1">+IF(AND(ISNUMBER(OFFSET('Water Data'!$D$9,0,10*ROW('Water Data'!D192))),'Data Summary'!BU198="Yes"),OFFSET('Water Data'!$D$9,0,10*ROW('Water Data'!D192)),NA())</f>
        <v>#N/A</v>
      </c>
      <c r="G198" s="529" t="e">
        <f ca="1">+IF(AND(ISNUMBER(OFFSET('Water Data'!$E$4,0,10*ROW('Water Data'!E192))),'Data Summary'!BV198="Yes"),100-OFFSET('Water Data'!$E$4,0,10*ROW('Water Data'!E192)),NA())</f>
        <v>#N/A</v>
      </c>
      <c r="H198" s="529" t="e">
        <f ca="1">+IF(AND(ISNUMBER(OFFSET('Water Data'!$E$6,0,10*ROW('Water Data'!E192))),'Data Summary'!BW198="Yes"),OFFSET('Water Data'!$E$6,0,10*ROW('Water Data'!E192)),NA())</f>
        <v>#N/A</v>
      </c>
      <c r="I198" s="529" t="e">
        <f ca="1">+IF(AND(ISNUMBER(OFFSET('Water Data'!$E$9,0,10*ROW('Water Data'!E192))),'Data Summary'!BX198="Yes"),OFFSET('Water Data'!$E$9,0,10*ROW('Water Data'!E192)),NA())</f>
        <v>#N/A</v>
      </c>
      <c r="J198" s="529" t="e">
        <f ca="1">+IF(AND(ISNUMBER(OFFSET('Water Data'!$F$4,0,10*ROW('Water Data'!F192))),'Data Summary'!BY198="Yes"),100-OFFSET('Water Data'!$F$4,0,10*ROW('Water Data'!F192)),NA())</f>
        <v>#N/A</v>
      </c>
      <c r="K198" s="529" t="e">
        <f ca="1">+IF(AND(ISNUMBER(OFFSET('Water Data'!$F$6,0,10*ROW('Water Data'!F192))),'Data Summary'!BZ198="Yes"),OFFSET('Water Data'!$F$6,0,10*ROW('Water Data'!F192)),NA())</f>
        <v>#N/A</v>
      </c>
      <c r="L198" s="529" t="e">
        <f ca="1">+IF(AND(ISNUMBER(OFFSET('Water Data'!$F$9,0,10*ROW('Water Data'!F192))),'Data Summary'!CA198="Yes"),OFFSET('Water Data'!$F$9,0,10*ROW('Water Data'!F192)),NA())</f>
        <v>#N/A</v>
      </c>
      <c r="M198" s="529" t="e">
        <f ca="1">+IF(AND(ISNUMBER(OFFSET('Water Data'!$G$4,0,10*ROW('Water Data'!G192))),'Data Summary'!CB198="Yes"),100-OFFSET('Water Data'!$G$4,0,10*ROW('Water Data'!G192)),NA())</f>
        <v>#N/A</v>
      </c>
      <c r="N198" s="529" t="e">
        <f ca="1">+IF(AND(ISNUMBER(OFFSET('Water Data'!$G$6,0,10*ROW('Water Data'!G192))),'Data Summary'!CC198="Yes"),OFFSET('Water Data'!$G$6,0,10*ROW('Water Data'!G192)),NA())</f>
        <v>#N/A</v>
      </c>
      <c r="O198" s="529" t="e">
        <f ca="1">+IF(AND(ISNUMBER(OFFSET('Water Data'!$G$9,0,10*ROW('Water Data'!G192))),'Data Summary'!CD198="Yes"),OFFSET('Water Data'!$G$9,0,10*ROW('Water Data'!G192)),NA())</f>
        <v>#N/A</v>
      </c>
      <c r="P198" s="529" t="e">
        <f ca="1">+IF(AND(ISNUMBER(OFFSET('Water Data'!$H$4,0,10*ROW('Water Data'!H192))),'Data Summary'!CE198="Yes"),100-OFFSET('Water Data'!$H$4,0,10*ROW('Water Data'!H192)),NA())</f>
        <v>#N/A</v>
      </c>
      <c r="Q198" s="529" t="e">
        <f ca="1">+IF(AND(ISNUMBER(OFFSET('Water Data'!$H$6,0,10*ROW('Water Data'!H192))),'Data Summary'!CF198="Yes"),OFFSET('Water Data'!$H$6,0,10*ROW('Water Data'!H192)),NA())</f>
        <v>#N/A</v>
      </c>
      <c r="R198" s="529" t="e">
        <f ca="1">+IF(AND(ISNUMBER(OFFSET('Water Data'!$H$9,0,10*ROW('Water Data'!H192))),'Data Summary'!CG198="Yes"),OFFSET('Water Data'!$H$9,0,10*ROW('Water Data'!H192)),NA())</f>
        <v>#N/A</v>
      </c>
      <c r="S198" s="529" t="e">
        <f ca="1">+IF(AND(ISNUMBER(OFFSET('Water Data'!$I$4,0,10*ROW('Water Data'!I192))),'Data Summary'!CH198="Yes"),100-OFFSET('Water Data'!$I$4,0,10*ROW('Water Data'!I192)),NA())</f>
        <v>#N/A</v>
      </c>
      <c r="T198" s="529" t="e">
        <f ca="1">+IF(AND(ISNUMBER(OFFSET('Water Data'!$I$6,0,10*ROW('Water Data'!I192))),'Data Summary'!CI198="Yes"),OFFSET('Water Data'!$I$6,0,10*ROW('Water Data'!I192)),NA())</f>
        <v>#N/A</v>
      </c>
      <c r="U198" s="529" t="e">
        <f ca="1">+IF(AND(ISNUMBER(OFFSET('Water Data'!$I$9,0,10*ROW('Water Data'!I192))),'Data Summary'!CJ198="Yes"),OFFSET('Water Data'!$I$9,0,10*ROW('Water Data'!I192)),NA())</f>
        <v>#N/A</v>
      </c>
      <c r="V198" s="530" t="e">
        <f ca="1">+IF(AND(ISNUMBER(OFFSET('Sanitation Data'!$D$4,0,10*ROW('Sanitation Data'!D192))),'Data Summary'!CK198="Yes"),100-OFFSET('Sanitation Data'!$D$4,0,10*ROW('Sanitation Data'!D192)),NA())</f>
        <v>#N/A</v>
      </c>
      <c r="W198" s="530" t="e">
        <f ca="1">+IF(AND(ISNUMBER(OFFSET('Sanitation Data'!$D$6,0,10*ROW('Sanitation Data'!D192))),'Data Summary'!CL198="Yes"),OFFSET('Sanitation Data'!$D$6,0,10*ROW('Sanitation Data'!D192)),NA())</f>
        <v>#N/A</v>
      </c>
      <c r="X198" s="530" t="e">
        <f ca="1">+IF(AND(ISNUMBER(OFFSET('Sanitation Data'!$D$10,0,10*ROW('Sanitation Data'!D192))),'Data Summary'!CM198="Yes"),OFFSET('Sanitation Data'!$D$10,0,10*ROW('Sanitation Data'!D192)),NA())</f>
        <v>#N/A</v>
      </c>
      <c r="Y198" s="530" t="e">
        <f ca="1">+IF(AND(ISNUMBER(OFFSET('Sanitation Data'!$D$11,0,10*ROW('Sanitation Data'!D192))),'Data Summary'!CN198="Yes"),OFFSET('Sanitation Data'!$D$11,0,10*ROW('Sanitation Data'!D192)),NA())</f>
        <v>#N/A</v>
      </c>
      <c r="Z198" s="530" t="e">
        <f ca="1">+IF(AND(ISNUMBER(OFFSET('Sanitation Data'!$D$12,0,10*ROW('Sanitation Data'!D192))),'Data Summary'!CO198="Yes"),OFFSET('Sanitation Data'!$D$12,0,10*ROW('Sanitation Data'!D192)),NA())</f>
        <v>#N/A</v>
      </c>
      <c r="AA198" s="530" t="e">
        <f ca="1">+IF(AND(ISNUMBER(OFFSET('Sanitation Data'!$E$4,0,10*ROW('Sanitation Data'!E192))),'Data Summary'!CP198="Yes"),100-OFFSET('Sanitation Data'!$E$4,0,10*ROW('Sanitation Data'!E192)),NA())</f>
        <v>#N/A</v>
      </c>
      <c r="AB198" s="530" t="e">
        <f ca="1">+IF(AND(ISNUMBER(OFFSET('Sanitation Data'!$E$6,0,10*ROW('Sanitation Data'!E192))),'Data Summary'!CQ198="Yes"),OFFSET('Sanitation Data'!$E$6,0,10*ROW('Sanitation Data'!E192)),NA())</f>
        <v>#N/A</v>
      </c>
      <c r="AC198" s="530" t="e">
        <f ca="1">+IF(AND(ISNUMBER(OFFSET('Sanitation Data'!$E$10,0,10*ROW('Sanitation Data'!E192))),'Data Summary'!CR198="Yes"),OFFSET('Sanitation Data'!$E$10,0,10*ROW('Sanitation Data'!E192)),NA())</f>
        <v>#N/A</v>
      </c>
      <c r="AD198" s="530" t="e">
        <f ca="1">+IF(AND(ISNUMBER(OFFSET('Sanitation Data'!$E$11,0,10*ROW('Sanitation Data'!E192))),'Data Summary'!CS198="Yes"),OFFSET('Sanitation Data'!$E$11,0,10*ROW('Sanitation Data'!E192)),NA())</f>
        <v>#N/A</v>
      </c>
      <c r="AE198" s="530" t="e">
        <f ca="1">+IF(AND(ISNUMBER(OFFSET('Sanitation Data'!$E$12,0,10*ROW('Sanitation Data'!E192))),'Data Summary'!CT198="Yes"),OFFSET('Sanitation Data'!$E$12,0,10*ROW('Sanitation Data'!E192)),NA())</f>
        <v>#N/A</v>
      </c>
      <c r="AF198" s="530" t="e">
        <f ca="1">+IF(AND(ISNUMBER(OFFSET('Sanitation Data'!$F$4,0,10*ROW('Sanitation Data'!F192))),'Data Summary'!CU198="Yes"),100-OFFSET('Sanitation Data'!$F$4,0,10*ROW('Sanitation Data'!F192)),NA())</f>
        <v>#N/A</v>
      </c>
      <c r="AG198" s="530" t="e">
        <f ca="1">+IF(AND(ISNUMBER(OFFSET('Sanitation Data'!$F$6,0,10*ROW('Sanitation Data'!F192))),'Data Summary'!CV198="Yes"),OFFSET('Sanitation Data'!$F$6,0,10*ROW('Sanitation Data'!F192)),NA())</f>
        <v>#N/A</v>
      </c>
      <c r="AH198" s="530" t="e">
        <f ca="1">+IF(AND(ISNUMBER(OFFSET('Sanitation Data'!$F$10,0,10*ROW('Sanitation Data'!F192))),'Data Summary'!CW198="Yes"),OFFSET('Sanitation Data'!$F$10,0,10*ROW('Sanitation Data'!F192)),NA())</f>
        <v>#N/A</v>
      </c>
      <c r="AI198" s="530" t="e">
        <f ca="1">+IF(AND(ISNUMBER(OFFSET('Sanitation Data'!$F$11,0,10*ROW('Sanitation Data'!F192))),'Data Summary'!CX198="Yes"),OFFSET('Sanitation Data'!$F$11,0,10*ROW('Sanitation Data'!F192)),NA())</f>
        <v>#N/A</v>
      </c>
      <c r="AJ198" s="530" t="e">
        <f ca="1">+IF(AND(ISNUMBER(OFFSET('Sanitation Data'!$F$12,0,10*ROW('Sanitation Data'!F192))),'Data Summary'!CY198="Yes"),OFFSET('Sanitation Data'!$F$12,0,10*ROW('Sanitation Data'!F192)),NA())</f>
        <v>#N/A</v>
      </c>
      <c r="AK198" s="530" t="e">
        <f ca="1">+IF(AND(ISNUMBER(OFFSET('Sanitation Data'!$G$4,0,10*ROW('Sanitation Data'!G192))),'Data Summary'!CZ198="Yes"),100-OFFSET('Sanitation Data'!$G$4,0,10*ROW('Sanitation Data'!G192)),NA())</f>
        <v>#N/A</v>
      </c>
      <c r="AL198" s="530" t="e">
        <f ca="1">+IF(AND(ISNUMBER(OFFSET('Sanitation Data'!$G$6,0,10*ROW('Sanitation Data'!G192))),'Data Summary'!DA198="Yes"),OFFSET('Sanitation Data'!$G$6,0,10*ROW('Sanitation Data'!G192)),NA())</f>
        <v>#N/A</v>
      </c>
      <c r="AM198" s="530" t="e">
        <f ca="1">+IF(AND(ISNUMBER(OFFSET('Sanitation Data'!$G$10,0,10*ROW('Sanitation Data'!G192))),'Data Summary'!DB198="Yes"),OFFSET('Sanitation Data'!$G$10,0,10*ROW('Sanitation Data'!G192)),NA())</f>
        <v>#N/A</v>
      </c>
      <c r="AN198" s="530" t="e">
        <f ca="1">+IF(AND(ISNUMBER(OFFSET('Sanitation Data'!$G$11,0,10*ROW('Sanitation Data'!G192))),'Data Summary'!DC198="Yes"),OFFSET('Sanitation Data'!$G$11,0,10*ROW('Sanitation Data'!G192)),NA())</f>
        <v>#N/A</v>
      </c>
      <c r="AO198" s="530" t="e">
        <f ca="1">+IF(AND(ISNUMBER(OFFSET('Sanitation Data'!$G$12,0,10*ROW('Sanitation Data'!G192))),'Data Summary'!DD198="Yes"),OFFSET('Sanitation Data'!$G$12,0,10*ROW('Sanitation Data'!G192)),NA())</f>
        <v>#N/A</v>
      </c>
      <c r="AP198" s="530" t="e">
        <f ca="1">+IF(AND(ISNUMBER(OFFSET('Sanitation Data'!$H$4,0,10*ROW('Sanitation Data'!H192))),'Data Summary'!DE198="Yes"),100-OFFSET('Sanitation Data'!$H$4,0,10*ROW('Sanitation Data'!H192)),NA())</f>
        <v>#N/A</v>
      </c>
      <c r="AQ198" s="530" t="e">
        <f ca="1">+IF(AND(ISNUMBER(OFFSET('Sanitation Data'!$H$6,0,10*ROW('Sanitation Data'!H192))),'Data Summary'!DF198="Yes"),OFFSET('Sanitation Data'!$H$6,0,10*ROW('Sanitation Data'!H192)),NA())</f>
        <v>#N/A</v>
      </c>
      <c r="AR198" s="530" t="e">
        <f ca="1">+IF(AND(ISNUMBER(OFFSET('Sanitation Data'!$H$10,0,10*ROW('Sanitation Data'!H192))),'Data Summary'!DG198="Yes"),OFFSET('Sanitation Data'!$H$10,0,10*ROW('Sanitation Data'!H192)),NA())</f>
        <v>#N/A</v>
      </c>
      <c r="AS198" s="530" t="e">
        <f ca="1">+IF(AND(ISNUMBER(OFFSET('Sanitation Data'!$H$11,0,10*ROW('Sanitation Data'!H192))),'Data Summary'!DH198="Yes"),OFFSET('Sanitation Data'!$H$11,0,10*ROW('Sanitation Data'!H192)),NA())</f>
        <v>#N/A</v>
      </c>
      <c r="AT198" s="530" t="e">
        <f ca="1">+IF(AND(ISNUMBER(OFFSET('Sanitation Data'!$H$12,0,10*ROW('Sanitation Data'!H192))),'Data Summary'!DI198="Yes"),OFFSET('Sanitation Data'!$H$12,0,10*ROW('Sanitation Data'!H192)),NA())</f>
        <v>#N/A</v>
      </c>
      <c r="AU198" s="530" t="e">
        <f ca="1">+IF(AND(ISNUMBER(OFFSET('Sanitation Data'!$I$4,0,10*ROW('Sanitation Data'!I192))),'Data Summary'!DJ198="Yes"),100-OFFSET('Sanitation Data'!$I$4,0,10*ROW('Sanitation Data'!I192)),NA())</f>
        <v>#N/A</v>
      </c>
      <c r="AV198" s="530" t="e">
        <f ca="1">+IF(AND(ISNUMBER(OFFSET('Sanitation Data'!$I$6,0,10*ROW('Sanitation Data'!I192))),'Data Summary'!DK198="Yes"),OFFSET('Sanitation Data'!$I$6,0,10*ROW('Sanitation Data'!I192)),NA())</f>
        <v>#N/A</v>
      </c>
      <c r="AW198" s="530" t="e">
        <f ca="1">+IF(AND(ISNUMBER(OFFSET('Sanitation Data'!$I$10,0,10*ROW('Sanitation Data'!I192))),'Data Summary'!DL198="Yes"),OFFSET('Sanitation Data'!$I$10,0,10*ROW('Sanitation Data'!I192)),NA())</f>
        <v>#N/A</v>
      </c>
      <c r="AX198" s="530" t="e">
        <f ca="1">+IF(AND(ISNUMBER(OFFSET('Sanitation Data'!$I$11,0,10*ROW('Sanitation Data'!I192))),'Data Summary'!DM198="Yes"),OFFSET('Sanitation Data'!$I$11,0,10*ROW('Sanitation Data'!I192)),NA())</f>
        <v>#N/A</v>
      </c>
      <c r="AY198" s="530" t="e">
        <f ca="1">+IF(AND(ISNUMBER(OFFSET('Sanitation Data'!$I$12,0,10*ROW('Sanitation Data'!I192))),'Data Summary'!DN198="Yes"),OFFSET('Sanitation Data'!$I$12,0,10*ROW('Sanitation Data'!I192)),NA())</f>
        <v>#N/A</v>
      </c>
      <c r="AZ198" s="531" t="e">
        <f ca="1">+IF(AND(ISNUMBER(OFFSET('Hygiene Data'!$D$5,0,10*ROW('Hygiene Data'!D192))),'Data Summary'!DO198="Yes"),OFFSET('Hygiene Data'!$D$5,0,10*ROW('Hygiene Data'!D192)),NA())</f>
        <v>#N/A</v>
      </c>
      <c r="BA198" s="531" t="e">
        <f ca="1">+IF(AND(ISNUMBER(OFFSET('Hygiene Data'!$D$7,0,10*ROW('Hygiene Data'!D192))),'Data Summary'!DP198="Yes"),OFFSET('Hygiene Data'!$D$7,0,10*ROW('Hygiene Data'!D192)),NA())</f>
        <v>#N/A</v>
      </c>
      <c r="BB198" s="531" t="e">
        <f ca="1">+IF(AND(ISNUMBER(OFFSET('Hygiene Data'!$D$9,0,10*ROW('Hygiene Data'!D192))),'Data Summary'!DQ198="Yes"),OFFSET('Hygiene Data'!$D$9,0,10*ROW('Hygiene Data'!D192)),NA())</f>
        <v>#N/A</v>
      </c>
      <c r="BC198" s="531" t="e">
        <f ca="1">+IF(AND(ISNUMBER(OFFSET('Hygiene Data'!$E$5,0,10*ROW('Hygiene Data'!E192))),'Data Summary'!DR198="Yes"),OFFSET('Hygiene Data'!$E$5,0,10*ROW('Hygiene Data'!E192)),NA())</f>
        <v>#N/A</v>
      </c>
      <c r="BD198" s="531" t="e">
        <f ca="1">+IF(AND(ISNUMBER(OFFSET('Hygiene Data'!$E$7,0,10*ROW('Hygiene Data'!E192))),'Data Summary'!DS198="Yes"),OFFSET('Hygiene Data'!$E$7,0,10*ROW('Hygiene Data'!E192)),NA())</f>
        <v>#N/A</v>
      </c>
      <c r="BE198" s="531" t="e">
        <f ca="1">+IF(AND(ISNUMBER(OFFSET('Hygiene Data'!$E$9,0,10*ROW('Hygiene Data'!E192))),'Data Summary'!DT198="Yes"),OFFSET('Hygiene Data'!$E$9,0,10*ROW('Hygiene Data'!E192)),NA())</f>
        <v>#N/A</v>
      </c>
      <c r="BF198" s="531" t="e">
        <f ca="1">+IF(AND(ISNUMBER(OFFSET('Hygiene Data'!$F$5,0,10*ROW('Hygiene Data'!F192))),'Data Summary'!DU198="Yes"),OFFSET('Hygiene Data'!$F$5,0,10*ROW('Hygiene Data'!F192)),NA())</f>
        <v>#N/A</v>
      </c>
      <c r="BG198" s="531" t="e">
        <f ca="1">+IF(AND(ISNUMBER(OFFSET('Hygiene Data'!$F$7,0,10*ROW('Hygiene Data'!F192))),'Data Summary'!DV198="Yes"),OFFSET('Hygiene Data'!$F$7,0,10*ROW('Hygiene Data'!F192)),NA())</f>
        <v>#N/A</v>
      </c>
      <c r="BH198" s="531" t="e">
        <f ca="1">+IF(AND(ISNUMBER(OFFSET('Hygiene Data'!$F$9,0,10*ROW('Hygiene Data'!F192))),'Data Summary'!DW198="Yes"),OFFSET('Hygiene Data'!$F$9,0,10*ROW('Hygiene Data'!F192)),NA())</f>
        <v>#N/A</v>
      </c>
      <c r="BI198" s="531" t="e">
        <f ca="1">+IF(AND(ISNUMBER(OFFSET('Hygiene Data'!$G$5,0,10*ROW('Hygiene Data'!G192))),'Data Summary'!DX198="Yes"),OFFSET('Hygiene Data'!$G$5,0,10*ROW('Hygiene Data'!G192)),NA())</f>
        <v>#N/A</v>
      </c>
      <c r="BJ198" s="531" t="e">
        <f ca="1">+IF(AND(ISNUMBER(OFFSET('Hygiene Data'!$G$7,0,10*ROW('Hygiene Data'!G192))),'Data Summary'!DY198="Yes"),OFFSET('Hygiene Data'!$G$7,0,10*ROW('Hygiene Data'!G192)),NA())</f>
        <v>#N/A</v>
      </c>
      <c r="BK198" s="531" t="e">
        <f ca="1">+IF(AND(ISNUMBER(OFFSET('Hygiene Data'!$G$9,0,10*ROW('Hygiene Data'!G192))),'Data Summary'!DZ198="Yes"),OFFSET('Hygiene Data'!$G$9,0,10*ROW('Hygiene Data'!G192)),NA())</f>
        <v>#N/A</v>
      </c>
      <c r="BL198" s="531" t="e">
        <f ca="1">+IF(AND(ISNUMBER(OFFSET('Hygiene Data'!$H$5,0,10*ROW('Hygiene Data'!H192))),'Data Summary'!EA198="Yes"),OFFSET('Hygiene Data'!$H$5,0,10*ROW('Hygiene Data'!H192)),NA())</f>
        <v>#N/A</v>
      </c>
      <c r="BM198" s="531" t="e">
        <f ca="1">+IF(AND(ISNUMBER(OFFSET('Hygiene Data'!$H$7,0,10*ROW('Hygiene Data'!H192))),'Data Summary'!EB198="Yes"),OFFSET('Hygiene Data'!$H$7,0,10*ROW('Hygiene Data'!H192)),NA())</f>
        <v>#N/A</v>
      </c>
      <c r="BN198" s="531" t="e">
        <f ca="1">+IF(AND(ISNUMBER(OFFSET('Hygiene Data'!$H$9,0,10*ROW('Hygiene Data'!H192))),'Data Summary'!EC198="Yes"),OFFSET('Hygiene Data'!$H$9,0,10*ROW('Hygiene Data'!H192)),NA())</f>
        <v>#N/A</v>
      </c>
      <c r="BO198" s="531" t="e">
        <f ca="1">+IF(AND(ISNUMBER(OFFSET('Hygiene Data'!$I$5,0,10*ROW('Hygiene Data'!I192))),'Data Summary'!ED198="Yes"),OFFSET('Hygiene Data'!$I$5,0,10*ROW('Hygiene Data'!I192)),NA())</f>
        <v>#N/A</v>
      </c>
      <c r="BP198" s="531" t="e">
        <f ca="1">+IF(AND(ISNUMBER(OFFSET('Hygiene Data'!$I$7,0,10*ROW('Hygiene Data'!I192))),'Data Summary'!EE198="Yes"),OFFSET('Hygiene Data'!$I$7,0,10*ROW('Hygiene Data'!I192)),NA())</f>
        <v>#N/A</v>
      </c>
      <c r="BQ198" s="531" t="e">
        <f ca="1">+IF(AND(ISNUMBER(OFFSET('Hygiene Data'!$I$9,0,10*ROW('Hygiene Data'!I192))),'Data Summary'!EF198="Yes"),OFFSET('Hygiene Data'!$I$9,0,10*ROW('Hygiene Data'!I192)),NA())</f>
        <v>#N/A</v>
      </c>
    </row>
    <row r="199" spans="1:69" x14ac:dyDescent="0.25">
      <c r="A199" s="527" t="e">
        <f ca="1">+RIGHT('Data Summary'!A199,LEN('Data Summary'!A199)-9)</f>
        <v>#VALUE!</v>
      </c>
      <c r="B199" s="501" t="str">
        <f ca="1">+IF(ISTEXT('Data Summary'!B199),'Data Summary'!B199,"")</f>
        <v/>
      </c>
      <c r="C199" s="528" t="e">
        <f ca="1">+VALUE('Data Summary'!C199)</f>
        <v>#VALUE!</v>
      </c>
      <c r="D199" s="529" t="e">
        <f ca="1">+IF(AND(ISNUMBER(OFFSET('Water Data'!$D$4,0,10*ROW('Water Data'!D193))),'Data Summary'!BS199="Yes"),100-OFFSET('Water Data'!$D$4,0,10*ROW('Water Data'!D193)),NA())</f>
        <v>#N/A</v>
      </c>
      <c r="E199" s="529" t="e">
        <f ca="1">+IF(AND(ISNUMBER(OFFSET('Water Data'!$D$6,0,10*ROW('Water Data'!D193))),'Data Summary'!BT199="Yes"),OFFSET('Water Data'!$D$6,0,10*ROW('Water Data'!D193)),NA())</f>
        <v>#N/A</v>
      </c>
      <c r="F199" s="529" t="e">
        <f ca="1">+IF(AND(ISNUMBER(OFFSET('Water Data'!$D$9,0,10*ROW('Water Data'!D193))),'Data Summary'!BU199="Yes"),OFFSET('Water Data'!$D$9,0,10*ROW('Water Data'!D193)),NA())</f>
        <v>#N/A</v>
      </c>
      <c r="G199" s="529" t="e">
        <f ca="1">+IF(AND(ISNUMBER(OFFSET('Water Data'!$E$4,0,10*ROW('Water Data'!E193))),'Data Summary'!BV199="Yes"),100-OFFSET('Water Data'!$E$4,0,10*ROW('Water Data'!E193)),NA())</f>
        <v>#N/A</v>
      </c>
      <c r="H199" s="529" t="e">
        <f ca="1">+IF(AND(ISNUMBER(OFFSET('Water Data'!$E$6,0,10*ROW('Water Data'!E193))),'Data Summary'!BW199="Yes"),OFFSET('Water Data'!$E$6,0,10*ROW('Water Data'!E193)),NA())</f>
        <v>#N/A</v>
      </c>
      <c r="I199" s="529" t="e">
        <f ca="1">+IF(AND(ISNUMBER(OFFSET('Water Data'!$E$9,0,10*ROW('Water Data'!E193))),'Data Summary'!BX199="Yes"),OFFSET('Water Data'!$E$9,0,10*ROW('Water Data'!E193)),NA())</f>
        <v>#N/A</v>
      </c>
      <c r="J199" s="529" t="e">
        <f ca="1">+IF(AND(ISNUMBER(OFFSET('Water Data'!$F$4,0,10*ROW('Water Data'!F193))),'Data Summary'!BY199="Yes"),100-OFFSET('Water Data'!$F$4,0,10*ROW('Water Data'!F193)),NA())</f>
        <v>#N/A</v>
      </c>
      <c r="K199" s="529" t="e">
        <f ca="1">+IF(AND(ISNUMBER(OFFSET('Water Data'!$F$6,0,10*ROW('Water Data'!F193))),'Data Summary'!BZ199="Yes"),OFFSET('Water Data'!$F$6,0,10*ROW('Water Data'!F193)),NA())</f>
        <v>#N/A</v>
      </c>
      <c r="L199" s="529" t="e">
        <f ca="1">+IF(AND(ISNUMBER(OFFSET('Water Data'!$F$9,0,10*ROW('Water Data'!F193))),'Data Summary'!CA199="Yes"),OFFSET('Water Data'!$F$9,0,10*ROW('Water Data'!F193)),NA())</f>
        <v>#N/A</v>
      </c>
      <c r="M199" s="529" t="e">
        <f ca="1">+IF(AND(ISNUMBER(OFFSET('Water Data'!$G$4,0,10*ROW('Water Data'!G193))),'Data Summary'!CB199="Yes"),100-OFFSET('Water Data'!$G$4,0,10*ROW('Water Data'!G193)),NA())</f>
        <v>#N/A</v>
      </c>
      <c r="N199" s="529" t="e">
        <f ca="1">+IF(AND(ISNUMBER(OFFSET('Water Data'!$G$6,0,10*ROW('Water Data'!G193))),'Data Summary'!CC199="Yes"),OFFSET('Water Data'!$G$6,0,10*ROW('Water Data'!G193)),NA())</f>
        <v>#N/A</v>
      </c>
      <c r="O199" s="529" t="e">
        <f ca="1">+IF(AND(ISNUMBER(OFFSET('Water Data'!$G$9,0,10*ROW('Water Data'!G193))),'Data Summary'!CD199="Yes"),OFFSET('Water Data'!$G$9,0,10*ROW('Water Data'!G193)),NA())</f>
        <v>#N/A</v>
      </c>
      <c r="P199" s="529" t="e">
        <f ca="1">+IF(AND(ISNUMBER(OFFSET('Water Data'!$H$4,0,10*ROW('Water Data'!H193))),'Data Summary'!CE199="Yes"),100-OFFSET('Water Data'!$H$4,0,10*ROW('Water Data'!H193)),NA())</f>
        <v>#N/A</v>
      </c>
      <c r="Q199" s="529" t="e">
        <f ca="1">+IF(AND(ISNUMBER(OFFSET('Water Data'!$H$6,0,10*ROW('Water Data'!H193))),'Data Summary'!CF199="Yes"),OFFSET('Water Data'!$H$6,0,10*ROW('Water Data'!H193)),NA())</f>
        <v>#N/A</v>
      </c>
      <c r="R199" s="529" t="e">
        <f ca="1">+IF(AND(ISNUMBER(OFFSET('Water Data'!$H$9,0,10*ROW('Water Data'!H193))),'Data Summary'!CG199="Yes"),OFFSET('Water Data'!$H$9,0,10*ROW('Water Data'!H193)),NA())</f>
        <v>#N/A</v>
      </c>
      <c r="S199" s="529" t="e">
        <f ca="1">+IF(AND(ISNUMBER(OFFSET('Water Data'!$I$4,0,10*ROW('Water Data'!I193))),'Data Summary'!CH199="Yes"),100-OFFSET('Water Data'!$I$4,0,10*ROW('Water Data'!I193)),NA())</f>
        <v>#N/A</v>
      </c>
      <c r="T199" s="529" t="e">
        <f ca="1">+IF(AND(ISNUMBER(OFFSET('Water Data'!$I$6,0,10*ROW('Water Data'!I193))),'Data Summary'!CI199="Yes"),OFFSET('Water Data'!$I$6,0,10*ROW('Water Data'!I193)),NA())</f>
        <v>#N/A</v>
      </c>
      <c r="U199" s="529" t="e">
        <f ca="1">+IF(AND(ISNUMBER(OFFSET('Water Data'!$I$9,0,10*ROW('Water Data'!I193))),'Data Summary'!CJ199="Yes"),OFFSET('Water Data'!$I$9,0,10*ROW('Water Data'!I193)),NA())</f>
        <v>#N/A</v>
      </c>
      <c r="V199" s="530" t="e">
        <f ca="1">+IF(AND(ISNUMBER(OFFSET('Sanitation Data'!$D$4,0,10*ROW('Sanitation Data'!D193))),'Data Summary'!CK199="Yes"),100-OFFSET('Sanitation Data'!$D$4,0,10*ROW('Sanitation Data'!D193)),NA())</f>
        <v>#N/A</v>
      </c>
      <c r="W199" s="530" t="e">
        <f ca="1">+IF(AND(ISNUMBER(OFFSET('Sanitation Data'!$D$6,0,10*ROW('Sanitation Data'!D193))),'Data Summary'!CL199="Yes"),OFFSET('Sanitation Data'!$D$6,0,10*ROW('Sanitation Data'!D193)),NA())</f>
        <v>#N/A</v>
      </c>
      <c r="X199" s="530" t="e">
        <f ca="1">+IF(AND(ISNUMBER(OFFSET('Sanitation Data'!$D$10,0,10*ROW('Sanitation Data'!D193))),'Data Summary'!CM199="Yes"),OFFSET('Sanitation Data'!$D$10,0,10*ROW('Sanitation Data'!D193)),NA())</f>
        <v>#N/A</v>
      </c>
      <c r="Y199" s="530" t="e">
        <f ca="1">+IF(AND(ISNUMBER(OFFSET('Sanitation Data'!$D$11,0,10*ROW('Sanitation Data'!D193))),'Data Summary'!CN199="Yes"),OFFSET('Sanitation Data'!$D$11,0,10*ROW('Sanitation Data'!D193)),NA())</f>
        <v>#N/A</v>
      </c>
      <c r="Z199" s="530" t="e">
        <f ca="1">+IF(AND(ISNUMBER(OFFSET('Sanitation Data'!$D$12,0,10*ROW('Sanitation Data'!D193))),'Data Summary'!CO199="Yes"),OFFSET('Sanitation Data'!$D$12,0,10*ROW('Sanitation Data'!D193)),NA())</f>
        <v>#N/A</v>
      </c>
      <c r="AA199" s="530" t="e">
        <f ca="1">+IF(AND(ISNUMBER(OFFSET('Sanitation Data'!$E$4,0,10*ROW('Sanitation Data'!E193))),'Data Summary'!CP199="Yes"),100-OFFSET('Sanitation Data'!$E$4,0,10*ROW('Sanitation Data'!E193)),NA())</f>
        <v>#N/A</v>
      </c>
      <c r="AB199" s="530" t="e">
        <f ca="1">+IF(AND(ISNUMBER(OFFSET('Sanitation Data'!$E$6,0,10*ROW('Sanitation Data'!E193))),'Data Summary'!CQ199="Yes"),OFFSET('Sanitation Data'!$E$6,0,10*ROW('Sanitation Data'!E193)),NA())</f>
        <v>#N/A</v>
      </c>
      <c r="AC199" s="530" t="e">
        <f ca="1">+IF(AND(ISNUMBER(OFFSET('Sanitation Data'!$E$10,0,10*ROW('Sanitation Data'!E193))),'Data Summary'!CR199="Yes"),OFFSET('Sanitation Data'!$E$10,0,10*ROW('Sanitation Data'!E193)),NA())</f>
        <v>#N/A</v>
      </c>
      <c r="AD199" s="530" t="e">
        <f ca="1">+IF(AND(ISNUMBER(OFFSET('Sanitation Data'!$E$11,0,10*ROW('Sanitation Data'!E193))),'Data Summary'!CS199="Yes"),OFFSET('Sanitation Data'!$E$11,0,10*ROW('Sanitation Data'!E193)),NA())</f>
        <v>#N/A</v>
      </c>
      <c r="AE199" s="530" t="e">
        <f ca="1">+IF(AND(ISNUMBER(OFFSET('Sanitation Data'!$E$12,0,10*ROW('Sanitation Data'!E193))),'Data Summary'!CT199="Yes"),OFFSET('Sanitation Data'!$E$12,0,10*ROW('Sanitation Data'!E193)),NA())</f>
        <v>#N/A</v>
      </c>
      <c r="AF199" s="530" t="e">
        <f ca="1">+IF(AND(ISNUMBER(OFFSET('Sanitation Data'!$F$4,0,10*ROW('Sanitation Data'!F193))),'Data Summary'!CU199="Yes"),100-OFFSET('Sanitation Data'!$F$4,0,10*ROW('Sanitation Data'!F193)),NA())</f>
        <v>#N/A</v>
      </c>
      <c r="AG199" s="530" t="e">
        <f ca="1">+IF(AND(ISNUMBER(OFFSET('Sanitation Data'!$F$6,0,10*ROW('Sanitation Data'!F193))),'Data Summary'!CV199="Yes"),OFFSET('Sanitation Data'!$F$6,0,10*ROW('Sanitation Data'!F193)),NA())</f>
        <v>#N/A</v>
      </c>
      <c r="AH199" s="530" t="e">
        <f ca="1">+IF(AND(ISNUMBER(OFFSET('Sanitation Data'!$F$10,0,10*ROW('Sanitation Data'!F193))),'Data Summary'!CW199="Yes"),OFFSET('Sanitation Data'!$F$10,0,10*ROW('Sanitation Data'!F193)),NA())</f>
        <v>#N/A</v>
      </c>
      <c r="AI199" s="530" t="e">
        <f ca="1">+IF(AND(ISNUMBER(OFFSET('Sanitation Data'!$F$11,0,10*ROW('Sanitation Data'!F193))),'Data Summary'!CX199="Yes"),OFFSET('Sanitation Data'!$F$11,0,10*ROW('Sanitation Data'!F193)),NA())</f>
        <v>#N/A</v>
      </c>
      <c r="AJ199" s="530" t="e">
        <f ca="1">+IF(AND(ISNUMBER(OFFSET('Sanitation Data'!$F$12,0,10*ROW('Sanitation Data'!F193))),'Data Summary'!CY199="Yes"),OFFSET('Sanitation Data'!$F$12,0,10*ROW('Sanitation Data'!F193)),NA())</f>
        <v>#N/A</v>
      </c>
      <c r="AK199" s="530" t="e">
        <f ca="1">+IF(AND(ISNUMBER(OFFSET('Sanitation Data'!$G$4,0,10*ROW('Sanitation Data'!G193))),'Data Summary'!CZ199="Yes"),100-OFFSET('Sanitation Data'!$G$4,0,10*ROW('Sanitation Data'!G193)),NA())</f>
        <v>#N/A</v>
      </c>
      <c r="AL199" s="530" t="e">
        <f ca="1">+IF(AND(ISNUMBER(OFFSET('Sanitation Data'!$G$6,0,10*ROW('Sanitation Data'!G193))),'Data Summary'!DA199="Yes"),OFFSET('Sanitation Data'!$G$6,0,10*ROW('Sanitation Data'!G193)),NA())</f>
        <v>#N/A</v>
      </c>
      <c r="AM199" s="530" t="e">
        <f ca="1">+IF(AND(ISNUMBER(OFFSET('Sanitation Data'!$G$10,0,10*ROW('Sanitation Data'!G193))),'Data Summary'!DB199="Yes"),OFFSET('Sanitation Data'!$G$10,0,10*ROW('Sanitation Data'!G193)),NA())</f>
        <v>#N/A</v>
      </c>
      <c r="AN199" s="530" t="e">
        <f ca="1">+IF(AND(ISNUMBER(OFFSET('Sanitation Data'!$G$11,0,10*ROW('Sanitation Data'!G193))),'Data Summary'!DC199="Yes"),OFFSET('Sanitation Data'!$G$11,0,10*ROW('Sanitation Data'!G193)),NA())</f>
        <v>#N/A</v>
      </c>
      <c r="AO199" s="530" t="e">
        <f ca="1">+IF(AND(ISNUMBER(OFFSET('Sanitation Data'!$G$12,0,10*ROW('Sanitation Data'!G193))),'Data Summary'!DD199="Yes"),OFFSET('Sanitation Data'!$G$12,0,10*ROW('Sanitation Data'!G193)),NA())</f>
        <v>#N/A</v>
      </c>
      <c r="AP199" s="530" t="e">
        <f ca="1">+IF(AND(ISNUMBER(OFFSET('Sanitation Data'!$H$4,0,10*ROW('Sanitation Data'!H193))),'Data Summary'!DE199="Yes"),100-OFFSET('Sanitation Data'!$H$4,0,10*ROW('Sanitation Data'!H193)),NA())</f>
        <v>#N/A</v>
      </c>
      <c r="AQ199" s="530" t="e">
        <f ca="1">+IF(AND(ISNUMBER(OFFSET('Sanitation Data'!$H$6,0,10*ROW('Sanitation Data'!H193))),'Data Summary'!DF199="Yes"),OFFSET('Sanitation Data'!$H$6,0,10*ROW('Sanitation Data'!H193)),NA())</f>
        <v>#N/A</v>
      </c>
      <c r="AR199" s="530" t="e">
        <f ca="1">+IF(AND(ISNUMBER(OFFSET('Sanitation Data'!$H$10,0,10*ROW('Sanitation Data'!H193))),'Data Summary'!DG199="Yes"),OFFSET('Sanitation Data'!$H$10,0,10*ROW('Sanitation Data'!H193)),NA())</f>
        <v>#N/A</v>
      </c>
      <c r="AS199" s="530" t="e">
        <f ca="1">+IF(AND(ISNUMBER(OFFSET('Sanitation Data'!$H$11,0,10*ROW('Sanitation Data'!H193))),'Data Summary'!DH199="Yes"),OFFSET('Sanitation Data'!$H$11,0,10*ROW('Sanitation Data'!H193)),NA())</f>
        <v>#N/A</v>
      </c>
      <c r="AT199" s="530" t="e">
        <f ca="1">+IF(AND(ISNUMBER(OFFSET('Sanitation Data'!$H$12,0,10*ROW('Sanitation Data'!H193))),'Data Summary'!DI199="Yes"),OFFSET('Sanitation Data'!$H$12,0,10*ROW('Sanitation Data'!H193)),NA())</f>
        <v>#N/A</v>
      </c>
      <c r="AU199" s="530" t="e">
        <f ca="1">+IF(AND(ISNUMBER(OFFSET('Sanitation Data'!$I$4,0,10*ROW('Sanitation Data'!I193))),'Data Summary'!DJ199="Yes"),100-OFFSET('Sanitation Data'!$I$4,0,10*ROW('Sanitation Data'!I193)),NA())</f>
        <v>#N/A</v>
      </c>
      <c r="AV199" s="530" t="e">
        <f ca="1">+IF(AND(ISNUMBER(OFFSET('Sanitation Data'!$I$6,0,10*ROW('Sanitation Data'!I193))),'Data Summary'!DK199="Yes"),OFFSET('Sanitation Data'!$I$6,0,10*ROW('Sanitation Data'!I193)),NA())</f>
        <v>#N/A</v>
      </c>
      <c r="AW199" s="530" t="e">
        <f ca="1">+IF(AND(ISNUMBER(OFFSET('Sanitation Data'!$I$10,0,10*ROW('Sanitation Data'!I193))),'Data Summary'!DL199="Yes"),OFFSET('Sanitation Data'!$I$10,0,10*ROW('Sanitation Data'!I193)),NA())</f>
        <v>#N/A</v>
      </c>
      <c r="AX199" s="530" t="e">
        <f ca="1">+IF(AND(ISNUMBER(OFFSET('Sanitation Data'!$I$11,0,10*ROW('Sanitation Data'!I193))),'Data Summary'!DM199="Yes"),OFFSET('Sanitation Data'!$I$11,0,10*ROW('Sanitation Data'!I193)),NA())</f>
        <v>#N/A</v>
      </c>
      <c r="AY199" s="530" t="e">
        <f ca="1">+IF(AND(ISNUMBER(OFFSET('Sanitation Data'!$I$12,0,10*ROW('Sanitation Data'!I193))),'Data Summary'!DN199="Yes"),OFFSET('Sanitation Data'!$I$12,0,10*ROW('Sanitation Data'!I193)),NA())</f>
        <v>#N/A</v>
      </c>
      <c r="AZ199" s="531" t="e">
        <f ca="1">+IF(AND(ISNUMBER(OFFSET('Hygiene Data'!$D$5,0,10*ROW('Hygiene Data'!D193))),'Data Summary'!DO199="Yes"),OFFSET('Hygiene Data'!$D$5,0,10*ROW('Hygiene Data'!D193)),NA())</f>
        <v>#N/A</v>
      </c>
      <c r="BA199" s="531" t="e">
        <f ca="1">+IF(AND(ISNUMBER(OFFSET('Hygiene Data'!$D$7,0,10*ROW('Hygiene Data'!D193))),'Data Summary'!DP199="Yes"),OFFSET('Hygiene Data'!$D$7,0,10*ROW('Hygiene Data'!D193)),NA())</f>
        <v>#N/A</v>
      </c>
      <c r="BB199" s="531" t="e">
        <f ca="1">+IF(AND(ISNUMBER(OFFSET('Hygiene Data'!$D$9,0,10*ROW('Hygiene Data'!D193))),'Data Summary'!DQ199="Yes"),OFFSET('Hygiene Data'!$D$9,0,10*ROW('Hygiene Data'!D193)),NA())</f>
        <v>#N/A</v>
      </c>
      <c r="BC199" s="531" t="e">
        <f ca="1">+IF(AND(ISNUMBER(OFFSET('Hygiene Data'!$E$5,0,10*ROW('Hygiene Data'!E193))),'Data Summary'!DR199="Yes"),OFFSET('Hygiene Data'!$E$5,0,10*ROW('Hygiene Data'!E193)),NA())</f>
        <v>#N/A</v>
      </c>
      <c r="BD199" s="531" t="e">
        <f ca="1">+IF(AND(ISNUMBER(OFFSET('Hygiene Data'!$E$7,0,10*ROW('Hygiene Data'!E193))),'Data Summary'!DS199="Yes"),OFFSET('Hygiene Data'!$E$7,0,10*ROW('Hygiene Data'!E193)),NA())</f>
        <v>#N/A</v>
      </c>
      <c r="BE199" s="531" t="e">
        <f ca="1">+IF(AND(ISNUMBER(OFFSET('Hygiene Data'!$E$9,0,10*ROW('Hygiene Data'!E193))),'Data Summary'!DT199="Yes"),OFFSET('Hygiene Data'!$E$9,0,10*ROW('Hygiene Data'!E193)),NA())</f>
        <v>#N/A</v>
      </c>
      <c r="BF199" s="531" t="e">
        <f ca="1">+IF(AND(ISNUMBER(OFFSET('Hygiene Data'!$F$5,0,10*ROW('Hygiene Data'!F193))),'Data Summary'!DU199="Yes"),OFFSET('Hygiene Data'!$F$5,0,10*ROW('Hygiene Data'!F193)),NA())</f>
        <v>#N/A</v>
      </c>
      <c r="BG199" s="531" t="e">
        <f ca="1">+IF(AND(ISNUMBER(OFFSET('Hygiene Data'!$F$7,0,10*ROW('Hygiene Data'!F193))),'Data Summary'!DV199="Yes"),OFFSET('Hygiene Data'!$F$7,0,10*ROW('Hygiene Data'!F193)),NA())</f>
        <v>#N/A</v>
      </c>
      <c r="BH199" s="531" t="e">
        <f ca="1">+IF(AND(ISNUMBER(OFFSET('Hygiene Data'!$F$9,0,10*ROW('Hygiene Data'!F193))),'Data Summary'!DW199="Yes"),OFFSET('Hygiene Data'!$F$9,0,10*ROW('Hygiene Data'!F193)),NA())</f>
        <v>#N/A</v>
      </c>
      <c r="BI199" s="531" t="e">
        <f ca="1">+IF(AND(ISNUMBER(OFFSET('Hygiene Data'!$G$5,0,10*ROW('Hygiene Data'!G193))),'Data Summary'!DX199="Yes"),OFFSET('Hygiene Data'!$G$5,0,10*ROW('Hygiene Data'!G193)),NA())</f>
        <v>#N/A</v>
      </c>
      <c r="BJ199" s="531" t="e">
        <f ca="1">+IF(AND(ISNUMBER(OFFSET('Hygiene Data'!$G$7,0,10*ROW('Hygiene Data'!G193))),'Data Summary'!DY199="Yes"),OFFSET('Hygiene Data'!$G$7,0,10*ROW('Hygiene Data'!G193)),NA())</f>
        <v>#N/A</v>
      </c>
      <c r="BK199" s="531" t="e">
        <f ca="1">+IF(AND(ISNUMBER(OFFSET('Hygiene Data'!$G$9,0,10*ROW('Hygiene Data'!G193))),'Data Summary'!DZ199="Yes"),OFFSET('Hygiene Data'!$G$9,0,10*ROW('Hygiene Data'!G193)),NA())</f>
        <v>#N/A</v>
      </c>
      <c r="BL199" s="531" t="e">
        <f ca="1">+IF(AND(ISNUMBER(OFFSET('Hygiene Data'!$H$5,0,10*ROW('Hygiene Data'!H193))),'Data Summary'!EA199="Yes"),OFFSET('Hygiene Data'!$H$5,0,10*ROW('Hygiene Data'!H193)),NA())</f>
        <v>#N/A</v>
      </c>
      <c r="BM199" s="531" t="e">
        <f ca="1">+IF(AND(ISNUMBER(OFFSET('Hygiene Data'!$H$7,0,10*ROW('Hygiene Data'!H193))),'Data Summary'!EB199="Yes"),OFFSET('Hygiene Data'!$H$7,0,10*ROW('Hygiene Data'!H193)),NA())</f>
        <v>#N/A</v>
      </c>
      <c r="BN199" s="531" t="e">
        <f ca="1">+IF(AND(ISNUMBER(OFFSET('Hygiene Data'!$H$9,0,10*ROW('Hygiene Data'!H193))),'Data Summary'!EC199="Yes"),OFFSET('Hygiene Data'!$H$9,0,10*ROW('Hygiene Data'!H193)),NA())</f>
        <v>#N/A</v>
      </c>
      <c r="BO199" s="531" t="e">
        <f ca="1">+IF(AND(ISNUMBER(OFFSET('Hygiene Data'!$I$5,0,10*ROW('Hygiene Data'!I193))),'Data Summary'!ED199="Yes"),OFFSET('Hygiene Data'!$I$5,0,10*ROW('Hygiene Data'!I193)),NA())</f>
        <v>#N/A</v>
      </c>
      <c r="BP199" s="531" t="e">
        <f ca="1">+IF(AND(ISNUMBER(OFFSET('Hygiene Data'!$I$7,0,10*ROW('Hygiene Data'!I193))),'Data Summary'!EE199="Yes"),OFFSET('Hygiene Data'!$I$7,0,10*ROW('Hygiene Data'!I193)),NA())</f>
        <v>#N/A</v>
      </c>
      <c r="BQ199" s="531" t="e">
        <f ca="1">+IF(AND(ISNUMBER(OFFSET('Hygiene Data'!$I$9,0,10*ROW('Hygiene Data'!I193))),'Data Summary'!EF199="Yes"),OFFSET('Hygiene Data'!$I$9,0,10*ROW('Hygiene Data'!I193)),NA())</f>
        <v>#N/A</v>
      </c>
    </row>
    <row r="200" spans="1:69" x14ac:dyDescent="0.25">
      <c r="A200" s="527" t="e">
        <f ca="1">+RIGHT('Data Summary'!A200,LEN('Data Summary'!A200)-9)</f>
        <v>#VALUE!</v>
      </c>
      <c r="B200" s="501" t="str">
        <f ca="1">+IF(ISTEXT('Data Summary'!B200),'Data Summary'!B200,"")</f>
        <v/>
      </c>
      <c r="C200" s="528" t="e">
        <f ca="1">+VALUE('Data Summary'!C200)</f>
        <v>#VALUE!</v>
      </c>
      <c r="D200" s="529" t="e">
        <f ca="1">+IF(AND(ISNUMBER(OFFSET('Water Data'!$D$4,0,10*ROW('Water Data'!D194))),'Data Summary'!BS200="Yes"),100-OFFSET('Water Data'!$D$4,0,10*ROW('Water Data'!D194)),NA())</f>
        <v>#N/A</v>
      </c>
      <c r="E200" s="529" t="e">
        <f ca="1">+IF(AND(ISNUMBER(OFFSET('Water Data'!$D$6,0,10*ROW('Water Data'!D194))),'Data Summary'!BT200="Yes"),OFFSET('Water Data'!$D$6,0,10*ROW('Water Data'!D194)),NA())</f>
        <v>#N/A</v>
      </c>
      <c r="F200" s="529" t="e">
        <f ca="1">+IF(AND(ISNUMBER(OFFSET('Water Data'!$D$9,0,10*ROW('Water Data'!D194))),'Data Summary'!BU200="Yes"),OFFSET('Water Data'!$D$9,0,10*ROW('Water Data'!D194)),NA())</f>
        <v>#N/A</v>
      </c>
      <c r="G200" s="529" t="e">
        <f ca="1">+IF(AND(ISNUMBER(OFFSET('Water Data'!$E$4,0,10*ROW('Water Data'!E194))),'Data Summary'!BV200="Yes"),100-OFFSET('Water Data'!$E$4,0,10*ROW('Water Data'!E194)),NA())</f>
        <v>#N/A</v>
      </c>
      <c r="H200" s="529" t="e">
        <f ca="1">+IF(AND(ISNUMBER(OFFSET('Water Data'!$E$6,0,10*ROW('Water Data'!E194))),'Data Summary'!BW200="Yes"),OFFSET('Water Data'!$E$6,0,10*ROW('Water Data'!E194)),NA())</f>
        <v>#N/A</v>
      </c>
      <c r="I200" s="529" t="e">
        <f ca="1">+IF(AND(ISNUMBER(OFFSET('Water Data'!$E$9,0,10*ROW('Water Data'!E194))),'Data Summary'!BX200="Yes"),OFFSET('Water Data'!$E$9,0,10*ROW('Water Data'!E194)),NA())</f>
        <v>#N/A</v>
      </c>
      <c r="J200" s="529" t="e">
        <f ca="1">+IF(AND(ISNUMBER(OFFSET('Water Data'!$F$4,0,10*ROW('Water Data'!F194))),'Data Summary'!BY200="Yes"),100-OFFSET('Water Data'!$F$4,0,10*ROW('Water Data'!F194)),NA())</f>
        <v>#N/A</v>
      </c>
      <c r="K200" s="529" t="e">
        <f ca="1">+IF(AND(ISNUMBER(OFFSET('Water Data'!$F$6,0,10*ROW('Water Data'!F194))),'Data Summary'!BZ200="Yes"),OFFSET('Water Data'!$F$6,0,10*ROW('Water Data'!F194)),NA())</f>
        <v>#N/A</v>
      </c>
      <c r="L200" s="529" t="e">
        <f ca="1">+IF(AND(ISNUMBER(OFFSET('Water Data'!$F$9,0,10*ROW('Water Data'!F194))),'Data Summary'!CA200="Yes"),OFFSET('Water Data'!$F$9,0,10*ROW('Water Data'!F194)),NA())</f>
        <v>#N/A</v>
      </c>
      <c r="M200" s="529" t="e">
        <f ca="1">+IF(AND(ISNUMBER(OFFSET('Water Data'!$G$4,0,10*ROW('Water Data'!G194))),'Data Summary'!CB200="Yes"),100-OFFSET('Water Data'!$G$4,0,10*ROW('Water Data'!G194)),NA())</f>
        <v>#N/A</v>
      </c>
      <c r="N200" s="529" t="e">
        <f ca="1">+IF(AND(ISNUMBER(OFFSET('Water Data'!$G$6,0,10*ROW('Water Data'!G194))),'Data Summary'!CC200="Yes"),OFFSET('Water Data'!$G$6,0,10*ROW('Water Data'!G194)),NA())</f>
        <v>#N/A</v>
      </c>
      <c r="O200" s="529" t="e">
        <f ca="1">+IF(AND(ISNUMBER(OFFSET('Water Data'!$G$9,0,10*ROW('Water Data'!G194))),'Data Summary'!CD200="Yes"),OFFSET('Water Data'!$G$9,0,10*ROW('Water Data'!G194)),NA())</f>
        <v>#N/A</v>
      </c>
      <c r="P200" s="529" t="e">
        <f ca="1">+IF(AND(ISNUMBER(OFFSET('Water Data'!$H$4,0,10*ROW('Water Data'!H194))),'Data Summary'!CE200="Yes"),100-OFFSET('Water Data'!$H$4,0,10*ROW('Water Data'!H194)),NA())</f>
        <v>#N/A</v>
      </c>
      <c r="Q200" s="529" t="e">
        <f ca="1">+IF(AND(ISNUMBER(OFFSET('Water Data'!$H$6,0,10*ROW('Water Data'!H194))),'Data Summary'!CF200="Yes"),OFFSET('Water Data'!$H$6,0,10*ROW('Water Data'!H194)),NA())</f>
        <v>#N/A</v>
      </c>
      <c r="R200" s="529" t="e">
        <f ca="1">+IF(AND(ISNUMBER(OFFSET('Water Data'!$H$9,0,10*ROW('Water Data'!H194))),'Data Summary'!CG200="Yes"),OFFSET('Water Data'!$H$9,0,10*ROW('Water Data'!H194)),NA())</f>
        <v>#N/A</v>
      </c>
      <c r="S200" s="529" t="e">
        <f ca="1">+IF(AND(ISNUMBER(OFFSET('Water Data'!$I$4,0,10*ROW('Water Data'!I194))),'Data Summary'!CH200="Yes"),100-OFFSET('Water Data'!$I$4,0,10*ROW('Water Data'!I194)),NA())</f>
        <v>#N/A</v>
      </c>
      <c r="T200" s="529" t="e">
        <f ca="1">+IF(AND(ISNUMBER(OFFSET('Water Data'!$I$6,0,10*ROW('Water Data'!I194))),'Data Summary'!CI200="Yes"),OFFSET('Water Data'!$I$6,0,10*ROW('Water Data'!I194)),NA())</f>
        <v>#N/A</v>
      </c>
      <c r="U200" s="529" t="e">
        <f ca="1">+IF(AND(ISNUMBER(OFFSET('Water Data'!$I$9,0,10*ROW('Water Data'!I194))),'Data Summary'!CJ200="Yes"),OFFSET('Water Data'!$I$9,0,10*ROW('Water Data'!I194)),NA())</f>
        <v>#N/A</v>
      </c>
      <c r="V200" s="530" t="e">
        <f ca="1">+IF(AND(ISNUMBER(OFFSET('Sanitation Data'!$D$4,0,10*ROW('Sanitation Data'!D194))),'Data Summary'!CK200="Yes"),100-OFFSET('Sanitation Data'!$D$4,0,10*ROW('Sanitation Data'!D194)),NA())</f>
        <v>#N/A</v>
      </c>
      <c r="W200" s="530" t="e">
        <f ca="1">+IF(AND(ISNUMBER(OFFSET('Sanitation Data'!$D$6,0,10*ROW('Sanitation Data'!D194))),'Data Summary'!CL200="Yes"),OFFSET('Sanitation Data'!$D$6,0,10*ROW('Sanitation Data'!D194)),NA())</f>
        <v>#N/A</v>
      </c>
      <c r="X200" s="530" t="e">
        <f ca="1">+IF(AND(ISNUMBER(OFFSET('Sanitation Data'!$D$10,0,10*ROW('Sanitation Data'!D194))),'Data Summary'!CM200="Yes"),OFFSET('Sanitation Data'!$D$10,0,10*ROW('Sanitation Data'!D194)),NA())</f>
        <v>#N/A</v>
      </c>
      <c r="Y200" s="530" t="e">
        <f ca="1">+IF(AND(ISNUMBER(OFFSET('Sanitation Data'!$D$11,0,10*ROW('Sanitation Data'!D194))),'Data Summary'!CN200="Yes"),OFFSET('Sanitation Data'!$D$11,0,10*ROW('Sanitation Data'!D194)),NA())</f>
        <v>#N/A</v>
      </c>
      <c r="Z200" s="530" t="e">
        <f ca="1">+IF(AND(ISNUMBER(OFFSET('Sanitation Data'!$D$12,0,10*ROW('Sanitation Data'!D194))),'Data Summary'!CO200="Yes"),OFFSET('Sanitation Data'!$D$12,0,10*ROW('Sanitation Data'!D194)),NA())</f>
        <v>#N/A</v>
      </c>
      <c r="AA200" s="530" t="e">
        <f ca="1">+IF(AND(ISNUMBER(OFFSET('Sanitation Data'!$E$4,0,10*ROW('Sanitation Data'!E194))),'Data Summary'!CP200="Yes"),100-OFFSET('Sanitation Data'!$E$4,0,10*ROW('Sanitation Data'!E194)),NA())</f>
        <v>#N/A</v>
      </c>
      <c r="AB200" s="530" t="e">
        <f ca="1">+IF(AND(ISNUMBER(OFFSET('Sanitation Data'!$E$6,0,10*ROW('Sanitation Data'!E194))),'Data Summary'!CQ200="Yes"),OFFSET('Sanitation Data'!$E$6,0,10*ROW('Sanitation Data'!E194)),NA())</f>
        <v>#N/A</v>
      </c>
      <c r="AC200" s="530" t="e">
        <f ca="1">+IF(AND(ISNUMBER(OFFSET('Sanitation Data'!$E$10,0,10*ROW('Sanitation Data'!E194))),'Data Summary'!CR200="Yes"),OFFSET('Sanitation Data'!$E$10,0,10*ROW('Sanitation Data'!E194)),NA())</f>
        <v>#N/A</v>
      </c>
      <c r="AD200" s="530" t="e">
        <f ca="1">+IF(AND(ISNUMBER(OFFSET('Sanitation Data'!$E$11,0,10*ROW('Sanitation Data'!E194))),'Data Summary'!CS200="Yes"),OFFSET('Sanitation Data'!$E$11,0,10*ROW('Sanitation Data'!E194)),NA())</f>
        <v>#N/A</v>
      </c>
      <c r="AE200" s="530" t="e">
        <f ca="1">+IF(AND(ISNUMBER(OFFSET('Sanitation Data'!$E$12,0,10*ROW('Sanitation Data'!E194))),'Data Summary'!CT200="Yes"),OFFSET('Sanitation Data'!$E$12,0,10*ROW('Sanitation Data'!E194)),NA())</f>
        <v>#N/A</v>
      </c>
      <c r="AF200" s="530" t="e">
        <f ca="1">+IF(AND(ISNUMBER(OFFSET('Sanitation Data'!$F$4,0,10*ROW('Sanitation Data'!F194))),'Data Summary'!CU200="Yes"),100-OFFSET('Sanitation Data'!$F$4,0,10*ROW('Sanitation Data'!F194)),NA())</f>
        <v>#N/A</v>
      </c>
      <c r="AG200" s="530" t="e">
        <f ca="1">+IF(AND(ISNUMBER(OFFSET('Sanitation Data'!$F$6,0,10*ROW('Sanitation Data'!F194))),'Data Summary'!CV200="Yes"),OFFSET('Sanitation Data'!$F$6,0,10*ROW('Sanitation Data'!F194)),NA())</f>
        <v>#N/A</v>
      </c>
      <c r="AH200" s="530" t="e">
        <f ca="1">+IF(AND(ISNUMBER(OFFSET('Sanitation Data'!$F$10,0,10*ROW('Sanitation Data'!F194))),'Data Summary'!CW200="Yes"),OFFSET('Sanitation Data'!$F$10,0,10*ROW('Sanitation Data'!F194)),NA())</f>
        <v>#N/A</v>
      </c>
      <c r="AI200" s="530" t="e">
        <f ca="1">+IF(AND(ISNUMBER(OFFSET('Sanitation Data'!$F$11,0,10*ROW('Sanitation Data'!F194))),'Data Summary'!CX200="Yes"),OFFSET('Sanitation Data'!$F$11,0,10*ROW('Sanitation Data'!F194)),NA())</f>
        <v>#N/A</v>
      </c>
      <c r="AJ200" s="530" t="e">
        <f ca="1">+IF(AND(ISNUMBER(OFFSET('Sanitation Data'!$F$12,0,10*ROW('Sanitation Data'!F194))),'Data Summary'!CY200="Yes"),OFFSET('Sanitation Data'!$F$12,0,10*ROW('Sanitation Data'!F194)),NA())</f>
        <v>#N/A</v>
      </c>
      <c r="AK200" s="530" t="e">
        <f ca="1">+IF(AND(ISNUMBER(OFFSET('Sanitation Data'!$G$4,0,10*ROW('Sanitation Data'!G194))),'Data Summary'!CZ200="Yes"),100-OFFSET('Sanitation Data'!$G$4,0,10*ROW('Sanitation Data'!G194)),NA())</f>
        <v>#N/A</v>
      </c>
      <c r="AL200" s="530" t="e">
        <f ca="1">+IF(AND(ISNUMBER(OFFSET('Sanitation Data'!$G$6,0,10*ROW('Sanitation Data'!G194))),'Data Summary'!DA200="Yes"),OFFSET('Sanitation Data'!$G$6,0,10*ROW('Sanitation Data'!G194)),NA())</f>
        <v>#N/A</v>
      </c>
      <c r="AM200" s="530" t="e">
        <f ca="1">+IF(AND(ISNUMBER(OFFSET('Sanitation Data'!$G$10,0,10*ROW('Sanitation Data'!G194))),'Data Summary'!DB200="Yes"),OFFSET('Sanitation Data'!$G$10,0,10*ROW('Sanitation Data'!G194)),NA())</f>
        <v>#N/A</v>
      </c>
      <c r="AN200" s="530" t="e">
        <f ca="1">+IF(AND(ISNUMBER(OFFSET('Sanitation Data'!$G$11,0,10*ROW('Sanitation Data'!G194))),'Data Summary'!DC200="Yes"),OFFSET('Sanitation Data'!$G$11,0,10*ROW('Sanitation Data'!G194)),NA())</f>
        <v>#N/A</v>
      </c>
      <c r="AO200" s="530" t="e">
        <f ca="1">+IF(AND(ISNUMBER(OFFSET('Sanitation Data'!$G$12,0,10*ROW('Sanitation Data'!G194))),'Data Summary'!DD200="Yes"),OFFSET('Sanitation Data'!$G$12,0,10*ROW('Sanitation Data'!G194)),NA())</f>
        <v>#N/A</v>
      </c>
      <c r="AP200" s="530" t="e">
        <f ca="1">+IF(AND(ISNUMBER(OFFSET('Sanitation Data'!$H$4,0,10*ROW('Sanitation Data'!H194))),'Data Summary'!DE200="Yes"),100-OFFSET('Sanitation Data'!$H$4,0,10*ROW('Sanitation Data'!H194)),NA())</f>
        <v>#N/A</v>
      </c>
      <c r="AQ200" s="530" t="e">
        <f ca="1">+IF(AND(ISNUMBER(OFFSET('Sanitation Data'!$H$6,0,10*ROW('Sanitation Data'!H194))),'Data Summary'!DF200="Yes"),OFFSET('Sanitation Data'!$H$6,0,10*ROW('Sanitation Data'!H194)),NA())</f>
        <v>#N/A</v>
      </c>
      <c r="AR200" s="530" t="e">
        <f ca="1">+IF(AND(ISNUMBER(OFFSET('Sanitation Data'!$H$10,0,10*ROW('Sanitation Data'!H194))),'Data Summary'!DG200="Yes"),OFFSET('Sanitation Data'!$H$10,0,10*ROW('Sanitation Data'!H194)),NA())</f>
        <v>#N/A</v>
      </c>
      <c r="AS200" s="530" t="e">
        <f ca="1">+IF(AND(ISNUMBER(OFFSET('Sanitation Data'!$H$11,0,10*ROW('Sanitation Data'!H194))),'Data Summary'!DH200="Yes"),OFFSET('Sanitation Data'!$H$11,0,10*ROW('Sanitation Data'!H194)),NA())</f>
        <v>#N/A</v>
      </c>
      <c r="AT200" s="530" t="e">
        <f ca="1">+IF(AND(ISNUMBER(OFFSET('Sanitation Data'!$H$12,0,10*ROW('Sanitation Data'!H194))),'Data Summary'!DI200="Yes"),OFFSET('Sanitation Data'!$H$12,0,10*ROW('Sanitation Data'!H194)),NA())</f>
        <v>#N/A</v>
      </c>
      <c r="AU200" s="530" t="e">
        <f ca="1">+IF(AND(ISNUMBER(OFFSET('Sanitation Data'!$I$4,0,10*ROW('Sanitation Data'!I194))),'Data Summary'!DJ200="Yes"),100-OFFSET('Sanitation Data'!$I$4,0,10*ROW('Sanitation Data'!I194)),NA())</f>
        <v>#N/A</v>
      </c>
      <c r="AV200" s="530" t="e">
        <f ca="1">+IF(AND(ISNUMBER(OFFSET('Sanitation Data'!$I$6,0,10*ROW('Sanitation Data'!I194))),'Data Summary'!DK200="Yes"),OFFSET('Sanitation Data'!$I$6,0,10*ROW('Sanitation Data'!I194)),NA())</f>
        <v>#N/A</v>
      </c>
      <c r="AW200" s="530" t="e">
        <f ca="1">+IF(AND(ISNUMBER(OFFSET('Sanitation Data'!$I$10,0,10*ROW('Sanitation Data'!I194))),'Data Summary'!DL200="Yes"),OFFSET('Sanitation Data'!$I$10,0,10*ROW('Sanitation Data'!I194)),NA())</f>
        <v>#N/A</v>
      </c>
      <c r="AX200" s="530" t="e">
        <f ca="1">+IF(AND(ISNUMBER(OFFSET('Sanitation Data'!$I$11,0,10*ROW('Sanitation Data'!I194))),'Data Summary'!DM200="Yes"),OFFSET('Sanitation Data'!$I$11,0,10*ROW('Sanitation Data'!I194)),NA())</f>
        <v>#N/A</v>
      </c>
      <c r="AY200" s="530" t="e">
        <f ca="1">+IF(AND(ISNUMBER(OFFSET('Sanitation Data'!$I$12,0,10*ROW('Sanitation Data'!I194))),'Data Summary'!DN200="Yes"),OFFSET('Sanitation Data'!$I$12,0,10*ROW('Sanitation Data'!I194)),NA())</f>
        <v>#N/A</v>
      </c>
      <c r="AZ200" s="531" t="e">
        <f ca="1">+IF(AND(ISNUMBER(OFFSET('Hygiene Data'!$D$5,0,10*ROW('Hygiene Data'!D194))),'Data Summary'!DO200="Yes"),OFFSET('Hygiene Data'!$D$5,0,10*ROW('Hygiene Data'!D194)),NA())</f>
        <v>#N/A</v>
      </c>
      <c r="BA200" s="531" t="e">
        <f ca="1">+IF(AND(ISNUMBER(OFFSET('Hygiene Data'!$D$7,0,10*ROW('Hygiene Data'!D194))),'Data Summary'!DP200="Yes"),OFFSET('Hygiene Data'!$D$7,0,10*ROW('Hygiene Data'!D194)),NA())</f>
        <v>#N/A</v>
      </c>
      <c r="BB200" s="531" t="e">
        <f ca="1">+IF(AND(ISNUMBER(OFFSET('Hygiene Data'!$D$9,0,10*ROW('Hygiene Data'!D194))),'Data Summary'!DQ200="Yes"),OFFSET('Hygiene Data'!$D$9,0,10*ROW('Hygiene Data'!D194)),NA())</f>
        <v>#N/A</v>
      </c>
      <c r="BC200" s="531" t="e">
        <f ca="1">+IF(AND(ISNUMBER(OFFSET('Hygiene Data'!$E$5,0,10*ROW('Hygiene Data'!E194))),'Data Summary'!DR200="Yes"),OFFSET('Hygiene Data'!$E$5,0,10*ROW('Hygiene Data'!E194)),NA())</f>
        <v>#N/A</v>
      </c>
      <c r="BD200" s="531" t="e">
        <f ca="1">+IF(AND(ISNUMBER(OFFSET('Hygiene Data'!$E$7,0,10*ROW('Hygiene Data'!E194))),'Data Summary'!DS200="Yes"),OFFSET('Hygiene Data'!$E$7,0,10*ROW('Hygiene Data'!E194)),NA())</f>
        <v>#N/A</v>
      </c>
      <c r="BE200" s="531" t="e">
        <f ca="1">+IF(AND(ISNUMBER(OFFSET('Hygiene Data'!$E$9,0,10*ROW('Hygiene Data'!E194))),'Data Summary'!DT200="Yes"),OFFSET('Hygiene Data'!$E$9,0,10*ROW('Hygiene Data'!E194)),NA())</f>
        <v>#N/A</v>
      </c>
      <c r="BF200" s="531" t="e">
        <f ca="1">+IF(AND(ISNUMBER(OFFSET('Hygiene Data'!$F$5,0,10*ROW('Hygiene Data'!F194))),'Data Summary'!DU200="Yes"),OFFSET('Hygiene Data'!$F$5,0,10*ROW('Hygiene Data'!F194)),NA())</f>
        <v>#N/A</v>
      </c>
      <c r="BG200" s="531" t="e">
        <f ca="1">+IF(AND(ISNUMBER(OFFSET('Hygiene Data'!$F$7,0,10*ROW('Hygiene Data'!F194))),'Data Summary'!DV200="Yes"),OFFSET('Hygiene Data'!$F$7,0,10*ROW('Hygiene Data'!F194)),NA())</f>
        <v>#N/A</v>
      </c>
      <c r="BH200" s="531" t="e">
        <f ca="1">+IF(AND(ISNUMBER(OFFSET('Hygiene Data'!$F$9,0,10*ROW('Hygiene Data'!F194))),'Data Summary'!DW200="Yes"),OFFSET('Hygiene Data'!$F$9,0,10*ROW('Hygiene Data'!F194)),NA())</f>
        <v>#N/A</v>
      </c>
      <c r="BI200" s="531" t="e">
        <f ca="1">+IF(AND(ISNUMBER(OFFSET('Hygiene Data'!$G$5,0,10*ROW('Hygiene Data'!G194))),'Data Summary'!DX200="Yes"),OFFSET('Hygiene Data'!$G$5,0,10*ROW('Hygiene Data'!G194)),NA())</f>
        <v>#N/A</v>
      </c>
      <c r="BJ200" s="531" t="e">
        <f ca="1">+IF(AND(ISNUMBER(OFFSET('Hygiene Data'!$G$7,0,10*ROW('Hygiene Data'!G194))),'Data Summary'!DY200="Yes"),OFFSET('Hygiene Data'!$G$7,0,10*ROW('Hygiene Data'!G194)),NA())</f>
        <v>#N/A</v>
      </c>
      <c r="BK200" s="531" t="e">
        <f ca="1">+IF(AND(ISNUMBER(OFFSET('Hygiene Data'!$G$9,0,10*ROW('Hygiene Data'!G194))),'Data Summary'!DZ200="Yes"),OFFSET('Hygiene Data'!$G$9,0,10*ROW('Hygiene Data'!G194)),NA())</f>
        <v>#N/A</v>
      </c>
      <c r="BL200" s="531" t="e">
        <f ca="1">+IF(AND(ISNUMBER(OFFSET('Hygiene Data'!$H$5,0,10*ROW('Hygiene Data'!H194))),'Data Summary'!EA200="Yes"),OFFSET('Hygiene Data'!$H$5,0,10*ROW('Hygiene Data'!H194)),NA())</f>
        <v>#N/A</v>
      </c>
      <c r="BM200" s="531" t="e">
        <f ca="1">+IF(AND(ISNUMBER(OFFSET('Hygiene Data'!$H$7,0,10*ROW('Hygiene Data'!H194))),'Data Summary'!EB200="Yes"),OFFSET('Hygiene Data'!$H$7,0,10*ROW('Hygiene Data'!H194)),NA())</f>
        <v>#N/A</v>
      </c>
      <c r="BN200" s="531" t="e">
        <f ca="1">+IF(AND(ISNUMBER(OFFSET('Hygiene Data'!$H$9,0,10*ROW('Hygiene Data'!H194))),'Data Summary'!EC200="Yes"),OFFSET('Hygiene Data'!$H$9,0,10*ROW('Hygiene Data'!H194)),NA())</f>
        <v>#N/A</v>
      </c>
      <c r="BO200" s="531" t="e">
        <f ca="1">+IF(AND(ISNUMBER(OFFSET('Hygiene Data'!$I$5,0,10*ROW('Hygiene Data'!I194))),'Data Summary'!ED200="Yes"),OFFSET('Hygiene Data'!$I$5,0,10*ROW('Hygiene Data'!I194)),NA())</f>
        <v>#N/A</v>
      </c>
      <c r="BP200" s="531" t="e">
        <f ca="1">+IF(AND(ISNUMBER(OFFSET('Hygiene Data'!$I$7,0,10*ROW('Hygiene Data'!I194))),'Data Summary'!EE200="Yes"),OFFSET('Hygiene Data'!$I$7,0,10*ROW('Hygiene Data'!I194)),NA())</f>
        <v>#N/A</v>
      </c>
      <c r="BQ200" s="531" t="e">
        <f ca="1">+IF(AND(ISNUMBER(OFFSET('Hygiene Data'!$I$9,0,10*ROW('Hygiene Data'!I194))),'Data Summary'!EF200="Yes"),OFFSET('Hygiene Data'!$I$9,0,10*ROW('Hygiene Data'!I194)),NA())</f>
        <v>#N/A</v>
      </c>
    </row>
    <row r="201" spans="1:69" x14ac:dyDescent="0.25">
      <c r="A201" s="527" t="e">
        <f ca="1">+RIGHT('Data Summary'!A201,LEN('Data Summary'!A201)-9)</f>
        <v>#VALUE!</v>
      </c>
      <c r="B201" s="501" t="str">
        <f ca="1">+IF(ISTEXT('Data Summary'!B201),'Data Summary'!B201,"")</f>
        <v/>
      </c>
      <c r="C201" s="528" t="e">
        <f ca="1">+VALUE('Data Summary'!C201)</f>
        <v>#VALUE!</v>
      </c>
      <c r="D201" s="529" t="e">
        <f ca="1">+IF(AND(ISNUMBER(OFFSET('Water Data'!$D$4,0,10*ROW('Water Data'!D195))),'Data Summary'!BS201="Yes"),100-OFFSET('Water Data'!$D$4,0,10*ROW('Water Data'!D195)),NA())</f>
        <v>#N/A</v>
      </c>
      <c r="E201" s="529" t="e">
        <f ca="1">+IF(AND(ISNUMBER(OFFSET('Water Data'!$D$6,0,10*ROW('Water Data'!D195))),'Data Summary'!BT201="Yes"),OFFSET('Water Data'!$D$6,0,10*ROW('Water Data'!D195)),NA())</f>
        <v>#N/A</v>
      </c>
      <c r="F201" s="529" t="e">
        <f ca="1">+IF(AND(ISNUMBER(OFFSET('Water Data'!$D$9,0,10*ROW('Water Data'!D195))),'Data Summary'!BU201="Yes"),OFFSET('Water Data'!$D$9,0,10*ROW('Water Data'!D195)),NA())</f>
        <v>#N/A</v>
      </c>
      <c r="G201" s="529" t="e">
        <f ca="1">+IF(AND(ISNUMBER(OFFSET('Water Data'!$E$4,0,10*ROW('Water Data'!E195))),'Data Summary'!BV201="Yes"),100-OFFSET('Water Data'!$E$4,0,10*ROW('Water Data'!E195)),NA())</f>
        <v>#N/A</v>
      </c>
      <c r="H201" s="529" t="e">
        <f ca="1">+IF(AND(ISNUMBER(OFFSET('Water Data'!$E$6,0,10*ROW('Water Data'!E195))),'Data Summary'!BW201="Yes"),OFFSET('Water Data'!$E$6,0,10*ROW('Water Data'!E195)),NA())</f>
        <v>#N/A</v>
      </c>
      <c r="I201" s="529" t="e">
        <f ca="1">+IF(AND(ISNUMBER(OFFSET('Water Data'!$E$9,0,10*ROW('Water Data'!E195))),'Data Summary'!BX201="Yes"),OFFSET('Water Data'!$E$9,0,10*ROW('Water Data'!E195)),NA())</f>
        <v>#N/A</v>
      </c>
      <c r="J201" s="529" t="e">
        <f ca="1">+IF(AND(ISNUMBER(OFFSET('Water Data'!$F$4,0,10*ROW('Water Data'!F195))),'Data Summary'!BY201="Yes"),100-OFFSET('Water Data'!$F$4,0,10*ROW('Water Data'!F195)),NA())</f>
        <v>#N/A</v>
      </c>
      <c r="K201" s="529" t="e">
        <f ca="1">+IF(AND(ISNUMBER(OFFSET('Water Data'!$F$6,0,10*ROW('Water Data'!F195))),'Data Summary'!BZ201="Yes"),OFFSET('Water Data'!$F$6,0,10*ROW('Water Data'!F195)),NA())</f>
        <v>#N/A</v>
      </c>
      <c r="L201" s="529" t="e">
        <f ca="1">+IF(AND(ISNUMBER(OFFSET('Water Data'!$F$9,0,10*ROW('Water Data'!F195))),'Data Summary'!CA201="Yes"),OFFSET('Water Data'!$F$9,0,10*ROW('Water Data'!F195)),NA())</f>
        <v>#N/A</v>
      </c>
      <c r="M201" s="529" t="e">
        <f ca="1">+IF(AND(ISNUMBER(OFFSET('Water Data'!$G$4,0,10*ROW('Water Data'!G195))),'Data Summary'!CB201="Yes"),100-OFFSET('Water Data'!$G$4,0,10*ROW('Water Data'!G195)),NA())</f>
        <v>#N/A</v>
      </c>
      <c r="N201" s="529" t="e">
        <f ca="1">+IF(AND(ISNUMBER(OFFSET('Water Data'!$G$6,0,10*ROW('Water Data'!G195))),'Data Summary'!CC201="Yes"),OFFSET('Water Data'!$G$6,0,10*ROW('Water Data'!G195)),NA())</f>
        <v>#N/A</v>
      </c>
      <c r="O201" s="529" t="e">
        <f ca="1">+IF(AND(ISNUMBER(OFFSET('Water Data'!$G$9,0,10*ROW('Water Data'!G195))),'Data Summary'!CD201="Yes"),OFFSET('Water Data'!$G$9,0,10*ROW('Water Data'!G195)),NA())</f>
        <v>#N/A</v>
      </c>
      <c r="P201" s="529" t="e">
        <f ca="1">+IF(AND(ISNUMBER(OFFSET('Water Data'!$H$4,0,10*ROW('Water Data'!H195))),'Data Summary'!CE201="Yes"),100-OFFSET('Water Data'!$H$4,0,10*ROW('Water Data'!H195)),NA())</f>
        <v>#N/A</v>
      </c>
      <c r="Q201" s="529" t="e">
        <f ca="1">+IF(AND(ISNUMBER(OFFSET('Water Data'!$H$6,0,10*ROW('Water Data'!H195))),'Data Summary'!CF201="Yes"),OFFSET('Water Data'!$H$6,0,10*ROW('Water Data'!H195)),NA())</f>
        <v>#N/A</v>
      </c>
      <c r="R201" s="529" t="e">
        <f ca="1">+IF(AND(ISNUMBER(OFFSET('Water Data'!$H$9,0,10*ROW('Water Data'!H195))),'Data Summary'!CG201="Yes"),OFFSET('Water Data'!$H$9,0,10*ROW('Water Data'!H195)),NA())</f>
        <v>#N/A</v>
      </c>
      <c r="S201" s="529" t="e">
        <f ca="1">+IF(AND(ISNUMBER(OFFSET('Water Data'!$I$4,0,10*ROW('Water Data'!I195))),'Data Summary'!CH201="Yes"),100-OFFSET('Water Data'!$I$4,0,10*ROW('Water Data'!I195)),NA())</f>
        <v>#N/A</v>
      </c>
      <c r="T201" s="529" t="e">
        <f ca="1">+IF(AND(ISNUMBER(OFFSET('Water Data'!$I$6,0,10*ROW('Water Data'!I195))),'Data Summary'!CI201="Yes"),OFFSET('Water Data'!$I$6,0,10*ROW('Water Data'!I195)),NA())</f>
        <v>#N/A</v>
      </c>
      <c r="U201" s="529" t="e">
        <f ca="1">+IF(AND(ISNUMBER(OFFSET('Water Data'!$I$9,0,10*ROW('Water Data'!I195))),'Data Summary'!CJ201="Yes"),OFFSET('Water Data'!$I$9,0,10*ROW('Water Data'!I195)),NA())</f>
        <v>#N/A</v>
      </c>
      <c r="V201" s="530" t="e">
        <f ca="1">+IF(AND(ISNUMBER(OFFSET('Sanitation Data'!$D$4,0,10*ROW('Sanitation Data'!D195))),'Data Summary'!CK201="Yes"),100-OFFSET('Sanitation Data'!$D$4,0,10*ROW('Sanitation Data'!D195)),NA())</f>
        <v>#N/A</v>
      </c>
      <c r="W201" s="530" t="e">
        <f ca="1">+IF(AND(ISNUMBER(OFFSET('Sanitation Data'!$D$6,0,10*ROW('Sanitation Data'!D195))),'Data Summary'!CL201="Yes"),OFFSET('Sanitation Data'!$D$6,0,10*ROW('Sanitation Data'!D195)),NA())</f>
        <v>#N/A</v>
      </c>
      <c r="X201" s="530" t="e">
        <f ca="1">+IF(AND(ISNUMBER(OFFSET('Sanitation Data'!$D$10,0,10*ROW('Sanitation Data'!D195))),'Data Summary'!CM201="Yes"),OFFSET('Sanitation Data'!$D$10,0,10*ROW('Sanitation Data'!D195)),NA())</f>
        <v>#N/A</v>
      </c>
      <c r="Y201" s="530" t="e">
        <f ca="1">+IF(AND(ISNUMBER(OFFSET('Sanitation Data'!$D$11,0,10*ROW('Sanitation Data'!D195))),'Data Summary'!CN201="Yes"),OFFSET('Sanitation Data'!$D$11,0,10*ROW('Sanitation Data'!D195)),NA())</f>
        <v>#N/A</v>
      </c>
      <c r="Z201" s="530" t="e">
        <f ca="1">+IF(AND(ISNUMBER(OFFSET('Sanitation Data'!$D$12,0,10*ROW('Sanitation Data'!D195))),'Data Summary'!CO201="Yes"),OFFSET('Sanitation Data'!$D$12,0,10*ROW('Sanitation Data'!D195)),NA())</f>
        <v>#N/A</v>
      </c>
      <c r="AA201" s="530" t="e">
        <f ca="1">+IF(AND(ISNUMBER(OFFSET('Sanitation Data'!$E$4,0,10*ROW('Sanitation Data'!E195))),'Data Summary'!CP201="Yes"),100-OFFSET('Sanitation Data'!$E$4,0,10*ROW('Sanitation Data'!E195)),NA())</f>
        <v>#N/A</v>
      </c>
      <c r="AB201" s="530" t="e">
        <f ca="1">+IF(AND(ISNUMBER(OFFSET('Sanitation Data'!$E$6,0,10*ROW('Sanitation Data'!E195))),'Data Summary'!CQ201="Yes"),OFFSET('Sanitation Data'!$E$6,0,10*ROW('Sanitation Data'!E195)),NA())</f>
        <v>#N/A</v>
      </c>
      <c r="AC201" s="530" t="e">
        <f ca="1">+IF(AND(ISNUMBER(OFFSET('Sanitation Data'!$E$10,0,10*ROW('Sanitation Data'!E195))),'Data Summary'!CR201="Yes"),OFFSET('Sanitation Data'!$E$10,0,10*ROW('Sanitation Data'!E195)),NA())</f>
        <v>#N/A</v>
      </c>
      <c r="AD201" s="530" t="e">
        <f ca="1">+IF(AND(ISNUMBER(OFFSET('Sanitation Data'!$E$11,0,10*ROW('Sanitation Data'!E195))),'Data Summary'!CS201="Yes"),OFFSET('Sanitation Data'!$E$11,0,10*ROW('Sanitation Data'!E195)),NA())</f>
        <v>#N/A</v>
      </c>
      <c r="AE201" s="530" t="e">
        <f ca="1">+IF(AND(ISNUMBER(OFFSET('Sanitation Data'!$E$12,0,10*ROW('Sanitation Data'!E195))),'Data Summary'!CT201="Yes"),OFFSET('Sanitation Data'!$E$12,0,10*ROW('Sanitation Data'!E195)),NA())</f>
        <v>#N/A</v>
      </c>
      <c r="AF201" s="530" t="e">
        <f ca="1">+IF(AND(ISNUMBER(OFFSET('Sanitation Data'!$F$4,0,10*ROW('Sanitation Data'!F195))),'Data Summary'!CU201="Yes"),100-OFFSET('Sanitation Data'!$F$4,0,10*ROW('Sanitation Data'!F195)),NA())</f>
        <v>#N/A</v>
      </c>
      <c r="AG201" s="530" t="e">
        <f ca="1">+IF(AND(ISNUMBER(OFFSET('Sanitation Data'!$F$6,0,10*ROW('Sanitation Data'!F195))),'Data Summary'!CV201="Yes"),OFFSET('Sanitation Data'!$F$6,0,10*ROW('Sanitation Data'!F195)),NA())</f>
        <v>#N/A</v>
      </c>
      <c r="AH201" s="530" t="e">
        <f ca="1">+IF(AND(ISNUMBER(OFFSET('Sanitation Data'!$F$10,0,10*ROW('Sanitation Data'!F195))),'Data Summary'!CW201="Yes"),OFFSET('Sanitation Data'!$F$10,0,10*ROW('Sanitation Data'!F195)),NA())</f>
        <v>#N/A</v>
      </c>
      <c r="AI201" s="530" t="e">
        <f ca="1">+IF(AND(ISNUMBER(OFFSET('Sanitation Data'!$F$11,0,10*ROW('Sanitation Data'!F195))),'Data Summary'!CX201="Yes"),OFFSET('Sanitation Data'!$F$11,0,10*ROW('Sanitation Data'!F195)),NA())</f>
        <v>#N/A</v>
      </c>
      <c r="AJ201" s="530" t="e">
        <f ca="1">+IF(AND(ISNUMBER(OFFSET('Sanitation Data'!$F$12,0,10*ROW('Sanitation Data'!F195))),'Data Summary'!CY201="Yes"),OFFSET('Sanitation Data'!$F$12,0,10*ROW('Sanitation Data'!F195)),NA())</f>
        <v>#N/A</v>
      </c>
      <c r="AK201" s="530" t="e">
        <f ca="1">+IF(AND(ISNUMBER(OFFSET('Sanitation Data'!$G$4,0,10*ROW('Sanitation Data'!G195))),'Data Summary'!CZ201="Yes"),100-OFFSET('Sanitation Data'!$G$4,0,10*ROW('Sanitation Data'!G195)),NA())</f>
        <v>#N/A</v>
      </c>
      <c r="AL201" s="530" t="e">
        <f ca="1">+IF(AND(ISNUMBER(OFFSET('Sanitation Data'!$G$6,0,10*ROW('Sanitation Data'!G195))),'Data Summary'!DA201="Yes"),OFFSET('Sanitation Data'!$G$6,0,10*ROW('Sanitation Data'!G195)),NA())</f>
        <v>#N/A</v>
      </c>
      <c r="AM201" s="530" t="e">
        <f ca="1">+IF(AND(ISNUMBER(OFFSET('Sanitation Data'!$G$10,0,10*ROW('Sanitation Data'!G195))),'Data Summary'!DB201="Yes"),OFFSET('Sanitation Data'!$G$10,0,10*ROW('Sanitation Data'!G195)),NA())</f>
        <v>#N/A</v>
      </c>
      <c r="AN201" s="530" t="e">
        <f ca="1">+IF(AND(ISNUMBER(OFFSET('Sanitation Data'!$G$11,0,10*ROW('Sanitation Data'!G195))),'Data Summary'!DC201="Yes"),OFFSET('Sanitation Data'!$G$11,0,10*ROW('Sanitation Data'!G195)),NA())</f>
        <v>#N/A</v>
      </c>
      <c r="AO201" s="530" t="e">
        <f ca="1">+IF(AND(ISNUMBER(OFFSET('Sanitation Data'!$G$12,0,10*ROW('Sanitation Data'!G195))),'Data Summary'!DD201="Yes"),OFFSET('Sanitation Data'!$G$12,0,10*ROW('Sanitation Data'!G195)),NA())</f>
        <v>#N/A</v>
      </c>
      <c r="AP201" s="530" t="e">
        <f ca="1">+IF(AND(ISNUMBER(OFFSET('Sanitation Data'!$H$4,0,10*ROW('Sanitation Data'!H195))),'Data Summary'!DE201="Yes"),100-OFFSET('Sanitation Data'!$H$4,0,10*ROW('Sanitation Data'!H195)),NA())</f>
        <v>#N/A</v>
      </c>
      <c r="AQ201" s="530" t="e">
        <f ca="1">+IF(AND(ISNUMBER(OFFSET('Sanitation Data'!$H$6,0,10*ROW('Sanitation Data'!H195))),'Data Summary'!DF201="Yes"),OFFSET('Sanitation Data'!$H$6,0,10*ROW('Sanitation Data'!H195)),NA())</f>
        <v>#N/A</v>
      </c>
      <c r="AR201" s="530" t="e">
        <f ca="1">+IF(AND(ISNUMBER(OFFSET('Sanitation Data'!$H$10,0,10*ROW('Sanitation Data'!H195))),'Data Summary'!DG201="Yes"),OFFSET('Sanitation Data'!$H$10,0,10*ROW('Sanitation Data'!H195)),NA())</f>
        <v>#N/A</v>
      </c>
      <c r="AS201" s="530" t="e">
        <f ca="1">+IF(AND(ISNUMBER(OFFSET('Sanitation Data'!$H$11,0,10*ROW('Sanitation Data'!H195))),'Data Summary'!DH201="Yes"),OFFSET('Sanitation Data'!$H$11,0,10*ROW('Sanitation Data'!H195)),NA())</f>
        <v>#N/A</v>
      </c>
      <c r="AT201" s="530" t="e">
        <f ca="1">+IF(AND(ISNUMBER(OFFSET('Sanitation Data'!$H$12,0,10*ROW('Sanitation Data'!H195))),'Data Summary'!DI201="Yes"),OFFSET('Sanitation Data'!$H$12,0,10*ROW('Sanitation Data'!H195)),NA())</f>
        <v>#N/A</v>
      </c>
      <c r="AU201" s="530" t="e">
        <f ca="1">+IF(AND(ISNUMBER(OFFSET('Sanitation Data'!$I$4,0,10*ROW('Sanitation Data'!I195))),'Data Summary'!DJ201="Yes"),100-OFFSET('Sanitation Data'!$I$4,0,10*ROW('Sanitation Data'!I195)),NA())</f>
        <v>#N/A</v>
      </c>
      <c r="AV201" s="530" t="e">
        <f ca="1">+IF(AND(ISNUMBER(OFFSET('Sanitation Data'!$I$6,0,10*ROW('Sanitation Data'!I195))),'Data Summary'!DK201="Yes"),OFFSET('Sanitation Data'!$I$6,0,10*ROW('Sanitation Data'!I195)),NA())</f>
        <v>#N/A</v>
      </c>
      <c r="AW201" s="530" t="e">
        <f ca="1">+IF(AND(ISNUMBER(OFFSET('Sanitation Data'!$I$10,0,10*ROW('Sanitation Data'!I195))),'Data Summary'!DL201="Yes"),OFFSET('Sanitation Data'!$I$10,0,10*ROW('Sanitation Data'!I195)),NA())</f>
        <v>#N/A</v>
      </c>
      <c r="AX201" s="530" t="e">
        <f ca="1">+IF(AND(ISNUMBER(OFFSET('Sanitation Data'!$I$11,0,10*ROW('Sanitation Data'!I195))),'Data Summary'!DM201="Yes"),OFFSET('Sanitation Data'!$I$11,0,10*ROW('Sanitation Data'!I195)),NA())</f>
        <v>#N/A</v>
      </c>
      <c r="AY201" s="530" t="e">
        <f ca="1">+IF(AND(ISNUMBER(OFFSET('Sanitation Data'!$I$12,0,10*ROW('Sanitation Data'!I195))),'Data Summary'!DN201="Yes"),OFFSET('Sanitation Data'!$I$12,0,10*ROW('Sanitation Data'!I195)),NA())</f>
        <v>#N/A</v>
      </c>
      <c r="AZ201" s="531" t="e">
        <f ca="1">+IF(AND(ISNUMBER(OFFSET('Hygiene Data'!$D$5,0,10*ROW('Hygiene Data'!D195))),'Data Summary'!DO201="Yes"),OFFSET('Hygiene Data'!$D$5,0,10*ROW('Hygiene Data'!D195)),NA())</f>
        <v>#N/A</v>
      </c>
      <c r="BA201" s="531" t="e">
        <f ca="1">+IF(AND(ISNUMBER(OFFSET('Hygiene Data'!$D$7,0,10*ROW('Hygiene Data'!D195))),'Data Summary'!DP201="Yes"),OFFSET('Hygiene Data'!$D$7,0,10*ROW('Hygiene Data'!D195)),NA())</f>
        <v>#N/A</v>
      </c>
      <c r="BB201" s="531" t="e">
        <f ca="1">+IF(AND(ISNUMBER(OFFSET('Hygiene Data'!$D$9,0,10*ROW('Hygiene Data'!D195))),'Data Summary'!DQ201="Yes"),OFFSET('Hygiene Data'!$D$9,0,10*ROW('Hygiene Data'!D195)),NA())</f>
        <v>#N/A</v>
      </c>
      <c r="BC201" s="531" t="e">
        <f ca="1">+IF(AND(ISNUMBER(OFFSET('Hygiene Data'!$E$5,0,10*ROW('Hygiene Data'!E195))),'Data Summary'!DR201="Yes"),OFFSET('Hygiene Data'!$E$5,0,10*ROW('Hygiene Data'!E195)),NA())</f>
        <v>#N/A</v>
      </c>
      <c r="BD201" s="531" t="e">
        <f ca="1">+IF(AND(ISNUMBER(OFFSET('Hygiene Data'!$E$7,0,10*ROW('Hygiene Data'!E195))),'Data Summary'!DS201="Yes"),OFFSET('Hygiene Data'!$E$7,0,10*ROW('Hygiene Data'!E195)),NA())</f>
        <v>#N/A</v>
      </c>
      <c r="BE201" s="531" t="e">
        <f ca="1">+IF(AND(ISNUMBER(OFFSET('Hygiene Data'!$E$9,0,10*ROW('Hygiene Data'!E195))),'Data Summary'!DT201="Yes"),OFFSET('Hygiene Data'!$E$9,0,10*ROW('Hygiene Data'!E195)),NA())</f>
        <v>#N/A</v>
      </c>
      <c r="BF201" s="531" t="e">
        <f ca="1">+IF(AND(ISNUMBER(OFFSET('Hygiene Data'!$F$5,0,10*ROW('Hygiene Data'!F195))),'Data Summary'!DU201="Yes"),OFFSET('Hygiene Data'!$F$5,0,10*ROW('Hygiene Data'!F195)),NA())</f>
        <v>#N/A</v>
      </c>
      <c r="BG201" s="531" t="e">
        <f ca="1">+IF(AND(ISNUMBER(OFFSET('Hygiene Data'!$F$7,0,10*ROW('Hygiene Data'!F195))),'Data Summary'!DV201="Yes"),OFFSET('Hygiene Data'!$F$7,0,10*ROW('Hygiene Data'!F195)),NA())</f>
        <v>#N/A</v>
      </c>
      <c r="BH201" s="531" t="e">
        <f ca="1">+IF(AND(ISNUMBER(OFFSET('Hygiene Data'!$F$9,0,10*ROW('Hygiene Data'!F195))),'Data Summary'!DW201="Yes"),OFFSET('Hygiene Data'!$F$9,0,10*ROW('Hygiene Data'!F195)),NA())</f>
        <v>#N/A</v>
      </c>
      <c r="BI201" s="531" t="e">
        <f ca="1">+IF(AND(ISNUMBER(OFFSET('Hygiene Data'!$G$5,0,10*ROW('Hygiene Data'!G195))),'Data Summary'!DX201="Yes"),OFFSET('Hygiene Data'!$G$5,0,10*ROW('Hygiene Data'!G195)),NA())</f>
        <v>#N/A</v>
      </c>
      <c r="BJ201" s="531" t="e">
        <f ca="1">+IF(AND(ISNUMBER(OFFSET('Hygiene Data'!$G$7,0,10*ROW('Hygiene Data'!G195))),'Data Summary'!DY201="Yes"),OFFSET('Hygiene Data'!$G$7,0,10*ROW('Hygiene Data'!G195)),NA())</f>
        <v>#N/A</v>
      </c>
      <c r="BK201" s="531" t="e">
        <f ca="1">+IF(AND(ISNUMBER(OFFSET('Hygiene Data'!$G$9,0,10*ROW('Hygiene Data'!G195))),'Data Summary'!DZ201="Yes"),OFFSET('Hygiene Data'!$G$9,0,10*ROW('Hygiene Data'!G195)),NA())</f>
        <v>#N/A</v>
      </c>
      <c r="BL201" s="531" t="e">
        <f ca="1">+IF(AND(ISNUMBER(OFFSET('Hygiene Data'!$H$5,0,10*ROW('Hygiene Data'!H195))),'Data Summary'!EA201="Yes"),OFFSET('Hygiene Data'!$H$5,0,10*ROW('Hygiene Data'!H195)),NA())</f>
        <v>#N/A</v>
      </c>
      <c r="BM201" s="531" t="e">
        <f ca="1">+IF(AND(ISNUMBER(OFFSET('Hygiene Data'!$H$7,0,10*ROW('Hygiene Data'!H195))),'Data Summary'!EB201="Yes"),OFFSET('Hygiene Data'!$H$7,0,10*ROW('Hygiene Data'!H195)),NA())</f>
        <v>#N/A</v>
      </c>
      <c r="BN201" s="531" t="e">
        <f ca="1">+IF(AND(ISNUMBER(OFFSET('Hygiene Data'!$H$9,0,10*ROW('Hygiene Data'!H195))),'Data Summary'!EC201="Yes"),OFFSET('Hygiene Data'!$H$9,0,10*ROW('Hygiene Data'!H195)),NA())</f>
        <v>#N/A</v>
      </c>
      <c r="BO201" s="531" t="e">
        <f ca="1">+IF(AND(ISNUMBER(OFFSET('Hygiene Data'!$I$5,0,10*ROW('Hygiene Data'!I195))),'Data Summary'!ED201="Yes"),OFFSET('Hygiene Data'!$I$5,0,10*ROW('Hygiene Data'!I195)),NA())</f>
        <v>#N/A</v>
      </c>
      <c r="BP201" s="531" t="e">
        <f ca="1">+IF(AND(ISNUMBER(OFFSET('Hygiene Data'!$I$7,0,10*ROW('Hygiene Data'!I195))),'Data Summary'!EE201="Yes"),OFFSET('Hygiene Data'!$I$7,0,10*ROW('Hygiene Data'!I195)),NA())</f>
        <v>#N/A</v>
      </c>
      <c r="BQ201" s="531" t="e">
        <f ca="1">+IF(AND(ISNUMBER(OFFSET('Hygiene Data'!$I$9,0,10*ROW('Hygiene Data'!I195))),'Data Summary'!EF201="Yes"),OFFSET('Hygiene Data'!$I$9,0,10*ROW('Hygiene Data'!I195)),NA())</f>
        <v>#N/A</v>
      </c>
    </row>
    <row r="202" spans="1:69" x14ac:dyDescent="0.25">
      <c r="A202" s="527" t="e">
        <f ca="1">+RIGHT('Data Summary'!A202,LEN('Data Summary'!A202)-9)</f>
        <v>#VALUE!</v>
      </c>
      <c r="B202" s="501" t="str">
        <f ca="1">+IF(ISTEXT('Data Summary'!B202),'Data Summary'!B202,"")</f>
        <v/>
      </c>
      <c r="C202" s="528" t="e">
        <f ca="1">+VALUE('Data Summary'!C202)</f>
        <v>#VALUE!</v>
      </c>
      <c r="D202" s="529" t="e">
        <f ca="1">+IF(AND(ISNUMBER(OFFSET('Water Data'!$D$4,0,10*ROW('Water Data'!D196))),'Data Summary'!BS202="Yes"),100-OFFSET('Water Data'!$D$4,0,10*ROW('Water Data'!D196)),NA())</f>
        <v>#N/A</v>
      </c>
      <c r="E202" s="529" t="e">
        <f ca="1">+IF(AND(ISNUMBER(OFFSET('Water Data'!$D$6,0,10*ROW('Water Data'!D196))),'Data Summary'!BT202="Yes"),OFFSET('Water Data'!$D$6,0,10*ROW('Water Data'!D196)),NA())</f>
        <v>#N/A</v>
      </c>
      <c r="F202" s="529" t="e">
        <f ca="1">+IF(AND(ISNUMBER(OFFSET('Water Data'!$D$9,0,10*ROW('Water Data'!D196))),'Data Summary'!BU202="Yes"),OFFSET('Water Data'!$D$9,0,10*ROW('Water Data'!D196)),NA())</f>
        <v>#N/A</v>
      </c>
      <c r="G202" s="529" t="e">
        <f ca="1">+IF(AND(ISNUMBER(OFFSET('Water Data'!$E$4,0,10*ROW('Water Data'!E196))),'Data Summary'!BV202="Yes"),100-OFFSET('Water Data'!$E$4,0,10*ROW('Water Data'!E196)),NA())</f>
        <v>#N/A</v>
      </c>
      <c r="H202" s="529" t="e">
        <f ca="1">+IF(AND(ISNUMBER(OFFSET('Water Data'!$E$6,0,10*ROW('Water Data'!E196))),'Data Summary'!BW202="Yes"),OFFSET('Water Data'!$E$6,0,10*ROW('Water Data'!E196)),NA())</f>
        <v>#N/A</v>
      </c>
      <c r="I202" s="529" t="e">
        <f ca="1">+IF(AND(ISNUMBER(OFFSET('Water Data'!$E$9,0,10*ROW('Water Data'!E196))),'Data Summary'!BX202="Yes"),OFFSET('Water Data'!$E$9,0,10*ROW('Water Data'!E196)),NA())</f>
        <v>#N/A</v>
      </c>
      <c r="J202" s="529" t="e">
        <f ca="1">+IF(AND(ISNUMBER(OFFSET('Water Data'!$F$4,0,10*ROW('Water Data'!F196))),'Data Summary'!BY202="Yes"),100-OFFSET('Water Data'!$F$4,0,10*ROW('Water Data'!F196)),NA())</f>
        <v>#N/A</v>
      </c>
      <c r="K202" s="529" t="e">
        <f ca="1">+IF(AND(ISNUMBER(OFFSET('Water Data'!$F$6,0,10*ROW('Water Data'!F196))),'Data Summary'!BZ202="Yes"),OFFSET('Water Data'!$F$6,0,10*ROW('Water Data'!F196)),NA())</f>
        <v>#N/A</v>
      </c>
      <c r="L202" s="529" t="e">
        <f ca="1">+IF(AND(ISNUMBER(OFFSET('Water Data'!$F$9,0,10*ROW('Water Data'!F196))),'Data Summary'!CA202="Yes"),OFFSET('Water Data'!$F$9,0,10*ROW('Water Data'!F196)),NA())</f>
        <v>#N/A</v>
      </c>
      <c r="M202" s="529" t="e">
        <f ca="1">+IF(AND(ISNUMBER(OFFSET('Water Data'!$G$4,0,10*ROW('Water Data'!G196))),'Data Summary'!CB202="Yes"),100-OFFSET('Water Data'!$G$4,0,10*ROW('Water Data'!G196)),NA())</f>
        <v>#N/A</v>
      </c>
      <c r="N202" s="529" t="e">
        <f ca="1">+IF(AND(ISNUMBER(OFFSET('Water Data'!$G$6,0,10*ROW('Water Data'!G196))),'Data Summary'!CC202="Yes"),OFFSET('Water Data'!$G$6,0,10*ROW('Water Data'!G196)),NA())</f>
        <v>#N/A</v>
      </c>
      <c r="O202" s="529" t="e">
        <f ca="1">+IF(AND(ISNUMBER(OFFSET('Water Data'!$G$9,0,10*ROW('Water Data'!G196))),'Data Summary'!CD202="Yes"),OFFSET('Water Data'!$G$9,0,10*ROW('Water Data'!G196)),NA())</f>
        <v>#N/A</v>
      </c>
      <c r="P202" s="529" t="e">
        <f ca="1">+IF(AND(ISNUMBER(OFFSET('Water Data'!$H$4,0,10*ROW('Water Data'!H196))),'Data Summary'!CE202="Yes"),100-OFFSET('Water Data'!$H$4,0,10*ROW('Water Data'!H196)),NA())</f>
        <v>#N/A</v>
      </c>
      <c r="Q202" s="529" t="e">
        <f ca="1">+IF(AND(ISNUMBER(OFFSET('Water Data'!$H$6,0,10*ROW('Water Data'!H196))),'Data Summary'!CF202="Yes"),OFFSET('Water Data'!$H$6,0,10*ROW('Water Data'!H196)),NA())</f>
        <v>#N/A</v>
      </c>
      <c r="R202" s="529" t="e">
        <f ca="1">+IF(AND(ISNUMBER(OFFSET('Water Data'!$H$9,0,10*ROW('Water Data'!H196))),'Data Summary'!CG202="Yes"),OFFSET('Water Data'!$H$9,0,10*ROW('Water Data'!H196)),NA())</f>
        <v>#N/A</v>
      </c>
      <c r="S202" s="529" t="e">
        <f ca="1">+IF(AND(ISNUMBER(OFFSET('Water Data'!$I$4,0,10*ROW('Water Data'!I196))),'Data Summary'!CH202="Yes"),100-OFFSET('Water Data'!$I$4,0,10*ROW('Water Data'!I196)),NA())</f>
        <v>#N/A</v>
      </c>
      <c r="T202" s="529" t="e">
        <f ca="1">+IF(AND(ISNUMBER(OFFSET('Water Data'!$I$6,0,10*ROW('Water Data'!I196))),'Data Summary'!CI202="Yes"),OFFSET('Water Data'!$I$6,0,10*ROW('Water Data'!I196)),NA())</f>
        <v>#N/A</v>
      </c>
      <c r="U202" s="529" t="e">
        <f ca="1">+IF(AND(ISNUMBER(OFFSET('Water Data'!$I$9,0,10*ROW('Water Data'!I196))),'Data Summary'!CJ202="Yes"),OFFSET('Water Data'!$I$9,0,10*ROW('Water Data'!I196)),NA())</f>
        <v>#N/A</v>
      </c>
      <c r="V202" s="530" t="e">
        <f ca="1">+IF(AND(ISNUMBER(OFFSET('Sanitation Data'!$D$4,0,10*ROW('Sanitation Data'!D196))),'Data Summary'!CK202="Yes"),100-OFFSET('Sanitation Data'!$D$4,0,10*ROW('Sanitation Data'!D196)),NA())</f>
        <v>#N/A</v>
      </c>
      <c r="W202" s="530" t="e">
        <f ca="1">+IF(AND(ISNUMBER(OFFSET('Sanitation Data'!$D$6,0,10*ROW('Sanitation Data'!D196))),'Data Summary'!CL202="Yes"),OFFSET('Sanitation Data'!$D$6,0,10*ROW('Sanitation Data'!D196)),NA())</f>
        <v>#N/A</v>
      </c>
      <c r="X202" s="530" t="e">
        <f ca="1">+IF(AND(ISNUMBER(OFFSET('Sanitation Data'!$D$10,0,10*ROW('Sanitation Data'!D196))),'Data Summary'!CM202="Yes"),OFFSET('Sanitation Data'!$D$10,0,10*ROW('Sanitation Data'!D196)),NA())</f>
        <v>#N/A</v>
      </c>
      <c r="Y202" s="530" t="e">
        <f ca="1">+IF(AND(ISNUMBER(OFFSET('Sanitation Data'!$D$11,0,10*ROW('Sanitation Data'!D196))),'Data Summary'!CN202="Yes"),OFFSET('Sanitation Data'!$D$11,0,10*ROW('Sanitation Data'!D196)),NA())</f>
        <v>#N/A</v>
      </c>
      <c r="Z202" s="530" t="e">
        <f ca="1">+IF(AND(ISNUMBER(OFFSET('Sanitation Data'!$D$12,0,10*ROW('Sanitation Data'!D196))),'Data Summary'!CO202="Yes"),OFFSET('Sanitation Data'!$D$12,0,10*ROW('Sanitation Data'!D196)),NA())</f>
        <v>#N/A</v>
      </c>
      <c r="AA202" s="530" t="e">
        <f ca="1">+IF(AND(ISNUMBER(OFFSET('Sanitation Data'!$E$4,0,10*ROW('Sanitation Data'!E196))),'Data Summary'!CP202="Yes"),100-OFFSET('Sanitation Data'!$E$4,0,10*ROW('Sanitation Data'!E196)),NA())</f>
        <v>#N/A</v>
      </c>
      <c r="AB202" s="530" t="e">
        <f ca="1">+IF(AND(ISNUMBER(OFFSET('Sanitation Data'!$E$6,0,10*ROW('Sanitation Data'!E196))),'Data Summary'!CQ202="Yes"),OFFSET('Sanitation Data'!$E$6,0,10*ROW('Sanitation Data'!E196)),NA())</f>
        <v>#N/A</v>
      </c>
      <c r="AC202" s="530" t="e">
        <f ca="1">+IF(AND(ISNUMBER(OFFSET('Sanitation Data'!$E$10,0,10*ROW('Sanitation Data'!E196))),'Data Summary'!CR202="Yes"),OFFSET('Sanitation Data'!$E$10,0,10*ROW('Sanitation Data'!E196)),NA())</f>
        <v>#N/A</v>
      </c>
      <c r="AD202" s="530" t="e">
        <f ca="1">+IF(AND(ISNUMBER(OFFSET('Sanitation Data'!$E$11,0,10*ROW('Sanitation Data'!E196))),'Data Summary'!CS202="Yes"),OFFSET('Sanitation Data'!$E$11,0,10*ROW('Sanitation Data'!E196)),NA())</f>
        <v>#N/A</v>
      </c>
      <c r="AE202" s="530" t="e">
        <f ca="1">+IF(AND(ISNUMBER(OFFSET('Sanitation Data'!$E$12,0,10*ROW('Sanitation Data'!E196))),'Data Summary'!CT202="Yes"),OFFSET('Sanitation Data'!$E$12,0,10*ROW('Sanitation Data'!E196)),NA())</f>
        <v>#N/A</v>
      </c>
      <c r="AF202" s="530" t="e">
        <f ca="1">+IF(AND(ISNUMBER(OFFSET('Sanitation Data'!$F$4,0,10*ROW('Sanitation Data'!F196))),'Data Summary'!CU202="Yes"),100-OFFSET('Sanitation Data'!$F$4,0,10*ROW('Sanitation Data'!F196)),NA())</f>
        <v>#N/A</v>
      </c>
      <c r="AG202" s="530" t="e">
        <f ca="1">+IF(AND(ISNUMBER(OFFSET('Sanitation Data'!$F$6,0,10*ROW('Sanitation Data'!F196))),'Data Summary'!CV202="Yes"),OFFSET('Sanitation Data'!$F$6,0,10*ROW('Sanitation Data'!F196)),NA())</f>
        <v>#N/A</v>
      </c>
      <c r="AH202" s="530" t="e">
        <f ca="1">+IF(AND(ISNUMBER(OFFSET('Sanitation Data'!$F$10,0,10*ROW('Sanitation Data'!F196))),'Data Summary'!CW202="Yes"),OFFSET('Sanitation Data'!$F$10,0,10*ROW('Sanitation Data'!F196)),NA())</f>
        <v>#N/A</v>
      </c>
      <c r="AI202" s="530" t="e">
        <f ca="1">+IF(AND(ISNUMBER(OFFSET('Sanitation Data'!$F$11,0,10*ROW('Sanitation Data'!F196))),'Data Summary'!CX202="Yes"),OFFSET('Sanitation Data'!$F$11,0,10*ROW('Sanitation Data'!F196)),NA())</f>
        <v>#N/A</v>
      </c>
      <c r="AJ202" s="530" t="e">
        <f ca="1">+IF(AND(ISNUMBER(OFFSET('Sanitation Data'!$F$12,0,10*ROW('Sanitation Data'!F196))),'Data Summary'!CY202="Yes"),OFFSET('Sanitation Data'!$F$12,0,10*ROW('Sanitation Data'!F196)),NA())</f>
        <v>#N/A</v>
      </c>
      <c r="AK202" s="530" t="e">
        <f ca="1">+IF(AND(ISNUMBER(OFFSET('Sanitation Data'!$G$4,0,10*ROW('Sanitation Data'!G196))),'Data Summary'!CZ202="Yes"),100-OFFSET('Sanitation Data'!$G$4,0,10*ROW('Sanitation Data'!G196)),NA())</f>
        <v>#N/A</v>
      </c>
      <c r="AL202" s="530" t="e">
        <f ca="1">+IF(AND(ISNUMBER(OFFSET('Sanitation Data'!$G$6,0,10*ROW('Sanitation Data'!G196))),'Data Summary'!DA202="Yes"),OFFSET('Sanitation Data'!$G$6,0,10*ROW('Sanitation Data'!G196)),NA())</f>
        <v>#N/A</v>
      </c>
      <c r="AM202" s="530" t="e">
        <f ca="1">+IF(AND(ISNUMBER(OFFSET('Sanitation Data'!$G$10,0,10*ROW('Sanitation Data'!G196))),'Data Summary'!DB202="Yes"),OFFSET('Sanitation Data'!$G$10,0,10*ROW('Sanitation Data'!G196)),NA())</f>
        <v>#N/A</v>
      </c>
      <c r="AN202" s="530" t="e">
        <f ca="1">+IF(AND(ISNUMBER(OFFSET('Sanitation Data'!$G$11,0,10*ROW('Sanitation Data'!G196))),'Data Summary'!DC202="Yes"),OFFSET('Sanitation Data'!$G$11,0,10*ROW('Sanitation Data'!G196)),NA())</f>
        <v>#N/A</v>
      </c>
      <c r="AO202" s="530" t="e">
        <f ca="1">+IF(AND(ISNUMBER(OFFSET('Sanitation Data'!$G$12,0,10*ROW('Sanitation Data'!G196))),'Data Summary'!DD202="Yes"),OFFSET('Sanitation Data'!$G$12,0,10*ROW('Sanitation Data'!G196)),NA())</f>
        <v>#N/A</v>
      </c>
      <c r="AP202" s="530" t="e">
        <f ca="1">+IF(AND(ISNUMBER(OFFSET('Sanitation Data'!$H$4,0,10*ROW('Sanitation Data'!H196))),'Data Summary'!DE202="Yes"),100-OFFSET('Sanitation Data'!$H$4,0,10*ROW('Sanitation Data'!H196)),NA())</f>
        <v>#N/A</v>
      </c>
      <c r="AQ202" s="530" t="e">
        <f ca="1">+IF(AND(ISNUMBER(OFFSET('Sanitation Data'!$H$6,0,10*ROW('Sanitation Data'!H196))),'Data Summary'!DF202="Yes"),OFFSET('Sanitation Data'!$H$6,0,10*ROW('Sanitation Data'!H196)),NA())</f>
        <v>#N/A</v>
      </c>
      <c r="AR202" s="530" t="e">
        <f ca="1">+IF(AND(ISNUMBER(OFFSET('Sanitation Data'!$H$10,0,10*ROW('Sanitation Data'!H196))),'Data Summary'!DG202="Yes"),OFFSET('Sanitation Data'!$H$10,0,10*ROW('Sanitation Data'!H196)),NA())</f>
        <v>#N/A</v>
      </c>
      <c r="AS202" s="530" t="e">
        <f ca="1">+IF(AND(ISNUMBER(OFFSET('Sanitation Data'!$H$11,0,10*ROW('Sanitation Data'!H196))),'Data Summary'!DH202="Yes"),OFFSET('Sanitation Data'!$H$11,0,10*ROW('Sanitation Data'!H196)),NA())</f>
        <v>#N/A</v>
      </c>
      <c r="AT202" s="530" t="e">
        <f ca="1">+IF(AND(ISNUMBER(OFFSET('Sanitation Data'!$H$12,0,10*ROW('Sanitation Data'!H196))),'Data Summary'!DI202="Yes"),OFFSET('Sanitation Data'!$H$12,0,10*ROW('Sanitation Data'!H196)),NA())</f>
        <v>#N/A</v>
      </c>
      <c r="AU202" s="530" t="e">
        <f ca="1">+IF(AND(ISNUMBER(OFFSET('Sanitation Data'!$I$4,0,10*ROW('Sanitation Data'!I196))),'Data Summary'!DJ202="Yes"),100-OFFSET('Sanitation Data'!$I$4,0,10*ROW('Sanitation Data'!I196)),NA())</f>
        <v>#N/A</v>
      </c>
      <c r="AV202" s="530" t="e">
        <f ca="1">+IF(AND(ISNUMBER(OFFSET('Sanitation Data'!$I$6,0,10*ROW('Sanitation Data'!I196))),'Data Summary'!DK202="Yes"),OFFSET('Sanitation Data'!$I$6,0,10*ROW('Sanitation Data'!I196)),NA())</f>
        <v>#N/A</v>
      </c>
      <c r="AW202" s="530" t="e">
        <f ca="1">+IF(AND(ISNUMBER(OFFSET('Sanitation Data'!$I$10,0,10*ROW('Sanitation Data'!I196))),'Data Summary'!DL202="Yes"),OFFSET('Sanitation Data'!$I$10,0,10*ROW('Sanitation Data'!I196)),NA())</f>
        <v>#N/A</v>
      </c>
      <c r="AX202" s="530" t="e">
        <f ca="1">+IF(AND(ISNUMBER(OFFSET('Sanitation Data'!$I$11,0,10*ROW('Sanitation Data'!I196))),'Data Summary'!DM202="Yes"),OFFSET('Sanitation Data'!$I$11,0,10*ROW('Sanitation Data'!I196)),NA())</f>
        <v>#N/A</v>
      </c>
      <c r="AY202" s="530" t="e">
        <f ca="1">+IF(AND(ISNUMBER(OFFSET('Sanitation Data'!$I$12,0,10*ROW('Sanitation Data'!I196))),'Data Summary'!DN202="Yes"),OFFSET('Sanitation Data'!$I$12,0,10*ROW('Sanitation Data'!I196)),NA())</f>
        <v>#N/A</v>
      </c>
      <c r="AZ202" s="531" t="e">
        <f ca="1">+IF(AND(ISNUMBER(OFFSET('Hygiene Data'!$D$5,0,10*ROW('Hygiene Data'!D196))),'Data Summary'!DO202="Yes"),OFFSET('Hygiene Data'!$D$5,0,10*ROW('Hygiene Data'!D196)),NA())</f>
        <v>#N/A</v>
      </c>
      <c r="BA202" s="531" t="e">
        <f ca="1">+IF(AND(ISNUMBER(OFFSET('Hygiene Data'!$D$7,0,10*ROW('Hygiene Data'!D196))),'Data Summary'!DP202="Yes"),OFFSET('Hygiene Data'!$D$7,0,10*ROW('Hygiene Data'!D196)),NA())</f>
        <v>#N/A</v>
      </c>
      <c r="BB202" s="531" t="e">
        <f ca="1">+IF(AND(ISNUMBER(OFFSET('Hygiene Data'!$D$9,0,10*ROW('Hygiene Data'!D196))),'Data Summary'!DQ202="Yes"),OFFSET('Hygiene Data'!$D$9,0,10*ROW('Hygiene Data'!D196)),NA())</f>
        <v>#N/A</v>
      </c>
      <c r="BC202" s="531" t="e">
        <f ca="1">+IF(AND(ISNUMBER(OFFSET('Hygiene Data'!$E$5,0,10*ROW('Hygiene Data'!E196))),'Data Summary'!DR202="Yes"),OFFSET('Hygiene Data'!$E$5,0,10*ROW('Hygiene Data'!E196)),NA())</f>
        <v>#N/A</v>
      </c>
      <c r="BD202" s="531" t="e">
        <f ca="1">+IF(AND(ISNUMBER(OFFSET('Hygiene Data'!$E$7,0,10*ROW('Hygiene Data'!E196))),'Data Summary'!DS202="Yes"),OFFSET('Hygiene Data'!$E$7,0,10*ROW('Hygiene Data'!E196)),NA())</f>
        <v>#N/A</v>
      </c>
      <c r="BE202" s="531" t="e">
        <f ca="1">+IF(AND(ISNUMBER(OFFSET('Hygiene Data'!$E$9,0,10*ROW('Hygiene Data'!E196))),'Data Summary'!DT202="Yes"),OFFSET('Hygiene Data'!$E$9,0,10*ROW('Hygiene Data'!E196)),NA())</f>
        <v>#N/A</v>
      </c>
      <c r="BF202" s="531" t="e">
        <f ca="1">+IF(AND(ISNUMBER(OFFSET('Hygiene Data'!$F$5,0,10*ROW('Hygiene Data'!F196))),'Data Summary'!DU202="Yes"),OFFSET('Hygiene Data'!$F$5,0,10*ROW('Hygiene Data'!F196)),NA())</f>
        <v>#N/A</v>
      </c>
      <c r="BG202" s="531" t="e">
        <f ca="1">+IF(AND(ISNUMBER(OFFSET('Hygiene Data'!$F$7,0,10*ROW('Hygiene Data'!F196))),'Data Summary'!DV202="Yes"),OFFSET('Hygiene Data'!$F$7,0,10*ROW('Hygiene Data'!F196)),NA())</f>
        <v>#N/A</v>
      </c>
      <c r="BH202" s="531" t="e">
        <f ca="1">+IF(AND(ISNUMBER(OFFSET('Hygiene Data'!$F$9,0,10*ROW('Hygiene Data'!F196))),'Data Summary'!DW202="Yes"),OFFSET('Hygiene Data'!$F$9,0,10*ROW('Hygiene Data'!F196)),NA())</f>
        <v>#N/A</v>
      </c>
      <c r="BI202" s="531" t="e">
        <f ca="1">+IF(AND(ISNUMBER(OFFSET('Hygiene Data'!$G$5,0,10*ROW('Hygiene Data'!G196))),'Data Summary'!DX202="Yes"),OFFSET('Hygiene Data'!$G$5,0,10*ROW('Hygiene Data'!G196)),NA())</f>
        <v>#N/A</v>
      </c>
      <c r="BJ202" s="531" t="e">
        <f ca="1">+IF(AND(ISNUMBER(OFFSET('Hygiene Data'!$G$7,0,10*ROW('Hygiene Data'!G196))),'Data Summary'!DY202="Yes"),OFFSET('Hygiene Data'!$G$7,0,10*ROW('Hygiene Data'!G196)),NA())</f>
        <v>#N/A</v>
      </c>
      <c r="BK202" s="531" t="e">
        <f ca="1">+IF(AND(ISNUMBER(OFFSET('Hygiene Data'!$G$9,0,10*ROW('Hygiene Data'!G196))),'Data Summary'!DZ202="Yes"),OFFSET('Hygiene Data'!$G$9,0,10*ROW('Hygiene Data'!G196)),NA())</f>
        <v>#N/A</v>
      </c>
      <c r="BL202" s="531" t="e">
        <f ca="1">+IF(AND(ISNUMBER(OFFSET('Hygiene Data'!$H$5,0,10*ROW('Hygiene Data'!H196))),'Data Summary'!EA202="Yes"),OFFSET('Hygiene Data'!$H$5,0,10*ROW('Hygiene Data'!H196)),NA())</f>
        <v>#N/A</v>
      </c>
      <c r="BM202" s="531" t="e">
        <f ca="1">+IF(AND(ISNUMBER(OFFSET('Hygiene Data'!$H$7,0,10*ROW('Hygiene Data'!H196))),'Data Summary'!EB202="Yes"),OFFSET('Hygiene Data'!$H$7,0,10*ROW('Hygiene Data'!H196)),NA())</f>
        <v>#N/A</v>
      </c>
      <c r="BN202" s="531" t="e">
        <f ca="1">+IF(AND(ISNUMBER(OFFSET('Hygiene Data'!$H$9,0,10*ROW('Hygiene Data'!H196))),'Data Summary'!EC202="Yes"),OFFSET('Hygiene Data'!$H$9,0,10*ROW('Hygiene Data'!H196)),NA())</f>
        <v>#N/A</v>
      </c>
      <c r="BO202" s="531" t="e">
        <f ca="1">+IF(AND(ISNUMBER(OFFSET('Hygiene Data'!$I$5,0,10*ROW('Hygiene Data'!I196))),'Data Summary'!ED202="Yes"),OFFSET('Hygiene Data'!$I$5,0,10*ROW('Hygiene Data'!I196)),NA())</f>
        <v>#N/A</v>
      </c>
      <c r="BP202" s="531" t="e">
        <f ca="1">+IF(AND(ISNUMBER(OFFSET('Hygiene Data'!$I$7,0,10*ROW('Hygiene Data'!I196))),'Data Summary'!EE202="Yes"),OFFSET('Hygiene Data'!$I$7,0,10*ROW('Hygiene Data'!I196)),NA())</f>
        <v>#N/A</v>
      </c>
      <c r="BQ202" s="531" t="e">
        <f ca="1">+IF(AND(ISNUMBER(OFFSET('Hygiene Data'!$I$9,0,10*ROW('Hygiene Data'!I196))),'Data Summary'!EF202="Yes"),OFFSET('Hygiene Data'!$I$9,0,10*ROW('Hygiene Data'!I196)),NA())</f>
        <v>#N/A</v>
      </c>
    </row>
    <row r="203" spans="1:69" x14ac:dyDescent="0.25">
      <c r="A203" s="527" t="e">
        <f ca="1">+RIGHT('Data Summary'!A203,LEN('Data Summary'!A203)-9)</f>
        <v>#VALUE!</v>
      </c>
      <c r="B203" s="501" t="str">
        <f ca="1">+IF(ISTEXT('Data Summary'!B203),'Data Summary'!B203,"")</f>
        <v/>
      </c>
      <c r="C203" s="528" t="e">
        <f ca="1">+VALUE('Data Summary'!C203)</f>
        <v>#VALUE!</v>
      </c>
      <c r="D203" s="529" t="e">
        <f ca="1">+IF(AND(ISNUMBER(OFFSET('Water Data'!$D$4,0,10*ROW('Water Data'!D197))),'Data Summary'!BS203="Yes"),100-OFFSET('Water Data'!$D$4,0,10*ROW('Water Data'!D197)),NA())</f>
        <v>#N/A</v>
      </c>
      <c r="E203" s="529" t="e">
        <f ca="1">+IF(AND(ISNUMBER(OFFSET('Water Data'!$D$6,0,10*ROW('Water Data'!D197))),'Data Summary'!BT203="Yes"),OFFSET('Water Data'!$D$6,0,10*ROW('Water Data'!D197)),NA())</f>
        <v>#N/A</v>
      </c>
      <c r="F203" s="529" t="e">
        <f ca="1">+IF(AND(ISNUMBER(OFFSET('Water Data'!$D$9,0,10*ROW('Water Data'!D197))),'Data Summary'!BU203="Yes"),OFFSET('Water Data'!$D$9,0,10*ROW('Water Data'!D197)),NA())</f>
        <v>#N/A</v>
      </c>
      <c r="G203" s="529" t="e">
        <f ca="1">+IF(AND(ISNUMBER(OFFSET('Water Data'!$E$4,0,10*ROW('Water Data'!E197))),'Data Summary'!BV203="Yes"),100-OFFSET('Water Data'!$E$4,0,10*ROW('Water Data'!E197)),NA())</f>
        <v>#N/A</v>
      </c>
      <c r="H203" s="529" t="e">
        <f ca="1">+IF(AND(ISNUMBER(OFFSET('Water Data'!$E$6,0,10*ROW('Water Data'!E197))),'Data Summary'!BW203="Yes"),OFFSET('Water Data'!$E$6,0,10*ROW('Water Data'!E197)),NA())</f>
        <v>#N/A</v>
      </c>
      <c r="I203" s="529" t="e">
        <f ca="1">+IF(AND(ISNUMBER(OFFSET('Water Data'!$E$9,0,10*ROW('Water Data'!E197))),'Data Summary'!BX203="Yes"),OFFSET('Water Data'!$E$9,0,10*ROW('Water Data'!E197)),NA())</f>
        <v>#N/A</v>
      </c>
      <c r="J203" s="529" t="e">
        <f ca="1">+IF(AND(ISNUMBER(OFFSET('Water Data'!$F$4,0,10*ROW('Water Data'!F197))),'Data Summary'!BY203="Yes"),100-OFFSET('Water Data'!$F$4,0,10*ROW('Water Data'!F197)),NA())</f>
        <v>#N/A</v>
      </c>
      <c r="K203" s="529" t="e">
        <f ca="1">+IF(AND(ISNUMBER(OFFSET('Water Data'!$F$6,0,10*ROW('Water Data'!F197))),'Data Summary'!BZ203="Yes"),OFFSET('Water Data'!$F$6,0,10*ROW('Water Data'!F197)),NA())</f>
        <v>#N/A</v>
      </c>
      <c r="L203" s="529" t="e">
        <f ca="1">+IF(AND(ISNUMBER(OFFSET('Water Data'!$F$9,0,10*ROW('Water Data'!F197))),'Data Summary'!CA203="Yes"),OFFSET('Water Data'!$F$9,0,10*ROW('Water Data'!F197)),NA())</f>
        <v>#N/A</v>
      </c>
      <c r="M203" s="529" t="e">
        <f ca="1">+IF(AND(ISNUMBER(OFFSET('Water Data'!$G$4,0,10*ROW('Water Data'!G197))),'Data Summary'!CB203="Yes"),100-OFFSET('Water Data'!$G$4,0,10*ROW('Water Data'!G197)),NA())</f>
        <v>#N/A</v>
      </c>
      <c r="N203" s="529" t="e">
        <f ca="1">+IF(AND(ISNUMBER(OFFSET('Water Data'!$G$6,0,10*ROW('Water Data'!G197))),'Data Summary'!CC203="Yes"),OFFSET('Water Data'!$G$6,0,10*ROW('Water Data'!G197)),NA())</f>
        <v>#N/A</v>
      </c>
      <c r="O203" s="529" t="e">
        <f ca="1">+IF(AND(ISNUMBER(OFFSET('Water Data'!$G$9,0,10*ROW('Water Data'!G197))),'Data Summary'!CD203="Yes"),OFFSET('Water Data'!$G$9,0,10*ROW('Water Data'!G197)),NA())</f>
        <v>#N/A</v>
      </c>
      <c r="P203" s="529" t="e">
        <f ca="1">+IF(AND(ISNUMBER(OFFSET('Water Data'!$H$4,0,10*ROW('Water Data'!H197))),'Data Summary'!CE203="Yes"),100-OFFSET('Water Data'!$H$4,0,10*ROW('Water Data'!H197)),NA())</f>
        <v>#N/A</v>
      </c>
      <c r="Q203" s="529" t="e">
        <f ca="1">+IF(AND(ISNUMBER(OFFSET('Water Data'!$H$6,0,10*ROW('Water Data'!H197))),'Data Summary'!CF203="Yes"),OFFSET('Water Data'!$H$6,0,10*ROW('Water Data'!H197)),NA())</f>
        <v>#N/A</v>
      </c>
      <c r="R203" s="529" t="e">
        <f ca="1">+IF(AND(ISNUMBER(OFFSET('Water Data'!$H$9,0,10*ROW('Water Data'!H197))),'Data Summary'!CG203="Yes"),OFFSET('Water Data'!$H$9,0,10*ROW('Water Data'!H197)),NA())</f>
        <v>#N/A</v>
      </c>
      <c r="S203" s="529" t="e">
        <f ca="1">+IF(AND(ISNUMBER(OFFSET('Water Data'!$I$4,0,10*ROW('Water Data'!I197))),'Data Summary'!CH203="Yes"),100-OFFSET('Water Data'!$I$4,0,10*ROW('Water Data'!I197)),NA())</f>
        <v>#N/A</v>
      </c>
      <c r="T203" s="529" t="e">
        <f ca="1">+IF(AND(ISNUMBER(OFFSET('Water Data'!$I$6,0,10*ROW('Water Data'!I197))),'Data Summary'!CI203="Yes"),OFFSET('Water Data'!$I$6,0,10*ROW('Water Data'!I197)),NA())</f>
        <v>#N/A</v>
      </c>
      <c r="U203" s="529" t="e">
        <f ca="1">+IF(AND(ISNUMBER(OFFSET('Water Data'!$I$9,0,10*ROW('Water Data'!I197))),'Data Summary'!CJ203="Yes"),OFFSET('Water Data'!$I$9,0,10*ROW('Water Data'!I197)),NA())</f>
        <v>#N/A</v>
      </c>
      <c r="V203" s="530" t="e">
        <f ca="1">+IF(AND(ISNUMBER(OFFSET('Sanitation Data'!$D$4,0,10*ROW('Sanitation Data'!D197))),'Data Summary'!CK203="Yes"),100-OFFSET('Sanitation Data'!$D$4,0,10*ROW('Sanitation Data'!D197)),NA())</f>
        <v>#N/A</v>
      </c>
      <c r="W203" s="530" t="e">
        <f ca="1">+IF(AND(ISNUMBER(OFFSET('Sanitation Data'!$D$6,0,10*ROW('Sanitation Data'!D197))),'Data Summary'!CL203="Yes"),OFFSET('Sanitation Data'!$D$6,0,10*ROW('Sanitation Data'!D197)),NA())</f>
        <v>#N/A</v>
      </c>
      <c r="X203" s="530" t="e">
        <f ca="1">+IF(AND(ISNUMBER(OFFSET('Sanitation Data'!$D$10,0,10*ROW('Sanitation Data'!D197))),'Data Summary'!CM203="Yes"),OFFSET('Sanitation Data'!$D$10,0,10*ROW('Sanitation Data'!D197)),NA())</f>
        <v>#N/A</v>
      </c>
      <c r="Y203" s="530" t="e">
        <f ca="1">+IF(AND(ISNUMBER(OFFSET('Sanitation Data'!$D$11,0,10*ROW('Sanitation Data'!D197))),'Data Summary'!CN203="Yes"),OFFSET('Sanitation Data'!$D$11,0,10*ROW('Sanitation Data'!D197)),NA())</f>
        <v>#N/A</v>
      </c>
      <c r="Z203" s="530" t="e">
        <f ca="1">+IF(AND(ISNUMBER(OFFSET('Sanitation Data'!$D$12,0,10*ROW('Sanitation Data'!D197))),'Data Summary'!CO203="Yes"),OFFSET('Sanitation Data'!$D$12,0,10*ROW('Sanitation Data'!D197)),NA())</f>
        <v>#N/A</v>
      </c>
      <c r="AA203" s="530" t="e">
        <f ca="1">+IF(AND(ISNUMBER(OFFSET('Sanitation Data'!$E$4,0,10*ROW('Sanitation Data'!E197))),'Data Summary'!CP203="Yes"),100-OFFSET('Sanitation Data'!$E$4,0,10*ROW('Sanitation Data'!E197)),NA())</f>
        <v>#N/A</v>
      </c>
      <c r="AB203" s="530" t="e">
        <f ca="1">+IF(AND(ISNUMBER(OFFSET('Sanitation Data'!$E$6,0,10*ROW('Sanitation Data'!E197))),'Data Summary'!CQ203="Yes"),OFFSET('Sanitation Data'!$E$6,0,10*ROW('Sanitation Data'!E197)),NA())</f>
        <v>#N/A</v>
      </c>
      <c r="AC203" s="530" t="e">
        <f ca="1">+IF(AND(ISNUMBER(OFFSET('Sanitation Data'!$E$10,0,10*ROW('Sanitation Data'!E197))),'Data Summary'!CR203="Yes"),OFFSET('Sanitation Data'!$E$10,0,10*ROW('Sanitation Data'!E197)),NA())</f>
        <v>#N/A</v>
      </c>
      <c r="AD203" s="530" t="e">
        <f ca="1">+IF(AND(ISNUMBER(OFFSET('Sanitation Data'!$E$11,0,10*ROW('Sanitation Data'!E197))),'Data Summary'!CS203="Yes"),OFFSET('Sanitation Data'!$E$11,0,10*ROW('Sanitation Data'!E197)),NA())</f>
        <v>#N/A</v>
      </c>
      <c r="AE203" s="530" t="e">
        <f ca="1">+IF(AND(ISNUMBER(OFFSET('Sanitation Data'!$E$12,0,10*ROW('Sanitation Data'!E197))),'Data Summary'!CT203="Yes"),OFFSET('Sanitation Data'!$E$12,0,10*ROW('Sanitation Data'!E197)),NA())</f>
        <v>#N/A</v>
      </c>
      <c r="AF203" s="530" t="e">
        <f ca="1">+IF(AND(ISNUMBER(OFFSET('Sanitation Data'!$F$4,0,10*ROW('Sanitation Data'!F197))),'Data Summary'!CU203="Yes"),100-OFFSET('Sanitation Data'!$F$4,0,10*ROW('Sanitation Data'!F197)),NA())</f>
        <v>#N/A</v>
      </c>
      <c r="AG203" s="530" t="e">
        <f ca="1">+IF(AND(ISNUMBER(OFFSET('Sanitation Data'!$F$6,0,10*ROW('Sanitation Data'!F197))),'Data Summary'!CV203="Yes"),OFFSET('Sanitation Data'!$F$6,0,10*ROW('Sanitation Data'!F197)),NA())</f>
        <v>#N/A</v>
      </c>
      <c r="AH203" s="530" t="e">
        <f ca="1">+IF(AND(ISNUMBER(OFFSET('Sanitation Data'!$F$10,0,10*ROW('Sanitation Data'!F197))),'Data Summary'!CW203="Yes"),OFFSET('Sanitation Data'!$F$10,0,10*ROW('Sanitation Data'!F197)),NA())</f>
        <v>#N/A</v>
      </c>
      <c r="AI203" s="530" t="e">
        <f ca="1">+IF(AND(ISNUMBER(OFFSET('Sanitation Data'!$F$11,0,10*ROW('Sanitation Data'!F197))),'Data Summary'!CX203="Yes"),OFFSET('Sanitation Data'!$F$11,0,10*ROW('Sanitation Data'!F197)),NA())</f>
        <v>#N/A</v>
      </c>
      <c r="AJ203" s="530" t="e">
        <f ca="1">+IF(AND(ISNUMBER(OFFSET('Sanitation Data'!$F$12,0,10*ROW('Sanitation Data'!F197))),'Data Summary'!CY203="Yes"),OFFSET('Sanitation Data'!$F$12,0,10*ROW('Sanitation Data'!F197)),NA())</f>
        <v>#N/A</v>
      </c>
      <c r="AK203" s="530" t="e">
        <f ca="1">+IF(AND(ISNUMBER(OFFSET('Sanitation Data'!$G$4,0,10*ROW('Sanitation Data'!G197))),'Data Summary'!CZ203="Yes"),100-OFFSET('Sanitation Data'!$G$4,0,10*ROW('Sanitation Data'!G197)),NA())</f>
        <v>#N/A</v>
      </c>
      <c r="AL203" s="530" t="e">
        <f ca="1">+IF(AND(ISNUMBER(OFFSET('Sanitation Data'!$G$6,0,10*ROW('Sanitation Data'!G197))),'Data Summary'!DA203="Yes"),OFFSET('Sanitation Data'!$G$6,0,10*ROW('Sanitation Data'!G197)),NA())</f>
        <v>#N/A</v>
      </c>
      <c r="AM203" s="530" t="e">
        <f ca="1">+IF(AND(ISNUMBER(OFFSET('Sanitation Data'!$G$10,0,10*ROW('Sanitation Data'!G197))),'Data Summary'!DB203="Yes"),OFFSET('Sanitation Data'!$G$10,0,10*ROW('Sanitation Data'!G197)),NA())</f>
        <v>#N/A</v>
      </c>
      <c r="AN203" s="530" t="e">
        <f ca="1">+IF(AND(ISNUMBER(OFFSET('Sanitation Data'!$G$11,0,10*ROW('Sanitation Data'!G197))),'Data Summary'!DC203="Yes"),OFFSET('Sanitation Data'!$G$11,0,10*ROW('Sanitation Data'!G197)),NA())</f>
        <v>#N/A</v>
      </c>
      <c r="AO203" s="530" t="e">
        <f ca="1">+IF(AND(ISNUMBER(OFFSET('Sanitation Data'!$G$12,0,10*ROW('Sanitation Data'!G197))),'Data Summary'!DD203="Yes"),OFFSET('Sanitation Data'!$G$12,0,10*ROW('Sanitation Data'!G197)),NA())</f>
        <v>#N/A</v>
      </c>
      <c r="AP203" s="530" t="e">
        <f ca="1">+IF(AND(ISNUMBER(OFFSET('Sanitation Data'!$H$4,0,10*ROW('Sanitation Data'!H197))),'Data Summary'!DE203="Yes"),100-OFFSET('Sanitation Data'!$H$4,0,10*ROW('Sanitation Data'!H197)),NA())</f>
        <v>#N/A</v>
      </c>
      <c r="AQ203" s="530" t="e">
        <f ca="1">+IF(AND(ISNUMBER(OFFSET('Sanitation Data'!$H$6,0,10*ROW('Sanitation Data'!H197))),'Data Summary'!DF203="Yes"),OFFSET('Sanitation Data'!$H$6,0,10*ROW('Sanitation Data'!H197)),NA())</f>
        <v>#N/A</v>
      </c>
      <c r="AR203" s="530" t="e">
        <f ca="1">+IF(AND(ISNUMBER(OFFSET('Sanitation Data'!$H$10,0,10*ROW('Sanitation Data'!H197))),'Data Summary'!DG203="Yes"),OFFSET('Sanitation Data'!$H$10,0,10*ROW('Sanitation Data'!H197)),NA())</f>
        <v>#N/A</v>
      </c>
      <c r="AS203" s="530" t="e">
        <f ca="1">+IF(AND(ISNUMBER(OFFSET('Sanitation Data'!$H$11,0,10*ROW('Sanitation Data'!H197))),'Data Summary'!DH203="Yes"),OFFSET('Sanitation Data'!$H$11,0,10*ROW('Sanitation Data'!H197)),NA())</f>
        <v>#N/A</v>
      </c>
      <c r="AT203" s="530" t="e">
        <f ca="1">+IF(AND(ISNUMBER(OFFSET('Sanitation Data'!$H$12,0,10*ROW('Sanitation Data'!H197))),'Data Summary'!DI203="Yes"),OFFSET('Sanitation Data'!$H$12,0,10*ROW('Sanitation Data'!H197)),NA())</f>
        <v>#N/A</v>
      </c>
      <c r="AU203" s="530" t="e">
        <f ca="1">+IF(AND(ISNUMBER(OFFSET('Sanitation Data'!$I$4,0,10*ROW('Sanitation Data'!I197))),'Data Summary'!DJ203="Yes"),100-OFFSET('Sanitation Data'!$I$4,0,10*ROW('Sanitation Data'!I197)),NA())</f>
        <v>#N/A</v>
      </c>
      <c r="AV203" s="530" t="e">
        <f ca="1">+IF(AND(ISNUMBER(OFFSET('Sanitation Data'!$I$6,0,10*ROW('Sanitation Data'!I197))),'Data Summary'!DK203="Yes"),OFFSET('Sanitation Data'!$I$6,0,10*ROW('Sanitation Data'!I197)),NA())</f>
        <v>#N/A</v>
      </c>
      <c r="AW203" s="530" t="e">
        <f ca="1">+IF(AND(ISNUMBER(OFFSET('Sanitation Data'!$I$10,0,10*ROW('Sanitation Data'!I197))),'Data Summary'!DL203="Yes"),OFFSET('Sanitation Data'!$I$10,0,10*ROW('Sanitation Data'!I197)),NA())</f>
        <v>#N/A</v>
      </c>
      <c r="AX203" s="530" t="e">
        <f ca="1">+IF(AND(ISNUMBER(OFFSET('Sanitation Data'!$I$11,0,10*ROW('Sanitation Data'!I197))),'Data Summary'!DM203="Yes"),OFFSET('Sanitation Data'!$I$11,0,10*ROW('Sanitation Data'!I197)),NA())</f>
        <v>#N/A</v>
      </c>
      <c r="AY203" s="530" t="e">
        <f ca="1">+IF(AND(ISNUMBER(OFFSET('Sanitation Data'!$I$12,0,10*ROW('Sanitation Data'!I197))),'Data Summary'!DN203="Yes"),OFFSET('Sanitation Data'!$I$12,0,10*ROW('Sanitation Data'!I197)),NA())</f>
        <v>#N/A</v>
      </c>
      <c r="AZ203" s="531" t="e">
        <f ca="1">+IF(AND(ISNUMBER(OFFSET('Hygiene Data'!$D$5,0,10*ROW('Hygiene Data'!D197))),'Data Summary'!DO203="Yes"),OFFSET('Hygiene Data'!$D$5,0,10*ROW('Hygiene Data'!D197)),NA())</f>
        <v>#N/A</v>
      </c>
      <c r="BA203" s="531" t="e">
        <f ca="1">+IF(AND(ISNUMBER(OFFSET('Hygiene Data'!$D$7,0,10*ROW('Hygiene Data'!D197))),'Data Summary'!DP203="Yes"),OFFSET('Hygiene Data'!$D$7,0,10*ROW('Hygiene Data'!D197)),NA())</f>
        <v>#N/A</v>
      </c>
      <c r="BB203" s="531" t="e">
        <f ca="1">+IF(AND(ISNUMBER(OFFSET('Hygiene Data'!$D$9,0,10*ROW('Hygiene Data'!D197))),'Data Summary'!DQ203="Yes"),OFFSET('Hygiene Data'!$D$9,0,10*ROW('Hygiene Data'!D197)),NA())</f>
        <v>#N/A</v>
      </c>
      <c r="BC203" s="531" t="e">
        <f ca="1">+IF(AND(ISNUMBER(OFFSET('Hygiene Data'!$E$5,0,10*ROW('Hygiene Data'!E197))),'Data Summary'!DR203="Yes"),OFFSET('Hygiene Data'!$E$5,0,10*ROW('Hygiene Data'!E197)),NA())</f>
        <v>#N/A</v>
      </c>
      <c r="BD203" s="531" t="e">
        <f ca="1">+IF(AND(ISNUMBER(OFFSET('Hygiene Data'!$E$7,0,10*ROW('Hygiene Data'!E197))),'Data Summary'!DS203="Yes"),OFFSET('Hygiene Data'!$E$7,0,10*ROW('Hygiene Data'!E197)),NA())</f>
        <v>#N/A</v>
      </c>
      <c r="BE203" s="531" t="e">
        <f ca="1">+IF(AND(ISNUMBER(OFFSET('Hygiene Data'!$E$9,0,10*ROW('Hygiene Data'!E197))),'Data Summary'!DT203="Yes"),OFFSET('Hygiene Data'!$E$9,0,10*ROW('Hygiene Data'!E197)),NA())</f>
        <v>#N/A</v>
      </c>
      <c r="BF203" s="531" t="e">
        <f ca="1">+IF(AND(ISNUMBER(OFFSET('Hygiene Data'!$F$5,0,10*ROW('Hygiene Data'!F197))),'Data Summary'!DU203="Yes"),OFFSET('Hygiene Data'!$F$5,0,10*ROW('Hygiene Data'!F197)),NA())</f>
        <v>#N/A</v>
      </c>
      <c r="BG203" s="531" t="e">
        <f ca="1">+IF(AND(ISNUMBER(OFFSET('Hygiene Data'!$F$7,0,10*ROW('Hygiene Data'!F197))),'Data Summary'!DV203="Yes"),OFFSET('Hygiene Data'!$F$7,0,10*ROW('Hygiene Data'!F197)),NA())</f>
        <v>#N/A</v>
      </c>
      <c r="BH203" s="531" t="e">
        <f ca="1">+IF(AND(ISNUMBER(OFFSET('Hygiene Data'!$F$9,0,10*ROW('Hygiene Data'!F197))),'Data Summary'!DW203="Yes"),OFFSET('Hygiene Data'!$F$9,0,10*ROW('Hygiene Data'!F197)),NA())</f>
        <v>#N/A</v>
      </c>
      <c r="BI203" s="531" t="e">
        <f ca="1">+IF(AND(ISNUMBER(OFFSET('Hygiene Data'!$G$5,0,10*ROW('Hygiene Data'!G197))),'Data Summary'!DX203="Yes"),OFFSET('Hygiene Data'!$G$5,0,10*ROW('Hygiene Data'!G197)),NA())</f>
        <v>#N/A</v>
      </c>
      <c r="BJ203" s="531" t="e">
        <f ca="1">+IF(AND(ISNUMBER(OFFSET('Hygiene Data'!$G$7,0,10*ROW('Hygiene Data'!G197))),'Data Summary'!DY203="Yes"),OFFSET('Hygiene Data'!$G$7,0,10*ROW('Hygiene Data'!G197)),NA())</f>
        <v>#N/A</v>
      </c>
      <c r="BK203" s="531" t="e">
        <f ca="1">+IF(AND(ISNUMBER(OFFSET('Hygiene Data'!$G$9,0,10*ROW('Hygiene Data'!G197))),'Data Summary'!DZ203="Yes"),OFFSET('Hygiene Data'!$G$9,0,10*ROW('Hygiene Data'!G197)),NA())</f>
        <v>#N/A</v>
      </c>
      <c r="BL203" s="531" t="e">
        <f ca="1">+IF(AND(ISNUMBER(OFFSET('Hygiene Data'!$H$5,0,10*ROW('Hygiene Data'!H197))),'Data Summary'!EA203="Yes"),OFFSET('Hygiene Data'!$H$5,0,10*ROW('Hygiene Data'!H197)),NA())</f>
        <v>#N/A</v>
      </c>
      <c r="BM203" s="531" t="e">
        <f ca="1">+IF(AND(ISNUMBER(OFFSET('Hygiene Data'!$H$7,0,10*ROW('Hygiene Data'!H197))),'Data Summary'!EB203="Yes"),OFFSET('Hygiene Data'!$H$7,0,10*ROW('Hygiene Data'!H197)),NA())</f>
        <v>#N/A</v>
      </c>
      <c r="BN203" s="531" t="e">
        <f ca="1">+IF(AND(ISNUMBER(OFFSET('Hygiene Data'!$H$9,0,10*ROW('Hygiene Data'!H197))),'Data Summary'!EC203="Yes"),OFFSET('Hygiene Data'!$H$9,0,10*ROW('Hygiene Data'!H197)),NA())</f>
        <v>#N/A</v>
      </c>
      <c r="BO203" s="531" t="e">
        <f ca="1">+IF(AND(ISNUMBER(OFFSET('Hygiene Data'!$I$5,0,10*ROW('Hygiene Data'!I197))),'Data Summary'!ED203="Yes"),OFFSET('Hygiene Data'!$I$5,0,10*ROW('Hygiene Data'!I197)),NA())</f>
        <v>#N/A</v>
      </c>
      <c r="BP203" s="531" t="e">
        <f ca="1">+IF(AND(ISNUMBER(OFFSET('Hygiene Data'!$I$7,0,10*ROW('Hygiene Data'!I197))),'Data Summary'!EE203="Yes"),OFFSET('Hygiene Data'!$I$7,0,10*ROW('Hygiene Data'!I197)),NA())</f>
        <v>#N/A</v>
      </c>
      <c r="BQ203" s="531" t="e">
        <f ca="1">+IF(AND(ISNUMBER(OFFSET('Hygiene Data'!$I$9,0,10*ROW('Hygiene Data'!I197))),'Data Summary'!EF203="Yes"),OFFSET('Hygiene Data'!$I$9,0,10*ROW('Hygiene Data'!I197)),NA())</f>
        <v>#N/A</v>
      </c>
    </row>
    <row r="204" spans="1:69" x14ac:dyDescent="0.25">
      <c r="A204" s="527" t="e">
        <f ca="1">+RIGHT('Data Summary'!A204,LEN('Data Summary'!A204)-9)</f>
        <v>#VALUE!</v>
      </c>
      <c r="B204" s="501" t="str">
        <f ca="1">+IF(ISTEXT('Data Summary'!B204),'Data Summary'!B204,"")</f>
        <v/>
      </c>
      <c r="C204" s="528" t="e">
        <f ca="1">+VALUE('Data Summary'!C204)</f>
        <v>#VALUE!</v>
      </c>
      <c r="D204" s="529" t="e">
        <f ca="1">+IF(AND(ISNUMBER(OFFSET('Water Data'!$D$4,0,10*ROW('Water Data'!D198))),'Data Summary'!BS204="Yes"),100-OFFSET('Water Data'!$D$4,0,10*ROW('Water Data'!D198)),NA())</f>
        <v>#N/A</v>
      </c>
      <c r="E204" s="529" t="e">
        <f ca="1">+IF(AND(ISNUMBER(OFFSET('Water Data'!$D$6,0,10*ROW('Water Data'!D198))),'Data Summary'!BT204="Yes"),OFFSET('Water Data'!$D$6,0,10*ROW('Water Data'!D198)),NA())</f>
        <v>#N/A</v>
      </c>
      <c r="F204" s="529" t="e">
        <f ca="1">+IF(AND(ISNUMBER(OFFSET('Water Data'!$D$9,0,10*ROW('Water Data'!D198))),'Data Summary'!BU204="Yes"),OFFSET('Water Data'!$D$9,0,10*ROW('Water Data'!D198)),NA())</f>
        <v>#N/A</v>
      </c>
      <c r="G204" s="529" t="e">
        <f ca="1">+IF(AND(ISNUMBER(OFFSET('Water Data'!$E$4,0,10*ROW('Water Data'!E198))),'Data Summary'!BV204="Yes"),100-OFFSET('Water Data'!$E$4,0,10*ROW('Water Data'!E198)),NA())</f>
        <v>#N/A</v>
      </c>
      <c r="H204" s="529" t="e">
        <f ca="1">+IF(AND(ISNUMBER(OFFSET('Water Data'!$E$6,0,10*ROW('Water Data'!E198))),'Data Summary'!BW204="Yes"),OFFSET('Water Data'!$E$6,0,10*ROW('Water Data'!E198)),NA())</f>
        <v>#N/A</v>
      </c>
      <c r="I204" s="529" t="e">
        <f ca="1">+IF(AND(ISNUMBER(OFFSET('Water Data'!$E$9,0,10*ROW('Water Data'!E198))),'Data Summary'!BX204="Yes"),OFFSET('Water Data'!$E$9,0,10*ROW('Water Data'!E198)),NA())</f>
        <v>#N/A</v>
      </c>
      <c r="J204" s="529" t="e">
        <f ca="1">+IF(AND(ISNUMBER(OFFSET('Water Data'!$F$4,0,10*ROW('Water Data'!F198))),'Data Summary'!BY204="Yes"),100-OFFSET('Water Data'!$F$4,0,10*ROW('Water Data'!F198)),NA())</f>
        <v>#N/A</v>
      </c>
      <c r="K204" s="529" t="e">
        <f ca="1">+IF(AND(ISNUMBER(OFFSET('Water Data'!$F$6,0,10*ROW('Water Data'!F198))),'Data Summary'!BZ204="Yes"),OFFSET('Water Data'!$F$6,0,10*ROW('Water Data'!F198)),NA())</f>
        <v>#N/A</v>
      </c>
      <c r="L204" s="529" t="e">
        <f ca="1">+IF(AND(ISNUMBER(OFFSET('Water Data'!$F$9,0,10*ROW('Water Data'!F198))),'Data Summary'!CA204="Yes"),OFFSET('Water Data'!$F$9,0,10*ROW('Water Data'!F198)),NA())</f>
        <v>#N/A</v>
      </c>
      <c r="M204" s="529" t="e">
        <f ca="1">+IF(AND(ISNUMBER(OFFSET('Water Data'!$G$4,0,10*ROW('Water Data'!G198))),'Data Summary'!CB204="Yes"),100-OFFSET('Water Data'!$G$4,0,10*ROW('Water Data'!G198)),NA())</f>
        <v>#N/A</v>
      </c>
      <c r="N204" s="529" t="e">
        <f ca="1">+IF(AND(ISNUMBER(OFFSET('Water Data'!$G$6,0,10*ROW('Water Data'!G198))),'Data Summary'!CC204="Yes"),OFFSET('Water Data'!$G$6,0,10*ROW('Water Data'!G198)),NA())</f>
        <v>#N/A</v>
      </c>
      <c r="O204" s="529" t="e">
        <f ca="1">+IF(AND(ISNUMBER(OFFSET('Water Data'!$G$9,0,10*ROW('Water Data'!G198))),'Data Summary'!CD204="Yes"),OFFSET('Water Data'!$G$9,0,10*ROW('Water Data'!G198)),NA())</f>
        <v>#N/A</v>
      </c>
      <c r="P204" s="529" t="e">
        <f ca="1">+IF(AND(ISNUMBER(OFFSET('Water Data'!$H$4,0,10*ROW('Water Data'!H198))),'Data Summary'!CE204="Yes"),100-OFFSET('Water Data'!$H$4,0,10*ROW('Water Data'!H198)),NA())</f>
        <v>#N/A</v>
      </c>
      <c r="Q204" s="529" t="e">
        <f ca="1">+IF(AND(ISNUMBER(OFFSET('Water Data'!$H$6,0,10*ROW('Water Data'!H198))),'Data Summary'!CF204="Yes"),OFFSET('Water Data'!$H$6,0,10*ROW('Water Data'!H198)),NA())</f>
        <v>#N/A</v>
      </c>
      <c r="R204" s="529" t="e">
        <f ca="1">+IF(AND(ISNUMBER(OFFSET('Water Data'!$H$9,0,10*ROW('Water Data'!H198))),'Data Summary'!CG204="Yes"),OFFSET('Water Data'!$H$9,0,10*ROW('Water Data'!H198)),NA())</f>
        <v>#N/A</v>
      </c>
      <c r="S204" s="529" t="e">
        <f ca="1">+IF(AND(ISNUMBER(OFFSET('Water Data'!$I$4,0,10*ROW('Water Data'!I198))),'Data Summary'!CH204="Yes"),100-OFFSET('Water Data'!$I$4,0,10*ROW('Water Data'!I198)),NA())</f>
        <v>#N/A</v>
      </c>
      <c r="T204" s="529" t="e">
        <f ca="1">+IF(AND(ISNUMBER(OFFSET('Water Data'!$I$6,0,10*ROW('Water Data'!I198))),'Data Summary'!CI204="Yes"),OFFSET('Water Data'!$I$6,0,10*ROW('Water Data'!I198)),NA())</f>
        <v>#N/A</v>
      </c>
      <c r="U204" s="529" t="e">
        <f ca="1">+IF(AND(ISNUMBER(OFFSET('Water Data'!$I$9,0,10*ROW('Water Data'!I198))),'Data Summary'!CJ204="Yes"),OFFSET('Water Data'!$I$9,0,10*ROW('Water Data'!I198)),NA())</f>
        <v>#N/A</v>
      </c>
      <c r="V204" s="530" t="e">
        <f ca="1">+IF(AND(ISNUMBER(OFFSET('Sanitation Data'!$D$4,0,10*ROW('Sanitation Data'!D198))),'Data Summary'!CK204="Yes"),100-OFFSET('Sanitation Data'!$D$4,0,10*ROW('Sanitation Data'!D198)),NA())</f>
        <v>#N/A</v>
      </c>
      <c r="W204" s="530" t="e">
        <f ca="1">+IF(AND(ISNUMBER(OFFSET('Sanitation Data'!$D$6,0,10*ROW('Sanitation Data'!D198))),'Data Summary'!CL204="Yes"),OFFSET('Sanitation Data'!$D$6,0,10*ROW('Sanitation Data'!D198)),NA())</f>
        <v>#N/A</v>
      </c>
      <c r="X204" s="530" t="e">
        <f ca="1">+IF(AND(ISNUMBER(OFFSET('Sanitation Data'!$D$10,0,10*ROW('Sanitation Data'!D198))),'Data Summary'!CM204="Yes"),OFFSET('Sanitation Data'!$D$10,0,10*ROW('Sanitation Data'!D198)),NA())</f>
        <v>#N/A</v>
      </c>
      <c r="Y204" s="530" t="e">
        <f ca="1">+IF(AND(ISNUMBER(OFFSET('Sanitation Data'!$D$11,0,10*ROW('Sanitation Data'!D198))),'Data Summary'!CN204="Yes"),OFFSET('Sanitation Data'!$D$11,0,10*ROW('Sanitation Data'!D198)),NA())</f>
        <v>#N/A</v>
      </c>
      <c r="Z204" s="530" t="e">
        <f ca="1">+IF(AND(ISNUMBER(OFFSET('Sanitation Data'!$D$12,0,10*ROW('Sanitation Data'!D198))),'Data Summary'!CO204="Yes"),OFFSET('Sanitation Data'!$D$12,0,10*ROW('Sanitation Data'!D198)),NA())</f>
        <v>#N/A</v>
      </c>
      <c r="AA204" s="530" t="e">
        <f ca="1">+IF(AND(ISNUMBER(OFFSET('Sanitation Data'!$E$4,0,10*ROW('Sanitation Data'!E198))),'Data Summary'!CP204="Yes"),100-OFFSET('Sanitation Data'!$E$4,0,10*ROW('Sanitation Data'!E198)),NA())</f>
        <v>#N/A</v>
      </c>
      <c r="AB204" s="530" t="e">
        <f ca="1">+IF(AND(ISNUMBER(OFFSET('Sanitation Data'!$E$6,0,10*ROW('Sanitation Data'!E198))),'Data Summary'!CQ204="Yes"),OFFSET('Sanitation Data'!$E$6,0,10*ROW('Sanitation Data'!E198)),NA())</f>
        <v>#N/A</v>
      </c>
      <c r="AC204" s="530" t="e">
        <f ca="1">+IF(AND(ISNUMBER(OFFSET('Sanitation Data'!$E$10,0,10*ROW('Sanitation Data'!E198))),'Data Summary'!CR204="Yes"),OFFSET('Sanitation Data'!$E$10,0,10*ROW('Sanitation Data'!E198)),NA())</f>
        <v>#N/A</v>
      </c>
      <c r="AD204" s="530" t="e">
        <f ca="1">+IF(AND(ISNUMBER(OFFSET('Sanitation Data'!$E$11,0,10*ROW('Sanitation Data'!E198))),'Data Summary'!CS204="Yes"),OFFSET('Sanitation Data'!$E$11,0,10*ROW('Sanitation Data'!E198)),NA())</f>
        <v>#N/A</v>
      </c>
      <c r="AE204" s="530" t="e">
        <f ca="1">+IF(AND(ISNUMBER(OFFSET('Sanitation Data'!$E$12,0,10*ROW('Sanitation Data'!E198))),'Data Summary'!CT204="Yes"),OFFSET('Sanitation Data'!$E$12,0,10*ROW('Sanitation Data'!E198)),NA())</f>
        <v>#N/A</v>
      </c>
      <c r="AF204" s="530" t="e">
        <f ca="1">+IF(AND(ISNUMBER(OFFSET('Sanitation Data'!$F$4,0,10*ROW('Sanitation Data'!F198))),'Data Summary'!CU204="Yes"),100-OFFSET('Sanitation Data'!$F$4,0,10*ROW('Sanitation Data'!F198)),NA())</f>
        <v>#N/A</v>
      </c>
      <c r="AG204" s="530" t="e">
        <f ca="1">+IF(AND(ISNUMBER(OFFSET('Sanitation Data'!$F$6,0,10*ROW('Sanitation Data'!F198))),'Data Summary'!CV204="Yes"),OFFSET('Sanitation Data'!$F$6,0,10*ROW('Sanitation Data'!F198)),NA())</f>
        <v>#N/A</v>
      </c>
      <c r="AH204" s="530" t="e">
        <f ca="1">+IF(AND(ISNUMBER(OFFSET('Sanitation Data'!$F$10,0,10*ROW('Sanitation Data'!F198))),'Data Summary'!CW204="Yes"),OFFSET('Sanitation Data'!$F$10,0,10*ROW('Sanitation Data'!F198)),NA())</f>
        <v>#N/A</v>
      </c>
      <c r="AI204" s="530" t="e">
        <f ca="1">+IF(AND(ISNUMBER(OFFSET('Sanitation Data'!$F$11,0,10*ROW('Sanitation Data'!F198))),'Data Summary'!CX204="Yes"),OFFSET('Sanitation Data'!$F$11,0,10*ROW('Sanitation Data'!F198)),NA())</f>
        <v>#N/A</v>
      </c>
      <c r="AJ204" s="530" t="e">
        <f ca="1">+IF(AND(ISNUMBER(OFFSET('Sanitation Data'!$F$12,0,10*ROW('Sanitation Data'!F198))),'Data Summary'!CY204="Yes"),OFFSET('Sanitation Data'!$F$12,0,10*ROW('Sanitation Data'!F198)),NA())</f>
        <v>#N/A</v>
      </c>
      <c r="AK204" s="530" t="e">
        <f ca="1">+IF(AND(ISNUMBER(OFFSET('Sanitation Data'!$G$4,0,10*ROW('Sanitation Data'!G198))),'Data Summary'!CZ204="Yes"),100-OFFSET('Sanitation Data'!$G$4,0,10*ROW('Sanitation Data'!G198)),NA())</f>
        <v>#N/A</v>
      </c>
      <c r="AL204" s="530" t="e">
        <f ca="1">+IF(AND(ISNUMBER(OFFSET('Sanitation Data'!$G$6,0,10*ROW('Sanitation Data'!G198))),'Data Summary'!DA204="Yes"),OFFSET('Sanitation Data'!$G$6,0,10*ROW('Sanitation Data'!G198)),NA())</f>
        <v>#N/A</v>
      </c>
      <c r="AM204" s="530" t="e">
        <f ca="1">+IF(AND(ISNUMBER(OFFSET('Sanitation Data'!$G$10,0,10*ROW('Sanitation Data'!G198))),'Data Summary'!DB204="Yes"),OFFSET('Sanitation Data'!$G$10,0,10*ROW('Sanitation Data'!G198)),NA())</f>
        <v>#N/A</v>
      </c>
      <c r="AN204" s="530" t="e">
        <f ca="1">+IF(AND(ISNUMBER(OFFSET('Sanitation Data'!$G$11,0,10*ROW('Sanitation Data'!G198))),'Data Summary'!DC204="Yes"),OFFSET('Sanitation Data'!$G$11,0,10*ROW('Sanitation Data'!G198)),NA())</f>
        <v>#N/A</v>
      </c>
      <c r="AO204" s="530" t="e">
        <f ca="1">+IF(AND(ISNUMBER(OFFSET('Sanitation Data'!$G$12,0,10*ROW('Sanitation Data'!G198))),'Data Summary'!DD204="Yes"),OFFSET('Sanitation Data'!$G$12,0,10*ROW('Sanitation Data'!G198)),NA())</f>
        <v>#N/A</v>
      </c>
      <c r="AP204" s="530" t="e">
        <f ca="1">+IF(AND(ISNUMBER(OFFSET('Sanitation Data'!$H$4,0,10*ROW('Sanitation Data'!H198))),'Data Summary'!DE204="Yes"),100-OFFSET('Sanitation Data'!$H$4,0,10*ROW('Sanitation Data'!H198)),NA())</f>
        <v>#N/A</v>
      </c>
      <c r="AQ204" s="530" t="e">
        <f ca="1">+IF(AND(ISNUMBER(OFFSET('Sanitation Data'!$H$6,0,10*ROW('Sanitation Data'!H198))),'Data Summary'!DF204="Yes"),OFFSET('Sanitation Data'!$H$6,0,10*ROW('Sanitation Data'!H198)),NA())</f>
        <v>#N/A</v>
      </c>
      <c r="AR204" s="530" t="e">
        <f ca="1">+IF(AND(ISNUMBER(OFFSET('Sanitation Data'!$H$10,0,10*ROW('Sanitation Data'!H198))),'Data Summary'!DG204="Yes"),OFFSET('Sanitation Data'!$H$10,0,10*ROW('Sanitation Data'!H198)),NA())</f>
        <v>#N/A</v>
      </c>
      <c r="AS204" s="530" t="e">
        <f ca="1">+IF(AND(ISNUMBER(OFFSET('Sanitation Data'!$H$11,0,10*ROW('Sanitation Data'!H198))),'Data Summary'!DH204="Yes"),OFFSET('Sanitation Data'!$H$11,0,10*ROW('Sanitation Data'!H198)),NA())</f>
        <v>#N/A</v>
      </c>
      <c r="AT204" s="530" t="e">
        <f ca="1">+IF(AND(ISNUMBER(OFFSET('Sanitation Data'!$H$12,0,10*ROW('Sanitation Data'!H198))),'Data Summary'!DI204="Yes"),OFFSET('Sanitation Data'!$H$12,0,10*ROW('Sanitation Data'!H198)),NA())</f>
        <v>#N/A</v>
      </c>
      <c r="AU204" s="530" t="e">
        <f ca="1">+IF(AND(ISNUMBER(OFFSET('Sanitation Data'!$I$4,0,10*ROW('Sanitation Data'!I198))),'Data Summary'!DJ204="Yes"),100-OFFSET('Sanitation Data'!$I$4,0,10*ROW('Sanitation Data'!I198)),NA())</f>
        <v>#N/A</v>
      </c>
      <c r="AV204" s="530" t="e">
        <f ca="1">+IF(AND(ISNUMBER(OFFSET('Sanitation Data'!$I$6,0,10*ROW('Sanitation Data'!I198))),'Data Summary'!DK204="Yes"),OFFSET('Sanitation Data'!$I$6,0,10*ROW('Sanitation Data'!I198)),NA())</f>
        <v>#N/A</v>
      </c>
      <c r="AW204" s="530" t="e">
        <f ca="1">+IF(AND(ISNUMBER(OFFSET('Sanitation Data'!$I$10,0,10*ROW('Sanitation Data'!I198))),'Data Summary'!DL204="Yes"),OFFSET('Sanitation Data'!$I$10,0,10*ROW('Sanitation Data'!I198)),NA())</f>
        <v>#N/A</v>
      </c>
      <c r="AX204" s="530" t="e">
        <f ca="1">+IF(AND(ISNUMBER(OFFSET('Sanitation Data'!$I$11,0,10*ROW('Sanitation Data'!I198))),'Data Summary'!DM204="Yes"),OFFSET('Sanitation Data'!$I$11,0,10*ROW('Sanitation Data'!I198)),NA())</f>
        <v>#N/A</v>
      </c>
      <c r="AY204" s="530" t="e">
        <f ca="1">+IF(AND(ISNUMBER(OFFSET('Sanitation Data'!$I$12,0,10*ROW('Sanitation Data'!I198))),'Data Summary'!DN204="Yes"),OFFSET('Sanitation Data'!$I$12,0,10*ROW('Sanitation Data'!I198)),NA())</f>
        <v>#N/A</v>
      </c>
      <c r="AZ204" s="531" t="e">
        <f ca="1">+IF(AND(ISNUMBER(OFFSET('Hygiene Data'!$D$5,0,10*ROW('Hygiene Data'!D198))),'Data Summary'!DO204="Yes"),OFFSET('Hygiene Data'!$D$5,0,10*ROW('Hygiene Data'!D198)),NA())</f>
        <v>#N/A</v>
      </c>
      <c r="BA204" s="531" t="e">
        <f ca="1">+IF(AND(ISNUMBER(OFFSET('Hygiene Data'!$D$7,0,10*ROW('Hygiene Data'!D198))),'Data Summary'!DP204="Yes"),OFFSET('Hygiene Data'!$D$7,0,10*ROW('Hygiene Data'!D198)),NA())</f>
        <v>#N/A</v>
      </c>
      <c r="BB204" s="531" t="e">
        <f ca="1">+IF(AND(ISNUMBER(OFFSET('Hygiene Data'!$D$9,0,10*ROW('Hygiene Data'!D198))),'Data Summary'!DQ204="Yes"),OFFSET('Hygiene Data'!$D$9,0,10*ROW('Hygiene Data'!D198)),NA())</f>
        <v>#N/A</v>
      </c>
      <c r="BC204" s="531" t="e">
        <f ca="1">+IF(AND(ISNUMBER(OFFSET('Hygiene Data'!$E$5,0,10*ROW('Hygiene Data'!E198))),'Data Summary'!DR204="Yes"),OFFSET('Hygiene Data'!$E$5,0,10*ROW('Hygiene Data'!E198)),NA())</f>
        <v>#N/A</v>
      </c>
      <c r="BD204" s="531" t="e">
        <f ca="1">+IF(AND(ISNUMBER(OFFSET('Hygiene Data'!$E$7,0,10*ROW('Hygiene Data'!E198))),'Data Summary'!DS204="Yes"),OFFSET('Hygiene Data'!$E$7,0,10*ROW('Hygiene Data'!E198)),NA())</f>
        <v>#N/A</v>
      </c>
      <c r="BE204" s="531" t="e">
        <f ca="1">+IF(AND(ISNUMBER(OFFSET('Hygiene Data'!$E$9,0,10*ROW('Hygiene Data'!E198))),'Data Summary'!DT204="Yes"),OFFSET('Hygiene Data'!$E$9,0,10*ROW('Hygiene Data'!E198)),NA())</f>
        <v>#N/A</v>
      </c>
      <c r="BF204" s="531" t="e">
        <f ca="1">+IF(AND(ISNUMBER(OFFSET('Hygiene Data'!$F$5,0,10*ROW('Hygiene Data'!F198))),'Data Summary'!DU204="Yes"),OFFSET('Hygiene Data'!$F$5,0,10*ROW('Hygiene Data'!F198)),NA())</f>
        <v>#N/A</v>
      </c>
      <c r="BG204" s="531" t="e">
        <f ca="1">+IF(AND(ISNUMBER(OFFSET('Hygiene Data'!$F$7,0,10*ROW('Hygiene Data'!F198))),'Data Summary'!DV204="Yes"),OFFSET('Hygiene Data'!$F$7,0,10*ROW('Hygiene Data'!F198)),NA())</f>
        <v>#N/A</v>
      </c>
      <c r="BH204" s="531" t="e">
        <f ca="1">+IF(AND(ISNUMBER(OFFSET('Hygiene Data'!$F$9,0,10*ROW('Hygiene Data'!F198))),'Data Summary'!DW204="Yes"),OFFSET('Hygiene Data'!$F$9,0,10*ROW('Hygiene Data'!F198)),NA())</f>
        <v>#N/A</v>
      </c>
      <c r="BI204" s="531" t="e">
        <f ca="1">+IF(AND(ISNUMBER(OFFSET('Hygiene Data'!$G$5,0,10*ROW('Hygiene Data'!G198))),'Data Summary'!DX204="Yes"),OFFSET('Hygiene Data'!$G$5,0,10*ROW('Hygiene Data'!G198)),NA())</f>
        <v>#N/A</v>
      </c>
      <c r="BJ204" s="531" t="e">
        <f ca="1">+IF(AND(ISNUMBER(OFFSET('Hygiene Data'!$G$7,0,10*ROW('Hygiene Data'!G198))),'Data Summary'!DY204="Yes"),OFFSET('Hygiene Data'!$G$7,0,10*ROW('Hygiene Data'!G198)),NA())</f>
        <v>#N/A</v>
      </c>
      <c r="BK204" s="531" t="e">
        <f ca="1">+IF(AND(ISNUMBER(OFFSET('Hygiene Data'!$G$9,0,10*ROW('Hygiene Data'!G198))),'Data Summary'!DZ204="Yes"),OFFSET('Hygiene Data'!$G$9,0,10*ROW('Hygiene Data'!G198)),NA())</f>
        <v>#N/A</v>
      </c>
      <c r="BL204" s="531" t="e">
        <f ca="1">+IF(AND(ISNUMBER(OFFSET('Hygiene Data'!$H$5,0,10*ROW('Hygiene Data'!H198))),'Data Summary'!EA204="Yes"),OFFSET('Hygiene Data'!$H$5,0,10*ROW('Hygiene Data'!H198)),NA())</f>
        <v>#N/A</v>
      </c>
      <c r="BM204" s="531" t="e">
        <f ca="1">+IF(AND(ISNUMBER(OFFSET('Hygiene Data'!$H$7,0,10*ROW('Hygiene Data'!H198))),'Data Summary'!EB204="Yes"),OFFSET('Hygiene Data'!$H$7,0,10*ROW('Hygiene Data'!H198)),NA())</f>
        <v>#N/A</v>
      </c>
      <c r="BN204" s="531" t="e">
        <f ca="1">+IF(AND(ISNUMBER(OFFSET('Hygiene Data'!$H$9,0,10*ROW('Hygiene Data'!H198))),'Data Summary'!EC204="Yes"),OFFSET('Hygiene Data'!$H$9,0,10*ROW('Hygiene Data'!H198)),NA())</f>
        <v>#N/A</v>
      </c>
      <c r="BO204" s="531" t="e">
        <f ca="1">+IF(AND(ISNUMBER(OFFSET('Hygiene Data'!$I$5,0,10*ROW('Hygiene Data'!I198))),'Data Summary'!ED204="Yes"),OFFSET('Hygiene Data'!$I$5,0,10*ROW('Hygiene Data'!I198)),NA())</f>
        <v>#N/A</v>
      </c>
      <c r="BP204" s="531" t="e">
        <f ca="1">+IF(AND(ISNUMBER(OFFSET('Hygiene Data'!$I$7,0,10*ROW('Hygiene Data'!I198))),'Data Summary'!EE204="Yes"),OFFSET('Hygiene Data'!$I$7,0,10*ROW('Hygiene Data'!I198)),NA())</f>
        <v>#N/A</v>
      </c>
      <c r="BQ204" s="531" t="e">
        <f ca="1">+IF(AND(ISNUMBER(OFFSET('Hygiene Data'!$I$9,0,10*ROW('Hygiene Data'!I198))),'Data Summary'!EF204="Yes"),OFFSET('Hygiene Data'!$I$9,0,10*ROW('Hygiene Data'!I198)),NA())</f>
        <v>#N/A</v>
      </c>
    </row>
    <row r="205" spans="1:69" x14ac:dyDescent="0.25">
      <c r="A205" s="527" t="e">
        <f ca="1">+RIGHT('Data Summary'!A205,LEN('Data Summary'!A205)-9)</f>
        <v>#VALUE!</v>
      </c>
      <c r="B205" s="501" t="str">
        <f ca="1">+IF(ISTEXT('Data Summary'!B205),'Data Summary'!B205,"")</f>
        <v/>
      </c>
      <c r="C205" s="528" t="e">
        <f ca="1">+VALUE('Data Summary'!C205)</f>
        <v>#VALUE!</v>
      </c>
      <c r="D205" s="529" t="e">
        <f ca="1">+IF(AND(ISNUMBER(OFFSET('Water Data'!$D$4,0,10*ROW('Water Data'!D199))),'Data Summary'!BS205="Yes"),100-OFFSET('Water Data'!$D$4,0,10*ROW('Water Data'!D199)),NA())</f>
        <v>#N/A</v>
      </c>
      <c r="E205" s="529" t="e">
        <f ca="1">+IF(AND(ISNUMBER(OFFSET('Water Data'!$D$6,0,10*ROW('Water Data'!D199))),'Data Summary'!BT205="Yes"),OFFSET('Water Data'!$D$6,0,10*ROW('Water Data'!D199)),NA())</f>
        <v>#N/A</v>
      </c>
      <c r="F205" s="529" t="e">
        <f ca="1">+IF(AND(ISNUMBER(OFFSET('Water Data'!$D$9,0,10*ROW('Water Data'!D199))),'Data Summary'!BU205="Yes"),OFFSET('Water Data'!$D$9,0,10*ROW('Water Data'!D199)),NA())</f>
        <v>#N/A</v>
      </c>
      <c r="G205" s="529" t="e">
        <f ca="1">+IF(AND(ISNUMBER(OFFSET('Water Data'!$E$4,0,10*ROW('Water Data'!E199))),'Data Summary'!BV205="Yes"),100-OFFSET('Water Data'!$E$4,0,10*ROW('Water Data'!E199)),NA())</f>
        <v>#N/A</v>
      </c>
      <c r="H205" s="529" t="e">
        <f ca="1">+IF(AND(ISNUMBER(OFFSET('Water Data'!$E$6,0,10*ROW('Water Data'!E199))),'Data Summary'!BW205="Yes"),OFFSET('Water Data'!$E$6,0,10*ROW('Water Data'!E199)),NA())</f>
        <v>#N/A</v>
      </c>
      <c r="I205" s="529" t="e">
        <f ca="1">+IF(AND(ISNUMBER(OFFSET('Water Data'!$E$9,0,10*ROW('Water Data'!E199))),'Data Summary'!BX205="Yes"),OFFSET('Water Data'!$E$9,0,10*ROW('Water Data'!E199)),NA())</f>
        <v>#N/A</v>
      </c>
      <c r="J205" s="529" t="e">
        <f ca="1">+IF(AND(ISNUMBER(OFFSET('Water Data'!$F$4,0,10*ROW('Water Data'!F199))),'Data Summary'!BY205="Yes"),100-OFFSET('Water Data'!$F$4,0,10*ROW('Water Data'!F199)),NA())</f>
        <v>#N/A</v>
      </c>
      <c r="K205" s="529" t="e">
        <f ca="1">+IF(AND(ISNUMBER(OFFSET('Water Data'!$F$6,0,10*ROW('Water Data'!F199))),'Data Summary'!BZ205="Yes"),OFFSET('Water Data'!$F$6,0,10*ROW('Water Data'!F199)),NA())</f>
        <v>#N/A</v>
      </c>
      <c r="L205" s="529" t="e">
        <f ca="1">+IF(AND(ISNUMBER(OFFSET('Water Data'!$F$9,0,10*ROW('Water Data'!F199))),'Data Summary'!CA205="Yes"),OFFSET('Water Data'!$F$9,0,10*ROW('Water Data'!F199)),NA())</f>
        <v>#N/A</v>
      </c>
      <c r="M205" s="529" t="e">
        <f ca="1">+IF(AND(ISNUMBER(OFFSET('Water Data'!$G$4,0,10*ROW('Water Data'!G199))),'Data Summary'!CB205="Yes"),100-OFFSET('Water Data'!$G$4,0,10*ROW('Water Data'!G199)),NA())</f>
        <v>#N/A</v>
      </c>
      <c r="N205" s="529" t="e">
        <f ca="1">+IF(AND(ISNUMBER(OFFSET('Water Data'!$G$6,0,10*ROW('Water Data'!G199))),'Data Summary'!CC205="Yes"),OFFSET('Water Data'!$G$6,0,10*ROW('Water Data'!G199)),NA())</f>
        <v>#N/A</v>
      </c>
      <c r="O205" s="529" t="e">
        <f ca="1">+IF(AND(ISNUMBER(OFFSET('Water Data'!$G$9,0,10*ROW('Water Data'!G199))),'Data Summary'!CD205="Yes"),OFFSET('Water Data'!$G$9,0,10*ROW('Water Data'!G199)),NA())</f>
        <v>#N/A</v>
      </c>
      <c r="P205" s="529" t="e">
        <f ca="1">+IF(AND(ISNUMBER(OFFSET('Water Data'!$H$4,0,10*ROW('Water Data'!H199))),'Data Summary'!CE205="Yes"),100-OFFSET('Water Data'!$H$4,0,10*ROW('Water Data'!H199)),NA())</f>
        <v>#N/A</v>
      </c>
      <c r="Q205" s="529" t="e">
        <f ca="1">+IF(AND(ISNUMBER(OFFSET('Water Data'!$H$6,0,10*ROW('Water Data'!H199))),'Data Summary'!CF205="Yes"),OFFSET('Water Data'!$H$6,0,10*ROW('Water Data'!H199)),NA())</f>
        <v>#N/A</v>
      </c>
      <c r="R205" s="529" t="e">
        <f ca="1">+IF(AND(ISNUMBER(OFFSET('Water Data'!$H$9,0,10*ROW('Water Data'!H199))),'Data Summary'!CG205="Yes"),OFFSET('Water Data'!$H$9,0,10*ROW('Water Data'!H199)),NA())</f>
        <v>#N/A</v>
      </c>
      <c r="S205" s="529" t="e">
        <f ca="1">+IF(AND(ISNUMBER(OFFSET('Water Data'!$I$4,0,10*ROW('Water Data'!I199))),'Data Summary'!CH205="Yes"),100-OFFSET('Water Data'!$I$4,0,10*ROW('Water Data'!I199)),NA())</f>
        <v>#N/A</v>
      </c>
      <c r="T205" s="529" t="e">
        <f ca="1">+IF(AND(ISNUMBER(OFFSET('Water Data'!$I$6,0,10*ROW('Water Data'!I199))),'Data Summary'!CI205="Yes"),OFFSET('Water Data'!$I$6,0,10*ROW('Water Data'!I199)),NA())</f>
        <v>#N/A</v>
      </c>
      <c r="U205" s="529" t="e">
        <f ca="1">+IF(AND(ISNUMBER(OFFSET('Water Data'!$I$9,0,10*ROW('Water Data'!I199))),'Data Summary'!CJ205="Yes"),OFFSET('Water Data'!$I$9,0,10*ROW('Water Data'!I199)),NA())</f>
        <v>#N/A</v>
      </c>
      <c r="V205" s="530" t="e">
        <f ca="1">+IF(AND(ISNUMBER(OFFSET('Sanitation Data'!$D$4,0,10*ROW('Sanitation Data'!D199))),'Data Summary'!CK205="Yes"),100-OFFSET('Sanitation Data'!$D$4,0,10*ROW('Sanitation Data'!D199)),NA())</f>
        <v>#N/A</v>
      </c>
      <c r="W205" s="530" t="e">
        <f ca="1">+IF(AND(ISNUMBER(OFFSET('Sanitation Data'!$D$6,0,10*ROW('Sanitation Data'!D199))),'Data Summary'!CL205="Yes"),OFFSET('Sanitation Data'!$D$6,0,10*ROW('Sanitation Data'!D199)),NA())</f>
        <v>#N/A</v>
      </c>
      <c r="X205" s="530" t="e">
        <f ca="1">+IF(AND(ISNUMBER(OFFSET('Sanitation Data'!$D$10,0,10*ROW('Sanitation Data'!D199))),'Data Summary'!CM205="Yes"),OFFSET('Sanitation Data'!$D$10,0,10*ROW('Sanitation Data'!D199)),NA())</f>
        <v>#N/A</v>
      </c>
      <c r="Y205" s="530" t="e">
        <f ca="1">+IF(AND(ISNUMBER(OFFSET('Sanitation Data'!$D$11,0,10*ROW('Sanitation Data'!D199))),'Data Summary'!CN205="Yes"),OFFSET('Sanitation Data'!$D$11,0,10*ROW('Sanitation Data'!D199)),NA())</f>
        <v>#N/A</v>
      </c>
      <c r="Z205" s="530" t="e">
        <f ca="1">+IF(AND(ISNUMBER(OFFSET('Sanitation Data'!$D$12,0,10*ROW('Sanitation Data'!D199))),'Data Summary'!CO205="Yes"),OFFSET('Sanitation Data'!$D$12,0,10*ROW('Sanitation Data'!D199)),NA())</f>
        <v>#N/A</v>
      </c>
      <c r="AA205" s="530" t="e">
        <f ca="1">+IF(AND(ISNUMBER(OFFSET('Sanitation Data'!$E$4,0,10*ROW('Sanitation Data'!E199))),'Data Summary'!CP205="Yes"),100-OFFSET('Sanitation Data'!$E$4,0,10*ROW('Sanitation Data'!E199)),NA())</f>
        <v>#N/A</v>
      </c>
      <c r="AB205" s="530" t="e">
        <f ca="1">+IF(AND(ISNUMBER(OFFSET('Sanitation Data'!$E$6,0,10*ROW('Sanitation Data'!E199))),'Data Summary'!CQ205="Yes"),OFFSET('Sanitation Data'!$E$6,0,10*ROW('Sanitation Data'!E199)),NA())</f>
        <v>#N/A</v>
      </c>
      <c r="AC205" s="530" t="e">
        <f ca="1">+IF(AND(ISNUMBER(OFFSET('Sanitation Data'!$E$10,0,10*ROW('Sanitation Data'!E199))),'Data Summary'!CR205="Yes"),OFFSET('Sanitation Data'!$E$10,0,10*ROW('Sanitation Data'!E199)),NA())</f>
        <v>#N/A</v>
      </c>
      <c r="AD205" s="530" t="e">
        <f ca="1">+IF(AND(ISNUMBER(OFFSET('Sanitation Data'!$E$11,0,10*ROW('Sanitation Data'!E199))),'Data Summary'!CS205="Yes"),OFFSET('Sanitation Data'!$E$11,0,10*ROW('Sanitation Data'!E199)),NA())</f>
        <v>#N/A</v>
      </c>
      <c r="AE205" s="530" t="e">
        <f ca="1">+IF(AND(ISNUMBER(OFFSET('Sanitation Data'!$E$12,0,10*ROW('Sanitation Data'!E199))),'Data Summary'!CT205="Yes"),OFFSET('Sanitation Data'!$E$12,0,10*ROW('Sanitation Data'!E199)),NA())</f>
        <v>#N/A</v>
      </c>
      <c r="AF205" s="530" t="e">
        <f ca="1">+IF(AND(ISNUMBER(OFFSET('Sanitation Data'!$F$4,0,10*ROW('Sanitation Data'!F199))),'Data Summary'!CU205="Yes"),100-OFFSET('Sanitation Data'!$F$4,0,10*ROW('Sanitation Data'!F199)),NA())</f>
        <v>#N/A</v>
      </c>
      <c r="AG205" s="530" t="e">
        <f ca="1">+IF(AND(ISNUMBER(OFFSET('Sanitation Data'!$F$6,0,10*ROW('Sanitation Data'!F199))),'Data Summary'!CV205="Yes"),OFFSET('Sanitation Data'!$F$6,0,10*ROW('Sanitation Data'!F199)),NA())</f>
        <v>#N/A</v>
      </c>
      <c r="AH205" s="530" t="e">
        <f ca="1">+IF(AND(ISNUMBER(OFFSET('Sanitation Data'!$F$10,0,10*ROW('Sanitation Data'!F199))),'Data Summary'!CW205="Yes"),OFFSET('Sanitation Data'!$F$10,0,10*ROW('Sanitation Data'!F199)),NA())</f>
        <v>#N/A</v>
      </c>
      <c r="AI205" s="530" t="e">
        <f ca="1">+IF(AND(ISNUMBER(OFFSET('Sanitation Data'!$F$11,0,10*ROW('Sanitation Data'!F199))),'Data Summary'!CX205="Yes"),OFFSET('Sanitation Data'!$F$11,0,10*ROW('Sanitation Data'!F199)),NA())</f>
        <v>#N/A</v>
      </c>
      <c r="AJ205" s="530" t="e">
        <f ca="1">+IF(AND(ISNUMBER(OFFSET('Sanitation Data'!$F$12,0,10*ROW('Sanitation Data'!F199))),'Data Summary'!CY205="Yes"),OFFSET('Sanitation Data'!$F$12,0,10*ROW('Sanitation Data'!F199)),NA())</f>
        <v>#N/A</v>
      </c>
      <c r="AK205" s="530" t="e">
        <f ca="1">+IF(AND(ISNUMBER(OFFSET('Sanitation Data'!$G$4,0,10*ROW('Sanitation Data'!G199))),'Data Summary'!CZ205="Yes"),100-OFFSET('Sanitation Data'!$G$4,0,10*ROW('Sanitation Data'!G199)),NA())</f>
        <v>#N/A</v>
      </c>
      <c r="AL205" s="530" t="e">
        <f ca="1">+IF(AND(ISNUMBER(OFFSET('Sanitation Data'!$G$6,0,10*ROW('Sanitation Data'!G199))),'Data Summary'!DA205="Yes"),OFFSET('Sanitation Data'!$G$6,0,10*ROW('Sanitation Data'!G199)),NA())</f>
        <v>#N/A</v>
      </c>
      <c r="AM205" s="530" t="e">
        <f ca="1">+IF(AND(ISNUMBER(OFFSET('Sanitation Data'!$G$10,0,10*ROW('Sanitation Data'!G199))),'Data Summary'!DB205="Yes"),OFFSET('Sanitation Data'!$G$10,0,10*ROW('Sanitation Data'!G199)),NA())</f>
        <v>#N/A</v>
      </c>
      <c r="AN205" s="530" t="e">
        <f ca="1">+IF(AND(ISNUMBER(OFFSET('Sanitation Data'!$G$11,0,10*ROW('Sanitation Data'!G199))),'Data Summary'!DC205="Yes"),OFFSET('Sanitation Data'!$G$11,0,10*ROW('Sanitation Data'!G199)),NA())</f>
        <v>#N/A</v>
      </c>
      <c r="AO205" s="530" t="e">
        <f ca="1">+IF(AND(ISNUMBER(OFFSET('Sanitation Data'!$G$12,0,10*ROW('Sanitation Data'!G199))),'Data Summary'!DD205="Yes"),OFFSET('Sanitation Data'!$G$12,0,10*ROW('Sanitation Data'!G199)),NA())</f>
        <v>#N/A</v>
      </c>
      <c r="AP205" s="530" t="e">
        <f ca="1">+IF(AND(ISNUMBER(OFFSET('Sanitation Data'!$H$4,0,10*ROW('Sanitation Data'!H199))),'Data Summary'!DE205="Yes"),100-OFFSET('Sanitation Data'!$H$4,0,10*ROW('Sanitation Data'!H199)),NA())</f>
        <v>#N/A</v>
      </c>
      <c r="AQ205" s="530" t="e">
        <f ca="1">+IF(AND(ISNUMBER(OFFSET('Sanitation Data'!$H$6,0,10*ROW('Sanitation Data'!H199))),'Data Summary'!DF205="Yes"),OFFSET('Sanitation Data'!$H$6,0,10*ROW('Sanitation Data'!H199)),NA())</f>
        <v>#N/A</v>
      </c>
      <c r="AR205" s="530" t="e">
        <f ca="1">+IF(AND(ISNUMBER(OFFSET('Sanitation Data'!$H$10,0,10*ROW('Sanitation Data'!H199))),'Data Summary'!DG205="Yes"),OFFSET('Sanitation Data'!$H$10,0,10*ROW('Sanitation Data'!H199)),NA())</f>
        <v>#N/A</v>
      </c>
      <c r="AS205" s="530" t="e">
        <f ca="1">+IF(AND(ISNUMBER(OFFSET('Sanitation Data'!$H$11,0,10*ROW('Sanitation Data'!H199))),'Data Summary'!DH205="Yes"),OFFSET('Sanitation Data'!$H$11,0,10*ROW('Sanitation Data'!H199)),NA())</f>
        <v>#N/A</v>
      </c>
      <c r="AT205" s="530" t="e">
        <f ca="1">+IF(AND(ISNUMBER(OFFSET('Sanitation Data'!$H$12,0,10*ROW('Sanitation Data'!H199))),'Data Summary'!DI205="Yes"),OFFSET('Sanitation Data'!$H$12,0,10*ROW('Sanitation Data'!H199)),NA())</f>
        <v>#N/A</v>
      </c>
      <c r="AU205" s="530" t="e">
        <f ca="1">+IF(AND(ISNUMBER(OFFSET('Sanitation Data'!$I$4,0,10*ROW('Sanitation Data'!I199))),'Data Summary'!DJ205="Yes"),100-OFFSET('Sanitation Data'!$I$4,0,10*ROW('Sanitation Data'!I199)),NA())</f>
        <v>#N/A</v>
      </c>
      <c r="AV205" s="530" t="e">
        <f ca="1">+IF(AND(ISNUMBER(OFFSET('Sanitation Data'!$I$6,0,10*ROW('Sanitation Data'!I199))),'Data Summary'!DK205="Yes"),OFFSET('Sanitation Data'!$I$6,0,10*ROW('Sanitation Data'!I199)),NA())</f>
        <v>#N/A</v>
      </c>
      <c r="AW205" s="530" t="e">
        <f ca="1">+IF(AND(ISNUMBER(OFFSET('Sanitation Data'!$I$10,0,10*ROW('Sanitation Data'!I199))),'Data Summary'!DL205="Yes"),OFFSET('Sanitation Data'!$I$10,0,10*ROW('Sanitation Data'!I199)),NA())</f>
        <v>#N/A</v>
      </c>
      <c r="AX205" s="530" t="e">
        <f ca="1">+IF(AND(ISNUMBER(OFFSET('Sanitation Data'!$I$11,0,10*ROW('Sanitation Data'!I199))),'Data Summary'!DM205="Yes"),OFFSET('Sanitation Data'!$I$11,0,10*ROW('Sanitation Data'!I199)),NA())</f>
        <v>#N/A</v>
      </c>
      <c r="AY205" s="530" t="e">
        <f ca="1">+IF(AND(ISNUMBER(OFFSET('Sanitation Data'!$I$12,0,10*ROW('Sanitation Data'!I199))),'Data Summary'!DN205="Yes"),OFFSET('Sanitation Data'!$I$12,0,10*ROW('Sanitation Data'!I199)),NA())</f>
        <v>#N/A</v>
      </c>
      <c r="AZ205" s="531" t="e">
        <f ca="1">+IF(AND(ISNUMBER(OFFSET('Hygiene Data'!$D$5,0,10*ROW('Hygiene Data'!D199))),'Data Summary'!DO205="Yes"),OFFSET('Hygiene Data'!$D$5,0,10*ROW('Hygiene Data'!D199)),NA())</f>
        <v>#N/A</v>
      </c>
      <c r="BA205" s="531" t="e">
        <f ca="1">+IF(AND(ISNUMBER(OFFSET('Hygiene Data'!$D$7,0,10*ROW('Hygiene Data'!D199))),'Data Summary'!DP205="Yes"),OFFSET('Hygiene Data'!$D$7,0,10*ROW('Hygiene Data'!D199)),NA())</f>
        <v>#N/A</v>
      </c>
      <c r="BB205" s="531" t="e">
        <f ca="1">+IF(AND(ISNUMBER(OFFSET('Hygiene Data'!$D$9,0,10*ROW('Hygiene Data'!D199))),'Data Summary'!DQ205="Yes"),OFFSET('Hygiene Data'!$D$9,0,10*ROW('Hygiene Data'!D199)),NA())</f>
        <v>#N/A</v>
      </c>
      <c r="BC205" s="531" t="e">
        <f ca="1">+IF(AND(ISNUMBER(OFFSET('Hygiene Data'!$E$5,0,10*ROW('Hygiene Data'!E199))),'Data Summary'!DR205="Yes"),OFFSET('Hygiene Data'!$E$5,0,10*ROW('Hygiene Data'!E199)),NA())</f>
        <v>#N/A</v>
      </c>
      <c r="BD205" s="531" t="e">
        <f ca="1">+IF(AND(ISNUMBER(OFFSET('Hygiene Data'!$E$7,0,10*ROW('Hygiene Data'!E199))),'Data Summary'!DS205="Yes"),OFFSET('Hygiene Data'!$E$7,0,10*ROW('Hygiene Data'!E199)),NA())</f>
        <v>#N/A</v>
      </c>
      <c r="BE205" s="531" t="e">
        <f ca="1">+IF(AND(ISNUMBER(OFFSET('Hygiene Data'!$E$9,0,10*ROW('Hygiene Data'!E199))),'Data Summary'!DT205="Yes"),OFFSET('Hygiene Data'!$E$9,0,10*ROW('Hygiene Data'!E199)),NA())</f>
        <v>#N/A</v>
      </c>
      <c r="BF205" s="531" t="e">
        <f ca="1">+IF(AND(ISNUMBER(OFFSET('Hygiene Data'!$F$5,0,10*ROW('Hygiene Data'!F199))),'Data Summary'!DU205="Yes"),OFFSET('Hygiene Data'!$F$5,0,10*ROW('Hygiene Data'!F199)),NA())</f>
        <v>#N/A</v>
      </c>
      <c r="BG205" s="531" t="e">
        <f ca="1">+IF(AND(ISNUMBER(OFFSET('Hygiene Data'!$F$7,0,10*ROW('Hygiene Data'!F199))),'Data Summary'!DV205="Yes"),OFFSET('Hygiene Data'!$F$7,0,10*ROW('Hygiene Data'!F199)),NA())</f>
        <v>#N/A</v>
      </c>
      <c r="BH205" s="531" t="e">
        <f ca="1">+IF(AND(ISNUMBER(OFFSET('Hygiene Data'!$F$9,0,10*ROW('Hygiene Data'!F199))),'Data Summary'!DW205="Yes"),OFFSET('Hygiene Data'!$F$9,0,10*ROW('Hygiene Data'!F199)),NA())</f>
        <v>#N/A</v>
      </c>
      <c r="BI205" s="531" t="e">
        <f ca="1">+IF(AND(ISNUMBER(OFFSET('Hygiene Data'!$G$5,0,10*ROW('Hygiene Data'!G199))),'Data Summary'!DX205="Yes"),OFFSET('Hygiene Data'!$G$5,0,10*ROW('Hygiene Data'!G199)),NA())</f>
        <v>#N/A</v>
      </c>
      <c r="BJ205" s="531" t="e">
        <f ca="1">+IF(AND(ISNUMBER(OFFSET('Hygiene Data'!$G$7,0,10*ROW('Hygiene Data'!G199))),'Data Summary'!DY205="Yes"),OFFSET('Hygiene Data'!$G$7,0,10*ROW('Hygiene Data'!G199)),NA())</f>
        <v>#N/A</v>
      </c>
      <c r="BK205" s="531" t="e">
        <f ca="1">+IF(AND(ISNUMBER(OFFSET('Hygiene Data'!$G$9,0,10*ROW('Hygiene Data'!G199))),'Data Summary'!DZ205="Yes"),OFFSET('Hygiene Data'!$G$9,0,10*ROW('Hygiene Data'!G199)),NA())</f>
        <v>#N/A</v>
      </c>
      <c r="BL205" s="531" t="e">
        <f ca="1">+IF(AND(ISNUMBER(OFFSET('Hygiene Data'!$H$5,0,10*ROW('Hygiene Data'!H199))),'Data Summary'!EA205="Yes"),OFFSET('Hygiene Data'!$H$5,0,10*ROW('Hygiene Data'!H199)),NA())</f>
        <v>#N/A</v>
      </c>
      <c r="BM205" s="531" t="e">
        <f ca="1">+IF(AND(ISNUMBER(OFFSET('Hygiene Data'!$H$7,0,10*ROW('Hygiene Data'!H199))),'Data Summary'!EB205="Yes"),OFFSET('Hygiene Data'!$H$7,0,10*ROW('Hygiene Data'!H199)),NA())</f>
        <v>#N/A</v>
      </c>
      <c r="BN205" s="531" t="e">
        <f ca="1">+IF(AND(ISNUMBER(OFFSET('Hygiene Data'!$H$9,0,10*ROW('Hygiene Data'!H199))),'Data Summary'!EC205="Yes"),OFFSET('Hygiene Data'!$H$9,0,10*ROW('Hygiene Data'!H199)),NA())</f>
        <v>#N/A</v>
      </c>
      <c r="BO205" s="531" t="e">
        <f ca="1">+IF(AND(ISNUMBER(OFFSET('Hygiene Data'!$I$5,0,10*ROW('Hygiene Data'!I199))),'Data Summary'!ED205="Yes"),OFFSET('Hygiene Data'!$I$5,0,10*ROW('Hygiene Data'!I199)),NA())</f>
        <v>#N/A</v>
      </c>
      <c r="BP205" s="531" t="e">
        <f ca="1">+IF(AND(ISNUMBER(OFFSET('Hygiene Data'!$I$7,0,10*ROW('Hygiene Data'!I199))),'Data Summary'!EE205="Yes"),OFFSET('Hygiene Data'!$I$7,0,10*ROW('Hygiene Data'!I199)),NA())</f>
        <v>#N/A</v>
      </c>
      <c r="BQ205" s="531" t="e">
        <f ca="1">+IF(AND(ISNUMBER(OFFSET('Hygiene Data'!$I$9,0,10*ROW('Hygiene Data'!I199))),'Data Summary'!EF205="Yes"),OFFSET('Hygiene Data'!$I$9,0,10*ROW('Hygiene Data'!I199)),NA())</f>
        <v>#N/A</v>
      </c>
    </row>
    <row r="206" spans="1:69" x14ac:dyDescent="0.25">
      <c r="A206" s="527" t="e">
        <f ca="1">+RIGHT('Data Summary'!A206,LEN('Data Summary'!A206)-9)</f>
        <v>#VALUE!</v>
      </c>
      <c r="B206" s="501" t="str">
        <f ca="1">+IF(ISTEXT('Data Summary'!B206),'Data Summary'!B206,"")</f>
        <v/>
      </c>
      <c r="C206" s="528" t="e">
        <f ca="1">+VALUE('Data Summary'!C206)</f>
        <v>#VALUE!</v>
      </c>
      <c r="D206" s="529" t="e">
        <f ca="1">+IF(AND(ISNUMBER(OFFSET('Water Data'!$D$4,0,10*ROW('Water Data'!D200))),'Data Summary'!BS206="Yes"),100-OFFSET('Water Data'!$D$4,0,10*ROW('Water Data'!D200)),NA())</f>
        <v>#N/A</v>
      </c>
      <c r="E206" s="529" t="e">
        <f ca="1">+IF(AND(ISNUMBER(OFFSET('Water Data'!$D$6,0,10*ROW('Water Data'!D200))),'Data Summary'!BT206="Yes"),OFFSET('Water Data'!$D$6,0,10*ROW('Water Data'!D200)),NA())</f>
        <v>#N/A</v>
      </c>
      <c r="F206" s="529" t="e">
        <f ca="1">+IF(AND(ISNUMBER(OFFSET('Water Data'!$D$9,0,10*ROW('Water Data'!D200))),'Data Summary'!BU206="Yes"),OFFSET('Water Data'!$D$9,0,10*ROW('Water Data'!D200)),NA())</f>
        <v>#N/A</v>
      </c>
      <c r="G206" s="529" t="e">
        <f ca="1">+IF(AND(ISNUMBER(OFFSET('Water Data'!$E$4,0,10*ROW('Water Data'!E200))),'Data Summary'!BV206="Yes"),100-OFFSET('Water Data'!$E$4,0,10*ROW('Water Data'!E200)),NA())</f>
        <v>#N/A</v>
      </c>
      <c r="H206" s="529" t="e">
        <f ca="1">+IF(AND(ISNUMBER(OFFSET('Water Data'!$E$6,0,10*ROW('Water Data'!E200))),'Data Summary'!BW206="Yes"),OFFSET('Water Data'!$E$6,0,10*ROW('Water Data'!E200)),NA())</f>
        <v>#N/A</v>
      </c>
      <c r="I206" s="529" t="e">
        <f ca="1">+IF(AND(ISNUMBER(OFFSET('Water Data'!$E$9,0,10*ROW('Water Data'!E200))),'Data Summary'!BX206="Yes"),OFFSET('Water Data'!$E$9,0,10*ROW('Water Data'!E200)),NA())</f>
        <v>#N/A</v>
      </c>
      <c r="J206" s="529" t="e">
        <f ca="1">+IF(AND(ISNUMBER(OFFSET('Water Data'!$F$4,0,10*ROW('Water Data'!F200))),'Data Summary'!BY206="Yes"),100-OFFSET('Water Data'!$F$4,0,10*ROW('Water Data'!F200)),NA())</f>
        <v>#N/A</v>
      </c>
      <c r="K206" s="529" t="e">
        <f ca="1">+IF(AND(ISNUMBER(OFFSET('Water Data'!$F$6,0,10*ROW('Water Data'!F200))),'Data Summary'!BZ206="Yes"),OFFSET('Water Data'!$F$6,0,10*ROW('Water Data'!F200)),NA())</f>
        <v>#N/A</v>
      </c>
      <c r="L206" s="529" t="e">
        <f ca="1">+IF(AND(ISNUMBER(OFFSET('Water Data'!$F$9,0,10*ROW('Water Data'!F200))),'Data Summary'!CA206="Yes"),OFFSET('Water Data'!$F$9,0,10*ROW('Water Data'!F200)),NA())</f>
        <v>#N/A</v>
      </c>
      <c r="M206" s="529" t="e">
        <f ca="1">+IF(AND(ISNUMBER(OFFSET('Water Data'!$G$4,0,10*ROW('Water Data'!G200))),'Data Summary'!CB206="Yes"),100-OFFSET('Water Data'!$G$4,0,10*ROW('Water Data'!G200)),NA())</f>
        <v>#N/A</v>
      </c>
      <c r="N206" s="529" t="e">
        <f ca="1">+IF(AND(ISNUMBER(OFFSET('Water Data'!$G$6,0,10*ROW('Water Data'!G200))),'Data Summary'!CC206="Yes"),OFFSET('Water Data'!$G$6,0,10*ROW('Water Data'!G200)),NA())</f>
        <v>#N/A</v>
      </c>
      <c r="O206" s="529" t="e">
        <f ca="1">+IF(AND(ISNUMBER(OFFSET('Water Data'!$G$9,0,10*ROW('Water Data'!G200))),'Data Summary'!CD206="Yes"),OFFSET('Water Data'!$G$9,0,10*ROW('Water Data'!G200)),NA())</f>
        <v>#N/A</v>
      </c>
      <c r="P206" s="529" t="e">
        <f ca="1">+IF(AND(ISNUMBER(OFFSET('Water Data'!$H$4,0,10*ROW('Water Data'!H200))),'Data Summary'!CE206="Yes"),100-OFFSET('Water Data'!$H$4,0,10*ROW('Water Data'!H200)),NA())</f>
        <v>#N/A</v>
      </c>
      <c r="Q206" s="529" t="e">
        <f ca="1">+IF(AND(ISNUMBER(OFFSET('Water Data'!$H$6,0,10*ROW('Water Data'!H200))),'Data Summary'!CF206="Yes"),OFFSET('Water Data'!$H$6,0,10*ROW('Water Data'!H200)),NA())</f>
        <v>#N/A</v>
      </c>
      <c r="R206" s="529" t="e">
        <f ca="1">+IF(AND(ISNUMBER(OFFSET('Water Data'!$H$9,0,10*ROW('Water Data'!H200))),'Data Summary'!CG206="Yes"),OFFSET('Water Data'!$H$9,0,10*ROW('Water Data'!H200)),NA())</f>
        <v>#N/A</v>
      </c>
      <c r="S206" s="529" t="e">
        <f ca="1">+IF(AND(ISNUMBER(OFFSET('Water Data'!$I$4,0,10*ROW('Water Data'!I200))),'Data Summary'!CH206="Yes"),100-OFFSET('Water Data'!$I$4,0,10*ROW('Water Data'!I200)),NA())</f>
        <v>#N/A</v>
      </c>
      <c r="T206" s="529" t="e">
        <f ca="1">+IF(AND(ISNUMBER(OFFSET('Water Data'!$I$6,0,10*ROW('Water Data'!I200))),'Data Summary'!CI206="Yes"),OFFSET('Water Data'!$I$6,0,10*ROW('Water Data'!I200)),NA())</f>
        <v>#N/A</v>
      </c>
      <c r="U206" s="529" t="e">
        <f ca="1">+IF(AND(ISNUMBER(OFFSET('Water Data'!$I$9,0,10*ROW('Water Data'!I200))),'Data Summary'!CJ206="Yes"),OFFSET('Water Data'!$I$9,0,10*ROW('Water Data'!I200)),NA())</f>
        <v>#N/A</v>
      </c>
      <c r="V206" s="530" t="e">
        <f ca="1">+IF(AND(ISNUMBER(OFFSET('Sanitation Data'!$D$4,0,10*ROW('Sanitation Data'!D200))),'Data Summary'!CK206="Yes"),100-OFFSET('Sanitation Data'!$D$4,0,10*ROW('Sanitation Data'!D200)),NA())</f>
        <v>#N/A</v>
      </c>
      <c r="W206" s="530" t="e">
        <f ca="1">+IF(AND(ISNUMBER(OFFSET('Sanitation Data'!$D$6,0,10*ROW('Sanitation Data'!D200))),'Data Summary'!CL206="Yes"),OFFSET('Sanitation Data'!$D$6,0,10*ROW('Sanitation Data'!D200)),NA())</f>
        <v>#N/A</v>
      </c>
      <c r="X206" s="530" t="e">
        <f ca="1">+IF(AND(ISNUMBER(OFFSET('Sanitation Data'!$D$10,0,10*ROW('Sanitation Data'!D200))),'Data Summary'!CM206="Yes"),OFFSET('Sanitation Data'!$D$10,0,10*ROW('Sanitation Data'!D200)),NA())</f>
        <v>#N/A</v>
      </c>
      <c r="Y206" s="530" t="e">
        <f ca="1">+IF(AND(ISNUMBER(OFFSET('Sanitation Data'!$D$11,0,10*ROW('Sanitation Data'!D200))),'Data Summary'!CN206="Yes"),OFFSET('Sanitation Data'!$D$11,0,10*ROW('Sanitation Data'!D200)),NA())</f>
        <v>#N/A</v>
      </c>
      <c r="Z206" s="530" t="e">
        <f ca="1">+IF(AND(ISNUMBER(OFFSET('Sanitation Data'!$D$12,0,10*ROW('Sanitation Data'!D200))),'Data Summary'!CO206="Yes"),OFFSET('Sanitation Data'!$D$12,0,10*ROW('Sanitation Data'!D200)),NA())</f>
        <v>#N/A</v>
      </c>
      <c r="AA206" s="530" t="e">
        <f ca="1">+IF(AND(ISNUMBER(OFFSET('Sanitation Data'!$E$4,0,10*ROW('Sanitation Data'!E200))),'Data Summary'!CP206="Yes"),100-OFFSET('Sanitation Data'!$E$4,0,10*ROW('Sanitation Data'!E200)),NA())</f>
        <v>#N/A</v>
      </c>
      <c r="AB206" s="530" t="e">
        <f ca="1">+IF(AND(ISNUMBER(OFFSET('Sanitation Data'!$E$6,0,10*ROW('Sanitation Data'!E200))),'Data Summary'!CQ206="Yes"),OFFSET('Sanitation Data'!$E$6,0,10*ROW('Sanitation Data'!E200)),NA())</f>
        <v>#N/A</v>
      </c>
      <c r="AC206" s="530" t="e">
        <f ca="1">+IF(AND(ISNUMBER(OFFSET('Sanitation Data'!$E$10,0,10*ROW('Sanitation Data'!E200))),'Data Summary'!CR206="Yes"),OFFSET('Sanitation Data'!$E$10,0,10*ROW('Sanitation Data'!E200)),NA())</f>
        <v>#N/A</v>
      </c>
      <c r="AD206" s="530" t="e">
        <f ca="1">+IF(AND(ISNUMBER(OFFSET('Sanitation Data'!$E$11,0,10*ROW('Sanitation Data'!E200))),'Data Summary'!CS206="Yes"),OFFSET('Sanitation Data'!$E$11,0,10*ROW('Sanitation Data'!E200)),NA())</f>
        <v>#N/A</v>
      </c>
      <c r="AE206" s="530" t="e">
        <f ca="1">+IF(AND(ISNUMBER(OFFSET('Sanitation Data'!$E$12,0,10*ROW('Sanitation Data'!E200))),'Data Summary'!CT206="Yes"),OFFSET('Sanitation Data'!$E$12,0,10*ROW('Sanitation Data'!E200)),NA())</f>
        <v>#N/A</v>
      </c>
      <c r="AF206" s="530" t="e">
        <f ca="1">+IF(AND(ISNUMBER(OFFSET('Sanitation Data'!$F$4,0,10*ROW('Sanitation Data'!F200))),'Data Summary'!CU206="Yes"),100-OFFSET('Sanitation Data'!$F$4,0,10*ROW('Sanitation Data'!F200)),NA())</f>
        <v>#N/A</v>
      </c>
      <c r="AG206" s="530" t="e">
        <f ca="1">+IF(AND(ISNUMBER(OFFSET('Sanitation Data'!$F$6,0,10*ROW('Sanitation Data'!F200))),'Data Summary'!CV206="Yes"),OFFSET('Sanitation Data'!$F$6,0,10*ROW('Sanitation Data'!F200)),NA())</f>
        <v>#N/A</v>
      </c>
      <c r="AH206" s="530" t="e">
        <f ca="1">+IF(AND(ISNUMBER(OFFSET('Sanitation Data'!$F$10,0,10*ROW('Sanitation Data'!F200))),'Data Summary'!CW206="Yes"),OFFSET('Sanitation Data'!$F$10,0,10*ROW('Sanitation Data'!F200)),NA())</f>
        <v>#N/A</v>
      </c>
      <c r="AI206" s="530" t="e">
        <f ca="1">+IF(AND(ISNUMBER(OFFSET('Sanitation Data'!$F$11,0,10*ROW('Sanitation Data'!F200))),'Data Summary'!CX206="Yes"),OFFSET('Sanitation Data'!$F$11,0,10*ROW('Sanitation Data'!F200)),NA())</f>
        <v>#N/A</v>
      </c>
      <c r="AJ206" s="530" t="e">
        <f ca="1">+IF(AND(ISNUMBER(OFFSET('Sanitation Data'!$F$12,0,10*ROW('Sanitation Data'!F200))),'Data Summary'!CY206="Yes"),OFFSET('Sanitation Data'!$F$12,0,10*ROW('Sanitation Data'!F200)),NA())</f>
        <v>#N/A</v>
      </c>
      <c r="AK206" s="530" t="e">
        <f ca="1">+IF(AND(ISNUMBER(OFFSET('Sanitation Data'!$G$4,0,10*ROW('Sanitation Data'!G200))),'Data Summary'!CZ206="Yes"),100-OFFSET('Sanitation Data'!$G$4,0,10*ROW('Sanitation Data'!G200)),NA())</f>
        <v>#N/A</v>
      </c>
      <c r="AL206" s="530" t="e">
        <f ca="1">+IF(AND(ISNUMBER(OFFSET('Sanitation Data'!$G$6,0,10*ROW('Sanitation Data'!G200))),'Data Summary'!DA206="Yes"),OFFSET('Sanitation Data'!$G$6,0,10*ROW('Sanitation Data'!G200)),NA())</f>
        <v>#N/A</v>
      </c>
      <c r="AM206" s="530" t="e">
        <f ca="1">+IF(AND(ISNUMBER(OFFSET('Sanitation Data'!$G$10,0,10*ROW('Sanitation Data'!G200))),'Data Summary'!DB206="Yes"),OFFSET('Sanitation Data'!$G$10,0,10*ROW('Sanitation Data'!G200)),NA())</f>
        <v>#N/A</v>
      </c>
      <c r="AN206" s="530" t="e">
        <f ca="1">+IF(AND(ISNUMBER(OFFSET('Sanitation Data'!$G$11,0,10*ROW('Sanitation Data'!G200))),'Data Summary'!DC206="Yes"),OFFSET('Sanitation Data'!$G$11,0,10*ROW('Sanitation Data'!G200)),NA())</f>
        <v>#N/A</v>
      </c>
      <c r="AO206" s="530" t="e">
        <f ca="1">+IF(AND(ISNUMBER(OFFSET('Sanitation Data'!$G$12,0,10*ROW('Sanitation Data'!G200))),'Data Summary'!DD206="Yes"),OFFSET('Sanitation Data'!$G$12,0,10*ROW('Sanitation Data'!G200)),NA())</f>
        <v>#N/A</v>
      </c>
      <c r="AP206" s="530" t="e">
        <f ca="1">+IF(AND(ISNUMBER(OFFSET('Sanitation Data'!$H$4,0,10*ROW('Sanitation Data'!H200))),'Data Summary'!DE206="Yes"),100-OFFSET('Sanitation Data'!$H$4,0,10*ROW('Sanitation Data'!H200)),NA())</f>
        <v>#N/A</v>
      </c>
      <c r="AQ206" s="530" t="e">
        <f ca="1">+IF(AND(ISNUMBER(OFFSET('Sanitation Data'!$H$6,0,10*ROW('Sanitation Data'!H200))),'Data Summary'!DF206="Yes"),OFFSET('Sanitation Data'!$H$6,0,10*ROW('Sanitation Data'!H200)),NA())</f>
        <v>#N/A</v>
      </c>
      <c r="AR206" s="530" t="e">
        <f ca="1">+IF(AND(ISNUMBER(OFFSET('Sanitation Data'!$H$10,0,10*ROW('Sanitation Data'!H200))),'Data Summary'!DG206="Yes"),OFFSET('Sanitation Data'!$H$10,0,10*ROW('Sanitation Data'!H200)),NA())</f>
        <v>#N/A</v>
      </c>
      <c r="AS206" s="530" t="e">
        <f ca="1">+IF(AND(ISNUMBER(OFFSET('Sanitation Data'!$H$11,0,10*ROW('Sanitation Data'!H200))),'Data Summary'!DH206="Yes"),OFFSET('Sanitation Data'!$H$11,0,10*ROW('Sanitation Data'!H200)),NA())</f>
        <v>#N/A</v>
      </c>
      <c r="AT206" s="530" t="e">
        <f ca="1">+IF(AND(ISNUMBER(OFFSET('Sanitation Data'!$H$12,0,10*ROW('Sanitation Data'!H200))),'Data Summary'!DI206="Yes"),OFFSET('Sanitation Data'!$H$12,0,10*ROW('Sanitation Data'!H200)),NA())</f>
        <v>#N/A</v>
      </c>
      <c r="AU206" s="530" t="e">
        <f ca="1">+IF(AND(ISNUMBER(OFFSET('Sanitation Data'!$I$4,0,10*ROW('Sanitation Data'!I200))),'Data Summary'!DJ206="Yes"),100-OFFSET('Sanitation Data'!$I$4,0,10*ROW('Sanitation Data'!I200)),NA())</f>
        <v>#N/A</v>
      </c>
      <c r="AV206" s="530" t="e">
        <f ca="1">+IF(AND(ISNUMBER(OFFSET('Sanitation Data'!$I$6,0,10*ROW('Sanitation Data'!I200))),'Data Summary'!DK206="Yes"),OFFSET('Sanitation Data'!$I$6,0,10*ROW('Sanitation Data'!I200)),NA())</f>
        <v>#N/A</v>
      </c>
      <c r="AW206" s="530" t="e">
        <f ca="1">+IF(AND(ISNUMBER(OFFSET('Sanitation Data'!$I$10,0,10*ROW('Sanitation Data'!I200))),'Data Summary'!DL206="Yes"),OFFSET('Sanitation Data'!$I$10,0,10*ROW('Sanitation Data'!I200)),NA())</f>
        <v>#N/A</v>
      </c>
      <c r="AX206" s="530" t="e">
        <f ca="1">+IF(AND(ISNUMBER(OFFSET('Sanitation Data'!$I$11,0,10*ROW('Sanitation Data'!I200))),'Data Summary'!DM206="Yes"),OFFSET('Sanitation Data'!$I$11,0,10*ROW('Sanitation Data'!I200)),NA())</f>
        <v>#N/A</v>
      </c>
      <c r="AY206" s="530" t="e">
        <f ca="1">+IF(AND(ISNUMBER(OFFSET('Sanitation Data'!$I$12,0,10*ROW('Sanitation Data'!I200))),'Data Summary'!DN206="Yes"),OFFSET('Sanitation Data'!$I$12,0,10*ROW('Sanitation Data'!I200)),NA())</f>
        <v>#N/A</v>
      </c>
      <c r="AZ206" s="531" t="e">
        <f ca="1">+IF(AND(ISNUMBER(OFFSET('Hygiene Data'!$D$5,0,10*ROW('Hygiene Data'!D200))),'Data Summary'!DO206="Yes"),OFFSET('Hygiene Data'!$D$5,0,10*ROW('Hygiene Data'!D200)),NA())</f>
        <v>#N/A</v>
      </c>
      <c r="BA206" s="531" t="e">
        <f ca="1">+IF(AND(ISNUMBER(OFFSET('Hygiene Data'!$D$7,0,10*ROW('Hygiene Data'!D200))),'Data Summary'!DP206="Yes"),OFFSET('Hygiene Data'!$D$7,0,10*ROW('Hygiene Data'!D200)),NA())</f>
        <v>#N/A</v>
      </c>
      <c r="BB206" s="531" t="e">
        <f ca="1">+IF(AND(ISNUMBER(OFFSET('Hygiene Data'!$D$9,0,10*ROW('Hygiene Data'!D200))),'Data Summary'!DQ206="Yes"),OFFSET('Hygiene Data'!$D$9,0,10*ROW('Hygiene Data'!D200)),NA())</f>
        <v>#N/A</v>
      </c>
      <c r="BC206" s="531" t="e">
        <f ca="1">+IF(AND(ISNUMBER(OFFSET('Hygiene Data'!$E$5,0,10*ROW('Hygiene Data'!E200))),'Data Summary'!DR206="Yes"),OFFSET('Hygiene Data'!$E$5,0,10*ROW('Hygiene Data'!E200)),NA())</f>
        <v>#N/A</v>
      </c>
      <c r="BD206" s="531" t="e">
        <f ca="1">+IF(AND(ISNUMBER(OFFSET('Hygiene Data'!$E$7,0,10*ROW('Hygiene Data'!E200))),'Data Summary'!DS206="Yes"),OFFSET('Hygiene Data'!$E$7,0,10*ROW('Hygiene Data'!E200)),NA())</f>
        <v>#N/A</v>
      </c>
      <c r="BE206" s="531" t="e">
        <f ca="1">+IF(AND(ISNUMBER(OFFSET('Hygiene Data'!$E$9,0,10*ROW('Hygiene Data'!E200))),'Data Summary'!DT206="Yes"),OFFSET('Hygiene Data'!$E$9,0,10*ROW('Hygiene Data'!E200)),NA())</f>
        <v>#N/A</v>
      </c>
      <c r="BF206" s="531" t="e">
        <f ca="1">+IF(AND(ISNUMBER(OFFSET('Hygiene Data'!$F$5,0,10*ROW('Hygiene Data'!F200))),'Data Summary'!DU206="Yes"),OFFSET('Hygiene Data'!$F$5,0,10*ROW('Hygiene Data'!F200)),NA())</f>
        <v>#N/A</v>
      </c>
      <c r="BG206" s="531" t="e">
        <f ca="1">+IF(AND(ISNUMBER(OFFSET('Hygiene Data'!$F$7,0,10*ROW('Hygiene Data'!F200))),'Data Summary'!DV206="Yes"),OFFSET('Hygiene Data'!$F$7,0,10*ROW('Hygiene Data'!F200)),NA())</f>
        <v>#N/A</v>
      </c>
      <c r="BH206" s="531" t="e">
        <f ca="1">+IF(AND(ISNUMBER(OFFSET('Hygiene Data'!$F$9,0,10*ROW('Hygiene Data'!F200))),'Data Summary'!DW206="Yes"),OFFSET('Hygiene Data'!$F$9,0,10*ROW('Hygiene Data'!F200)),NA())</f>
        <v>#N/A</v>
      </c>
      <c r="BI206" s="531" t="e">
        <f ca="1">+IF(AND(ISNUMBER(OFFSET('Hygiene Data'!$G$5,0,10*ROW('Hygiene Data'!G200))),'Data Summary'!DX206="Yes"),OFFSET('Hygiene Data'!$G$5,0,10*ROW('Hygiene Data'!G200)),NA())</f>
        <v>#N/A</v>
      </c>
      <c r="BJ206" s="531" t="e">
        <f ca="1">+IF(AND(ISNUMBER(OFFSET('Hygiene Data'!$G$7,0,10*ROW('Hygiene Data'!G200))),'Data Summary'!DY206="Yes"),OFFSET('Hygiene Data'!$G$7,0,10*ROW('Hygiene Data'!G200)),NA())</f>
        <v>#N/A</v>
      </c>
      <c r="BK206" s="531" t="e">
        <f ca="1">+IF(AND(ISNUMBER(OFFSET('Hygiene Data'!$G$9,0,10*ROW('Hygiene Data'!G200))),'Data Summary'!DZ206="Yes"),OFFSET('Hygiene Data'!$G$9,0,10*ROW('Hygiene Data'!G200)),NA())</f>
        <v>#N/A</v>
      </c>
      <c r="BL206" s="531" t="e">
        <f ca="1">+IF(AND(ISNUMBER(OFFSET('Hygiene Data'!$H$5,0,10*ROW('Hygiene Data'!H200))),'Data Summary'!EA206="Yes"),OFFSET('Hygiene Data'!$H$5,0,10*ROW('Hygiene Data'!H200)),NA())</f>
        <v>#N/A</v>
      </c>
      <c r="BM206" s="531" t="e">
        <f ca="1">+IF(AND(ISNUMBER(OFFSET('Hygiene Data'!$H$7,0,10*ROW('Hygiene Data'!H200))),'Data Summary'!EB206="Yes"),OFFSET('Hygiene Data'!$H$7,0,10*ROW('Hygiene Data'!H200)),NA())</f>
        <v>#N/A</v>
      </c>
      <c r="BN206" s="531" t="e">
        <f ca="1">+IF(AND(ISNUMBER(OFFSET('Hygiene Data'!$H$9,0,10*ROW('Hygiene Data'!H200))),'Data Summary'!EC206="Yes"),OFFSET('Hygiene Data'!$H$9,0,10*ROW('Hygiene Data'!H200)),NA())</f>
        <v>#N/A</v>
      </c>
      <c r="BO206" s="531" t="e">
        <f ca="1">+IF(AND(ISNUMBER(OFFSET('Hygiene Data'!$I$5,0,10*ROW('Hygiene Data'!I200))),'Data Summary'!ED206="Yes"),OFFSET('Hygiene Data'!$I$5,0,10*ROW('Hygiene Data'!I200)),NA())</f>
        <v>#N/A</v>
      </c>
      <c r="BP206" s="531" t="e">
        <f ca="1">+IF(AND(ISNUMBER(OFFSET('Hygiene Data'!$I$7,0,10*ROW('Hygiene Data'!I200))),'Data Summary'!EE206="Yes"),OFFSET('Hygiene Data'!$I$7,0,10*ROW('Hygiene Data'!I200)),NA())</f>
        <v>#N/A</v>
      </c>
      <c r="BQ206" s="531" t="e">
        <f ca="1">+IF(AND(ISNUMBER(OFFSET('Hygiene Data'!$I$9,0,10*ROW('Hygiene Data'!I200))),'Data Summary'!EF206="Yes"),OFFSET('Hygiene Data'!$I$9,0,10*ROW('Hygiene Data'!I200)),NA())</f>
        <v>#N/A</v>
      </c>
    </row>
    <row r="207" spans="1:69" x14ac:dyDescent="0.25">
      <c r="A207" s="527" t="e">
        <f ca="1">+RIGHT('Data Summary'!A207,LEN('Data Summary'!A207)-9)</f>
        <v>#VALUE!</v>
      </c>
      <c r="B207" s="501" t="str">
        <f ca="1">+IF(ISTEXT('Data Summary'!B207),'Data Summary'!B207,"")</f>
        <v/>
      </c>
      <c r="C207" s="528" t="e">
        <f ca="1">+VALUE('Data Summary'!C207)</f>
        <v>#VALUE!</v>
      </c>
      <c r="D207" s="529" t="e">
        <f ca="1">+IF(AND(ISNUMBER(OFFSET('Water Data'!$D$4,0,10*ROW('Water Data'!D201))),'Data Summary'!BS207="Yes"),100-OFFSET('Water Data'!$D$4,0,10*ROW('Water Data'!D201)),NA())</f>
        <v>#N/A</v>
      </c>
      <c r="E207" s="529" t="e">
        <f ca="1">+IF(AND(ISNUMBER(OFFSET('Water Data'!$D$6,0,10*ROW('Water Data'!D201))),'Data Summary'!BT207="Yes"),OFFSET('Water Data'!$D$6,0,10*ROW('Water Data'!D201)),NA())</f>
        <v>#N/A</v>
      </c>
      <c r="F207" s="529" t="e">
        <f ca="1">+IF(AND(ISNUMBER(OFFSET('Water Data'!$D$9,0,10*ROW('Water Data'!D201))),'Data Summary'!BU207="Yes"),OFFSET('Water Data'!$D$9,0,10*ROW('Water Data'!D201)),NA())</f>
        <v>#N/A</v>
      </c>
      <c r="G207" s="529" t="e">
        <f ca="1">+IF(AND(ISNUMBER(OFFSET('Water Data'!$E$4,0,10*ROW('Water Data'!E201))),'Data Summary'!BV207="Yes"),100-OFFSET('Water Data'!$E$4,0,10*ROW('Water Data'!E201)),NA())</f>
        <v>#N/A</v>
      </c>
      <c r="H207" s="529" t="e">
        <f ca="1">+IF(AND(ISNUMBER(OFFSET('Water Data'!$E$6,0,10*ROW('Water Data'!E201))),'Data Summary'!BW207="Yes"),OFFSET('Water Data'!$E$6,0,10*ROW('Water Data'!E201)),NA())</f>
        <v>#N/A</v>
      </c>
      <c r="I207" s="529" t="e">
        <f ca="1">+IF(AND(ISNUMBER(OFFSET('Water Data'!$E$9,0,10*ROW('Water Data'!E201))),'Data Summary'!BX207="Yes"),OFFSET('Water Data'!$E$9,0,10*ROW('Water Data'!E201)),NA())</f>
        <v>#N/A</v>
      </c>
      <c r="J207" s="529" t="e">
        <f ca="1">+IF(AND(ISNUMBER(OFFSET('Water Data'!$F$4,0,10*ROW('Water Data'!F201))),'Data Summary'!BY207="Yes"),100-OFFSET('Water Data'!$F$4,0,10*ROW('Water Data'!F201)),NA())</f>
        <v>#N/A</v>
      </c>
      <c r="K207" s="529" t="e">
        <f ca="1">+IF(AND(ISNUMBER(OFFSET('Water Data'!$F$6,0,10*ROW('Water Data'!F201))),'Data Summary'!BZ207="Yes"),OFFSET('Water Data'!$F$6,0,10*ROW('Water Data'!F201)),NA())</f>
        <v>#N/A</v>
      </c>
      <c r="L207" s="529" t="e">
        <f ca="1">+IF(AND(ISNUMBER(OFFSET('Water Data'!$F$9,0,10*ROW('Water Data'!F201))),'Data Summary'!CA207="Yes"),OFFSET('Water Data'!$F$9,0,10*ROW('Water Data'!F201)),NA())</f>
        <v>#N/A</v>
      </c>
      <c r="M207" s="529" t="e">
        <f ca="1">+IF(AND(ISNUMBER(OFFSET('Water Data'!$G$4,0,10*ROW('Water Data'!G201))),'Data Summary'!CB207="Yes"),100-OFFSET('Water Data'!$G$4,0,10*ROW('Water Data'!G201)),NA())</f>
        <v>#N/A</v>
      </c>
      <c r="N207" s="529" t="e">
        <f ca="1">+IF(AND(ISNUMBER(OFFSET('Water Data'!$G$6,0,10*ROW('Water Data'!G201))),'Data Summary'!CC207="Yes"),OFFSET('Water Data'!$G$6,0,10*ROW('Water Data'!G201)),NA())</f>
        <v>#N/A</v>
      </c>
      <c r="O207" s="529" t="e">
        <f ca="1">+IF(AND(ISNUMBER(OFFSET('Water Data'!$G$9,0,10*ROW('Water Data'!G201))),'Data Summary'!CD207="Yes"),OFFSET('Water Data'!$G$9,0,10*ROW('Water Data'!G201)),NA())</f>
        <v>#N/A</v>
      </c>
      <c r="P207" s="529" t="e">
        <f ca="1">+IF(AND(ISNUMBER(OFFSET('Water Data'!$H$4,0,10*ROW('Water Data'!H201))),'Data Summary'!CE207="Yes"),100-OFFSET('Water Data'!$H$4,0,10*ROW('Water Data'!H201)),NA())</f>
        <v>#N/A</v>
      </c>
      <c r="Q207" s="529" t="e">
        <f ca="1">+IF(AND(ISNUMBER(OFFSET('Water Data'!$H$6,0,10*ROW('Water Data'!H201))),'Data Summary'!CF207="Yes"),OFFSET('Water Data'!$H$6,0,10*ROW('Water Data'!H201)),NA())</f>
        <v>#N/A</v>
      </c>
      <c r="R207" s="529" t="e">
        <f ca="1">+IF(AND(ISNUMBER(OFFSET('Water Data'!$H$9,0,10*ROW('Water Data'!H201))),'Data Summary'!CG207="Yes"),OFFSET('Water Data'!$H$9,0,10*ROW('Water Data'!H201)),NA())</f>
        <v>#N/A</v>
      </c>
      <c r="S207" s="529" t="e">
        <f ca="1">+IF(AND(ISNUMBER(OFFSET('Water Data'!$I$4,0,10*ROW('Water Data'!I201))),'Data Summary'!CH207="Yes"),100-OFFSET('Water Data'!$I$4,0,10*ROW('Water Data'!I201)),NA())</f>
        <v>#N/A</v>
      </c>
      <c r="T207" s="529" t="e">
        <f ca="1">+IF(AND(ISNUMBER(OFFSET('Water Data'!$I$6,0,10*ROW('Water Data'!I201))),'Data Summary'!CI207="Yes"),OFFSET('Water Data'!$I$6,0,10*ROW('Water Data'!I201)),NA())</f>
        <v>#N/A</v>
      </c>
      <c r="U207" s="529" t="e">
        <f ca="1">+IF(AND(ISNUMBER(OFFSET('Water Data'!$I$9,0,10*ROW('Water Data'!I201))),'Data Summary'!CJ207="Yes"),OFFSET('Water Data'!$I$9,0,10*ROW('Water Data'!I201)),NA())</f>
        <v>#N/A</v>
      </c>
      <c r="V207" s="530" t="e">
        <f ca="1">+IF(AND(ISNUMBER(OFFSET('Sanitation Data'!$D$4,0,10*ROW('Sanitation Data'!D201))),'Data Summary'!CK207="Yes"),100-OFFSET('Sanitation Data'!$D$4,0,10*ROW('Sanitation Data'!D201)),NA())</f>
        <v>#N/A</v>
      </c>
      <c r="W207" s="530" t="e">
        <f ca="1">+IF(AND(ISNUMBER(OFFSET('Sanitation Data'!$D$6,0,10*ROW('Sanitation Data'!D201))),'Data Summary'!CL207="Yes"),OFFSET('Sanitation Data'!$D$6,0,10*ROW('Sanitation Data'!D201)),NA())</f>
        <v>#N/A</v>
      </c>
      <c r="X207" s="530" t="e">
        <f ca="1">+IF(AND(ISNUMBER(OFFSET('Sanitation Data'!$D$10,0,10*ROW('Sanitation Data'!D201))),'Data Summary'!CM207="Yes"),OFFSET('Sanitation Data'!$D$10,0,10*ROW('Sanitation Data'!D201)),NA())</f>
        <v>#N/A</v>
      </c>
      <c r="Y207" s="530" t="e">
        <f ca="1">+IF(AND(ISNUMBER(OFFSET('Sanitation Data'!$D$11,0,10*ROW('Sanitation Data'!D201))),'Data Summary'!CN207="Yes"),OFFSET('Sanitation Data'!$D$11,0,10*ROW('Sanitation Data'!D201)),NA())</f>
        <v>#N/A</v>
      </c>
      <c r="Z207" s="530" t="e">
        <f ca="1">+IF(AND(ISNUMBER(OFFSET('Sanitation Data'!$D$12,0,10*ROW('Sanitation Data'!D201))),'Data Summary'!CO207="Yes"),OFFSET('Sanitation Data'!$D$12,0,10*ROW('Sanitation Data'!D201)),NA())</f>
        <v>#N/A</v>
      </c>
      <c r="AA207" s="530" t="e">
        <f ca="1">+IF(AND(ISNUMBER(OFFSET('Sanitation Data'!$E$4,0,10*ROW('Sanitation Data'!E201))),'Data Summary'!CP207="Yes"),100-OFFSET('Sanitation Data'!$E$4,0,10*ROW('Sanitation Data'!E201)),NA())</f>
        <v>#N/A</v>
      </c>
      <c r="AB207" s="530" t="e">
        <f ca="1">+IF(AND(ISNUMBER(OFFSET('Sanitation Data'!$E$6,0,10*ROW('Sanitation Data'!E201))),'Data Summary'!CQ207="Yes"),OFFSET('Sanitation Data'!$E$6,0,10*ROW('Sanitation Data'!E201)),NA())</f>
        <v>#N/A</v>
      </c>
      <c r="AC207" s="530" t="e">
        <f ca="1">+IF(AND(ISNUMBER(OFFSET('Sanitation Data'!$E$10,0,10*ROW('Sanitation Data'!E201))),'Data Summary'!CR207="Yes"),OFFSET('Sanitation Data'!$E$10,0,10*ROW('Sanitation Data'!E201)),NA())</f>
        <v>#N/A</v>
      </c>
      <c r="AD207" s="530" t="e">
        <f ca="1">+IF(AND(ISNUMBER(OFFSET('Sanitation Data'!$E$11,0,10*ROW('Sanitation Data'!E201))),'Data Summary'!CS207="Yes"),OFFSET('Sanitation Data'!$E$11,0,10*ROW('Sanitation Data'!E201)),NA())</f>
        <v>#N/A</v>
      </c>
      <c r="AE207" s="530" t="e">
        <f ca="1">+IF(AND(ISNUMBER(OFFSET('Sanitation Data'!$E$12,0,10*ROW('Sanitation Data'!E201))),'Data Summary'!CT207="Yes"),OFFSET('Sanitation Data'!$E$12,0,10*ROW('Sanitation Data'!E201)),NA())</f>
        <v>#N/A</v>
      </c>
      <c r="AF207" s="530" t="e">
        <f ca="1">+IF(AND(ISNUMBER(OFFSET('Sanitation Data'!$F$4,0,10*ROW('Sanitation Data'!F201))),'Data Summary'!CU207="Yes"),100-OFFSET('Sanitation Data'!$F$4,0,10*ROW('Sanitation Data'!F201)),NA())</f>
        <v>#N/A</v>
      </c>
      <c r="AG207" s="530" t="e">
        <f ca="1">+IF(AND(ISNUMBER(OFFSET('Sanitation Data'!$F$6,0,10*ROW('Sanitation Data'!F201))),'Data Summary'!CV207="Yes"),OFFSET('Sanitation Data'!$F$6,0,10*ROW('Sanitation Data'!F201)),NA())</f>
        <v>#N/A</v>
      </c>
      <c r="AH207" s="530" t="e">
        <f ca="1">+IF(AND(ISNUMBER(OFFSET('Sanitation Data'!$F$10,0,10*ROW('Sanitation Data'!F201))),'Data Summary'!CW207="Yes"),OFFSET('Sanitation Data'!$F$10,0,10*ROW('Sanitation Data'!F201)),NA())</f>
        <v>#N/A</v>
      </c>
      <c r="AI207" s="530" t="e">
        <f ca="1">+IF(AND(ISNUMBER(OFFSET('Sanitation Data'!$F$11,0,10*ROW('Sanitation Data'!F201))),'Data Summary'!CX207="Yes"),OFFSET('Sanitation Data'!$F$11,0,10*ROW('Sanitation Data'!F201)),NA())</f>
        <v>#N/A</v>
      </c>
      <c r="AJ207" s="530" t="e">
        <f ca="1">+IF(AND(ISNUMBER(OFFSET('Sanitation Data'!$F$12,0,10*ROW('Sanitation Data'!F201))),'Data Summary'!CY207="Yes"),OFFSET('Sanitation Data'!$F$12,0,10*ROW('Sanitation Data'!F201)),NA())</f>
        <v>#N/A</v>
      </c>
      <c r="AK207" s="530" t="e">
        <f ca="1">+IF(AND(ISNUMBER(OFFSET('Sanitation Data'!$G$4,0,10*ROW('Sanitation Data'!G201))),'Data Summary'!CZ207="Yes"),100-OFFSET('Sanitation Data'!$G$4,0,10*ROW('Sanitation Data'!G201)),NA())</f>
        <v>#N/A</v>
      </c>
      <c r="AL207" s="530" t="e">
        <f ca="1">+IF(AND(ISNUMBER(OFFSET('Sanitation Data'!$G$6,0,10*ROW('Sanitation Data'!G201))),'Data Summary'!DA207="Yes"),OFFSET('Sanitation Data'!$G$6,0,10*ROW('Sanitation Data'!G201)),NA())</f>
        <v>#N/A</v>
      </c>
      <c r="AM207" s="530" t="e">
        <f ca="1">+IF(AND(ISNUMBER(OFFSET('Sanitation Data'!$G$10,0,10*ROW('Sanitation Data'!G201))),'Data Summary'!DB207="Yes"),OFFSET('Sanitation Data'!$G$10,0,10*ROW('Sanitation Data'!G201)),NA())</f>
        <v>#N/A</v>
      </c>
      <c r="AN207" s="530" t="e">
        <f ca="1">+IF(AND(ISNUMBER(OFFSET('Sanitation Data'!$G$11,0,10*ROW('Sanitation Data'!G201))),'Data Summary'!DC207="Yes"),OFFSET('Sanitation Data'!$G$11,0,10*ROW('Sanitation Data'!G201)),NA())</f>
        <v>#N/A</v>
      </c>
      <c r="AO207" s="530" t="e">
        <f ca="1">+IF(AND(ISNUMBER(OFFSET('Sanitation Data'!$G$12,0,10*ROW('Sanitation Data'!G201))),'Data Summary'!DD207="Yes"),OFFSET('Sanitation Data'!$G$12,0,10*ROW('Sanitation Data'!G201)),NA())</f>
        <v>#N/A</v>
      </c>
      <c r="AP207" s="530" t="e">
        <f ca="1">+IF(AND(ISNUMBER(OFFSET('Sanitation Data'!$H$4,0,10*ROW('Sanitation Data'!H201))),'Data Summary'!DE207="Yes"),100-OFFSET('Sanitation Data'!$H$4,0,10*ROW('Sanitation Data'!H201)),NA())</f>
        <v>#N/A</v>
      </c>
      <c r="AQ207" s="530" t="e">
        <f ca="1">+IF(AND(ISNUMBER(OFFSET('Sanitation Data'!$H$6,0,10*ROW('Sanitation Data'!H201))),'Data Summary'!DF207="Yes"),OFFSET('Sanitation Data'!$H$6,0,10*ROW('Sanitation Data'!H201)),NA())</f>
        <v>#N/A</v>
      </c>
      <c r="AR207" s="530" t="e">
        <f ca="1">+IF(AND(ISNUMBER(OFFSET('Sanitation Data'!$H$10,0,10*ROW('Sanitation Data'!H201))),'Data Summary'!DG207="Yes"),OFFSET('Sanitation Data'!$H$10,0,10*ROW('Sanitation Data'!H201)),NA())</f>
        <v>#N/A</v>
      </c>
      <c r="AS207" s="530" t="e">
        <f ca="1">+IF(AND(ISNUMBER(OFFSET('Sanitation Data'!$H$11,0,10*ROW('Sanitation Data'!H201))),'Data Summary'!DH207="Yes"),OFFSET('Sanitation Data'!$H$11,0,10*ROW('Sanitation Data'!H201)),NA())</f>
        <v>#N/A</v>
      </c>
      <c r="AT207" s="530" t="e">
        <f ca="1">+IF(AND(ISNUMBER(OFFSET('Sanitation Data'!$H$12,0,10*ROW('Sanitation Data'!H201))),'Data Summary'!DI207="Yes"),OFFSET('Sanitation Data'!$H$12,0,10*ROW('Sanitation Data'!H201)),NA())</f>
        <v>#N/A</v>
      </c>
      <c r="AU207" s="530" t="e">
        <f ca="1">+IF(AND(ISNUMBER(OFFSET('Sanitation Data'!$I$4,0,10*ROW('Sanitation Data'!I201))),'Data Summary'!DJ207="Yes"),100-OFFSET('Sanitation Data'!$I$4,0,10*ROW('Sanitation Data'!I201)),NA())</f>
        <v>#N/A</v>
      </c>
      <c r="AV207" s="530" t="e">
        <f ca="1">+IF(AND(ISNUMBER(OFFSET('Sanitation Data'!$I$6,0,10*ROW('Sanitation Data'!I201))),'Data Summary'!DK207="Yes"),OFFSET('Sanitation Data'!$I$6,0,10*ROW('Sanitation Data'!I201)),NA())</f>
        <v>#N/A</v>
      </c>
      <c r="AW207" s="530" t="e">
        <f ca="1">+IF(AND(ISNUMBER(OFFSET('Sanitation Data'!$I$10,0,10*ROW('Sanitation Data'!I201))),'Data Summary'!DL207="Yes"),OFFSET('Sanitation Data'!$I$10,0,10*ROW('Sanitation Data'!I201)),NA())</f>
        <v>#N/A</v>
      </c>
      <c r="AX207" s="530" t="e">
        <f ca="1">+IF(AND(ISNUMBER(OFFSET('Sanitation Data'!$I$11,0,10*ROW('Sanitation Data'!I201))),'Data Summary'!DM207="Yes"),OFFSET('Sanitation Data'!$I$11,0,10*ROW('Sanitation Data'!I201)),NA())</f>
        <v>#N/A</v>
      </c>
      <c r="AY207" s="530" t="e">
        <f ca="1">+IF(AND(ISNUMBER(OFFSET('Sanitation Data'!$I$12,0,10*ROW('Sanitation Data'!I201))),'Data Summary'!DN207="Yes"),OFFSET('Sanitation Data'!$I$12,0,10*ROW('Sanitation Data'!I201)),NA())</f>
        <v>#N/A</v>
      </c>
      <c r="AZ207" s="531" t="e">
        <f ca="1">+IF(AND(ISNUMBER(OFFSET('Hygiene Data'!$D$5,0,10*ROW('Hygiene Data'!D201))),'Data Summary'!DO207="Yes"),OFFSET('Hygiene Data'!$D$5,0,10*ROW('Hygiene Data'!D201)),NA())</f>
        <v>#N/A</v>
      </c>
      <c r="BA207" s="531" t="e">
        <f ca="1">+IF(AND(ISNUMBER(OFFSET('Hygiene Data'!$D$7,0,10*ROW('Hygiene Data'!D201))),'Data Summary'!DP207="Yes"),OFFSET('Hygiene Data'!$D$7,0,10*ROW('Hygiene Data'!D201)),NA())</f>
        <v>#N/A</v>
      </c>
      <c r="BB207" s="531" t="e">
        <f ca="1">+IF(AND(ISNUMBER(OFFSET('Hygiene Data'!$D$9,0,10*ROW('Hygiene Data'!D201))),'Data Summary'!DQ207="Yes"),OFFSET('Hygiene Data'!$D$9,0,10*ROW('Hygiene Data'!D201)),NA())</f>
        <v>#N/A</v>
      </c>
      <c r="BC207" s="531" t="e">
        <f ca="1">+IF(AND(ISNUMBER(OFFSET('Hygiene Data'!$E$5,0,10*ROW('Hygiene Data'!E201))),'Data Summary'!DR207="Yes"),OFFSET('Hygiene Data'!$E$5,0,10*ROW('Hygiene Data'!E201)),NA())</f>
        <v>#N/A</v>
      </c>
      <c r="BD207" s="531" t="e">
        <f ca="1">+IF(AND(ISNUMBER(OFFSET('Hygiene Data'!$E$7,0,10*ROW('Hygiene Data'!E201))),'Data Summary'!DS207="Yes"),OFFSET('Hygiene Data'!$E$7,0,10*ROW('Hygiene Data'!E201)),NA())</f>
        <v>#N/A</v>
      </c>
      <c r="BE207" s="531" t="e">
        <f ca="1">+IF(AND(ISNUMBER(OFFSET('Hygiene Data'!$E$9,0,10*ROW('Hygiene Data'!E201))),'Data Summary'!DT207="Yes"),OFFSET('Hygiene Data'!$E$9,0,10*ROW('Hygiene Data'!E201)),NA())</f>
        <v>#N/A</v>
      </c>
      <c r="BF207" s="531" t="e">
        <f ca="1">+IF(AND(ISNUMBER(OFFSET('Hygiene Data'!$F$5,0,10*ROW('Hygiene Data'!F201))),'Data Summary'!DU207="Yes"),OFFSET('Hygiene Data'!$F$5,0,10*ROW('Hygiene Data'!F201)),NA())</f>
        <v>#N/A</v>
      </c>
      <c r="BG207" s="531" t="e">
        <f ca="1">+IF(AND(ISNUMBER(OFFSET('Hygiene Data'!$F$7,0,10*ROW('Hygiene Data'!F201))),'Data Summary'!DV207="Yes"),OFFSET('Hygiene Data'!$F$7,0,10*ROW('Hygiene Data'!F201)),NA())</f>
        <v>#N/A</v>
      </c>
      <c r="BH207" s="531" t="e">
        <f ca="1">+IF(AND(ISNUMBER(OFFSET('Hygiene Data'!$F$9,0,10*ROW('Hygiene Data'!F201))),'Data Summary'!DW207="Yes"),OFFSET('Hygiene Data'!$F$9,0,10*ROW('Hygiene Data'!F201)),NA())</f>
        <v>#N/A</v>
      </c>
      <c r="BI207" s="531" t="e">
        <f ca="1">+IF(AND(ISNUMBER(OFFSET('Hygiene Data'!$G$5,0,10*ROW('Hygiene Data'!G201))),'Data Summary'!DX207="Yes"),OFFSET('Hygiene Data'!$G$5,0,10*ROW('Hygiene Data'!G201)),NA())</f>
        <v>#N/A</v>
      </c>
      <c r="BJ207" s="531" t="e">
        <f ca="1">+IF(AND(ISNUMBER(OFFSET('Hygiene Data'!$G$7,0,10*ROW('Hygiene Data'!G201))),'Data Summary'!DY207="Yes"),OFFSET('Hygiene Data'!$G$7,0,10*ROW('Hygiene Data'!G201)),NA())</f>
        <v>#N/A</v>
      </c>
      <c r="BK207" s="531" t="e">
        <f ca="1">+IF(AND(ISNUMBER(OFFSET('Hygiene Data'!$G$9,0,10*ROW('Hygiene Data'!G201))),'Data Summary'!DZ207="Yes"),OFFSET('Hygiene Data'!$G$9,0,10*ROW('Hygiene Data'!G201)),NA())</f>
        <v>#N/A</v>
      </c>
      <c r="BL207" s="531" t="e">
        <f ca="1">+IF(AND(ISNUMBER(OFFSET('Hygiene Data'!$H$5,0,10*ROW('Hygiene Data'!H201))),'Data Summary'!EA207="Yes"),OFFSET('Hygiene Data'!$H$5,0,10*ROW('Hygiene Data'!H201)),NA())</f>
        <v>#N/A</v>
      </c>
      <c r="BM207" s="531" t="e">
        <f ca="1">+IF(AND(ISNUMBER(OFFSET('Hygiene Data'!$H$7,0,10*ROW('Hygiene Data'!H201))),'Data Summary'!EB207="Yes"),OFFSET('Hygiene Data'!$H$7,0,10*ROW('Hygiene Data'!H201)),NA())</f>
        <v>#N/A</v>
      </c>
      <c r="BN207" s="531" t="e">
        <f ca="1">+IF(AND(ISNUMBER(OFFSET('Hygiene Data'!$H$9,0,10*ROW('Hygiene Data'!H201))),'Data Summary'!EC207="Yes"),OFFSET('Hygiene Data'!$H$9,0,10*ROW('Hygiene Data'!H201)),NA())</f>
        <v>#N/A</v>
      </c>
      <c r="BO207" s="531" t="e">
        <f ca="1">+IF(AND(ISNUMBER(OFFSET('Hygiene Data'!$I$5,0,10*ROW('Hygiene Data'!I201))),'Data Summary'!ED207="Yes"),OFFSET('Hygiene Data'!$I$5,0,10*ROW('Hygiene Data'!I201)),NA())</f>
        <v>#N/A</v>
      </c>
      <c r="BP207" s="531" t="e">
        <f ca="1">+IF(AND(ISNUMBER(OFFSET('Hygiene Data'!$I$7,0,10*ROW('Hygiene Data'!I201))),'Data Summary'!EE207="Yes"),OFFSET('Hygiene Data'!$I$7,0,10*ROW('Hygiene Data'!I201)),NA())</f>
        <v>#N/A</v>
      </c>
      <c r="BQ207" s="53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FB4F8-F857-43C3-AD85-DA7459A96E8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1" customWidth="1"/>
    <col min="2" max="2" width="6.5" style="592" customWidth="1"/>
    <col min="3" max="3" width="21.59765625" style="593" customWidth="1"/>
    <col min="4" max="4" width="9.69921875" style="541" customWidth="1"/>
    <col min="5" max="5" width="8" style="596" customWidth="1"/>
    <col min="6" max="6" width="8" style="594" customWidth="1"/>
    <col min="7" max="7" width="8" style="597" customWidth="1"/>
    <col min="8" max="8" width="8" style="594" customWidth="1"/>
    <col min="9" max="9" width="8" style="541" customWidth="1"/>
    <col min="10" max="10" width="8" style="595" customWidth="1"/>
    <col min="11" max="11" width="8" style="598" customWidth="1"/>
    <col min="12" max="12" width="8" style="594" customWidth="1"/>
    <col min="13" max="13" width="8" style="599" customWidth="1"/>
    <col min="14" max="14" width="8" style="595" customWidth="1"/>
    <col min="15" max="19" width="8" style="541" customWidth="1"/>
    <col min="20" max="16384" width="9" style="541"/>
  </cols>
  <sheetData>
    <row r="1" spans="1:19" ht="20.25" customHeight="1" x14ac:dyDescent="0.25">
      <c r="A1" s="532" t="str">
        <f>HLOOKUP(Introduction!$G$4,nametranslations,157,FALSE)</f>
        <v>WHO/UNICEF JMP Estimates
(Updated 2026)</v>
      </c>
      <c r="B1" s="533" t="str">
        <f ca="1">HLOOKUP([1]Introduction!$G$4,nametranslations,38,FALSE)</f>
        <v>Water, sanitation and hygiene services in schools</v>
      </c>
      <c r="C1" s="533" t="str">
        <f ca="1">HLOOKUP([1]Introduction!$G$4,nametranslations,38,FALSE)</f>
        <v>Water, sanitation and hygiene services in schools</v>
      </c>
      <c r="D1" s="533" t="str">
        <f ca="1">HLOOKUP([1]Introduction!$G$4,nametranslations,38,FALSE)</f>
        <v>Water, sanitation and hygiene services in schools</v>
      </c>
      <c r="E1" s="534" t="str">
        <f>HLOOKUP(Introduction!$G$4,nametranslations,68,FALSE)</f>
        <v>Drinking Water (%)</v>
      </c>
      <c r="F1" s="535"/>
      <c r="G1" s="535"/>
      <c r="H1" s="535"/>
      <c r="I1" s="536"/>
      <c r="J1" s="537" t="str">
        <f>HLOOKUP(Introduction!$G$4,nametranslations,69,FALSE)</f>
        <v>Sanitation (%)</v>
      </c>
      <c r="K1" s="537"/>
      <c r="L1" s="537"/>
      <c r="M1" s="537"/>
      <c r="N1" s="537"/>
      <c r="O1" s="538" t="str">
        <f>HLOOKUP(Introduction!$G$4,nametranslations,70,FALSE)</f>
        <v>Hygiene (%)</v>
      </c>
      <c r="P1" s="539"/>
      <c r="Q1" s="539"/>
      <c r="R1" s="539"/>
      <c r="S1" s="540"/>
    </row>
    <row r="2" spans="1:19" x14ac:dyDescent="0.25">
      <c r="A2" s="533" t="str">
        <f ca="1">HLOOKUP([1]Introduction!$G$4,nametranslations,38,FALSE)</f>
        <v>Water, sanitation and hygiene services in schools</v>
      </c>
      <c r="B2" s="533" t="str">
        <f ca="1">HLOOKUP([1]Introduction!$G$4,nametranslations,38,FALSE)</f>
        <v>Water, sanitation and hygiene services in schools</v>
      </c>
      <c r="C2" s="533" t="str">
        <f ca="1">HLOOKUP([1]Introduction!$G$4,nametranslations,38,FALSE)</f>
        <v>Water, sanitation and hygiene services in schools</v>
      </c>
      <c r="D2" s="533" t="str">
        <f ca="1">HLOOKUP([1]Introduction!$G$4,nametranslations,38,FALSE)</f>
        <v>Water, sanitation and hygiene services in schools</v>
      </c>
      <c r="E2" s="542"/>
      <c r="F2" s="543"/>
      <c r="G2" s="544"/>
      <c r="H2" s="545"/>
      <c r="I2" s="546"/>
      <c r="J2" s="547"/>
      <c r="K2" s="543"/>
      <c r="L2" s="548"/>
      <c r="M2" s="545"/>
      <c r="N2" s="549"/>
      <c r="O2" s="542"/>
      <c r="P2" s="543"/>
      <c r="Q2" s="550"/>
      <c r="R2" s="545"/>
      <c r="S2" s="546"/>
    </row>
    <row r="3" spans="1:19" ht="134.25" customHeight="1" x14ac:dyDescent="0.25">
      <c r="A3" s="551" t="str">
        <f>HLOOKUP(Introduction!$G$4,nametranslations,71,FALSE)</f>
        <v>Country</v>
      </c>
      <c r="B3" s="552" t="str">
        <f>HLOOKUP(Introduction!$G$4,nametranslations,72,FALSE)</f>
        <v>Year</v>
      </c>
      <c r="C3" s="553" t="str">
        <f>HLOOKUP(Introduction!$G$4,nametranslations,73,FALSE)</f>
        <v>Setting</v>
      </c>
      <c r="D3" s="554" t="str">
        <f>HLOOKUP(Introduction!$G$4,nametranslations,67,FALSE)</f>
        <v>School Age Population 
Source: United Nations Population Division &amp; UNESCO</v>
      </c>
      <c r="E3" s="555" t="str">
        <f>HLOOKUP(Introduction!$G$4,nametranslations,74,FALSE)</f>
        <v>Facility</v>
      </c>
      <c r="F3" s="556" t="str">
        <f>HLOOKUP(Introduction!$G$4,nametranslations,75,FALSE)</f>
        <v>Improved</v>
      </c>
      <c r="G3" s="557" t="str">
        <f>HLOOKUP(Introduction!$G$4,nametranslations,76,FALSE)</f>
        <v>Basic (improved &amp; available)</v>
      </c>
      <c r="H3" s="558" t="str">
        <f>HLOOKUP(Introduction!$G$4,nametranslations,77,FALSE)</f>
        <v>Limited</v>
      </c>
      <c r="I3" s="559" t="str">
        <f>HLOOKUP(Introduction!$G$4,nametranslations,78,FALSE)</f>
        <v>No service</v>
      </c>
      <c r="J3" s="560" t="str">
        <f>HLOOKUP(Introduction!$G$4,nametranslations,74,FALSE)</f>
        <v>Facility</v>
      </c>
      <c r="K3" s="561" t="str">
        <f>HLOOKUP(Introduction!$G$4,nametranslations,75,FALSE)</f>
        <v>Improved</v>
      </c>
      <c r="L3" s="562" t="str">
        <f>HLOOKUP(Introduction!$G$4,nametranslations,79,FALSE)</f>
        <v>Basic
(improved, usable &amp; single-sex)</v>
      </c>
      <c r="M3" s="558" t="str">
        <f>HLOOKUP(Introduction!$G$4,nametranslations,77,FALSE)</f>
        <v>Limited</v>
      </c>
      <c r="N3" s="559" t="str">
        <f>HLOOKUP(Introduction!$G$4,nametranslations,78,FALSE)</f>
        <v>No service</v>
      </c>
      <c r="O3" s="555" t="str">
        <f>HLOOKUP(Introduction!$G$4,nametranslations,74,FALSE)</f>
        <v>Facility</v>
      </c>
      <c r="P3" s="556" t="str">
        <f>HLOOKUP(Introduction!$G$4,nametranslations,80,FALSE)</f>
        <v>Facility with water</v>
      </c>
      <c r="Q3" s="563" t="str">
        <f>HLOOKUP(Introduction!$G$4,nametranslations,81,FALSE)</f>
        <v>Basic  
(facility with water &amp; soap)</v>
      </c>
      <c r="R3" s="558" t="str">
        <f>HLOOKUP(Introduction!$G$4,nametranslations,77,FALSE)</f>
        <v>Limited</v>
      </c>
      <c r="S3" s="559" t="str">
        <f>HLOOKUP(Introduction!$G$4,nametranslations,78,FALSE)</f>
        <v>No service</v>
      </c>
    </row>
    <row r="4" spans="1:19" x14ac:dyDescent="0.25">
      <c r="A4" s="564" t="str">
        <f>+Introduction!$C$7</f>
        <v>Zambia</v>
      </c>
      <c r="B4" s="565">
        <f>IF(ISBLANK(Regressions!B14), " ", Regressions!B14)</f>
        <v>2000</v>
      </c>
      <c r="C4" s="566" t="str">
        <f>HLOOKUP(Introduction!$G$4,nametranslations,24,FALSE)</f>
        <v>Total</v>
      </c>
      <c r="D4" s="567">
        <f>IF(ISBLANK(Regressions!D14), " ", Regressions!D14)</f>
        <v>4497454</v>
      </c>
      <c r="E4" s="568" t="e">
        <f>IF(ISNUMBER(Regressions!E14),ROUND(Regressions!E14, 1), NA())</f>
        <v>#N/A</v>
      </c>
      <c r="F4" s="569" t="e">
        <f>IF(ISNUMBER(Regressions!F14),ROUND(Regressions!F14, 1), NA())</f>
        <v>#N/A</v>
      </c>
      <c r="G4" s="570" t="e">
        <f>IF(ISNUMBER(Regressions!G14),ROUND(Regressions!G14, 1), NA())</f>
        <v>#N/A</v>
      </c>
      <c r="H4" s="571" t="e">
        <f>IF(ISNUMBER(Regressions!H14),ROUND(Regressions!H14, 1), NA())</f>
        <v>#N/A</v>
      </c>
      <c r="I4" s="572" t="e">
        <f>IF(ISNUMBER(Regressions!I14),ROUND(Regressions!I14, 1), NA())</f>
        <v>#N/A</v>
      </c>
      <c r="J4" s="573" t="e">
        <f>IF(ISNUMBER(Regressions!K14),ROUND(Regressions!K14, 1), NA())</f>
        <v>#N/A</v>
      </c>
      <c r="K4" s="569" t="e">
        <f>IF(ISNUMBER(Regressions!L14),ROUND(Regressions!L14, 1), NA())</f>
        <v>#N/A</v>
      </c>
      <c r="L4" s="574" t="e">
        <f>IF(ISNUMBER(Regressions!M14),ROUND(Regressions!M14, 1), NA())</f>
        <v>#N/A</v>
      </c>
      <c r="M4" s="571" t="e">
        <f>IF(ISNUMBER(Regressions!N14),ROUND(Regressions!N14, 1), NA())</f>
        <v>#N/A</v>
      </c>
      <c r="N4" s="572" t="e">
        <f>IF(ISNUMBER(Regressions!O14),ROUND(Regressions!O14, 1), NA())</f>
        <v>#N/A</v>
      </c>
      <c r="O4" s="573" t="e">
        <f>IF(ISNUMBER(Regressions!Q14),ROUND(Regressions!Q14, 1), NA())</f>
        <v>#N/A</v>
      </c>
      <c r="P4" s="569" t="e">
        <f>IF(ISNUMBER(Regressions!R14),ROUND(Regressions!R14, 1), NA())</f>
        <v>#N/A</v>
      </c>
      <c r="Q4" s="575" t="e">
        <f>IF(ISNUMBER(Regressions!S14),ROUND(Regressions!S14, 1), NA())</f>
        <v>#N/A</v>
      </c>
      <c r="R4" s="571" t="e">
        <f>IF(ISNUMBER(Regressions!T14),ROUND(Regressions!T14, 1), NA())</f>
        <v>#N/A</v>
      </c>
      <c r="S4" s="572" t="e">
        <f>IF(ISNUMBER(Regressions!U14),ROUND(Regressions!U14, 1), NA())</f>
        <v>#N/A</v>
      </c>
    </row>
    <row r="5" spans="1:19" x14ac:dyDescent="0.25">
      <c r="A5" s="564" t="str">
        <f>+Introduction!$C$7</f>
        <v>Zambia</v>
      </c>
      <c r="B5" s="565">
        <f>IF(ISBLANK(Regressions!B15), " ", Regressions!B15)</f>
        <v>2001</v>
      </c>
      <c r="C5" s="564" t="str">
        <f>HLOOKUP(Introduction!$G$4,nametranslations,24,FALSE)</f>
        <v>Total</v>
      </c>
      <c r="D5" s="567">
        <f>IF(ISBLANK(Regressions!D15), " ", Regressions!D15)</f>
        <v>4621358</v>
      </c>
      <c r="E5" s="568" t="e">
        <f>IF(ISNUMBER(Regressions!E15),ROUND(Regressions!E15, 1), NA())</f>
        <v>#N/A</v>
      </c>
      <c r="F5" s="569" t="e">
        <f>IF(ISNUMBER(Regressions!F15),ROUND(Regressions!F15, 1), NA())</f>
        <v>#N/A</v>
      </c>
      <c r="G5" s="570" t="e">
        <f>IF(ISNUMBER(Regressions!G15),ROUND(Regressions!G15, 1), NA())</f>
        <v>#N/A</v>
      </c>
      <c r="H5" s="571" t="e">
        <f>IF(ISNUMBER(Regressions!H15),ROUND(Regressions!H15, 1), NA())</f>
        <v>#N/A</v>
      </c>
      <c r="I5" s="572" t="e">
        <f>IF(ISNUMBER(Regressions!I15),ROUND(Regressions!I15, 1), NA())</f>
        <v>#N/A</v>
      </c>
      <c r="J5" s="573" t="e">
        <f>IF(ISNUMBER(Regressions!K15),ROUND(Regressions!K15, 1), NA())</f>
        <v>#N/A</v>
      </c>
      <c r="K5" s="569" t="e">
        <f>IF(ISNUMBER(Regressions!L15),ROUND(Regressions!L15, 1), NA())</f>
        <v>#N/A</v>
      </c>
      <c r="L5" s="574" t="e">
        <f>IF(ISNUMBER(Regressions!M15),ROUND(Regressions!M15, 1), NA())</f>
        <v>#N/A</v>
      </c>
      <c r="M5" s="571" t="e">
        <f>IF(ISNUMBER(Regressions!N15),ROUND(Regressions!N15, 1), NA())</f>
        <v>#N/A</v>
      </c>
      <c r="N5" s="572" t="e">
        <f>IF(ISNUMBER(Regressions!O15),ROUND(Regressions!O15, 1), NA())</f>
        <v>#N/A</v>
      </c>
      <c r="O5" s="573" t="e">
        <f>IF(ISNUMBER(Regressions!Q15),ROUND(Regressions!Q15, 1), NA())</f>
        <v>#N/A</v>
      </c>
      <c r="P5" s="569" t="e">
        <f>IF(ISNUMBER(Regressions!R15),ROUND(Regressions!R15, 1), NA())</f>
        <v>#N/A</v>
      </c>
      <c r="Q5" s="575" t="e">
        <f>IF(ISNUMBER(Regressions!S15),ROUND(Regressions!S15, 1), NA())</f>
        <v>#N/A</v>
      </c>
      <c r="R5" s="571" t="e">
        <f>IF(ISNUMBER(Regressions!T15),ROUND(Regressions!T15, 1), NA())</f>
        <v>#N/A</v>
      </c>
      <c r="S5" s="572" t="e">
        <f>IF(ISNUMBER(Regressions!U15),ROUND(Regressions!U15, 1), NA())</f>
        <v>#N/A</v>
      </c>
    </row>
    <row r="6" spans="1:19" x14ac:dyDescent="0.25">
      <c r="A6" s="564" t="str">
        <f>+Introduction!$C$7</f>
        <v>Zambia</v>
      </c>
      <c r="B6" s="565">
        <f>IF(ISBLANK(Regressions!B16), " ", Regressions!B16)</f>
        <v>2002</v>
      </c>
      <c r="C6" s="564" t="str">
        <f>HLOOKUP(Introduction!$G$4,nametranslations,24,FALSE)</f>
        <v>Total</v>
      </c>
      <c r="D6" s="567">
        <f>IF(ISBLANK(Regressions!D16), " ", Regressions!D16)</f>
        <v>4753876</v>
      </c>
      <c r="E6" s="568" t="e">
        <f>IF(ISNUMBER(Regressions!E16),ROUND(Regressions!E16, 1), NA())</f>
        <v>#N/A</v>
      </c>
      <c r="F6" s="569" t="e">
        <f>IF(ISNUMBER(Regressions!F16),ROUND(Regressions!F16, 1), NA())</f>
        <v>#N/A</v>
      </c>
      <c r="G6" s="570" t="e">
        <f>IF(ISNUMBER(Regressions!G16),ROUND(Regressions!G16, 1), NA())</f>
        <v>#N/A</v>
      </c>
      <c r="H6" s="571" t="e">
        <f>IF(ISNUMBER(Regressions!H16),ROUND(Regressions!H16, 1), NA())</f>
        <v>#N/A</v>
      </c>
      <c r="I6" s="572" t="e">
        <f>IF(ISNUMBER(Regressions!I16),ROUND(Regressions!I16, 1), NA())</f>
        <v>#N/A</v>
      </c>
      <c r="J6" s="573" t="e">
        <f>IF(ISNUMBER(Regressions!K16),ROUND(Regressions!K16, 1), NA())</f>
        <v>#N/A</v>
      </c>
      <c r="K6" s="569" t="e">
        <f>IF(ISNUMBER(Regressions!L16),ROUND(Regressions!L16, 1), NA())</f>
        <v>#N/A</v>
      </c>
      <c r="L6" s="574" t="e">
        <f>IF(ISNUMBER(Regressions!M16),ROUND(Regressions!M16, 1), NA())</f>
        <v>#N/A</v>
      </c>
      <c r="M6" s="571" t="e">
        <f>IF(ISNUMBER(Regressions!N16),ROUND(Regressions!N16, 1), NA())</f>
        <v>#N/A</v>
      </c>
      <c r="N6" s="572" t="e">
        <f>IF(ISNUMBER(Regressions!O16),ROUND(Regressions!O16, 1), NA())</f>
        <v>#N/A</v>
      </c>
      <c r="O6" s="573" t="e">
        <f>IF(ISNUMBER(Regressions!Q16),ROUND(Regressions!Q16, 1), NA())</f>
        <v>#N/A</v>
      </c>
      <c r="P6" s="569" t="e">
        <f>IF(ISNUMBER(Regressions!R16),ROUND(Regressions!R16, 1), NA())</f>
        <v>#N/A</v>
      </c>
      <c r="Q6" s="575" t="e">
        <f>IF(ISNUMBER(Regressions!S16),ROUND(Regressions!S16, 1), NA())</f>
        <v>#N/A</v>
      </c>
      <c r="R6" s="571" t="e">
        <f>IF(ISNUMBER(Regressions!T16),ROUND(Regressions!T16, 1), NA())</f>
        <v>#N/A</v>
      </c>
      <c r="S6" s="572" t="e">
        <f>IF(ISNUMBER(Regressions!U16),ROUND(Regressions!U16, 1), NA())</f>
        <v>#N/A</v>
      </c>
    </row>
    <row r="7" spans="1:19" x14ac:dyDescent="0.25">
      <c r="A7" s="564" t="str">
        <f>+Introduction!$C$7</f>
        <v>Zambia</v>
      </c>
      <c r="B7" s="565">
        <f>IF(ISBLANK(Regressions!B17), " ", Regressions!B17)</f>
        <v>2003</v>
      </c>
      <c r="C7" s="564" t="str">
        <f>HLOOKUP(Introduction!$G$4,nametranslations,24,FALSE)</f>
        <v>Total</v>
      </c>
      <c r="D7" s="567">
        <f>IF(ISBLANK(Regressions!D17), " ", Regressions!D17)</f>
        <v>4887367</v>
      </c>
      <c r="E7" s="568" t="e">
        <f>IF(ISNUMBER(Regressions!E17),ROUND(Regressions!E17, 1), NA())</f>
        <v>#N/A</v>
      </c>
      <c r="F7" s="569" t="e">
        <f>IF(ISNUMBER(Regressions!F17),ROUND(Regressions!F17, 1), NA())</f>
        <v>#N/A</v>
      </c>
      <c r="G7" s="570" t="e">
        <f>IF(ISNUMBER(Regressions!G17),ROUND(Regressions!G17, 1), NA())</f>
        <v>#N/A</v>
      </c>
      <c r="H7" s="571" t="e">
        <f>IF(ISNUMBER(Regressions!H17),ROUND(Regressions!H17, 1), NA())</f>
        <v>#N/A</v>
      </c>
      <c r="I7" s="572" t="e">
        <f>IF(ISNUMBER(Regressions!I17),ROUND(Regressions!I17, 1), NA())</f>
        <v>#N/A</v>
      </c>
      <c r="J7" s="573" t="e">
        <f>IF(ISNUMBER(Regressions!K17),ROUND(Regressions!K17, 1), NA())</f>
        <v>#N/A</v>
      </c>
      <c r="K7" s="569" t="e">
        <f>IF(ISNUMBER(Regressions!L17),ROUND(Regressions!L17, 1), NA())</f>
        <v>#N/A</v>
      </c>
      <c r="L7" s="574" t="e">
        <f>IF(ISNUMBER(Regressions!M17),ROUND(Regressions!M17, 1), NA())</f>
        <v>#N/A</v>
      </c>
      <c r="M7" s="571" t="e">
        <f>IF(ISNUMBER(Regressions!N17),ROUND(Regressions!N17, 1), NA())</f>
        <v>#N/A</v>
      </c>
      <c r="N7" s="572" t="e">
        <f>IF(ISNUMBER(Regressions!O17),ROUND(Regressions!O17, 1), NA())</f>
        <v>#N/A</v>
      </c>
      <c r="O7" s="573" t="e">
        <f>IF(ISNUMBER(Regressions!Q17),ROUND(Regressions!Q17, 1), NA())</f>
        <v>#N/A</v>
      </c>
      <c r="P7" s="569" t="e">
        <f>IF(ISNUMBER(Regressions!R17),ROUND(Regressions!R17, 1), NA())</f>
        <v>#N/A</v>
      </c>
      <c r="Q7" s="575" t="e">
        <f>IF(ISNUMBER(Regressions!S17),ROUND(Regressions!S17, 1), NA())</f>
        <v>#N/A</v>
      </c>
      <c r="R7" s="571" t="e">
        <f>IF(ISNUMBER(Regressions!T17),ROUND(Regressions!T17, 1), NA())</f>
        <v>#N/A</v>
      </c>
      <c r="S7" s="572" t="e">
        <f>IF(ISNUMBER(Regressions!U17),ROUND(Regressions!U17, 1), NA())</f>
        <v>#N/A</v>
      </c>
    </row>
    <row r="8" spans="1:19" x14ac:dyDescent="0.25">
      <c r="A8" s="564" t="str">
        <f>+Introduction!$C$7</f>
        <v>Zambia</v>
      </c>
      <c r="B8" s="565">
        <f>IF(ISBLANK(Regressions!B18), " ", Regressions!B18)</f>
        <v>2004</v>
      </c>
      <c r="C8" s="564" t="str">
        <f>HLOOKUP(Introduction!$G$4,nametranslations,24,FALSE)</f>
        <v>Total</v>
      </c>
      <c r="D8" s="567">
        <f>IF(ISBLANK(Regressions!D18), " ", Regressions!D18)</f>
        <v>5028030</v>
      </c>
      <c r="E8" s="568" t="e">
        <f>IF(ISNUMBER(Regressions!E18),ROUND(Regressions!E18, 1), NA())</f>
        <v>#N/A</v>
      </c>
      <c r="F8" s="569" t="e">
        <f>IF(ISNUMBER(Regressions!F18),ROUND(Regressions!F18, 1), NA())</f>
        <v>#N/A</v>
      </c>
      <c r="G8" s="570" t="e">
        <f>IF(ISNUMBER(Regressions!G18),ROUND(Regressions!G18, 1), NA())</f>
        <v>#N/A</v>
      </c>
      <c r="H8" s="571" t="e">
        <f>IF(ISNUMBER(Regressions!H18),ROUND(Regressions!H18, 1), NA())</f>
        <v>#N/A</v>
      </c>
      <c r="I8" s="572" t="e">
        <f>IF(ISNUMBER(Regressions!I18),ROUND(Regressions!I18, 1), NA())</f>
        <v>#N/A</v>
      </c>
      <c r="J8" s="573" t="e">
        <f>IF(ISNUMBER(Regressions!K18),ROUND(Regressions!K18, 1), NA())</f>
        <v>#N/A</v>
      </c>
      <c r="K8" s="569" t="e">
        <f>IF(ISNUMBER(Regressions!L18),ROUND(Regressions!L18, 1), NA())</f>
        <v>#N/A</v>
      </c>
      <c r="L8" s="574" t="e">
        <f>IF(ISNUMBER(Regressions!M18),ROUND(Regressions!M18, 1), NA())</f>
        <v>#N/A</v>
      </c>
      <c r="M8" s="571" t="e">
        <f>IF(ISNUMBER(Regressions!N18),ROUND(Regressions!N18, 1), NA())</f>
        <v>#N/A</v>
      </c>
      <c r="N8" s="572" t="e">
        <f>IF(ISNUMBER(Regressions!O18),ROUND(Regressions!O18, 1), NA())</f>
        <v>#N/A</v>
      </c>
      <c r="O8" s="573" t="e">
        <f>IF(ISNUMBER(Regressions!Q18),ROUND(Regressions!Q18, 1), NA())</f>
        <v>#N/A</v>
      </c>
      <c r="P8" s="569" t="e">
        <f>IF(ISNUMBER(Regressions!R18),ROUND(Regressions!R18, 1), NA())</f>
        <v>#N/A</v>
      </c>
      <c r="Q8" s="575" t="e">
        <f>IF(ISNUMBER(Regressions!S18),ROUND(Regressions!S18, 1), NA())</f>
        <v>#N/A</v>
      </c>
      <c r="R8" s="571" t="e">
        <f>IF(ISNUMBER(Regressions!T18),ROUND(Regressions!T18, 1), NA())</f>
        <v>#N/A</v>
      </c>
      <c r="S8" s="572" t="e">
        <f>IF(ISNUMBER(Regressions!U18),ROUND(Regressions!U18, 1), NA())</f>
        <v>#N/A</v>
      </c>
    </row>
    <row r="9" spans="1:19" x14ac:dyDescent="0.25">
      <c r="A9" s="564" t="str">
        <f>+Introduction!$C$7</f>
        <v>Zambia</v>
      </c>
      <c r="B9" s="565">
        <f>IF(ISBLANK(Regressions!B19), " ", Regressions!B19)</f>
        <v>2005</v>
      </c>
      <c r="C9" s="564" t="str">
        <f>HLOOKUP(Introduction!$G$4,nametranslations,24,FALSE)</f>
        <v>Total</v>
      </c>
      <c r="D9" s="567">
        <f>IF(ISBLANK(Regressions!D19), " ", Regressions!D19)</f>
        <v>5169706</v>
      </c>
      <c r="E9" s="568" t="e">
        <f>IF(ISNUMBER(Regressions!E19),ROUND(Regressions!E19, 1), NA())</f>
        <v>#N/A</v>
      </c>
      <c r="F9" s="569" t="e">
        <f>IF(ISNUMBER(Regressions!F19),ROUND(Regressions!F19, 1), NA())</f>
        <v>#N/A</v>
      </c>
      <c r="G9" s="570" t="e">
        <f>IF(ISNUMBER(Regressions!G19),ROUND(Regressions!G19, 1), NA())</f>
        <v>#N/A</v>
      </c>
      <c r="H9" s="571" t="e">
        <f>IF(ISNUMBER(Regressions!H19),ROUND(Regressions!H19, 1), NA())</f>
        <v>#N/A</v>
      </c>
      <c r="I9" s="572" t="e">
        <f>IF(ISNUMBER(Regressions!I19),ROUND(Regressions!I19, 1), NA())</f>
        <v>#N/A</v>
      </c>
      <c r="J9" s="573" t="e">
        <f>IF(ISNUMBER(Regressions!K19),ROUND(Regressions!K19, 1), NA())</f>
        <v>#N/A</v>
      </c>
      <c r="K9" s="569" t="e">
        <f>IF(ISNUMBER(Regressions!L19),ROUND(Regressions!L19, 1), NA())</f>
        <v>#N/A</v>
      </c>
      <c r="L9" s="574" t="e">
        <f>IF(ISNUMBER(Regressions!M19),ROUND(Regressions!M19, 1), NA())</f>
        <v>#N/A</v>
      </c>
      <c r="M9" s="571" t="e">
        <f>IF(ISNUMBER(Regressions!N19),ROUND(Regressions!N19, 1), NA())</f>
        <v>#N/A</v>
      </c>
      <c r="N9" s="572" t="e">
        <f>IF(ISNUMBER(Regressions!O19),ROUND(Regressions!O19, 1), NA())</f>
        <v>#N/A</v>
      </c>
      <c r="O9" s="573" t="e">
        <f>IF(ISNUMBER(Regressions!Q19),ROUND(Regressions!Q19, 1), NA())</f>
        <v>#N/A</v>
      </c>
      <c r="P9" s="569" t="e">
        <f>IF(ISNUMBER(Regressions!R19),ROUND(Regressions!R19, 1), NA())</f>
        <v>#N/A</v>
      </c>
      <c r="Q9" s="575" t="e">
        <f>IF(ISNUMBER(Regressions!S19),ROUND(Regressions!S19, 1), NA())</f>
        <v>#N/A</v>
      </c>
      <c r="R9" s="571" t="e">
        <f>IF(ISNUMBER(Regressions!T19),ROUND(Regressions!T19, 1), NA())</f>
        <v>#N/A</v>
      </c>
      <c r="S9" s="572" t="e">
        <f>IF(ISNUMBER(Regressions!U19),ROUND(Regressions!U19, 1), NA())</f>
        <v>#N/A</v>
      </c>
    </row>
    <row r="10" spans="1:19" x14ac:dyDescent="0.25">
      <c r="A10" s="564" t="str">
        <f>+Introduction!$C$7</f>
        <v>Zambia</v>
      </c>
      <c r="B10" s="565">
        <f>IF(ISBLANK(Regressions!B20), " ", Regressions!B20)</f>
        <v>2006</v>
      </c>
      <c r="C10" s="564" t="str">
        <f>HLOOKUP(Introduction!$G$4,nametranslations,24,FALSE)</f>
        <v>Total</v>
      </c>
      <c r="D10" s="567">
        <f>IF(ISBLANK(Regressions!D20), " ", Regressions!D20)</f>
        <v>5321248</v>
      </c>
      <c r="E10" s="568" t="e">
        <f>IF(ISNUMBER(Regressions!E20),ROUND(Regressions!E20, 1), NA())</f>
        <v>#N/A</v>
      </c>
      <c r="F10" s="569" t="e">
        <f>IF(ISNUMBER(Regressions!F20),ROUND(Regressions!F20, 1), NA())</f>
        <v>#N/A</v>
      </c>
      <c r="G10" s="570" t="e">
        <f>IF(ISNUMBER(Regressions!G20),ROUND(Regressions!G20, 1), NA())</f>
        <v>#N/A</v>
      </c>
      <c r="H10" s="571" t="e">
        <f>IF(ISNUMBER(Regressions!H20),ROUND(Regressions!H20, 1), NA())</f>
        <v>#N/A</v>
      </c>
      <c r="I10" s="572" t="e">
        <f>IF(ISNUMBER(Regressions!I20),ROUND(Regressions!I20, 1), NA())</f>
        <v>#N/A</v>
      </c>
      <c r="J10" s="573" t="e">
        <f>IF(ISNUMBER(Regressions!K20),ROUND(Regressions!K20, 1), NA())</f>
        <v>#N/A</v>
      </c>
      <c r="K10" s="569" t="e">
        <f>IF(ISNUMBER(Regressions!L20),ROUND(Regressions!L20, 1), NA())</f>
        <v>#N/A</v>
      </c>
      <c r="L10" s="574" t="e">
        <f>IF(ISNUMBER(Regressions!M20),ROUND(Regressions!M20, 1), NA())</f>
        <v>#N/A</v>
      </c>
      <c r="M10" s="571" t="e">
        <f>IF(ISNUMBER(Regressions!N20),ROUND(Regressions!N20, 1), NA())</f>
        <v>#N/A</v>
      </c>
      <c r="N10" s="572" t="e">
        <f>IF(ISNUMBER(Regressions!O20),ROUND(Regressions!O20, 1), NA())</f>
        <v>#N/A</v>
      </c>
      <c r="O10" s="573" t="e">
        <f>IF(ISNUMBER(Regressions!Q20),ROUND(Regressions!Q20, 1), NA())</f>
        <v>#N/A</v>
      </c>
      <c r="P10" s="569" t="e">
        <f>IF(ISNUMBER(Regressions!R20),ROUND(Regressions!R20, 1), NA())</f>
        <v>#N/A</v>
      </c>
      <c r="Q10" s="575" t="e">
        <f>IF(ISNUMBER(Regressions!S20),ROUND(Regressions!S20, 1), NA())</f>
        <v>#N/A</v>
      </c>
      <c r="R10" s="571" t="e">
        <f>IF(ISNUMBER(Regressions!T20),ROUND(Regressions!T20, 1), NA())</f>
        <v>#N/A</v>
      </c>
      <c r="S10" s="572" t="e">
        <f>IF(ISNUMBER(Regressions!U20),ROUND(Regressions!U20, 1), NA())</f>
        <v>#N/A</v>
      </c>
    </row>
    <row r="11" spans="1:19" x14ac:dyDescent="0.25">
      <c r="A11" s="564" t="str">
        <f>+Introduction!$C$7</f>
        <v>Zambia</v>
      </c>
      <c r="B11" s="565">
        <f>IF(ISBLANK(Regressions!B21), " ", Regressions!B21)</f>
        <v>2007</v>
      </c>
      <c r="C11" s="564" t="str">
        <f>HLOOKUP(Introduction!$G$4,nametranslations,24,FALSE)</f>
        <v>Total</v>
      </c>
      <c r="D11" s="567">
        <f>IF(ISBLANK(Regressions!D21), " ", Regressions!D21)</f>
        <v>5478599</v>
      </c>
      <c r="E11" s="568" t="e">
        <f>IF(ISNUMBER(Regressions!E21),ROUND(Regressions!E21, 1), NA())</f>
        <v>#N/A</v>
      </c>
      <c r="F11" s="569" t="e">
        <f>IF(ISNUMBER(Regressions!F21),ROUND(Regressions!F21, 1), NA())</f>
        <v>#N/A</v>
      </c>
      <c r="G11" s="570" t="e">
        <f>IF(ISNUMBER(Regressions!G21),ROUND(Regressions!G21, 1), NA())</f>
        <v>#N/A</v>
      </c>
      <c r="H11" s="571" t="e">
        <f>IF(ISNUMBER(Regressions!H21),ROUND(Regressions!H21, 1), NA())</f>
        <v>#N/A</v>
      </c>
      <c r="I11" s="572" t="e">
        <f>IF(ISNUMBER(Regressions!I21),ROUND(Regressions!I21, 1), NA())</f>
        <v>#N/A</v>
      </c>
      <c r="J11" s="573" t="e">
        <f>IF(ISNUMBER(Regressions!K21),ROUND(Regressions!K21, 1), NA())</f>
        <v>#N/A</v>
      </c>
      <c r="K11" s="569" t="e">
        <f>IF(ISNUMBER(Regressions!L21),ROUND(Regressions!L21, 1), NA())</f>
        <v>#N/A</v>
      </c>
      <c r="L11" s="574" t="e">
        <f>IF(ISNUMBER(Regressions!M21),ROUND(Regressions!M21, 1), NA())</f>
        <v>#N/A</v>
      </c>
      <c r="M11" s="571" t="e">
        <f>IF(ISNUMBER(Regressions!N21),ROUND(Regressions!N21, 1), NA())</f>
        <v>#N/A</v>
      </c>
      <c r="N11" s="572" t="e">
        <f>IF(ISNUMBER(Regressions!O21),ROUND(Regressions!O21, 1), NA())</f>
        <v>#N/A</v>
      </c>
      <c r="O11" s="573" t="e">
        <f>IF(ISNUMBER(Regressions!Q21),ROUND(Regressions!Q21, 1), NA())</f>
        <v>#N/A</v>
      </c>
      <c r="P11" s="569" t="e">
        <f>IF(ISNUMBER(Regressions!R21),ROUND(Regressions!R21, 1), NA())</f>
        <v>#N/A</v>
      </c>
      <c r="Q11" s="575" t="e">
        <f>IF(ISNUMBER(Regressions!S21),ROUND(Regressions!S21, 1), NA())</f>
        <v>#N/A</v>
      </c>
      <c r="R11" s="571" t="e">
        <f>IF(ISNUMBER(Regressions!T21),ROUND(Regressions!T21, 1), NA())</f>
        <v>#N/A</v>
      </c>
      <c r="S11" s="572" t="e">
        <f>IF(ISNUMBER(Regressions!U21),ROUND(Regressions!U21, 1), NA())</f>
        <v>#N/A</v>
      </c>
    </row>
    <row r="12" spans="1:19" x14ac:dyDescent="0.25">
      <c r="A12" s="564" t="str">
        <f>+Introduction!$C$7</f>
        <v>Zambia</v>
      </c>
      <c r="B12" s="565">
        <f>IF(ISBLANK(Regressions!B22), " ", Regressions!B22)</f>
        <v>2008</v>
      </c>
      <c r="C12" s="564" t="str">
        <f>HLOOKUP(Introduction!$G$4,nametranslations,24,FALSE)</f>
        <v>Total</v>
      </c>
      <c r="D12" s="567">
        <f>IF(ISBLANK(Regressions!D22), " ", Regressions!D22)</f>
        <v>5650370</v>
      </c>
      <c r="E12" s="568" t="e">
        <f>IF(ISNUMBER(Regressions!E22),ROUND(Regressions!E22, 1), NA())</f>
        <v>#N/A</v>
      </c>
      <c r="F12" s="569" t="e">
        <f>IF(ISNUMBER(Regressions!F22),ROUND(Regressions!F22, 1), NA())</f>
        <v>#N/A</v>
      </c>
      <c r="G12" s="570" t="e">
        <f>IF(ISNUMBER(Regressions!G22),ROUND(Regressions!G22, 1), NA())</f>
        <v>#N/A</v>
      </c>
      <c r="H12" s="571" t="e">
        <f>IF(ISNUMBER(Regressions!H22),ROUND(Regressions!H22, 1), NA())</f>
        <v>#N/A</v>
      </c>
      <c r="I12" s="572" t="e">
        <f>IF(ISNUMBER(Regressions!I22),ROUND(Regressions!I22, 1), NA())</f>
        <v>#N/A</v>
      </c>
      <c r="J12" s="573" t="e">
        <f>IF(ISNUMBER(Regressions!K22),ROUND(Regressions!K22, 1), NA())</f>
        <v>#N/A</v>
      </c>
      <c r="K12" s="569" t="e">
        <f>IF(ISNUMBER(Regressions!L22),ROUND(Regressions!L22, 1), NA())</f>
        <v>#N/A</v>
      </c>
      <c r="L12" s="574" t="e">
        <f>IF(ISNUMBER(Regressions!M22),ROUND(Regressions!M22, 1), NA())</f>
        <v>#N/A</v>
      </c>
      <c r="M12" s="571" t="e">
        <f>IF(ISNUMBER(Regressions!N22),ROUND(Regressions!N22, 1), NA())</f>
        <v>#N/A</v>
      </c>
      <c r="N12" s="572" t="e">
        <f>IF(ISNUMBER(Regressions!O22),ROUND(Regressions!O22, 1), NA())</f>
        <v>#N/A</v>
      </c>
      <c r="O12" s="573" t="e">
        <f>IF(ISNUMBER(Regressions!Q22),ROUND(Regressions!Q22, 1), NA())</f>
        <v>#N/A</v>
      </c>
      <c r="P12" s="569" t="e">
        <f>IF(ISNUMBER(Regressions!R22),ROUND(Regressions!R22, 1), NA())</f>
        <v>#N/A</v>
      </c>
      <c r="Q12" s="575" t="e">
        <f>IF(ISNUMBER(Regressions!S22),ROUND(Regressions!S22, 1), NA())</f>
        <v>#N/A</v>
      </c>
      <c r="R12" s="571" t="e">
        <f>IF(ISNUMBER(Regressions!T22),ROUND(Regressions!T22, 1), NA())</f>
        <v>#N/A</v>
      </c>
      <c r="S12" s="572" t="e">
        <f>IF(ISNUMBER(Regressions!U22),ROUND(Regressions!U22, 1), NA())</f>
        <v>#N/A</v>
      </c>
    </row>
    <row r="13" spans="1:19" x14ac:dyDescent="0.25">
      <c r="A13" s="564" t="str">
        <f>+Introduction!$C$7</f>
        <v>Zambia</v>
      </c>
      <c r="B13" s="565">
        <f>IF(ISBLANK(Regressions!B23), " ", Regressions!B23)</f>
        <v>2009</v>
      </c>
      <c r="C13" s="564" t="str">
        <f>HLOOKUP(Introduction!$G$4,nametranslations,24,FALSE)</f>
        <v>Total</v>
      </c>
      <c r="D13" s="567">
        <f>IF(ISBLANK(Regressions!D23), " ", Regressions!D23)</f>
        <v>5830792</v>
      </c>
      <c r="E13" s="568" t="e">
        <f>IF(ISNUMBER(Regressions!E23),ROUND(Regressions!E23, 1), NA())</f>
        <v>#N/A</v>
      </c>
      <c r="F13" s="569" t="e">
        <f>IF(ISNUMBER(Regressions!F23),ROUND(Regressions!F23, 1), NA())</f>
        <v>#N/A</v>
      </c>
      <c r="G13" s="570" t="e">
        <f>IF(ISNUMBER(Regressions!G23),ROUND(Regressions!G23, 1), NA())</f>
        <v>#N/A</v>
      </c>
      <c r="H13" s="571" t="e">
        <f>IF(ISNUMBER(Regressions!H23),ROUND(Regressions!H23, 1), NA())</f>
        <v>#N/A</v>
      </c>
      <c r="I13" s="572" t="e">
        <f>IF(ISNUMBER(Regressions!I23),ROUND(Regressions!I23, 1), NA())</f>
        <v>#N/A</v>
      </c>
      <c r="J13" s="573" t="e">
        <f>IF(ISNUMBER(Regressions!K23),ROUND(Regressions!K23, 1), NA())</f>
        <v>#N/A</v>
      </c>
      <c r="K13" s="569" t="e">
        <f>IF(ISNUMBER(Regressions!L23),ROUND(Regressions!L23, 1), NA())</f>
        <v>#N/A</v>
      </c>
      <c r="L13" s="574" t="e">
        <f>IF(ISNUMBER(Regressions!M23),ROUND(Regressions!M23, 1), NA())</f>
        <v>#N/A</v>
      </c>
      <c r="M13" s="571" t="e">
        <f>IF(ISNUMBER(Regressions!N23),ROUND(Regressions!N23, 1), NA())</f>
        <v>#N/A</v>
      </c>
      <c r="N13" s="572" t="e">
        <f>IF(ISNUMBER(Regressions!O23),ROUND(Regressions!O23, 1), NA())</f>
        <v>#N/A</v>
      </c>
      <c r="O13" s="573" t="e">
        <f>IF(ISNUMBER(Regressions!Q23),ROUND(Regressions!Q23, 1), NA())</f>
        <v>#N/A</v>
      </c>
      <c r="P13" s="569" t="e">
        <f>IF(ISNUMBER(Regressions!R23),ROUND(Regressions!R23, 1), NA())</f>
        <v>#N/A</v>
      </c>
      <c r="Q13" s="575" t="e">
        <f>IF(ISNUMBER(Regressions!S23),ROUND(Regressions!S23, 1), NA())</f>
        <v>#N/A</v>
      </c>
      <c r="R13" s="571" t="e">
        <f>IF(ISNUMBER(Regressions!T23),ROUND(Regressions!T23, 1), NA())</f>
        <v>#N/A</v>
      </c>
      <c r="S13" s="572" t="e">
        <f>IF(ISNUMBER(Regressions!U23),ROUND(Regressions!U23, 1), NA())</f>
        <v>#N/A</v>
      </c>
    </row>
    <row r="14" spans="1:19" x14ac:dyDescent="0.25">
      <c r="A14" s="564" t="str">
        <f>+Introduction!$C$7</f>
        <v>Zambia</v>
      </c>
      <c r="B14" s="565">
        <f>IF(ISBLANK(Regressions!B24), " ", Regressions!B24)</f>
        <v>2010</v>
      </c>
      <c r="C14" s="564" t="str">
        <f>HLOOKUP(Introduction!$G$4,nametranslations,24,FALSE)</f>
        <v>Total</v>
      </c>
      <c r="D14" s="567">
        <f>IF(ISBLANK(Regressions!D24), " ", Regressions!D24)</f>
        <v>6022480</v>
      </c>
      <c r="E14" s="568" t="e">
        <f>IF(ISNUMBER(Regressions!E24),ROUND(Regressions!E24, 1), NA())</f>
        <v>#N/A</v>
      </c>
      <c r="F14" s="569" t="e">
        <f>IF(ISNUMBER(Regressions!F24),ROUND(Regressions!F24, 1), NA())</f>
        <v>#N/A</v>
      </c>
      <c r="G14" s="570">
        <f>IF(ISNUMBER(Regressions!G24),ROUND(Regressions!G24, 1), NA())</f>
        <v>79.099999999999994</v>
      </c>
      <c r="H14" s="571" t="e">
        <f>IF(ISNUMBER(Regressions!H24),ROUND(Regressions!H24, 1), NA())</f>
        <v>#N/A</v>
      </c>
      <c r="I14" s="572" t="e">
        <f>IF(ISNUMBER(Regressions!I24),ROUND(Regressions!I24, 1), NA())</f>
        <v>#N/A</v>
      </c>
      <c r="J14" s="573" t="e">
        <f>IF(ISNUMBER(Regressions!K24),ROUND(Regressions!K24, 1), NA())</f>
        <v>#N/A</v>
      </c>
      <c r="K14" s="569" t="e">
        <f>IF(ISNUMBER(Regressions!L24),ROUND(Regressions!L24, 1), NA())</f>
        <v>#N/A</v>
      </c>
      <c r="L14" s="574" t="e">
        <f>IF(ISNUMBER(Regressions!M24),ROUND(Regressions!M24, 1), NA())</f>
        <v>#N/A</v>
      </c>
      <c r="M14" s="571" t="e">
        <f>IF(ISNUMBER(Regressions!N24),ROUND(Regressions!N24, 1), NA())</f>
        <v>#N/A</v>
      </c>
      <c r="N14" s="572" t="e">
        <f>IF(ISNUMBER(Regressions!O24),ROUND(Regressions!O24, 1), NA())</f>
        <v>#N/A</v>
      </c>
      <c r="O14" s="573" t="e">
        <f>IF(ISNUMBER(Regressions!Q24),ROUND(Regressions!Q24, 1), NA())</f>
        <v>#N/A</v>
      </c>
      <c r="P14" s="569" t="e">
        <f>IF(ISNUMBER(Regressions!R24),ROUND(Regressions!R24, 1), NA())</f>
        <v>#N/A</v>
      </c>
      <c r="Q14" s="575">
        <f>IF(ISNUMBER(Regressions!S24),ROUND(Regressions!S24, 1), NA())</f>
        <v>31.9</v>
      </c>
      <c r="R14" s="571" t="e">
        <f>IF(ISNUMBER(Regressions!T24),ROUND(Regressions!T24, 1), NA())</f>
        <v>#N/A</v>
      </c>
      <c r="S14" s="572" t="e">
        <f>IF(ISNUMBER(Regressions!U24),ROUND(Regressions!U24, 1), NA())</f>
        <v>#N/A</v>
      </c>
    </row>
    <row r="15" spans="1:19" x14ac:dyDescent="0.25">
      <c r="A15" s="564" t="str">
        <f>+Introduction!$C$7</f>
        <v>Zambia</v>
      </c>
      <c r="B15" s="565">
        <f>IF(ISBLANK(Regressions!B25), " ", Regressions!B25)</f>
        <v>2011</v>
      </c>
      <c r="C15" s="564" t="str">
        <f>HLOOKUP(Introduction!$G$4,nametranslations,24,FALSE)</f>
        <v>Total</v>
      </c>
      <c r="D15" s="567">
        <f>IF(ISBLANK(Regressions!D25), " ", Regressions!D25)</f>
        <v>6217964</v>
      </c>
      <c r="E15" s="568">
        <f>IF(ISNUMBER(Regressions!E25),ROUND(Regressions!E25, 1), NA())</f>
        <v>97.9</v>
      </c>
      <c r="F15" s="569">
        <f>IF(ISNUMBER(Regressions!F25),ROUND(Regressions!F25, 1), NA())</f>
        <v>80.8</v>
      </c>
      <c r="G15" s="570">
        <f>IF(ISNUMBER(Regressions!G25),ROUND(Regressions!G25, 1), NA())</f>
        <v>79.099999999999994</v>
      </c>
      <c r="H15" s="571">
        <f>IF(ISNUMBER(Regressions!H25),ROUND(Regressions!H25, 1), NA())</f>
        <v>1.7</v>
      </c>
      <c r="I15" s="572">
        <f>IF(ISNUMBER(Regressions!I25),ROUND(Regressions!I25, 1), NA())</f>
        <v>19.2</v>
      </c>
      <c r="J15" s="573" t="e">
        <f>IF(ISNUMBER(Regressions!K25),ROUND(Regressions!K25, 1), NA())</f>
        <v>#N/A</v>
      </c>
      <c r="K15" s="569" t="e">
        <f>IF(ISNUMBER(Regressions!L25),ROUND(Regressions!L25, 1), NA())</f>
        <v>#N/A</v>
      </c>
      <c r="L15" s="574" t="e">
        <f>IF(ISNUMBER(Regressions!M25),ROUND(Regressions!M25, 1), NA())</f>
        <v>#N/A</v>
      </c>
      <c r="M15" s="571" t="e">
        <f>IF(ISNUMBER(Regressions!N25),ROUND(Regressions!N25, 1), NA())</f>
        <v>#N/A</v>
      </c>
      <c r="N15" s="572" t="e">
        <f>IF(ISNUMBER(Regressions!O25),ROUND(Regressions!O25, 1), NA())</f>
        <v>#N/A</v>
      </c>
      <c r="O15" s="573" t="e">
        <f>IF(ISNUMBER(Regressions!Q25),ROUND(Regressions!Q25, 1), NA())</f>
        <v>#N/A</v>
      </c>
      <c r="P15" s="569" t="e">
        <f>IF(ISNUMBER(Regressions!R25),ROUND(Regressions!R25, 1), NA())</f>
        <v>#N/A</v>
      </c>
      <c r="Q15" s="575">
        <f>IF(ISNUMBER(Regressions!S25),ROUND(Regressions!S25, 1), NA())</f>
        <v>31.9</v>
      </c>
      <c r="R15" s="571" t="e">
        <f>IF(ISNUMBER(Regressions!T25),ROUND(Regressions!T25, 1), NA())</f>
        <v>#N/A</v>
      </c>
      <c r="S15" s="572" t="e">
        <f>IF(ISNUMBER(Regressions!U25),ROUND(Regressions!U25, 1), NA())</f>
        <v>#N/A</v>
      </c>
    </row>
    <row r="16" spans="1:19" x14ac:dyDescent="0.25">
      <c r="A16" s="564" t="str">
        <f>+Introduction!$C$7</f>
        <v>Zambia</v>
      </c>
      <c r="B16" s="565">
        <f>IF(ISBLANK(Regressions!B26), " ", Regressions!B26)</f>
        <v>2012</v>
      </c>
      <c r="C16" s="564" t="str">
        <f>HLOOKUP(Introduction!$G$4,nametranslations,24,FALSE)</f>
        <v>Total</v>
      </c>
      <c r="D16" s="567">
        <f>IF(ISBLANK(Regressions!D26), " ", Regressions!D26)</f>
        <v>6419346</v>
      </c>
      <c r="E16" s="568">
        <f>IF(ISNUMBER(Regressions!E26),ROUND(Regressions!E26, 1), NA())</f>
        <v>97.9</v>
      </c>
      <c r="F16" s="569">
        <f>IF(ISNUMBER(Regressions!F26),ROUND(Regressions!F26, 1), NA())</f>
        <v>80.8</v>
      </c>
      <c r="G16" s="570">
        <f>IF(ISNUMBER(Regressions!G26),ROUND(Regressions!G26, 1), NA())</f>
        <v>79.099999999999994</v>
      </c>
      <c r="H16" s="571">
        <f>IF(ISNUMBER(Regressions!H26),ROUND(Regressions!H26, 1), NA())</f>
        <v>1.7</v>
      </c>
      <c r="I16" s="572">
        <f>IF(ISNUMBER(Regressions!I26),ROUND(Regressions!I26, 1), NA())</f>
        <v>19.2</v>
      </c>
      <c r="J16" s="573" t="e">
        <f>IF(ISNUMBER(Regressions!K26),ROUND(Regressions!K26, 1), NA())</f>
        <v>#N/A</v>
      </c>
      <c r="K16" s="569" t="e">
        <f>IF(ISNUMBER(Regressions!L26),ROUND(Regressions!L26, 1), NA())</f>
        <v>#N/A</v>
      </c>
      <c r="L16" s="574">
        <f>IF(ISNUMBER(Regressions!M26),ROUND(Regressions!M26, 1), NA())</f>
        <v>66.400000000000006</v>
      </c>
      <c r="M16" s="571" t="e">
        <f>IF(ISNUMBER(Regressions!N26),ROUND(Regressions!N26, 1), NA())</f>
        <v>#N/A</v>
      </c>
      <c r="N16" s="572" t="e">
        <f>IF(ISNUMBER(Regressions!O26),ROUND(Regressions!O26, 1), NA())</f>
        <v>#N/A</v>
      </c>
      <c r="O16" s="573" t="e">
        <f>IF(ISNUMBER(Regressions!Q26),ROUND(Regressions!Q26, 1), NA())</f>
        <v>#N/A</v>
      </c>
      <c r="P16" s="569" t="e">
        <f>IF(ISNUMBER(Regressions!R26),ROUND(Regressions!R26, 1), NA())</f>
        <v>#N/A</v>
      </c>
      <c r="Q16" s="575">
        <f>IF(ISNUMBER(Regressions!S26),ROUND(Regressions!S26, 1), NA())</f>
        <v>31.9</v>
      </c>
      <c r="R16" s="571" t="e">
        <f>IF(ISNUMBER(Regressions!T26),ROUND(Regressions!T26, 1), NA())</f>
        <v>#N/A</v>
      </c>
      <c r="S16" s="572" t="e">
        <f>IF(ISNUMBER(Regressions!U26),ROUND(Regressions!U26, 1), NA())</f>
        <v>#N/A</v>
      </c>
    </row>
    <row r="17" spans="1:19" x14ac:dyDescent="0.25">
      <c r="A17" s="564" t="str">
        <f>+Introduction!$C$7</f>
        <v>Zambia</v>
      </c>
      <c r="B17" s="565">
        <f>IF(ISBLANK(Regressions!B27), " ", Regressions!B27)</f>
        <v>2013</v>
      </c>
      <c r="C17" s="564" t="str">
        <f>HLOOKUP(Introduction!$G$4,nametranslations,24,FALSE)</f>
        <v>Total</v>
      </c>
      <c r="D17" s="567">
        <f>IF(ISBLANK(Regressions!D27), " ", Regressions!D27)</f>
        <v>6623833</v>
      </c>
      <c r="E17" s="568">
        <f>IF(ISNUMBER(Regressions!E27),ROUND(Regressions!E27, 1), NA())</f>
        <v>97.9</v>
      </c>
      <c r="F17" s="569">
        <f>IF(ISNUMBER(Regressions!F27),ROUND(Regressions!F27, 1), NA())</f>
        <v>80.8</v>
      </c>
      <c r="G17" s="570">
        <f>IF(ISNUMBER(Regressions!G27),ROUND(Regressions!G27, 1), NA())</f>
        <v>79.099999999999994</v>
      </c>
      <c r="H17" s="571">
        <f>IF(ISNUMBER(Regressions!H27),ROUND(Regressions!H27, 1), NA())</f>
        <v>1.7</v>
      </c>
      <c r="I17" s="572">
        <f>IF(ISNUMBER(Regressions!I27),ROUND(Regressions!I27, 1), NA())</f>
        <v>19.2</v>
      </c>
      <c r="J17" s="573" t="e">
        <f>IF(ISNUMBER(Regressions!K27),ROUND(Regressions!K27, 1), NA())</f>
        <v>#N/A</v>
      </c>
      <c r="K17" s="569" t="e">
        <f>IF(ISNUMBER(Regressions!L27),ROUND(Regressions!L27, 1), NA())</f>
        <v>#N/A</v>
      </c>
      <c r="L17" s="574">
        <f>IF(ISNUMBER(Regressions!M27),ROUND(Regressions!M27, 1), NA())</f>
        <v>66.400000000000006</v>
      </c>
      <c r="M17" s="571" t="e">
        <f>IF(ISNUMBER(Regressions!N27),ROUND(Regressions!N27, 1), NA())</f>
        <v>#N/A</v>
      </c>
      <c r="N17" s="572" t="e">
        <f>IF(ISNUMBER(Regressions!O27),ROUND(Regressions!O27, 1), NA())</f>
        <v>#N/A</v>
      </c>
      <c r="O17" s="573" t="e">
        <f>IF(ISNUMBER(Regressions!Q27),ROUND(Regressions!Q27, 1), NA())</f>
        <v>#N/A</v>
      </c>
      <c r="P17" s="569">
        <f>IF(ISNUMBER(Regressions!R27),ROUND(Regressions!R27, 1), NA())</f>
        <v>96.9</v>
      </c>
      <c r="Q17" s="575">
        <f>IF(ISNUMBER(Regressions!S27),ROUND(Regressions!S27, 1), NA())</f>
        <v>31.9</v>
      </c>
      <c r="R17" s="571">
        <f>IF(ISNUMBER(Regressions!T27),ROUND(Regressions!T27, 1), NA())</f>
        <v>64.900000000000006</v>
      </c>
      <c r="S17" s="572">
        <f>IF(ISNUMBER(Regressions!U27),ROUND(Regressions!U27, 1), NA())</f>
        <v>3.1</v>
      </c>
    </row>
    <row r="18" spans="1:19" x14ac:dyDescent="0.25">
      <c r="A18" s="564" t="str">
        <f>+Introduction!$C$7</f>
        <v>Zambia</v>
      </c>
      <c r="B18" s="565">
        <f>IF(ISBLANK(Regressions!B28), " ", Regressions!B28)</f>
        <v>2014</v>
      </c>
      <c r="C18" s="564" t="str">
        <f>HLOOKUP(Introduction!$G$4,nametranslations,24,FALSE)</f>
        <v>Total</v>
      </c>
      <c r="D18" s="567">
        <f>IF(ISBLANK(Regressions!D28), " ", Regressions!D28)</f>
        <v>6830971</v>
      </c>
      <c r="E18" s="568">
        <f>IF(ISNUMBER(Regressions!E28),ROUND(Regressions!E28, 1), NA())</f>
        <v>97.9</v>
      </c>
      <c r="F18" s="569">
        <f>IF(ISNUMBER(Regressions!F28),ROUND(Regressions!F28, 1), NA())</f>
        <v>80.8</v>
      </c>
      <c r="G18" s="570">
        <f>IF(ISNUMBER(Regressions!G28),ROUND(Regressions!G28, 1), NA())</f>
        <v>79.099999999999994</v>
      </c>
      <c r="H18" s="571">
        <f>IF(ISNUMBER(Regressions!H28),ROUND(Regressions!H28, 1), NA())</f>
        <v>1.7</v>
      </c>
      <c r="I18" s="572">
        <f>IF(ISNUMBER(Regressions!I28),ROUND(Regressions!I28, 1), NA())</f>
        <v>19.2</v>
      </c>
      <c r="J18" s="573" t="e">
        <f>IF(ISNUMBER(Regressions!K28),ROUND(Regressions!K28, 1), NA())</f>
        <v>#N/A</v>
      </c>
      <c r="K18" s="569" t="e">
        <f>IF(ISNUMBER(Regressions!L28),ROUND(Regressions!L28, 1), NA())</f>
        <v>#N/A</v>
      </c>
      <c r="L18" s="574">
        <f>IF(ISNUMBER(Regressions!M28),ROUND(Regressions!M28, 1), NA())</f>
        <v>66.400000000000006</v>
      </c>
      <c r="M18" s="571" t="e">
        <f>IF(ISNUMBER(Regressions!N28),ROUND(Regressions!N28, 1), NA())</f>
        <v>#N/A</v>
      </c>
      <c r="N18" s="572" t="e">
        <f>IF(ISNUMBER(Regressions!O28),ROUND(Regressions!O28, 1), NA())</f>
        <v>#N/A</v>
      </c>
      <c r="O18" s="573" t="e">
        <f>IF(ISNUMBER(Regressions!Q28),ROUND(Regressions!Q28, 1), NA())</f>
        <v>#N/A</v>
      </c>
      <c r="P18" s="569">
        <f>IF(ISNUMBER(Regressions!R28),ROUND(Regressions!R28, 1), NA())</f>
        <v>96.9</v>
      </c>
      <c r="Q18" s="575">
        <f>IF(ISNUMBER(Regressions!S28),ROUND(Regressions!S28, 1), NA())</f>
        <v>31.9</v>
      </c>
      <c r="R18" s="571">
        <f>IF(ISNUMBER(Regressions!T28),ROUND(Regressions!T28, 1), NA())</f>
        <v>64.900000000000006</v>
      </c>
      <c r="S18" s="572">
        <f>IF(ISNUMBER(Regressions!U28),ROUND(Regressions!U28, 1), NA())</f>
        <v>3.1</v>
      </c>
    </row>
    <row r="19" spans="1:19" x14ac:dyDescent="0.25">
      <c r="A19" s="564" t="str">
        <f>+Introduction!$C$7</f>
        <v>Zambia</v>
      </c>
      <c r="B19" s="565">
        <f>IF(ISBLANK(Regressions!B29), " ", Regressions!B29)</f>
        <v>2015</v>
      </c>
      <c r="C19" s="564" t="str">
        <f>HLOOKUP(Introduction!$G$4,nametranslations,24,FALSE)</f>
        <v>Total</v>
      </c>
      <c r="D19" s="567">
        <f>IF(ISBLANK(Regressions!D29), " ", Regressions!D29)</f>
        <v>7037810</v>
      </c>
      <c r="E19" s="568">
        <f>IF(ISNUMBER(Regressions!E29),ROUND(Regressions!E29, 1), NA())</f>
        <v>97.9</v>
      </c>
      <c r="F19" s="569">
        <f>IF(ISNUMBER(Regressions!F29),ROUND(Regressions!F29, 1), NA())</f>
        <v>80.8</v>
      </c>
      <c r="G19" s="570">
        <f>IF(ISNUMBER(Regressions!G29),ROUND(Regressions!G29, 1), NA())</f>
        <v>79.099999999999994</v>
      </c>
      <c r="H19" s="571">
        <f>IF(ISNUMBER(Regressions!H29),ROUND(Regressions!H29, 1), NA())</f>
        <v>1.7</v>
      </c>
      <c r="I19" s="572">
        <f>IF(ISNUMBER(Regressions!I29),ROUND(Regressions!I29, 1), NA())</f>
        <v>19.2</v>
      </c>
      <c r="J19" s="573" t="e">
        <f>IF(ISNUMBER(Regressions!K29),ROUND(Regressions!K29, 1), NA())</f>
        <v>#N/A</v>
      </c>
      <c r="K19" s="569" t="e">
        <f>IF(ISNUMBER(Regressions!L29),ROUND(Regressions!L29, 1), NA())</f>
        <v>#N/A</v>
      </c>
      <c r="L19" s="574">
        <f>IF(ISNUMBER(Regressions!M29),ROUND(Regressions!M29, 1), NA())</f>
        <v>66.400000000000006</v>
      </c>
      <c r="M19" s="571" t="e">
        <f>IF(ISNUMBER(Regressions!N29),ROUND(Regressions!N29, 1), NA())</f>
        <v>#N/A</v>
      </c>
      <c r="N19" s="572" t="e">
        <f>IF(ISNUMBER(Regressions!O29),ROUND(Regressions!O29, 1), NA())</f>
        <v>#N/A</v>
      </c>
      <c r="O19" s="573" t="e">
        <f>IF(ISNUMBER(Regressions!Q29),ROUND(Regressions!Q29, 1), NA())</f>
        <v>#N/A</v>
      </c>
      <c r="P19" s="569">
        <f>IF(ISNUMBER(Regressions!R29),ROUND(Regressions!R29, 1), NA())</f>
        <v>96.9</v>
      </c>
      <c r="Q19" s="575">
        <f>IF(ISNUMBER(Regressions!S29),ROUND(Regressions!S29, 1), NA())</f>
        <v>42.2</v>
      </c>
      <c r="R19" s="571">
        <f>IF(ISNUMBER(Regressions!T29),ROUND(Regressions!T29, 1), NA())</f>
        <v>54.6</v>
      </c>
      <c r="S19" s="572">
        <f>IF(ISNUMBER(Regressions!U29),ROUND(Regressions!U29, 1), NA())</f>
        <v>3.1</v>
      </c>
    </row>
    <row r="20" spans="1:19" x14ac:dyDescent="0.25">
      <c r="A20" s="564" t="str">
        <f>+Introduction!$C$7</f>
        <v>Zambia</v>
      </c>
      <c r="B20" s="565">
        <f>IF(ISBLANK(Regressions!B30), " ", Regressions!B30)</f>
        <v>2016</v>
      </c>
      <c r="C20" s="564" t="str">
        <f>HLOOKUP(Introduction!$G$4,nametranslations,24,FALSE)</f>
        <v>Total</v>
      </c>
      <c r="D20" s="567">
        <f>IF(ISBLANK(Regressions!D30), " ", Regressions!D30)</f>
        <v>7243089</v>
      </c>
      <c r="E20" s="568">
        <f>IF(ISNUMBER(Regressions!E30),ROUND(Regressions!E30, 1), NA())</f>
        <v>97.4</v>
      </c>
      <c r="F20" s="569">
        <f>IF(ISNUMBER(Regressions!F30),ROUND(Regressions!F30, 1), NA())</f>
        <v>81.5</v>
      </c>
      <c r="G20" s="570">
        <f>IF(ISNUMBER(Regressions!G30),ROUND(Regressions!G30, 1), NA())</f>
        <v>79.099999999999994</v>
      </c>
      <c r="H20" s="571">
        <f>IF(ISNUMBER(Regressions!H30),ROUND(Regressions!H30, 1), NA())</f>
        <v>2.4</v>
      </c>
      <c r="I20" s="572">
        <f>IF(ISNUMBER(Regressions!I30),ROUND(Regressions!I30, 1), NA())</f>
        <v>18.5</v>
      </c>
      <c r="J20" s="573" t="e">
        <f>IF(ISNUMBER(Regressions!K30),ROUND(Regressions!K30, 1), NA())</f>
        <v>#N/A</v>
      </c>
      <c r="K20" s="569" t="e">
        <f>IF(ISNUMBER(Regressions!L30),ROUND(Regressions!L30, 1), NA())</f>
        <v>#N/A</v>
      </c>
      <c r="L20" s="574">
        <f>IF(ISNUMBER(Regressions!M30),ROUND(Regressions!M30, 1), NA())</f>
        <v>66.400000000000006</v>
      </c>
      <c r="M20" s="571" t="e">
        <f>IF(ISNUMBER(Regressions!N30),ROUND(Regressions!N30, 1), NA())</f>
        <v>#N/A</v>
      </c>
      <c r="N20" s="572" t="e">
        <f>IF(ISNUMBER(Regressions!O30),ROUND(Regressions!O30, 1), NA())</f>
        <v>#N/A</v>
      </c>
      <c r="O20" s="573" t="e">
        <f>IF(ISNUMBER(Regressions!Q30),ROUND(Regressions!Q30, 1), NA())</f>
        <v>#N/A</v>
      </c>
      <c r="P20" s="569">
        <f>IF(ISNUMBER(Regressions!R30),ROUND(Regressions!R30, 1), NA())</f>
        <v>96.9</v>
      </c>
      <c r="Q20" s="575">
        <f>IF(ISNUMBER(Regressions!S30),ROUND(Regressions!S30, 1), NA())</f>
        <v>52.5</v>
      </c>
      <c r="R20" s="571">
        <f>IF(ISNUMBER(Regressions!T30),ROUND(Regressions!T30, 1), NA())</f>
        <v>44.4</v>
      </c>
      <c r="S20" s="572">
        <f>IF(ISNUMBER(Regressions!U30),ROUND(Regressions!U30, 1), NA())</f>
        <v>3.1</v>
      </c>
    </row>
    <row r="21" spans="1:19" x14ac:dyDescent="0.25">
      <c r="A21" s="564" t="str">
        <f>+Introduction!$C$7</f>
        <v>Zambia</v>
      </c>
      <c r="B21" s="565">
        <f>IF(ISBLANK(Regressions!B31), " ", Regressions!B31)</f>
        <v>2017</v>
      </c>
      <c r="C21" s="564" t="str">
        <f>HLOOKUP(Introduction!$G$4,nametranslations,24,FALSE)</f>
        <v>Total</v>
      </c>
      <c r="D21" s="567">
        <f>IF(ISBLANK(Regressions!D31), " ", Regressions!D31)</f>
        <v>7446432</v>
      </c>
      <c r="E21" s="568">
        <f>IF(ISNUMBER(Regressions!E31),ROUND(Regressions!E31, 1), NA())</f>
        <v>96.8</v>
      </c>
      <c r="F21" s="569">
        <f>IF(ISNUMBER(Regressions!F31),ROUND(Regressions!F31, 1), NA())</f>
        <v>82.2</v>
      </c>
      <c r="G21" s="570">
        <f>IF(ISNUMBER(Regressions!G31),ROUND(Regressions!G31, 1), NA())</f>
        <v>79.099999999999994</v>
      </c>
      <c r="H21" s="571">
        <f>IF(ISNUMBER(Regressions!H31),ROUND(Regressions!H31, 1), NA())</f>
        <v>3.2</v>
      </c>
      <c r="I21" s="572">
        <f>IF(ISNUMBER(Regressions!I31),ROUND(Regressions!I31, 1), NA())</f>
        <v>17.8</v>
      </c>
      <c r="J21" s="573" t="e">
        <f>IF(ISNUMBER(Regressions!K31),ROUND(Regressions!K31, 1), NA())</f>
        <v>#N/A</v>
      </c>
      <c r="K21" s="569" t="e">
        <f>IF(ISNUMBER(Regressions!L31),ROUND(Regressions!L31, 1), NA())</f>
        <v>#N/A</v>
      </c>
      <c r="L21" s="574">
        <f>IF(ISNUMBER(Regressions!M31),ROUND(Regressions!M31, 1), NA())</f>
        <v>66.400000000000006</v>
      </c>
      <c r="M21" s="571" t="e">
        <f>IF(ISNUMBER(Regressions!N31),ROUND(Regressions!N31, 1), NA())</f>
        <v>#N/A</v>
      </c>
      <c r="N21" s="572" t="e">
        <f>IF(ISNUMBER(Regressions!O31),ROUND(Regressions!O31, 1), NA())</f>
        <v>#N/A</v>
      </c>
      <c r="O21" s="573" t="e">
        <f>IF(ISNUMBER(Regressions!Q31),ROUND(Regressions!Q31, 1), NA())</f>
        <v>#N/A</v>
      </c>
      <c r="P21" s="569">
        <f>IF(ISNUMBER(Regressions!R31),ROUND(Regressions!R31, 1), NA())</f>
        <v>96.9</v>
      </c>
      <c r="Q21" s="575">
        <f>IF(ISNUMBER(Regressions!S31),ROUND(Regressions!S31, 1), NA())</f>
        <v>62.8</v>
      </c>
      <c r="R21" s="571">
        <f>IF(ISNUMBER(Regressions!T31),ROUND(Regressions!T31, 1), NA())</f>
        <v>34.1</v>
      </c>
      <c r="S21" s="572">
        <f>IF(ISNUMBER(Regressions!U31),ROUND(Regressions!U31, 1), NA())</f>
        <v>3.1</v>
      </c>
    </row>
    <row r="22" spans="1:19" x14ac:dyDescent="0.25">
      <c r="A22" s="564" t="str">
        <f>+Introduction!$C$7</f>
        <v>Zambia</v>
      </c>
      <c r="B22" s="565">
        <f>IF(ISBLANK(Regressions!B32), " ", Regressions!B32)</f>
        <v>2018</v>
      </c>
      <c r="C22" s="564" t="str">
        <f>HLOOKUP(Introduction!$G$4,nametranslations,24,FALSE)</f>
        <v>Total</v>
      </c>
      <c r="D22" s="567">
        <f>IF(ISBLANK(Regressions!D32), " ", Regressions!D32)</f>
        <v>7643887</v>
      </c>
      <c r="E22" s="568">
        <f>IF(ISNUMBER(Regressions!E32),ROUND(Regressions!E32, 1), NA())</f>
        <v>96.2</v>
      </c>
      <c r="F22" s="569">
        <f>IF(ISNUMBER(Regressions!F32),ROUND(Regressions!F32, 1), NA())</f>
        <v>82.9</v>
      </c>
      <c r="G22" s="570">
        <f>IF(ISNUMBER(Regressions!G32),ROUND(Regressions!G32, 1), NA())</f>
        <v>79.099999999999994</v>
      </c>
      <c r="H22" s="571">
        <f>IF(ISNUMBER(Regressions!H32),ROUND(Regressions!H32, 1), NA())</f>
        <v>3.9</v>
      </c>
      <c r="I22" s="572">
        <f>IF(ISNUMBER(Regressions!I32),ROUND(Regressions!I32, 1), NA())</f>
        <v>17.100000000000001</v>
      </c>
      <c r="J22" s="573" t="e">
        <f>IF(ISNUMBER(Regressions!K32),ROUND(Regressions!K32, 1), NA())</f>
        <v>#N/A</v>
      </c>
      <c r="K22" s="569" t="e">
        <f>IF(ISNUMBER(Regressions!L32),ROUND(Regressions!L32, 1), NA())</f>
        <v>#N/A</v>
      </c>
      <c r="L22" s="574">
        <f>IF(ISNUMBER(Regressions!M32),ROUND(Regressions!M32, 1), NA())</f>
        <v>66.400000000000006</v>
      </c>
      <c r="M22" s="571" t="e">
        <f>IF(ISNUMBER(Regressions!N32),ROUND(Regressions!N32, 1), NA())</f>
        <v>#N/A</v>
      </c>
      <c r="N22" s="572" t="e">
        <f>IF(ISNUMBER(Regressions!O32),ROUND(Regressions!O32, 1), NA())</f>
        <v>#N/A</v>
      </c>
      <c r="O22" s="573" t="e">
        <f>IF(ISNUMBER(Regressions!Q32),ROUND(Regressions!Q32, 1), NA())</f>
        <v>#N/A</v>
      </c>
      <c r="P22" s="569">
        <f>IF(ISNUMBER(Regressions!R32),ROUND(Regressions!R32, 1), NA())</f>
        <v>96.9</v>
      </c>
      <c r="Q22" s="575">
        <f>IF(ISNUMBER(Regressions!S32),ROUND(Regressions!S32, 1), NA())</f>
        <v>73.099999999999994</v>
      </c>
      <c r="R22" s="571">
        <f>IF(ISNUMBER(Regressions!T32),ROUND(Regressions!T32, 1), NA())</f>
        <v>23.8</v>
      </c>
      <c r="S22" s="572">
        <f>IF(ISNUMBER(Regressions!U32),ROUND(Regressions!U32, 1), NA())</f>
        <v>3.1</v>
      </c>
    </row>
    <row r="23" spans="1:19" x14ac:dyDescent="0.25">
      <c r="A23" s="564" t="str">
        <f>+Introduction!$C$7</f>
        <v>Zambia</v>
      </c>
      <c r="B23" s="565">
        <f>IF(ISBLANK(Regressions!B33), " ", Regressions!B33)</f>
        <v>2019</v>
      </c>
      <c r="C23" s="564" t="str">
        <f>HLOOKUP(Introduction!$G$4,nametranslations,24,FALSE)</f>
        <v>Total</v>
      </c>
      <c r="D23" s="567">
        <f>IF(ISBLANK(Regressions!D33), " ", Regressions!D33)</f>
        <v>7835769</v>
      </c>
      <c r="E23" s="568">
        <f>IF(ISNUMBER(Regressions!E33),ROUND(Regressions!E33, 1), NA())</f>
        <v>95.6</v>
      </c>
      <c r="F23" s="569">
        <f>IF(ISNUMBER(Regressions!F33),ROUND(Regressions!F33, 1), NA())</f>
        <v>83.7</v>
      </c>
      <c r="G23" s="570">
        <f>IF(ISNUMBER(Regressions!G33),ROUND(Regressions!G33, 1), NA())</f>
        <v>79.099999999999994</v>
      </c>
      <c r="H23" s="571">
        <f>IF(ISNUMBER(Regressions!H33),ROUND(Regressions!H33, 1), NA())</f>
        <v>4.5999999999999996</v>
      </c>
      <c r="I23" s="572">
        <f>IF(ISNUMBER(Regressions!I33),ROUND(Regressions!I33, 1), NA())</f>
        <v>16.3</v>
      </c>
      <c r="J23" s="573">
        <f>IF(ISNUMBER(Regressions!K33),ROUND(Regressions!K33, 1), NA())</f>
        <v>82.9</v>
      </c>
      <c r="K23" s="569" t="e">
        <f>IF(ISNUMBER(Regressions!L33),ROUND(Regressions!L33, 1), NA())</f>
        <v>#N/A</v>
      </c>
      <c r="L23" s="574">
        <f>IF(ISNUMBER(Regressions!M33),ROUND(Regressions!M33, 1), NA())</f>
        <v>66.400000000000006</v>
      </c>
      <c r="M23" s="571">
        <f>IF(ISNUMBER(Regressions!N33),ROUND(Regressions!N33, 1), NA())</f>
        <v>16.5</v>
      </c>
      <c r="N23" s="572">
        <f>IF(ISNUMBER(Regressions!O33),ROUND(Regressions!O33, 1), NA())</f>
        <v>17.100000000000001</v>
      </c>
      <c r="O23" s="573" t="e">
        <f>IF(ISNUMBER(Regressions!Q33),ROUND(Regressions!Q33, 1), NA())</f>
        <v>#N/A</v>
      </c>
      <c r="P23" s="569">
        <f>IF(ISNUMBER(Regressions!R33),ROUND(Regressions!R33, 1), NA())</f>
        <v>96.9</v>
      </c>
      <c r="Q23" s="575">
        <f>IF(ISNUMBER(Regressions!S33),ROUND(Regressions!S33, 1), NA())</f>
        <v>83.4</v>
      </c>
      <c r="R23" s="571">
        <f>IF(ISNUMBER(Regressions!T33),ROUND(Regressions!T33, 1), NA())</f>
        <v>13.5</v>
      </c>
      <c r="S23" s="572">
        <f>IF(ISNUMBER(Regressions!U33),ROUND(Regressions!U33, 1), NA())</f>
        <v>3.1</v>
      </c>
    </row>
    <row r="24" spans="1:19" x14ac:dyDescent="0.25">
      <c r="A24" s="564" t="str">
        <f>+Introduction!$C$7</f>
        <v>Zambia</v>
      </c>
      <c r="B24" s="565">
        <f>IF(ISBLANK(Regressions!B34), " ", Regressions!B34)</f>
        <v>2020</v>
      </c>
      <c r="C24" s="564" t="str">
        <f>HLOOKUP(Introduction!$G$4,nametranslations,24,FALSE)</f>
        <v>Total</v>
      </c>
      <c r="D24" s="567">
        <f>IF(ISBLANK(Regressions!D34), " ", Regressions!D34)</f>
        <v>8023985</v>
      </c>
      <c r="E24" s="568">
        <f>IF(ISNUMBER(Regressions!E34),ROUND(Regressions!E34, 1), NA())</f>
        <v>95.1</v>
      </c>
      <c r="F24" s="569">
        <f>IF(ISNUMBER(Regressions!F34),ROUND(Regressions!F34, 1), NA())</f>
        <v>84.4</v>
      </c>
      <c r="G24" s="570">
        <f>IF(ISNUMBER(Regressions!G34),ROUND(Regressions!G34, 1), NA())</f>
        <v>79.099999999999994</v>
      </c>
      <c r="H24" s="571">
        <f>IF(ISNUMBER(Regressions!H34),ROUND(Regressions!H34, 1), NA())</f>
        <v>5.3</v>
      </c>
      <c r="I24" s="572">
        <f>IF(ISNUMBER(Regressions!I34),ROUND(Regressions!I34, 1), NA())</f>
        <v>15.6</v>
      </c>
      <c r="J24" s="573">
        <f>IF(ISNUMBER(Regressions!K34),ROUND(Regressions!K34, 1), NA())</f>
        <v>82.9</v>
      </c>
      <c r="K24" s="569" t="e">
        <f>IF(ISNUMBER(Regressions!L34),ROUND(Regressions!L34, 1), NA())</f>
        <v>#N/A</v>
      </c>
      <c r="L24" s="574">
        <f>IF(ISNUMBER(Regressions!M34),ROUND(Regressions!M34, 1), NA())</f>
        <v>66.400000000000006</v>
      </c>
      <c r="M24" s="571">
        <f>IF(ISNUMBER(Regressions!N34),ROUND(Regressions!N34, 1), NA())</f>
        <v>16.5</v>
      </c>
      <c r="N24" s="572">
        <f>IF(ISNUMBER(Regressions!O34),ROUND(Regressions!O34, 1), NA())</f>
        <v>17.100000000000001</v>
      </c>
      <c r="O24" s="573" t="e">
        <f>IF(ISNUMBER(Regressions!Q34),ROUND(Regressions!Q34, 1), NA())</f>
        <v>#N/A</v>
      </c>
      <c r="P24" s="569">
        <f>IF(ISNUMBER(Regressions!R34),ROUND(Regressions!R34, 1), NA())</f>
        <v>96.9</v>
      </c>
      <c r="Q24" s="575">
        <f>IF(ISNUMBER(Regressions!S34),ROUND(Regressions!S34, 1), NA())</f>
        <v>93.7</v>
      </c>
      <c r="R24" s="571">
        <f>IF(ISNUMBER(Regressions!T34),ROUND(Regressions!T34, 1), NA())</f>
        <v>3.2</v>
      </c>
      <c r="S24" s="572">
        <f>IF(ISNUMBER(Regressions!U34),ROUND(Regressions!U34, 1), NA())</f>
        <v>3.1</v>
      </c>
    </row>
    <row r="25" spans="1:19" x14ac:dyDescent="0.25">
      <c r="A25" s="564" t="str">
        <f>+Introduction!$C$7</f>
        <v>Zambia</v>
      </c>
      <c r="B25" s="565">
        <f>IF(ISBLANK(Regressions!B35), " ", Regressions!B35)</f>
        <v>2021</v>
      </c>
      <c r="C25" s="564" t="str">
        <f>HLOOKUP(Introduction!$G$4,nametranslations,24,FALSE)</f>
        <v>Total</v>
      </c>
      <c r="D25" s="567">
        <f>IF(ISBLANK(Regressions!D35), " ", Regressions!D35)</f>
        <v>8208767</v>
      </c>
      <c r="E25" s="573">
        <f>IF(ISNUMBER(Regressions!E35),ROUND(Regressions!E35, 1), NA())</f>
        <v>94.5</v>
      </c>
      <c r="F25" s="576">
        <f>IF(ISNUMBER(Regressions!F35),ROUND(Regressions!F35, 1), NA())</f>
        <v>85.1</v>
      </c>
      <c r="G25" s="577">
        <f>IF(ISNUMBER(Regressions!G35),ROUND(Regressions!G35, 1), NA())</f>
        <v>79.099999999999994</v>
      </c>
      <c r="H25" s="571">
        <f>IF(ISNUMBER(Regressions!H35),ROUND(Regressions!H35, 1), NA())</f>
        <v>6</v>
      </c>
      <c r="I25" s="572">
        <f>IF(ISNUMBER(Regressions!I35),ROUND(Regressions!I35, 1), NA())</f>
        <v>14.9</v>
      </c>
      <c r="J25" s="573">
        <f>IF(ISNUMBER(Regressions!K35),ROUND(Regressions!K35, 1), NA())</f>
        <v>82.9</v>
      </c>
      <c r="K25" s="576" t="e">
        <f>IF(ISNUMBER(Regressions!L35),ROUND(Regressions!L35, 1), NA())</f>
        <v>#N/A</v>
      </c>
      <c r="L25" s="578" t="e">
        <f>IF(ISNUMBER(Regressions!M35),ROUND(Regressions!M35, 1), NA())</f>
        <v>#N/A</v>
      </c>
      <c r="M25" s="571" t="e">
        <f>IF(ISNUMBER(Regressions!N35),ROUND(Regressions!N35, 1), NA())</f>
        <v>#N/A</v>
      </c>
      <c r="N25" s="572">
        <f>IF(ISNUMBER(Regressions!O35),ROUND(Regressions!O35, 1), NA())</f>
        <v>17.100000000000001</v>
      </c>
      <c r="O25" s="573" t="e">
        <f>IF(ISNUMBER(Regressions!Q35),ROUND(Regressions!Q35, 1), NA())</f>
        <v>#N/A</v>
      </c>
      <c r="P25" s="576">
        <f>IF(ISNUMBER(Regressions!R35),ROUND(Regressions!R35, 1), NA())</f>
        <v>96.9</v>
      </c>
      <c r="Q25" s="579">
        <f>IF(ISNUMBER(Regressions!S35),ROUND(Regressions!S35, 1), NA())</f>
        <v>96.9</v>
      </c>
      <c r="R25" s="571">
        <f>IF(ISNUMBER(Regressions!T35),ROUND(Regressions!T35, 1), NA())</f>
        <v>0</v>
      </c>
      <c r="S25" s="572">
        <f>IF(ISNUMBER(Regressions!U35),ROUND(Regressions!U35, 1), NA())</f>
        <v>3.1</v>
      </c>
    </row>
    <row r="26" spans="1:19" x14ac:dyDescent="0.25">
      <c r="A26" s="564" t="str">
        <f>+Introduction!$C$7</f>
        <v>Zambia</v>
      </c>
      <c r="B26" s="565">
        <f>IF(ISBLANK(Regressions!B36), " ", Regressions!B36)</f>
        <v>2022</v>
      </c>
      <c r="C26" s="564" t="str">
        <f>HLOOKUP(Introduction!$G$4,nametranslations,24,FALSE)</f>
        <v>Total</v>
      </c>
      <c r="D26" s="567">
        <f>IF(ISBLANK(Regressions!D36), " ", Regressions!D36)</f>
        <v>8392273</v>
      </c>
      <c r="E26" s="568">
        <f>IF(ISNUMBER(Regressions!E36),ROUND(Regressions!E36, 1), NA())</f>
        <v>93.9</v>
      </c>
      <c r="F26" s="569">
        <f>IF(ISNUMBER(Regressions!F36),ROUND(Regressions!F36, 1), NA())</f>
        <v>85.8</v>
      </c>
      <c r="G26" s="570">
        <f>IF(ISNUMBER(Regressions!G36),ROUND(Regressions!G36, 1), NA())</f>
        <v>79.099999999999994</v>
      </c>
      <c r="H26" s="571">
        <f>IF(ISNUMBER(Regressions!H36),ROUND(Regressions!H36, 1), NA())</f>
        <v>6.7</v>
      </c>
      <c r="I26" s="572">
        <f>IF(ISNUMBER(Regressions!I36),ROUND(Regressions!I36, 1), NA())</f>
        <v>14.2</v>
      </c>
      <c r="J26" s="573">
        <f>IF(ISNUMBER(Regressions!K36),ROUND(Regressions!K36, 1), NA())</f>
        <v>82.9</v>
      </c>
      <c r="K26" s="569" t="e">
        <f>IF(ISNUMBER(Regressions!L36),ROUND(Regressions!L36, 1), NA())</f>
        <v>#N/A</v>
      </c>
      <c r="L26" s="574" t="e">
        <f>IF(ISNUMBER(Regressions!M36),ROUND(Regressions!M36, 1), NA())</f>
        <v>#N/A</v>
      </c>
      <c r="M26" s="571" t="e">
        <f>IF(ISNUMBER(Regressions!N36),ROUND(Regressions!N36, 1), NA())</f>
        <v>#N/A</v>
      </c>
      <c r="N26" s="572">
        <f>IF(ISNUMBER(Regressions!O36),ROUND(Regressions!O36, 1), NA())</f>
        <v>17.100000000000001</v>
      </c>
      <c r="O26" s="573" t="e">
        <f>IF(ISNUMBER(Regressions!Q36),ROUND(Regressions!Q36, 1), NA())</f>
        <v>#N/A</v>
      </c>
      <c r="P26" s="569">
        <f>IF(ISNUMBER(Regressions!R36),ROUND(Regressions!R36, 1), NA())</f>
        <v>96.9</v>
      </c>
      <c r="Q26" s="575">
        <f>IF(ISNUMBER(Regressions!S36),ROUND(Regressions!S36, 1), NA())</f>
        <v>96.9</v>
      </c>
      <c r="R26" s="571">
        <f>IF(ISNUMBER(Regressions!T36),ROUND(Regressions!T36, 1), NA())</f>
        <v>0</v>
      </c>
      <c r="S26" s="572">
        <f>IF(ISNUMBER(Regressions!U36),ROUND(Regressions!U36, 1), NA())</f>
        <v>3.1</v>
      </c>
    </row>
    <row r="27" spans="1:19" x14ac:dyDescent="0.25">
      <c r="A27" s="564" t="str">
        <f>+Introduction!$C$7</f>
        <v>Zambia</v>
      </c>
      <c r="B27" s="565">
        <f>IF(ISBLANK(Regressions!B37), " ", Regressions!B37)</f>
        <v>2023</v>
      </c>
      <c r="C27" s="564" t="str">
        <f>HLOOKUP(Introduction!$G$4,nametranslations,24,FALSE)</f>
        <v>Total</v>
      </c>
      <c r="D27" s="567">
        <f>IF(ISBLANK(Regressions!D37), " ", Regressions!D37)</f>
        <v>8571990</v>
      </c>
      <c r="E27" s="573">
        <f>IF(ISNUMBER(Regressions!E37),ROUND(Regressions!E37, 1), NA())</f>
        <v>93.4</v>
      </c>
      <c r="F27" s="576">
        <f>IF(ISNUMBER(Regressions!F37),ROUND(Regressions!F37, 1), NA())</f>
        <v>86.5</v>
      </c>
      <c r="G27" s="577">
        <f>IF(ISNUMBER(Regressions!G37),ROUND(Regressions!G37, 1), NA())</f>
        <v>79.099999999999994</v>
      </c>
      <c r="H27" s="571">
        <f>IF(ISNUMBER(Regressions!H37),ROUND(Regressions!H37, 1), NA())</f>
        <v>7.4</v>
      </c>
      <c r="I27" s="572">
        <f>IF(ISNUMBER(Regressions!I37),ROUND(Regressions!I37, 1), NA())</f>
        <v>13.5</v>
      </c>
      <c r="J27" s="573">
        <f>IF(ISNUMBER(Regressions!K37),ROUND(Regressions!K37, 1), NA())</f>
        <v>82.9</v>
      </c>
      <c r="K27" s="576" t="e">
        <f>IF(ISNUMBER(Regressions!L37),ROUND(Regressions!L37, 1), NA())</f>
        <v>#N/A</v>
      </c>
      <c r="L27" s="578" t="e">
        <f>IF(ISNUMBER(Regressions!M37),ROUND(Regressions!M37, 1), NA())</f>
        <v>#N/A</v>
      </c>
      <c r="M27" s="571" t="e">
        <f>IF(ISNUMBER(Regressions!N37),ROUND(Regressions!N37, 1), NA())</f>
        <v>#N/A</v>
      </c>
      <c r="N27" s="572">
        <f>IF(ISNUMBER(Regressions!O37),ROUND(Regressions!O37, 1), NA())</f>
        <v>17.100000000000001</v>
      </c>
      <c r="O27" s="573" t="e">
        <f>IF(ISNUMBER(Regressions!Q37),ROUND(Regressions!Q37, 1), NA())</f>
        <v>#N/A</v>
      </c>
      <c r="P27" s="576">
        <f>IF(ISNUMBER(Regressions!R37),ROUND(Regressions!R37, 1), NA())</f>
        <v>96.9</v>
      </c>
      <c r="Q27" s="579">
        <f>IF(ISNUMBER(Regressions!S37),ROUND(Regressions!S37, 1), NA())</f>
        <v>96.9</v>
      </c>
      <c r="R27" s="571">
        <f>IF(ISNUMBER(Regressions!T37),ROUND(Regressions!T37, 1), NA())</f>
        <v>0</v>
      </c>
      <c r="S27" s="572">
        <f>IF(ISNUMBER(Regressions!U37),ROUND(Regressions!U37, 1), NA())</f>
        <v>3.1</v>
      </c>
    </row>
    <row r="28" spans="1:19" x14ac:dyDescent="0.25">
      <c r="A28" s="564" t="str">
        <f>+Introduction!$C$7</f>
        <v>Zambia</v>
      </c>
      <c r="B28" s="565">
        <f>IF(ISBLANK(Regressions!B38), " ", Regressions!B38)</f>
        <v>2024</v>
      </c>
      <c r="C28" s="564" t="str">
        <f>HLOOKUP(Introduction!$G$4,nametranslations,24,FALSE)</f>
        <v>Total</v>
      </c>
      <c r="D28" s="567">
        <f>IF(ISBLANK(Regressions!D38), " ", Regressions!D38)</f>
        <v>8746235</v>
      </c>
      <c r="E28" s="568">
        <f>IF(ISNUMBER(Regressions!E38),ROUND(Regressions!E38, 1), NA())</f>
        <v>92.8</v>
      </c>
      <c r="F28" s="569">
        <f>IF(ISNUMBER(Regressions!F38),ROUND(Regressions!F38, 1), NA())</f>
        <v>87.2</v>
      </c>
      <c r="G28" s="570" t="e">
        <f>IF(ISNUMBER(Regressions!G38),ROUND(Regressions!G38, 1), NA())</f>
        <v>#N/A</v>
      </c>
      <c r="H28" s="571" t="e">
        <f>IF(ISNUMBER(Regressions!H38),ROUND(Regressions!H38, 1), NA())</f>
        <v>#N/A</v>
      </c>
      <c r="I28" s="572">
        <f>IF(ISNUMBER(Regressions!I38),ROUND(Regressions!I38, 1), NA())</f>
        <v>12.8</v>
      </c>
      <c r="J28" s="573">
        <f>IF(ISNUMBER(Regressions!K38),ROUND(Regressions!K38, 1), NA())</f>
        <v>82.9</v>
      </c>
      <c r="K28" s="569" t="e">
        <f>IF(ISNUMBER(Regressions!L38),ROUND(Regressions!L38, 1), NA())</f>
        <v>#N/A</v>
      </c>
      <c r="L28" s="574" t="e">
        <f>IF(ISNUMBER(Regressions!M38),ROUND(Regressions!M38, 1), NA())</f>
        <v>#N/A</v>
      </c>
      <c r="M28" s="571" t="e">
        <f>IF(ISNUMBER(Regressions!N38),ROUND(Regressions!N38, 1), NA())</f>
        <v>#N/A</v>
      </c>
      <c r="N28" s="572">
        <f>IF(ISNUMBER(Regressions!O38),ROUND(Regressions!O38, 1), NA())</f>
        <v>17.100000000000001</v>
      </c>
      <c r="O28" s="573" t="e">
        <f>IF(ISNUMBER(Regressions!Q38),ROUND(Regressions!Q38, 1), NA())</f>
        <v>#N/A</v>
      </c>
      <c r="P28" s="569">
        <f>IF(ISNUMBER(Regressions!R38),ROUND(Regressions!R38, 1), NA())</f>
        <v>96.9</v>
      </c>
      <c r="Q28" s="575">
        <f>IF(ISNUMBER(Regressions!S38),ROUND(Regressions!S38, 1), NA())</f>
        <v>96.9</v>
      </c>
      <c r="R28" s="571">
        <f>IF(ISNUMBER(Regressions!T38),ROUND(Regressions!T38, 1), NA())</f>
        <v>0</v>
      </c>
      <c r="S28" s="572">
        <f>IF(ISNUMBER(Regressions!U38),ROUND(Regressions!U38, 1), NA())</f>
        <v>3.1</v>
      </c>
    </row>
    <row r="29" spans="1:19" x14ac:dyDescent="0.25">
      <c r="A29" s="580" t="str">
        <f>+Introduction!$C$7</f>
        <v>Zambia</v>
      </c>
      <c r="B29" s="581">
        <f>IF(ISBLANK(Regressions!B39), " ", Regressions!B39)</f>
        <v>2025</v>
      </c>
      <c r="C29" s="580" t="str">
        <f>HLOOKUP(Introduction!$G$4,nametranslations,24,FALSE)</f>
        <v>Total</v>
      </c>
      <c r="D29" s="582">
        <f>IF(ISBLANK(Regressions!D39), " ", Regressions!D39)</f>
        <v>8891533</v>
      </c>
      <c r="E29" s="583">
        <f>IF(ISNUMBER(Regressions!E39),ROUND(Regressions!E39, 1), NA())</f>
        <v>92.2</v>
      </c>
      <c r="F29" s="584">
        <f>IF(ISNUMBER(Regressions!F39),ROUND(Regressions!F39, 1), NA())</f>
        <v>87.9</v>
      </c>
      <c r="G29" s="585" t="e">
        <f>IF(ISNUMBER(Regressions!G39),ROUND(Regressions!G39, 1), NA())</f>
        <v>#N/A</v>
      </c>
      <c r="H29" s="586" t="e">
        <f>IF(ISNUMBER(Regressions!H39),ROUND(Regressions!H39, 1), NA())</f>
        <v>#N/A</v>
      </c>
      <c r="I29" s="587">
        <f>IF(ISNUMBER(Regressions!I39),ROUND(Regressions!I39, 1), NA())</f>
        <v>12.1</v>
      </c>
      <c r="J29" s="588">
        <f>IF(ISNUMBER(Regressions!K39),ROUND(Regressions!K39, 1), NA())</f>
        <v>82.9</v>
      </c>
      <c r="K29" s="584" t="e">
        <f>IF(ISNUMBER(Regressions!L39),ROUND(Regressions!L39, 1), NA())</f>
        <v>#N/A</v>
      </c>
      <c r="L29" s="589" t="e">
        <f>IF(ISNUMBER(Regressions!M39),ROUND(Regressions!M39, 1), NA())</f>
        <v>#N/A</v>
      </c>
      <c r="M29" s="586" t="e">
        <f>IF(ISNUMBER(Regressions!N39),ROUND(Regressions!N39, 1), NA())</f>
        <v>#N/A</v>
      </c>
      <c r="N29" s="587">
        <f>IF(ISNUMBER(Regressions!O39),ROUND(Regressions!O39, 1), NA())</f>
        <v>17.100000000000001</v>
      </c>
      <c r="O29" s="588" t="e">
        <f>IF(ISNUMBER(Regressions!Q39),ROUND(Regressions!Q39, 1), NA())</f>
        <v>#N/A</v>
      </c>
      <c r="P29" s="584">
        <f>IF(ISNUMBER(Regressions!R39),ROUND(Regressions!R39, 1), NA())</f>
        <v>96.9</v>
      </c>
      <c r="Q29" s="590">
        <f>IF(ISNUMBER(Regressions!S39),ROUND(Regressions!S39, 1), NA())</f>
        <v>96.9</v>
      </c>
      <c r="R29" s="586">
        <f>IF(ISNUMBER(Regressions!T39),ROUND(Regressions!T39, 1), NA())</f>
        <v>0</v>
      </c>
      <c r="S29" s="587">
        <f>IF(ISNUMBER(Regressions!U39),ROUND(Regressions!U39, 1), NA())</f>
        <v>3.1</v>
      </c>
    </row>
    <row r="30" spans="1:19" hidden="1" x14ac:dyDescent="0.25">
      <c r="A30" s="564" t="str">
        <f>+Introduction!$C$7</f>
        <v>Zambia</v>
      </c>
      <c r="B30" s="565">
        <f>IF(ISBLANK(Regressions!B40), " ", Regressions!B40)</f>
        <v>2026</v>
      </c>
      <c r="C30" s="564" t="str">
        <f>HLOOKUP(Introduction!$G$4,nametranslations,24,FALSE)</f>
        <v>Total</v>
      </c>
      <c r="D30" s="567" t="str">
        <f>IF(ISBLANK(Regressions!D40), " ", Regressions!D40)</f>
        <v xml:space="preserve"> </v>
      </c>
      <c r="E30" s="568">
        <f>IF(ISNUMBER(Regressions!E40),ROUND(Regressions!E40, 1), NA())</f>
        <v>92.2</v>
      </c>
      <c r="F30" s="569">
        <f>IF(ISNUMBER(Regressions!F40),ROUND(Regressions!F40, 1), NA())</f>
        <v>87.9</v>
      </c>
      <c r="G30" s="570" t="e">
        <f>IF(ISNUMBER(Regressions!G40),ROUND(Regressions!G40, 1), NA())</f>
        <v>#N/A</v>
      </c>
      <c r="H30" s="571" t="e">
        <f>IF(ISNUMBER(Regressions!H40),ROUND(Regressions!H40, 1), NA())</f>
        <v>#N/A</v>
      </c>
      <c r="I30" s="572">
        <f>IF(ISNUMBER(Regressions!I40),ROUND(Regressions!I40, 1), NA())</f>
        <v>12.1</v>
      </c>
      <c r="J30" s="573">
        <f>IF(ISNUMBER(Regressions!K40),ROUND(Regressions!K40, 1), NA())</f>
        <v>82.9</v>
      </c>
      <c r="K30" s="569" t="e">
        <f>IF(ISNUMBER(Regressions!L40),ROUND(Regressions!L40, 1), NA())</f>
        <v>#N/A</v>
      </c>
      <c r="L30" s="574" t="e">
        <f>IF(ISNUMBER(Regressions!M40),ROUND(Regressions!M40, 1), NA())</f>
        <v>#N/A</v>
      </c>
      <c r="M30" s="571" t="e">
        <f>IF(ISNUMBER(Regressions!N40),ROUND(Regressions!N40, 1), NA())</f>
        <v>#N/A</v>
      </c>
      <c r="N30" s="572">
        <f>IF(ISNUMBER(Regressions!O40),ROUND(Regressions!O40, 1), NA())</f>
        <v>17.100000000000001</v>
      </c>
      <c r="O30" s="573" t="e">
        <f>IF(ISNUMBER(Regressions!Q40),ROUND(Regressions!Q40, 1), NA())</f>
        <v>#N/A</v>
      </c>
      <c r="P30" s="569">
        <f>IF(ISNUMBER(Regressions!R40),ROUND(Regressions!R40, 1), NA())</f>
        <v>96.9</v>
      </c>
      <c r="Q30" s="575">
        <f>IF(ISNUMBER(Regressions!S40),ROUND(Regressions!S40, 1), NA())</f>
        <v>96.9</v>
      </c>
      <c r="R30" s="571">
        <f>IF(ISNUMBER(Regressions!T40),ROUND(Regressions!T40, 1), NA())</f>
        <v>0</v>
      </c>
      <c r="S30" s="572">
        <f>IF(ISNUMBER(Regressions!U40),ROUND(Regressions!U40, 1), NA())</f>
        <v>3.1</v>
      </c>
    </row>
    <row r="31" spans="1:19" hidden="1" x14ac:dyDescent="0.25">
      <c r="A31" s="564" t="str">
        <f>+Introduction!$C$7</f>
        <v>Zambia</v>
      </c>
      <c r="B31" s="565">
        <f>IF(ISBLANK(Regressions!B41), " ", Regressions!B41)</f>
        <v>2027</v>
      </c>
      <c r="C31" s="564" t="str">
        <f>HLOOKUP(Introduction!$G$4,nametranslations,24,FALSE)</f>
        <v>Total</v>
      </c>
      <c r="D31" s="567" t="str">
        <f>IF(ISBLANK(Regressions!D41), " ", Regressions!D41)</f>
        <v xml:space="preserve"> </v>
      </c>
      <c r="E31" s="568">
        <f>IF(ISNUMBER(Regressions!E41),ROUND(Regressions!E41, 1), NA())</f>
        <v>92.2</v>
      </c>
      <c r="F31" s="569">
        <f>IF(ISNUMBER(Regressions!F41),ROUND(Regressions!F41, 1), NA())</f>
        <v>87.9</v>
      </c>
      <c r="G31" s="570" t="e">
        <f>IF(ISNUMBER(Regressions!G41),ROUND(Regressions!G41, 1), NA())</f>
        <v>#N/A</v>
      </c>
      <c r="H31" s="571" t="e">
        <f>IF(ISNUMBER(Regressions!H41),ROUND(Regressions!H41, 1), NA())</f>
        <v>#N/A</v>
      </c>
      <c r="I31" s="572">
        <f>IF(ISNUMBER(Regressions!I41),ROUND(Regressions!I41, 1), NA())</f>
        <v>12.1</v>
      </c>
      <c r="J31" s="573">
        <f>IF(ISNUMBER(Regressions!K41),ROUND(Regressions!K41, 1), NA())</f>
        <v>82.9</v>
      </c>
      <c r="K31" s="569" t="e">
        <f>IF(ISNUMBER(Regressions!L41),ROUND(Regressions!L41, 1), NA())</f>
        <v>#N/A</v>
      </c>
      <c r="L31" s="574" t="e">
        <f>IF(ISNUMBER(Regressions!M41),ROUND(Regressions!M41, 1), NA())</f>
        <v>#N/A</v>
      </c>
      <c r="M31" s="571" t="e">
        <f>IF(ISNUMBER(Regressions!N41),ROUND(Regressions!N41, 1), NA())</f>
        <v>#N/A</v>
      </c>
      <c r="N31" s="572">
        <f>IF(ISNUMBER(Regressions!O41),ROUND(Regressions!O41, 1), NA())</f>
        <v>17.100000000000001</v>
      </c>
      <c r="O31" s="573" t="e">
        <f>IF(ISNUMBER(Regressions!Q41),ROUND(Regressions!Q41, 1), NA())</f>
        <v>#N/A</v>
      </c>
      <c r="P31" s="569" t="e">
        <f>IF(ISNUMBER(Regressions!R41),ROUND(Regressions!R41, 1), NA())</f>
        <v>#N/A</v>
      </c>
      <c r="Q31" s="575">
        <f>IF(ISNUMBER(Regressions!S41),ROUND(Regressions!S41, 1), NA())</f>
        <v>100</v>
      </c>
      <c r="R31" s="571" t="e">
        <f>IF(ISNUMBER(Regressions!T41),ROUND(Regressions!T41, 1), NA())</f>
        <v>#N/A</v>
      </c>
      <c r="S31" s="572" t="e">
        <f>IF(ISNUMBER(Regressions!U41),ROUND(Regressions!U41, 1), NA())</f>
        <v>#N/A</v>
      </c>
    </row>
    <row r="32" spans="1:19" hidden="1" x14ac:dyDescent="0.25">
      <c r="A32" s="564" t="str">
        <f>+Introduction!$C$7</f>
        <v>Zambia</v>
      </c>
      <c r="B32" s="565">
        <f>IF(ISBLANK(Regressions!B42), " ", Regressions!B42)</f>
        <v>2028</v>
      </c>
      <c r="C32" s="564" t="str">
        <f>HLOOKUP(Introduction!$G$4,nametranslations,24,FALSE)</f>
        <v>Total</v>
      </c>
      <c r="D32" s="567" t="str">
        <f>IF(ISBLANK(Regressions!D42), " ", Regressions!D42)</f>
        <v xml:space="preserve"> </v>
      </c>
      <c r="E32" s="568">
        <f>IF(ISNUMBER(Regressions!E42),ROUND(Regressions!E42, 1), NA())</f>
        <v>92.2</v>
      </c>
      <c r="F32" s="569">
        <f>IF(ISNUMBER(Regressions!F42),ROUND(Regressions!F42, 1), NA())</f>
        <v>87.9</v>
      </c>
      <c r="G32" s="570" t="e">
        <f>IF(ISNUMBER(Regressions!G42),ROUND(Regressions!G42, 1), NA())</f>
        <v>#N/A</v>
      </c>
      <c r="H32" s="571" t="e">
        <f>IF(ISNUMBER(Regressions!H42),ROUND(Regressions!H42, 1), NA())</f>
        <v>#N/A</v>
      </c>
      <c r="I32" s="572">
        <f>IF(ISNUMBER(Regressions!I42),ROUND(Regressions!I42, 1), NA())</f>
        <v>12.1</v>
      </c>
      <c r="J32" s="573" t="e">
        <f>IF(ISNUMBER(Regressions!K42),ROUND(Regressions!K42, 1), NA())</f>
        <v>#N/A</v>
      </c>
      <c r="K32" s="569" t="e">
        <f>IF(ISNUMBER(Regressions!L42),ROUND(Regressions!L42, 1), NA())</f>
        <v>#N/A</v>
      </c>
      <c r="L32" s="574" t="e">
        <f>IF(ISNUMBER(Regressions!M42),ROUND(Regressions!M42, 1), NA())</f>
        <v>#N/A</v>
      </c>
      <c r="M32" s="571" t="e">
        <f>IF(ISNUMBER(Regressions!N42),ROUND(Regressions!N42, 1), NA())</f>
        <v>#N/A</v>
      </c>
      <c r="N32" s="572" t="e">
        <f>IF(ISNUMBER(Regressions!O42),ROUND(Regressions!O42, 1), NA())</f>
        <v>#N/A</v>
      </c>
      <c r="O32" s="573" t="e">
        <f>IF(ISNUMBER(Regressions!Q42),ROUND(Regressions!Q42, 1), NA())</f>
        <v>#N/A</v>
      </c>
      <c r="P32" s="569" t="e">
        <f>IF(ISNUMBER(Regressions!R42),ROUND(Regressions!R42, 1), NA())</f>
        <v>#N/A</v>
      </c>
      <c r="Q32" s="575">
        <f>IF(ISNUMBER(Regressions!S42),ROUND(Regressions!S42, 1), NA())</f>
        <v>100</v>
      </c>
      <c r="R32" s="571" t="e">
        <f>IF(ISNUMBER(Regressions!T42),ROUND(Regressions!T42, 1), NA())</f>
        <v>#N/A</v>
      </c>
      <c r="S32" s="572" t="e">
        <f>IF(ISNUMBER(Regressions!U42),ROUND(Regressions!U42, 1), NA())</f>
        <v>#N/A</v>
      </c>
    </row>
    <row r="33" spans="1:19" hidden="1" x14ac:dyDescent="0.25">
      <c r="A33" s="564" t="str">
        <f>+Introduction!$C$7</f>
        <v>Zambia</v>
      </c>
      <c r="B33" s="565">
        <f>IF(ISBLANK(Regressions!B43), " ", Regressions!B43)</f>
        <v>2029</v>
      </c>
      <c r="C33" s="564" t="str">
        <f>HLOOKUP(Introduction!$G$4,nametranslations,24,FALSE)</f>
        <v>Total</v>
      </c>
      <c r="D33" s="567" t="str">
        <f>IF(ISBLANK(Regressions!D43), " ", Regressions!D43)</f>
        <v xml:space="preserve"> </v>
      </c>
      <c r="E33" s="568">
        <f>IF(ISNUMBER(Regressions!E43),ROUND(Regressions!E43, 1), NA())</f>
        <v>92.2</v>
      </c>
      <c r="F33" s="569">
        <f>IF(ISNUMBER(Regressions!F43),ROUND(Regressions!F43, 1), NA())</f>
        <v>87.9</v>
      </c>
      <c r="G33" s="570" t="e">
        <f>IF(ISNUMBER(Regressions!G43),ROUND(Regressions!G43, 1), NA())</f>
        <v>#N/A</v>
      </c>
      <c r="H33" s="571" t="e">
        <f>IF(ISNUMBER(Regressions!H43),ROUND(Regressions!H43, 1), NA())</f>
        <v>#N/A</v>
      </c>
      <c r="I33" s="572">
        <f>IF(ISNUMBER(Regressions!I43),ROUND(Regressions!I43, 1), NA())</f>
        <v>12.1</v>
      </c>
      <c r="J33" s="573" t="e">
        <f>IF(ISNUMBER(Regressions!K43),ROUND(Regressions!K43, 1), NA())</f>
        <v>#N/A</v>
      </c>
      <c r="K33" s="569" t="e">
        <f>IF(ISNUMBER(Regressions!L43),ROUND(Regressions!L43, 1), NA())</f>
        <v>#N/A</v>
      </c>
      <c r="L33" s="574" t="e">
        <f>IF(ISNUMBER(Regressions!M43),ROUND(Regressions!M43, 1), NA())</f>
        <v>#N/A</v>
      </c>
      <c r="M33" s="571" t="e">
        <f>IF(ISNUMBER(Regressions!N43),ROUND(Regressions!N43, 1), NA())</f>
        <v>#N/A</v>
      </c>
      <c r="N33" s="572" t="e">
        <f>IF(ISNUMBER(Regressions!O43),ROUND(Regressions!O43, 1), NA())</f>
        <v>#N/A</v>
      </c>
      <c r="O33" s="573" t="e">
        <f>IF(ISNUMBER(Regressions!Q43),ROUND(Regressions!Q43, 1), NA())</f>
        <v>#N/A</v>
      </c>
      <c r="P33" s="569" t="e">
        <f>IF(ISNUMBER(Regressions!R43),ROUND(Regressions!R43, 1), NA())</f>
        <v>#N/A</v>
      </c>
      <c r="Q33" s="575">
        <f>IF(ISNUMBER(Regressions!S43),ROUND(Regressions!S43, 1), NA())</f>
        <v>100</v>
      </c>
      <c r="R33" s="571" t="e">
        <f>IF(ISNUMBER(Regressions!T43),ROUND(Regressions!T43, 1), NA())</f>
        <v>#N/A</v>
      </c>
      <c r="S33" s="572" t="e">
        <f>IF(ISNUMBER(Regressions!U43),ROUND(Regressions!U43, 1), NA())</f>
        <v>#N/A</v>
      </c>
    </row>
    <row r="34" spans="1:19" hidden="1" x14ac:dyDescent="0.25">
      <c r="A34" s="564" t="str">
        <f>+Introduction!$C$7</f>
        <v>Zambia</v>
      </c>
      <c r="B34" s="565">
        <f>IF(ISBLANK(Regressions!B44), " ", Regressions!B44)</f>
        <v>2030</v>
      </c>
      <c r="C34" s="564" t="str">
        <f>HLOOKUP(Introduction!$G$4,nametranslations,24,FALSE)</f>
        <v>Total</v>
      </c>
      <c r="D34" s="567" t="str">
        <f>IF(ISBLANK(Regressions!D44), " ", Regressions!D44)</f>
        <v xml:space="preserve"> </v>
      </c>
      <c r="E34" s="568" t="e">
        <f>IF(ISNUMBER(Regressions!E44),ROUND(Regressions!E44, 1), NA())</f>
        <v>#N/A</v>
      </c>
      <c r="F34" s="569" t="e">
        <f>IF(ISNUMBER(Regressions!F44),ROUND(Regressions!F44, 1), NA())</f>
        <v>#N/A</v>
      </c>
      <c r="G34" s="570" t="e">
        <f>IF(ISNUMBER(Regressions!G44),ROUND(Regressions!G44, 1), NA())</f>
        <v>#N/A</v>
      </c>
      <c r="H34" s="571" t="e">
        <f>IF(ISNUMBER(Regressions!H44),ROUND(Regressions!H44, 1), NA())</f>
        <v>#N/A</v>
      </c>
      <c r="I34" s="572" t="e">
        <f>IF(ISNUMBER(Regressions!I44),ROUND(Regressions!I44, 1), NA())</f>
        <v>#N/A</v>
      </c>
      <c r="J34" s="573" t="e">
        <f>IF(ISNUMBER(Regressions!K44),ROUND(Regressions!K44, 1), NA())</f>
        <v>#N/A</v>
      </c>
      <c r="K34" s="569" t="e">
        <f>IF(ISNUMBER(Regressions!L44),ROUND(Regressions!L44, 1), NA())</f>
        <v>#N/A</v>
      </c>
      <c r="L34" s="574" t="e">
        <f>IF(ISNUMBER(Regressions!M44),ROUND(Regressions!M44, 1), NA())</f>
        <v>#N/A</v>
      </c>
      <c r="M34" s="571" t="e">
        <f>IF(ISNUMBER(Regressions!N44),ROUND(Regressions!N44, 1), NA())</f>
        <v>#N/A</v>
      </c>
      <c r="N34" s="572" t="e">
        <f>IF(ISNUMBER(Regressions!O44),ROUND(Regressions!O44, 1), NA())</f>
        <v>#N/A</v>
      </c>
      <c r="O34" s="573" t="e">
        <f>IF(ISNUMBER(Regressions!Q44),ROUND(Regressions!Q44, 1), NA())</f>
        <v>#N/A</v>
      </c>
      <c r="P34" s="569" t="e">
        <f>IF(ISNUMBER(Regressions!R44),ROUND(Regressions!R44, 1), NA())</f>
        <v>#N/A</v>
      </c>
      <c r="Q34" s="575">
        <f>IF(ISNUMBER(Regressions!S44),ROUND(Regressions!S44, 1), NA())</f>
        <v>100</v>
      </c>
      <c r="R34" s="571" t="e">
        <f>IF(ISNUMBER(Regressions!T44),ROUND(Regressions!T44, 1), NA())</f>
        <v>#N/A</v>
      </c>
      <c r="S34" s="572" t="e">
        <f>IF(ISNUMBER(Regressions!U44),ROUND(Regressions!U44, 1), NA())</f>
        <v>#N/A</v>
      </c>
    </row>
    <row r="35" spans="1:19" x14ac:dyDescent="0.25">
      <c r="A35" s="564" t="str">
        <f>+Introduction!$C$7</f>
        <v>Zambia</v>
      </c>
      <c r="B35" s="565">
        <f>IF(ISBLANK(Regressions!B45), " ", Regressions!B45)</f>
        <v>2000</v>
      </c>
      <c r="C35" s="564" t="str">
        <f>HLOOKUP(Introduction!$G$4,nametranslations,26,FALSE)</f>
        <v>Urban</v>
      </c>
      <c r="D35" s="567">
        <f>IF(ISBLANK(Regressions!D45), " ", Regressions!D45)</f>
        <v>1565203.8573566438</v>
      </c>
      <c r="E35" s="568" t="e">
        <f>IF(ISNUMBER(Regressions!E45),ROUND(Regressions!E45, 1), NA())</f>
        <v>#N/A</v>
      </c>
      <c r="F35" s="569" t="e">
        <f>IF(ISNUMBER(Regressions!F45),ROUND(Regressions!F45, 1), NA())</f>
        <v>#N/A</v>
      </c>
      <c r="G35" s="570" t="e">
        <f>IF(ISNUMBER(Regressions!G45),ROUND(Regressions!G45, 1), NA())</f>
        <v>#N/A</v>
      </c>
      <c r="H35" s="571" t="e">
        <f>IF(ISNUMBER(Regressions!H45),ROUND(Regressions!H45, 1), NA())</f>
        <v>#N/A</v>
      </c>
      <c r="I35" s="572" t="e">
        <f>IF(ISNUMBER(Regressions!I45),ROUND(Regressions!I45, 1), NA())</f>
        <v>#N/A</v>
      </c>
      <c r="J35" s="573" t="e">
        <f>IF(ISNUMBER(Regressions!K45),ROUND(Regressions!K45, 1), NA())</f>
        <v>#N/A</v>
      </c>
      <c r="K35" s="569" t="e">
        <f>IF(ISNUMBER(Regressions!L45),ROUND(Regressions!L45, 1), NA())</f>
        <v>#N/A</v>
      </c>
      <c r="L35" s="574" t="e">
        <f>IF(ISNUMBER(Regressions!M45),ROUND(Regressions!M45, 1), NA())</f>
        <v>#N/A</v>
      </c>
      <c r="M35" s="571" t="e">
        <f>IF(ISNUMBER(Regressions!N45),ROUND(Regressions!N45, 1), NA())</f>
        <v>#N/A</v>
      </c>
      <c r="N35" s="572" t="e">
        <f>IF(ISNUMBER(Regressions!O45),ROUND(Regressions!O45, 1), NA())</f>
        <v>#N/A</v>
      </c>
      <c r="O35" s="573" t="e">
        <f>IF(ISNUMBER(Regressions!Q45),ROUND(Regressions!Q45, 1), NA())</f>
        <v>#N/A</v>
      </c>
      <c r="P35" s="569" t="e">
        <f>IF(ISNUMBER(Regressions!R45),ROUND(Regressions!R45, 1), NA())</f>
        <v>#N/A</v>
      </c>
      <c r="Q35" s="575" t="e">
        <f>IF(ISNUMBER(Regressions!S45),ROUND(Regressions!S45, 1), NA())</f>
        <v>#N/A</v>
      </c>
      <c r="R35" s="571" t="e">
        <f>IF(ISNUMBER(Regressions!T45),ROUND(Regressions!T45, 1), NA())</f>
        <v>#N/A</v>
      </c>
      <c r="S35" s="572" t="e">
        <f>IF(ISNUMBER(Regressions!U45),ROUND(Regressions!U45, 1), NA())</f>
        <v>#N/A</v>
      </c>
    </row>
    <row r="36" spans="1:19" x14ac:dyDescent="0.25">
      <c r="A36" s="564" t="str">
        <f>+Introduction!$C$7</f>
        <v>Zambia</v>
      </c>
      <c r="B36" s="565">
        <f>IF(ISBLANK(Regressions!B46), " ", Regressions!B46)</f>
        <v>2001</v>
      </c>
      <c r="C36" s="564" t="str">
        <f>HLOOKUP(Introduction!$G$4,nametranslations,26,FALSE)</f>
        <v>Urban</v>
      </c>
      <c r="D36" s="567">
        <f>IF(ISBLANK(Regressions!D46), " ", Regressions!D46)</f>
        <v>1617567.6763882446</v>
      </c>
      <c r="E36" s="568" t="e">
        <f>IF(ISNUMBER(Regressions!E46),ROUND(Regressions!E46, 1), NA())</f>
        <v>#N/A</v>
      </c>
      <c r="F36" s="569" t="e">
        <f>IF(ISNUMBER(Regressions!F46),ROUND(Regressions!F46, 1), NA())</f>
        <v>#N/A</v>
      </c>
      <c r="G36" s="570" t="e">
        <f>IF(ISNUMBER(Regressions!G46),ROUND(Regressions!G46, 1), NA())</f>
        <v>#N/A</v>
      </c>
      <c r="H36" s="571" t="e">
        <f>IF(ISNUMBER(Regressions!H46),ROUND(Regressions!H46, 1), NA())</f>
        <v>#N/A</v>
      </c>
      <c r="I36" s="572" t="e">
        <f>IF(ISNUMBER(Regressions!I46),ROUND(Regressions!I46, 1), NA())</f>
        <v>#N/A</v>
      </c>
      <c r="J36" s="573" t="e">
        <f>IF(ISNUMBER(Regressions!K46),ROUND(Regressions!K46, 1), NA())</f>
        <v>#N/A</v>
      </c>
      <c r="K36" s="569" t="e">
        <f>IF(ISNUMBER(Regressions!L46),ROUND(Regressions!L46, 1), NA())</f>
        <v>#N/A</v>
      </c>
      <c r="L36" s="574" t="e">
        <f>IF(ISNUMBER(Regressions!M46),ROUND(Regressions!M46, 1), NA())</f>
        <v>#N/A</v>
      </c>
      <c r="M36" s="571" t="e">
        <f>IF(ISNUMBER(Regressions!N46),ROUND(Regressions!N46, 1), NA())</f>
        <v>#N/A</v>
      </c>
      <c r="N36" s="572" t="e">
        <f>IF(ISNUMBER(Regressions!O46),ROUND(Regressions!O46, 1), NA())</f>
        <v>#N/A</v>
      </c>
      <c r="O36" s="573" t="e">
        <f>IF(ISNUMBER(Regressions!Q46),ROUND(Regressions!Q46, 1), NA())</f>
        <v>#N/A</v>
      </c>
      <c r="P36" s="569" t="e">
        <f>IF(ISNUMBER(Regressions!R46),ROUND(Regressions!R46, 1), NA())</f>
        <v>#N/A</v>
      </c>
      <c r="Q36" s="575" t="e">
        <f>IF(ISNUMBER(Regressions!S46),ROUND(Regressions!S46, 1), NA())</f>
        <v>#N/A</v>
      </c>
      <c r="R36" s="571" t="e">
        <f>IF(ISNUMBER(Regressions!T46),ROUND(Regressions!T46, 1), NA())</f>
        <v>#N/A</v>
      </c>
      <c r="S36" s="572" t="e">
        <f>IF(ISNUMBER(Regressions!U46),ROUND(Regressions!U46, 1), NA())</f>
        <v>#N/A</v>
      </c>
    </row>
    <row r="37" spans="1:19" x14ac:dyDescent="0.25">
      <c r="A37" s="564" t="str">
        <f>+Introduction!$C$7</f>
        <v>Zambia</v>
      </c>
      <c r="B37" s="565">
        <f>IF(ISBLANK(Regressions!B47), " ", Regressions!B47)</f>
        <v>2002</v>
      </c>
      <c r="C37" s="564" t="str">
        <f>HLOOKUP(Introduction!$G$4,nametranslations,26,FALSE)</f>
        <v>Urban</v>
      </c>
      <c r="D37" s="567">
        <f>IF(ISBLANK(Regressions!D47), " ", Regressions!D47)</f>
        <v>1686437.6198075865</v>
      </c>
      <c r="E37" s="568" t="e">
        <f>IF(ISNUMBER(Regressions!E47),ROUND(Regressions!E47, 1), NA())</f>
        <v>#N/A</v>
      </c>
      <c r="F37" s="569" t="e">
        <f>IF(ISNUMBER(Regressions!F47),ROUND(Regressions!F47, 1), NA())</f>
        <v>#N/A</v>
      </c>
      <c r="G37" s="570" t="e">
        <f>IF(ISNUMBER(Regressions!G47),ROUND(Regressions!G47, 1), NA())</f>
        <v>#N/A</v>
      </c>
      <c r="H37" s="571" t="e">
        <f>IF(ISNUMBER(Regressions!H47),ROUND(Regressions!H47, 1), NA())</f>
        <v>#N/A</v>
      </c>
      <c r="I37" s="572" t="e">
        <f>IF(ISNUMBER(Regressions!I47),ROUND(Regressions!I47, 1), NA())</f>
        <v>#N/A</v>
      </c>
      <c r="J37" s="573" t="e">
        <f>IF(ISNUMBER(Regressions!K47),ROUND(Regressions!K47, 1), NA())</f>
        <v>#N/A</v>
      </c>
      <c r="K37" s="569" t="e">
        <f>IF(ISNUMBER(Regressions!L47),ROUND(Regressions!L47, 1), NA())</f>
        <v>#N/A</v>
      </c>
      <c r="L37" s="574" t="e">
        <f>IF(ISNUMBER(Regressions!M47),ROUND(Regressions!M47, 1), NA())</f>
        <v>#N/A</v>
      </c>
      <c r="M37" s="571" t="e">
        <f>IF(ISNUMBER(Regressions!N47),ROUND(Regressions!N47, 1), NA())</f>
        <v>#N/A</v>
      </c>
      <c r="N37" s="572" t="e">
        <f>IF(ISNUMBER(Regressions!O47),ROUND(Regressions!O47, 1), NA())</f>
        <v>#N/A</v>
      </c>
      <c r="O37" s="573" t="e">
        <f>IF(ISNUMBER(Regressions!Q47),ROUND(Regressions!Q47, 1), NA())</f>
        <v>#N/A</v>
      </c>
      <c r="P37" s="569" t="e">
        <f>IF(ISNUMBER(Regressions!R47),ROUND(Regressions!R47, 1), NA())</f>
        <v>#N/A</v>
      </c>
      <c r="Q37" s="575" t="e">
        <f>IF(ISNUMBER(Regressions!S47),ROUND(Regressions!S47, 1), NA())</f>
        <v>#N/A</v>
      </c>
      <c r="R37" s="571" t="e">
        <f>IF(ISNUMBER(Regressions!T47),ROUND(Regressions!T47, 1), NA())</f>
        <v>#N/A</v>
      </c>
      <c r="S37" s="572" t="e">
        <f>IF(ISNUMBER(Regressions!U47),ROUND(Regressions!U47, 1), NA())</f>
        <v>#N/A</v>
      </c>
    </row>
    <row r="38" spans="1:19" x14ac:dyDescent="0.25">
      <c r="A38" s="564" t="str">
        <f>+Introduction!$C$7</f>
        <v>Zambia</v>
      </c>
      <c r="B38" s="565">
        <f>IF(ISBLANK(Regressions!B48), " ", Regressions!B48)</f>
        <v>2003</v>
      </c>
      <c r="C38" s="564" t="str">
        <f>HLOOKUP(Introduction!$G$4,nametranslations,26,FALSE)</f>
        <v>Urban</v>
      </c>
      <c r="D38" s="567">
        <f>IF(ISBLANK(Regressions!D48), " ", Regressions!D48)</f>
        <v>1757057.3206105423</v>
      </c>
      <c r="E38" s="568" t="e">
        <f>IF(ISNUMBER(Regressions!E48),ROUND(Regressions!E48, 1), NA())</f>
        <v>#N/A</v>
      </c>
      <c r="F38" s="569" t="e">
        <f>IF(ISNUMBER(Regressions!F48),ROUND(Regressions!F48, 1), NA())</f>
        <v>#N/A</v>
      </c>
      <c r="G38" s="570" t="e">
        <f>IF(ISNUMBER(Regressions!G48),ROUND(Regressions!G48, 1), NA())</f>
        <v>#N/A</v>
      </c>
      <c r="H38" s="571" t="e">
        <f>IF(ISNUMBER(Regressions!H48),ROUND(Regressions!H48, 1), NA())</f>
        <v>#N/A</v>
      </c>
      <c r="I38" s="572" t="e">
        <f>IF(ISNUMBER(Regressions!I48),ROUND(Regressions!I48, 1), NA())</f>
        <v>#N/A</v>
      </c>
      <c r="J38" s="573" t="e">
        <f>IF(ISNUMBER(Regressions!K48),ROUND(Regressions!K48, 1), NA())</f>
        <v>#N/A</v>
      </c>
      <c r="K38" s="569" t="e">
        <f>IF(ISNUMBER(Regressions!L48),ROUND(Regressions!L48, 1), NA())</f>
        <v>#N/A</v>
      </c>
      <c r="L38" s="574" t="e">
        <f>IF(ISNUMBER(Regressions!M48),ROUND(Regressions!M48, 1), NA())</f>
        <v>#N/A</v>
      </c>
      <c r="M38" s="571" t="e">
        <f>IF(ISNUMBER(Regressions!N48),ROUND(Regressions!N48, 1), NA())</f>
        <v>#N/A</v>
      </c>
      <c r="N38" s="572" t="e">
        <f>IF(ISNUMBER(Regressions!O48),ROUND(Regressions!O48, 1), NA())</f>
        <v>#N/A</v>
      </c>
      <c r="O38" s="573" t="e">
        <f>IF(ISNUMBER(Regressions!Q48),ROUND(Regressions!Q48, 1), NA())</f>
        <v>#N/A</v>
      </c>
      <c r="P38" s="569" t="e">
        <f>IF(ISNUMBER(Regressions!R48),ROUND(Regressions!R48, 1), NA())</f>
        <v>#N/A</v>
      </c>
      <c r="Q38" s="575" t="e">
        <f>IF(ISNUMBER(Regressions!S48),ROUND(Regressions!S48, 1), NA())</f>
        <v>#N/A</v>
      </c>
      <c r="R38" s="571" t="e">
        <f>IF(ISNUMBER(Regressions!T48),ROUND(Regressions!T48, 1), NA())</f>
        <v>#N/A</v>
      </c>
      <c r="S38" s="572" t="e">
        <f>IF(ISNUMBER(Regressions!U48),ROUND(Regressions!U48, 1), NA())</f>
        <v>#N/A</v>
      </c>
    </row>
    <row r="39" spans="1:19" x14ac:dyDescent="0.25">
      <c r="A39" s="564" t="str">
        <f>+Introduction!$C$7</f>
        <v>Zambia</v>
      </c>
      <c r="B39" s="565">
        <f>IF(ISBLANK(Regressions!B49), " ", Regressions!B49)</f>
        <v>2004</v>
      </c>
      <c r="C39" s="564" t="str">
        <f>HLOOKUP(Introduction!$G$4,nametranslations,26,FALSE)</f>
        <v>Urban</v>
      </c>
      <c r="D39" s="567">
        <f>IF(ISBLANK(Regressions!D49), " ", Regressions!D49)</f>
        <v>1831711.3443443298</v>
      </c>
      <c r="E39" s="568" t="e">
        <f>IF(ISNUMBER(Regressions!E49),ROUND(Regressions!E49, 1), NA())</f>
        <v>#N/A</v>
      </c>
      <c r="F39" s="569" t="e">
        <f>IF(ISNUMBER(Regressions!F49),ROUND(Regressions!F49, 1), NA())</f>
        <v>#N/A</v>
      </c>
      <c r="G39" s="570" t="e">
        <f>IF(ISNUMBER(Regressions!G49),ROUND(Regressions!G49, 1), NA())</f>
        <v>#N/A</v>
      </c>
      <c r="H39" s="571" t="e">
        <f>IF(ISNUMBER(Regressions!H49),ROUND(Regressions!H49, 1), NA())</f>
        <v>#N/A</v>
      </c>
      <c r="I39" s="572" t="e">
        <f>IF(ISNUMBER(Regressions!I49),ROUND(Regressions!I49, 1), NA())</f>
        <v>#N/A</v>
      </c>
      <c r="J39" s="573" t="e">
        <f>IF(ISNUMBER(Regressions!K49),ROUND(Regressions!K49, 1), NA())</f>
        <v>#N/A</v>
      </c>
      <c r="K39" s="569" t="e">
        <f>IF(ISNUMBER(Regressions!L49),ROUND(Regressions!L49, 1), NA())</f>
        <v>#N/A</v>
      </c>
      <c r="L39" s="574" t="e">
        <f>IF(ISNUMBER(Regressions!M49),ROUND(Regressions!M49, 1), NA())</f>
        <v>#N/A</v>
      </c>
      <c r="M39" s="571" t="e">
        <f>IF(ISNUMBER(Regressions!N49),ROUND(Regressions!N49, 1), NA())</f>
        <v>#N/A</v>
      </c>
      <c r="N39" s="572" t="e">
        <f>IF(ISNUMBER(Regressions!O49),ROUND(Regressions!O49, 1), NA())</f>
        <v>#N/A</v>
      </c>
      <c r="O39" s="573" t="e">
        <f>IF(ISNUMBER(Regressions!Q49),ROUND(Regressions!Q49, 1), NA())</f>
        <v>#N/A</v>
      </c>
      <c r="P39" s="569" t="e">
        <f>IF(ISNUMBER(Regressions!R49),ROUND(Regressions!R49, 1), NA())</f>
        <v>#N/A</v>
      </c>
      <c r="Q39" s="575" t="e">
        <f>IF(ISNUMBER(Regressions!S49),ROUND(Regressions!S49, 1), NA())</f>
        <v>#N/A</v>
      </c>
      <c r="R39" s="571" t="e">
        <f>IF(ISNUMBER(Regressions!T49),ROUND(Regressions!T49, 1), NA())</f>
        <v>#N/A</v>
      </c>
      <c r="S39" s="572" t="e">
        <f>IF(ISNUMBER(Regressions!U49),ROUND(Regressions!U49, 1), NA())</f>
        <v>#N/A</v>
      </c>
    </row>
    <row r="40" spans="1:19" x14ac:dyDescent="0.25">
      <c r="A40" s="564" t="str">
        <f>+Introduction!$C$7</f>
        <v>Zambia</v>
      </c>
      <c r="B40" s="565">
        <f>IF(ISBLANK(Regressions!B50), " ", Regressions!B50)</f>
        <v>2005</v>
      </c>
      <c r="C40" s="564" t="str">
        <f>HLOOKUP(Introduction!$G$4,nametranslations,26,FALSE)</f>
        <v>Urban</v>
      </c>
      <c r="D40" s="567">
        <f>IF(ISBLANK(Regressions!D50), " ", Regressions!D50)</f>
        <v>1908190.1453736115</v>
      </c>
      <c r="E40" s="568" t="e">
        <f>IF(ISNUMBER(Regressions!E50),ROUND(Regressions!E50, 1), NA())</f>
        <v>#N/A</v>
      </c>
      <c r="F40" s="569" t="e">
        <f>IF(ISNUMBER(Regressions!F50),ROUND(Regressions!F50, 1), NA())</f>
        <v>#N/A</v>
      </c>
      <c r="G40" s="570" t="e">
        <f>IF(ISNUMBER(Regressions!G50),ROUND(Regressions!G50, 1), NA())</f>
        <v>#N/A</v>
      </c>
      <c r="H40" s="571" t="e">
        <f>IF(ISNUMBER(Regressions!H50),ROUND(Regressions!H50, 1), NA())</f>
        <v>#N/A</v>
      </c>
      <c r="I40" s="572" t="e">
        <f>IF(ISNUMBER(Regressions!I50),ROUND(Regressions!I50, 1), NA())</f>
        <v>#N/A</v>
      </c>
      <c r="J40" s="573" t="e">
        <f>IF(ISNUMBER(Regressions!K50),ROUND(Regressions!K50, 1), NA())</f>
        <v>#N/A</v>
      </c>
      <c r="K40" s="569" t="e">
        <f>IF(ISNUMBER(Regressions!L50),ROUND(Regressions!L50, 1), NA())</f>
        <v>#N/A</v>
      </c>
      <c r="L40" s="574" t="e">
        <f>IF(ISNUMBER(Regressions!M50),ROUND(Regressions!M50, 1), NA())</f>
        <v>#N/A</v>
      </c>
      <c r="M40" s="571" t="e">
        <f>IF(ISNUMBER(Regressions!N50),ROUND(Regressions!N50, 1), NA())</f>
        <v>#N/A</v>
      </c>
      <c r="N40" s="572" t="e">
        <f>IF(ISNUMBER(Regressions!O50),ROUND(Regressions!O50, 1), NA())</f>
        <v>#N/A</v>
      </c>
      <c r="O40" s="573" t="e">
        <f>IF(ISNUMBER(Regressions!Q50),ROUND(Regressions!Q50, 1), NA())</f>
        <v>#N/A</v>
      </c>
      <c r="P40" s="569" t="e">
        <f>IF(ISNUMBER(Regressions!R50),ROUND(Regressions!R50, 1), NA())</f>
        <v>#N/A</v>
      </c>
      <c r="Q40" s="575" t="e">
        <f>IF(ISNUMBER(Regressions!S50),ROUND(Regressions!S50, 1), NA())</f>
        <v>#N/A</v>
      </c>
      <c r="R40" s="571" t="e">
        <f>IF(ISNUMBER(Regressions!T50),ROUND(Regressions!T50, 1), NA())</f>
        <v>#N/A</v>
      </c>
      <c r="S40" s="572" t="e">
        <f>IF(ISNUMBER(Regressions!U50),ROUND(Regressions!U50, 1), NA())</f>
        <v>#N/A</v>
      </c>
    </row>
    <row r="41" spans="1:19" x14ac:dyDescent="0.25">
      <c r="A41" s="564" t="str">
        <f>+Introduction!$C$7</f>
        <v>Zambia</v>
      </c>
      <c r="B41" s="565">
        <f>IF(ISBLANK(Regressions!B51), " ", Regressions!B51)</f>
        <v>2006</v>
      </c>
      <c r="C41" s="564" t="str">
        <f>HLOOKUP(Introduction!$G$4,nametranslations,26,FALSE)</f>
        <v>Urban</v>
      </c>
      <c r="D41" s="567">
        <f>IF(ISBLANK(Regressions!D51), " ", Regressions!D51)</f>
        <v>1989880.7139587402</v>
      </c>
      <c r="E41" s="568" t="e">
        <f>IF(ISNUMBER(Regressions!E51),ROUND(Regressions!E51, 1), NA())</f>
        <v>#N/A</v>
      </c>
      <c r="F41" s="569" t="e">
        <f>IF(ISNUMBER(Regressions!F51),ROUND(Regressions!F51, 1), NA())</f>
        <v>#N/A</v>
      </c>
      <c r="G41" s="570" t="e">
        <f>IF(ISNUMBER(Regressions!G51),ROUND(Regressions!G51, 1), NA())</f>
        <v>#N/A</v>
      </c>
      <c r="H41" s="571" t="e">
        <f>IF(ISNUMBER(Regressions!H51),ROUND(Regressions!H51, 1), NA())</f>
        <v>#N/A</v>
      </c>
      <c r="I41" s="572" t="e">
        <f>IF(ISNUMBER(Regressions!I51),ROUND(Regressions!I51, 1), NA())</f>
        <v>#N/A</v>
      </c>
      <c r="J41" s="573" t="e">
        <f>IF(ISNUMBER(Regressions!K51),ROUND(Regressions!K51, 1), NA())</f>
        <v>#N/A</v>
      </c>
      <c r="K41" s="569" t="e">
        <f>IF(ISNUMBER(Regressions!L51),ROUND(Regressions!L51, 1), NA())</f>
        <v>#N/A</v>
      </c>
      <c r="L41" s="574" t="e">
        <f>IF(ISNUMBER(Regressions!M51),ROUND(Regressions!M51, 1), NA())</f>
        <v>#N/A</v>
      </c>
      <c r="M41" s="571" t="e">
        <f>IF(ISNUMBER(Regressions!N51),ROUND(Regressions!N51, 1), NA())</f>
        <v>#N/A</v>
      </c>
      <c r="N41" s="572" t="e">
        <f>IF(ISNUMBER(Regressions!O51),ROUND(Regressions!O51, 1), NA())</f>
        <v>#N/A</v>
      </c>
      <c r="O41" s="573" t="e">
        <f>IF(ISNUMBER(Regressions!Q51),ROUND(Regressions!Q51, 1), NA())</f>
        <v>#N/A</v>
      </c>
      <c r="P41" s="569" t="e">
        <f>IF(ISNUMBER(Regressions!R51),ROUND(Regressions!R51, 1), NA())</f>
        <v>#N/A</v>
      </c>
      <c r="Q41" s="575" t="e">
        <f>IF(ISNUMBER(Regressions!S51),ROUND(Regressions!S51, 1), NA())</f>
        <v>#N/A</v>
      </c>
      <c r="R41" s="571" t="e">
        <f>IF(ISNUMBER(Regressions!T51),ROUND(Regressions!T51, 1), NA())</f>
        <v>#N/A</v>
      </c>
      <c r="S41" s="572" t="e">
        <f>IF(ISNUMBER(Regressions!U51),ROUND(Regressions!U51, 1), NA())</f>
        <v>#N/A</v>
      </c>
    </row>
    <row r="42" spans="1:19" x14ac:dyDescent="0.25">
      <c r="A42" s="564" t="str">
        <f>+Introduction!$C$7</f>
        <v>Zambia</v>
      </c>
      <c r="B42" s="565">
        <f>IF(ISBLANK(Regressions!B52), " ", Regressions!B52)</f>
        <v>2007</v>
      </c>
      <c r="C42" s="564" t="str">
        <f>HLOOKUP(Introduction!$G$4,nametranslations,26,FALSE)</f>
        <v>Urban</v>
      </c>
      <c r="D42" s="567">
        <f>IF(ISBLANK(Regressions!D52), " ", Regressions!D52)</f>
        <v>2075348.1156129076</v>
      </c>
      <c r="E42" s="568" t="e">
        <f>IF(ISNUMBER(Regressions!E52),ROUND(Regressions!E52, 1), NA())</f>
        <v>#N/A</v>
      </c>
      <c r="F42" s="569" t="e">
        <f>IF(ISNUMBER(Regressions!F52),ROUND(Regressions!F52, 1), NA())</f>
        <v>#N/A</v>
      </c>
      <c r="G42" s="570" t="e">
        <f>IF(ISNUMBER(Regressions!G52),ROUND(Regressions!G52, 1), NA())</f>
        <v>#N/A</v>
      </c>
      <c r="H42" s="571" t="e">
        <f>IF(ISNUMBER(Regressions!H52),ROUND(Regressions!H52, 1), NA())</f>
        <v>#N/A</v>
      </c>
      <c r="I42" s="572" t="e">
        <f>IF(ISNUMBER(Regressions!I52),ROUND(Regressions!I52, 1), NA())</f>
        <v>#N/A</v>
      </c>
      <c r="J42" s="573" t="e">
        <f>IF(ISNUMBER(Regressions!K52),ROUND(Regressions!K52, 1), NA())</f>
        <v>#N/A</v>
      </c>
      <c r="K42" s="569" t="e">
        <f>IF(ISNUMBER(Regressions!L52),ROUND(Regressions!L52, 1), NA())</f>
        <v>#N/A</v>
      </c>
      <c r="L42" s="574" t="e">
        <f>IF(ISNUMBER(Regressions!M52),ROUND(Regressions!M52, 1), NA())</f>
        <v>#N/A</v>
      </c>
      <c r="M42" s="571" t="e">
        <f>IF(ISNUMBER(Regressions!N52),ROUND(Regressions!N52, 1), NA())</f>
        <v>#N/A</v>
      </c>
      <c r="N42" s="572" t="e">
        <f>IF(ISNUMBER(Regressions!O52),ROUND(Regressions!O52, 1), NA())</f>
        <v>#N/A</v>
      </c>
      <c r="O42" s="573" t="e">
        <f>IF(ISNUMBER(Regressions!Q52),ROUND(Regressions!Q52, 1), NA())</f>
        <v>#N/A</v>
      </c>
      <c r="P42" s="569" t="e">
        <f>IF(ISNUMBER(Regressions!R52),ROUND(Regressions!R52, 1), NA())</f>
        <v>#N/A</v>
      </c>
      <c r="Q42" s="575" t="e">
        <f>IF(ISNUMBER(Regressions!S52),ROUND(Regressions!S52, 1), NA())</f>
        <v>#N/A</v>
      </c>
      <c r="R42" s="571" t="e">
        <f>IF(ISNUMBER(Regressions!T52),ROUND(Regressions!T52, 1), NA())</f>
        <v>#N/A</v>
      </c>
      <c r="S42" s="572" t="e">
        <f>IF(ISNUMBER(Regressions!U52),ROUND(Regressions!U52, 1), NA())</f>
        <v>#N/A</v>
      </c>
    </row>
    <row r="43" spans="1:19" x14ac:dyDescent="0.25">
      <c r="A43" s="564" t="str">
        <f>+Introduction!$C$7</f>
        <v>Zambia</v>
      </c>
      <c r="B43" s="565">
        <f>IF(ISBLANK(Regressions!B53), " ", Regressions!B53)</f>
        <v>2008</v>
      </c>
      <c r="C43" s="564" t="str">
        <f>HLOOKUP(Introduction!$G$4,nametranslations,26,FALSE)</f>
        <v>Urban</v>
      </c>
      <c r="D43" s="567">
        <f>IF(ISBLANK(Regressions!D53), " ", Regressions!D53)</f>
        <v>2168103.3813091279</v>
      </c>
      <c r="E43" s="568" t="e">
        <f>IF(ISNUMBER(Regressions!E53),ROUND(Regressions!E53, 1), NA())</f>
        <v>#N/A</v>
      </c>
      <c r="F43" s="569" t="e">
        <f>IF(ISNUMBER(Regressions!F53),ROUND(Regressions!F53, 1), NA())</f>
        <v>#N/A</v>
      </c>
      <c r="G43" s="570" t="e">
        <f>IF(ISNUMBER(Regressions!G53),ROUND(Regressions!G53, 1), NA())</f>
        <v>#N/A</v>
      </c>
      <c r="H43" s="571" t="e">
        <f>IF(ISNUMBER(Regressions!H53),ROUND(Regressions!H53, 1), NA())</f>
        <v>#N/A</v>
      </c>
      <c r="I43" s="572" t="e">
        <f>IF(ISNUMBER(Regressions!I53),ROUND(Regressions!I53, 1), NA())</f>
        <v>#N/A</v>
      </c>
      <c r="J43" s="573" t="e">
        <f>IF(ISNUMBER(Regressions!K53),ROUND(Regressions!K53, 1), NA())</f>
        <v>#N/A</v>
      </c>
      <c r="K43" s="569" t="e">
        <f>IF(ISNUMBER(Regressions!L53),ROUND(Regressions!L53, 1), NA())</f>
        <v>#N/A</v>
      </c>
      <c r="L43" s="574" t="e">
        <f>IF(ISNUMBER(Regressions!M53),ROUND(Regressions!M53, 1), NA())</f>
        <v>#N/A</v>
      </c>
      <c r="M43" s="571" t="e">
        <f>IF(ISNUMBER(Regressions!N53),ROUND(Regressions!N53, 1), NA())</f>
        <v>#N/A</v>
      </c>
      <c r="N43" s="572" t="e">
        <f>IF(ISNUMBER(Regressions!O53),ROUND(Regressions!O53, 1), NA())</f>
        <v>#N/A</v>
      </c>
      <c r="O43" s="573" t="e">
        <f>IF(ISNUMBER(Regressions!Q53),ROUND(Regressions!Q53, 1), NA())</f>
        <v>#N/A</v>
      </c>
      <c r="P43" s="569" t="e">
        <f>IF(ISNUMBER(Regressions!R53),ROUND(Regressions!R53, 1), NA())</f>
        <v>#N/A</v>
      </c>
      <c r="Q43" s="575" t="e">
        <f>IF(ISNUMBER(Regressions!S53),ROUND(Regressions!S53, 1), NA())</f>
        <v>#N/A</v>
      </c>
      <c r="R43" s="571" t="e">
        <f>IF(ISNUMBER(Regressions!T53),ROUND(Regressions!T53, 1), NA())</f>
        <v>#N/A</v>
      </c>
      <c r="S43" s="572" t="e">
        <f>IF(ISNUMBER(Regressions!U53),ROUND(Regressions!U53, 1), NA())</f>
        <v>#N/A</v>
      </c>
    </row>
    <row r="44" spans="1:19" x14ac:dyDescent="0.25">
      <c r="A44" s="564" t="str">
        <f>+Introduction!$C$7</f>
        <v>Zambia</v>
      </c>
      <c r="B44" s="565">
        <f>IF(ISBLANK(Regressions!B54), " ", Regressions!B54)</f>
        <v>2009</v>
      </c>
      <c r="C44" s="564" t="str">
        <f>HLOOKUP(Introduction!$G$4,nametranslations,26,FALSE)</f>
        <v>Urban</v>
      </c>
      <c r="D44" s="567">
        <f>IF(ISBLANK(Regressions!D54), " ", Regressions!D54)</f>
        <v>2265904.082678833</v>
      </c>
      <c r="E44" s="568" t="e">
        <f>IF(ISNUMBER(Regressions!E54),ROUND(Regressions!E54, 1), NA())</f>
        <v>#N/A</v>
      </c>
      <c r="F44" s="569" t="e">
        <f>IF(ISNUMBER(Regressions!F54),ROUND(Regressions!F54, 1), NA())</f>
        <v>#N/A</v>
      </c>
      <c r="G44" s="570" t="e">
        <f>IF(ISNUMBER(Regressions!G54),ROUND(Regressions!G54, 1), NA())</f>
        <v>#N/A</v>
      </c>
      <c r="H44" s="571" t="e">
        <f>IF(ISNUMBER(Regressions!H54),ROUND(Regressions!H54, 1), NA())</f>
        <v>#N/A</v>
      </c>
      <c r="I44" s="572" t="e">
        <f>IF(ISNUMBER(Regressions!I54),ROUND(Regressions!I54, 1), NA())</f>
        <v>#N/A</v>
      </c>
      <c r="J44" s="573" t="e">
        <f>IF(ISNUMBER(Regressions!K54),ROUND(Regressions!K54, 1), NA())</f>
        <v>#N/A</v>
      </c>
      <c r="K44" s="569" t="e">
        <f>IF(ISNUMBER(Regressions!L54),ROUND(Regressions!L54, 1), NA())</f>
        <v>#N/A</v>
      </c>
      <c r="L44" s="574" t="e">
        <f>IF(ISNUMBER(Regressions!M54),ROUND(Regressions!M54, 1), NA())</f>
        <v>#N/A</v>
      </c>
      <c r="M44" s="571" t="e">
        <f>IF(ISNUMBER(Regressions!N54),ROUND(Regressions!N54, 1), NA())</f>
        <v>#N/A</v>
      </c>
      <c r="N44" s="572" t="e">
        <f>IF(ISNUMBER(Regressions!O54),ROUND(Regressions!O54, 1), NA())</f>
        <v>#N/A</v>
      </c>
      <c r="O44" s="573" t="e">
        <f>IF(ISNUMBER(Regressions!Q54),ROUND(Regressions!Q54, 1), NA())</f>
        <v>#N/A</v>
      </c>
      <c r="P44" s="569" t="e">
        <f>IF(ISNUMBER(Regressions!R54),ROUND(Regressions!R54, 1), NA())</f>
        <v>#N/A</v>
      </c>
      <c r="Q44" s="575" t="e">
        <f>IF(ISNUMBER(Regressions!S54),ROUND(Regressions!S54, 1), NA())</f>
        <v>#N/A</v>
      </c>
      <c r="R44" s="571" t="e">
        <f>IF(ISNUMBER(Regressions!T54),ROUND(Regressions!T54, 1), NA())</f>
        <v>#N/A</v>
      </c>
      <c r="S44" s="572" t="e">
        <f>IF(ISNUMBER(Regressions!U54),ROUND(Regressions!U54, 1), NA())</f>
        <v>#N/A</v>
      </c>
    </row>
    <row r="45" spans="1:19" x14ac:dyDescent="0.25">
      <c r="A45" s="564" t="str">
        <f>+Introduction!$C$7</f>
        <v>Zambia</v>
      </c>
      <c r="B45" s="565">
        <f>IF(ISBLANK(Regressions!B55), " ", Regressions!B55)</f>
        <v>2010</v>
      </c>
      <c r="C45" s="564" t="str">
        <f>HLOOKUP(Introduction!$G$4,nametranslations,26,FALSE)</f>
        <v>Urban</v>
      </c>
      <c r="D45" s="567">
        <f>IF(ISBLANK(Regressions!D55), " ", Regressions!D55)</f>
        <v>2370146.9764312743</v>
      </c>
      <c r="E45" s="568" t="e">
        <f>IF(ISNUMBER(Regressions!E55),ROUND(Regressions!E55, 1), NA())</f>
        <v>#N/A</v>
      </c>
      <c r="F45" s="569" t="e">
        <f>IF(ISNUMBER(Regressions!F55),ROUND(Regressions!F55, 1), NA())</f>
        <v>#N/A</v>
      </c>
      <c r="G45" s="570" t="e">
        <f>IF(ISNUMBER(Regressions!G55),ROUND(Regressions!G55, 1), NA())</f>
        <v>#N/A</v>
      </c>
      <c r="H45" s="571" t="e">
        <f>IF(ISNUMBER(Regressions!H55),ROUND(Regressions!H55, 1), NA())</f>
        <v>#N/A</v>
      </c>
      <c r="I45" s="572" t="e">
        <f>IF(ISNUMBER(Regressions!I55),ROUND(Regressions!I55, 1), NA())</f>
        <v>#N/A</v>
      </c>
      <c r="J45" s="573" t="e">
        <f>IF(ISNUMBER(Regressions!K55),ROUND(Regressions!K55, 1), NA())</f>
        <v>#N/A</v>
      </c>
      <c r="K45" s="569" t="e">
        <f>IF(ISNUMBER(Regressions!L55),ROUND(Regressions!L55, 1), NA())</f>
        <v>#N/A</v>
      </c>
      <c r="L45" s="574" t="e">
        <f>IF(ISNUMBER(Regressions!M55),ROUND(Regressions!M55, 1), NA())</f>
        <v>#N/A</v>
      </c>
      <c r="M45" s="571" t="e">
        <f>IF(ISNUMBER(Regressions!N55),ROUND(Regressions!N55, 1), NA())</f>
        <v>#N/A</v>
      </c>
      <c r="N45" s="572" t="e">
        <f>IF(ISNUMBER(Regressions!O55),ROUND(Regressions!O55, 1), NA())</f>
        <v>#N/A</v>
      </c>
      <c r="O45" s="573" t="e">
        <f>IF(ISNUMBER(Regressions!Q55),ROUND(Regressions!Q55, 1), NA())</f>
        <v>#N/A</v>
      </c>
      <c r="P45" s="569" t="e">
        <f>IF(ISNUMBER(Regressions!R55),ROUND(Regressions!R55, 1), NA())</f>
        <v>#N/A</v>
      </c>
      <c r="Q45" s="575" t="e">
        <f>IF(ISNUMBER(Regressions!S55),ROUND(Regressions!S55, 1), NA())</f>
        <v>#N/A</v>
      </c>
      <c r="R45" s="571" t="e">
        <f>IF(ISNUMBER(Regressions!T55),ROUND(Regressions!T55, 1), NA())</f>
        <v>#N/A</v>
      </c>
      <c r="S45" s="572" t="e">
        <f>IF(ISNUMBER(Regressions!U55),ROUND(Regressions!U55, 1), NA())</f>
        <v>#N/A</v>
      </c>
    </row>
    <row r="46" spans="1:19" x14ac:dyDescent="0.25">
      <c r="A46" s="564" t="str">
        <f>+Introduction!$C$7</f>
        <v>Zambia</v>
      </c>
      <c r="B46" s="565">
        <f>IF(ISBLANK(Regressions!B56), " ", Regressions!B56)</f>
        <v>2011</v>
      </c>
      <c r="C46" s="564" t="str">
        <f>HLOOKUP(Introduction!$G$4,nametranslations,26,FALSE)</f>
        <v>Urban</v>
      </c>
      <c r="D46" s="567">
        <f>IF(ISBLANK(Regressions!D56), " ", Regressions!D56)</f>
        <v>2477920.9418016053</v>
      </c>
      <c r="E46" s="568" t="e">
        <f>IF(ISNUMBER(Regressions!E56),ROUND(Regressions!E56, 1), NA())</f>
        <v>#N/A</v>
      </c>
      <c r="F46" s="569" t="e">
        <f>IF(ISNUMBER(Regressions!F56),ROUND(Regressions!F56, 1), NA())</f>
        <v>#N/A</v>
      </c>
      <c r="G46" s="570" t="e">
        <f>IF(ISNUMBER(Regressions!G56),ROUND(Regressions!G56, 1), NA())</f>
        <v>#N/A</v>
      </c>
      <c r="H46" s="571" t="e">
        <f>IF(ISNUMBER(Regressions!H56),ROUND(Regressions!H56, 1), NA())</f>
        <v>#N/A</v>
      </c>
      <c r="I46" s="572" t="e">
        <f>IF(ISNUMBER(Regressions!I56),ROUND(Regressions!I56, 1), NA())</f>
        <v>#N/A</v>
      </c>
      <c r="J46" s="573" t="e">
        <f>IF(ISNUMBER(Regressions!K56),ROUND(Regressions!K56, 1), NA())</f>
        <v>#N/A</v>
      </c>
      <c r="K46" s="569" t="e">
        <f>IF(ISNUMBER(Regressions!L56),ROUND(Regressions!L56, 1), NA())</f>
        <v>#N/A</v>
      </c>
      <c r="L46" s="574" t="e">
        <f>IF(ISNUMBER(Regressions!M56),ROUND(Regressions!M56, 1), NA())</f>
        <v>#N/A</v>
      </c>
      <c r="M46" s="571" t="e">
        <f>IF(ISNUMBER(Regressions!N56),ROUND(Regressions!N56, 1), NA())</f>
        <v>#N/A</v>
      </c>
      <c r="N46" s="572" t="e">
        <f>IF(ISNUMBER(Regressions!O56),ROUND(Regressions!O56, 1), NA())</f>
        <v>#N/A</v>
      </c>
      <c r="O46" s="573" t="e">
        <f>IF(ISNUMBER(Regressions!Q56),ROUND(Regressions!Q56, 1), NA())</f>
        <v>#N/A</v>
      </c>
      <c r="P46" s="569" t="e">
        <f>IF(ISNUMBER(Regressions!R56),ROUND(Regressions!R56, 1), NA())</f>
        <v>#N/A</v>
      </c>
      <c r="Q46" s="575" t="e">
        <f>IF(ISNUMBER(Regressions!S56),ROUND(Regressions!S56, 1), NA())</f>
        <v>#N/A</v>
      </c>
      <c r="R46" s="571" t="e">
        <f>IF(ISNUMBER(Regressions!T56),ROUND(Regressions!T56, 1), NA())</f>
        <v>#N/A</v>
      </c>
      <c r="S46" s="572" t="e">
        <f>IF(ISNUMBER(Regressions!U56),ROUND(Regressions!U56, 1), NA())</f>
        <v>#N/A</v>
      </c>
    </row>
    <row r="47" spans="1:19" x14ac:dyDescent="0.25">
      <c r="A47" s="564" t="str">
        <f>+Introduction!$C$7</f>
        <v>Zambia</v>
      </c>
      <c r="B47" s="565">
        <f>IF(ISBLANK(Regressions!B57), " ", Regressions!B57)</f>
        <v>2012</v>
      </c>
      <c r="C47" s="564" t="str">
        <f>HLOOKUP(Introduction!$G$4,nametranslations,26,FALSE)</f>
        <v>Urban</v>
      </c>
      <c r="D47" s="567">
        <f>IF(ISBLANK(Regressions!D57), " ", Regressions!D57)</f>
        <v>2590462.8907170868</v>
      </c>
      <c r="E47" s="568" t="e">
        <f>IF(ISNUMBER(Regressions!E57),ROUND(Regressions!E57, 1), NA())</f>
        <v>#N/A</v>
      </c>
      <c r="F47" s="569" t="e">
        <f>IF(ISNUMBER(Regressions!F57),ROUND(Regressions!F57, 1), NA())</f>
        <v>#N/A</v>
      </c>
      <c r="G47" s="570" t="e">
        <f>IF(ISNUMBER(Regressions!G57),ROUND(Regressions!G57, 1), NA())</f>
        <v>#N/A</v>
      </c>
      <c r="H47" s="571" t="e">
        <f>IF(ISNUMBER(Regressions!H57),ROUND(Regressions!H57, 1), NA())</f>
        <v>#N/A</v>
      </c>
      <c r="I47" s="572" t="e">
        <f>IF(ISNUMBER(Regressions!I57),ROUND(Regressions!I57, 1), NA())</f>
        <v>#N/A</v>
      </c>
      <c r="J47" s="573" t="e">
        <f>IF(ISNUMBER(Regressions!K57),ROUND(Regressions!K57, 1), NA())</f>
        <v>#N/A</v>
      </c>
      <c r="K47" s="569" t="e">
        <f>IF(ISNUMBER(Regressions!L57),ROUND(Regressions!L57, 1), NA())</f>
        <v>#N/A</v>
      </c>
      <c r="L47" s="574" t="e">
        <f>IF(ISNUMBER(Regressions!M57),ROUND(Regressions!M57, 1), NA())</f>
        <v>#N/A</v>
      </c>
      <c r="M47" s="571" t="e">
        <f>IF(ISNUMBER(Regressions!N57),ROUND(Regressions!N57, 1), NA())</f>
        <v>#N/A</v>
      </c>
      <c r="N47" s="572" t="e">
        <f>IF(ISNUMBER(Regressions!O57),ROUND(Regressions!O57, 1), NA())</f>
        <v>#N/A</v>
      </c>
      <c r="O47" s="573" t="e">
        <f>IF(ISNUMBER(Regressions!Q57),ROUND(Regressions!Q57, 1), NA())</f>
        <v>#N/A</v>
      </c>
      <c r="P47" s="569" t="e">
        <f>IF(ISNUMBER(Regressions!R57),ROUND(Regressions!R57, 1), NA())</f>
        <v>#N/A</v>
      </c>
      <c r="Q47" s="575" t="e">
        <f>IF(ISNUMBER(Regressions!S57),ROUND(Regressions!S57, 1), NA())</f>
        <v>#N/A</v>
      </c>
      <c r="R47" s="571" t="e">
        <f>IF(ISNUMBER(Regressions!T57),ROUND(Regressions!T57, 1), NA())</f>
        <v>#N/A</v>
      </c>
      <c r="S47" s="572" t="e">
        <f>IF(ISNUMBER(Regressions!U57),ROUND(Regressions!U57, 1), NA())</f>
        <v>#N/A</v>
      </c>
    </row>
    <row r="48" spans="1:19" x14ac:dyDescent="0.25">
      <c r="A48" s="564" t="str">
        <f>+Introduction!$C$7</f>
        <v>Zambia</v>
      </c>
      <c r="B48" s="565">
        <f>IF(ISBLANK(Regressions!B58), " ", Regressions!B58)</f>
        <v>2013</v>
      </c>
      <c r="C48" s="564" t="str">
        <f>HLOOKUP(Introduction!$G$4,nametranslations,26,FALSE)</f>
        <v>Urban</v>
      </c>
      <c r="D48" s="567">
        <f>IF(ISBLANK(Regressions!D58), " ", Regressions!D58)</f>
        <v>2706829.4666288374</v>
      </c>
      <c r="E48" s="568">
        <f>IF(ISNUMBER(Regressions!E58),ROUND(Regressions!E58, 1), NA())</f>
        <v>99</v>
      </c>
      <c r="F48" s="569">
        <f>IF(ISNUMBER(Regressions!F58),ROUND(Regressions!F58, 1), NA())</f>
        <v>92.9</v>
      </c>
      <c r="G48" s="570" t="e">
        <f>IF(ISNUMBER(Regressions!G58),ROUND(Regressions!G58, 1), NA())</f>
        <v>#N/A</v>
      </c>
      <c r="H48" s="571" t="e">
        <f>IF(ISNUMBER(Regressions!H58),ROUND(Regressions!H58, 1), NA())</f>
        <v>#N/A</v>
      </c>
      <c r="I48" s="572">
        <f>IF(ISNUMBER(Regressions!I58),ROUND(Regressions!I58, 1), NA())</f>
        <v>7.1</v>
      </c>
      <c r="J48" s="573" t="e">
        <f>IF(ISNUMBER(Regressions!K58),ROUND(Regressions!K58, 1), NA())</f>
        <v>#N/A</v>
      </c>
      <c r="K48" s="569" t="e">
        <f>IF(ISNUMBER(Regressions!L58),ROUND(Regressions!L58, 1), NA())</f>
        <v>#N/A</v>
      </c>
      <c r="L48" s="574" t="e">
        <f>IF(ISNUMBER(Regressions!M58),ROUND(Regressions!M58, 1), NA())</f>
        <v>#N/A</v>
      </c>
      <c r="M48" s="571" t="e">
        <f>IF(ISNUMBER(Regressions!N58),ROUND(Regressions!N58, 1), NA())</f>
        <v>#N/A</v>
      </c>
      <c r="N48" s="572" t="e">
        <f>IF(ISNUMBER(Regressions!O58),ROUND(Regressions!O58, 1), NA())</f>
        <v>#N/A</v>
      </c>
      <c r="O48" s="573" t="e">
        <f>IF(ISNUMBER(Regressions!Q58),ROUND(Regressions!Q58, 1), NA())</f>
        <v>#N/A</v>
      </c>
      <c r="P48" s="569" t="e">
        <f>IF(ISNUMBER(Regressions!R58),ROUND(Regressions!R58, 1), NA())</f>
        <v>#N/A</v>
      </c>
      <c r="Q48" s="575" t="e">
        <f>IF(ISNUMBER(Regressions!S58),ROUND(Regressions!S58, 1), NA())</f>
        <v>#N/A</v>
      </c>
      <c r="R48" s="571" t="e">
        <f>IF(ISNUMBER(Regressions!T58),ROUND(Regressions!T58, 1), NA())</f>
        <v>#N/A</v>
      </c>
      <c r="S48" s="572" t="e">
        <f>IF(ISNUMBER(Regressions!U58),ROUND(Regressions!U58, 1), NA())</f>
        <v>#N/A</v>
      </c>
    </row>
    <row r="49" spans="1:19" x14ac:dyDescent="0.25">
      <c r="A49" s="564" t="str">
        <f>+Introduction!$C$7</f>
        <v>Zambia</v>
      </c>
      <c r="B49" s="565">
        <f>IF(ISBLANK(Regressions!B59), " ", Regressions!B59)</f>
        <v>2014</v>
      </c>
      <c r="C49" s="564" t="str">
        <f>HLOOKUP(Introduction!$G$4,nametranslations,26,FALSE)</f>
        <v>Urban</v>
      </c>
      <c r="D49" s="567">
        <f>IF(ISBLANK(Regressions!D59), " ", Regressions!D59)</f>
        <v>2826792.4171353527</v>
      </c>
      <c r="E49" s="568">
        <f>IF(ISNUMBER(Regressions!E59),ROUND(Regressions!E59, 1), NA())</f>
        <v>99</v>
      </c>
      <c r="F49" s="569">
        <f>IF(ISNUMBER(Regressions!F59),ROUND(Regressions!F59, 1), NA())</f>
        <v>92.9</v>
      </c>
      <c r="G49" s="570" t="e">
        <f>IF(ISNUMBER(Regressions!G59),ROUND(Regressions!G59, 1), NA())</f>
        <v>#N/A</v>
      </c>
      <c r="H49" s="571" t="e">
        <f>IF(ISNUMBER(Regressions!H59),ROUND(Regressions!H59, 1), NA())</f>
        <v>#N/A</v>
      </c>
      <c r="I49" s="572">
        <f>IF(ISNUMBER(Regressions!I59),ROUND(Regressions!I59, 1), NA())</f>
        <v>7.1</v>
      </c>
      <c r="J49" s="573" t="e">
        <f>IF(ISNUMBER(Regressions!K59),ROUND(Regressions!K59, 1), NA())</f>
        <v>#N/A</v>
      </c>
      <c r="K49" s="569" t="e">
        <f>IF(ISNUMBER(Regressions!L59),ROUND(Regressions!L59, 1), NA())</f>
        <v>#N/A</v>
      </c>
      <c r="L49" s="574" t="e">
        <f>IF(ISNUMBER(Regressions!M59),ROUND(Regressions!M59, 1), NA())</f>
        <v>#N/A</v>
      </c>
      <c r="M49" s="571" t="e">
        <f>IF(ISNUMBER(Regressions!N59),ROUND(Regressions!N59, 1), NA())</f>
        <v>#N/A</v>
      </c>
      <c r="N49" s="572" t="e">
        <f>IF(ISNUMBER(Regressions!O59),ROUND(Regressions!O59, 1), NA())</f>
        <v>#N/A</v>
      </c>
      <c r="O49" s="573" t="e">
        <f>IF(ISNUMBER(Regressions!Q59),ROUND(Regressions!Q59, 1), NA())</f>
        <v>#N/A</v>
      </c>
      <c r="P49" s="569" t="e">
        <f>IF(ISNUMBER(Regressions!R59),ROUND(Regressions!R59, 1), NA())</f>
        <v>#N/A</v>
      </c>
      <c r="Q49" s="575" t="e">
        <f>IF(ISNUMBER(Regressions!S59),ROUND(Regressions!S59, 1), NA())</f>
        <v>#N/A</v>
      </c>
      <c r="R49" s="571" t="e">
        <f>IF(ISNUMBER(Regressions!T59),ROUND(Regressions!T59, 1), NA())</f>
        <v>#N/A</v>
      </c>
      <c r="S49" s="572" t="e">
        <f>IF(ISNUMBER(Regressions!U59),ROUND(Regressions!U59, 1), NA())</f>
        <v>#N/A</v>
      </c>
    </row>
    <row r="50" spans="1:19" x14ac:dyDescent="0.25">
      <c r="A50" s="564" t="str">
        <f>+Introduction!$C$7</f>
        <v>Zambia</v>
      </c>
      <c r="B50" s="565">
        <f>IF(ISBLANK(Regressions!B60), " ", Regressions!B60)</f>
        <v>2015</v>
      </c>
      <c r="C50" s="564" t="str">
        <f>HLOOKUP(Introduction!$G$4,nametranslations,26,FALSE)</f>
        <v>Urban</v>
      </c>
      <c r="D50" s="567">
        <f>IF(ISBLANK(Regressions!D60), " ", Regressions!D60)</f>
        <v>2949335.1419406892</v>
      </c>
      <c r="E50" s="568">
        <f>IF(ISNUMBER(Regressions!E60),ROUND(Regressions!E60, 1), NA())</f>
        <v>99</v>
      </c>
      <c r="F50" s="569">
        <f>IF(ISNUMBER(Regressions!F60),ROUND(Regressions!F60, 1), NA())</f>
        <v>92.9</v>
      </c>
      <c r="G50" s="570" t="e">
        <f>IF(ISNUMBER(Regressions!G60),ROUND(Regressions!G60, 1), NA())</f>
        <v>#N/A</v>
      </c>
      <c r="H50" s="571" t="e">
        <f>IF(ISNUMBER(Regressions!H60),ROUND(Regressions!H60, 1), NA())</f>
        <v>#N/A</v>
      </c>
      <c r="I50" s="572">
        <f>IF(ISNUMBER(Regressions!I60),ROUND(Regressions!I60, 1), NA())</f>
        <v>7.1</v>
      </c>
      <c r="J50" s="573" t="e">
        <f>IF(ISNUMBER(Regressions!K60),ROUND(Regressions!K60, 1), NA())</f>
        <v>#N/A</v>
      </c>
      <c r="K50" s="569" t="e">
        <f>IF(ISNUMBER(Regressions!L60),ROUND(Regressions!L60, 1), NA())</f>
        <v>#N/A</v>
      </c>
      <c r="L50" s="574" t="e">
        <f>IF(ISNUMBER(Regressions!M60),ROUND(Regressions!M60, 1), NA())</f>
        <v>#N/A</v>
      </c>
      <c r="M50" s="571" t="e">
        <f>IF(ISNUMBER(Regressions!N60),ROUND(Regressions!N60, 1), NA())</f>
        <v>#N/A</v>
      </c>
      <c r="N50" s="572" t="e">
        <f>IF(ISNUMBER(Regressions!O60),ROUND(Regressions!O60, 1), NA())</f>
        <v>#N/A</v>
      </c>
      <c r="O50" s="573" t="e">
        <f>IF(ISNUMBER(Regressions!Q60),ROUND(Regressions!Q60, 1), NA())</f>
        <v>#N/A</v>
      </c>
      <c r="P50" s="569" t="e">
        <f>IF(ISNUMBER(Regressions!R60),ROUND(Regressions!R60, 1), NA())</f>
        <v>#N/A</v>
      </c>
      <c r="Q50" s="575" t="e">
        <f>IF(ISNUMBER(Regressions!S60),ROUND(Regressions!S60, 1), NA())</f>
        <v>#N/A</v>
      </c>
      <c r="R50" s="571" t="e">
        <f>IF(ISNUMBER(Regressions!T60),ROUND(Regressions!T60, 1), NA())</f>
        <v>#N/A</v>
      </c>
      <c r="S50" s="572" t="e">
        <f>IF(ISNUMBER(Regressions!U60),ROUND(Regressions!U60, 1), NA())</f>
        <v>#N/A</v>
      </c>
    </row>
    <row r="51" spans="1:19" x14ac:dyDescent="0.25">
      <c r="A51" s="564" t="str">
        <f>+Introduction!$C$7</f>
        <v>Zambia</v>
      </c>
      <c r="B51" s="565">
        <f>IF(ISBLANK(Regressions!B61), " ", Regressions!B61)</f>
        <v>2016</v>
      </c>
      <c r="C51" s="564" t="str">
        <f>HLOOKUP(Introduction!$G$4,nametranslations,26,FALSE)</f>
        <v>Urban</v>
      </c>
      <c r="D51" s="567">
        <f>IF(ISBLANK(Regressions!D61), " ", Regressions!D61)</f>
        <v>3073822.0899262619</v>
      </c>
      <c r="E51" s="568">
        <f>IF(ISNUMBER(Regressions!E61),ROUND(Regressions!E61, 1), NA())</f>
        <v>99</v>
      </c>
      <c r="F51" s="569">
        <f>IF(ISNUMBER(Regressions!F61),ROUND(Regressions!F61, 1), NA())</f>
        <v>92.9</v>
      </c>
      <c r="G51" s="570" t="e">
        <f>IF(ISNUMBER(Regressions!G61),ROUND(Regressions!G61, 1), NA())</f>
        <v>#N/A</v>
      </c>
      <c r="H51" s="571" t="e">
        <f>IF(ISNUMBER(Regressions!H61),ROUND(Regressions!H61, 1), NA())</f>
        <v>#N/A</v>
      </c>
      <c r="I51" s="572">
        <f>IF(ISNUMBER(Regressions!I61),ROUND(Regressions!I61, 1), NA())</f>
        <v>7.1</v>
      </c>
      <c r="J51" s="573" t="e">
        <f>IF(ISNUMBER(Regressions!K61),ROUND(Regressions!K61, 1), NA())</f>
        <v>#N/A</v>
      </c>
      <c r="K51" s="569" t="e">
        <f>IF(ISNUMBER(Regressions!L61),ROUND(Regressions!L61, 1), NA())</f>
        <v>#N/A</v>
      </c>
      <c r="L51" s="574" t="e">
        <f>IF(ISNUMBER(Regressions!M61),ROUND(Regressions!M61, 1), NA())</f>
        <v>#N/A</v>
      </c>
      <c r="M51" s="571" t="e">
        <f>IF(ISNUMBER(Regressions!N61),ROUND(Regressions!N61, 1), NA())</f>
        <v>#N/A</v>
      </c>
      <c r="N51" s="572" t="e">
        <f>IF(ISNUMBER(Regressions!O61),ROUND(Regressions!O61, 1), NA())</f>
        <v>#N/A</v>
      </c>
      <c r="O51" s="573" t="e">
        <f>IF(ISNUMBER(Regressions!Q61),ROUND(Regressions!Q61, 1), NA())</f>
        <v>#N/A</v>
      </c>
      <c r="P51" s="569" t="e">
        <f>IF(ISNUMBER(Regressions!R61),ROUND(Regressions!R61, 1), NA())</f>
        <v>#N/A</v>
      </c>
      <c r="Q51" s="575" t="e">
        <f>IF(ISNUMBER(Regressions!S61),ROUND(Regressions!S61, 1), NA())</f>
        <v>#N/A</v>
      </c>
      <c r="R51" s="571" t="e">
        <f>IF(ISNUMBER(Regressions!T61),ROUND(Regressions!T61, 1), NA())</f>
        <v>#N/A</v>
      </c>
      <c r="S51" s="572" t="e">
        <f>IF(ISNUMBER(Regressions!U61),ROUND(Regressions!U61, 1), NA())</f>
        <v>#N/A</v>
      </c>
    </row>
    <row r="52" spans="1:19" x14ac:dyDescent="0.25">
      <c r="A52" s="564" t="str">
        <f>+Introduction!$C$7</f>
        <v>Zambia</v>
      </c>
      <c r="B52" s="565">
        <f>IF(ISBLANK(Regressions!B62), " ", Regressions!B62)</f>
        <v>2017</v>
      </c>
      <c r="C52" s="564" t="str">
        <f>HLOOKUP(Introduction!$G$4,nametranslations,26,FALSE)</f>
        <v>Urban</v>
      </c>
      <c r="D52" s="567">
        <f>IF(ISBLANK(Regressions!D62), " ", Regressions!D62)</f>
        <v>3200178.7458508299</v>
      </c>
      <c r="E52" s="568">
        <f>IF(ISNUMBER(Regressions!E62),ROUND(Regressions!E62, 1), NA())</f>
        <v>99</v>
      </c>
      <c r="F52" s="569">
        <f>IF(ISNUMBER(Regressions!F62),ROUND(Regressions!F62, 1), NA())</f>
        <v>92.9</v>
      </c>
      <c r="G52" s="570" t="e">
        <f>IF(ISNUMBER(Regressions!G62),ROUND(Regressions!G62, 1), NA())</f>
        <v>#N/A</v>
      </c>
      <c r="H52" s="571" t="e">
        <f>IF(ISNUMBER(Regressions!H62),ROUND(Regressions!H62, 1), NA())</f>
        <v>#N/A</v>
      </c>
      <c r="I52" s="572">
        <f>IF(ISNUMBER(Regressions!I62),ROUND(Regressions!I62, 1), NA())</f>
        <v>7.1</v>
      </c>
      <c r="J52" s="573" t="e">
        <f>IF(ISNUMBER(Regressions!K62),ROUND(Regressions!K62, 1), NA())</f>
        <v>#N/A</v>
      </c>
      <c r="K52" s="569" t="e">
        <f>IF(ISNUMBER(Regressions!L62),ROUND(Regressions!L62, 1), NA())</f>
        <v>#N/A</v>
      </c>
      <c r="L52" s="574" t="e">
        <f>IF(ISNUMBER(Regressions!M62),ROUND(Regressions!M62, 1), NA())</f>
        <v>#N/A</v>
      </c>
      <c r="M52" s="571" t="e">
        <f>IF(ISNUMBER(Regressions!N62),ROUND(Regressions!N62, 1), NA())</f>
        <v>#N/A</v>
      </c>
      <c r="N52" s="572" t="e">
        <f>IF(ISNUMBER(Regressions!O62),ROUND(Regressions!O62, 1), NA())</f>
        <v>#N/A</v>
      </c>
      <c r="O52" s="573" t="e">
        <f>IF(ISNUMBER(Regressions!Q62),ROUND(Regressions!Q62, 1), NA())</f>
        <v>#N/A</v>
      </c>
      <c r="P52" s="569" t="e">
        <f>IF(ISNUMBER(Regressions!R62),ROUND(Regressions!R62, 1), NA())</f>
        <v>#N/A</v>
      </c>
      <c r="Q52" s="575" t="e">
        <f>IF(ISNUMBER(Regressions!S62),ROUND(Regressions!S62, 1), NA())</f>
        <v>#N/A</v>
      </c>
      <c r="R52" s="571" t="e">
        <f>IF(ISNUMBER(Regressions!T62),ROUND(Regressions!T62, 1), NA())</f>
        <v>#N/A</v>
      </c>
      <c r="S52" s="572" t="e">
        <f>IF(ISNUMBER(Regressions!U62),ROUND(Regressions!U62, 1), NA())</f>
        <v>#N/A</v>
      </c>
    </row>
    <row r="53" spans="1:19" x14ac:dyDescent="0.25">
      <c r="A53" s="564" t="str">
        <f>+Introduction!$C$7</f>
        <v>Zambia</v>
      </c>
      <c r="B53" s="565">
        <f>IF(ISBLANK(Regressions!B63), " ", Regressions!B63)</f>
        <v>2018</v>
      </c>
      <c r="C53" s="564" t="str">
        <f>HLOOKUP(Introduction!$G$4,nametranslations,26,FALSE)</f>
        <v>Urban</v>
      </c>
      <c r="D53" s="567">
        <f>IF(ISBLANK(Regressions!D63), " ", Regressions!D63)</f>
        <v>3326696.0542718126</v>
      </c>
      <c r="E53" s="568">
        <f>IF(ISNUMBER(Regressions!E63),ROUND(Regressions!E63, 1), NA())</f>
        <v>99</v>
      </c>
      <c r="F53" s="569">
        <f>IF(ISNUMBER(Regressions!F63),ROUND(Regressions!F63, 1), NA())</f>
        <v>92.9</v>
      </c>
      <c r="G53" s="570" t="e">
        <f>IF(ISNUMBER(Regressions!G63),ROUND(Regressions!G63, 1), NA())</f>
        <v>#N/A</v>
      </c>
      <c r="H53" s="571" t="e">
        <f>IF(ISNUMBER(Regressions!H63),ROUND(Regressions!H63, 1), NA())</f>
        <v>#N/A</v>
      </c>
      <c r="I53" s="572">
        <f>IF(ISNUMBER(Regressions!I63),ROUND(Regressions!I63, 1), NA())</f>
        <v>7.1</v>
      </c>
      <c r="J53" s="573" t="e">
        <f>IF(ISNUMBER(Regressions!K63),ROUND(Regressions!K63, 1), NA())</f>
        <v>#N/A</v>
      </c>
      <c r="K53" s="569" t="e">
        <f>IF(ISNUMBER(Regressions!L63),ROUND(Regressions!L63, 1), NA())</f>
        <v>#N/A</v>
      </c>
      <c r="L53" s="574" t="e">
        <f>IF(ISNUMBER(Regressions!M63),ROUND(Regressions!M63, 1), NA())</f>
        <v>#N/A</v>
      </c>
      <c r="M53" s="571" t="e">
        <f>IF(ISNUMBER(Regressions!N63),ROUND(Regressions!N63, 1), NA())</f>
        <v>#N/A</v>
      </c>
      <c r="N53" s="572" t="e">
        <f>IF(ISNUMBER(Regressions!O63),ROUND(Regressions!O63, 1), NA())</f>
        <v>#N/A</v>
      </c>
      <c r="O53" s="573" t="e">
        <f>IF(ISNUMBER(Regressions!Q63),ROUND(Regressions!Q63, 1), NA())</f>
        <v>#N/A</v>
      </c>
      <c r="P53" s="569" t="e">
        <f>IF(ISNUMBER(Regressions!R63),ROUND(Regressions!R63, 1), NA())</f>
        <v>#N/A</v>
      </c>
      <c r="Q53" s="575" t="e">
        <f>IF(ISNUMBER(Regressions!S63),ROUND(Regressions!S63, 1), NA())</f>
        <v>#N/A</v>
      </c>
      <c r="R53" s="571" t="e">
        <f>IF(ISNUMBER(Regressions!T63),ROUND(Regressions!T63, 1), NA())</f>
        <v>#N/A</v>
      </c>
      <c r="S53" s="572" t="e">
        <f>IF(ISNUMBER(Regressions!U63),ROUND(Regressions!U63, 1), NA())</f>
        <v>#N/A</v>
      </c>
    </row>
    <row r="54" spans="1:19" x14ac:dyDescent="0.25">
      <c r="A54" s="564" t="str">
        <f>+Introduction!$C$7</f>
        <v>Zambia</v>
      </c>
      <c r="B54" s="565">
        <f>IF(ISBLANK(Regressions!B64), " ", Regressions!B64)</f>
        <v>2019</v>
      </c>
      <c r="C54" s="564" t="str">
        <f>HLOOKUP(Introduction!$G$4,nametranslations,26,FALSE)</f>
        <v>Urban</v>
      </c>
      <c r="D54" s="567">
        <f>IF(ISBLANK(Regressions!D64), " ", Regressions!D64)</f>
        <v>3453380.0036808015</v>
      </c>
      <c r="E54" s="568">
        <f>IF(ISNUMBER(Regressions!E64),ROUND(Regressions!E64, 1), NA())</f>
        <v>99</v>
      </c>
      <c r="F54" s="569">
        <f>IF(ISNUMBER(Regressions!F64),ROUND(Regressions!F64, 1), NA())</f>
        <v>92.9</v>
      </c>
      <c r="G54" s="570" t="e">
        <f>IF(ISNUMBER(Regressions!G64),ROUND(Regressions!G64, 1), NA())</f>
        <v>#N/A</v>
      </c>
      <c r="H54" s="571" t="e">
        <f>IF(ISNUMBER(Regressions!H64),ROUND(Regressions!H64, 1), NA())</f>
        <v>#N/A</v>
      </c>
      <c r="I54" s="572">
        <f>IF(ISNUMBER(Regressions!I64),ROUND(Regressions!I64, 1), NA())</f>
        <v>7.1</v>
      </c>
      <c r="J54" s="573" t="e">
        <f>IF(ISNUMBER(Regressions!K64),ROUND(Regressions!K64, 1), NA())</f>
        <v>#N/A</v>
      </c>
      <c r="K54" s="569" t="e">
        <f>IF(ISNUMBER(Regressions!L64),ROUND(Regressions!L64, 1), NA())</f>
        <v>#N/A</v>
      </c>
      <c r="L54" s="574" t="e">
        <f>IF(ISNUMBER(Regressions!M64),ROUND(Regressions!M64, 1), NA())</f>
        <v>#N/A</v>
      </c>
      <c r="M54" s="571" t="e">
        <f>IF(ISNUMBER(Regressions!N64),ROUND(Regressions!N64, 1), NA())</f>
        <v>#N/A</v>
      </c>
      <c r="N54" s="572" t="e">
        <f>IF(ISNUMBER(Regressions!O64),ROUND(Regressions!O64, 1), NA())</f>
        <v>#N/A</v>
      </c>
      <c r="O54" s="573" t="e">
        <f>IF(ISNUMBER(Regressions!Q64),ROUND(Regressions!Q64, 1), NA())</f>
        <v>#N/A</v>
      </c>
      <c r="P54" s="569" t="e">
        <f>IF(ISNUMBER(Regressions!R64),ROUND(Regressions!R64, 1), NA())</f>
        <v>#N/A</v>
      </c>
      <c r="Q54" s="575" t="e">
        <f>IF(ISNUMBER(Regressions!S64),ROUND(Regressions!S64, 1), NA())</f>
        <v>#N/A</v>
      </c>
      <c r="R54" s="571" t="e">
        <f>IF(ISNUMBER(Regressions!T64),ROUND(Regressions!T64, 1), NA())</f>
        <v>#N/A</v>
      </c>
      <c r="S54" s="572" t="e">
        <f>IF(ISNUMBER(Regressions!U64),ROUND(Regressions!U64, 1), NA())</f>
        <v>#N/A</v>
      </c>
    </row>
    <row r="55" spans="1:19" ht="13.5" customHeight="1" x14ac:dyDescent="0.25">
      <c r="A55" s="564" t="str">
        <f>+Introduction!$C$7</f>
        <v>Zambia</v>
      </c>
      <c r="B55" s="565">
        <f>IF(ISBLANK(Regressions!B65), " ", Regressions!B65)</f>
        <v>2020</v>
      </c>
      <c r="C55" s="564" t="str">
        <f>HLOOKUP(Introduction!$G$4,nametranslations,26,FALSE)</f>
        <v>Urban</v>
      </c>
      <c r="D55" s="567">
        <f>IF(ISBLANK(Regressions!D65), " ", Regressions!D65)</f>
        <v>3581024.0893417359</v>
      </c>
      <c r="E55" s="568">
        <f>IF(ISNUMBER(Regressions!E65),ROUND(Regressions!E65, 1), NA())</f>
        <v>99</v>
      </c>
      <c r="F55" s="569">
        <f>IF(ISNUMBER(Regressions!F65),ROUND(Regressions!F65, 1), NA())</f>
        <v>92.9</v>
      </c>
      <c r="G55" s="570" t="e">
        <f>IF(ISNUMBER(Regressions!G65),ROUND(Regressions!G65, 1), NA())</f>
        <v>#N/A</v>
      </c>
      <c r="H55" s="571" t="e">
        <f>IF(ISNUMBER(Regressions!H65),ROUND(Regressions!H65, 1), NA())</f>
        <v>#N/A</v>
      </c>
      <c r="I55" s="572">
        <f>IF(ISNUMBER(Regressions!I65),ROUND(Regressions!I65, 1), NA())</f>
        <v>7.1</v>
      </c>
      <c r="J55" s="573" t="e">
        <f>IF(ISNUMBER(Regressions!K65),ROUND(Regressions!K65, 1), NA())</f>
        <v>#N/A</v>
      </c>
      <c r="K55" s="569" t="e">
        <f>IF(ISNUMBER(Regressions!L65),ROUND(Regressions!L65, 1), NA())</f>
        <v>#N/A</v>
      </c>
      <c r="L55" s="574" t="e">
        <f>IF(ISNUMBER(Regressions!M65),ROUND(Regressions!M65, 1), NA())</f>
        <v>#N/A</v>
      </c>
      <c r="M55" s="571" t="e">
        <f>IF(ISNUMBER(Regressions!N65),ROUND(Regressions!N65, 1), NA())</f>
        <v>#N/A</v>
      </c>
      <c r="N55" s="572" t="e">
        <f>IF(ISNUMBER(Regressions!O65),ROUND(Regressions!O65, 1), NA())</f>
        <v>#N/A</v>
      </c>
      <c r="O55" s="573" t="e">
        <f>IF(ISNUMBER(Regressions!Q65),ROUND(Regressions!Q65, 1), NA())</f>
        <v>#N/A</v>
      </c>
      <c r="P55" s="569" t="e">
        <f>IF(ISNUMBER(Regressions!R65),ROUND(Regressions!R65, 1), NA())</f>
        <v>#N/A</v>
      </c>
      <c r="Q55" s="575" t="e">
        <f>IF(ISNUMBER(Regressions!S65),ROUND(Regressions!S65, 1), NA())</f>
        <v>#N/A</v>
      </c>
      <c r="R55" s="571" t="e">
        <f>IF(ISNUMBER(Regressions!T65),ROUND(Regressions!T65, 1), NA())</f>
        <v>#N/A</v>
      </c>
      <c r="S55" s="572" t="e">
        <f>IF(ISNUMBER(Regressions!U65),ROUND(Regressions!U65, 1), NA())</f>
        <v>#N/A</v>
      </c>
    </row>
    <row r="56" spans="1:19" x14ac:dyDescent="0.25">
      <c r="A56" s="564" t="str">
        <f>+Introduction!$C$7</f>
        <v>Zambia</v>
      </c>
      <c r="B56" s="565">
        <f>IF(ISBLANK(Regressions!B66), " ", Regressions!B66)</f>
        <v>2021</v>
      </c>
      <c r="C56" s="564" t="str">
        <f>HLOOKUP(Introduction!$G$4,nametranslations,26,FALSE)</f>
        <v>Urban</v>
      </c>
      <c r="D56" s="567">
        <f>IF(ISBLANK(Regressions!D66), " ", Regressions!D66)</f>
        <v>3709706.0928651425</v>
      </c>
      <c r="E56" s="573">
        <f>IF(ISNUMBER(Regressions!E66),ROUND(Regressions!E66, 1), NA())</f>
        <v>99</v>
      </c>
      <c r="F56" s="576">
        <f>IF(ISNUMBER(Regressions!F66),ROUND(Regressions!F66, 1), NA())</f>
        <v>92.9</v>
      </c>
      <c r="G56" s="577" t="e">
        <f>IF(ISNUMBER(Regressions!G66),ROUND(Regressions!G66, 1), NA())</f>
        <v>#N/A</v>
      </c>
      <c r="H56" s="571" t="e">
        <f>IF(ISNUMBER(Regressions!H66),ROUND(Regressions!H66, 1), NA())</f>
        <v>#N/A</v>
      </c>
      <c r="I56" s="572">
        <f>IF(ISNUMBER(Regressions!I66),ROUND(Regressions!I66, 1), NA())</f>
        <v>7.1</v>
      </c>
      <c r="J56" s="573" t="e">
        <f>IF(ISNUMBER(Regressions!K66),ROUND(Regressions!K66, 1), NA())</f>
        <v>#N/A</v>
      </c>
      <c r="K56" s="576" t="e">
        <f>IF(ISNUMBER(Regressions!L66),ROUND(Regressions!L66, 1), NA())</f>
        <v>#N/A</v>
      </c>
      <c r="L56" s="578" t="e">
        <f>IF(ISNUMBER(Regressions!M66),ROUND(Regressions!M66, 1), NA())</f>
        <v>#N/A</v>
      </c>
      <c r="M56" s="571" t="e">
        <f>IF(ISNUMBER(Regressions!N66),ROUND(Regressions!N66, 1), NA())</f>
        <v>#N/A</v>
      </c>
      <c r="N56" s="572" t="e">
        <f>IF(ISNUMBER(Regressions!O66),ROUND(Regressions!O66, 1), NA())</f>
        <v>#N/A</v>
      </c>
      <c r="O56" s="573" t="e">
        <f>IF(ISNUMBER(Regressions!Q66),ROUND(Regressions!Q66, 1), NA())</f>
        <v>#N/A</v>
      </c>
      <c r="P56" s="576" t="e">
        <f>IF(ISNUMBER(Regressions!R66),ROUND(Regressions!R66, 1), NA())</f>
        <v>#N/A</v>
      </c>
      <c r="Q56" s="579" t="e">
        <f>IF(ISNUMBER(Regressions!S66),ROUND(Regressions!S66, 1), NA())</f>
        <v>#N/A</v>
      </c>
      <c r="R56" s="571" t="e">
        <f>IF(ISNUMBER(Regressions!T66),ROUND(Regressions!T66, 1), NA())</f>
        <v>#N/A</v>
      </c>
      <c r="S56" s="572" t="e">
        <f>IF(ISNUMBER(Regressions!U66),ROUND(Regressions!U66, 1), NA())</f>
        <v>#N/A</v>
      </c>
    </row>
    <row r="57" spans="1:19" x14ac:dyDescent="0.25">
      <c r="A57" s="564" t="str">
        <f>+Introduction!$C$7</f>
        <v>Zambia</v>
      </c>
      <c r="B57" s="565">
        <f>IF(ISBLANK(Regressions!B67), " ", Regressions!B67)</f>
        <v>2022</v>
      </c>
      <c r="C57" s="564" t="str">
        <f>HLOOKUP(Introduction!$G$4,nametranslations,26,FALSE)</f>
        <v>Urban</v>
      </c>
      <c r="D57" s="567">
        <f>IF(ISBLANK(Regressions!D67), " ", Regressions!D67)</f>
        <v>3840388.1807081606</v>
      </c>
      <c r="E57" s="568">
        <f>IF(ISNUMBER(Regressions!E67),ROUND(Regressions!E67, 1), NA())</f>
        <v>99</v>
      </c>
      <c r="F57" s="569">
        <f>IF(ISNUMBER(Regressions!F67),ROUND(Regressions!F67, 1), NA())</f>
        <v>92.9</v>
      </c>
      <c r="G57" s="570" t="e">
        <f>IF(ISNUMBER(Regressions!G67),ROUND(Regressions!G67, 1), NA())</f>
        <v>#N/A</v>
      </c>
      <c r="H57" s="571" t="e">
        <f>IF(ISNUMBER(Regressions!H67),ROUND(Regressions!H67, 1), NA())</f>
        <v>#N/A</v>
      </c>
      <c r="I57" s="572">
        <f>IF(ISNUMBER(Regressions!I67),ROUND(Regressions!I67, 1), NA())</f>
        <v>7.1</v>
      </c>
      <c r="J57" s="573" t="e">
        <f>IF(ISNUMBER(Regressions!K67),ROUND(Regressions!K67, 1), NA())</f>
        <v>#N/A</v>
      </c>
      <c r="K57" s="569" t="e">
        <f>IF(ISNUMBER(Regressions!L67),ROUND(Regressions!L67, 1), NA())</f>
        <v>#N/A</v>
      </c>
      <c r="L57" s="574" t="e">
        <f>IF(ISNUMBER(Regressions!M67),ROUND(Regressions!M67, 1), NA())</f>
        <v>#N/A</v>
      </c>
      <c r="M57" s="571" t="e">
        <f>IF(ISNUMBER(Regressions!N67),ROUND(Regressions!N67, 1), NA())</f>
        <v>#N/A</v>
      </c>
      <c r="N57" s="572" t="e">
        <f>IF(ISNUMBER(Regressions!O67),ROUND(Regressions!O67, 1), NA())</f>
        <v>#N/A</v>
      </c>
      <c r="O57" s="573" t="e">
        <f>IF(ISNUMBER(Regressions!Q67),ROUND(Regressions!Q67, 1), NA())</f>
        <v>#N/A</v>
      </c>
      <c r="P57" s="569" t="e">
        <f>IF(ISNUMBER(Regressions!R67),ROUND(Regressions!R67, 1), NA())</f>
        <v>#N/A</v>
      </c>
      <c r="Q57" s="575" t="e">
        <f>IF(ISNUMBER(Regressions!S67),ROUND(Regressions!S67, 1), NA())</f>
        <v>#N/A</v>
      </c>
      <c r="R57" s="571" t="e">
        <f>IF(ISNUMBER(Regressions!T67),ROUND(Regressions!T67, 1), NA())</f>
        <v>#N/A</v>
      </c>
      <c r="S57" s="572" t="e">
        <f>IF(ISNUMBER(Regressions!U67),ROUND(Regressions!U67, 1), NA())</f>
        <v>#N/A</v>
      </c>
    </row>
    <row r="58" spans="1:19" x14ac:dyDescent="0.25">
      <c r="A58" s="564" t="str">
        <f>+Introduction!$C$7</f>
        <v>Zambia</v>
      </c>
      <c r="B58" s="565">
        <f>IF(ISBLANK(Regressions!B68), " ", Regressions!B68)</f>
        <v>2023</v>
      </c>
      <c r="C58" s="564" t="str">
        <f>HLOOKUP(Introduction!$G$4,nametranslations,26,FALSE)</f>
        <v>Urban</v>
      </c>
      <c r="D58" s="567">
        <f>IF(ISBLANK(Regressions!D68), " ", Regressions!D68)</f>
        <v>3971831.4880210874</v>
      </c>
      <c r="E58" s="568">
        <f>IF(ISNUMBER(Regressions!E68),ROUND(Regressions!E68, 1), NA())</f>
        <v>99</v>
      </c>
      <c r="F58" s="569">
        <f>IF(ISNUMBER(Regressions!F68),ROUND(Regressions!F68, 1), NA())</f>
        <v>92.9</v>
      </c>
      <c r="G58" s="570" t="e">
        <f>IF(ISNUMBER(Regressions!G68),ROUND(Regressions!G68, 1), NA())</f>
        <v>#N/A</v>
      </c>
      <c r="H58" s="571" t="e">
        <f>IF(ISNUMBER(Regressions!H68),ROUND(Regressions!H68, 1), NA())</f>
        <v>#N/A</v>
      </c>
      <c r="I58" s="572">
        <f>IF(ISNUMBER(Regressions!I68),ROUND(Regressions!I68, 1), NA())</f>
        <v>7.1</v>
      </c>
      <c r="J58" s="573" t="e">
        <f>IF(ISNUMBER(Regressions!K68),ROUND(Regressions!K68, 1), NA())</f>
        <v>#N/A</v>
      </c>
      <c r="K58" s="569" t="e">
        <f>IF(ISNUMBER(Regressions!L68),ROUND(Regressions!L68, 1), NA())</f>
        <v>#N/A</v>
      </c>
      <c r="L58" s="574" t="e">
        <f>IF(ISNUMBER(Regressions!M68),ROUND(Regressions!M68, 1), NA())</f>
        <v>#N/A</v>
      </c>
      <c r="M58" s="571" t="e">
        <f>IF(ISNUMBER(Regressions!N68),ROUND(Regressions!N68, 1), NA())</f>
        <v>#N/A</v>
      </c>
      <c r="N58" s="572" t="e">
        <f>IF(ISNUMBER(Regressions!O68),ROUND(Regressions!O68, 1), NA())</f>
        <v>#N/A</v>
      </c>
      <c r="O58" s="573" t="e">
        <f>IF(ISNUMBER(Regressions!Q68),ROUND(Regressions!Q68, 1), NA())</f>
        <v>#N/A</v>
      </c>
      <c r="P58" s="569" t="e">
        <f>IF(ISNUMBER(Regressions!R68),ROUND(Regressions!R68, 1), NA())</f>
        <v>#N/A</v>
      </c>
      <c r="Q58" s="575" t="e">
        <f>IF(ISNUMBER(Regressions!S68),ROUND(Regressions!S68, 1), NA())</f>
        <v>#N/A</v>
      </c>
      <c r="R58" s="571" t="e">
        <f>IF(ISNUMBER(Regressions!T68),ROUND(Regressions!T68, 1), NA())</f>
        <v>#N/A</v>
      </c>
      <c r="S58" s="572" t="e">
        <f>IF(ISNUMBER(Regressions!U68),ROUND(Regressions!U68, 1), NA())</f>
        <v>#N/A</v>
      </c>
    </row>
    <row r="59" spans="1:19" x14ac:dyDescent="0.25">
      <c r="A59" s="564" t="str">
        <f>+Introduction!$C$7</f>
        <v>Zambia</v>
      </c>
      <c r="B59" s="565">
        <f>IF(ISBLANK(Regressions!B69), " ", Regressions!B69)</f>
        <v>2024</v>
      </c>
      <c r="C59" s="564" t="str">
        <f>HLOOKUP(Introduction!$G$4,nametranslations,26,FALSE)</f>
        <v>Urban</v>
      </c>
      <c r="D59" s="567">
        <f>IF(ISBLANK(Regressions!D69), " ", Regressions!D69)</f>
        <v>4103208.4823762891</v>
      </c>
      <c r="E59" s="568">
        <f>IF(ISNUMBER(Regressions!E69),ROUND(Regressions!E69, 1), NA())</f>
        <v>99</v>
      </c>
      <c r="F59" s="569">
        <f>IF(ISNUMBER(Regressions!F69),ROUND(Regressions!F69, 1), NA())</f>
        <v>92.9</v>
      </c>
      <c r="G59" s="570" t="e">
        <f>IF(ISNUMBER(Regressions!G69),ROUND(Regressions!G69, 1), NA())</f>
        <v>#N/A</v>
      </c>
      <c r="H59" s="571" t="e">
        <f>IF(ISNUMBER(Regressions!H69),ROUND(Regressions!H69, 1), NA())</f>
        <v>#N/A</v>
      </c>
      <c r="I59" s="572">
        <f>IF(ISNUMBER(Regressions!I69),ROUND(Regressions!I69, 1), NA())</f>
        <v>7.1</v>
      </c>
      <c r="J59" s="573" t="e">
        <f>IF(ISNUMBER(Regressions!K69),ROUND(Regressions!K69, 1), NA())</f>
        <v>#N/A</v>
      </c>
      <c r="K59" s="569" t="e">
        <f>IF(ISNUMBER(Regressions!L69),ROUND(Regressions!L69, 1), NA())</f>
        <v>#N/A</v>
      </c>
      <c r="L59" s="574" t="e">
        <f>IF(ISNUMBER(Regressions!M69),ROUND(Regressions!M69, 1), NA())</f>
        <v>#N/A</v>
      </c>
      <c r="M59" s="571" t="e">
        <f>IF(ISNUMBER(Regressions!N69),ROUND(Regressions!N69, 1), NA())</f>
        <v>#N/A</v>
      </c>
      <c r="N59" s="572" t="e">
        <f>IF(ISNUMBER(Regressions!O69),ROUND(Regressions!O69, 1), NA())</f>
        <v>#N/A</v>
      </c>
      <c r="O59" s="573" t="e">
        <f>IF(ISNUMBER(Regressions!Q69),ROUND(Regressions!Q69, 1), NA())</f>
        <v>#N/A</v>
      </c>
      <c r="P59" s="569" t="e">
        <f>IF(ISNUMBER(Regressions!R69),ROUND(Regressions!R69, 1), NA())</f>
        <v>#N/A</v>
      </c>
      <c r="Q59" s="575" t="e">
        <f>IF(ISNUMBER(Regressions!S69),ROUND(Regressions!S69, 1), NA())</f>
        <v>#N/A</v>
      </c>
      <c r="R59" s="571" t="e">
        <f>IF(ISNUMBER(Regressions!T69),ROUND(Regressions!T69, 1), NA())</f>
        <v>#N/A</v>
      </c>
      <c r="S59" s="572" t="e">
        <f>IF(ISNUMBER(Regressions!U69),ROUND(Regressions!U69, 1), NA())</f>
        <v>#N/A</v>
      </c>
    </row>
    <row r="60" spans="1:19" x14ac:dyDescent="0.25">
      <c r="A60" s="580" t="str">
        <f>+Introduction!$C$7</f>
        <v>Zambia</v>
      </c>
      <c r="B60" s="581">
        <f>IF(ISBLANK(Regressions!B70), " ", Regressions!B70)</f>
        <v>2025</v>
      </c>
      <c r="C60" s="580" t="str">
        <f>HLOOKUP(Introduction!$G$4,nametranslations,26,FALSE)</f>
        <v>Urban</v>
      </c>
      <c r="D60" s="582">
        <f>IF(ISBLANK(Regressions!D70), " ", Regressions!D70)</f>
        <v>4223300.4420252992</v>
      </c>
      <c r="E60" s="583">
        <f>IF(ISNUMBER(Regressions!E70),ROUND(Regressions!E70, 1), NA())</f>
        <v>99</v>
      </c>
      <c r="F60" s="584">
        <f>IF(ISNUMBER(Regressions!F70),ROUND(Regressions!F70, 1), NA())</f>
        <v>92.9</v>
      </c>
      <c r="G60" s="585" t="e">
        <f>IF(ISNUMBER(Regressions!G70),ROUND(Regressions!G70, 1), NA())</f>
        <v>#N/A</v>
      </c>
      <c r="H60" s="586" t="e">
        <f>IF(ISNUMBER(Regressions!H70),ROUND(Regressions!H70, 1), NA())</f>
        <v>#N/A</v>
      </c>
      <c r="I60" s="587">
        <f>IF(ISNUMBER(Regressions!I70),ROUND(Regressions!I70, 1), NA())</f>
        <v>7.1</v>
      </c>
      <c r="J60" s="588" t="e">
        <f>IF(ISNUMBER(Regressions!K70),ROUND(Regressions!K70, 1), NA())</f>
        <v>#N/A</v>
      </c>
      <c r="K60" s="584" t="e">
        <f>IF(ISNUMBER(Regressions!L70),ROUND(Regressions!L70, 1), NA())</f>
        <v>#N/A</v>
      </c>
      <c r="L60" s="589" t="e">
        <f>IF(ISNUMBER(Regressions!M70),ROUND(Regressions!M70, 1), NA())</f>
        <v>#N/A</v>
      </c>
      <c r="M60" s="586" t="e">
        <f>IF(ISNUMBER(Regressions!N70),ROUND(Regressions!N70, 1), NA())</f>
        <v>#N/A</v>
      </c>
      <c r="N60" s="587" t="e">
        <f>IF(ISNUMBER(Regressions!O70),ROUND(Regressions!O70, 1), NA())</f>
        <v>#N/A</v>
      </c>
      <c r="O60" s="588" t="e">
        <f>IF(ISNUMBER(Regressions!Q70),ROUND(Regressions!Q70, 1), NA())</f>
        <v>#N/A</v>
      </c>
      <c r="P60" s="584" t="e">
        <f>IF(ISNUMBER(Regressions!R70),ROUND(Regressions!R70, 1), NA())</f>
        <v>#N/A</v>
      </c>
      <c r="Q60" s="590" t="e">
        <f>IF(ISNUMBER(Regressions!S70),ROUND(Regressions!S70, 1), NA())</f>
        <v>#N/A</v>
      </c>
      <c r="R60" s="586" t="e">
        <f>IF(ISNUMBER(Regressions!T70),ROUND(Regressions!T70, 1), NA())</f>
        <v>#N/A</v>
      </c>
      <c r="S60" s="587" t="e">
        <f>IF(ISNUMBER(Regressions!U70),ROUND(Regressions!U70, 1), NA())</f>
        <v>#N/A</v>
      </c>
    </row>
    <row r="61" spans="1:19" hidden="1" x14ac:dyDescent="0.25">
      <c r="A61" s="564" t="str">
        <f>+Introduction!$C$7</f>
        <v>Zambia</v>
      </c>
      <c r="B61" s="565">
        <f>IF(ISBLANK(Regressions!B71), " ", Regressions!B71)</f>
        <v>2026</v>
      </c>
      <c r="C61" s="564" t="str">
        <f>HLOOKUP(Introduction!$G$4,nametranslations,26,FALSE)</f>
        <v>Urban</v>
      </c>
      <c r="D61" s="567" t="str">
        <f>IF(ISBLANK(Regressions!D71), " ", Regressions!D71)</f>
        <v xml:space="preserve"> </v>
      </c>
      <c r="E61" s="568">
        <f>IF(ISNUMBER(Regressions!E71),ROUND(Regressions!E71, 1), NA())</f>
        <v>99</v>
      </c>
      <c r="F61" s="569">
        <f>IF(ISNUMBER(Regressions!F71),ROUND(Regressions!F71, 1), NA())</f>
        <v>92.9</v>
      </c>
      <c r="G61" s="570" t="e">
        <f>IF(ISNUMBER(Regressions!G71),ROUND(Regressions!G71, 1), NA())</f>
        <v>#N/A</v>
      </c>
      <c r="H61" s="571" t="e">
        <f>IF(ISNUMBER(Regressions!H71),ROUND(Regressions!H71, 1), NA())</f>
        <v>#N/A</v>
      </c>
      <c r="I61" s="572">
        <f>IF(ISNUMBER(Regressions!I71),ROUND(Regressions!I71, 1), NA())</f>
        <v>7.1</v>
      </c>
      <c r="J61" s="573" t="e">
        <f>IF(ISNUMBER(Regressions!K71),ROUND(Regressions!K71, 1), NA())</f>
        <v>#N/A</v>
      </c>
      <c r="K61" s="569" t="e">
        <f>IF(ISNUMBER(Regressions!L71),ROUND(Regressions!L71, 1), NA())</f>
        <v>#N/A</v>
      </c>
      <c r="L61" s="574" t="e">
        <f>IF(ISNUMBER(Regressions!M71),ROUND(Regressions!M71, 1), NA())</f>
        <v>#N/A</v>
      </c>
      <c r="M61" s="571" t="e">
        <f>IF(ISNUMBER(Regressions!N71),ROUND(Regressions!N71, 1), NA())</f>
        <v>#N/A</v>
      </c>
      <c r="N61" s="572" t="e">
        <f>IF(ISNUMBER(Regressions!O71),ROUND(Regressions!O71, 1), NA())</f>
        <v>#N/A</v>
      </c>
      <c r="O61" s="573" t="e">
        <f>IF(ISNUMBER(Regressions!Q71),ROUND(Regressions!Q71, 1), NA())</f>
        <v>#N/A</v>
      </c>
      <c r="P61" s="569" t="e">
        <f>IF(ISNUMBER(Regressions!R71),ROUND(Regressions!R71, 1), NA())</f>
        <v>#N/A</v>
      </c>
      <c r="Q61" s="575" t="e">
        <f>IF(ISNUMBER(Regressions!S71),ROUND(Regressions!S71, 1), NA())</f>
        <v>#N/A</v>
      </c>
      <c r="R61" s="571" t="e">
        <f>IF(ISNUMBER(Regressions!T71),ROUND(Regressions!T71, 1), NA())</f>
        <v>#N/A</v>
      </c>
      <c r="S61" s="572" t="e">
        <f>IF(ISNUMBER(Regressions!U71),ROUND(Regressions!U71, 1), NA())</f>
        <v>#N/A</v>
      </c>
    </row>
    <row r="62" spans="1:19" hidden="1" x14ac:dyDescent="0.25">
      <c r="A62" s="564" t="str">
        <f>+Introduction!$C$7</f>
        <v>Zambia</v>
      </c>
      <c r="B62" s="565">
        <f>IF(ISBLANK(Regressions!B72), " ", Regressions!B72)</f>
        <v>2027</v>
      </c>
      <c r="C62" s="564" t="str">
        <f>HLOOKUP(Introduction!$G$4,nametranslations,26,FALSE)</f>
        <v>Urban</v>
      </c>
      <c r="D62" s="567" t="str">
        <f>IF(ISBLANK(Regressions!D72), " ", Regressions!D72)</f>
        <v xml:space="preserve"> </v>
      </c>
      <c r="E62" s="568" t="e">
        <f>IF(ISNUMBER(Regressions!E72),ROUND(Regressions!E72, 1), NA())</f>
        <v>#N/A</v>
      </c>
      <c r="F62" s="569" t="e">
        <f>IF(ISNUMBER(Regressions!F72),ROUND(Regressions!F72, 1), NA())</f>
        <v>#N/A</v>
      </c>
      <c r="G62" s="570" t="e">
        <f>IF(ISNUMBER(Regressions!G72),ROUND(Regressions!G72, 1), NA())</f>
        <v>#N/A</v>
      </c>
      <c r="H62" s="571" t="e">
        <f>IF(ISNUMBER(Regressions!H72),ROUND(Regressions!H72, 1), NA())</f>
        <v>#N/A</v>
      </c>
      <c r="I62" s="572" t="e">
        <f>IF(ISNUMBER(Regressions!I72),ROUND(Regressions!I72, 1), NA())</f>
        <v>#N/A</v>
      </c>
      <c r="J62" s="573" t="e">
        <f>IF(ISNUMBER(Regressions!K72),ROUND(Regressions!K72, 1), NA())</f>
        <v>#N/A</v>
      </c>
      <c r="K62" s="569" t="e">
        <f>IF(ISNUMBER(Regressions!L72),ROUND(Regressions!L72, 1), NA())</f>
        <v>#N/A</v>
      </c>
      <c r="L62" s="574" t="e">
        <f>IF(ISNUMBER(Regressions!M72),ROUND(Regressions!M72, 1), NA())</f>
        <v>#N/A</v>
      </c>
      <c r="M62" s="571" t="e">
        <f>IF(ISNUMBER(Regressions!N72),ROUND(Regressions!N72, 1), NA())</f>
        <v>#N/A</v>
      </c>
      <c r="N62" s="572" t="e">
        <f>IF(ISNUMBER(Regressions!O72),ROUND(Regressions!O72, 1), NA())</f>
        <v>#N/A</v>
      </c>
      <c r="O62" s="573" t="e">
        <f>IF(ISNUMBER(Regressions!Q72),ROUND(Regressions!Q72, 1), NA())</f>
        <v>#N/A</v>
      </c>
      <c r="P62" s="569" t="e">
        <f>IF(ISNUMBER(Regressions!R72),ROUND(Regressions!R72, 1), NA())</f>
        <v>#N/A</v>
      </c>
      <c r="Q62" s="575" t="e">
        <f>IF(ISNUMBER(Regressions!S72),ROUND(Regressions!S72, 1), NA())</f>
        <v>#N/A</v>
      </c>
      <c r="R62" s="571" t="e">
        <f>IF(ISNUMBER(Regressions!T72),ROUND(Regressions!T72, 1), NA())</f>
        <v>#N/A</v>
      </c>
      <c r="S62" s="572" t="e">
        <f>IF(ISNUMBER(Regressions!U72),ROUND(Regressions!U72, 1), NA())</f>
        <v>#N/A</v>
      </c>
    </row>
    <row r="63" spans="1:19" hidden="1" x14ac:dyDescent="0.25">
      <c r="A63" s="564" t="str">
        <f>+Introduction!$C$7</f>
        <v>Zambia</v>
      </c>
      <c r="B63" s="565">
        <f>IF(ISBLANK(Regressions!B73), " ", Regressions!B73)</f>
        <v>2028</v>
      </c>
      <c r="C63" s="564" t="str">
        <f>HLOOKUP(Introduction!$G$4,nametranslations,26,FALSE)</f>
        <v>Urban</v>
      </c>
      <c r="D63" s="567" t="str">
        <f>IF(ISBLANK(Regressions!D73), " ", Regressions!D73)</f>
        <v xml:space="preserve"> </v>
      </c>
      <c r="E63" s="568" t="e">
        <f>IF(ISNUMBER(Regressions!E73),ROUND(Regressions!E73, 1), NA())</f>
        <v>#N/A</v>
      </c>
      <c r="F63" s="569" t="e">
        <f>IF(ISNUMBER(Regressions!F73),ROUND(Regressions!F73, 1), NA())</f>
        <v>#N/A</v>
      </c>
      <c r="G63" s="570" t="e">
        <f>IF(ISNUMBER(Regressions!G73),ROUND(Regressions!G73, 1), NA())</f>
        <v>#N/A</v>
      </c>
      <c r="H63" s="571" t="e">
        <f>IF(ISNUMBER(Regressions!H73),ROUND(Regressions!H73, 1), NA())</f>
        <v>#N/A</v>
      </c>
      <c r="I63" s="572" t="e">
        <f>IF(ISNUMBER(Regressions!I73),ROUND(Regressions!I73, 1), NA())</f>
        <v>#N/A</v>
      </c>
      <c r="J63" s="573" t="e">
        <f>IF(ISNUMBER(Regressions!K73),ROUND(Regressions!K73, 1), NA())</f>
        <v>#N/A</v>
      </c>
      <c r="K63" s="569" t="e">
        <f>IF(ISNUMBER(Regressions!L73),ROUND(Regressions!L73, 1), NA())</f>
        <v>#N/A</v>
      </c>
      <c r="L63" s="574" t="e">
        <f>IF(ISNUMBER(Regressions!M73),ROUND(Regressions!M73, 1), NA())</f>
        <v>#N/A</v>
      </c>
      <c r="M63" s="571" t="e">
        <f>IF(ISNUMBER(Regressions!N73),ROUND(Regressions!N73, 1), NA())</f>
        <v>#N/A</v>
      </c>
      <c r="N63" s="572" t="e">
        <f>IF(ISNUMBER(Regressions!O73),ROUND(Regressions!O73, 1), NA())</f>
        <v>#N/A</v>
      </c>
      <c r="O63" s="573" t="e">
        <f>IF(ISNUMBER(Regressions!Q73),ROUND(Regressions!Q73, 1), NA())</f>
        <v>#N/A</v>
      </c>
      <c r="P63" s="569" t="e">
        <f>IF(ISNUMBER(Regressions!R73),ROUND(Regressions!R73, 1), NA())</f>
        <v>#N/A</v>
      </c>
      <c r="Q63" s="575" t="e">
        <f>IF(ISNUMBER(Regressions!S73),ROUND(Regressions!S73, 1), NA())</f>
        <v>#N/A</v>
      </c>
      <c r="R63" s="571" t="e">
        <f>IF(ISNUMBER(Regressions!T73),ROUND(Regressions!T73, 1), NA())</f>
        <v>#N/A</v>
      </c>
      <c r="S63" s="572" t="e">
        <f>IF(ISNUMBER(Regressions!U73),ROUND(Regressions!U73, 1), NA())</f>
        <v>#N/A</v>
      </c>
    </row>
    <row r="64" spans="1:19" hidden="1" x14ac:dyDescent="0.25">
      <c r="A64" s="564" t="str">
        <f>+Introduction!$C$7</f>
        <v>Zambia</v>
      </c>
      <c r="B64" s="565">
        <f>IF(ISBLANK(Regressions!B74), " ", Regressions!B74)</f>
        <v>2029</v>
      </c>
      <c r="C64" s="564" t="str">
        <f>HLOOKUP(Introduction!$G$4,nametranslations,26,FALSE)</f>
        <v>Urban</v>
      </c>
      <c r="D64" s="567" t="str">
        <f>IF(ISBLANK(Regressions!D74), " ", Regressions!D74)</f>
        <v xml:space="preserve"> </v>
      </c>
      <c r="E64" s="568" t="e">
        <f>IF(ISNUMBER(Regressions!E74),ROUND(Regressions!E74, 1), NA())</f>
        <v>#N/A</v>
      </c>
      <c r="F64" s="569" t="e">
        <f>IF(ISNUMBER(Regressions!F74),ROUND(Regressions!F74, 1), NA())</f>
        <v>#N/A</v>
      </c>
      <c r="G64" s="570" t="e">
        <f>IF(ISNUMBER(Regressions!G74),ROUND(Regressions!G74, 1), NA())</f>
        <v>#N/A</v>
      </c>
      <c r="H64" s="571" t="e">
        <f>IF(ISNUMBER(Regressions!H74),ROUND(Regressions!H74, 1), NA())</f>
        <v>#N/A</v>
      </c>
      <c r="I64" s="572" t="e">
        <f>IF(ISNUMBER(Regressions!I74),ROUND(Regressions!I74, 1), NA())</f>
        <v>#N/A</v>
      </c>
      <c r="J64" s="573" t="e">
        <f>IF(ISNUMBER(Regressions!K74),ROUND(Regressions!K74, 1), NA())</f>
        <v>#N/A</v>
      </c>
      <c r="K64" s="569" t="e">
        <f>IF(ISNUMBER(Regressions!L74),ROUND(Regressions!L74, 1), NA())</f>
        <v>#N/A</v>
      </c>
      <c r="L64" s="574" t="e">
        <f>IF(ISNUMBER(Regressions!M74),ROUND(Regressions!M74, 1), NA())</f>
        <v>#N/A</v>
      </c>
      <c r="M64" s="571" t="e">
        <f>IF(ISNUMBER(Regressions!N74),ROUND(Regressions!N74, 1), NA())</f>
        <v>#N/A</v>
      </c>
      <c r="N64" s="572" t="e">
        <f>IF(ISNUMBER(Regressions!O74),ROUND(Regressions!O74, 1), NA())</f>
        <v>#N/A</v>
      </c>
      <c r="O64" s="573" t="e">
        <f>IF(ISNUMBER(Regressions!Q74),ROUND(Regressions!Q74, 1), NA())</f>
        <v>#N/A</v>
      </c>
      <c r="P64" s="569" t="e">
        <f>IF(ISNUMBER(Regressions!R74),ROUND(Regressions!R74, 1), NA())</f>
        <v>#N/A</v>
      </c>
      <c r="Q64" s="575" t="e">
        <f>IF(ISNUMBER(Regressions!S74),ROUND(Regressions!S74, 1), NA())</f>
        <v>#N/A</v>
      </c>
      <c r="R64" s="571" t="e">
        <f>IF(ISNUMBER(Regressions!T74),ROUND(Regressions!T74, 1), NA())</f>
        <v>#N/A</v>
      </c>
      <c r="S64" s="572" t="e">
        <f>IF(ISNUMBER(Regressions!U74),ROUND(Regressions!U74, 1), NA())</f>
        <v>#N/A</v>
      </c>
    </row>
    <row r="65" spans="1:19" hidden="1" x14ac:dyDescent="0.25">
      <c r="A65" s="564" t="str">
        <f>+Introduction!$C$7</f>
        <v>Zambia</v>
      </c>
      <c r="B65" s="565">
        <f>IF(ISBLANK(Regressions!B75), " ", Regressions!B75)</f>
        <v>2030</v>
      </c>
      <c r="C65" s="564" t="str">
        <f>HLOOKUP(Introduction!$G$4,nametranslations,26,FALSE)</f>
        <v>Urban</v>
      </c>
      <c r="D65" s="567" t="str">
        <f>IF(ISBLANK(Regressions!D75), " ", Regressions!D75)</f>
        <v xml:space="preserve"> </v>
      </c>
      <c r="E65" s="568" t="e">
        <f>IF(ISNUMBER(Regressions!E75),ROUND(Regressions!E75, 1), NA())</f>
        <v>#N/A</v>
      </c>
      <c r="F65" s="569" t="e">
        <f>IF(ISNUMBER(Regressions!F75),ROUND(Regressions!F75, 1), NA())</f>
        <v>#N/A</v>
      </c>
      <c r="G65" s="570" t="e">
        <f>IF(ISNUMBER(Regressions!G75),ROUND(Regressions!G75, 1), NA())</f>
        <v>#N/A</v>
      </c>
      <c r="H65" s="571" t="e">
        <f>IF(ISNUMBER(Regressions!H75),ROUND(Regressions!H75, 1), NA())</f>
        <v>#N/A</v>
      </c>
      <c r="I65" s="572" t="e">
        <f>IF(ISNUMBER(Regressions!I75),ROUND(Regressions!I75, 1), NA())</f>
        <v>#N/A</v>
      </c>
      <c r="J65" s="573" t="e">
        <f>IF(ISNUMBER(Regressions!K75),ROUND(Regressions!K75, 1), NA())</f>
        <v>#N/A</v>
      </c>
      <c r="K65" s="569" t="e">
        <f>IF(ISNUMBER(Regressions!L75),ROUND(Regressions!L75, 1), NA())</f>
        <v>#N/A</v>
      </c>
      <c r="L65" s="574" t="e">
        <f>IF(ISNUMBER(Regressions!M75),ROUND(Regressions!M75, 1), NA())</f>
        <v>#N/A</v>
      </c>
      <c r="M65" s="571" t="e">
        <f>IF(ISNUMBER(Regressions!N75),ROUND(Regressions!N75, 1), NA())</f>
        <v>#N/A</v>
      </c>
      <c r="N65" s="572" t="e">
        <f>IF(ISNUMBER(Regressions!O75),ROUND(Regressions!O75, 1), NA())</f>
        <v>#N/A</v>
      </c>
      <c r="O65" s="573" t="e">
        <f>IF(ISNUMBER(Regressions!Q75),ROUND(Regressions!Q75, 1), NA())</f>
        <v>#N/A</v>
      </c>
      <c r="P65" s="569" t="e">
        <f>IF(ISNUMBER(Regressions!R75),ROUND(Regressions!R75, 1), NA())</f>
        <v>#N/A</v>
      </c>
      <c r="Q65" s="575" t="e">
        <f>IF(ISNUMBER(Regressions!S75),ROUND(Regressions!S75, 1), NA())</f>
        <v>#N/A</v>
      </c>
      <c r="R65" s="571" t="e">
        <f>IF(ISNUMBER(Regressions!T75),ROUND(Regressions!T75, 1), NA())</f>
        <v>#N/A</v>
      </c>
      <c r="S65" s="572" t="e">
        <f>IF(ISNUMBER(Regressions!U75),ROUND(Regressions!U75, 1), NA())</f>
        <v>#N/A</v>
      </c>
    </row>
    <row r="66" spans="1:19" x14ac:dyDescent="0.25">
      <c r="A66" s="564" t="str">
        <f>+Introduction!$C$7</f>
        <v>Zambia</v>
      </c>
      <c r="B66" s="565">
        <f>IF(ISBLANK(Regressions!B76), " ", Regressions!B76)</f>
        <v>2000</v>
      </c>
      <c r="C66" s="564" t="str">
        <f>HLOOKUP(Introduction!$G$4,nametranslations,25,FALSE)</f>
        <v>Rural</v>
      </c>
      <c r="D66" s="567">
        <f>IF(ISBLANK(Regressions!D76), " ", Regressions!D76)</f>
        <v>2932250.1426433562</v>
      </c>
      <c r="E66" s="568" t="e">
        <f>IF(ISNUMBER(Regressions!E76),ROUND(Regressions!E76, 1), NA())</f>
        <v>#N/A</v>
      </c>
      <c r="F66" s="569" t="e">
        <f>IF(ISNUMBER(Regressions!F76),ROUND(Regressions!F76, 1), NA())</f>
        <v>#N/A</v>
      </c>
      <c r="G66" s="570" t="e">
        <f>IF(ISNUMBER(Regressions!G76),ROUND(Regressions!G76, 1), NA())</f>
        <v>#N/A</v>
      </c>
      <c r="H66" s="571" t="e">
        <f>IF(ISNUMBER(Regressions!H76),ROUND(Regressions!H76, 1), NA())</f>
        <v>#N/A</v>
      </c>
      <c r="I66" s="572" t="e">
        <f>IF(ISNUMBER(Regressions!I76),ROUND(Regressions!I76, 1), NA())</f>
        <v>#N/A</v>
      </c>
      <c r="J66" s="573" t="e">
        <f>IF(ISNUMBER(Regressions!K76),ROUND(Regressions!K76, 1), NA())</f>
        <v>#N/A</v>
      </c>
      <c r="K66" s="569" t="e">
        <f>IF(ISNUMBER(Regressions!L76),ROUND(Regressions!L76, 1), NA())</f>
        <v>#N/A</v>
      </c>
      <c r="L66" s="574" t="e">
        <f>IF(ISNUMBER(Regressions!M76),ROUND(Regressions!M76, 1), NA())</f>
        <v>#N/A</v>
      </c>
      <c r="M66" s="571" t="e">
        <f>IF(ISNUMBER(Regressions!N76),ROUND(Regressions!N76, 1), NA())</f>
        <v>#N/A</v>
      </c>
      <c r="N66" s="572" t="e">
        <f>IF(ISNUMBER(Regressions!O76),ROUND(Regressions!O76, 1), NA())</f>
        <v>#N/A</v>
      </c>
      <c r="O66" s="573" t="e">
        <f>IF(ISNUMBER(Regressions!Q76),ROUND(Regressions!Q76, 1), NA())</f>
        <v>#N/A</v>
      </c>
      <c r="P66" s="569" t="e">
        <f>IF(ISNUMBER(Regressions!R76),ROUND(Regressions!R76, 1), NA())</f>
        <v>#N/A</v>
      </c>
      <c r="Q66" s="575" t="e">
        <f>IF(ISNUMBER(Regressions!S76),ROUND(Regressions!S76, 1), NA())</f>
        <v>#N/A</v>
      </c>
      <c r="R66" s="571" t="e">
        <f>IF(ISNUMBER(Regressions!T76),ROUND(Regressions!T76, 1), NA())</f>
        <v>#N/A</v>
      </c>
      <c r="S66" s="572" t="e">
        <f>IF(ISNUMBER(Regressions!U76),ROUND(Regressions!U76, 1), NA())</f>
        <v>#N/A</v>
      </c>
    </row>
    <row r="67" spans="1:19" x14ac:dyDescent="0.25">
      <c r="A67" s="564" t="str">
        <f>+Introduction!$C$7</f>
        <v>Zambia</v>
      </c>
      <c r="B67" s="565">
        <f>IF(ISBLANK(Regressions!B77), " ", Regressions!B77)</f>
        <v>2001</v>
      </c>
      <c r="C67" s="564" t="str">
        <f>HLOOKUP(Introduction!$G$4,nametranslations,25,FALSE)</f>
        <v>Rural</v>
      </c>
      <c r="D67" s="567">
        <f>IF(ISBLANK(Regressions!D77), " ", Regressions!D77)</f>
        <v>3003790.3236117549</v>
      </c>
      <c r="E67" s="568" t="e">
        <f>IF(ISNUMBER(Regressions!E77),ROUND(Regressions!E77, 1), NA())</f>
        <v>#N/A</v>
      </c>
      <c r="F67" s="569" t="e">
        <f>IF(ISNUMBER(Regressions!F77),ROUND(Regressions!F77, 1), NA())</f>
        <v>#N/A</v>
      </c>
      <c r="G67" s="570" t="e">
        <f>IF(ISNUMBER(Regressions!G77),ROUND(Regressions!G77, 1), NA())</f>
        <v>#N/A</v>
      </c>
      <c r="H67" s="571" t="e">
        <f>IF(ISNUMBER(Regressions!H77),ROUND(Regressions!H77, 1), NA())</f>
        <v>#N/A</v>
      </c>
      <c r="I67" s="572" t="e">
        <f>IF(ISNUMBER(Regressions!I77),ROUND(Regressions!I77, 1), NA())</f>
        <v>#N/A</v>
      </c>
      <c r="J67" s="573" t="e">
        <f>IF(ISNUMBER(Regressions!K77),ROUND(Regressions!K77, 1), NA())</f>
        <v>#N/A</v>
      </c>
      <c r="K67" s="569" t="e">
        <f>IF(ISNUMBER(Regressions!L77),ROUND(Regressions!L77, 1), NA())</f>
        <v>#N/A</v>
      </c>
      <c r="L67" s="574" t="e">
        <f>IF(ISNUMBER(Regressions!M77),ROUND(Regressions!M77, 1), NA())</f>
        <v>#N/A</v>
      </c>
      <c r="M67" s="571" t="e">
        <f>IF(ISNUMBER(Regressions!N77),ROUND(Regressions!N77, 1), NA())</f>
        <v>#N/A</v>
      </c>
      <c r="N67" s="572" t="e">
        <f>IF(ISNUMBER(Regressions!O77),ROUND(Regressions!O77, 1), NA())</f>
        <v>#N/A</v>
      </c>
      <c r="O67" s="573" t="e">
        <f>IF(ISNUMBER(Regressions!Q77),ROUND(Regressions!Q77, 1), NA())</f>
        <v>#N/A</v>
      </c>
      <c r="P67" s="569" t="e">
        <f>IF(ISNUMBER(Regressions!R77),ROUND(Regressions!R77, 1), NA())</f>
        <v>#N/A</v>
      </c>
      <c r="Q67" s="575" t="e">
        <f>IF(ISNUMBER(Regressions!S77),ROUND(Regressions!S77, 1), NA())</f>
        <v>#N/A</v>
      </c>
      <c r="R67" s="571" t="e">
        <f>IF(ISNUMBER(Regressions!T77),ROUND(Regressions!T77, 1), NA())</f>
        <v>#N/A</v>
      </c>
      <c r="S67" s="572" t="e">
        <f>IF(ISNUMBER(Regressions!U77),ROUND(Regressions!U77, 1), NA())</f>
        <v>#N/A</v>
      </c>
    </row>
    <row r="68" spans="1:19" x14ac:dyDescent="0.25">
      <c r="A68" s="564" t="str">
        <f>+Introduction!$C$7</f>
        <v>Zambia</v>
      </c>
      <c r="B68" s="565">
        <f>IF(ISBLANK(Regressions!B78), " ", Regressions!B78)</f>
        <v>2002</v>
      </c>
      <c r="C68" s="564" t="str">
        <f>HLOOKUP(Introduction!$G$4,nametranslations,25,FALSE)</f>
        <v>Rural</v>
      </c>
      <c r="D68" s="567">
        <f>IF(ISBLANK(Regressions!D78), " ", Regressions!D78)</f>
        <v>3067438.3801924135</v>
      </c>
      <c r="E68" s="568" t="e">
        <f>IF(ISNUMBER(Regressions!E78),ROUND(Regressions!E78, 1), NA())</f>
        <v>#N/A</v>
      </c>
      <c r="F68" s="569" t="e">
        <f>IF(ISNUMBER(Regressions!F78),ROUND(Regressions!F78, 1), NA())</f>
        <v>#N/A</v>
      </c>
      <c r="G68" s="570" t="e">
        <f>IF(ISNUMBER(Regressions!G78),ROUND(Regressions!G78, 1), NA())</f>
        <v>#N/A</v>
      </c>
      <c r="H68" s="571" t="e">
        <f>IF(ISNUMBER(Regressions!H78),ROUND(Regressions!H78, 1), NA())</f>
        <v>#N/A</v>
      </c>
      <c r="I68" s="572" t="e">
        <f>IF(ISNUMBER(Regressions!I78),ROUND(Regressions!I78, 1), NA())</f>
        <v>#N/A</v>
      </c>
      <c r="J68" s="573" t="e">
        <f>IF(ISNUMBER(Regressions!K78),ROUND(Regressions!K78, 1), NA())</f>
        <v>#N/A</v>
      </c>
      <c r="K68" s="569" t="e">
        <f>IF(ISNUMBER(Regressions!L78),ROUND(Regressions!L78, 1), NA())</f>
        <v>#N/A</v>
      </c>
      <c r="L68" s="574" t="e">
        <f>IF(ISNUMBER(Regressions!M78),ROUND(Regressions!M78, 1), NA())</f>
        <v>#N/A</v>
      </c>
      <c r="M68" s="571" t="e">
        <f>IF(ISNUMBER(Regressions!N78),ROUND(Regressions!N78, 1), NA())</f>
        <v>#N/A</v>
      </c>
      <c r="N68" s="572" t="e">
        <f>IF(ISNUMBER(Regressions!O78),ROUND(Regressions!O78, 1), NA())</f>
        <v>#N/A</v>
      </c>
      <c r="O68" s="573" t="e">
        <f>IF(ISNUMBER(Regressions!Q78),ROUND(Regressions!Q78, 1), NA())</f>
        <v>#N/A</v>
      </c>
      <c r="P68" s="569" t="e">
        <f>IF(ISNUMBER(Regressions!R78),ROUND(Regressions!R78, 1), NA())</f>
        <v>#N/A</v>
      </c>
      <c r="Q68" s="575" t="e">
        <f>IF(ISNUMBER(Regressions!S78),ROUND(Regressions!S78, 1), NA())</f>
        <v>#N/A</v>
      </c>
      <c r="R68" s="571" t="e">
        <f>IF(ISNUMBER(Regressions!T78),ROUND(Regressions!T78, 1), NA())</f>
        <v>#N/A</v>
      </c>
      <c r="S68" s="572" t="e">
        <f>IF(ISNUMBER(Regressions!U78),ROUND(Regressions!U78, 1), NA())</f>
        <v>#N/A</v>
      </c>
    </row>
    <row r="69" spans="1:19" x14ac:dyDescent="0.25">
      <c r="A69" s="564" t="str">
        <f>+Introduction!$C$7</f>
        <v>Zambia</v>
      </c>
      <c r="B69" s="565">
        <f>IF(ISBLANK(Regressions!B79), " ", Regressions!B79)</f>
        <v>2003</v>
      </c>
      <c r="C69" s="564" t="str">
        <f>HLOOKUP(Introduction!$G$4,nametranslations,25,FALSE)</f>
        <v>Rural</v>
      </c>
      <c r="D69" s="567">
        <f>IF(ISBLANK(Regressions!D79), " ", Regressions!D79)</f>
        <v>3130309.6793894572</v>
      </c>
      <c r="E69" s="568" t="e">
        <f>IF(ISNUMBER(Regressions!E79),ROUND(Regressions!E79, 1), NA())</f>
        <v>#N/A</v>
      </c>
      <c r="F69" s="569" t="e">
        <f>IF(ISNUMBER(Regressions!F79),ROUND(Regressions!F79, 1), NA())</f>
        <v>#N/A</v>
      </c>
      <c r="G69" s="570" t="e">
        <f>IF(ISNUMBER(Regressions!G79),ROUND(Regressions!G79, 1), NA())</f>
        <v>#N/A</v>
      </c>
      <c r="H69" s="571" t="e">
        <f>IF(ISNUMBER(Regressions!H79),ROUND(Regressions!H79, 1), NA())</f>
        <v>#N/A</v>
      </c>
      <c r="I69" s="572" t="e">
        <f>IF(ISNUMBER(Regressions!I79),ROUND(Regressions!I79, 1), NA())</f>
        <v>#N/A</v>
      </c>
      <c r="J69" s="573" t="e">
        <f>IF(ISNUMBER(Regressions!K79),ROUND(Regressions!K79, 1), NA())</f>
        <v>#N/A</v>
      </c>
      <c r="K69" s="569" t="e">
        <f>IF(ISNUMBER(Regressions!L79),ROUND(Regressions!L79, 1), NA())</f>
        <v>#N/A</v>
      </c>
      <c r="L69" s="574" t="e">
        <f>IF(ISNUMBER(Regressions!M79),ROUND(Regressions!M79, 1), NA())</f>
        <v>#N/A</v>
      </c>
      <c r="M69" s="571" t="e">
        <f>IF(ISNUMBER(Regressions!N79),ROUND(Regressions!N79, 1), NA())</f>
        <v>#N/A</v>
      </c>
      <c r="N69" s="572" t="e">
        <f>IF(ISNUMBER(Regressions!O79),ROUND(Regressions!O79, 1), NA())</f>
        <v>#N/A</v>
      </c>
      <c r="O69" s="573" t="e">
        <f>IF(ISNUMBER(Regressions!Q79),ROUND(Regressions!Q79, 1), NA())</f>
        <v>#N/A</v>
      </c>
      <c r="P69" s="569" t="e">
        <f>IF(ISNUMBER(Regressions!R79),ROUND(Regressions!R79, 1), NA())</f>
        <v>#N/A</v>
      </c>
      <c r="Q69" s="575" t="e">
        <f>IF(ISNUMBER(Regressions!S79),ROUND(Regressions!S79, 1), NA())</f>
        <v>#N/A</v>
      </c>
      <c r="R69" s="571" t="e">
        <f>IF(ISNUMBER(Regressions!T79),ROUND(Regressions!T79, 1), NA())</f>
        <v>#N/A</v>
      </c>
      <c r="S69" s="572" t="e">
        <f>IF(ISNUMBER(Regressions!U79),ROUND(Regressions!U79, 1), NA())</f>
        <v>#N/A</v>
      </c>
    </row>
    <row r="70" spans="1:19" x14ac:dyDescent="0.25">
      <c r="A70" s="564" t="str">
        <f>+Introduction!$C$7</f>
        <v>Zambia</v>
      </c>
      <c r="B70" s="565">
        <f>IF(ISBLANK(Regressions!B80), " ", Regressions!B80)</f>
        <v>2004</v>
      </c>
      <c r="C70" s="564" t="str">
        <f>HLOOKUP(Introduction!$G$4,nametranslations,25,FALSE)</f>
        <v>Rural</v>
      </c>
      <c r="D70" s="567">
        <f>IF(ISBLANK(Regressions!D80), " ", Regressions!D80)</f>
        <v>3196318.65565567</v>
      </c>
      <c r="E70" s="568" t="e">
        <f>IF(ISNUMBER(Regressions!E80),ROUND(Regressions!E80, 1), NA())</f>
        <v>#N/A</v>
      </c>
      <c r="F70" s="569" t="e">
        <f>IF(ISNUMBER(Regressions!F80),ROUND(Regressions!F80, 1), NA())</f>
        <v>#N/A</v>
      </c>
      <c r="G70" s="570" t="e">
        <f>IF(ISNUMBER(Regressions!G80),ROUND(Regressions!G80, 1), NA())</f>
        <v>#N/A</v>
      </c>
      <c r="H70" s="571" t="e">
        <f>IF(ISNUMBER(Regressions!H80),ROUND(Regressions!H80, 1), NA())</f>
        <v>#N/A</v>
      </c>
      <c r="I70" s="572" t="e">
        <f>IF(ISNUMBER(Regressions!I80),ROUND(Regressions!I80, 1), NA())</f>
        <v>#N/A</v>
      </c>
      <c r="J70" s="573" t="e">
        <f>IF(ISNUMBER(Regressions!K80),ROUND(Regressions!K80, 1), NA())</f>
        <v>#N/A</v>
      </c>
      <c r="K70" s="569" t="e">
        <f>IF(ISNUMBER(Regressions!L80),ROUND(Regressions!L80, 1), NA())</f>
        <v>#N/A</v>
      </c>
      <c r="L70" s="574" t="e">
        <f>IF(ISNUMBER(Regressions!M80),ROUND(Regressions!M80, 1), NA())</f>
        <v>#N/A</v>
      </c>
      <c r="M70" s="571" t="e">
        <f>IF(ISNUMBER(Regressions!N80),ROUND(Regressions!N80, 1), NA())</f>
        <v>#N/A</v>
      </c>
      <c r="N70" s="572" t="e">
        <f>IF(ISNUMBER(Regressions!O80),ROUND(Regressions!O80, 1), NA())</f>
        <v>#N/A</v>
      </c>
      <c r="O70" s="573" t="e">
        <f>IF(ISNUMBER(Regressions!Q80),ROUND(Regressions!Q80, 1), NA())</f>
        <v>#N/A</v>
      </c>
      <c r="P70" s="569" t="e">
        <f>IF(ISNUMBER(Regressions!R80),ROUND(Regressions!R80, 1), NA())</f>
        <v>#N/A</v>
      </c>
      <c r="Q70" s="575" t="e">
        <f>IF(ISNUMBER(Regressions!S80),ROUND(Regressions!S80, 1), NA())</f>
        <v>#N/A</v>
      </c>
      <c r="R70" s="571" t="e">
        <f>IF(ISNUMBER(Regressions!T80),ROUND(Regressions!T80, 1), NA())</f>
        <v>#N/A</v>
      </c>
      <c r="S70" s="572" t="e">
        <f>IF(ISNUMBER(Regressions!U80),ROUND(Regressions!U80, 1), NA())</f>
        <v>#N/A</v>
      </c>
    </row>
    <row r="71" spans="1:19" x14ac:dyDescent="0.25">
      <c r="A71" s="564" t="str">
        <f>+Introduction!$C$7</f>
        <v>Zambia</v>
      </c>
      <c r="B71" s="565">
        <f>IF(ISBLANK(Regressions!B81), " ", Regressions!B81)</f>
        <v>2005</v>
      </c>
      <c r="C71" s="564" t="str">
        <f>HLOOKUP(Introduction!$G$4,nametranslations,25,FALSE)</f>
        <v>Rural</v>
      </c>
      <c r="D71" s="567">
        <f>IF(ISBLANK(Regressions!D81), " ", Regressions!D81)</f>
        <v>3261515.8546263888</v>
      </c>
      <c r="E71" s="568" t="e">
        <f>IF(ISNUMBER(Regressions!E81),ROUND(Regressions!E81, 1), NA())</f>
        <v>#N/A</v>
      </c>
      <c r="F71" s="569" t="e">
        <f>IF(ISNUMBER(Regressions!F81),ROUND(Regressions!F81, 1), NA())</f>
        <v>#N/A</v>
      </c>
      <c r="G71" s="570" t="e">
        <f>IF(ISNUMBER(Regressions!G81),ROUND(Regressions!G81, 1), NA())</f>
        <v>#N/A</v>
      </c>
      <c r="H71" s="571" t="e">
        <f>IF(ISNUMBER(Regressions!H81),ROUND(Regressions!H81, 1), NA())</f>
        <v>#N/A</v>
      </c>
      <c r="I71" s="572" t="e">
        <f>IF(ISNUMBER(Regressions!I81),ROUND(Regressions!I81, 1), NA())</f>
        <v>#N/A</v>
      </c>
      <c r="J71" s="573" t="e">
        <f>IF(ISNUMBER(Regressions!K81),ROUND(Regressions!K81, 1), NA())</f>
        <v>#N/A</v>
      </c>
      <c r="K71" s="569" t="e">
        <f>IF(ISNUMBER(Regressions!L81),ROUND(Regressions!L81, 1), NA())</f>
        <v>#N/A</v>
      </c>
      <c r="L71" s="574" t="e">
        <f>IF(ISNUMBER(Regressions!M81),ROUND(Regressions!M81, 1), NA())</f>
        <v>#N/A</v>
      </c>
      <c r="M71" s="571" t="e">
        <f>IF(ISNUMBER(Regressions!N81),ROUND(Regressions!N81, 1), NA())</f>
        <v>#N/A</v>
      </c>
      <c r="N71" s="572" t="e">
        <f>IF(ISNUMBER(Regressions!O81),ROUND(Regressions!O81, 1), NA())</f>
        <v>#N/A</v>
      </c>
      <c r="O71" s="573" t="e">
        <f>IF(ISNUMBER(Regressions!Q81),ROUND(Regressions!Q81, 1), NA())</f>
        <v>#N/A</v>
      </c>
      <c r="P71" s="569" t="e">
        <f>IF(ISNUMBER(Regressions!R81),ROUND(Regressions!R81, 1), NA())</f>
        <v>#N/A</v>
      </c>
      <c r="Q71" s="575" t="e">
        <f>IF(ISNUMBER(Regressions!S81),ROUND(Regressions!S81, 1), NA())</f>
        <v>#N/A</v>
      </c>
      <c r="R71" s="571" t="e">
        <f>IF(ISNUMBER(Regressions!T81),ROUND(Regressions!T81, 1), NA())</f>
        <v>#N/A</v>
      </c>
      <c r="S71" s="572" t="e">
        <f>IF(ISNUMBER(Regressions!U81),ROUND(Regressions!U81, 1), NA())</f>
        <v>#N/A</v>
      </c>
    </row>
    <row r="72" spans="1:19" x14ac:dyDescent="0.25">
      <c r="A72" s="564" t="str">
        <f>+Introduction!$C$7</f>
        <v>Zambia</v>
      </c>
      <c r="B72" s="565">
        <f>IF(ISBLANK(Regressions!B82), " ", Regressions!B82)</f>
        <v>2006</v>
      </c>
      <c r="C72" s="564" t="str">
        <f>HLOOKUP(Introduction!$G$4,nametranslations,25,FALSE)</f>
        <v>Rural</v>
      </c>
      <c r="D72" s="567">
        <f>IF(ISBLANK(Regressions!D82), " ", Regressions!D82)</f>
        <v>3331367.2860412598</v>
      </c>
      <c r="E72" s="568" t="e">
        <f>IF(ISNUMBER(Regressions!E82),ROUND(Regressions!E82, 1), NA())</f>
        <v>#N/A</v>
      </c>
      <c r="F72" s="569" t="e">
        <f>IF(ISNUMBER(Regressions!F82),ROUND(Regressions!F82, 1), NA())</f>
        <v>#N/A</v>
      </c>
      <c r="G72" s="570" t="e">
        <f>IF(ISNUMBER(Regressions!G82),ROUND(Regressions!G82, 1), NA())</f>
        <v>#N/A</v>
      </c>
      <c r="H72" s="571" t="e">
        <f>IF(ISNUMBER(Regressions!H82),ROUND(Regressions!H82, 1), NA())</f>
        <v>#N/A</v>
      </c>
      <c r="I72" s="572" t="e">
        <f>IF(ISNUMBER(Regressions!I82),ROUND(Regressions!I82, 1), NA())</f>
        <v>#N/A</v>
      </c>
      <c r="J72" s="573" t="e">
        <f>IF(ISNUMBER(Regressions!K82),ROUND(Regressions!K82, 1), NA())</f>
        <v>#N/A</v>
      </c>
      <c r="K72" s="569" t="e">
        <f>IF(ISNUMBER(Regressions!L82),ROUND(Regressions!L82, 1), NA())</f>
        <v>#N/A</v>
      </c>
      <c r="L72" s="574" t="e">
        <f>IF(ISNUMBER(Regressions!M82),ROUND(Regressions!M82, 1), NA())</f>
        <v>#N/A</v>
      </c>
      <c r="M72" s="571" t="e">
        <f>IF(ISNUMBER(Regressions!N82),ROUND(Regressions!N82, 1), NA())</f>
        <v>#N/A</v>
      </c>
      <c r="N72" s="572" t="e">
        <f>IF(ISNUMBER(Regressions!O82),ROUND(Regressions!O82, 1), NA())</f>
        <v>#N/A</v>
      </c>
      <c r="O72" s="573" t="e">
        <f>IF(ISNUMBER(Regressions!Q82),ROUND(Regressions!Q82, 1), NA())</f>
        <v>#N/A</v>
      </c>
      <c r="P72" s="569" t="e">
        <f>IF(ISNUMBER(Regressions!R82),ROUND(Regressions!R82, 1), NA())</f>
        <v>#N/A</v>
      </c>
      <c r="Q72" s="575" t="e">
        <f>IF(ISNUMBER(Regressions!S82),ROUND(Regressions!S82, 1), NA())</f>
        <v>#N/A</v>
      </c>
      <c r="R72" s="571" t="e">
        <f>IF(ISNUMBER(Regressions!T82),ROUND(Regressions!T82, 1), NA())</f>
        <v>#N/A</v>
      </c>
      <c r="S72" s="572" t="e">
        <f>IF(ISNUMBER(Regressions!U82),ROUND(Regressions!U82, 1), NA())</f>
        <v>#N/A</v>
      </c>
    </row>
    <row r="73" spans="1:19" x14ac:dyDescent="0.25">
      <c r="A73" s="564" t="str">
        <f>+Introduction!$C$7</f>
        <v>Zambia</v>
      </c>
      <c r="B73" s="565">
        <f>IF(ISBLANK(Regressions!B83), " ", Regressions!B83)</f>
        <v>2007</v>
      </c>
      <c r="C73" s="564" t="str">
        <f>HLOOKUP(Introduction!$G$4,nametranslations,25,FALSE)</f>
        <v>Rural</v>
      </c>
      <c r="D73" s="567">
        <f>IF(ISBLANK(Regressions!D83), " ", Regressions!D83)</f>
        <v>3403250.8843870927</v>
      </c>
      <c r="E73" s="568" t="e">
        <f>IF(ISNUMBER(Regressions!E83),ROUND(Regressions!E83, 1), NA())</f>
        <v>#N/A</v>
      </c>
      <c r="F73" s="569" t="e">
        <f>IF(ISNUMBER(Regressions!F83),ROUND(Regressions!F83, 1), NA())</f>
        <v>#N/A</v>
      </c>
      <c r="G73" s="570" t="e">
        <f>IF(ISNUMBER(Regressions!G83),ROUND(Regressions!G83, 1), NA())</f>
        <v>#N/A</v>
      </c>
      <c r="H73" s="571" t="e">
        <f>IF(ISNUMBER(Regressions!H83),ROUND(Regressions!H83, 1), NA())</f>
        <v>#N/A</v>
      </c>
      <c r="I73" s="572" t="e">
        <f>IF(ISNUMBER(Regressions!I83),ROUND(Regressions!I83, 1), NA())</f>
        <v>#N/A</v>
      </c>
      <c r="J73" s="573" t="e">
        <f>IF(ISNUMBER(Regressions!K83),ROUND(Regressions!K83, 1), NA())</f>
        <v>#N/A</v>
      </c>
      <c r="K73" s="569" t="e">
        <f>IF(ISNUMBER(Regressions!L83),ROUND(Regressions!L83, 1), NA())</f>
        <v>#N/A</v>
      </c>
      <c r="L73" s="574" t="e">
        <f>IF(ISNUMBER(Regressions!M83),ROUND(Regressions!M83, 1), NA())</f>
        <v>#N/A</v>
      </c>
      <c r="M73" s="571" t="e">
        <f>IF(ISNUMBER(Regressions!N83),ROUND(Regressions!N83, 1), NA())</f>
        <v>#N/A</v>
      </c>
      <c r="N73" s="572" t="e">
        <f>IF(ISNUMBER(Regressions!O83),ROUND(Regressions!O83, 1), NA())</f>
        <v>#N/A</v>
      </c>
      <c r="O73" s="573" t="e">
        <f>IF(ISNUMBER(Regressions!Q83),ROUND(Regressions!Q83, 1), NA())</f>
        <v>#N/A</v>
      </c>
      <c r="P73" s="569" t="e">
        <f>IF(ISNUMBER(Regressions!R83),ROUND(Regressions!R83, 1), NA())</f>
        <v>#N/A</v>
      </c>
      <c r="Q73" s="575" t="e">
        <f>IF(ISNUMBER(Regressions!S83),ROUND(Regressions!S83, 1), NA())</f>
        <v>#N/A</v>
      </c>
      <c r="R73" s="571" t="e">
        <f>IF(ISNUMBER(Regressions!T83),ROUND(Regressions!T83, 1), NA())</f>
        <v>#N/A</v>
      </c>
      <c r="S73" s="572" t="e">
        <f>IF(ISNUMBER(Regressions!U83),ROUND(Regressions!U83, 1), NA())</f>
        <v>#N/A</v>
      </c>
    </row>
    <row r="74" spans="1:19" x14ac:dyDescent="0.25">
      <c r="A74" s="564" t="str">
        <f>+Introduction!$C$7</f>
        <v>Zambia</v>
      </c>
      <c r="B74" s="565">
        <f>IF(ISBLANK(Regressions!B84), " ", Regressions!B84)</f>
        <v>2008</v>
      </c>
      <c r="C74" s="564" t="str">
        <f>HLOOKUP(Introduction!$G$4,nametranslations,25,FALSE)</f>
        <v>Rural</v>
      </c>
      <c r="D74" s="567">
        <f>IF(ISBLANK(Regressions!D84), " ", Regressions!D84)</f>
        <v>3482266.6186908726</v>
      </c>
      <c r="E74" s="568" t="e">
        <f>IF(ISNUMBER(Regressions!E84),ROUND(Regressions!E84, 1), NA())</f>
        <v>#N/A</v>
      </c>
      <c r="F74" s="569" t="e">
        <f>IF(ISNUMBER(Regressions!F84),ROUND(Regressions!F84, 1), NA())</f>
        <v>#N/A</v>
      </c>
      <c r="G74" s="570" t="e">
        <f>IF(ISNUMBER(Regressions!G84),ROUND(Regressions!G84, 1), NA())</f>
        <v>#N/A</v>
      </c>
      <c r="H74" s="571" t="e">
        <f>IF(ISNUMBER(Regressions!H84),ROUND(Regressions!H84, 1), NA())</f>
        <v>#N/A</v>
      </c>
      <c r="I74" s="572" t="e">
        <f>IF(ISNUMBER(Regressions!I84),ROUND(Regressions!I84, 1), NA())</f>
        <v>#N/A</v>
      </c>
      <c r="J74" s="573" t="e">
        <f>IF(ISNUMBER(Regressions!K84),ROUND(Regressions!K84, 1), NA())</f>
        <v>#N/A</v>
      </c>
      <c r="K74" s="569" t="e">
        <f>IF(ISNUMBER(Regressions!L84),ROUND(Regressions!L84, 1), NA())</f>
        <v>#N/A</v>
      </c>
      <c r="L74" s="574" t="e">
        <f>IF(ISNUMBER(Regressions!M84),ROUND(Regressions!M84, 1), NA())</f>
        <v>#N/A</v>
      </c>
      <c r="M74" s="571" t="e">
        <f>IF(ISNUMBER(Regressions!N84),ROUND(Regressions!N84, 1), NA())</f>
        <v>#N/A</v>
      </c>
      <c r="N74" s="572" t="e">
        <f>IF(ISNUMBER(Regressions!O84),ROUND(Regressions!O84, 1), NA())</f>
        <v>#N/A</v>
      </c>
      <c r="O74" s="573" t="e">
        <f>IF(ISNUMBER(Regressions!Q84),ROUND(Regressions!Q84, 1), NA())</f>
        <v>#N/A</v>
      </c>
      <c r="P74" s="569" t="e">
        <f>IF(ISNUMBER(Regressions!R84),ROUND(Regressions!R84, 1), NA())</f>
        <v>#N/A</v>
      </c>
      <c r="Q74" s="575" t="e">
        <f>IF(ISNUMBER(Regressions!S84),ROUND(Regressions!S84, 1), NA())</f>
        <v>#N/A</v>
      </c>
      <c r="R74" s="571" t="e">
        <f>IF(ISNUMBER(Regressions!T84),ROUND(Regressions!T84, 1), NA())</f>
        <v>#N/A</v>
      </c>
      <c r="S74" s="572" t="e">
        <f>IF(ISNUMBER(Regressions!U84),ROUND(Regressions!U84, 1), NA())</f>
        <v>#N/A</v>
      </c>
    </row>
    <row r="75" spans="1:19" x14ac:dyDescent="0.25">
      <c r="A75" s="564" t="str">
        <f>+Introduction!$C$7</f>
        <v>Zambia</v>
      </c>
      <c r="B75" s="565">
        <f>IF(ISBLANK(Regressions!B85), " ", Regressions!B85)</f>
        <v>2009</v>
      </c>
      <c r="C75" s="564" t="str">
        <f>HLOOKUP(Introduction!$G$4,nametranslations,25,FALSE)</f>
        <v>Rural</v>
      </c>
      <c r="D75" s="567">
        <f>IF(ISBLANK(Regressions!D85), " ", Regressions!D85)</f>
        <v>3564887.917321167</v>
      </c>
      <c r="E75" s="568" t="e">
        <f>IF(ISNUMBER(Regressions!E85),ROUND(Regressions!E85, 1), NA())</f>
        <v>#N/A</v>
      </c>
      <c r="F75" s="569" t="e">
        <f>IF(ISNUMBER(Regressions!F85),ROUND(Regressions!F85, 1), NA())</f>
        <v>#N/A</v>
      </c>
      <c r="G75" s="570" t="e">
        <f>IF(ISNUMBER(Regressions!G85),ROUND(Regressions!G85, 1), NA())</f>
        <v>#N/A</v>
      </c>
      <c r="H75" s="571" t="e">
        <f>IF(ISNUMBER(Regressions!H85),ROUND(Regressions!H85, 1), NA())</f>
        <v>#N/A</v>
      </c>
      <c r="I75" s="572" t="e">
        <f>IF(ISNUMBER(Regressions!I85),ROUND(Regressions!I85, 1), NA())</f>
        <v>#N/A</v>
      </c>
      <c r="J75" s="573" t="e">
        <f>IF(ISNUMBER(Regressions!K85),ROUND(Regressions!K85, 1), NA())</f>
        <v>#N/A</v>
      </c>
      <c r="K75" s="569" t="e">
        <f>IF(ISNUMBER(Regressions!L85),ROUND(Regressions!L85, 1), NA())</f>
        <v>#N/A</v>
      </c>
      <c r="L75" s="574" t="e">
        <f>IF(ISNUMBER(Regressions!M85),ROUND(Regressions!M85, 1), NA())</f>
        <v>#N/A</v>
      </c>
      <c r="M75" s="571" t="e">
        <f>IF(ISNUMBER(Regressions!N85),ROUND(Regressions!N85, 1), NA())</f>
        <v>#N/A</v>
      </c>
      <c r="N75" s="572" t="e">
        <f>IF(ISNUMBER(Regressions!O85),ROUND(Regressions!O85, 1), NA())</f>
        <v>#N/A</v>
      </c>
      <c r="O75" s="573" t="e">
        <f>IF(ISNUMBER(Regressions!Q85),ROUND(Regressions!Q85, 1), NA())</f>
        <v>#N/A</v>
      </c>
      <c r="P75" s="569" t="e">
        <f>IF(ISNUMBER(Regressions!R85),ROUND(Regressions!R85, 1), NA())</f>
        <v>#N/A</v>
      </c>
      <c r="Q75" s="575" t="e">
        <f>IF(ISNUMBER(Regressions!S85),ROUND(Regressions!S85, 1), NA())</f>
        <v>#N/A</v>
      </c>
      <c r="R75" s="571" t="e">
        <f>IF(ISNUMBER(Regressions!T85),ROUND(Regressions!T85, 1), NA())</f>
        <v>#N/A</v>
      </c>
      <c r="S75" s="572" t="e">
        <f>IF(ISNUMBER(Regressions!U85),ROUND(Regressions!U85, 1), NA())</f>
        <v>#N/A</v>
      </c>
    </row>
    <row r="76" spans="1:19" x14ac:dyDescent="0.25">
      <c r="A76" s="564" t="str">
        <f>+Introduction!$C$7</f>
        <v>Zambia</v>
      </c>
      <c r="B76" s="565">
        <f>IF(ISBLANK(Regressions!B86), " ", Regressions!B86)</f>
        <v>2010</v>
      </c>
      <c r="C76" s="564" t="str">
        <f>HLOOKUP(Introduction!$G$4,nametranslations,25,FALSE)</f>
        <v>Rural</v>
      </c>
      <c r="D76" s="567">
        <f>IF(ISBLANK(Regressions!D86), " ", Regressions!D86)</f>
        <v>3652333.0235687257</v>
      </c>
      <c r="E76" s="568" t="e">
        <f>IF(ISNUMBER(Regressions!E86),ROUND(Regressions!E86, 1), NA())</f>
        <v>#N/A</v>
      </c>
      <c r="F76" s="569" t="e">
        <f>IF(ISNUMBER(Regressions!F86),ROUND(Regressions!F86, 1), NA())</f>
        <v>#N/A</v>
      </c>
      <c r="G76" s="570" t="e">
        <f>IF(ISNUMBER(Regressions!G86),ROUND(Regressions!G86, 1), NA())</f>
        <v>#N/A</v>
      </c>
      <c r="H76" s="571" t="e">
        <f>IF(ISNUMBER(Regressions!H86),ROUND(Regressions!H86, 1), NA())</f>
        <v>#N/A</v>
      </c>
      <c r="I76" s="572" t="e">
        <f>IF(ISNUMBER(Regressions!I86),ROUND(Regressions!I86, 1), NA())</f>
        <v>#N/A</v>
      </c>
      <c r="J76" s="573" t="e">
        <f>IF(ISNUMBER(Regressions!K86),ROUND(Regressions!K86, 1), NA())</f>
        <v>#N/A</v>
      </c>
      <c r="K76" s="569" t="e">
        <f>IF(ISNUMBER(Regressions!L86),ROUND(Regressions!L86, 1), NA())</f>
        <v>#N/A</v>
      </c>
      <c r="L76" s="574" t="e">
        <f>IF(ISNUMBER(Regressions!M86),ROUND(Regressions!M86, 1), NA())</f>
        <v>#N/A</v>
      </c>
      <c r="M76" s="571" t="e">
        <f>IF(ISNUMBER(Regressions!N86),ROUND(Regressions!N86, 1), NA())</f>
        <v>#N/A</v>
      </c>
      <c r="N76" s="572" t="e">
        <f>IF(ISNUMBER(Regressions!O86),ROUND(Regressions!O86, 1), NA())</f>
        <v>#N/A</v>
      </c>
      <c r="O76" s="573" t="e">
        <f>IF(ISNUMBER(Regressions!Q86),ROUND(Regressions!Q86, 1), NA())</f>
        <v>#N/A</v>
      </c>
      <c r="P76" s="569" t="e">
        <f>IF(ISNUMBER(Regressions!R86),ROUND(Regressions!R86, 1), NA())</f>
        <v>#N/A</v>
      </c>
      <c r="Q76" s="575" t="e">
        <f>IF(ISNUMBER(Regressions!S86),ROUND(Regressions!S86, 1), NA())</f>
        <v>#N/A</v>
      </c>
      <c r="R76" s="571" t="e">
        <f>IF(ISNUMBER(Regressions!T86),ROUND(Regressions!T86, 1), NA())</f>
        <v>#N/A</v>
      </c>
      <c r="S76" s="572" t="e">
        <f>IF(ISNUMBER(Regressions!U86),ROUND(Regressions!U86, 1), NA())</f>
        <v>#N/A</v>
      </c>
    </row>
    <row r="77" spans="1:19" x14ac:dyDescent="0.25">
      <c r="A77" s="564" t="str">
        <f>+Introduction!$C$7</f>
        <v>Zambia</v>
      </c>
      <c r="B77" s="565">
        <f>IF(ISBLANK(Regressions!B87), " ", Regressions!B87)</f>
        <v>2011</v>
      </c>
      <c r="C77" s="564" t="str">
        <f>HLOOKUP(Introduction!$G$4,nametranslations,25,FALSE)</f>
        <v>Rural</v>
      </c>
      <c r="D77" s="567">
        <f>IF(ISBLANK(Regressions!D87), " ", Regressions!D87)</f>
        <v>3740043.0581983947</v>
      </c>
      <c r="E77" s="568">
        <f>IF(ISNUMBER(Regressions!E87),ROUND(Regressions!E87, 1), NA())</f>
        <v>95.5</v>
      </c>
      <c r="F77" s="569">
        <f>IF(ISNUMBER(Regressions!F87),ROUND(Regressions!F87, 1), NA())</f>
        <v>81.900000000000006</v>
      </c>
      <c r="G77" s="570" t="e">
        <f>IF(ISNUMBER(Regressions!G87),ROUND(Regressions!G87, 1), NA())</f>
        <v>#N/A</v>
      </c>
      <c r="H77" s="571" t="e">
        <f>IF(ISNUMBER(Regressions!H87),ROUND(Regressions!H87, 1), NA())</f>
        <v>#N/A</v>
      </c>
      <c r="I77" s="572">
        <f>IF(ISNUMBER(Regressions!I87),ROUND(Regressions!I87, 1), NA())</f>
        <v>18.100000000000001</v>
      </c>
      <c r="J77" s="573" t="e">
        <f>IF(ISNUMBER(Regressions!K87),ROUND(Regressions!K87, 1), NA())</f>
        <v>#N/A</v>
      </c>
      <c r="K77" s="569" t="e">
        <f>IF(ISNUMBER(Regressions!L87),ROUND(Regressions!L87, 1), NA())</f>
        <v>#N/A</v>
      </c>
      <c r="L77" s="574" t="e">
        <f>IF(ISNUMBER(Regressions!M87),ROUND(Regressions!M87, 1), NA())</f>
        <v>#N/A</v>
      </c>
      <c r="M77" s="571" t="e">
        <f>IF(ISNUMBER(Regressions!N87),ROUND(Regressions!N87, 1), NA())</f>
        <v>#N/A</v>
      </c>
      <c r="N77" s="572" t="e">
        <f>IF(ISNUMBER(Regressions!O87),ROUND(Regressions!O87, 1), NA())</f>
        <v>#N/A</v>
      </c>
      <c r="O77" s="573" t="e">
        <f>IF(ISNUMBER(Regressions!Q87),ROUND(Regressions!Q87, 1), NA())</f>
        <v>#N/A</v>
      </c>
      <c r="P77" s="569" t="e">
        <f>IF(ISNUMBER(Regressions!R87),ROUND(Regressions!R87, 1), NA())</f>
        <v>#N/A</v>
      </c>
      <c r="Q77" s="575" t="e">
        <f>IF(ISNUMBER(Regressions!S87),ROUND(Regressions!S87, 1), NA())</f>
        <v>#N/A</v>
      </c>
      <c r="R77" s="571" t="e">
        <f>IF(ISNUMBER(Regressions!T87),ROUND(Regressions!T87, 1), NA())</f>
        <v>#N/A</v>
      </c>
      <c r="S77" s="572" t="e">
        <f>IF(ISNUMBER(Regressions!U87),ROUND(Regressions!U87, 1), NA())</f>
        <v>#N/A</v>
      </c>
    </row>
    <row r="78" spans="1:19" x14ac:dyDescent="0.25">
      <c r="A78" s="564" t="str">
        <f>+Introduction!$C$7</f>
        <v>Zambia</v>
      </c>
      <c r="B78" s="565">
        <f>IF(ISBLANK(Regressions!B88), " ", Regressions!B88)</f>
        <v>2012</v>
      </c>
      <c r="C78" s="564" t="str">
        <f>HLOOKUP(Introduction!$G$4,nametranslations,25,FALSE)</f>
        <v>Rural</v>
      </c>
      <c r="D78" s="567">
        <f>IF(ISBLANK(Regressions!D88), " ", Regressions!D88)</f>
        <v>3828883.1092829132</v>
      </c>
      <c r="E78" s="568">
        <f>IF(ISNUMBER(Regressions!E88),ROUND(Regressions!E88, 1), NA())</f>
        <v>95.5</v>
      </c>
      <c r="F78" s="569">
        <f>IF(ISNUMBER(Regressions!F88),ROUND(Regressions!F88, 1), NA())</f>
        <v>81.900000000000006</v>
      </c>
      <c r="G78" s="570" t="e">
        <f>IF(ISNUMBER(Regressions!G88),ROUND(Regressions!G88, 1), NA())</f>
        <v>#N/A</v>
      </c>
      <c r="H78" s="571" t="e">
        <f>IF(ISNUMBER(Regressions!H88),ROUND(Regressions!H88, 1), NA())</f>
        <v>#N/A</v>
      </c>
      <c r="I78" s="572">
        <f>IF(ISNUMBER(Regressions!I88),ROUND(Regressions!I88, 1), NA())</f>
        <v>18.100000000000001</v>
      </c>
      <c r="J78" s="573" t="e">
        <f>IF(ISNUMBER(Regressions!K88),ROUND(Regressions!K88, 1), NA())</f>
        <v>#N/A</v>
      </c>
      <c r="K78" s="569" t="e">
        <f>IF(ISNUMBER(Regressions!L88),ROUND(Regressions!L88, 1), NA())</f>
        <v>#N/A</v>
      </c>
      <c r="L78" s="574" t="e">
        <f>IF(ISNUMBER(Regressions!M88),ROUND(Regressions!M88, 1), NA())</f>
        <v>#N/A</v>
      </c>
      <c r="M78" s="571" t="e">
        <f>IF(ISNUMBER(Regressions!N88),ROUND(Regressions!N88, 1), NA())</f>
        <v>#N/A</v>
      </c>
      <c r="N78" s="572" t="e">
        <f>IF(ISNUMBER(Regressions!O88),ROUND(Regressions!O88, 1), NA())</f>
        <v>#N/A</v>
      </c>
      <c r="O78" s="573" t="e">
        <f>IF(ISNUMBER(Regressions!Q88),ROUND(Regressions!Q88, 1), NA())</f>
        <v>#N/A</v>
      </c>
      <c r="P78" s="569" t="e">
        <f>IF(ISNUMBER(Regressions!R88),ROUND(Regressions!R88, 1), NA())</f>
        <v>#N/A</v>
      </c>
      <c r="Q78" s="575" t="e">
        <f>IF(ISNUMBER(Regressions!S88),ROUND(Regressions!S88, 1), NA())</f>
        <v>#N/A</v>
      </c>
      <c r="R78" s="571" t="e">
        <f>IF(ISNUMBER(Regressions!T88),ROUND(Regressions!T88, 1), NA())</f>
        <v>#N/A</v>
      </c>
      <c r="S78" s="572" t="e">
        <f>IF(ISNUMBER(Regressions!U88),ROUND(Regressions!U88, 1), NA())</f>
        <v>#N/A</v>
      </c>
    </row>
    <row r="79" spans="1:19" x14ac:dyDescent="0.25">
      <c r="A79" s="564" t="str">
        <f>+Introduction!$C$7</f>
        <v>Zambia</v>
      </c>
      <c r="B79" s="565">
        <f>IF(ISBLANK(Regressions!B89), " ", Regressions!B89)</f>
        <v>2013</v>
      </c>
      <c r="C79" s="564" t="str">
        <f>HLOOKUP(Introduction!$G$4,nametranslations,25,FALSE)</f>
        <v>Rural</v>
      </c>
      <c r="D79" s="567">
        <f>IF(ISBLANK(Regressions!D89), " ", Regressions!D89)</f>
        <v>3917003.5333711626</v>
      </c>
      <c r="E79" s="568">
        <f>IF(ISNUMBER(Regressions!E89),ROUND(Regressions!E89, 1), NA())</f>
        <v>95.5</v>
      </c>
      <c r="F79" s="569">
        <f>IF(ISNUMBER(Regressions!F89),ROUND(Regressions!F89, 1), NA())</f>
        <v>81.900000000000006</v>
      </c>
      <c r="G79" s="570">
        <f>IF(ISNUMBER(Regressions!G89),ROUND(Regressions!G89, 1), NA())</f>
        <v>78.599999999999994</v>
      </c>
      <c r="H79" s="571">
        <f>IF(ISNUMBER(Regressions!H89),ROUND(Regressions!H89, 1), NA())</f>
        <v>3.3</v>
      </c>
      <c r="I79" s="572">
        <f>IF(ISNUMBER(Regressions!I89),ROUND(Regressions!I89, 1), NA())</f>
        <v>18.100000000000001</v>
      </c>
      <c r="J79" s="573">
        <f>IF(ISNUMBER(Regressions!K89),ROUND(Regressions!K89, 1), NA())</f>
        <v>99</v>
      </c>
      <c r="K79" s="569">
        <f>IF(ISNUMBER(Regressions!L89),ROUND(Regressions!L89, 1), NA())</f>
        <v>89</v>
      </c>
      <c r="L79" s="574">
        <f>IF(ISNUMBER(Regressions!M89),ROUND(Regressions!M89, 1), NA())</f>
        <v>23</v>
      </c>
      <c r="M79" s="571">
        <f>IF(ISNUMBER(Regressions!N89),ROUND(Regressions!N89, 1), NA())</f>
        <v>66</v>
      </c>
      <c r="N79" s="572">
        <f>IF(ISNUMBER(Regressions!O89),ROUND(Regressions!O89, 1), NA())</f>
        <v>11</v>
      </c>
      <c r="O79" s="573">
        <f>IF(ISNUMBER(Regressions!Q89),ROUND(Regressions!Q89, 1), NA())</f>
        <v>62</v>
      </c>
      <c r="P79" s="569">
        <f>IF(ISNUMBER(Regressions!R89),ROUND(Regressions!R89, 1), NA())</f>
        <v>48</v>
      </c>
      <c r="Q79" s="575">
        <f>IF(ISNUMBER(Regressions!S89),ROUND(Regressions!S89, 1), NA())</f>
        <v>19</v>
      </c>
      <c r="R79" s="571">
        <f>IF(ISNUMBER(Regressions!T89),ROUND(Regressions!T89, 1), NA())</f>
        <v>29</v>
      </c>
      <c r="S79" s="572">
        <f>IF(ISNUMBER(Regressions!U89),ROUND(Regressions!U89, 1), NA())</f>
        <v>52</v>
      </c>
    </row>
    <row r="80" spans="1:19" x14ac:dyDescent="0.25">
      <c r="A80" s="564" t="str">
        <f>+Introduction!$C$7</f>
        <v>Zambia</v>
      </c>
      <c r="B80" s="565">
        <f>IF(ISBLANK(Regressions!B90), " ", Regressions!B90)</f>
        <v>2014</v>
      </c>
      <c r="C80" s="564" t="str">
        <f>HLOOKUP(Introduction!$G$4,nametranslations,25,FALSE)</f>
        <v>Rural</v>
      </c>
      <c r="D80" s="567">
        <f>IF(ISBLANK(Regressions!D90), " ", Regressions!D90)</f>
        <v>4004178.5828646473</v>
      </c>
      <c r="E80" s="568">
        <f>IF(ISNUMBER(Regressions!E90),ROUND(Regressions!E90, 1), NA())</f>
        <v>95.5</v>
      </c>
      <c r="F80" s="569">
        <f>IF(ISNUMBER(Regressions!F90),ROUND(Regressions!F90, 1), NA())</f>
        <v>81.900000000000006</v>
      </c>
      <c r="G80" s="570">
        <f>IF(ISNUMBER(Regressions!G90),ROUND(Regressions!G90, 1), NA())</f>
        <v>78.599999999999994</v>
      </c>
      <c r="H80" s="571">
        <f>IF(ISNUMBER(Regressions!H90),ROUND(Regressions!H90, 1), NA())</f>
        <v>3.3</v>
      </c>
      <c r="I80" s="572">
        <f>IF(ISNUMBER(Regressions!I90),ROUND(Regressions!I90, 1), NA())</f>
        <v>18.100000000000001</v>
      </c>
      <c r="J80" s="573">
        <f>IF(ISNUMBER(Regressions!K90),ROUND(Regressions!K90, 1), NA())</f>
        <v>99</v>
      </c>
      <c r="K80" s="569">
        <f>IF(ISNUMBER(Regressions!L90),ROUND(Regressions!L90, 1), NA())</f>
        <v>89</v>
      </c>
      <c r="L80" s="574">
        <f>IF(ISNUMBER(Regressions!M90),ROUND(Regressions!M90, 1), NA())</f>
        <v>23</v>
      </c>
      <c r="M80" s="571">
        <f>IF(ISNUMBER(Regressions!N90),ROUND(Regressions!N90, 1), NA())</f>
        <v>66</v>
      </c>
      <c r="N80" s="572">
        <f>IF(ISNUMBER(Regressions!O90),ROUND(Regressions!O90, 1), NA())</f>
        <v>11</v>
      </c>
      <c r="O80" s="573">
        <f>IF(ISNUMBER(Regressions!Q90),ROUND(Regressions!Q90, 1), NA())</f>
        <v>62</v>
      </c>
      <c r="P80" s="569">
        <f>IF(ISNUMBER(Regressions!R90),ROUND(Regressions!R90, 1), NA())</f>
        <v>48</v>
      </c>
      <c r="Q80" s="575">
        <f>IF(ISNUMBER(Regressions!S90),ROUND(Regressions!S90, 1), NA())</f>
        <v>19</v>
      </c>
      <c r="R80" s="571">
        <f>IF(ISNUMBER(Regressions!T90),ROUND(Regressions!T90, 1), NA())</f>
        <v>29</v>
      </c>
      <c r="S80" s="572">
        <f>IF(ISNUMBER(Regressions!U90),ROUND(Regressions!U90, 1), NA())</f>
        <v>52</v>
      </c>
    </row>
    <row r="81" spans="1:19" x14ac:dyDescent="0.25">
      <c r="A81" s="564" t="str">
        <f>+Introduction!$C$7</f>
        <v>Zambia</v>
      </c>
      <c r="B81" s="565">
        <f>IF(ISBLANK(Regressions!B91), " ", Regressions!B91)</f>
        <v>2015</v>
      </c>
      <c r="C81" s="564" t="str">
        <f>HLOOKUP(Introduction!$G$4,nametranslations,25,FALSE)</f>
        <v>Rural</v>
      </c>
      <c r="D81" s="567">
        <f>IF(ISBLANK(Regressions!D91), " ", Regressions!D91)</f>
        <v>4088474.8580593108</v>
      </c>
      <c r="E81" s="568">
        <f>IF(ISNUMBER(Regressions!E91),ROUND(Regressions!E91, 1), NA())</f>
        <v>95.5</v>
      </c>
      <c r="F81" s="569">
        <f>IF(ISNUMBER(Regressions!F91),ROUND(Regressions!F91, 1), NA())</f>
        <v>81.900000000000006</v>
      </c>
      <c r="G81" s="570">
        <f>IF(ISNUMBER(Regressions!G91),ROUND(Regressions!G91, 1), NA())</f>
        <v>78.599999999999994</v>
      </c>
      <c r="H81" s="571">
        <f>IF(ISNUMBER(Regressions!H91),ROUND(Regressions!H91, 1), NA())</f>
        <v>3.3</v>
      </c>
      <c r="I81" s="572">
        <f>IF(ISNUMBER(Regressions!I91),ROUND(Regressions!I91, 1), NA())</f>
        <v>18.100000000000001</v>
      </c>
      <c r="J81" s="573">
        <f>IF(ISNUMBER(Regressions!K91),ROUND(Regressions!K91, 1), NA())</f>
        <v>99</v>
      </c>
      <c r="K81" s="569">
        <f>IF(ISNUMBER(Regressions!L91),ROUND(Regressions!L91, 1), NA())</f>
        <v>89</v>
      </c>
      <c r="L81" s="574">
        <f>IF(ISNUMBER(Regressions!M91),ROUND(Regressions!M91, 1), NA())</f>
        <v>23</v>
      </c>
      <c r="M81" s="571">
        <f>IF(ISNUMBER(Regressions!N91),ROUND(Regressions!N91, 1), NA())</f>
        <v>66</v>
      </c>
      <c r="N81" s="572">
        <f>IF(ISNUMBER(Regressions!O91),ROUND(Regressions!O91, 1), NA())</f>
        <v>11</v>
      </c>
      <c r="O81" s="573">
        <f>IF(ISNUMBER(Regressions!Q91),ROUND(Regressions!Q91, 1), NA())</f>
        <v>62</v>
      </c>
      <c r="P81" s="569">
        <f>IF(ISNUMBER(Regressions!R91),ROUND(Regressions!R91, 1), NA())</f>
        <v>48</v>
      </c>
      <c r="Q81" s="575">
        <f>IF(ISNUMBER(Regressions!S91),ROUND(Regressions!S91, 1), NA())</f>
        <v>19</v>
      </c>
      <c r="R81" s="571">
        <f>IF(ISNUMBER(Regressions!T91),ROUND(Regressions!T91, 1), NA())</f>
        <v>29</v>
      </c>
      <c r="S81" s="572">
        <f>IF(ISNUMBER(Regressions!U91),ROUND(Regressions!U91, 1), NA())</f>
        <v>52</v>
      </c>
    </row>
    <row r="82" spans="1:19" x14ac:dyDescent="0.25">
      <c r="A82" s="564" t="str">
        <f>+Introduction!$C$7</f>
        <v>Zambia</v>
      </c>
      <c r="B82" s="565">
        <f>IF(ISBLANK(Regressions!B92), " ", Regressions!B92)</f>
        <v>2016</v>
      </c>
      <c r="C82" s="564" t="str">
        <f>HLOOKUP(Introduction!$G$4,nametranslations,25,FALSE)</f>
        <v>Rural</v>
      </c>
      <c r="D82" s="567">
        <f>IF(ISBLANK(Regressions!D92), " ", Regressions!D92)</f>
        <v>4169266.9100737376</v>
      </c>
      <c r="E82" s="568">
        <f>IF(ISNUMBER(Regressions!E92),ROUND(Regressions!E92, 1), NA())</f>
        <v>95.5</v>
      </c>
      <c r="F82" s="569">
        <f>IF(ISNUMBER(Regressions!F92),ROUND(Regressions!F92, 1), NA())</f>
        <v>81.900000000000006</v>
      </c>
      <c r="G82" s="570">
        <f>IF(ISNUMBER(Regressions!G92),ROUND(Regressions!G92, 1), NA())</f>
        <v>78.599999999999994</v>
      </c>
      <c r="H82" s="571">
        <f>IF(ISNUMBER(Regressions!H92),ROUND(Regressions!H92, 1), NA())</f>
        <v>3.3</v>
      </c>
      <c r="I82" s="572">
        <f>IF(ISNUMBER(Regressions!I92),ROUND(Regressions!I92, 1), NA())</f>
        <v>18.100000000000001</v>
      </c>
      <c r="J82" s="573">
        <f>IF(ISNUMBER(Regressions!K92),ROUND(Regressions!K92, 1), NA())</f>
        <v>99</v>
      </c>
      <c r="K82" s="569">
        <f>IF(ISNUMBER(Regressions!L92),ROUND(Regressions!L92, 1), NA())</f>
        <v>89</v>
      </c>
      <c r="L82" s="574">
        <f>IF(ISNUMBER(Regressions!M92),ROUND(Regressions!M92, 1), NA())</f>
        <v>23</v>
      </c>
      <c r="M82" s="571">
        <f>IF(ISNUMBER(Regressions!N92),ROUND(Regressions!N92, 1), NA())</f>
        <v>66</v>
      </c>
      <c r="N82" s="572">
        <f>IF(ISNUMBER(Regressions!O92),ROUND(Regressions!O92, 1), NA())</f>
        <v>11</v>
      </c>
      <c r="O82" s="573">
        <f>IF(ISNUMBER(Regressions!Q92),ROUND(Regressions!Q92, 1), NA())</f>
        <v>62</v>
      </c>
      <c r="P82" s="569">
        <f>IF(ISNUMBER(Regressions!R92),ROUND(Regressions!R92, 1), NA())</f>
        <v>48</v>
      </c>
      <c r="Q82" s="575">
        <f>IF(ISNUMBER(Regressions!S92),ROUND(Regressions!S92, 1), NA())</f>
        <v>19</v>
      </c>
      <c r="R82" s="571">
        <f>IF(ISNUMBER(Regressions!T92),ROUND(Regressions!T92, 1), NA())</f>
        <v>29</v>
      </c>
      <c r="S82" s="572">
        <f>IF(ISNUMBER(Regressions!U92),ROUND(Regressions!U92, 1), NA())</f>
        <v>52</v>
      </c>
    </row>
    <row r="83" spans="1:19" x14ac:dyDescent="0.25">
      <c r="A83" s="564" t="str">
        <f>+Introduction!$C$7</f>
        <v>Zambia</v>
      </c>
      <c r="B83" s="565">
        <f>IF(ISBLANK(Regressions!B93), " ", Regressions!B93)</f>
        <v>2017</v>
      </c>
      <c r="C83" s="564" t="str">
        <f>HLOOKUP(Introduction!$G$4,nametranslations,25,FALSE)</f>
        <v>Rural</v>
      </c>
      <c r="D83" s="567">
        <f>IF(ISBLANK(Regressions!D93), " ", Regressions!D93)</f>
        <v>4246253.2541491697</v>
      </c>
      <c r="E83" s="568">
        <f>IF(ISNUMBER(Regressions!E93),ROUND(Regressions!E93, 1), NA())</f>
        <v>95.5</v>
      </c>
      <c r="F83" s="569">
        <f>IF(ISNUMBER(Regressions!F93),ROUND(Regressions!F93, 1), NA())</f>
        <v>81.900000000000006</v>
      </c>
      <c r="G83" s="570">
        <f>IF(ISNUMBER(Regressions!G93),ROUND(Regressions!G93, 1), NA())</f>
        <v>78.599999999999994</v>
      </c>
      <c r="H83" s="571">
        <f>IF(ISNUMBER(Regressions!H93),ROUND(Regressions!H93, 1), NA())</f>
        <v>3.3</v>
      </c>
      <c r="I83" s="572">
        <f>IF(ISNUMBER(Regressions!I93),ROUND(Regressions!I93, 1), NA())</f>
        <v>18.100000000000001</v>
      </c>
      <c r="J83" s="573">
        <f>IF(ISNUMBER(Regressions!K93),ROUND(Regressions!K93, 1), NA())</f>
        <v>99</v>
      </c>
      <c r="K83" s="569">
        <f>IF(ISNUMBER(Regressions!L93),ROUND(Regressions!L93, 1), NA())</f>
        <v>89</v>
      </c>
      <c r="L83" s="574">
        <f>IF(ISNUMBER(Regressions!M93),ROUND(Regressions!M93, 1), NA())</f>
        <v>23</v>
      </c>
      <c r="M83" s="571">
        <f>IF(ISNUMBER(Regressions!N93),ROUND(Regressions!N93, 1), NA())</f>
        <v>66</v>
      </c>
      <c r="N83" s="572">
        <f>IF(ISNUMBER(Regressions!O93),ROUND(Regressions!O93, 1), NA())</f>
        <v>11</v>
      </c>
      <c r="O83" s="573">
        <f>IF(ISNUMBER(Regressions!Q93),ROUND(Regressions!Q93, 1), NA())</f>
        <v>62</v>
      </c>
      <c r="P83" s="569">
        <f>IF(ISNUMBER(Regressions!R93),ROUND(Regressions!R93, 1), NA())</f>
        <v>48</v>
      </c>
      <c r="Q83" s="575">
        <f>IF(ISNUMBER(Regressions!S93),ROUND(Regressions!S93, 1), NA())</f>
        <v>19</v>
      </c>
      <c r="R83" s="571">
        <f>IF(ISNUMBER(Regressions!T93),ROUND(Regressions!T93, 1), NA())</f>
        <v>29</v>
      </c>
      <c r="S83" s="572">
        <f>IF(ISNUMBER(Regressions!U93),ROUND(Regressions!U93, 1), NA())</f>
        <v>52</v>
      </c>
    </row>
    <row r="84" spans="1:19" x14ac:dyDescent="0.25">
      <c r="A84" s="564" t="str">
        <f>+Introduction!$C$7</f>
        <v>Zambia</v>
      </c>
      <c r="B84" s="565">
        <f>IF(ISBLANK(Regressions!B94), " ", Regressions!B94)</f>
        <v>2018</v>
      </c>
      <c r="C84" s="564" t="str">
        <f>HLOOKUP(Introduction!$G$4,nametranslations,25,FALSE)</f>
        <v>Rural</v>
      </c>
      <c r="D84" s="567">
        <f>IF(ISBLANK(Regressions!D94), " ", Regressions!D94)</f>
        <v>4317190.9457281874</v>
      </c>
      <c r="E84" s="568">
        <f>IF(ISNUMBER(Regressions!E94),ROUND(Regressions!E94, 1), NA())</f>
        <v>95.5</v>
      </c>
      <c r="F84" s="569">
        <f>IF(ISNUMBER(Regressions!F94),ROUND(Regressions!F94, 1), NA())</f>
        <v>81.900000000000006</v>
      </c>
      <c r="G84" s="570">
        <f>IF(ISNUMBER(Regressions!G94),ROUND(Regressions!G94, 1), NA())</f>
        <v>78.599999999999994</v>
      </c>
      <c r="H84" s="571">
        <f>IF(ISNUMBER(Regressions!H94),ROUND(Regressions!H94, 1), NA())</f>
        <v>3.3</v>
      </c>
      <c r="I84" s="572">
        <f>IF(ISNUMBER(Regressions!I94),ROUND(Regressions!I94, 1), NA())</f>
        <v>18.100000000000001</v>
      </c>
      <c r="J84" s="573">
        <f>IF(ISNUMBER(Regressions!K94),ROUND(Regressions!K94, 1), NA())</f>
        <v>99</v>
      </c>
      <c r="K84" s="569">
        <f>IF(ISNUMBER(Regressions!L94),ROUND(Regressions!L94, 1), NA())</f>
        <v>89</v>
      </c>
      <c r="L84" s="574">
        <f>IF(ISNUMBER(Regressions!M94),ROUND(Regressions!M94, 1), NA())</f>
        <v>23</v>
      </c>
      <c r="M84" s="571">
        <f>IF(ISNUMBER(Regressions!N94),ROUND(Regressions!N94, 1), NA())</f>
        <v>66</v>
      </c>
      <c r="N84" s="572">
        <f>IF(ISNUMBER(Regressions!O94),ROUND(Regressions!O94, 1), NA())</f>
        <v>11</v>
      </c>
      <c r="O84" s="573">
        <f>IF(ISNUMBER(Regressions!Q94),ROUND(Regressions!Q94, 1), NA())</f>
        <v>62</v>
      </c>
      <c r="P84" s="569">
        <f>IF(ISNUMBER(Regressions!R94),ROUND(Regressions!R94, 1), NA())</f>
        <v>48</v>
      </c>
      <c r="Q84" s="575">
        <f>IF(ISNUMBER(Regressions!S94),ROUND(Regressions!S94, 1), NA())</f>
        <v>19</v>
      </c>
      <c r="R84" s="571">
        <f>IF(ISNUMBER(Regressions!T94),ROUND(Regressions!T94, 1), NA())</f>
        <v>29</v>
      </c>
      <c r="S84" s="572">
        <f>IF(ISNUMBER(Regressions!U94),ROUND(Regressions!U94, 1), NA())</f>
        <v>52</v>
      </c>
    </row>
    <row r="85" spans="1:19" x14ac:dyDescent="0.25">
      <c r="A85" s="564" t="str">
        <f>+Introduction!$C$7</f>
        <v>Zambia</v>
      </c>
      <c r="B85" s="565">
        <f>IF(ISBLANK(Regressions!B95), " ", Regressions!B95)</f>
        <v>2019</v>
      </c>
      <c r="C85" s="564" t="str">
        <f>HLOOKUP(Introduction!$G$4,nametranslations,25,FALSE)</f>
        <v>Rural</v>
      </c>
      <c r="D85" s="567">
        <f>IF(ISBLANK(Regressions!D95), " ", Regressions!D95)</f>
        <v>4382388.996319198</v>
      </c>
      <c r="E85" s="568">
        <f>IF(ISNUMBER(Regressions!E95),ROUND(Regressions!E95, 1), NA())</f>
        <v>95.5</v>
      </c>
      <c r="F85" s="569">
        <f>IF(ISNUMBER(Regressions!F95),ROUND(Regressions!F95, 1), NA())</f>
        <v>81.900000000000006</v>
      </c>
      <c r="G85" s="570">
        <f>IF(ISNUMBER(Regressions!G95),ROUND(Regressions!G95, 1), NA())</f>
        <v>78.599999999999994</v>
      </c>
      <c r="H85" s="571">
        <f>IF(ISNUMBER(Regressions!H95),ROUND(Regressions!H95, 1), NA())</f>
        <v>3.3</v>
      </c>
      <c r="I85" s="572">
        <f>IF(ISNUMBER(Regressions!I95),ROUND(Regressions!I95, 1), NA())</f>
        <v>18.100000000000001</v>
      </c>
      <c r="J85" s="573">
        <f>IF(ISNUMBER(Regressions!K95),ROUND(Regressions!K95, 1), NA())</f>
        <v>99</v>
      </c>
      <c r="K85" s="569">
        <f>IF(ISNUMBER(Regressions!L95),ROUND(Regressions!L95, 1), NA())</f>
        <v>89</v>
      </c>
      <c r="L85" s="574">
        <f>IF(ISNUMBER(Regressions!M95),ROUND(Regressions!M95, 1), NA())</f>
        <v>23</v>
      </c>
      <c r="M85" s="571">
        <f>IF(ISNUMBER(Regressions!N95),ROUND(Regressions!N95, 1), NA())</f>
        <v>66</v>
      </c>
      <c r="N85" s="572">
        <f>IF(ISNUMBER(Regressions!O95),ROUND(Regressions!O95, 1), NA())</f>
        <v>11</v>
      </c>
      <c r="O85" s="573">
        <f>IF(ISNUMBER(Regressions!Q95),ROUND(Regressions!Q95, 1), NA())</f>
        <v>62</v>
      </c>
      <c r="P85" s="569">
        <f>IF(ISNUMBER(Regressions!R95),ROUND(Regressions!R95, 1), NA())</f>
        <v>48</v>
      </c>
      <c r="Q85" s="575">
        <f>IF(ISNUMBER(Regressions!S95),ROUND(Regressions!S95, 1), NA())</f>
        <v>19</v>
      </c>
      <c r="R85" s="571">
        <f>IF(ISNUMBER(Regressions!T95),ROUND(Regressions!T95, 1), NA())</f>
        <v>29</v>
      </c>
      <c r="S85" s="572">
        <f>IF(ISNUMBER(Regressions!U95),ROUND(Regressions!U95, 1), NA())</f>
        <v>52</v>
      </c>
    </row>
    <row r="86" spans="1:19" x14ac:dyDescent="0.25">
      <c r="A86" s="564" t="str">
        <f>+Introduction!$C$7</f>
        <v>Zambia</v>
      </c>
      <c r="B86" s="565">
        <f>IF(ISBLANK(Regressions!B96), " ", Regressions!B96)</f>
        <v>2020</v>
      </c>
      <c r="C86" s="564" t="str">
        <f>HLOOKUP(Introduction!$G$4,nametranslations,25,FALSE)</f>
        <v>Rural</v>
      </c>
      <c r="D86" s="567">
        <f>IF(ISBLANK(Regressions!D96), " ", Regressions!D96)</f>
        <v>4442960.9106582645</v>
      </c>
      <c r="E86" s="568">
        <f>IF(ISNUMBER(Regressions!E96),ROUND(Regressions!E96, 1), NA())</f>
        <v>95.5</v>
      </c>
      <c r="F86" s="569">
        <f>IF(ISNUMBER(Regressions!F96),ROUND(Regressions!F96, 1), NA())</f>
        <v>81.900000000000006</v>
      </c>
      <c r="G86" s="570">
        <f>IF(ISNUMBER(Regressions!G96),ROUND(Regressions!G96, 1), NA())</f>
        <v>78.599999999999994</v>
      </c>
      <c r="H86" s="571">
        <f>IF(ISNUMBER(Regressions!H96),ROUND(Regressions!H96, 1), NA())</f>
        <v>3.3</v>
      </c>
      <c r="I86" s="572">
        <f>IF(ISNUMBER(Regressions!I96),ROUND(Regressions!I96, 1), NA())</f>
        <v>18.100000000000001</v>
      </c>
      <c r="J86" s="573">
        <f>IF(ISNUMBER(Regressions!K96),ROUND(Regressions!K96, 1), NA())</f>
        <v>99</v>
      </c>
      <c r="K86" s="569">
        <f>IF(ISNUMBER(Regressions!L96),ROUND(Regressions!L96, 1), NA())</f>
        <v>89</v>
      </c>
      <c r="L86" s="574">
        <f>IF(ISNUMBER(Regressions!M96),ROUND(Regressions!M96, 1), NA())</f>
        <v>23</v>
      </c>
      <c r="M86" s="571">
        <f>IF(ISNUMBER(Regressions!N96),ROUND(Regressions!N96, 1), NA())</f>
        <v>66</v>
      </c>
      <c r="N86" s="572">
        <f>IF(ISNUMBER(Regressions!O96),ROUND(Regressions!O96, 1), NA())</f>
        <v>11</v>
      </c>
      <c r="O86" s="573">
        <f>IF(ISNUMBER(Regressions!Q96),ROUND(Regressions!Q96, 1), NA())</f>
        <v>62</v>
      </c>
      <c r="P86" s="569">
        <f>IF(ISNUMBER(Regressions!R96),ROUND(Regressions!R96, 1), NA())</f>
        <v>48</v>
      </c>
      <c r="Q86" s="575">
        <f>IF(ISNUMBER(Regressions!S96),ROUND(Regressions!S96, 1), NA())</f>
        <v>19</v>
      </c>
      <c r="R86" s="571">
        <f>IF(ISNUMBER(Regressions!T96),ROUND(Regressions!T96, 1), NA())</f>
        <v>29</v>
      </c>
      <c r="S86" s="572">
        <f>IF(ISNUMBER(Regressions!U96),ROUND(Regressions!U96, 1), NA())</f>
        <v>52</v>
      </c>
    </row>
    <row r="87" spans="1:19" x14ac:dyDescent="0.25">
      <c r="A87" s="564" t="str">
        <f>+Introduction!$C$7</f>
        <v>Zambia</v>
      </c>
      <c r="B87" s="565">
        <f>IF(ISBLANK(Regressions!B97), " ", Regressions!B97)</f>
        <v>2021</v>
      </c>
      <c r="C87" s="564" t="str">
        <f>HLOOKUP(Introduction!$G$4,nametranslations,25,FALSE)</f>
        <v>Rural</v>
      </c>
      <c r="D87" s="567">
        <f>IF(ISBLANK(Regressions!D97), " ", Regressions!D97)</f>
        <v>4499060.907134857</v>
      </c>
      <c r="E87" s="573">
        <f>IF(ISNUMBER(Regressions!E97),ROUND(Regressions!E97, 1), NA())</f>
        <v>95.5</v>
      </c>
      <c r="F87" s="576">
        <f>IF(ISNUMBER(Regressions!F97),ROUND(Regressions!F97, 1), NA())</f>
        <v>81.900000000000006</v>
      </c>
      <c r="G87" s="577">
        <f>IF(ISNUMBER(Regressions!G97),ROUND(Regressions!G97, 1), NA())</f>
        <v>78.599999999999994</v>
      </c>
      <c r="H87" s="571">
        <f>IF(ISNUMBER(Regressions!H97),ROUND(Regressions!H97, 1), NA())</f>
        <v>3.3</v>
      </c>
      <c r="I87" s="572">
        <f>IF(ISNUMBER(Regressions!I97),ROUND(Regressions!I97, 1), NA())</f>
        <v>18.100000000000001</v>
      </c>
      <c r="J87" s="573">
        <f>IF(ISNUMBER(Regressions!K97),ROUND(Regressions!K97, 1), NA())</f>
        <v>99</v>
      </c>
      <c r="K87" s="576">
        <f>IF(ISNUMBER(Regressions!L97),ROUND(Regressions!L97, 1), NA())</f>
        <v>89</v>
      </c>
      <c r="L87" s="578">
        <f>IF(ISNUMBER(Regressions!M97),ROUND(Regressions!M97, 1), NA())</f>
        <v>23</v>
      </c>
      <c r="M87" s="571">
        <f>IF(ISNUMBER(Regressions!N97),ROUND(Regressions!N97, 1), NA())</f>
        <v>66</v>
      </c>
      <c r="N87" s="572">
        <f>IF(ISNUMBER(Regressions!O97),ROUND(Regressions!O97, 1), NA())</f>
        <v>11</v>
      </c>
      <c r="O87" s="573">
        <f>IF(ISNUMBER(Regressions!Q97),ROUND(Regressions!Q97, 1), NA())</f>
        <v>62</v>
      </c>
      <c r="P87" s="576">
        <f>IF(ISNUMBER(Regressions!R97),ROUND(Regressions!R97, 1), NA())</f>
        <v>48</v>
      </c>
      <c r="Q87" s="579">
        <f>IF(ISNUMBER(Regressions!S97),ROUND(Regressions!S97, 1), NA())</f>
        <v>19</v>
      </c>
      <c r="R87" s="571">
        <f>IF(ISNUMBER(Regressions!T97),ROUND(Regressions!T97, 1), NA())</f>
        <v>29</v>
      </c>
      <c r="S87" s="572">
        <f>IF(ISNUMBER(Regressions!U97),ROUND(Regressions!U97, 1), NA())</f>
        <v>52</v>
      </c>
    </row>
    <row r="88" spans="1:19" x14ac:dyDescent="0.25">
      <c r="A88" s="564" t="str">
        <f>+Introduction!$C$7</f>
        <v>Zambia</v>
      </c>
      <c r="B88" s="565">
        <f>IF(ISBLANK(Regressions!B98), " ", Regressions!B98)</f>
        <v>2022</v>
      </c>
      <c r="C88" s="564" t="str">
        <f>HLOOKUP(Introduction!$G$4,nametranslations,25,FALSE)</f>
        <v>Rural</v>
      </c>
      <c r="D88" s="567">
        <f>IF(ISBLANK(Regressions!D98), " ", Regressions!D98)</f>
        <v>4551884.8192918394</v>
      </c>
      <c r="E88" s="568">
        <f>IF(ISNUMBER(Regressions!E98),ROUND(Regressions!E98, 1), NA())</f>
        <v>95.5</v>
      </c>
      <c r="F88" s="569">
        <f>IF(ISNUMBER(Regressions!F98),ROUND(Regressions!F98, 1), NA())</f>
        <v>81.900000000000006</v>
      </c>
      <c r="G88" s="570" t="e">
        <f>IF(ISNUMBER(Regressions!G98),ROUND(Regressions!G98, 1), NA())</f>
        <v>#N/A</v>
      </c>
      <c r="H88" s="571" t="e">
        <f>IF(ISNUMBER(Regressions!H98),ROUND(Regressions!H98, 1), NA())</f>
        <v>#N/A</v>
      </c>
      <c r="I88" s="572">
        <f>IF(ISNUMBER(Regressions!I98),ROUND(Regressions!I98, 1), NA())</f>
        <v>18.100000000000001</v>
      </c>
      <c r="J88" s="573" t="e">
        <f>IF(ISNUMBER(Regressions!K98),ROUND(Regressions!K98, 1), NA())</f>
        <v>#N/A</v>
      </c>
      <c r="K88" s="569" t="e">
        <f>IF(ISNUMBER(Regressions!L98),ROUND(Regressions!L98, 1), NA())</f>
        <v>#N/A</v>
      </c>
      <c r="L88" s="574" t="e">
        <f>IF(ISNUMBER(Regressions!M98),ROUND(Regressions!M98, 1), NA())</f>
        <v>#N/A</v>
      </c>
      <c r="M88" s="571" t="e">
        <f>IF(ISNUMBER(Regressions!N98),ROUND(Regressions!N98, 1), NA())</f>
        <v>#N/A</v>
      </c>
      <c r="N88" s="572" t="e">
        <f>IF(ISNUMBER(Regressions!O98),ROUND(Regressions!O98, 1), NA())</f>
        <v>#N/A</v>
      </c>
      <c r="O88" s="573" t="e">
        <f>IF(ISNUMBER(Regressions!Q98),ROUND(Regressions!Q98, 1), NA())</f>
        <v>#N/A</v>
      </c>
      <c r="P88" s="569" t="e">
        <f>IF(ISNUMBER(Regressions!R98),ROUND(Regressions!R98, 1), NA())</f>
        <v>#N/A</v>
      </c>
      <c r="Q88" s="575" t="e">
        <f>IF(ISNUMBER(Regressions!S98),ROUND(Regressions!S98, 1), NA())</f>
        <v>#N/A</v>
      </c>
      <c r="R88" s="571" t="e">
        <f>IF(ISNUMBER(Regressions!T98),ROUND(Regressions!T98, 1), NA())</f>
        <v>#N/A</v>
      </c>
      <c r="S88" s="572" t="e">
        <f>IF(ISNUMBER(Regressions!U98),ROUND(Regressions!U98, 1), NA())</f>
        <v>#N/A</v>
      </c>
    </row>
    <row r="89" spans="1:19" x14ac:dyDescent="0.25">
      <c r="A89" s="564" t="str">
        <f>+Introduction!$C$7</f>
        <v>Zambia</v>
      </c>
      <c r="B89" s="565">
        <f>IF(ISBLANK(Regressions!B99), " ", Regressions!B99)</f>
        <v>2023</v>
      </c>
      <c r="C89" s="564" t="str">
        <f>HLOOKUP(Introduction!$G$4,nametranslations,25,FALSE)</f>
        <v>Rural</v>
      </c>
      <c r="D89" s="567">
        <f>IF(ISBLANK(Regressions!D99), " ", Regressions!D99)</f>
        <v>4600158.5119789122</v>
      </c>
      <c r="E89" s="568">
        <f>IF(ISNUMBER(Regressions!E99),ROUND(Regressions!E99, 1), NA())</f>
        <v>95.5</v>
      </c>
      <c r="F89" s="569">
        <f>IF(ISNUMBER(Regressions!F99),ROUND(Regressions!F99, 1), NA())</f>
        <v>81.900000000000006</v>
      </c>
      <c r="G89" s="570" t="e">
        <f>IF(ISNUMBER(Regressions!G99),ROUND(Regressions!G99, 1), NA())</f>
        <v>#N/A</v>
      </c>
      <c r="H89" s="571" t="e">
        <f>IF(ISNUMBER(Regressions!H99),ROUND(Regressions!H99, 1), NA())</f>
        <v>#N/A</v>
      </c>
      <c r="I89" s="572">
        <f>IF(ISNUMBER(Regressions!I99),ROUND(Regressions!I99, 1), NA())</f>
        <v>18.100000000000001</v>
      </c>
      <c r="J89" s="573" t="e">
        <f>IF(ISNUMBER(Regressions!K99),ROUND(Regressions!K99, 1), NA())</f>
        <v>#N/A</v>
      </c>
      <c r="K89" s="569" t="e">
        <f>IF(ISNUMBER(Regressions!L99),ROUND(Regressions!L99, 1), NA())</f>
        <v>#N/A</v>
      </c>
      <c r="L89" s="574" t="e">
        <f>IF(ISNUMBER(Regressions!M99),ROUND(Regressions!M99, 1), NA())</f>
        <v>#N/A</v>
      </c>
      <c r="M89" s="571" t="e">
        <f>IF(ISNUMBER(Regressions!N99),ROUND(Regressions!N99, 1), NA())</f>
        <v>#N/A</v>
      </c>
      <c r="N89" s="572" t="e">
        <f>IF(ISNUMBER(Regressions!O99),ROUND(Regressions!O99, 1), NA())</f>
        <v>#N/A</v>
      </c>
      <c r="O89" s="573" t="e">
        <f>IF(ISNUMBER(Regressions!Q99),ROUND(Regressions!Q99, 1), NA())</f>
        <v>#N/A</v>
      </c>
      <c r="P89" s="569" t="e">
        <f>IF(ISNUMBER(Regressions!R99),ROUND(Regressions!R99, 1), NA())</f>
        <v>#N/A</v>
      </c>
      <c r="Q89" s="575" t="e">
        <f>IF(ISNUMBER(Regressions!S99),ROUND(Regressions!S99, 1), NA())</f>
        <v>#N/A</v>
      </c>
      <c r="R89" s="571" t="e">
        <f>IF(ISNUMBER(Regressions!T99),ROUND(Regressions!T99, 1), NA())</f>
        <v>#N/A</v>
      </c>
      <c r="S89" s="572" t="e">
        <f>IF(ISNUMBER(Regressions!U99),ROUND(Regressions!U99, 1), NA())</f>
        <v>#N/A</v>
      </c>
    </row>
    <row r="90" spans="1:19" x14ac:dyDescent="0.25">
      <c r="A90" s="564" t="str">
        <f>+Introduction!$C$7</f>
        <v>Zambia</v>
      </c>
      <c r="B90" s="565">
        <f>IF(ISBLANK(Regressions!B100), " ", Regressions!B100)</f>
        <v>2024</v>
      </c>
      <c r="C90" s="564" t="str">
        <f>HLOOKUP(Introduction!$G$4,nametranslations,25,FALSE)</f>
        <v>Rural</v>
      </c>
      <c r="D90" s="567">
        <f>IF(ISBLANK(Regressions!D100), " ", Regressions!D100)</f>
        <v>4643026.5176237104</v>
      </c>
      <c r="E90" s="568">
        <f>IF(ISNUMBER(Regressions!E100),ROUND(Regressions!E100, 1), NA())</f>
        <v>95.5</v>
      </c>
      <c r="F90" s="569">
        <f>IF(ISNUMBER(Regressions!F100),ROUND(Regressions!F100, 1), NA())</f>
        <v>81.900000000000006</v>
      </c>
      <c r="G90" s="570" t="e">
        <f>IF(ISNUMBER(Regressions!G100),ROUND(Regressions!G100, 1), NA())</f>
        <v>#N/A</v>
      </c>
      <c r="H90" s="571" t="e">
        <f>IF(ISNUMBER(Regressions!H100),ROUND(Regressions!H100, 1), NA())</f>
        <v>#N/A</v>
      </c>
      <c r="I90" s="572">
        <f>IF(ISNUMBER(Regressions!I100),ROUND(Regressions!I100, 1), NA())</f>
        <v>18.100000000000001</v>
      </c>
      <c r="J90" s="573" t="e">
        <f>IF(ISNUMBER(Regressions!K100),ROUND(Regressions!K100, 1), NA())</f>
        <v>#N/A</v>
      </c>
      <c r="K90" s="569" t="e">
        <f>IF(ISNUMBER(Regressions!L100),ROUND(Regressions!L100, 1), NA())</f>
        <v>#N/A</v>
      </c>
      <c r="L90" s="574" t="e">
        <f>IF(ISNUMBER(Regressions!M100),ROUND(Regressions!M100, 1), NA())</f>
        <v>#N/A</v>
      </c>
      <c r="M90" s="571" t="e">
        <f>IF(ISNUMBER(Regressions!N100),ROUND(Regressions!N100, 1), NA())</f>
        <v>#N/A</v>
      </c>
      <c r="N90" s="572" t="e">
        <f>IF(ISNUMBER(Regressions!O100),ROUND(Regressions!O100, 1), NA())</f>
        <v>#N/A</v>
      </c>
      <c r="O90" s="573" t="e">
        <f>IF(ISNUMBER(Regressions!Q100),ROUND(Regressions!Q100, 1), NA())</f>
        <v>#N/A</v>
      </c>
      <c r="P90" s="569" t="e">
        <f>IF(ISNUMBER(Regressions!R100),ROUND(Regressions!R100, 1), NA())</f>
        <v>#N/A</v>
      </c>
      <c r="Q90" s="575" t="e">
        <f>IF(ISNUMBER(Regressions!S100),ROUND(Regressions!S100, 1), NA())</f>
        <v>#N/A</v>
      </c>
      <c r="R90" s="571" t="e">
        <f>IF(ISNUMBER(Regressions!T100),ROUND(Regressions!T100, 1), NA())</f>
        <v>#N/A</v>
      </c>
      <c r="S90" s="572" t="e">
        <f>IF(ISNUMBER(Regressions!U100),ROUND(Regressions!U100, 1), NA())</f>
        <v>#N/A</v>
      </c>
    </row>
    <row r="91" spans="1:19" x14ac:dyDescent="0.25">
      <c r="A91" s="580" t="str">
        <f>+Introduction!$C$7</f>
        <v>Zambia</v>
      </c>
      <c r="B91" s="581">
        <f>IF(ISBLANK(Regressions!B101), " ", Regressions!B101)</f>
        <v>2025</v>
      </c>
      <c r="C91" s="580" t="str">
        <f>HLOOKUP(Introduction!$G$4,nametranslations,25,FALSE)</f>
        <v>Rural</v>
      </c>
      <c r="D91" s="582">
        <f>IF(ISBLANK(Regressions!D101), " ", Regressions!D101)</f>
        <v>4668232.5579747008</v>
      </c>
      <c r="E91" s="583">
        <f>IF(ISNUMBER(Regressions!E101),ROUND(Regressions!E101, 1), NA())</f>
        <v>95.5</v>
      </c>
      <c r="F91" s="584">
        <f>IF(ISNUMBER(Regressions!F101),ROUND(Regressions!F101, 1), NA())</f>
        <v>81.900000000000006</v>
      </c>
      <c r="G91" s="585" t="e">
        <f>IF(ISNUMBER(Regressions!G101),ROUND(Regressions!G101, 1), NA())</f>
        <v>#N/A</v>
      </c>
      <c r="H91" s="586" t="e">
        <f>IF(ISNUMBER(Regressions!H101),ROUND(Regressions!H101, 1), NA())</f>
        <v>#N/A</v>
      </c>
      <c r="I91" s="587">
        <f>IF(ISNUMBER(Regressions!I101),ROUND(Regressions!I101, 1), NA())</f>
        <v>18.100000000000001</v>
      </c>
      <c r="J91" s="588" t="e">
        <f>IF(ISNUMBER(Regressions!K101),ROUND(Regressions!K101, 1), NA())</f>
        <v>#N/A</v>
      </c>
      <c r="K91" s="584" t="e">
        <f>IF(ISNUMBER(Regressions!L101),ROUND(Regressions!L101, 1), NA())</f>
        <v>#N/A</v>
      </c>
      <c r="L91" s="589" t="e">
        <f>IF(ISNUMBER(Regressions!M101),ROUND(Regressions!M101, 1), NA())</f>
        <v>#N/A</v>
      </c>
      <c r="M91" s="586" t="e">
        <f>IF(ISNUMBER(Regressions!N101),ROUND(Regressions!N101, 1), NA())</f>
        <v>#N/A</v>
      </c>
      <c r="N91" s="587" t="e">
        <f>IF(ISNUMBER(Regressions!O101),ROUND(Regressions!O101, 1), NA())</f>
        <v>#N/A</v>
      </c>
      <c r="O91" s="588" t="e">
        <f>IF(ISNUMBER(Regressions!Q101),ROUND(Regressions!Q101, 1), NA())</f>
        <v>#N/A</v>
      </c>
      <c r="P91" s="584" t="e">
        <f>IF(ISNUMBER(Regressions!R101),ROUND(Regressions!R101, 1), NA())</f>
        <v>#N/A</v>
      </c>
      <c r="Q91" s="590" t="e">
        <f>IF(ISNUMBER(Regressions!S101),ROUND(Regressions!S101, 1), NA())</f>
        <v>#N/A</v>
      </c>
      <c r="R91" s="586" t="e">
        <f>IF(ISNUMBER(Regressions!T101),ROUND(Regressions!T101, 1), NA())</f>
        <v>#N/A</v>
      </c>
      <c r="S91" s="587" t="e">
        <f>IF(ISNUMBER(Regressions!U101),ROUND(Regressions!U101, 1), NA())</f>
        <v>#N/A</v>
      </c>
    </row>
    <row r="92" spans="1:19" hidden="1" x14ac:dyDescent="0.25">
      <c r="A92" s="564" t="str">
        <f>+Introduction!$C$7</f>
        <v>Zambia</v>
      </c>
      <c r="B92" s="565">
        <f>IF(ISBLANK(Regressions!B102), " ", Regressions!B102)</f>
        <v>2026</v>
      </c>
      <c r="C92" s="564" t="str">
        <f>HLOOKUP(Introduction!$G$4,nametranslations,25,FALSE)</f>
        <v>Rural</v>
      </c>
      <c r="D92" s="567" t="str">
        <f>IF(ISBLANK(Regressions!D102), " ", Regressions!D102)</f>
        <v xml:space="preserve"> </v>
      </c>
      <c r="E92" s="568">
        <f>IF(ISNUMBER(Regressions!E102),ROUND(Regressions!E102, 1), NA())</f>
        <v>95.5</v>
      </c>
      <c r="F92" s="569">
        <f>IF(ISNUMBER(Regressions!F102),ROUND(Regressions!F102, 1), NA())</f>
        <v>81.900000000000006</v>
      </c>
      <c r="G92" s="570" t="e">
        <f>IF(ISNUMBER(Regressions!G102),ROUND(Regressions!G102, 1), NA())</f>
        <v>#N/A</v>
      </c>
      <c r="H92" s="571" t="e">
        <f>IF(ISNUMBER(Regressions!H102),ROUND(Regressions!H102, 1), NA())</f>
        <v>#N/A</v>
      </c>
      <c r="I92" s="572">
        <f>IF(ISNUMBER(Regressions!I102),ROUND(Regressions!I102, 1), NA())</f>
        <v>18.100000000000001</v>
      </c>
      <c r="J92" s="573" t="e">
        <f>IF(ISNUMBER(Regressions!K102),ROUND(Regressions!K102, 1), NA())</f>
        <v>#N/A</v>
      </c>
      <c r="K92" s="569" t="e">
        <f>IF(ISNUMBER(Regressions!L102),ROUND(Regressions!L102, 1), NA())</f>
        <v>#N/A</v>
      </c>
      <c r="L92" s="574" t="e">
        <f>IF(ISNUMBER(Regressions!M102),ROUND(Regressions!M102, 1), NA())</f>
        <v>#N/A</v>
      </c>
      <c r="M92" s="571" t="e">
        <f>IF(ISNUMBER(Regressions!N102),ROUND(Regressions!N102, 1), NA())</f>
        <v>#N/A</v>
      </c>
      <c r="N92" s="572" t="e">
        <f>IF(ISNUMBER(Regressions!O102),ROUND(Regressions!O102, 1), NA())</f>
        <v>#N/A</v>
      </c>
      <c r="O92" s="573" t="e">
        <f>IF(ISNUMBER(Regressions!Q102),ROUND(Regressions!Q102, 1), NA())</f>
        <v>#N/A</v>
      </c>
      <c r="P92" s="569" t="e">
        <f>IF(ISNUMBER(Regressions!R102),ROUND(Regressions!R102, 1), NA())</f>
        <v>#N/A</v>
      </c>
      <c r="Q92" s="575" t="e">
        <f>IF(ISNUMBER(Regressions!S102),ROUND(Regressions!S102, 1), NA())</f>
        <v>#N/A</v>
      </c>
      <c r="R92" s="571" t="e">
        <f>IF(ISNUMBER(Regressions!T102),ROUND(Regressions!T102, 1), NA())</f>
        <v>#N/A</v>
      </c>
      <c r="S92" s="572" t="e">
        <f>IF(ISNUMBER(Regressions!U102),ROUND(Regressions!U102, 1), NA())</f>
        <v>#N/A</v>
      </c>
    </row>
    <row r="93" spans="1:19" hidden="1" x14ac:dyDescent="0.25">
      <c r="A93" s="564" t="str">
        <f>+Introduction!$C$7</f>
        <v>Zambia</v>
      </c>
      <c r="B93" s="565">
        <f>IF(ISBLANK(Regressions!B103), " ", Regressions!B103)</f>
        <v>2027</v>
      </c>
      <c r="C93" s="564" t="str">
        <f>HLOOKUP(Introduction!$G$4,nametranslations,25,FALSE)</f>
        <v>Rural</v>
      </c>
      <c r="D93" s="567" t="str">
        <f>IF(ISBLANK(Regressions!D103), " ", Regressions!D103)</f>
        <v xml:space="preserve"> </v>
      </c>
      <c r="E93" s="568" t="e">
        <f>IF(ISNUMBER(Regressions!E103),ROUND(Regressions!E103, 1), NA())</f>
        <v>#N/A</v>
      </c>
      <c r="F93" s="569" t="e">
        <f>IF(ISNUMBER(Regressions!F103),ROUND(Regressions!F103, 1), NA())</f>
        <v>#N/A</v>
      </c>
      <c r="G93" s="570" t="e">
        <f>IF(ISNUMBER(Regressions!G103),ROUND(Regressions!G103, 1), NA())</f>
        <v>#N/A</v>
      </c>
      <c r="H93" s="571" t="e">
        <f>IF(ISNUMBER(Regressions!H103),ROUND(Regressions!H103, 1), NA())</f>
        <v>#N/A</v>
      </c>
      <c r="I93" s="572" t="e">
        <f>IF(ISNUMBER(Regressions!I103),ROUND(Regressions!I103, 1), NA())</f>
        <v>#N/A</v>
      </c>
      <c r="J93" s="573" t="e">
        <f>IF(ISNUMBER(Regressions!K103),ROUND(Regressions!K103, 1), NA())</f>
        <v>#N/A</v>
      </c>
      <c r="K93" s="569" t="e">
        <f>IF(ISNUMBER(Regressions!L103),ROUND(Regressions!L103, 1), NA())</f>
        <v>#N/A</v>
      </c>
      <c r="L93" s="574" t="e">
        <f>IF(ISNUMBER(Regressions!M103),ROUND(Regressions!M103, 1), NA())</f>
        <v>#N/A</v>
      </c>
      <c r="M93" s="571" t="e">
        <f>IF(ISNUMBER(Regressions!N103),ROUND(Regressions!N103, 1), NA())</f>
        <v>#N/A</v>
      </c>
      <c r="N93" s="572" t="e">
        <f>IF(ISNUMBER(Regressions!O103),ROUND(Regressions!O103, 1), NA())</f>
        <v>#N/A</v>
      </c>
      <c r="O93" s="573" t="e">
        <f>IF(ISNUMBER(Regressions!Q103),ROUND(Regressions!Q103, 1), NA())</f>
        <v>#N/A</v>
      </c>
      <c r="P93" s="569" t="e">
        <f>IF(ISNUMBER(Regressions!R103),ROUND(Regressions!R103, 1), NA())</f>
        <v>#N/A</v>
      </c>
      <c r="Q93" s="575" t="e">
        <f>IF(ISNUMBER(Regressions!S103),ROUND(Regressions!S103, 1), NA())</f>
        <v>#N/A</v>
      </c>
      <c r="R93" s="571" t="e">
        <f>IF(ISNUMBER(Regressions!T103),ROUND(Regressions!T103, 1), NA())</f>
        <v>#N/A</v>
      </c>
      <c r="S93" s="572" t="e">
        <f>IF(ISNUMBER(Regressions!U103),ROUND(Regressions!U103, 1), NA())</f>
        <v>#N/A</v>
      </c>
    </row>
    <row r="94" spans="1:19" hidden="1" x14ac:dyDescent="0.25">
      <c r="A94" s="564" t="str">
        <f>+Introduction!$C$7</f>
        <v>Zambia</v>
      </c>
      <c r="B94" s="565">
        <f>IF(ISBLANK(Regressions!B104), " ", Regressions!B104)</f>
        <v>2028</v>
      </c>
      <c r="C94" s="564" t="str">
        <f>HLOOKUP(Introduction!$G$4,nametranslations,25,FALSE)</f>
        <v>Rural</v>
      </c>
      <c r="D94" s="567" t="str">
        <f>IF(ISBLANK(Regressions!D104), " ", Regressions!D104)</f>
        <v xml:space="preserve"> </v>
      </c>
      <c r="E94" s="568" t="e">
        <f>IF(ISNUMBER(Regressions!E104),ROUND(Regressions!E104, 1), NA())</f>
        <v>#N/A</v>
      </c>
      <c r="F94" s="569" t="e">
        <f>IF(ISNUMBER(Regressions!F104),ROUND(Regressions!F104, 1), NA())</f>
        <v>#N/A</v>
      </c>
      <c r="G94" s="570" t="e">
        <f>IF(ISNUMBER(Regressions!G104),ROUND(Regressions!G104, 1), NA())</f>
        <v>#N/A</v>
      </c>
      <c r="H94" s="571" t="e">
        <f>IF(ISNUMBER(Regressions!H104),ROUND(Regressions!H104, 1), NA())</f>
        <v>#N/A</v>
      </c>
      <c r="I94" s="572" t="e">
        <f>IF(ISNUMBER(Regressions!I104),ROUND(Regressions!I104, 1), NA())</f>
        <v>#N/A</v>
      </c>
      <c r="J94" s="573" t="e">
        <f>IF(ISNUMBER(Regressions!K104),ROUND(Regressions!K104, 1), NA())</f>
        <v>#N/A</v>
      </c>
      <c r="K94" s="569" t="e">
        <f>IF(ISNUMBER(Regressions!L104),ROUND(Regressions!L104, 1), NA())</f>
        <v>#N/A</v>
      </c>
      <c r="L94" s="574" t="e">
        <f>IF(ISNUMBER(Regressions!M104),ROUND(Regressions!M104, 1), NA())</f>
        <v>#N/A</v>
      </c>
      <c r="M94" s="571" t="e">
        <f>IF(ISNUMBER(Regressions!N104),ROUND(Regressions!N104, 1), NA())</f>
        <v>#N/A</v>
      </c>
      <c r="N94" s="572" t="e">
        <f>IF(ISNUMBER(Regressions!O104),ROUND(Regressions!O104, 1), NA())</f>
        <v>#N/A</v>
      </c>
      <c r="O94" s="573" t="e">
        <f>IF(ISNUMBER(Regressions!Q104),ROUND(Regressions!Q104, 1), NA())</f>
        <v>#N/A</v>
      </c>
      <c r="P94" s="569" t="e">
        <f>IF(ISNUMBER(Regressions!R104),ROUND(Regressions!R104, 1), NA())</f>
        <v>#N/A</v>
      </c>
      <c r="Q94" s="575" t="e">
        <f>IF(ISNUMBER(Regressions!S104),ROUND(Regressions!S104, 1), NA())</f>
        <v>#N/A</v>
      </c>
      <c r="R94" s="571" t="e">
        <f>IF(ISNUMBER(Regressions!T104),ROUND(Regressions!T104, 1), NA())</f>
        <v>#N/A</v>
      </c>
      <c r="S94" s="572" t="e">
        <f>IF(ISNUMBER(Regressions!U104),ROUND(Regressions!U104, 1), NA())</f>
        <v>#N/A</v>
      </c>
    </row>
    <row r="95" spans="1:19" hidden="1" x14ac:dyDescent="0.25">
      <c r="A95" s="564" t="str">
        <f>+Introduction!$C$7</f>
        <v>Zambia</v>
      </c>
      <c r="B95" s="565">
        <f>IF(ISBLANK(Regressions!B105), " ", Regressions!B105)</f>
        <v>2029</v>
      </c>
      <c r="C95" s="564" t="str">
        <f>HLOOKUP(Introduction!$G$4,nametranslations,25,FALSE)</f>
        <v>Rural</v>
      </c>
      <c r="D95" s="567" t="str">
        <f>IF(ISBLANK(Regressions!D105), " ", Regressions!D105)</f>
        <v xml:space="preserve"> </v>
      </c>
      <c r="E95" s="568" t="e">
        <f>IF(ISNUMBER(Regressions!E105),ROUND(Regressions!E105, 1), NA())</f>
        <v>#N/A</v>
      </c>
      <c r="F95" s="569" t="e">
        <f>IF(ISNUMBER(Regressions!F105),ROUND(Regressions!F105, 1), NA())</f>
        <v>#N/A</v>
      </c>
      <c r="G95" s="570" t="e">
        <f>IF(ISNUMBER(Regressions!G105),ROUND(Regressions!G105, 1), NA())</f>
        <v>#N/A</v>
      </c>
      <c r="H95" s="571" t="e">
        <f>IF(ISNUMBER(Regressions!H105),ROUND(Regressions!H105, 1), NA())</f>
        <v>#N/A</v>
      </c>
      <c r="I95" s="572" t="e">
        <f>IF(ISNUMBER(Regressions!I105),ROUND(Regressions!I105, 1), NA())</f>
        <v>#N/A</v>
      </c>
      <c r="J95" s="573" t="e">
        <f>IF(ISNUMBER(Regressions!K105),ROUND(Regressions!K105, 1), NA())</f>
        <v>#N/A</v>
      </c>
      <c r="K95" s="569" t="e">
        <f>IF(ISNUMBER(Regressions!L105),ROUND(Regressions!L105, 1), NA())</f>
        <v>#N/A</v>
      </c>
      <c r="L95" s="574" t="e">
        <f>IF(ISNUMBER(Regressions!M105),ROUND(Regressions!M105, 1), NA())</f>
        <v>#N/A</v>
      </c>
      <c r="M95" s="571" t="e">
        <f>IF(ISNUMBER(Regressions!N105),ROUND(Regressions!N105, 1), NA())</f>
        <v>#N/A</v>
      </c>
      <c r="N95" s="572" t="e">
        <f>IF(ISNUMBER(Regressions!O105),ROUND(Regressions!O105, 1), NA())</f>
        <v>#N/A</v>
      </c>
      <c r="O95" s="573" t="e">
        <f>IF(ISNUMBER(Regressions!Q105),ROUND(Regressions!Q105, 1), NA())</f>
        <v>#N/A</v>
      </c>
      <c r="P95" s="569" t="e">
        <f>IF(ISNUMBER(Regressions!R105),ROUND(Regressions!R105, 1), NA())</f>
        <v>#N/A</v>
      </c>
      <c r="Q95" s="575" t="e">
        <f>IF(ISNUMBER(Regressions!S105),ROUND(Regressions!S105, 1), NA())</f>
        <v>#N/A</v>
      </c>
      <c r="R95" s="571" t="e">
        <f>IF(ISNUMBER(Regressions!T105),ROUND(Regressions!T105, 1), NA())</f>
        <v>#N/A</v>
      </c>
      <c r="S95" s="572" t="e">
        <f>IF(ISNUMBER(Regressions!U105),ROUND(Regressions!U105, 1), NA())</f>
        <v>#N/A</v>
      </c>
    </row>
    <row r="96" spans="1:19" hidden="1" x14ac:dyDescent="0.25">
      <c r="A96" s="564" t="str">
        <f>+Introduction!$C$7</f>
        <v>Zambia</v>
      </c>
      <c r="B96" s="565">
        <f>IF(ISBLANK(Regressions!B106), " ", Regressions!B106)</f>
        <v>2030</v>
      </c>
      <c r="C96" s="564" t="str">
        <f>HLOOKUP(Introduction!$G$4,nametranslations,25,FALSE)</f>
        <v>Rural</v>
      </c>
      <c r="D96" s="567" t="str">
        <f>IF(ISBLANK(Regressions!D106), " ", Regressions!D106)</f>
        <v xml:space="preserve"> </v>
      </c>
      <c r="E96" s="568" t="e">
        <f>IF(ISNUMBER(Regressions!E106),ROUND(Regressions!E106, 1), NA())</f>
        <v>#N/A</v>
      </c>
      <c r="F96" s="569" t="e">
        <f>IF(ISNUMBER(Regressions!F106),ROUND(Regressions!F106, 1), NA())</f>
        <v>#N/A</v>
      </c>
      <c r="G96" s="570" t="e">
        <f>IF(ISNUMBER(Regressions!G106),ROUND(Regressions!G106, 1), NA())</f>
        <v>#N/A</v>
      </c>
      <c r="H96" s="571" t="e">
        <f>IF(ISNUMBER(Regressions!H106),ROUND(Regressions!H106, 1), NA())</f>
        <v>#N/A</v>
      </c>
      <c r="I96" s="572" t="e">
        <f>IF(ISNUMBER(Regressions!I106),ROUND(Regressions!I106, 1), NA())</f>
        <v>#N/A</v>
      </c>
      <c r="J96" s="573" t="e">
        <f>IF(ISNUMBER(Regressions!K106),ROUND(Regressions!K106, 1), NA())</f>
        <v>#N/A</v>
      </c>
      <c r="K96" s="569" t="e">
        <f>IF(ISNUMBER(Regressions!L106),ROUND(Regressions!L106, 1), NA())</f>
        <v>#N/A</v>
      </c>
      <c r="L96" s="574" t="e">
        <f>IF(ISNUMBER(Regressions!M106),ROUND(Regressions!M106, 1), NA())</f>
        <v>#N/A</v>
      </c>
      <c r="M96" s="571" t="e">
        <f>IF(ISNUMBER(Regressions!N106),ROUND(Regressions!N106, 1), NA())</f>
        <v>#N/A</v>
      </c>
      <c r="N96" s="572" t="e">
        <f>IF(ISNUMBER(Regressions!O106),ROUND(Regressions!O106, 1), NA())</f>
        <v>#N/A</v>
      </c>
      <c r="O96" s="573" t="e">
        <f>IF(ISNUMBER(Regressions!Q106),ROUND(Regressions!Q106, 1), NA())</f>
        <v>#N/A</v>
      </c>
      <c r="P96" s="569" t="e">
        <f>IF(ISNUMBER(Regressions!R106),ROUND(Regressions!R106, 1), NA())</f>
        <v>#N/A</v>
      </c>
      <c r="Q96" s="575" t="e">
        <f>IF(ISNUMBER(Regressions!S106),ROUND(Regressions!S106, 1), NA())</f>
        <v>#N/A</v>
      </c>
      <c r="R96" s="571" t="e">
        <f>IF(ISNUMBER(Regressions!T106),ROUND(Regressions!T106, 1), NA())</f>
        <v>#N/A</v>
      </c>
      <c r="S96" s="572" t="e">
        <f>IF(ISNUMBER(Regressions!U106),ROUND(Regressions!U106, 1), NA())</f>
        <v>#N/A</v>
      </c>
    </row>
    <row r="97" spans="1:19" x14ac:dyDescent="0.25">
      <c r="A97" s="564" t="str">
        <f>+Introduction!$C$7</f>
        <v>Zambia</v>
      </c>
      <c r="B97" s="565">
        <f>IF(ISBLANK(Regressions!B107), " ", Regressions!B107)</f>
        <v>2000</v>
      </c>
      <c r="C97" s="564" t="str">
        <f>HLOOKUP(Introduction!$G$4,nametranslations,27,FALSE)</f>
        <v>Pre-primary</v>
      </c>
      <c r="D97" s="567">
        <f>IF(ISBLANK(Regressions!D107), " ", Regressions!D107)</f>
        <v>1341641</v>
      </c>
      <c r="E97" s="568" t="e">
        <f>IF(ISNUMBER(Regressions!E107),ROUND(Regressions!E107, 1), NA())</f>
        <v>#N/A</v>
      </c>
      <c r="F97" s="569" t="e">
        <f>IF(ISNUMBER(Regressions!F107),ROUND(Regressions!F107, 1), NA())</f>
        <v>#N/A</v>
      </c>
      <c r="G97" s="570" t="e">
        <f>IF(ISNUMBER(Regressions!G107),ROUND(Regressions!G107, 1), NA())</f>
        <v>#N/A</v>
      </c>
      <c r="H97" s="571" t="e">
        <f>IF(ISNUMBER(Regressions!H107),ROUND(Regressions!H107, 1), NA())</f>
        <v>#N/A</v>
      </c>
      <c r="I97" s="572" t="e">
        <f>IF(ISNUMBER(Regressions!I107),ROUND(Regressions!I107, 1), NA())</f>
        <v>#N/A</v>
      </c>
      <c r="J97" s="573" t="e">
        <f>IF(ISNUMBER(Regressions!K107),ROUND(Regressions!K107, 1), NA())</f>
        <v>#N/A</v>
      </c>
      <c r="K97" s="569" t="e">
        <f>IF(ISNUMBER(Regressions!L107),ROUND(Regressions!L107, 1), NA())</f>
        <v>#N/A</v>
      </c>
      <c r="L97" s="574" t="e">
        <f>IF(ISNUMBER(Regressions!M107),ROUND(Regressions!M107, 1), NA())</f>
        <v>#N/A</v>
      </c>
      <c r="M97" s="571" t="e">
        <f>IF(ISNUMBER(Regressions!N107),ROUND(Regressions!N107, 1), NA())</f>
        <v>#N/A</v>
      </c>
      <c r="N97" s="572" t="e">
        <f>IF(ISNUMBER(Regressions!O107),ROUND(Regressions!O107, 1), NA())</f>
        <v>#N/A</v>
      </c>
      <c r="O97" s="573" t="e">
        <f>IF(ISNUMBER(Regressions!Q107),ROUND(Regressions!Q107, 1), NA())</f>
        <v>#N/A</v>
      </c>
      <c r="P97" s="569" t="e">
        <f>IF(ISNUMBER(Regressions!R107),ROUND(Regressions!R107, 1), NA())</f>
        <v>#N/A</v>
      </c>
      <c r="Q97" s="575" t="e">
        <f>IF(ISNUMBER(Regressions!S107),ROUND(Regressions!S107, 1), NA())</f>
        <v>#N/A</v>
      </c>
      <c r="R97" s="571" t="e">
        <f>IF(ISNUMBER(Regressions!T107),ROUND(Regressions!T107, 1), NA())</f>
        <v>#N/A</v>
      </c>
      <c r="S97" s="572" t="e">
        <f>IF(ISNUMBER(Regressions!U107),ROUND(Regressions!U107, 1), NA())</f>
        <v>#N/A</v>
      </c>
    </row>
    <row r="98" spans="1:19" x14ac:dyDescent="0.25">
      <c r="A98" s="564" t="str">
        <f>+Introduction!$C$7</f>
        <v>Zambia</v>
      </c>
      <c r="B98" s="565">
        <f>IF(ISBLANK(Regressions!B108), " ", Regressions!B108)</f>
        <v>2001</v>
      </c>
      <c r="C98" s="564" t="str">
        <f>HLOOKUP(Introduction!$G$4,nametranslations,27,FALSE)</f>
        <v>Pre-primary</v>
      </c>
      <c r="D98" s="567">
        <f>IF(ISBLANK(Regressions!D108), " ", Regressions!D108)</f>
        <v>1380215</v>
      </c>
      <c r="E98" s="568" t="e">
        <f>IF(ISNUMBER(Regressions!E108),ROUND(Regressions!E108, 1), NA())</f>
        <v>#N/A</v>
      </c>
      <c r="F98" s="569" t="e">
        <f>IF(ISNUMBER(Regressions!F108),ROUND(Regressions!F108, 1), NA())</f>
        <v>#N/A</v>
      </c>
      <c r="G98" s="570" t="e">
        <f>IF(ISNUMBER(Regressions!G108),ROUND(Regressions!G108, 1), NA())</f>
        <v>#N/A</v>
      </c>
      <c r="H98" s="571" t="e">
        <f>IF(ISNUMBER(Regressions!H108),ROUND(Regressions!H108, 1), NA())</f>
        <v>#N/A</v>
      </c>
      <c r="I98" s="572" t="e">
        <f>IF(ISNUMBER(Regressions!I108),ROUND(Regressions!I108, 1), NA())</f>
        <v>#N/A</v>
      </c>
      <c r="J98" s="573" t="e">
        <f>IF(ISNUMBER(Regressions!K108),ROUND(Regressions!K108, 1), NA())</f>
        <v>#N/A</v>
      </c>
      <c r="K98" s="569" t="e">
        <f>IF(ISNUMBER(Regressions!L108),ROUND(Regressions!L108, 1), NA())</f>
        <v>#N/A</v>
      </c>
      <c r="L98" s="574" t="e">
        <f>IF(ISNUMBER(Regressions!M108),ROUND(Regressions!M108, 1), NA())</f>
        <v>#N/A</v>
      </c>
      <c r="M98" s="571" t="e">
        <f>IF(ISNUMBER(Regressions!N108),ROUND(Regressions!N108, 1), NA())</f>
        <v>#N/A</v>
      </c>
      <c r="N98" s="572" t="e">
        <f>IF(ISNUMBER(Regressions!O108),ROUND(Regressions!O108, 1), NA())</f>
        <v>#N/A</v>
      </c>
      <c r="O98" s="573" t="e">
        <f>IF(ISNUMBER(Regressions!Q108),ROUND(Regressions!Q108, 1), NA())</f>
        <v>#N/A</v>
      </c>
      <c r="P98" s="569" t="e">
        <f>IF(ISNUMBER(Regressions!R108),ROUND(Regressions!R108, 1), NA())</f>
        <v>#N/A</v>
      </c>
      <c r="Q98" s="575" t="e">
        <f>IF(ISNUMBER(Regressions!S108),ROUND(Regressions!S108, 1), NA())</f>
        <v>#N/A</v>
      </c>
      <c r="R98" s="571" t="e">
        <f>IF(ISNUMBER(Regressions!T108),ROUND(Regressions!T108, 1), NA())</f>
        <v>#N/A</v>
      </c>
      <c r="S98" s="572" t="e">
        <f>IF(ISNUMBER(Regressions!U108),ROUND(Regressions!U108, 1), NA())</f>
        <v>#N/A</v>
      </c>
    </row>
    <row r="99" spans="1:19" x14ac:dyDescent="0.25">
      <c r="A99" s="564" t="str">
        <f>+Introduction!$C$7</f>
        <v>Zambia</v>
      </c>
      <c r="B99" s="565">
        <f>IF(ISBLANK(Regressions!B109), " ", Regressions!B109)</f>
        <v>2002</v>
      </c>
      <c r="C99" s="564" t="str">
        <f>HLOOKUP(Introduction!$G$4,nametranslations,27,FALSE)</f>
        <v>Pre-primary</v>
      </c>
      <c r="D99" s="567">
        <f>IF(ISBLANK(Regressions!D109), " ", Regressions!D109)</f>
        <v>1420846</v>
      </c>
      <c r="E99" s="568" t="e">
        <f>IF(ISNUMBER(Regressions!E109),ROUND(Regressions!E109, 1), NA())</f>
        <v>#N/A</v>
      </c>
      <c r="F99" s="569" t="e">
        <f>IF(ISNUMBER(Regressions!F109),ROUND(Regressions!F109, 1), NA())</f>
        <v>#N/A</v>
      </c>
      <c r="G99" s="570" t="e">
        <f>IF(ISNUMBER(Regressions!G109),ROUND(Regressions!G109, 1), NA())</f>
        <v>#N/A</v>
      </c>
      <c r="H99" s="571" t="e">
        <f>IF(ISNUMBER(Regressions!H109),ROUND(Regressions!H109, 1), NA())</f>
        <v>#N/A</v>
      </c>
      <c r="I99" s="572" t="e">
        <f>IF(ISNUMBER(Regressions!I109),ROUND(Regressions!I109, 1), NA())</f>
        <v>#N/A</v>
      </c>
      <c r="J99" s="573" t="e">
        <f>IF(ISNUMBER(Regressions!K109),ROUND(Regressions!K109, 1), NA())</f>
        <v>#N/A</v>
      </c>
      <c r="K99" s="569" t="e">
        <f>IF(ISNUMBER(Regressions!L109),ROUND(Regressions!L109, 1), NA())</f>
        <v>#N/A</v>
      </c>
      <c r="L99" s="574" t="e">
        <f>IF(ISNUMBER(Regressions!M109),ROUND(Regressions!M109, 1), NA())</f>
        <v>#N/A</v>
      </c>
      <c r="M99" s="571" t="e">
        <f>IF(ISNUMBER(Regressions!N109),ROUND(Regressions!N109, 1), NA())</f>
        <v>#N/A</v>
      </c>
      <c r="N99" s="572" t="e">
        <f>IF(ISNUMBER(Regressions!O109),ROUND(Regressions!O109, 1), NA())</f>
        <v>#N/A</v>
      </c>
      <c r="O99" s="573" t="e">
        <f>IF(ISNUMBER(Regressions!Q109),ROUND(Regressions!Q109, 1), NA())</f>
        <v>#N/A</v>
      </c>
      <c r="P99" s="569" t="e">
        <f>IF(ISNUMBER(Regressions!R109),ROUND(Regressions!R109, 1), NA())</f>
        <v>#N/A</v>
      </c>
      <c r="Q99" s="575" t="e">
        <f>IF(ISNUMBER(Regressions!S109),ROUND(Regressions!S109, 1), NA())</f>
        <v>#N/A</v>
      </c>
      <c r="R99" s="571" t="e">
        <f>IF(ISNUMBER(Regressions!T109),ROUND(Regressions!T109, 1), NA())</f>
        <v>#N/A</v>
      </c>
      <c r="S99" s="572" t="e">
        <f>IF(ISNUMBER(Regressions!U109),ROUND(Regressions!U109, 1), NA())</f>
        <v>#N/A</v>
      </c>
    </row>
    <row r="100" spans="1:19" x14ac:dyDescent="0.25">
      <c r="A100" s="564" t="str">
        <f>+Introduction!$C$7</f>
        <v>Zambia</v>
      </c>
      <c r="B100" s="565">
        <f>IF(ISBLANK(Regressions!B110), " ", Regressions!B110)</f>
        <v>2003</v>
      </c>
      <c r="C100" s="564" t="str">
        <f>HLOOKUP(Introduction!$G$4,nametranslations,27,FALSE)</f>
        <v>Pre-primary</v>
      </c>
      <c r="D100" s="567">
        <f>IF(ISBLANK(Regressions!D110), " ", Regressions!D110)</f>
        <v>1462164</v>
      </c>
      <c r="E100" s="568" t="e">
        <f>IF(ISNUMBER(Regressions!E110),ROUND(Regressions!E110, 1), NA())</f>
        <v>#N/A</v>
      </c>
      <c r="F100" s="569" t="e">
        <f>IF(ISNUMBER(Regressions!F110),ROUND(Regressions!F110, 1), NA())</f>
        <v>#N/A</v>
      </c>
      <c r="G100" s="570" t="e">
        <f>IF(ISNUMBER(Regressions!G110),ROUND(Regressions!G110, 1), NA())</f>
        <v>#N/A</v>
      </c>
      <c r="H100" s="571" t="e">
        <f>IF(ISNUMBER(Regressions!H110),ROUND(Regressions!H110, 1), NA())</f>
        <v>#N/A</v>
      </c>
      <c r="I100" s="572" t="e">
        <f>IF(ISNUMBER(Regressions!I110),ROUND(Regressions!I110, 1), NA())</f>
        <v>#N/A</v>
      </c>
      <c r="J100" s="573" t="e">
        <f>IF(ISNUMBER(Regressions!K110),ROUND(Regressions!K110, 1), NA())</f>
        <v>#N/A</v>
      </c>
      <c r="K100" s="569" t="e">
        <f>IF(ISNUMBER(Regressions!L110),ROUND(Regressions!L110, 1), NA())</f>
        <v>#N/A</v>
      </c>
      <c r="L100" s="574" t="e">
        <f>IF(ISNUMBER(Regressions!M110),ROUND(Regressions!M110, 1), NA())</f>
        <v>#N/A</v>
      </c>
      <c r="M100" s="571" t="e">
        <f>IF(ISNUMBER(Regressions!N110),ROUND(Regressions!N110, 1), NA())</f>
        <v>#N/A</v>
      </c>
      <c r="N100" s="572" t="e">
        <f>IF(ISNUMBER(Regressions!O110),ROUND(Regressions!O110, 1), NA())</f>
        <v>#N/A</v>
      </c>
      <c r="O100" s="573" t="e">
        <f>IF(ISNUMBER(Regressions!Q110),ROUND(Regressions!Q110, 1), NA())</f>
        <v>#N/A</v>
      </c>
      <c r="P100" s="569" t="e">
        <f>IF(ISNUMBER(Regressions!R110),ROUND(Regressions!R110, 1), NA())</f>
        <v>#N/A</v>
      </c>
      <c r="Q100" s="575" t="e">
        <f>IF(ISNUMBER(Regressions!S110),ROUND(Regressions!S110, 1), NA())</f>
        <v>#N/A</v>
      </c>
      <c r="R100" s="571" t="e">
        <f>IF(ISNUMBER(Regressions!T110),ROUND(Regressions!T110, 1), NA())</f>
        <v>#N/A</v>
      </c>
      <c r="S100" s="572" t="e">
        <f>IF(ISNUMBER(Regressions!U110),ROUND(Regressions!U110, 1), NA())</f>
        <v>#N/A</v>
      </c>
    </row>
    <row r="101" spans="1:19" x14ac:dyDescent="0.25">
      <c r="A101" s="564" t="str">
        <f>+Introduction!$C$7</f>
        <v>Zambia</v>
      </c>
      <c r="B101" s="565">
        <f>IF(ISBLANK(Regressions!B111), " ", Regressions!B111)</f>
        <v>2004</v>
      </c>
      <c r="C101" s="564" t="str">
        <f>HLOOKUP(Introduction!$G$4,nametranslations,27,FALSE)</f>
        <v>Pre-primary</v>
      </c>
      <c r="D101" s="567">
        <f>IF(ISBLANK(Regressions!D111), " ", Regressions!D111)</f>
        <v>1505493</v>
      </c>
      <c r="E101" s="568" t="e">
        <f>IF(ISNUMBER(Regressions!E111),ROUND(Regressions!E111, 1), NA())</f>
        <v>#N/A</v>
      </c>
      <c r="F101" s="569" t="e">
        <f>IF(ISNUMBER(Regressions!F111),ROUND(Regressions!F111, 1), NA())</f>
        <v>#N/A</v>
      </c>
      <c r="G101" s="570" t="e">
        <f>IF(ISNUMBER(Regressions!G111),ROUND(Regressions!G111, 1), NA())</f>
        <v>#N/A</v>
      </c>
      <c r="H101" s="571" t="e">
        <f>IF(ISNUMBER(Regressions!H111),ROUND(Regressions!H111, 1), NA())</f>
        <v>#N/A</v>
      </c>
      <c r="I101" s="572" t="e">
        <f>IF(ISNUMBER(Regressions!I111),ROUND(Regressions!I111, 1), NA())</f>
        <v>#N/A</v>
      </c>
      <c r="J101" s="573" t="e">
        <f>IF(ISNUMBER(Regressions!K111),ROUND(Regressions!K111, 1), NA())</f>
        <v>#N/A</v>
      </c>
      <c r="K101" s="569" t="e">
        <f>IF(ISNUMBER(Regressions!L111),ROUND(Regressions!L111, 1), NA())</f>
        <v>#N/A</v>
      </c>
      <c r="L101" s="574" t="e">
        <f>IF(ISNUMBER(Regressions!M111),ROUND(Regressions!M111, 1), NA())</f>
        <v>#N/A</v>
      </c>
      <c r="M101" s="571" t="e">
        <f>IF(ISNUMBER(Regressions!N111),ROUND(Regressions!N111, 1), NA())</f>
        <v>#N/A</v>
      </c>
      <c r="N101" s="572" t="e">
        <f>IF(ISNUMBER(Regressions!O111),ROUND(Regressions!O111, 1), NA())</f>
        <v>#N/A</v>
      </c>
      <c r="O101" s="573" t="e">
        <f>IF(ISNUMBER(Regressions!Q111),ROUND(Regressions!Q111, 1), NA())</f>
        <v>#N/A</v>
      </c>
      <c r="P101" s="569" t="e">
        <f>IF(ISNUMBER(Regressions!R111),ROUND(Regressions!R111, 1), NA())</f>
        <v>#N/A</v>
      </c>
      <c r="Q101" s="575" t="e">
        <f>IF(ISNUMBER(Regressions!S111),ROUND(Regressions!S111, 1), NA())</f>
        <v>#N/A</v>
      </c>
      <c r="R101" s="571" t="e">
        <f>IF(ISNUMBER(Regressions!T111),ROUND(Regressions!T111, 1), NA())</f>
        <v>#N/A</v>
      </c>
      <c r="S101" s="572" t="e">
        <f>IF(ISNUMBER(Regressions!U111),ROUND(Regressions!U111, 1), NA())</f>
        <v>#N/A</v>
      </c>
    </row>
    <row r="102" spans="1:19" x14ac:dyDescent="0.25">
      <c r="A102" s="564" t="str">
        <f>+Introduction!$C$7</f>
        <v>Zambia</v>
      </c>
      <c r="B102" s="565">
        <f>IF(ISBLANK(Regressions!B112), " ", Regressions!B112)</f>
        <v>2005</v>
      </c>
      <c r="C102" s="564" t="str">
        <f>HLOOKUP(Introduction!$G$4,nametranslations,27,FALSE)</f>
        <v>Pre-primary</v>
      </c>
      <c r="D102" s="567">
        <f>IF(ISBLANK(Regressions!D112), " ", Regressions!D112)</f>
        <v>1548970</v>
      </c>
      <c r="E102" s="568" t="e">
        <f>IF(ISNUMBER(Regressions!E112),ROUND(Regressions!E112, 1), NA())</f>
        <v>#N/A</v>
      </c>
      <c r="F102" s="569" t="e">
        <f>IF(ISNUMBER(Regressions!F112),ROUND(Regressions!F112, 1), NA())</f>
        <v>#N/A</v>
      </c>
      <c r="G102" s="570" t="e">
        <f>IF(ISNUMBER(Regressions!G112),ROUND(Regressions!G112, 1), NA())</f>
        <v>#N/A</v>
      </c>
      <c r="H102" s="571" t="e">
        <f>IF(ISNUMBER(Regressions!H112),ROUND(Regressions!H112, 1), NA())</f>
        <v>#N/A</v>
      </c>
      <c r="I102" s="572" t="e">
        <f>IF(ISNUMBER(Regressions!I112),ROUND(Regressions!I112, 1), NA())</f>
        <v>#N/A</v>
      </c>
      <c r="J102" s="573" t="e">
        <f>IF(ISNUMBER(Regressions!K112),ROUND(Regressions!K112, 1), NA())</f>
        <v>#N/A</v>
      </c>
      <c r="K102" s="569" t="e">
        <f>IF(ISNUMBER(Regressions!L112),ROUND(Regressions!L112, 1), NA())</f>
        <v>#N/A</v>
      </c>
      <c r="L102" s="574" t="e">
        <f>IF(ISNUMBER(Regressions!M112),ROUND(Regressions!M112, 1), NA())</f>
        <v>#N/A</v>
      </c>
      <c r="M102" s="571" t="e">
        <f>IF(ISNUMBER(Regressions!N112),ROUND(Regressions!N112, 1), NA())</f>
        <v>#N/A</v>
      </c>
      <c r="N102" s="572" t="e">
        <f>IF(ISNUMBER(Regressions!O112),ROUND(Regressions!O112, 1), NA())</f>
        <v>#N/A</v>
      </c>
      <c r="O102" s="573" t="e">
        <f>IF(ISNUMBER(Regressions!Q112),ROUND(Regressions!Q112, 1), NA())</f>
        <v>#N/A</v>
      </c>
      <c r="P102" s="569" t="e">
        <f>IF(ISNUMBER(Regressions!R112),ROUND(Regressions!R112, 1), NA())</f>
        <v>#N/A</v>
      </c>
      <c r="Q102" s="575" t="e">
        <f>IF(ISNUMBER(Regressions!S112),ROUND(Regressions!S112, 1), NA())</f>
        <v>#N/A</v>
      </c>
      <c r="R102" s="571" t="e">
        <f>IF(ISNUMBER(Regressions!T112),ROUND(Regressions!T112, 1), NA())</f>
        <v>#N/A</v>
      </c>
      <c r="S102" s="572" t="e">
        <f>IF(ISNUMBER(Regressions!U112),ROUND(Regressions!U112, 1), NA())</f>
        <v>#N/A</v>
      </c>
    </row>
    <row r="103" spans="1:19" x14ac:dyDescent="0.25">
      <c r="A103" s="564" t="str">
        <f>+Introduction!$C$7</f>
        <v>Zambia</v>
      </c>
      <c r="B103" s="565">
        <f>IF(ISBLANK(Regressions!B113), " ", Regressions!B113)</f>
        <v>2006</v>
      </c>
      <c r="C103" s="564" t="str">
        <f>HLOOKUP(Introduction!$G$4,nametranslations,27,FALSE)</f>
        <v>Pre-primary</v>
      </c>
      <c r="D103" s="567">
        <f>IF(ISBLANK(Regressions!D113), " ", Regressions!D113)</f>
        <v>1593948</v>
      </c>
      <c r="E103" s="568" t="e">
        <f>IF(ISNUMBER(Regressions!E113),ROUND(Regressions!E113, 1), NA())</f>
        <v>#N/A</v>
      </c>
      <c r="F103" s="569" t="e">
        <f>IF(ISNUMBER(Regressions!F113),ROUND(Regressions!F113, 1), NA())</f>
        <v>#N/A</v>
      </c>
      <c r="G103" s="570" t="e">
        <f>IF(ISNUMBER(Regressions!G113),ROUND(Regressions!G113, 1), NA())</f>
        <v>#N/A</v>
      </c>
      <c r="H103" s="571" t="e">
        <f>IF(ISNUMBER(Regressions!H113),ROUND(Regressions!H113, 1), NA())</f>
        <v>#N/A</v>
      </c>
      <c r="I103" s="572" t="e">
        <f>IF(ISNUMBER(Regressions!I113),ROUND(Regressions!I113, 1), NA())</f>
        <v>#N/A</v>
      </c>
      <c r="J103" s="573" t="e">
        <f>IF(ISNUMBER(Regressions!K113),ROUND(Regressions!K113, 1), NA())</f>
        <v>#N/A</v>
      </c>
      <c r="K103" s="569" t="e">
        <f>IF(ISNUMBER(Regressions!L113),ROUND(Regressions!L113, 1), NA())</f>
        <v>#N/A</v>
      </c>
      <c r="L103" s="574" t="e">
        <f>IF(ISNUMBER(Regressions!M113),ROUND(Regressions!M113, 1), NA())</f>
        <v>#N/A</v>
      </c>
      <c r="M103" s="571" t="e">
        <f>IF(ISNUMBER(Regressions!N113),ROUND(Regressions!N113, 1), NA())</f>
        <v>#N/A</v>
      </c>
      <c r="N103" s="572" t="e">
        <f>IF(ISNUMBER(Regressions!O113),ROUND(Regressions!O113, 1), NA())</f>
        <v>#N/A</v>
      </c>
      <c r="O103" s="573" t="e">
        <f>IF(ISNUMBER(Regressions!Q113),ROUND(Regressions!Q113, 1), NA())</f>
        <v>#N/A</v>
      </c>
      <c r="P103" s="569" t="e">
        <f>IF(ISNUMBER(Regressions!R113),ROUND(Regressions!R113, 1), NA())</f>
        <v>#N/A</v>
      </c>
      <c r="Q103" s="575" t="e">
        <f>IF(ISNUMBER(Regressions!S113),ROUND(Regressions!S113, 1), NA())</f>
        <v>#N/A</v>
      </c>
      <c r="R103" s="571" t="e">
        <f>IF(ISNUMBER(Regressions!T113),ROUND(Regressions!T113, 1), NA())</f>
        <v>#N/A</v>
      </c>
      <c r="S103" s="572" t="e">
        <f>IF(ISNUMBER(Regressions!U113),ROUND(Regressions!U113, 1), NA())</f>
        <v>#N/A</v>
      </c>
    </row>
    <row r="104" spans="1:19" x14ac:dyDescent="0.25">
      <c r="A104" s="564" t="str">
        <f>+Introduction!$C$7</f>
        <v>Zambia</v>
      </c>
      <c r="B104" s="565">
        <f>IF(ISBLANK(Regressions!B114), " ", Regressions!B114)</f>
        <v>2007</v>
      </c>
      <c r="C104" s="564" t="str">
        <f>HLOOKUP(Introduction!$G$4,nametranslations,27,FALSE)</f>
        <v>Pre-primary</v>
      </c>
      <c r="D104" s="567">
        <f>IF(ISBLANK(Regressions!D114), " ", Regressions!D114)</f>
        <v>1640956</v>
      </c>
      <c r="E104" s="568" t="e">
        <f>IF(ISNUMBER(Regressions!E114),ROUND(Regressions!E114, 1), NA())</f>
        <v>#N/A</v>
      </c>
      <c r="F104" s="569" t="e">
        <f>IF(ISNUMBER(Regressions!F114),ROUND(Regressions!F114, 1), NA())</f>
        <v>#N/A</v>
      </c>
      <c r="G104" s="570" t="e">
        <f>IF(ISNUMBER(Regressions!G114),ROUND(Regressions!G114, 1), NA())</f>
        <v>#N/A</v>
      </c>
      <c r="H104" s="571" t="e">
        <f>IF(ISNUMBER(Regressions!H114),ROUND(Regressions!H114, 1), NA())</f>
        <v>#N/A</v>
      </c>
      <c r="I104" s="572" t="e">
        <f>IF(ISNUMBER(Regressions!I114),ROUND(Regressions!I114, 1), NA())</f>
        <v>#N/A</v>
      </c>
      <c r="J104" s="573" t="e">
        <f>IF(ISNUMBER(Regressions!K114),ROUND(Regressions!K114, 1), NA())</f>
        <v>#N/A</v>
      </c>
      <c r="K104" s="569" t="e">
        <f>IF(ISNUMBER(Regressions!L114),ROUND(Regressions!L114, 1), NA())</f>
        <v>#N/A</v>
      </c>
      <c r="L104" s="574" t="e">
        <f>IF(ISNUMBER(Regressions!M114),ROUND(Regressions!M114, 1), NA())</f>
        <v>#N/A</v>
      </c>
      <c r="M104" s="571" t="e">
        <f>IF(ISNUMBER(Regressions!N114),ROUND(Regressions!N114, 1), NA())</f>
        <v>#N/A</v>
      </c>
      <c r="N104" s="572" t="e">
        <f>IF(ISNUMBER(Regressions!O114),ROUND(Regressions!O114, 1), NA())</f>
        <v>#N/A</v>
      </c>
      <c r="O104" s="573" t="e">
        <f>IF(ISNUMBER(Regressions!Q114),ROUND(Regressions!Q114, 1), NA())</f>
        <v>#N/A</v>
      </c>
      <c r="P104" s="569" t="e">
        <f>IF(ISNUMBER(Regressions!R114),ROUND(Regressions!R114, 1), NA())</f>
        <v>#N/A</v>
      </c>
      <c r="Q104" s="575" t="e">
        <f>IF(ISNUMBER(Regressions!S114),ROUND(Regressions!S114, 1), NA())</f>
        <v>#N/A</v>
      </c>
      <c r="R104" s="571" t="e">
        <f>IF(ISNUMBER(Regressions!T114),ROUND(Regressions!T114, 1), NA())</f>
        <v>#N/A</v>
      </c>
      <c r="S104" s="572" t="e">
        <f>IF(ISNUMBER(Regressions!U114),ROUND(Regressions!U114, 1), NA())</f>
        <v>#N/A</v>
      </c>
    </row>
    <row r="105" spans="1:19" x14ac:dyDescent="0.25">
      <c r="A105" s="564" t="str">
        <f>+Introduction!$C$7</f>
        <v>Zambia</v>
      </c>
      <c r="B105" s="565">
        <f>IF(ISBLANK(Regressions!B115), " ", Regressions!B115)</f>
        <v>2008</v>
      </c>
      <c r="C105" s="564" t="str">
        <f>HLOOKUP(Introduction!$G$4,nametranslations,27,FALSE)</f>
        <v>Pre-primary</v>
      </c>
      <c r="D105" s="567">
        <f>IF(ISBLANK(Regressions!D115), " ", Regressions!D115)</f>
        <v>1695173</v>
      </c>
      <c r="E105" s="568" t="e">
        <f>IF(ISNUMBER(Regressions!E115),ROUND(Regressions!E115, 1), NA())</f>
        <v>#N/A</v>
      </c>
      <c r="F105" s="569" t="e">
        <f>IF(ISNUMBER(Regressions!F115),ROUND(Regressions!F115, 1), NA())</f>
        <v>#N/A</v>
      </c>
      <c r="G105" s="570" t="e">
        <f>IF(ISNUMBER(Regressions!G115),ROUND(Regressions!G115, 1), NA())</f>
        <v>#N/A</v>
      </c>
      <c r="H105" s="571" t="e">
        <f>IF(ISNUMBER(Regressions!H115),ROUND(Regressions!H115, 1), NA())</f>
        <v>#N/A</v>
      </c>
      <c r="I105" s="572" t="e">
        <f>IF(ISNUMBER(Regressions!I115),ROUND(Regressions!I115, 1), NA())</f>
        <v>#N/A</v>
      </c>
      <c r="J105" s="573" t="e">
        <f>IF(ISNUMBER(Regressions!K115),ROUND(Regressions!K115, 1), NA())</f>
        <v>#N/A</v>
      </c>
      <c r="K105" s="569" t="e">
        <f>IF(ISNUMBER(Regressions!L115),ROUND(Regressions!L115, 1), NA())</f>
        <v>#N/A</v>
      </c>
      <c r="L105" s="574" t="e">
        <f>IF(ISNUMBER(Regressions!M115),ROUND(Regressions!M115, 1), NA())</f>
        <v>#N/A</v>
      </c>
      <c r="M105" s="571" t="e">
        <f>IF(ISNUMBER(Regressions!N115),ROUND(Regressions!N115, 1), NA())</f>
        <v>#N/A</v>
      </c>
      <c r="N105" s="572" t="e">
        <f>IF(ISNUMBER(Regressions!O115),ROUND(Regressions!O115, 1), NA())</f>
        <v>#N/A</v>
      </c>
      <c r="O105" s="573" t="e">
        <f>IF(ISNUMBER(Regressions!Q115),ROUND(Regressions!Q115, 1), NA())</f>
        <v>#N/A</v>
      </c>
      <c r="P105" s="569" t="e">
        <f>IF(ISNUMBER(Regressions!R115),ROUND(Regressions!R115, 1), NA())</f>
        <v>#N/A</v>
      </c>
      <c r="Q105" s="575" t="e">
        <f>IF(ISNUMBER(Regressions!S115),ROUND(Regressions!S115, 1), NA())</f>
        <v>#N/A</v>
      </c>
      <c r="R105" s="571" t="e">
        <f>IF(ISNUMBER(Regressions!T115),ROUND(Regressions!T115, 1), NA())</f>
        <v>#N/A</v>
      </c>
      <c r="S105" s="572" t="e">
        <f>IF(ISNUMBER(Regressions!U115),ROUND(Regressions!U115, 1), NA())</f>
        <v>#N/A</v>
      </c>
    </row>
    <row r="106" spans="1:19" x14ac:dyDescent="0.25">
      <c r="A106" s="564" t="str">
        <f>+Introduction!$C$7</f>
        <v>Zambia</v>
      </c>
      <c r="B106" s="565">
        <f>IF(ISBLANK(Regressions!B116), " ", Regressions!B116)</f>
        <v>2009</v>
      </c>
      <c r="C106" s="564" t="str">
        <f>HLOOKUP(Introduction!$G$4,nametranslations,27,FALSE)</f>
        <v>Pre-primary</v>
      </c>
      <c r="D106" s="567">
        <f>IF(ISBLANK(Regressions!D116), " ", Regressions!D116)</f>
        <v>1757204</v>
      </c>
      <c r="E106" s="568" t="e">
        <f>IF(ISNUMBER(Regressions!E116),ROUND(Regressions!E116, 1), NA())</f>
        <v>#N/A</v>
      </c>
      <c r="F106" s="569" t="e">
        <f>IF(ISNUMBER(Regressions!F116),ROUND(Regressions!F116, 1), NA())</f>
        <v>#N/A</v>
      </c>
      <c r="G106" s="570" t="e">
        <f>IF(ISNUMBER(Regressions!G116),ROUND(Regressions!G116, 1), NA())</f>
        <v>#N/A</v>
      </c>
      <c r="H106" s="571" t="e">
        <f>IF(ISNUMBER(Regressions!H116),ROUND(Regressions!H116, 1), NA())</f>
        <v>#N/A</v>
      </c>
      <c r="I106" s="572" t="e">
        <f>IF(ISNUMBER(Regressions!I116),ROUND(Regressions!I116, 1), NA())</f>
        <v>#N/A</v>
      </c>
      <c r="J106" s="573" t="e">
        <f>IF(ISNUMBER(Regressions!K116),ROUND(Regressions!K116, 1), NA())</f>
        <v>#N/A</v>
      </c>
      <c r="K106" s="569" t="e">
        <f>IF(ISNUMBER(Regressions!L116),ROUND(Regressions!L116, 1), NA())</f>
        <v>#N/A</v>
      </c>
      <c r="L106" s="574" t="e">
        <f>IF(ISNUMBER(Regressions!M116),ROUND(Regressions!M116, 1), NA())</f>
        <v>#N/A</v>
      </c>
      <c r="M106" s="571" t="e">
        <f>IF(ISNUMBER(Regressions!N116),ROUND(Regressions!N116, 1), NA())</f>
        <v>#N/A</v>
      </c>
      <c r="N106" s="572" t="e">
        <f>IF(ISNUMBER(Regressions!O116),ROUND(Regressions!O116, 1), NA())</f>
        <v>#N/A</v>
      </c>
      <c r="O106" s="573" t="e">
        <f>IF(ISNUMBER(Regressions!Q116),ROUND(Regressions!Q116, 1), NA())</f>
        <v>#N/A</v>
      </c>
      <c r="P106" s="569" t="e">
        <f>IF(ISNUMBER(Regressions!R116),ROUND(Regressions!R116, 1), NA())</f>
        <v>#N/A</v>
      </c>
      <c r="Q106" s="575" t="e">
        <f>IF(ISNUMBER(Regressions!S116),ROUND(Regressions!S116, 1), NA())</f>
        <v>#N/A</v>
      </c>
      <c r="R106" s="571" t="e">
        <f>IF(ISNUMBER(Regressions!T116),ROUND(Regressions!T116, 1), NA())</f>
        <v>#N/A</v>
      </c>
      <c r="S106" s="572" t="e">
        <f>IF(ISNUMBER(Regressions!U116),ROUND(Regressions!U116, 1), NA())</f>
        <v>#N/A</v>
      </c>
    </row>
    <row r="107" spans="1:19" x14ac:dyDescent="0.25">
      <c r="A107" s="564" t="str">
        <f>+Introduction!$C$7</f>
        <v>Zambia</v>
      </c>
      <c r="B107" s="565">
        <f>IF(ISBLANK(Regressions!B117), " ", Regressions!B117)</f>
        <v>2010</v>
      </c>
      <c r="C107" s="564" t="str">
        <f>HLOOKUP(Introduction!$G$4,nametranslations,27,FALSE)</f>
        <v>Pre-primary</v>
      </c>
      <c r="D107" s="567">
        <f>IF(ISBLANK(Regressions!D117), " ", Regressions!D117)</f>
        <v>1824513</v>
      </c>
      <c r="E107" s="568" t="e">
        <f>IF(ISNUMBER(Regressions!E117),ROUND(Regressions!E117, 1), NA())</f>
        <v>#N/A</v>
      </c>
      <c r="F107" s="569" t="e">
        <f>IF(ISNUMBER(Regressions!F117),ROUND(Regressions!F117, 1), NA())</f>
        <v>#N/A</v>
      </c>
      <c r="G107" s="570" t="e">
        <f>IF(ISNUMBER(Regressions!G117),ROUND(Regressions!G117, 1), NA())</f>
        <v>#N/A</v>
      </c>
      <c r="H107" s="571" t="e">
        <f>IF(ISNUMBER(Regressions!H117),ROUND(Regressions!H117, 1), NA())</f>
        <v>#N/A</v>
      </c>
      <c r="I107" s="572" t="e">
        <f>IF(ISNUMBER(Regressions!I117),ROUND(Regressions!I117, 1), NA())</f>
        <v>#N/A</v>
      </c>
      <c r="J107" s="573" t="e">
        <f>IF(ISNUMBER(Regressions!K117),ROUND(Regressions!K117, 1), NA())</f>
        <v>#N/A</v>
      </c>
      <c r="K107" s="569" t="e">
        <f>IF(ISNUMBER(Regressions!L117),ROUND(Regressions!L117, 1), NA())</f>
        <v>#N/A</v>
      </c>
      <c r="L107" s="574" t="e">
        <f>IF(ISNUMBER(Regressions!M117),ROUND(Regressions!M117, 1), NA())</f>
        <v>#N/A</v>
      </c>
      <c r="M107" s="571" t="e">
        <f>IF(ISNUMBER(Regressions!N117),ROUND(Regressions!N117, 1), NA())</f>
        <v>#N/A</v>
      </c>
      <c r="N107" s="572" t="e">
        <f>IF(ISNUMBER(Regressions!O117),ROUND(Regressions!O117, 1), NA())</f>
        <v>#N/A</v>
      </c>
      <c r="O107" s="573" t="e">
        <f>IF(ISNUMBER(Regressions!Q117),ROUND(Regressions!Q117, 1), NA())</f>
        <v>#N/A</v>
      </c>
      <c r="P107" s="569" t="e">
        <f>IF(ISNUMBER(Regressions!R117),ROUND(Regressions!R117, 1), NA())</f>
        <v>#N/A</v>
      </c>
      <c r="Q107" s="575" t="e">
        <f>IF(ISNUMBER(Regressions!S117),ROUND(Regressions!S117, 1), NA())</f>
        <v>#N/A</v>
      </c>
      <c r="R107" s="571" t="e">
        <f>IF(ISNUMBER(Regressions!T117),ROUND(Regressions!T117, 1), NA())</f>
        <v>#N/A</v>
      </c>
      <c r="S107" s="572" t="e">
        <f>IF(ISNUMBER(Regressions!U117),ROUND(Regressions!U117, 1), NA())</f>
        <v>#N/A</v>
      </c>
    </row>
    <row r="108" spans="1:19" x14ac:dyDescent="0.25">
      <c r="A108" s="564" t="str">
        <f>+Introduction!$C$7</f>
        <v>Zambia</v>
      </c>
      <c r="B108" s="565">
        <f>IF(ISBLANK(Regressions!B118), " ", Regressions!B118)</f>
        <v>2011</v>
      </c>
      <c r="C108" s="564" t="str">
        <f>HLOOKUP(Introduction!$G$4,nametranslations,27,FALSE)</f>
        <v>Pre-primary</v>
      </c>
      <c r="D108" s="567">
        <f>IF(ISBLANK(Regressions!D118), " ", Regressions!D118)</f>
        <v>1892140</v>
      </c>
      <c r="E108" s="568" t="e">
        <f>IF(ISNUMBER(Regressions!E118),ROUND(Regressions!E118, 1), NA())</f>
        <v>#N/A</v>
      </c>
      <c r="F108" s="569" t="e">
        <f>IF(ISNUMBER(Regressions!F118),ROUND(Regressions!F118, 1), NA())</f>
        <v>#N/A</v>
      </c>
      <c r="G108" s="570" t="e">
        <f>IF(ISNUMBER(Regressions!G118),ROUND(Regressions!G118, 1), NA())</f>
        <v>#N/A</v>
      </c>
      <c r="H108" s="571" t="e">
        <f>IF(ISNUMBER(Regressions!H118),ROUND(Regressions!H118, 1), NA())</f>
        <v>#N/A</v>
      </c>
      <c r="I108" s="572" t="e">
        <f>IF(ISNUMBER(Regressions!I118),ROUND(Regressions!I118, 1), NA())</f>
        <v>#N/A</v>
      </c>
      <c r="J108" s="573" t="e">
        <f>IF(ISNUMBER(Regressions!K118),ROUND(Regressions!K118, 1), NA())</f>
        <v>#N/A</v>
      </c>
      <c r="K108" s="569" t="e">
        <f>IF(ISNUMBER(Regressions!L118),ROUND(Regressions!L118, 1), NA())</f>
        <v>#N/A</v>
      </c>
      <c r="L108" s="574" t="e">
        <f>IF(ISNUMBER(Regressions!M118),ROUND(Regressions!M118, 1), NA())</f>
        <v>#N/A</v>
      </c>
      <c r="M108" s="571" t="e">
        <f>IF(ISNUMBER(Regressions!N118),ROUND(Regressions!N118, 1), NA())</f>
        <v>#N/A</v>
      </c>
      <c r="N108" s="572" t="e">
        <f>IF(ISNUMBER(Regressions!O118),ROUND(Regressions!O118, 1), NA())</f>
        <v>#N/A</v>
      </c>
      <c r="O108" s="573" t="e">
        <f>IF(ISNUMBER(Regressions!Q118),ROUND(Regressions!Q118, 1), NA())</f>
        <v>#N/A</v>
      </c>
      <c r="P108" s="569" t="e">
        <f>IF(ISNUMBER(Regressions!R118),ROUND(Regressions!R118, 1), NA())</f>
        <v>#N/A</v>
      </c>
      <c r="Q108" s="575" t="e">
        <f>IF(ISNUMBER(Regressions!S118),ROUND(Regressions!S118, 1), NA())</f>
        <v>#N/A</v>
      </c>
      <c r="R108" s="571" t="e">
        <f>IF(ISNUMBER(Regressions!T118),ROUND(Regressions!T118, 1), NA())</f>
        <v>#N/A</v>
      </c>
      <c r="S108" s="572" t="e">
        <f>IF(ISNUMBER(Regressions!U118),ROUND(Regressions!U118, 1), NA())</f>
        <v>#N/A</v>
      </c>
    </row>
    <row r="109" spans="1:19" x14ac:dyDescent="0.25">
      <c r="A109" s="564" t="str">
        <f>+Introduction!$C$7</f>
        <v>Zambia</v>
      </c>
      <c r="B109" s="565">
        <f>IF(ISBLANK(Regressions!B119), " ", Regressions!B119)</f>
        <v>2012</v>
      </c>
      <c r="C109" s="564" t="str">
        <f>HLOOKUP(Introduction!$G$4,nametranslations,27,FALSE)</f>
        <v>Pre-primary</v>
      </c>
      <c r="D109" s="567">
        <f>IF(ISBLANK(Regressions!D119), " ", Regressions!D119)</f>
        <v>1955357</v>
      </c>
      <c r="E109" s="568" t="e">
        <f>IF(ISNUMBER(Regressions!E119),ROUND(Regressions!E119, 1), NA())</f>
        <v>#N/A</v>
      </c>
      <c r="F109" s="569" t="e">
        <f>IF(ISNUMBER(Regressions!F119),ROUND(Regressions!F119, 1), NA())</f>
        <v>#N/A</v>
      </c>
      <c r="G109" s="570" t="e">
        <f>IF(ISNUMBER(Regressions!G119),ROUND(Regressions!G119, 1), NA())</f>
        <v>#N/A</v>
      </c>
      <c r="H109" s="571" t="e">
        <f>IF(ISNUMBER(Regressions!H119),ROUND(Regressions!H119, 1), NA())</f>
        <v>#N/A</v>
      </c>
      <c r="I109" s="572" t="e">
        <f>IF(ISNUMBER(Regressions!I119),ROUND(Regressions!I119, 1), NA())</f>
        <v>#N/A</v>
      </c>
      <c r="J109" s="573" t="e">
        <f>IF(ISNUMBER(Regressions!K119),ROUND(Regressions!K119, 1), NA())</f>
        <v>#N/A</v>
      </c>
      <c r="K109" s="569" t="e">
        <f>IF(ISNUMBER(Regressions!L119),ROUND(Regressions!L119, 1), NA())</f>
        <v>#N/A</v>
      </c>
      <c r="L109" s="574" t="e">
        <f>IF(ISNUMBER(Regressions!M119),ROUND(Regressions!M119, 1), NA())</f>
        <v>#N/A</v>
      </c>
      <c r="M109" s="571" t="e">
        <f>IF(ISNUMBER(Regressions!N119),ROUND(Regressions!N119, 1), NA())</f>
        <v>#N/A</v>
      </c>
      <c r="N109" s="572" t="e">
        <f>IF(ISNUMBER(Regressions!O119),ROUND(Regressions!O119, 1), NA())</f>
        <v>#N/A</v>
      </c>
      <c r="O109" s="573" t="e">
        <f>IF(ISNUMBER(Regressions!Q119),ROUND(Regressions!Q119, 1), NA())</f>
        <v>#N/A</v>
      </c>
      <c r="P109" s="569" t="e">
        <f>IF(ISNUMBER(Regressions!R119),ROUND(Regressions!R119, 1), NA())</f>
        <v>#N/A</v>
      </c>
      <c r="Q109" s="575" t="e">
        <f>IF(ISNUMBER(Regressions!S119),ROUND(Regressions!S119, 1), NA())</f>
        <v>#N/A</v>
      </c>
      <c r="R109" s="571" t="e">
        <f>IF(ISNUMBER(Regressions!T119),ROUND(Regressions!T119, 1), NA())</f>
        <v>#N/A</v>
      </c>
      <c r="S109" s="572" t="e">
        <f>IF(ISNUMBER(Regressions!U119),ROUND(Regressions!U119, 1), NA())</f>
        <v>#N/A</v>
      </c>
    </row>
    <row r="110" spans="1:19" x14ac:dyDescent="0.25">
      <c r="A110" s="564" t="str">
        <f>+Introduction!$C$7</f>
        <v>Zambia</v>
      </c>
      <c r="B110" s="565">
        <f>IF(ISBLANK(Regressions!B120), " ", Regressions!B120)</f>
        <v>2013</v>
      </c>
      <c r="C110" s="564" t="str">
        <f>HLOOKUP(Introduction!$G$4,nametranslations,27,FALSE)</f>
        <v>Pre-primary</v>
      </c>
      <c r="D110" s="567">
        <f>IF(ISBLANK(Regressions!D120), " ", Regressions!D120)</f>
        <v>2013299</v>
      </c>
      <c r="E110" s="568" t="e">
        <f>IF(ISNUMBER(Regressions!E120),ROUND(Regressions!E120, 1), NA())</f>
        <v>#N/A</v>
      </c>
      <c r="F110" s="569" t="e">
        <f>IF(ISNUMBER(Regressions!F120),ROUND(Regressions!F120, 1), NA())</f>
        <v>#N/A</v>
      </c>
      <c r="G110" s="570" t="e">
        <f>IF(ISNUMBER(Regressions!G120),ROUND(Regressions!G120, 1), NA())</f>
        <v>#N/A</v>
      </c>
      <c r="H110" s="571" t="e">
        <f>IF(ISNUMBER(Regressions!H120),ROUND(Regressions!H120, 1), NA())</f>
        <v>#N/A</v>
      </c>
      <c r="I110" s="572" t="e">
        <f>IF(ISNUMBER(Regressions!I120),ROUND(Regressions!I120, 1), NA())</f>
        <v>#N/A</v>
      </c>
      <c r="J110" s="573" t="e">
        <f>IF(ISNUMBER(Regressions!K120),ROUND(Regressions!K120, 1), NA())</f>
        <v>#N/A</v>
      </c>
      <c r="K110" s="569" t="e">
        <f>IF(ISNUMBER(Regressions!L120),ROUND(Regressions!L120, 1), NA())</f>
        <v>#N/A</v>
      </c>
      <c r="L110" s="574" t="e">
        <f>IF(ISNUMBER(Regressions!M120),ROUND(Regressions!M120, 1), NA())</f>
        <v>#N/A</v>
      </c>
      <c r="M110" s="571" t="e">
        <f>IF(ISNUMBER(Regressions!N120),ROUND(Regressions!N120, 1), NA())</f>
        <v>#N/A</v>
      </c>
      <c r="N110" s="572" t="e">
        <f>IF(ISNUMBER(Regressions!O120),ROUND(Regressions!O120, 1), NA())</f>
        <v>#N/A</v>
      </c>
      <c r="O110" s="573" t="e">
        <f>IF(ISNUMBER(Regressions!Q120),ROUND(Regressions!Q120, 1), NA())</f>
        <v>#N/A</v>
      </c>
      <c r="P110" s="569" t="e">
        <f>IF(ISNUMBER(Regressions!R120),ROUND(Regressions!R120, 1), NA())</f>
        <v>#N/A</v>
      </c>
      <c r="Q110" s="575" t="e">
        <f>IF(ISNUMBER(Regressions!S120),ROUND(Regressions!S120, 1), NA())</f>
        <v>#N/A</v>
      </c>
      <c r="R110" s="571" t="e">
        <f>IF(ISNUMBER(Regressions!T120),ROUND(Regressions!T120, 1), NA())</f>
        <v>#N/A</v>
      </c>
      <c r="S110" s="572" t="e">
        <f>IF(ISNUMBER(Regressions!U120),ROUND(Regressions!U120, 1), NA())</f>
        <v>#N/A</v>
      </c>
    </row>
    <row r="111" spans="1:19" x14ac:dyDescent="0.25">
      <c r="A111" s="564" t="str">
        <f>+Introduction!$C$7</f>
        <v>Zambia</v>
      </c>
      <c r="B111" s="565">
        <f>IF(ISBLANK(Regressions!B121), " ", Regressions!B121)</f>
        <v>2014</v>
      </c>
      <c r="C111" s="564" t="str">
        <f>HLOOKUP(Introduction!$G$4,nametranslations,27,FALSE)</f>
        <v>Pre-primary</v>
      </c>
      <c r="D111" s="567">
        <f>IF(ISBLANK(Regressions!D121), " ", Regressions!D121)</f>
        <v>2065457</v>
      </c>
      <c r="E111" s="568" t="e">
        <f>IF(ISNUMBER(Regressions!E121),ROUND(Regressions!E121, 1), NA())</f>
        <v>#N/A</v>
      </c>
      <c r="F111" s="569" t="e">
        <f>IF(ISNUMBER(Regressions!F121),ROUND(Regressions!F121, 1), NA())</f>
        <v>#N/A</v>
      </c>
      <c r="G111" s="570" t="e">
        <f>IF(ISNUMBER(Regressions!G121),ROUND(Regressions!G121, 1), NA())</f>
        <v>#N/A</v>
      </c>
      <c r="H111" s="571" t="e">
        <f>IF(ISNUMBER(Regressions!H121),ROUND(Regressions!H121, 1), NA())</f>
        <v>#N/A</v>
      </c>
      <c r="I111" s="572" t="e">
        <f>IF(ISNUMBER(Regressions!I121),ROUND(Regressions!I121, 1), NA())</f>
        <v>#N/A</v>
      </c>
      <c r="J111" s="573" t="e">
        <f>IF(ISNUMBER(Regressions!K121),ROUND(Regressions!K121, 1), NA())</f>
        <v>#N/A</v>
      </c>
      <c r="K111" s="569" t="e">
        <f>IF(ISNUMBER(Regressions!L121),ROUND(Regressions!L121, 1), NA())</f>
        <v>#N/A</v>
      </c>
      <c r="L111" s="574" t="e">
        <f>IF(ISNUMBER(Regressions!M121),ROUND(Regressions!M121, 1), NA())</f>
        <v>#N/A</v>
      </c>
      <c r="M111" s="571" t="e">
        <f>IF(ISNUMBER(Regressions!N121),ROUND(Regressions!N121, 1), NA())</f>
        <v>#N/A</v>
      </c>
      <c r="N111" s="572" t="e">
        <f>IF(ISNUMBER(Regressions!O121),ROUND(Regressions!O121, 1), NA())</f>
        <v>#N/A</v>
      </c>
      <c r="O111" s="573" t="e">
        <f>IF(ISNUMBER(Regressions!Q121),ROUND(Regressions!Q121, 1), NA())</f>
        <v>#N/A</v>
      </c>
      <c r="P111" s="569" t="e">
        <f>IF(ISNUMBER(Regressions!R121),ROUND(Regressions!R121, 1), NA())</f>
        <v>#N/A</v>
      </c>
      <c r="Q111" s="575" t="e">
        <f>IF(ISNUMBER(Regressions!S121),ROUND(Regressions!S121, 1), NA())</f>
        <v>#N/A</v>
      </c>
      <c r="R111" s="571" t="e">
        <f>IF(ISNUMBER(Regressions!T121),ROUND(Regressions!T121, 1), NA())</f>
        <v>#N/A</v>
      </c>
      <c r="S111" s="572" t="e">
        <f>IF(ISNUMBER(Regressions!U121),ROUND(Regressions!U121, 1), NA())</f>
        <v>#N/A</v>
      </c>
    </row>
    <row r="112" spans="1:19" x14ac:dyDescent="0.25">
      <c r="A112" s="564" t="str">
        <f>+Introduction!$C$7</f>
        <v>Zambia</v>
      </c>
      <c r="B112" s="565">
        <f>IF(ISBLANK(Regressions!B122), " ", Regressions!B122)</f>
        <v>2015</v>
      </c>
      <c r="C112" s="564" t="str">
        <f>HLOOKUP(Introduction!$G$4,nametranslations,27,FALSE)</f>
        <v>Pre-primary</v>
      </c>
      <c r="D112" s="567">
        <f>IF(ISBLANK(Regressions!D122), " ", Regressions!D122)</f>
        <v>2113233</v>
      </c>
      <c r="E112" s="568" t="e">
        <f>IF(ISNUMBER(Regressions!E122),ROUND(Regressions!E122, 1), NA())</f>
        <v>#N/A</v>
      </c>
      <c r="F112" s="569" t="e">
        <f>IF(ISNUMBER(Regressions!F122),ROUND(Regressions!F122, 1), NA())</f>
        <v>#N/A</v>
      </c>
      <c r="G112" s="570" t="e">
        <f>IF(ISNUMBER(Regressions!G122),ROUND(Regressions!G122, 1), NA())</f>
        <v>#N/A</v>
      </c>
      <c r="H112" s="571" t="e">
        <f>IF(ISNUMBER(Regressions!H122),ROUND(Regressions!H122, 1), NA())</f>
        <v>#N/A</v>
      </c>
      <c r="I112" s="572" t="e">
        <f>IF(ISNUMBER(Regressions!I122),ROUND(Regressions!I122, 1), NA())</f>
        <v>#N/A</v>
      </c>
      <c r="J112" s="573" t="e">
        <f>IF(ISNUMBER(Regressions!K122),ROUND(Regressions!K122, 1), NA())</f>
        <v>#N/A</v>
      </c>
      <c r="K112" s="569" t="e">
        <f>IF(ISNUMBER(Regressions!L122),ROUND(Regressions!L122, 1), NA())</f>
        <v>#N/A</v>
      </c>
      <c r="L112" s="574" t="e">
        <f>IF(ISNUMBER(Regressions!M122),ROUND(Regressions!M122, 1), NA())</f>
        <v>#N/A</v>
      </c>
      <c r="M112" s="571" t="e">
        <f>IF(ISNUMBER(Regressions!N122),ROUND(Regressions!N122, 1), NA())</f>
        <v>#N/A</v>
      </c>
      <c r="N112" s="572" t="e">
        <f>IF(ISNUMBER(Regressions!O122),ROUND(Regressions!O122, 1), NA())</f>
        <v>#N/A</v>
      </c>
      <c r="O112" s="573" t="e">
        <f>IF(ISNUMBER(Regressions!Q122),ROUND(Regressions!Q122, 1), NA())</f>
        <v>#N/A</v>
      </c>
      <c r="P112" s="569" t="e">
        <f>IF(ISNUMBER(Regressions!R122),ROUND(Regressions!R122, 1), NA())</f>
        <v>#N/A</v>
      </c>
      <c r="Q112" s="575" t="e">
        <f>IF(ISNUMBER(Regressions!S122),ROUND(Regressions!S122, 1), NA())</f>
        <v>#N/A</v>
      </c>
      <c r="R112" s="571" t="e">
        <f>IF(ISNUMBER(Regressions!T122),ROUND(Regressions!T122, 1), NA())</f>
        <v>#N/A</v>
      </c>
      <c r="S112" s="572" t="e">
        <f>IF(ISNUMBER(Regressions!U122),ROUND(Regressions!U122, 1), NA())</f>
        <v>#N/A</v>
      </c>
    </row>
    <row r="113" spans="1:19" x14ac:dyDescent="0.25">
      <c r="A113" s="564" t="str">
        <f>+Introduction!$C$7</f>
        <v>Zambia</v>
      </c>
      <c r="B113" s="565">
        <f>IF(ISBLANK(Regressions!B123), " ", Regressions!B123)</f>
        <v>2016</v>
      </c>
      <c r="C113" s="564" t="str">
        <f>HLOOKUP(Introduction!$G$4,nametranslations,27,FALSE)</f>
        <v>Pre-primary</v>
      </c>
      <c r="D113" s="567">
        <f>IF(ISBLANK(Regressions!D123), " ", Regressions!D123)</f>
        <v>2155708</v>
      </c>
      <c r="E113" s="568" t="e">
        <f>IF(ISNUMBER(Regressions!E123),ROUND(Regressions!E123, 1), NA())</f>
        <v>#N/A</v>
      </c>
      <c r="F113" s="569" t="e">
        <f>IF(ISNUMBER(Regressions!F123),ROUND(Regressions!F123, 1), NA())</f>
        <v>#N/A</v>
      </c>
      <c r="G113" s="570" t="e">
        <f>IF(ISNUMBER(Regressions!G123),ROUND(Regressions!G123, 1), NA())</f>
        <v>#N/A</v>
      </c>
      <c r="H113" s="571" t="e">
        <f>IF(ISNUMBER(Regressions!H123),ROUND(Regressions!H123, 1), NA())</f>
        <v>#N/A</v>
      </c>
      <c r="I113" s="572" t="e">
        <f>IF(ISNUMBER(Regressions!I123),ROUND(Regressions!I123, 1), NA())</f>
        <v>#N/A</v>
      </c>
      <c r="J113" s="573" t="e">
        <f>IF(ISNUMBER(Regressions!K123),ROUND(Regressions!K123, 1), NA())</f>
        <v>#N/A</v>
      </c>
      <c r="K113" s="569" t="e">
        <f>IF(ISNUMBER(Regressions!L123),ROUND(Regressions!L123, 1), NA())</f>
        <v>#N/A</v>
      </c>
      <c r="L113" s="574" t="e">
        <f>IF(ISNUMBER(Regressions!M123),ROUND(Regressions!M123, 1), NA())</f>
        <v>#N/A</v>
      </c>
      <c r="M113" s="571" t="e">
        <f>IF(ISNUMBER(Regressions!N123),ROUND(Regressions!N123, 1), NA())</f>
        <v>#N/A</v>
      </c>
      <c r="N113" s="572" t="e">
        <f>IF(ISNUMBER(Regressions!O123),ROUND(Regressions!O123, 1), NA())</f>
        <v>#N/A</v>
      </c>
      <c r="O113" s="573" t="e">
        <f>IF(ISNUMBER(Regressions!Q123),ROUND(Regressions!Q123, 1), NA())</f>
        <v>#N/A</v>
      </c>
      <c r="P113" s="569" t="e">
        <f>IF(ISNUMBER(Regressions!R123),ROUND(Regressions!R123, 1), NA())</f>
        <v>#N/A</v>
      </c>
      <c r="Q113" s="575" t="e">
        <f>IF(ISNUMBER(Regressions!S123),ROUND(Regressions!S123, 1), NA())</f>
        <v>#N/A</v>
      </c>
      <c r="R113" s="571" t="e">
        <f>IF(ISNUMBER(Regressions!T123),ROUND(Regressions!T123, 1), NA())</f>
        <v>#N/A</v>
      </c>
      <c r="S113" s="572" t="e">
        <f>IF(ISNUMBER(Regressions!U123),ROUND(Regressions!U123, 1), NA())</f>
        <v>#N/A</v>
      </c>
    </row>
    <row r="114" spans="1:19" x14ac:dyDescent="0.25">
      <c r="A114" s="564" t="str">
        <f>+Introduction!$C$7</f>
        <v>Zambia</v>
      </c>
      <c r="B114" s="565">
        <f>IF(ISBLANK(Regressions!B124), " ", Regressions!B124)</f>
        <v>2017</v>
      </c>
      <c r="C114" s="564" t="str">
        <f>HLOOKUP(Introduction!$G$4,nametranslations,27,FALSE)</f>
        <v>Pre-primary</v>
      </c>
      <c r="D114" s="567">
        <f>IF(ISBLANK(Regressions!D124), " ", Regressions!D124)</f>
        <v>2192342</v>
      </c>
      <c r="E114" s="568" t="e">
        <f>IF(ISNUMBER(Regressions!E124),ROUND(Regressions!E124, 1), NA())</f>
        <v>#N/A</v>
      </c>
      <c r="F114" s="569" t="e">
        <f>IF(ISNUMBER(Regressions!F124),ROUND(Regressions!F124, 1), NA())</f>
        <v>#N/A</v>
      </c>
      <c r="G114" s="570" t="e">
        <f>IF(ISNUMBER(Regressions!G124),ROUND(Regressions!G124, 1), NA())</f>
        <v>#N/A</v>
      </c>
      <c r="H114" s="571" t="e">
        <f>IF(ISNUMBER(Regressions!H124),ROUND(Regressions!H124, 1), NA())</f>
        <v>#N/A</v>
      </c>
      <c r="I114" s="572" t="e">
        <f>IF(ISNUMBER(Regressions!I124),ROUND(Regressions!I124, 1), NA())</f>
        <v>#N/A</v>
      </c>
      <c r="J114" s="573" t="e">
        <f>IF(ISNUMBER(Regressions!K124),ROUND(Regressions!K124, 1), NA())</f>
        <v>#N/A</v>
      </c>
      <c r="K114" s="569" t="e">
        <f>IF(ISNUMBER(Regressions!L124),ROUND(Regressions!L124, 1), NA())</f>
        <v>#N/A</v>
      </c>
      <c r="L114" s="574" t="e">
        <f>IF(ISNUMBER(Regressions!M124),ROUND(Regressions!M124, 1), NA())</f>
        <v>#N/A</v>
      </c>
      <c r="M114" s="571" t="e">
        <f>IF(ISNUMBER(Regressions!N124),ROUND(Regressions!N124, 1), NA())</f>
        <v>#N/A</v>
      </c>
      <c r="N114" s="572" t="e">
        <f>IF(ISNUMBER(Regressions!O124),ROUND(Regressions!O124, 1), NA())</f>
        <v>#N/A</v>
      </c>
      <c r="O114" s="573" t="e">
        <f>IF(ISNUMBER(Regressions!Q124),ROUND(Regressions!Q124, 1), NA())</f>
        <v>#N/A</v>
      </c>
      <c r="P114" s="569" t="e">
        <f>IF(ISNUMBER(Regressions!R124),ROUND(Regressions!R124, 1), NA())</f>
        <v>#N/A</v>
      </c>
      <c r="Q114" s="575" t="e">
        <f>IF(ISNUMBER(Regressions!S124),ROUND(Regressions!S124, 1), NA())</f>
        <v>#N/A</v>
      </c>
      <c r="R114" s="571" t="e">
        <f>IF(ISNUMBER(Regressions!T124),ROUND(Regressions!T124, 1), NA())</f>
        <v>#N/A</v>
      </c>
      <c r="S114" s="572" t="e">
        <f>IF(ISNUMBER(Regressions!U124),ROUND(Regressions!U124, 1), NA())</f>
        <v>#N/A</v>
      </c>
    </row>
    <row r="115" spans="1:19" x14ac:dyDescent="0.25">
      <c r="A115" s="564" t="str">
        <f>+Introduction!$C$7</f>
        <v>Zambia</v>
      </c>
      <c r="B115" s="565">
        <f>IF(ISBLANK(Regressions!B125), " ", Regressions!B125)</f>
        <v>2018</v>
      </c>
      <c r="C115" s="564" t="str">
        <f>HLOOKUP(Introduction!$G$4,nametranslations,27,FALSE)</f>
        <v>Pre-primary</v>
      </c>
      <c r="D115" s="567">
        <f>IF(ISBLANK(Regressions!D125), " ", Regressions!D125)</f>
        <v>2223674</v>
      </c>
      <c r="E115" s="568" t="e">
        <f>IF(ISNUMBER(Regressions!E125),ROUND(Regressions!E125, 1), NA())</f>
        <v>#N/A</v>
      </c>
      <c r="F115" s="569" t="e">
        <f>IF(ISNUMBER(Regressions!F125),ROUND(Regressions!F125, 1), NA())</f>
        <v>#N/A</v>
      </c>
      <c r="G115" s="570" t="e">
        <f>IF(ISNUMBER(Regressions!G125),ROUND(Regressions!G125, 1), NA())</f>
        <v>#N/A</v>
      </c>
      <c r="H115" s="571" t="e">
        <f>IF(ISNUMBER(Regressions!H125),ROUND(Regressions!H125, 1), NA())</f>
        <v>#N/A</v>
      </c>
      <c r="I115" s="572" t="e">
        <f>IF(ISNUMBER(Regressions!I125),ROUND(Regressions!I125, 1), NA())</f>
        <v>#N/A</v>
      </c>
      <c r="J115" s="573" t="e">
        <f>IF(ISNUMBER(Regressions!K125),ROUND(Regressions!K125, 1), NA())</f>
        <v>#N/A</v>
      </c>
      <c r="K115" s="569" t="e">
        <f>IF(ISNUMBER(Regressions!L125),ROUND(Regressions!L125, 1), NA())</f>
        <v>#N/A</v>
      </c>
      <c r="L115" s="574" t="e">
        <f>IF(ISNUMBER(Regressions!M125),ROUND(Regressions!M125, 1), NA())</f>
        <v>#N/A</v>
      </c>
      <c r="M115" s="571" t="e">
        <f>IF(ISNUMBER(Regressions!N125),ROUND(Regressions!N125, 1), NA())</f>
        <v>#N/A</v>
      </c>
      <c r="N115" s="572" t="e">
        <f>IF(ISNUMBER(Regressions!O125),ROUND(Regressions!O125, 1), NA())</f>
        <v>#N/A</v>
      </c>
      <c r="O115" s="573" t="e">
        <f>IF(ISNUMBER(Regressions!Q125),ROUND(Regressions!Q125, 1), NA())</f>
        <v>#N/A</v>
      </c>
      <c r="P115" s="569" t="e">
        <f>IF(ISNUMBER(Regressions!R125),ROUND(Regressions!R125, 1), NA())</f>
        <v>#N/A</v>
      </c>
      <c r="Q115" s="575" t="e">
        <f>IF(ISNUMBER(Regressions!S125),ROUND(Regressions!S125, 1), NA())</f>
        <v>#N/A</v>
      </c>
      <c r="R115" s="571" t="e">
        <f>IF(ISNUMBER(Regressions!T125),ROUND(Regressions!T125, 1), NA())</f>
        <v>#N/A</v>
      </c>
      <c r="S115" s="572" t="e">
        <f>IF(ISNUMBER(Regressions!U125),ROUND(Regressions!U125, 1), NA())</f>
        <v>#N/A</v>
      </c>
    </row>
    <row r="116" spans="1:19" x14ac:dyDescent="0.25">
      <c r="A116" s="564" t="str">
        <f>+Introduction!$C$7</f>
        <v>Zambia</v>
      </c>
      <c r="B116" s="565">
        <f>IF(ISBLANK(Regressions!B126), " ", Regressions!B126)</f>
        <v>2019</v>
      </c>
      <c r="C116" s="564" t="str">
        <f>HLOOKUP(Introduction!$G$4,nametranslations,27,FALSE)</f>
        <v>Pre-primary</v>
      </c>
      <c r="D116" s="567">
        <f>IF(ISBLANK(Regressions!D126), " ", Regressions!D126)</f>
        <v>2252248</v>
      </c>
      <c r="E116" s="568" t="e">
        <f>IF(ISNUMBER(Regressions!E126),ROUND(Regressions!E126, 1), NA())</f>
        <v>#N/A</v>
      </c>
      <c r="F116" s="569" t="e">
        <f>IF(ISNUMBER(Regressions!F126),ROUND(Regressions!F126, 1), NA())</f>
        <v>#N/A</v>
      </c>
      <c r="G116" s="570" t="e">
        <f>IF(ISNUMBER(Regressions!G126),ROUND(Regressions!G126, 1), NA())</f>
        <v>#N/A</v>
      </c>
      <c r="H116" s="571" t="e">
        <f>IF(ISNUMBER(Regressions!H126),ROUND(Regressions!H126, 1), NA())</f>
        <v>#N/A</v>
      </c>
      <c r="I116" s="572" t="e">
        <f>IF(ISNUMBER(Regressions!I126),ROUND(Regressions!I126, 1), NA())</f>
        <v>#N/A</v>
      </c>
      <c r="J116" s="573" t="e">
        <f>IF(ISNUMBER(Regressions!K126),ROUND(Regressions!K126, 1), NA())</f>
        <v>#N/A</v>
      </c>
      <c r="K116" s="569" t="e">
        <f>IF(ISNUMBER(Regressions!L126),ROUND(Regressions!L126, 1), NA())</f>
        <v>#N/A</v>
      </c>
      <c r="L116" s="574" t="e">
        <f>IF(ISNUMBER(Regressions!M126),ROUND(Regressions!M126, 1), NA())</f>
        <v>#N/A</v>
      </c>
      <c r="M116" s="571" t="e">
        <f>IF(ISNUMBER(Regressions!N126),ROUND(Regressions!N126, 1), NA())</f>
        <v>#N/A</v>
      </c>
      <c r="N116" s="572" t="e">
        <f>IF(ISNUMBER(Regressions!O126),ROUND(Regressions!O126, 1), NA())</f>
        <v>#N/A</v>
      </c>
      <c r="O116" s="573" t="e">
        <f>IF(ISNUMBER(Regressions!Q126),ROUND(Regressions!Q126, 1), NA())</f>
        <v>#N/A</v>
      </c>
      <c r="P116" s="569" t="e">
        <f>IF(ISNUMBER(Regressions!R126),ROUND(Regressions!R126, 1), NA())</f>
        <v>#N/A</v>
      </c>
      <c r="Q116" s="575" t="e">
        <f>IF(ISNUMBER(Regressions!S126),ROUND(Regressions!S126, 1), NA())</f>
        <v>#N/A</v>
      </c>
      <c r="R116" s="571" t="e">
        <f>IF(ISNUMBER(Regressions!T126),ROUND(Regressions!T126, 1), NA())</f>
        <v>#N/A</v>
      </c>
      <c r="S116" s="572" t="e">
        <f>IF(ISNUMBER(Regressions!U126),ROUND(Regressions!U126, 1), NA())</f>
        <v>#N/A</v>
      </c>
    </row>
    <row r="117" spans="1:19" x14ac:dyDescent="0.25">
      <c r="A117" s="564" t="str">
        <f>+Introduction!$C$7</f>
        <v>Zambia</v>
      </c>
      <c r="B117" s="565">
        <f>IF(ISBLANK(Regressions!B127), " ", Regressions!B127)</f>
        <v>2020</v>
      </c>
      <c r="C117" s="564" t="str">
        <f>HLOOKUP(Introduction!$G$4,nametranslations,27,FALSE)</f>
        <v>Pre-primary</v>
      </c>
      <c r="D117" s="567">
        <f>IF(ISBLANK(Regressions!D127), " ", Regressions!D127)</f>
        <v>2280097</v>
      </c>
      <c r="E117" s="568" t="e">
        <f>IF(ISNUMBER(Regressions!E127),ROUND(Regressions!E127, 1), NA())</f>
        <v>#N/A</v>
      </c>
      <c r="F117" s="569" t="e">
        <f>IF(ISNUMBER(Regressions!F127),ROUND(Regressions!F127, 1), NA())</f>
        <v>#N/A</v>
      </c>
      <c r="G117" s="570" t="e">
        <f>IF(ISNUMBER(Regressions!G127),ROUND(Regressions!G127, 1), NA())</f>
        <v>#N/A</v>
      </c>
      <c r="H117" s="571" t="e">
        <f>IF(ISNUMBER(Regressions!H127),ROUND(Regressions!H127, 1), NA())</f>
        <v>#N/A</v>
      </c>
      <c r="I117" s="572" t="e">
        <f>IF(ISNUMBER(Regressions!I127),ROUND(Regressions!I127, 1), NA())</f>
        <v>#N/A</v>
      </c>
      <c r="J117" s="573" t="e">
        <f>IF(ISNUMBER(Regressions!K127),ROUND(Regressions!K127, 1), NA())</f>
        <v>#N/A</v>
      </c>
      <c r="K117" s="569" t="e">
        <f>IF(ISNUMBER(Regressions!L127),ROUND(Regressions!L127, 1), NA())</f>
        <v>#N/A</v>
      </c>
      <c r="L117" s="574" t="e">
        <f>IF(ISNUMBER(Regressions!M127),ROUND(Regressions!M127, 1), NA())</f>
        <v>#N/A</v>
      </c>
      <c r="M117" s="571" t="e">
        <f>IF(ISNUMBER(Regressions!N127),ROUND(Regressions!N127, 1), NA())</f>
        <v>#N/A</v>
      </c>
      <c r="N117" s="572" t="e">
        <f>IF(ISNUMBER(Regressions!O127),ROUND(Regressions!O127, 1), NA())</f>
        <v>#N/A</v>
      </c>
      <c r="O117" s="573" t="e">
        <f>IF(ISNUMBER(Regressions!Q127),ROUND(Regressions!Q127, 1), NA())</f>
        <v>#N/A</v>
      </c>
      <c r="P117" s="569" t="e">
        <f>IF(ISNUMBER(Regressions!R127),ROUND(Regressions!R127, 1), NA())</f>
        <v>#N/A</v>
      </c>
      <c r="Q117" s="575" t="e">
        <f>IF(ISNUMBER(Regressions!S127),ROUND(Regressions!S127, 1), NA())</f>
        <v>#N/A</v>
      </c>
      <c r="R117" s="571" t="e">
        <f>IF(ISNUMBER(Regressions!T127),ROUND(Regressions!T127, 1), NA())</f>
        <v>#N/A</v>
      </c>
      <c r="S117" s="572" t="e">
        <f>IF(ISNUMBER(Regressions!U127),ROUND(Regressions!U127, 1), NA())</f>
        <v>#N/A</v>
      </c>
    </row>
    <row r="118" spans="1:19" x14ac:dyDescent="0.25">
      <c r="A118" s="564" t="str">
        <f>+Introduction!$C$7</f>
        <v>Zambia</v>
      </c>
      <c r="B118" s="565">
        <f>IF(ISBLANK(Regressions!B128), " ", Regressions!B128)</f>
        <v>2021</v>
      </c>
      <c r="C118" s="564" t="str">
        <f>HLOOKUP(Introduction!$G$4,nametranslations,27,FALSE)</f>
        <v>Pre-primary</v>
      </c>
      <c r="D118" s="567">
        <f>IF(ISBLANK(Regressions!D128), " ", Regressions!D128)</f>
        <v>2308966</v>
      </c>
      <c r="E118" s="573" t="e">
        <f>IF(ISNUMBER(Regressions!E128),ROUND(Regressions!E128, 1), NA())</f>
        <v>#N/A</v>
      </c>
      <c r="F118" s="576" t="e">
        <f>IF(ISNUMBER(Regressions!F128),ROUND(Regressions!F128, 1), NA())</f>
        <v>#N/A</v>
      </c>
      <c r="G118" s="577" t="e">
        <f>IF(ISNUMBER(Regressions!G128),ROUND(Regressions!G128, 1), NA())</f>
        <v>#N/A</v>
      </c>
      <c r="H118" s="571" t="e">
        <f>IF(ISNUMBER(Regressions!H128),ROUND(Regressions!H128, 1), NA())</f>
        <v>#N/A</v>
      </c>
      <c r="I118" s="572" t="e">
        <f>IF(ISNUMBER(Regressions!I128),ROUND(Regressions!I128, 1), NA())</f>
        <v>#N/A</v>
      </c>
      <c r="J118" s="573" t="e">
        <f>IF(ISNUMBER(Regressions!K128),ROUND(Regressions!K128, 1), NA())</f>
        <v>#N/A</v>
      </c>
      <c r="K118" s="576" t="e">
        <f>IF(ISNUMBER(Regressions!L128),ROUND(Regressions!L128, 1), NA())</f>
        <v>#N/A</v>
      </c>
      <c r="L118" s="578" t="e">
        <f>IF(ISNUMBER(Regressions!M128),ROUND(Regressions!M128, 1), NA())</f>
        <v>#N/A</v>
      </c>
      <c r="M118" s="571" t="e">
        <f>IF(ISNUMBER(Regressions!N128),ROUND(Regressions!N128, 1), NA())</f>
        <v>#N/A</v>
      </c>
      <c r="N118" s="572" t="e">
        <f>IF(ISNUMBER(Regressions!O128),ROUND(Regressions!O128, 1), NA())</f>
        <v>#N/A</v>
      </c>
      <c r="O118" s="573" t="e">
        <f>IF(ISNUMBER(Regressions!Q128),ROUND(Regressions!Q128, 1), NA())</f>
        <v>#N/A</v>
      </c>
      <c r="P118" s="576" t="e">
        <f>IF(ISNUMBER(Regressions!R128),ROUND(Regressions!R128, 1), NA())</f>
        <v>#N/A</v>
      </c>
      <c r="Q118" s="579" t="e">
        <f>IF(ISNUMBER(Regressions!S128),ROUND(Regressions!S128, 1), NA())</f>
        <v>#N/A</v>
      </c>
      <c r="R118" s="571" t="e">
        <f>IF(ISNUMBER(Regressions!T128),ROUND(Regressions!T128, 1), NA())</f>
        <v>#N/A</v>
      </c>
      <c r="S118" s="572" t="e">
        <f>IF(ISNUMBER(Regressions!U128),ROUND(Regressions!U128, 1), NA())</f>
        <v>#N/A</v>
      </c>
    </row>
    <row r="119" spans="1:19" x14ac:dyDescent="0.25">
      <c r="A119" s="564" t="str">
        <f>+Introduction!$C$7</f>
        <v>Zambia</v>
      </c>
      <c r="B119" s="565">
        <f>IF(ISBLANK(Regressions!B129), " ", Regressions!B129)</f>
        <v>2022</v>
      </c>
      <c r="C119" s="564" t="str">
        <f>HLOOKUP(Introduction!$G$4,nametranslations,27,FALSE)</f>
        <v>Pre-primary</v>
      </c>
      <c r="D119" s="567">
        <f>IF(ISBLANK(Regressions!D129), " ", Regressions!D129)</f>
        <v>2342442</v>
      </c>
      <c r="E119" s="568" t="e">
        <f>IF(ISNUMBER(Regressions!E129),ROUND(Regressions!E129, 1), NA())</f>
        <v>#N/A</v>
      </c>
      <c r="F119" s="569" t="e">
        <f>IF(ISNUMBER(Regressions!F129),ROUND(Regressions!F129, 1), NA())</f>
        <v>#N/A</v>
      </c>
      <c r="G119" s="570" t="e">
        <f>IF(ISNUMBER(Regressions!G129),ROUND(Regressions!G129, 1), NA())</f>
        <v>#N/A</v>
      </c>
      <c r="H119" s="571" t="e">
        <f>IF(ISNUMBER(Regressions!H129),ROUND(Regressions!H129, 1), NA())</f>
        <v>#N/A</v>
      </c>
      <c r="I119" s="572" t="e">
        <f>IF(ISNUMBER(Regressions!I129),ROUND(Regressions!I129, 1), NA())</f>
        <v>#N/A</v>
      </c>
      <c r="J119" s="573" t="e">
        <f>IF(ISNUMBER(Regressions!K129),ROUND(Regressions!K129, 1), NA())</f>
        <v>#N/A</v>
      </c>
      <c r="K119" s="569" t="e">
        <f>IF(ISNUMBER(Regressions!L129),ROUND(Regressions!L129, 1), NA())</f>
        <v>#N/A</v>
      </c>
      <c r="L119" s="574" t="e">
        <f>IF(ISNUMBER(Regressions!M129),ROUND(Regressions!M129, 1), NA())</f>
        <v>#N/A</v>
      </c>
      <c r="M119" s="571" t="e">
        <f>IF(ISNUMBER(Regressions!N129),ROUND(Regressions!N129, 1), NA())</f>
        <v>#N/A</v>
      </c>
      <c r="N119" s="572" t="e">
        <f>IF(ISNUMBER(Regressions!O129),ROUND(Regressions!O129, 1), NA())</f>
        <v>#N/A</v>
      </c>
      <c r="O119" s="573" t="e">
        <f>IF(ISNUMBER(Regressions!Q129),ROUND(Regressions!Q129, 1), NA())</f>
        <v>#N/A</v>
      </c>
      <c r="P119" s="569" t="e">
        <f>IF(ISNUMBER(Regressions!R129),ROUND(Regressions!R129, 1), NA())</f>
        <v>#N/A</v>
      </c>
      <c r="Q119" s="575" t="e">
        <f>IF(ISNUMBER(Regressions!S129),ROUND(Regressions!S129, 1), NA())</f>
        <v>#N/A</v>
      </c>
      <c r="R119" s="571" t="e">
        <f>IF(ISNUMBER(Regressions!T129),ROUND(Regressions!T129, 1), NA())</f>
        <v>#N/A</v>
      </c>
      <c r="S119" s="572" t="e">
        <f>IF(ISNUMBER(Regressions!U129),ROUND(Regressions!U129, 1), NA())</f>
        <v>#N/A</v>
      </c>
    </row>
    <row r="120" spans="1:19" x14ac:dyDescent="0.25">
      <c r="A120" s="564" t="str">
        <f>+Introduction!$C$7</f>
        <v>Zambia</v>
      </c>
      <c r="B120" s="565">
        <f>IF(ISBLANK(Regressions!B130), " ", Regressions!B130)</f>
        <v>2023</v>
      </c>
      <c r="C120" s="564" t="str">
        <f>HLOOKUP(Introduction!$G$4,nametranslations,27,FALSE)</f>
        <v>Pre-primary</v>
      </c>
      <c r="D120" s="567">
        <f>IF(ISBLANK(Regressions!D130), " ", Regressions!D130)</f>
        <v>2379745</v>
      </c>
      <c r="E120" s="568" t="e">
        <f>IF(ISNUMBER(Regressions!E130),ROUND(Regressions!E130, 1), NA())</f>
        <v>#N/A</v>
      </c>
      <c r="F120" s="569" t="e">
        <f>IF(ISNUMBER(Regressions!F130),ROUND(Regressions!F130, 1), NA())</f>
        <v>#N/A</v>
      </c>
      <c r="G120" s="570" t="e">
        <f>IF(ISNUMBER(Regressions!G130),ROUND(Regressions!G130, 1), NA())</f>
        <v>#N/A</v>
      </c>
      <c r="H120" s="571" t="e">
        <f>IF(ISNUMBER(Regressions!H130),ROUND(Regressions!H130, 1), NA())</f>
        <v>#N/A</v>
      </c>
      <c r="I120" s="572" t="e">
        <f>IF(ISNUMBER(Regressions!I130),ROUND(Regressions!I130, 1), NA())</f>
        <v>#N/A</v>
      </c>
      <c r="J120" s="573" t="e">
        <f>IF(ISNUMBER(Regressions!K130),ROUND(Regressions!K130, 1), NA())</f>
        <v>#N/A</v>
      </c>
      <c r="K120" s="569" t="e">
        <f>IF(ISNUMBER(Regressions!L130),ROUND(Regressions!L130, 1), NA())</f>
        <v>#N/A</v>
      </c>
      <c r="L120" s="574" t="e">
        <f>IF(ISNUMBER(Regressions!M130),ROUND(Regressions!M130, 1), NA())</f>
        <v>#N/A</v>
      </c>
      <c r="M120" s="571" t="e">
        <f>IF(ISNUMBER(Regressions!N130),ROUND(Regressions!N130, 1), NA())</f>
        <v>#N/A</v>
      </c>
      <c r="N120" s="572" t="e">
        <f>IF(ISNUMBER(Regressions!O130),ROUND(Regressions!O130, 1), NA())</f>
        <v>#N/A</v>
      </c>
      <c r="O120" s="573" t="e">
        <f>IF(ISNUMBER(Regressions!Q130),ROUND(Regressions!Q130, 1), NA())</f>
        <v>#N/A</v>
      </c>
      <c r="P120" s="569" t="e">
        <f>IF(ISNUMBER(Regressions!R130),ROUND(Regressions!R130, 1), NA())</f>
        <v>#N/A</v>
      </c>
      <c r="Q120" s="575" t="e">
        <f>IF(ISNUMBER(Regressions!S130),ROUND(Regressions!S130, 1), NA())</f>
        <v>#N/A</v>
      </c>
      <c r="R120" s="571" t="e">
        <f>IF(ISNUMBER(Regressions!T130),ROUND(Regressions!T130, 1), NA())</f>
        <v>#N/A</v>
      </c>
      <c r="S120" s="572" t="e">
        <f>IF(ISNUMBER(Regressions!U130),ROUND(Regressions!U130, 1), NA())</f>
        <v>#N/A</v>
      </c>
    </row>
    <row r="121" spans="1:19" x14ac:dyDescent="0.25">
      <c r="A121" s="564" t="str">
        <f>+Introduction!$C$7</f>
        <v>Zambia</v>
      </c>
      <c r="B121" s="565">
        <f>IF(ISBLANK(Regressions!B131), " ", Regressions!B131)</f>
        <v>2024</v>
      </c>
      <c r="C121" s="564" t="str">
        <f>HLOOKUP(Introduction!$G$4,nametranslations,27,FALSE)</f>
        <v>Pre-primary</v>
      </c>
      <c r="D121" s="567">
        <f>IF(ISBLANK(Regressions!D131), " ", Regressions!D131)</f>
        <v>2418660</v>
      </c>
      <c r="E121" s="568" t="e">
        <f>IF(ISNUMBER(Regressions!E131),ROUND(Regressions!E131, 1), NA())</f>
        <v>#N/A</v>
      </c>
      <c r="F121" s="569" t="e">
        <f>IF(ISNUMBER(Regressions!F131),ROUND(Regressions!F131, 1), NA())</f>
        <v>#N/A</v>
      </c>
      <c r="G121" s="570" t="e">
        <f>IF(ISNUMBER(Regressions!G131),ROUND(Regressions!G131, 1), NA())</f>
        <v>#N/A</v>
      </c>
      <c r="H121" s="571" t="e">
        <f>IF(ISNUMBER(Regressions!H131),ROUND(Regressions!H131, 1), NA())</f>
        <v>#N/A</v>
      </c>
      <c r="I121" s="572" t="e">
        <f>IF(ISNUMBER(Regressions!I131),ROUND(Regressions!I131, 1), NA())</f>
        <v>#N/A</v>
      </c>
      <c r="J121" s="573" t="e">
        <f>IF(ISNUMBER(Regressions!K131),ROUND(Regressions!K131, 1), NA())</f>
        <v>#N/A</v>
      </c>
      <c r="K121" s="569" t="e">
        <f>IF(ISNUMBER(Regressions!L131),ROUND(Regressions!L131, 1), NA())</f>
        <v>#N/A</v>
      </c>
      <c r="L121" s="574" t="e">
        <f>IF(ISNUMBER(Regressions!M131),ROUND(Regressions!M131, 1), NA())</f>
        <v>#N/A</v>
      </c>
      <c r="M121" s="571" t="e">
        <f>IF(ISNUMBER(Regressions!N131),ROUND(Regressions!N131, 1), NA())</f>
        <v>#N/A</v>
      </c>
      <c r="N121" s="572" t="e">
        <f>IF(ISNUMBER(Regressions!O131),ROUND(Regressions!O131, 1), NA())</f>
        <v>#N/A</v>
      </c>
      <c r="O121" s="573" t="e">
        <f>IF(ISNUMBER(Regressions!Q131),ROUND(Regressions!Q131, 1), NA())</f>
        <v>#N/A</v>
      </c>
      <c r="P121" s="569" t="e">
        <f>IF(ISNUMBER(Regressions!R131),ROUND(Regressions!R131, 1), NA())</f>
        <v>#N/A</v>
      </c>
      <c r="Q121" s="575" t="e">
        <f>IF(ISNUMBER(Regressions!S131),ROUND(Regressions!S131, 1), NA())</f>
        <v>#N/A</v>
      </c>
      <c r="R121" s="571" t="e">
        <f>IF(ISNUMBER(Regressions!T131),ROUND(Regressions!T131, 1), NA())</f>
        <v>#N/A</v>
      </c>
      <c r="S121" s="572" t="e">
        <f>IF(ISNUMBER(Regressions!U131),ROUND(Regressions!U131, 1), NA())</f>
        <v>#N/A</v>
      </c>
    </row>
    <row r="122" spans="1:19" x14ac:dyDescent="0.25">
      <c r="A122" s="580" t="str">
        <f>+Introduction!$C$7</f>
        <v>Zambia</v>
      </c>
      <c r="B122" s="581">
        <f>IF(ISBLANK(Regressions!B132), " ", Regressions!B132)</f>
        <v>2025</v>
      </c>
      <c r="C122" s="580" t="str">
        <f>HLOOKUP(Introduction!$G$4,nametranslations,27,FALSE)</f>
        <v>Pre-primary</v>
      </c>
      <c r="D122" s="582">
        <f>IF(ISBLANK(Regressions!D132), " ", Regressions!D132)</f>
        <v>2529826</v>
      </c>
      <c r="E122" s="583" t="e">
        <f>IF(ISNUMBER(Regressions!E132),ROUND(Regressions!E132, 1), NA())</f>
        <v>#N/A</v>
      </c>
      <c r="F122" s="584" t="e">
        <f>IF(ISNUMBER(Regressions!F132),ROUND(Regressions!F132, 1), NA())</f>
        <v>#N/A</v>
      </c>
      <c r="G122" s="585" t="e">
        <f>IF(ISNUMBER(Regressions!G132),ROUND(Regressions!G132, 1), NA())</f>
        <v>#N/A</v>
      </c>
      <c r="H122" s="586" t="e">
        <f>IF(ISNUMBER(Regressions!H132),ROUND(Regressions!H132, 1), NA())</f>
        <v>#N/A</v>
      </c>
      <c r="I122" s="587" t="e">
        <f>IF(ISNUMBER(Regressions!I132),ROUND(Regressions!I132, 1), NA())</f>
        <v>#N/A</v>
      </c>
      <c r="J122" s="588" t="e">
        <f>IF(ISNUMBER(Regressions!K132),ROUND(Regressions!K132, 1), NA())</f>
        <v>#N/A</v>
      </c>
      <c r="K122" s="584" t="e">
        <f>IF(ISNUMBER(Regressions!L132),ROUND(Regressions!L132, 1), NA())</f>
        <v>#N/A</v>
      </c>
      <c r="L122" s="589" t="e">
        <f>IF(ISNUMBER(Regressions!M132),ROUND(Regressions!M132, 1), NA())</f>
        <v>#N/A</v>
      </c>
      <c r="M122" s="586" t="e">
        <f>IF(ISNUMBER(Regressions!N132),ROUND(Regressions!N132, 1), NA())</f>
        <v>#N/A</v>
      </c>
      <c r="N122" s="587" t="e">
        <f>IF(ISNUMBER(Regressions!O132),ROUND(Regressions!O132, 1), NA())</f>
        <v>#N/A</v>
      </c>
      <c r="O122" s="588" t="e">
        <f>IF(ISNUMBER(Regressions!Q132),ROUND(Regressions!Q132, 1), NA())</f>
        <v>#N/A</v>
      </c>
      <c r="P122" s="584" t="e">
        <f>IF(ISNUMBER(Regressions!R132),ROUND(Regressions!R132, 1), NA())</f>
        <v>#N/A</v>
      </c>
      <c r="Q122" s="590" t="e">
        <f>IF(ISNUMBER(Regressions!S132),ROUND(Regressions!S132, 1), NA())</f>
        <v>#N/A</v>
      </c>
      <c r="R122" s="586" t="e">
        <f>IF(ISNUMBER(Regressions!T132),ROUND(Regressions!T132, 1), NA())</f>
        <v>#N/A</v>
      </c>
      <c r="S122" s="587" t="e">
        <f>IF(ISNUMBER(Regressions!U132),ROUND(Regressions!U132, 1), NA())</f>
        <v>#N/A</v>
      </c>
    </row>
    <row r="123" spans="1:19" hidden="1" x14ac:dyDescent="0.25">
      <c r="A123" s="564" t="str">
        <f>+Introduction!$C$7</f>
        <v>Zambia</v>
      </c>
      <c r="B123" s="565">
        <f>IF(ISBLANK(Regressions!B133), " ", Regressions!B133)</f>
        <v>2026</v>
      </c>
      <c r="C123" s="564" t="str">
        <f>HLOOKUP(Introduction!$G$4,nametranslations,27,FALSE)</f>
        <v>Pre-primary</v>
      </c>
      <c r="D123" s="567" t="str">
        <f>IF(ISBLANK(Regressions!D133), " ", Regressions!D133)</f>
        <v xml:space="preserve"> </v>
      </c>
      <c r="E123" s="568" t="e">
        <f>IF(ISNUMBER(Regressions!E133),ROUND(Regressions!E133, 1), NA())</f>
        <v>#N/A</v>
      </c>
      <c r="F123" s="569" t="e">
        <f>IF(ISNUMBER(Regressions!F133),ROUND(Regressions!F133, 1), NA())</f>
        <v>#N/A</v>
      </c>
      <c r="G123" s="570" t="e">
        <f>IF(ISNUMBER(Regressions!G133),ROUND(Regressions!G133, 1), NA())</f>
        <v>#N/A</v>
      </c>
      <c r="H123" s="571" t="e">
        <f>IF(ISNUMBER(Regressions!H133),ROUND(Regressions!H133, 1), NA())</f>
        <v>#N/A</v>
      </c>
      <c r="I123" s="572" t="e">
        <f>IF(ISNUMBER(Regressions!I133),ROUND(Regressions!I133, 1), NA())</f>
        <v>#N/A</v>
      </c>
      <c r="J123" s="573" t="e">
        <f>IF(ISNUMBER(Regressions!K133),ROUND(Regressions!K133, 1), NA())</f>
        <v>#N/A</v>
      </c>
      <c r="K123" s="569" t="e">
        <f>IF(ISNUMBER(Regressions!L133),ROUND(Regressions!L133, 1), NA())</f>
        <v>#N/A</v>
      </c>
      <c r="L123" s="574" t="e">
        <f>IF(ISNUMBER(Regressions!M133),ROUND(Regressions!M133, 1), NA())</f>
        <v>#N/A</v>
      </c>
      <c r="M123" s="571" t="e">
        <f>IF(ISNUMBER(Regressions!N133),ROUND(Regressions!N133, 1), NA())</f>
        <v>#N/A</v>
      </c>
      <c r="N123" s="572" t="e">
        <f>IF(ISNUMBER(Regressions!O133),ROUND(Regressions!O133, 1), NA())</f>
        <v>#N/A</v>
      </c>
      <c r="O123" s="573" t="e">
        <f>IF(ISNUMBER(Regressions!Q133),ROUND(Regressions!Q133, 1), NA())</f>
        <v>#N/A</v>
      </c>
      <c r="P123" s="569" t="e">
        <f>IF(ISNUMBER(Regressions!R133),ROUND(Regressions!R133, 1), NA())</f>
        <v>#N/A</v>
      </c>
      <c r="Q123" s="575" t="e">
        <f>IF(ISNUMBER(Regressions!S133),ROUND(Regressions!S133, 1), NA())</f>
        <v>#N/A</v>
      </c>
      <c r="R123" s="571" t="e">
        <f>IF(ISNUMBER(Regressions!T133),ROUND(Regressions!T133, 1), NA())</f>
        <v>#N/A</v>
      </c>
      <c r="S123" s="572" t="e">
        <f>IF(ISNUMBER(Regressions!U133),ROUND(Regressions!U133, 1), NA())</f>
        <v>#N/A</v>
      </c>
    </row>
    <row r="124" spans="1:19" hidden="1" x14ac:dyDescent="0.25">
      <c r="A124" s="564" t="str">
        <f>+Introduction!$C$7</f>
        <v>Zambia</v>
      </c>
      <c r="B124" s="565">
        <f>IF(ISBLANK(Regressions!B134), " ", Regressions!B134)</f>
        <v>2027</v>
      </c>
      <c r="C124" s="564" t="str">
        <f>HLOOKUP(Introduction!$G$4,nametranslations,27,FALSE)</f>
        <v>Pre-primary</v>
      </c>
      <c r="D124" s="567" t="str">
        <f>IF(ISBLANK(Regressions!D134), " ", Regressions!D134)</f>
        <v xml:space="preserve"> </v>
      </c>
      <c r="E124" s="568" t="e">
        <f>IF(ISNUMBER(Regressions!E134),ROUND(Regressions!E134, 1), NA())</f>
        <v>#N/A</v>
      </c>
      <c r="F124" s="569" t="e">
        <f>IF(ISNUMBER(Regressions!F134),ROUND(Regressions!F134, 1), NA())</f>
        <v>#N/A</v>
      </c>
      <c r="G124" s="570" t="e">
        <f>IF(ISNUMBER(Regressions!G134),ROUND(Regressions!G134, 1), NA())</f>
        <v>#N/A</v>
      </c>
      <c r="H124" s="571" t="e">
        <f>IF(ISNUMBER(Regressions!H134),ROUND(Regressions!H134, 1), NA())</f>
        <v>#N/A</v>
      </c>
      <c r="I124" s="572" t="e">
        <f>IF(ISNUMBER(Regressions!I134),ROUND(Regressions!I134, 1), NA())</f>
        <v>#N/A</v>
      </c>
      <c r="J124" s="573" t="e">
        <f>IF(ISNUMBER(Regressions!K134),ROUND(Regressions!K134, 1), NA())</f>
        <v>#N/A</v>
      </c>
      <c r="K124" s="569" t="e">
        <f>IF(ISNUMBER(Regressions!L134),ROUND(Regressions!L134, 1), NA())</f>
        <v>#N/A</v>
      </c>
      <c r="L124" s="574" t="e">
        <f>IF(ISNUMBER(Regressions!M134),ROUND(Regressions!M134, 1), NA())</f>
        <v>#N/A</v>
      </c>
      <c r="M124" s="571" t="e">
        <f>IF(ISNUMBER(Regressions!N134),ROUND(Regressions!N134, 1), NA())</f>
        <v>#N/A</v>
      </c>
      <c r="N124" s="572" t="e">
        <f>IF(ISNUMBER(Regressions!O134),ROUND(Regressions!O134, 1), NA())</f>
        <v>#N/A</v>
      </c>
      <c r="O124" s="573" t="e">
        <f>IF(ISNUMBER(Regressions!Q134),ROUND(Regressions!Q134, 1), NA())</f>
        <v>#N/A</v>
      </c>
      <c r="P124" s="569" t="e">
        <f>IF(ISNUMBER(Regressions!R134),ROUND(Regressions!R134, 1), NA())</f>
        <v>#N/A</v>
      </c>
      <c r="Q124" s="575" t="e">
        <f>IF(ISNUMBER(Regressions!S134),ROUND(Regressions!S134, 1), NA())</f>
        <v>#N/A</v>
      </c>
      <c r="R124" s="571" t="e">
        <f>IF(ISNUMBER(Regressions!T134),ROUND(Regressions!T134, 1), NA())</f>
        <v>#N/A</v>
      </c>
      <c r="S124" s="572" t="e">
        <f>IF(ISNUMBER(Regressions!U134),ROUND(Regressions!U134, 1), NA())</f>
        <v>#N/A</v>
      </c>
    </row>
    <row r="125" spans="1:19" hidden="1" x14ac:dyDescent="0.25">
      <c r="A125" s="564" t="str">
        <f>+Introduction!$C$7</f>
        <v>Zambia</v>
      </c>
      <c r="B125" s="565">
        <f>IF(ISBLANK(Regressions!B135), " ", Regressions!B135)</f>
        <v>2028</v>
      </c>
      <c r="C125" s="564" t="str">
        <f>HLOOKUP(Introduction!$G$4,nametranslations,27,FALSE)</f>
        <v>Pre-primary</v>
      </c>
      <c r="D125" s="567" t="str">
        <f>IF(ISBLANK(Regressions!D135), " ", Regressions!D135)</f>
        <v xml:space="preserve"> </v>
      </c>
      <c r="E125" s="568" t="e">
        <f>IF(ISNUMBER(Regressions!E135),ROUND(Regressions!E135, 1), NA())</f>
        <v>#N/A</v>
      </c>
      <c r="F125" s="569" t="e">
        <f>IF(ISNUMBER(Regressions!F135),ROUND(Regressions!F135, 1), NA())</f>
        <v>#N/A</v>
      </c>
      <c r="G125" s="570" t="e">
        <f>IF(ISNUMBER(Regressions!G135),ROUND(Regressions!G135, 1), NA())</f>
        <v>#N/A</v>
      </c>
      <c r="H125" s="571" t="e">
        <f>IF(ISNUMBER(Regressions!H135),ROUND(Regressions!H135, 1), NA())</f>
        <v>#N/A</v>
      </c>
      <c r="I125" s="572" t="e">
        <f>IF(ISNUMBER(Regressions!I135),ROUND(Regressions!I135, 1), NA())</f>
        <v>#N/A</v>
      </c>
      <c r="J125" s="573" t="e">
        <f>IF(ISNUMBER(Regressions!K135),ROUND(Regressions!K135, 1), NA())</f>
        <v>#N/A</v>
      </c>
      <c r="K125" s="569" t="e">
        <f>IF(ISNUMBER(Regressions!L135),ROUND(Regressions!L135, 1), NA())</f>
        <v>#N/A</v>
      </c>
      <c r="L125" s="574" t="e">
        <f>IF(ISNUMBER(Regressions!M135),ROUND(Regressions!M135, 1), NA())</f>
        <v>#N/A</v>
      </c>
      <c r="M125" s="571" t="e">
        <f>IF(ISNUMBER(Regressions!N135),ROUND(Regressions!N135, 1), NA())</f>
        <v>#N/A</v>
      </c>
      <c r="N125" s="572" t="e">
        <f>IF(ISNUMBER(Regressions!O135),ROUND(Regressions!O135, 1), NA())</f>
        <v>#N/A</v>
      </c>
      <c r="O125" s="573" t="e">
        <f>IF(ISNUMBER(Regressions!Q135),ROUND(Regressions!Q135, 1), NA())</f>
        <v>#N/A</v>
      </c>
      <c r="P125" s="569" t="e">
        <f>IF(ISNUMBER(Regressions!R135),ROUND(Regressions!R135, 1), NA())</f>
        <v>#N/A</v>
      </c>
      <c r="Q125" s="575" t="e">
        <f>IF(ISNUMBER(Regressions!S135),ROUND(Regressions!S135, 1), NA())</f>
        <v>#N/A</v>
      </c>
      <c r="R125" s="571" t="e">
        <f>IF(ISNUMBER(Regressions!T135),ROUND(Regressions!T135, 1), NA())</f>
        <v>#N/A</v>
      </c>
      <c r="S125" s="572" t="e">
        <f>IF(ISNUMBER(Regressions!U135),ROUND(Regressions!U135, 1), NA())</f>
        <v>#N/A</v>
      </c>
    </row>
    <row r="126" spans="1:19" hidden="1" x14ac:dyDescent="0.25">
      <c r="A126" s="564" t="str">
        <f>+Introduction!$C$7</f>
        <v>Zambia</v>
      </c>
      <c r="B126" s="565">
        <f>IF(ISBLANK(Regressions!B136), " ", Regressions!B136)</f>
        <v>2029</v>
      </c>
      <c r="C126" s="564" t="str">
        <f>HLOOKUP(Introduction!$G$4,nametranslations,27,FALSE)</f>
        <v>Pre-primary</v>
      </c>
      <c r="D126" s="567" t="str">
        <f>IF(ISBLANK(Regressions!D136), " ", Regressions!D136)</f>
        <v xml:space="preserve"> </v>
      </c>
      <c r="E126" s="568" t="e">
        <f>IF(ISNUMBER(Regressions!E136),ROUND(Regressions!E136, 1), NA())</f>
        <v>#N/A</v>
      </c>
      <c r="F126" s="569" t="e">
        <f>IF(ISNUMBER(Regressions!F136),ROUND(Regressions!F136, 1), NA())</f>
        <v>#N/A</v>
      </c>
      <c r="G126" s="570" t="e">
        <f>IF(ISNUMBER(Regressions!G136),ROUND(Regressions!G136, 1), NA())</f>
        <v>#N/A</v>
      </c>
      <c r="H126" s="571" t="e">
        <f>IF(ISNUMBER(Regressions!H136),ROUND(Regressions!H136, 1), NA())</f>
        <v>#N/A</v>
      </c>
      <c r="I126" s="572" t="e">
        <f>IF(ISNUMBER(Regressions!I136),ROUND(Regressions!I136, 1), NA())</f>
        <v>#N/A</v>
      </c>
      <c r="J126" s="573" t="e">
        <f>IF(ISNUMBER(Regressions!K136),ROUND(Regressions!K136, 1), NA())</f>
        <v>#N/A</v>
      </c>
      <c r="K126" s="569" t="e">
        <f>IF(ISNUMBER(Regressions!L136),ROUND(Regressions!L136, 1), NA())</f>
        <v>#N/A</v>
      </c>
      <c r="L126" s="574" t="e">
        <f>IF(ISNUMBER(Regressions!M136),ROUND(Regressions!M136, 1), NA())</f>
        <v>#N/A</v>
      </c>
      <c r="M126" s="571" t="e">
        <f>IF(ISNUMBER(Regressions!N136),ROUND(Regressions!N136, 1), NA())</f>
        <v>#N/A</v>
      </c>
      <c r="N126" s="572" t="e">
        <f>IF(ISNUMBER(Regressions!O136),ROUND(Regressions!O136, 1), NA())</f>
        <v>#N/A</v>
      </c>
      <c r="O126" s="573" t="e">
        <f>IF(ISNUMBER(Regressions!Q136),ROUND(Regressions!Q136, 1), NA())</f>
        <v>#N/A</v>
      </c>
      <c r="P126" s="569" t="e">
        <f>IF(ISNUMBER(Regressions!R136),ROUND(Regressions!R136, 1), NA())</f>
        <v>#N/A</v>
      </c>
      <c r="Q126" s="575" t="e">
        <f>IF(ISNUMBER(Regressions!S136),ROUND(Regressions!S136, 1), NA())</f>
        <v>#N/A</v>
      </c>
      <c r="R126" s="571" t="e">
        <f>IF(ISNUMBER(Regressions!T136),ROUND(Regressions!T136, 1), NA())</f>
        <v>#N/A</v>
      </c>
      <c r="S126" s="572" t="e">
        <f>IF(ISNUMBER(Regressions!U136),ROUND(Regressions!U136, 1), NA())</f>
        <v>#N/A</v>
      </c>
    </row>
    <row r="127" spans="1:19" hidden="1" x14ac:dyDescent="0.25">
      <c r="A127" s="564" t="str">
        <f>+Introduction!$C$7</f>
        <v>Zambia</v>
      </c>
      <c r="B127" s="565">
        <f>IF(ISBLANK(Regressions!B137), " ", Regressions!B137)</f>
        <v>2030</v>
      </c>
      <c r="C127" s="564" t="str">
        <f>HLOOKUP(Introduction!$G$4,nametranslations,27,FALSE)</f>
        <v>Pre-primary</v>
      </c>
      <c r="D127" s="567" t="str">
        <f>IF(ISBLANK(Regressions!D137), " ", Regressions!D137)</f>
        <v xml:space="preserve"> </v>
      </c>
      <c r="E127" s="568" t="e">
        <f>IF(ISNUMBER(Regressions!E137),ROUND(Regressions!E137, 1), NA())</f>
        <v>#N/A</v>
      </c>
      <c r="F127" s="569" t="e">
        <f>IF(ISNUMBER(Regressions!F137),ROUND(Regressions!F137, 1), NA())</f>
        <v>#N/A</v>
      </c>
      <c r="G127" s="570" t="e">
        <f>IF(ISNUMBER(Regressions!G137),ROUND(Regressions!G137, 1), NA())</f>
        <v>#N/A</v>
      </c>
      <c r="H127" s="571" t="e">
        <f>IF(ISNUMBER(Regressions!H137),ROUND(Regressions!H137, 1), NA())</f>
        <v>#N/A</v>
      </c>
      <c r="I127" s="572" t="e">
        <f>IF(ISNUMBER(Regressions!I137),ROUND(Regressions!I137, 1), NA())</f>
        <v>#N/A</v>
      </c>
      <c r="J127" s="573" t="e">
        <f>IF(ISNUMBER(Regressions!K137),ROUND(Regressions!K137, 1), NA())</f>
        <v>#N/A</v>
      </c>
      <c r="K127" s="569" t="e">
        <f>IF(ISNUMBER(Regressions!L137),ROUND(Regressions!L137, 1), NA())</f>
        <v>#N/A</v>
      </c>
      <c r="L127" s="574" t="e">
        <f>IF(ISNUMBER(Regressions!M137),ROUND(Regressions!M137, 1), NA())</f>
        <v>#N/A</v>
      </c>
      <c r="M127" s="571" t="e">
        <f>IF(ISNUMBER(Regressions!N137),ROUND(Regressions!N137, 1), NA())</f>
        <v>#N/A</v>
      </c>
      <c r="N127" s="572" t="e">
        <f>IF(ISNUMBER(Regressions!O137),ROUND(Regressions!O137, 1), NA())</f>
        <v>#N/A</v>
      </c>
      <c r="O127" s="573" t="e">
        <f>IF(ISNUMBER(Regressions!Q137),ROUND(Regressions!Q137, 1), NA())</f>
        <v>#N/A</v>
      </c>
      <c r="P127" s="569" t="e">
        <f>IF(ISNUMBER(Regressions!R137),ROUND(Regressions!R137, 1), NA())</f>
        <v>#N/A</v>
      </c>
      <c r="Q127" s="575" t="e">
        <f>IF(ISNUMBER(Regressions!S137),ROUND(Regressions!S137, 1), NA())</f>
        <v>#N/A</v>
      </c>
      <c r="R127" s="571" t="e">
        <f>IF(ISNUMBER(Regressions!T137),ROUND(Regressions!T137, 1), NA())</f>
        <v>#N/A</v>
      </c>
      <c r="S127" s="572" t="e">
        <f>IF(ISNUMBER(Regressions!U137),ROUND(Regressions!U137, 1), NA())</f>
        <v>#N/A</v>
      </c>
    </row>
    <row r="128" spans="1:19" x14ac:dyDescent="0.25">
      <c r="A128" s="564" t="str">
        <f>+Introduction!$C$7</f>
        <v>Zambia</v>
      </c>
      <c r="B128" s="565">
        <f>IF(ISBLANK(Regressions!B138), " ", Regressions!B138)</f>
        <v>2000</v>
      </c>
      <c r="C128" s="564" t="str">
        <f>HLOOKUP(Introduction!$G$4,nametranslations,28,FALSE)</f>
        <v>Primary</v>
      </c>
      <c r="D128" s="567">
        <f>IF(ISBLANK(Regressions!D138), " ", Regressions!D138)</f>
        <v>1977781</v>
      </c>
      <c r="E128" s="568" t="e">
        <f>IF(ISNUMBER(Regressions!E138),ROUND(Regressions!E138, 1), NA())</f>
        <v>#N/A</v>
      </c>
      <c r="F128" s="569" t="e">
        <f>IF(ISNUMBER(Regressions!F138),ROUND(Regressions!F138, 1), NA())</f>
        <v>#N/A</v>
      </c>
      <c r="G128" s="570" t="e">
        <f>IF(ISNUMBER(Regressions!G138),ROUND(Regressions!G138, 1), NA())</f>
        <v>#N/A</v>
      </c>
      <c r="H128" s="571" t="e">
        <f>IF(ISNUMBER(Regressions!H138),ROUND(Regressions!H138, 1), NA())</f>
        <v>#N/A</v>
      </c>
      <c r="I128" s="572" t="e">
        <f>IF(ISNUMBER(Regressions!I138),ROUND(Regressions!I138, 1), NA())</f>
        <v>#N/A</v>
      </c>
      <c r="J128" s="573" t="e">
        <f>IF(ISNUMBER(Regressions!K138),ROUND(Regressions!K138, 1), NA())</f>
        <v>#N/A</v>
      </c>
      <c r="K128" s="569" t="e">
        <f>IF(ISNUMBER(Regressions!L138),ROUND(Regressions!L138, 1), NA())</f>
        <v>#N/A</v>
      </c>
      <c r="L128" s="574" t="e">
        <f>IF(ISNUMBER(Regressions!M138),ROUND(Regressions!M138, 1), NA())</f>
        <v>#N/A</v>
      </c>
      <c r="M128" s="571" t="e">
        <f>IF(ISNUMBER(Regressions!N138),ROUND(Regressions!N138, 1), NA())</f>
        <v>#N/A</v>
      </c>
      <c r="N128" s="572" t="e">
        <f>IF(ISNUMBER(Regressions!O138),ROUND(Regressions!O138, 1), NA())</f>
        <v>#N/A</v>
      </c>
      <c r="O128" s="573" t="e">
        <f>IF(ISNUMBER(Regressions!Q138),ROUND(Regressions!Q138, 1), NA())</f>
        <v>#N/A</v>
      </c>
      <c r="P128" s="569" t="e">
        <f>IF(ISNUMBER(Regressions!R138),ROUND(Regressions!R138, 1), NA())</f>
        <v>#N/A</v>
      </c>
      <c r="Q128" s="575" t="e">
        <f>IF(ISNUMBER(Regressions!S138),ROUND(Regressions!S138, 1), NA())</f>
        <v>#N/A</v>
      </c>
      <c r="R128" s="571" t="e">
        <f>IF(ISNUMBER(Regressions!T138),ROUND(Regressions!T138, 1), NA())</f>
        <v>#N/A</v>
      </c>
      <c r="S128" s="572" t="e">
        <f>IF(ISNUMBER(Regressions!U138),ROUND(Regressions!U138, 1), NA())</f>
        <v>#N/A</v>
      </c>
    </row>
    <row r="129" spans="1:19" x14ac:dyDescent="0.25">
      <c r="A129" s="564" t="str">
        <f>+Introduction!$C$7</f>
        <v>Zambia</v>
      </c>
      <c r="B129" s="565">
        <f>IF(ISBLANK(Regressions!B139), " ", Regressions!B139)</f>
        <v>2001</v>
      </c>
      <c r="C129" s="564" t="str">
        <f>HLOOKUP(Introduction!$G$4,nametranslations,28,FALSE)</f>
        <v>Primary</v>
      </c>
      <c r="D129" s="567">
        <f>IF(ISBLANK(Regressions!D139), " ", Regressions!D139)</f>
        <v>2027699</v>
      </c>
      <c r="E129" s="568" t="e">
        <f>IF(ISNUMBER(Regressions!E139),ROUND(Regressions!E139, 1), NA())</f>
        <v>#N/A</v>
      </c>
      <c r="F129" s="569" t="e">
        <f>IF(ISNUMBER(Regressions!F139),ROUND(Regressions!F139, 1), NA())</f>
        <v>#N/A</v>
      </c>
      <c r="G129" s="570" t="e">
        <f>IF(ISNUMBER(Regressions!G139),ROUND(Regressions!G139, 1), NA())</f>
        <v>#N/A</v>
      </c>
      <c r="H129" s="571" t="e">
        <f>IF(ISNUMBER(Regressions!H139),ROUND(Regressions!H139, 1), NA())</f>
        <v>#N/A</v>
      </c>
      <c r="I129" s="572" t="e">
        <f>IF(ISNUMBER(Regressions!I139),ROUND(Regressions!I139, 1), NA())</f>
        <v>#N/A</v>
      </c>
      <c r="J129" s="573" t="e">
        <f>IF(ISNUMBER(Regressions!K139),ROUND(Regressions!K139, 1), NA())</f>
        <v>#N/A</v>
      </c>
      <c r="K129" s="569" t="e">
        <f>IF(ISNUMBER(Regressions!L139),ROUND(Regressions!L139, 1), NA())</f>
        <v>#N/A</v>
      </c>
      <c r="L129" s="574" t="e">
        <f>IF(ISNUMBER(Regressions!M139),ROUND(Regressions!M139, 1), NA())</f>
        <v>#N/A</v>
      </c>
      <c r="M129" s="571" t="e">
        <f>IF(ISNUMBER(Regressions!N139),ROUND(Regressions!N139, 1), NA())</f>
        <v>#N/A</v>
      </c>
      <c r="N129" s="572" t="e">
        <f>IF(ISNUMBER(Regressions!O139),ROUND(Regressions!O139, 1), NA())</f>
        <v>#N/A</v>
      </c>
      <c r="O129" s="573" t="e">
        <f>IF(ISNUMBER(Regressions!Q139),ROUND(Regressions!Q139, 1), NA())</f>
        <v>#N/A</v>
      </c>
      <c r="P129" s="569" t="e">
        <f>IF(ISNUMBER(Regressions!R139),ROUND(Regressions!R139, 1), NA())</f>
        <v>#N/A</v>
      </c>
      <c r="Q129" s="575" t="e">
        <f>IF(ISNUMBER(Regressions!S139),ROUND(Regressions!S139, 1), NA())</f>
        <v>#N/A</v>
      </c>
      <c r="R129" s="571" t="e">
        <f>IF(ISNUMBER(Regressions!T139),ROUND(Regressions!T139, 1), NA())</f>
        <v>#N/A</v>
      </c>
      <c r="S129" s="572" t="e">
        <f>IF(ISNUMBER(Regressions!U139),ROUND(Regressions!U139, 1), NA())</f>
        <v>#N/A</v>
      </c>
    </row>
    <row r="130" spans="1:19" x14ac:dyDescent="0.25">
      <c r="A130" s="564" t="str">
        <f>+Introduction!$C$7</f>
        <v>Zambia</v>
      </c>
      <c r="B130" s="565">
        <f>IF(ISBLANK(Regressions!B140), " ", Regressions!B140)</f>
        <v>2002</v>
      </c>
      <c r="C130" s="564" t="str">
        <f>HLOOKUP(Introduction!$G$4,nametranslations,28,FALSE)</f>
        <v>Primary</v>
      </c>
      <c r="D130" s="567">
        <f>IF(ISBLANK(Regressions!D140), " ", Regressions!D140)</f>
        <v>2082259</v>
      </c>
      <c r="E130" s="568" t="e">
        <f>IF(ISNUMBER(Regressions!E140),ROUND(Regressions!E140, 1), NA())</f>
        <v>#N/A</v>
      </c>
      <c r="F130" s="569" t="e">
        <f>IF(ISNUMBER(Regressions!F140),ROUND(Regressions!F140, 1), NA())</f>
        <v>#N/A</v>
      </c>
      <c r="G130" s="570" t="e">
        <f>IF(ISNUMBER(Regressions!G140),ROUND(Regressions!G140, 1), NA())</f>
        <v>#N/A</v>
      </c>
      <c r="H130" s="571" t="e">
        <f>IF(ISNUMBER(Regressions!H140),ROUND(Regressions!H140, 1), NA())</f>
        <v>#N/A</v>
      </c>
      <c r="I130" s="572" t="e">
        <f>IF(ISNUMBER(Regressions!I140),ROUND(Regressions!I140, 1), NA())</f>
        <v>#N/A</v>
      </c>
      <c r="J130" s="573" t="e">
        <f>IF(ISNUMBER(Regressions!K140),ROUND(Regressions!K140, 1), NA())</f>
        <v>#N/A</v>
      </c>
      <c r="K130" s="569" t="e">
        <f>IF(ISNUMBER(Regressions!L140),ROUND(Regressions!L140, 1), NA())</f>
        <v>#N/A</v>
      </c>
      <c r="L130" s="574" t="e">
        <f>IF(ISNUMBER(Regressions!M140),ROUND(Regressions!M140, 1), NA())</f>
        <v>#N/A</v>
      </c>
      <c r="M130" s="571" t="e">
        <f>IF(ISNUMBER(Regressions!N140),ROUND(Regressions!N140, 1), NA())</f>
        <v>#N/A</v>
      </c>
      <c r="N130" s="572" t="e">
        <f>IF(ISNUMBER(Regressions!O140),ROUND(Regressions!O140, 1), NA())</f>
        <v>#N/A</v>
      </c>
      <c r="O130" s="573" t="e">
        <f>IF(ISNUMBER(Regressions!Q140),ROUND(Regressions!Q140, 1), NA())</f>
        <v>#N/A</v>
      </c>
      <c r="P130" s="569" t="e">
        <f>IF(ISNUMBER(Regressions!R140),ROUND(Regressions!R140, 1), NA())</f>
        <v>#N/A</v>
      </c>
      <c r="Q130" s="575" t="e">
        <f>IF(ISNUMBER(Regressions!S140),ROUND(Regressions!S140, 1), NA())</f>
        <v>#N/A</v>
      </c>
      <c r="R130" s="571" t="e">
        <f>IF(ISNUMBER(Regressions!T140),ROUND(Regressions!T140, 1), NA())</f>
        <v>#N/A</v>
      </c>
      <c r="S130" s="572" t="e">
        <f>IF(ISNUMBER(Regressions!U140),ROUND(Regressions!U140, 1), NA())</f>
        <v>#N/A</v>
      </c>
    </row>
    <row r="131" spans="1:19" x14ac:dyDescent="0.25">
      <c r="A131" s="564" t="str">
        <f>+Introduction!$C$7</f>
        <v>Zambia</v>
      </c>
      <c r="B131" s="565">
        <f>IF(ISBLANK(Regressions!B141), " ", Regressions!B141)</f>
        <v>2003</v>
      </c>
      <c r="C131" s="564" t="str">
        <f>HLOOKUP(Introduction!$G$4,nametranslations,28,FALSE)</f>
        <v>Primary</v>
      </c>
      <c r="D131" s="567">
        <f>IF(ISBLANK(Regressions!D141), " ", Regressions!D141)</f>
        <v>2140592</v>
      </c>
      <c r="E131" s="568" t="e">
        <f>IF(ISNUMBER(Regressions!E141),ROUND(Regressions!E141, 1), NA())</f>
        <v>#N/A</v>
      </c>
      <c r="F131" s="569" t="e">
        <f>IF(ISNUMBER(Regressions!F141),ROUND(Regressions!F141, 1), NA())</f>
        <v>#N/A</v>
      </c>
      <c r="G131" s="570" t="e">
        <f>IF(ISNUMBER(Regressions!G141),ROUND(Regressions!G141, 1), NA())</f>
        <v>#N/A</v>
      </c>
      <c r="H131" s="571" t="e">
        <f>IF(ISNUMBER(Regressions!H141),ROUND(Regressions!H141, 1), NA())</f>
        <v>#N/A</v>
      </c>
      <c r="I131" s="572" t="e">
        <f>IF(ISNUMBER(Regressions!I141),ROUND(Regressions!I141, 1), NA())</f>
        <v>#N/A</v>
      </c>
      <c r="J131" s="573" t="e">
        <f>IF(ISNUMBER(Regressions!K141),ROUND(Regressions!K141, 1), NA())</f>
        <v>#N/A</v>
      </c>
      <c r="K131" s="569" t="e">
        <f>IF(ISNUMBER(Regressions!L141),ROUND(Regressions!L141, 1), NA())</f>
        <v>#N/A</v>
      </c>
      <c r="L131" s="574" t="e">
        <f>IF(ISNUMBER(Regressions!M141),ROUND(Regressions!M141, 1), NA())</f>
        <v>#N/A</v>
      </c>
      <c r="M131" s="571" t="e">
        <f>IF(ISNUMBER(Regressions!N141),ROUND(Regressions!N141, 1), NA())</f>
        <v>#N/A</v>
      </c>
      <c r="N131" s="572" t="e">
        <f>IF(ISNUMBER(Regressions!O141),ROUND(Regressions!O141, 1), NA())</f>
        <v>#N/A</v>
      </c>
      <c r="O131" s="573" t="e">
        <f>IF(ISNUMBER(Regressions!Q141),ROUND(Regressions!Q141, 1), NA())</f>
        <v>#N/A</v>
      </c>
      <c r="P131" s="569" t="e">
        <f>IF(ISNUMBER(Regressions!R141),ROUND(Regressions!R141, 1), NA())</f>
        <v>#N/A</v>
      </c>
      <c r="Q131" s="575" t="e">
        <f>IF(ISNUMBER(Regressions!S141),ROUND(Regressions!S141, 1), NA())</f>
        <v>#N/A</v>
      </c>
      <c r="R131" s="571" t="e">
        <f>IF(ISNUMBER(Regressions!T141),ROUND(Regressions!T141, 1), NA())</f>
        <v>#N/A</v>
      </c>
      <c r="S131" s="572" t="e">
        <f>IF(ISNUMBER(Regressions!U141),ROUND(Regressions!U141, 1), NA())</f>
        <v>#N/A</v>
      </c>
    </row>
    <row r="132" spans="1:19" x14ac:dyDescent="0.25">
      <c r="A132" s="564" t="str">
        <f>+Introduction!$C$7</f>
        <v>Zambia</v>
      </c>
      <c r="B132" s="565">
        <f>IF(ISBLANK(Regressions!B142), " ", Regressions!B142)</f>
        <v>2004</v>
      </c>
      <c r="C132" s="564" t="str">
        <f>HLOOKUP(Introduction!$G$4,nametranslations,28,FALSE)</f>
        <v>Primary</v>
      </c>
      <c r="D132" s="567">
        <f>IF(ISBLANK(Regressions!D142), " ", Regressions!D142)</f>
        <v>2201714</v>
      </c>
      <c r="E132" s="568" t="e">
        <f>IF(ISNUMBER(Regressions!E142),ROUND(Regressions!E142, 1), NA())</f>
        <v>#N/A</v>
      </c>
      <c r="F132" s="569" t="e">
        <f>IF(ISNUMBER(Regressions!F142),ROUND(Regressions!F142, 1), NA())</f>
        <v>#N/A</v>
      </c>
      <c r="G132" s="570" t="e">
        <f>IF(ISNUMBER(Regressions!G142),ROUND(Regressions!G142, 1), NA())</f>
        <v>#N/A</v>
      </c>
      <c r="H132" s="571" t="e">
        <f>IF(ISNUMBER(Regressions!H142),ROUND(Regressions!H142, 1), NA())</f>
        <v>#N/A</v>
      </c>
      <c r="I132" s="572" t="e">
        <f>IF(ISNUMBER(Regressions!I142),ROUND(Regressions!I142, 1), NA())</f>
        <v>#N/A</v>
      </c>
      <c r="J132" s="573" t="e">
        <f>IF(ISNUMBER(Regressions!K142),ROUND(Regressions!K142, 1), NA())</f>
        <v>#N/A</v>
      </c>
      <c r="K132" s="569" t="e">
        <f>IF(ISNUMBER(Regressions!L142),ROUND(Regressions!L142, 1), NA())</f>
        <v>#N/A</v>
      </c>
      <c r="L132" s="574" t="e">
        <f>IF(ISNUMBER(Regressions!M142),ROUND(Regressions!M142, 1), NA())</f>
        <v>#N/A</v>
      </c>
      <c r="M132" s="571" t="e">
        <f>IF(ISNUMBER(Regressions!N142),ROUND(Regressions!N142, 1), NA())</f>
        <v>#N/A</v>
      </c>
      <c r="N132" s="572" t="e">
        <f>IF(ISNUMBER(Regressions!O142),ROUND(Regressions!O142, 1), NA())</f>
        <v>#N/A</v>
      </c>
      <c r="O132" s="573" t="e">
        <f>IF(ISNUMBER(Regressions!Q142),ROUND(Regressions!Q142, 1), NA())</f>
        <v>#N/A</v>
      </c>
      <c r="P132" s="569" t="e">
        <f>IF(ISNUMBER(Regressions!R142),ROUND(Regressions!R142, 1), NA())</f>
        <v>#N/A</v>
      </c>
      <c r="Q132" s="575" t="e">
        <f>IF(ISNUMBER(Regressions!S142),ROUND(Regressions!S142, 1), NA())</f>
        <v>#N/A</v>
      </c>
      <c r="R132" s="571" t="e">
        <f>IF(ISNUMBER(Regressions!T142),ROUND(Regressions!T142, 1), NA())</f>
        <v>#N/A</v>
      </c>
      <c r="S132" s="572" t="e">
        <f>IF(ISNUMBER(Regressions!U142),ROUND(Regressions!U142, 1), NA())</f>
        <v>#N/A</v>
      </c>
    </row>
    <row r="133" spans="1:19" x14ac:dyDescent="0.25">
      <c r="A133" s="564" t="str">
        <f>+Introduction!$C$7</f>
        <v>Zambia</v>
      </c>
      <c r="B133" s="565">
        <f>IF(ISBLANK(Regressions!B143), " ", Regressions!B143)</f>
        <v>2005</v>
      </c>
      <c r="C133" s="564" t="str">
        <f>HLOOKUP(Introduction!$G$4,nametranslations,28,FALSE)</f>
        <v>Primary</v>
      </c>
      <c r="D133" s="567">
        <f>IF(ISBLANK(Regressions!D143), " ", Regressions!D143)</f>
        <v>2265701</v>
      </c>
      <c r="E133" s="568" t="e">
        <f>IF(ISNUMBER(Regressions!E143),ROUND(Regressions!E143, 1), NA())</f>
        <v>#N/A</v>
      </c>
      <c r="F133" s="569" t="e">
        <f>IF(ISNUMBER(Regressions!F143),ROUND(Regressions!F143, 1), NA())</f>
        <v>#N/A</v>
      </c>
      <c r="G133" s="570" t="e">
        <f>IF(ISNUMBER(Regressions!G143),ROUND(Regressions!G143, 1), NA())</f>
        <v>#N/A</v>
      </c>
      <c r="H133" s="571" t="e">
        <f>IF(ISNUMBER(Regressions!H143),ROUND(Regressions!H143, 1), NA())</f>
        <v>#N/A</v>
      </c>
      <c r="I133" s="572" t="e">
        <f>IF(ISNUMBER(Regressions!I143),ROUND(Regressions!I143, 1), NA())</f>
        <v>#N/A</v>
      </c>
      <c r="J133" s="573" t="e">
        <f>IF(ISNUMBER(Regressions!K143),ROUND(Regressions!K143, 1), NA())</f>
        <v>#N/A</v>
      </c>
      <c r="K133" s="569" t="e">
        <f>IF(ISNUMBER(Regressions!L143),ROUND(Regressions!L143, 1), NA())</f>
        <v>#N/A</v>
      </c>
      <c r="L133" s="574" t="e">
        <f>IF(ISNUMBER(Regressions!M143),ROUND(Regressions!M143, 1), NA())</f>
        <v>#N/A</v>
      </c>
      <c r="M133" s="571" t="e">
        <f>IF(ISNUMBER(Regressions!N143),ROUND(Regressions!N143, 1), NA())</f>
        <v>#N/A</v>
      </c>
      <c r="N133" s="572" t="e">
        <f>IF(ISNUMBER(Regressions!O143),ROUND(Regressions!O143, 1), NA())</f>
        <v>#N/A</v>
      </c>
      <c r="O133" s="573" t="e">
        <f>IF(ISNUMBER(Regressions!Q143),ROUND(Regressions!Q143, 1), NA())</f>
        <v>#N/A</v>
      </c>
      <c r="P133" s="569" t="e">
        <f>IF(ISNUMBER(Regressions!R143),ROUND(Regressions!R143, 1), NA())</f>
        <v>#N/A</v>
      </c>
      <c r="Q133" s="575" t="e">
        <f>IF(ISNUMBER(Regressions!S143),ROUND(Regressions!S143, 1), NA())</f>
        <v>#N/A</v>
      </c>
      <c r="R133" s="571" t="e">
        <f>IF(ISNUMBER(Regressions!T143),ROUND(Regressions!T143, 1), NA())</f>
        <v>#N/A</v>
      </c>
      <c r="S133" s="572" t="e">
        <f>IF(ISNUMBER(Regressions!U143),ROUND(Regressions!U143, 1), NA())</f>
        <v>#N/A</v>
      </c>
    </row>
    <row r="134" spans="1:19" x14ac:dyDescent="0.25">
      <c r="A134" s="564" t="str">
        <f>+Introduction!$C$7</f>
        <v>Zambia</v>
      </c>
      <c r="B134" s="565">
        <f>IF(ISBLANK(Regressions!B144), " ", Regressions!B144)</f>
        <v>2006</v>
      </c>
      <c r="C134" s="564" t="str">
        <f>HLOOKUP(Introduction!$G$4,nametranslations,28,FALSE)</f>
        <v>Primary</v>
      </c>
      <c r="D134" s="567">
        <f>IF(ISBLANK(Regressions!D144), " ", Regressions!D144)</f>
        <v>2334861</v>
      </c>
      <c r="E134" s="568" t="e">
        <f>IF(ISNUMBER(Regressions!E144),ROUND(Regressions!E144, 1), NA())</f>
        <v>#N/A</v>
      </c>
      <c r="F134" s="569">
        <f>IF(ISNUMBER(Regressions!F144),ROUND(Regressions!F144, 1), NA())</f>
        <v>85.7</v>
      </c>
      <c r="G134" s="570" t="e">
        <f>IF(ISNUMBER(Regressions!G144),ROUND(Regressions!G144, 1), NA())</f>
        <v>#N/A</v>
      </c>
      <c r="H134" s="571" t="e">
        <f>IF(ISNUMBER(Regressions!H144),ROUND(Regressions!H144, 1), NA())</f>
        <v>#N/A</v>
      </c>
      <c r="I134" s="572">
        <f>IF(ISNUMBER(Regressions!I144),ROUND(Regressions!I144, 1), NA())</f>
        <v>14.3</v>
      </c>
      <c r="J134" s="573" t="e">
        <f>IF(ISNUMBER(Regressions!K144),ROUND(Regressions!K144, 1), NA())</f>
        <v>#N/A</v>
      </c>
      <c r="K134" s="569" t="e">
        <f>IF(ISNUMBER(Regressions!L144),ROUND(Regressions!L144, 1), NA())</f>
        <v>#N/A</v>
      </c>
      <c r="L134" s="574" t="e">
        <f>IF(ISNUMBER(Regressions!M144),ROUND(Regressions!M144, 1), NA())</f>
        <v>#N/A</v>
      </c>
      <c r="M134" s="571" t="e">
        <f>IF(ISNUMBER(Regressions!N144),ROUND(Regressions!N144, 1), NA())</f>
        <v>#N/A</v>
      </c>
      <c r="N134" s="572" t="e">
        <f>IF(ISNUMBER(Regressions!O144),ROUND(Regressions!O144, 1), NA())</f>
        <v>#N/A</v>
      </c>
      <c r="O134" s="573" t="e">
        <f>IF(ISNUMBER(Regressions!Q144),ROUND(Regressions!Q144, 1), NA())</f>
        <v>#N/A</v>
      </c>
      <c r="P134" s="569" t="e">
        <f>IF(ISNUMBER(Regressions!R144),ROUND(Regressions!R144, 1), NA())</f>
        <v>#N/A</v>
      </c>
      <c r="Q134" s="575" t="e">
        <f>IF(ISNUMBER(Regressions!S144),ROUND(Regressions!S144, 1), NA())</f>
        <v>#N/A</v>
      </c>
      <c r="R134" s="571" t="e">
        <f>IF(ISNUMBER(Regressions!T144),ROUND(Regressions!T144, 1), NA())</f>
        <v>#N/A</v>
      </c>
      <c r="S134" s="572" t="e">
        <f>IF(ISNUMBER(Regressions!U144),ROUND(Regressions!U144, 1), NA())</f>
        <v>#N/A</v>
      </c>
    </row>
    <row r="135" spans="1:19" x14ac:dyDescent="0.25">
      <c r="A135" s="564" t="str">
        <f>+Introduction!$C$7</f>
        <v>Zambia</v>
      </c>
      <c r="B135" s="565">
        <f>IF(ISBLANK(Regressions!B145), " ", Regressions!B145)</f>
        <v>2007</v>
      </c>
      <c r="C135" s="564" t="str">
        <f>HLOOKUP(Introduction!$G$4,nametranslations,28,FALSE)</f>
        <v>Primary</v>
      </c>
      <c r="D135" s="567">
        <f>IF(ISBLANK(Regressions!D145), " ", Regressions!D145)</f>
        <v>2408689</v>
      </c>
      <c r="E135" s="568">
        <f>IF(ISNUMBER(Regressions!E145),ROUND(Regressions!E145, 1), NA())</f>
        <v>84</v>
      </c>
      <c r="F135" s="569">
        <f>IF(ISNUMBER(Regressions!F145),ROUND(Regressions!F145, 1), NA())</f>
        <v>84</v>
      </c>
      <c r="G135" s="570" t="e">
        <f>IF(ISNUMBER(Regressions!G145),ROUND(Regressions!G145, 1), NA())</f>
        <v>#N/A</v>
      </c>
      <c r="H135" s="571" t="e">
        <f>IF(ISNUMBER(Regressions!H145),ROUND(Regressions!H145, 1), NA())</f>
        <v>#N/A</v>
      </c>
      <c r="I135" s="572">
        <f>IF(ISNUMBER(Regressions!I145),ROUND(Regressions!I145, 1), NA())</f>
        <v>16</v>
      </c>
      <c r="J135" s="573" t="e">
        <f>IF(ISNUMBER(Regressions!K145),ROUND(Regressions!K145, 1), NA())</f>
        <v>#N/A</v>
      </c>
      <c r="K135" s="569" t="e">
        <f>IF(ISNUMBER(Regressions!L145),ROUND(Regressions!L145, 1), NA())</f>
        <v>#N/A</v>
      </c>
      <c r="L135" s="574" t="e">
        <f>IF(ISNUMBER(Regressions!M145),ROUND(Regressions!M145, 1), NA())</f>
        <v>#N/A</v>
      </c>
      <c r="M135" s="571" t="e">
        <f>IF(ISNUMBER(Regressions!N145),ROUND(Regressions!N145, 1), NA())</f>
        <v>#N/A</v>
      </c>
      <c r="N135" s="572" t="e">
        <f>IF(ISNUMBER(Regressions!O145),ROUND(Regressions!O145, 1), NA())</f>
        <v>#N/A</v>
      </c>
      <c r="O135" s="573" t="e">
        <f>IF(ISNUMBER(Regressions!Q145),ROUND(Regressions!Q145, 1), NA())</f>
        <v>#N/A</v>
      </c>
      <c r="P135" s="569" t="e">
        <f>IF(ISNUMBER(Regressions!R145),ROUND(Regressions!R145, 1), NA())</f>
        <v>#N/A</v>
      </c>
      <c r="Q135" s="575" t="e">
        <f>IF(ISNUMBER(Regressions!S145),ROUND(Regressions!S145, 1), NA())</f>
        <v>#N/A</v>
      </c>
      <c r="R135" s="571" t="e">
        <f>IF(ISNUMBER(Regressions!T145),ROUND(Regressions!T145, 1), NA())</f>
        <v>#N/A</v>
      </c>
      <c r="S135" s="572" t="e">
        <f>IF(ISNUMBER(Regressions!U145),ROUND(Regressions!U145, 1), NA())</f>
        <v>#N/A</v>
      </c>
    </row>
    <row r="136" spans="1:19" x14ac:dyDescent="0.25">
      <c r="A136" s="564" t="str">
        <f>+Introduction!$C$7</f>
        <v>Zambia</v>
      </c>
      <c r="B136" s="565">
        <f>IF(ISBLANK(Regressions!B146), " ", Regressions!B146)</f>
        <v>2008</v>
      </c>
      <c r="C136" s="564" t="str">
        <f>HLOOKUP(Introduction!$G$4,nametranslations,28,FALSE)</f>
        <v>Primary</v>
      </c>
      <c r="D136" s="567">
        <f>IF(ISBLANK(Regressions!D146), " ", Regressions!D146)</f>
        <v>2484814</v>
      </c>
      <c r="E136" s="568">
        <f>IF(ISNUMBER(Regressions!E146),ROUND(Regressions!E146, 1), NA())</f>
        <v>84</v>
      </c>
      <c r="F136" s="569">
        <f>IF(ISNUMBER(Regressions!F146),ROUND(Regressions!F146, 1), NA())</f>
        <v>84</v>
      </c>
      <c r="G136" s="570" t="e">
        <f>IF(ISNUMBER(Regressions!G146),ROUND(Regressions!G146, 1), NA())</f>
        <v>#N/A</v>
      </c>
      <c r="H136" s="571" t="e">
        <f>IF(ISNUMBER(Regressions!H146),ROUND(Regressions!H146, 1), NA())</f>
        <v>#N/A</v>
      </c>
      <c r="I136" s="572">
        <f>IF(ISNUMBER(Regressions!I146),ROUND(Regressions!I146, 1), NA())</f>
        <v>16</v>
      </c>
      <c r="J136" s="573" t="e">
        <f>IF(ISNUMBER(Regressions!K146),ROUND(Regressions!K146, 1), NA())</f>
        <v>#N/A</v>
      </c>
      <c r="K136" s="569" t="e">
        <f>IF(ISNUMBER(Regressions!L146),ROUND(Regressions!L146, 1), NA())</f>
        <v>#N/A</v>
      </c>
      <c r="L136" s="574" t="e">
        <f>IF(ISNUMBER(Regressions!M146),ROUND(Regressions!M146, 1), NA())</f>
        <v>#N/A</v>
      </c>
      <c r="M136" s="571" t="e">
        <f>IF(ISNUMBER(Regressions!N146),ROUND(Regressions!N146, 1), NA())</f>
        <v>#N/A</v>
      </c>
      <c r="N136" s="572" t="e">
        <f>IF(ISNUMBER(Regressions!O146),ROUND(Regressions!O146, 1), NA())</f>
        <v>#N/A</v>
      </c>
      <c r="O136" s="573" t="e">
        <f>IF(ISNUMBER(Regressions!Q146),ROUND(Regressions!Q146, 1), NA())</f>
        <v>#N/A</v>
      </c>
      <c r="P136" s="569" t="e">
        <f>IF(ISNUMBER(Regressions!R146),ROUND(Regressions!R146, 1), NA())</f>
        <v>#N/A</v>
      </c>
      <c r="Q136" s="575" t="e">
        <f>IF(ISNUMBER(Regressions!S146),ROUND(Regressions!S146, 1), NA())</f>
        <v>#N/A</v>
      </c>
      <c r="R136" s="571" t="e">
        <f>IF(ISNUMBER(Regressions!T146),ROUND(Regressions!T146, 1), NA())</f>
        <v>#N/A</v>
      </c>
      <c r="S136" s="572" t="e">
        <f>IF(ISNUMBER(Regressions!U146),ROUND(Regressions!U146, 1), NA())</f>
        <v>#N/A</v>
      </c>
    </row>
    <row r="137" spans="1:19" x14ac:dyDescent="0.25">
      <c r="A137" s="564" t="str">
        <f>+Introduction!$C$7</f>
        <v>Zambia</v>
      </c>
      <c r="B137" s="565">
        <f>IF(ISBLANK(Regressions!B147), " ", Regressions!B147)</f>
        <v>2009</v>
      </c>
      <c r="C137" s="564" t="str">
        <f>HLOOKUP(Introduction!$G$4,nametranslations,28,FALSE)</f>
        <v>Primary</v>
      </c>
      <c r="D137" s="567">
        <f>IF(ISBLANK(Regressions!D147), " ", Regressions!D147)</f>
        <v>2560571</v>
      </c>
      <c r="E137" s="568">
        <f>IF(ISNUMBER(Regressions!E147),ROUND(Regressions!E147, 1), NA())</f>
        <v>84</v>
      </c>
      <c r="F137" s="569">
        <f>IF(ISNUMBER(Regressions!F147),ROUND(Regressions!F147, 1), NA())</f>
        <v>84</v>
      </c>
      <c r="G137" s="570" t="e">
        <f>IF(ISNUMBER(Regressions!G147),ROUND(Regressions!G147, 1), NA())</f>
        <v>#N/A</v>
      </c>
      <c r="H137" s="571" t="e">
        <f>IF(ISNUMBER(Regressions!H147),ROUND(Regressions!H147, 1), NA())</f>
        <v>#N/A</v>
      </c>
      <c r="I137" s="572">
        <f>IF(ISNUMBER(Regressions!I147),ROUND(Regressions!I147, 1), NA())</f>
        <v>16</v>
      </c>
      <c r="J137" s="573" t="e">
        <f>IF(ISNUMBER(Regressions!K147),ROUND(Regressions!K147, 1), NA())</f>
        <v>#N/A</v>
      </c>
      <c r="K137" s="569" t="e">
        <f>IF(ISNUMBER(Regressions!L147),ROUND(Regressions!L147, 1), NA())</f>
        <v>#N/A</v>
      </c>
      <c r="L137" s="574" t="e">
        <f>IF(ISNUMBER(Regressions!M147),ROUND(Regressions!M147, 1), NA())</f>
        <v>#N/A</v>
      </c>
      <c r="M137" s="571" t="e">
        <f>IF(ISNUMBER(Regressions!N147),ROUND(Regressions!N147, 1), NA())</f>
        <v>#N/A</v>
      </c>
      <c r="N137" s="572" t="e">
        <f>IF(ISNUMBER(Regressions!O147),ROUND(Regressions!O147, 1), NA())</f>
        <v>#N/A</v>
      </c>
      <c r="O137" s="573" t="e">
        <f>IF(ISNUMBER(Regressions!Q147),ROUND(Regressions!Q147, 1), NA())</f>
        <v>#N/A</v>
      </c>
      <c r="P137" s="569" t="e">
        <f>IF(ISNUMBER(Regressions!R147),ROUND(Regressions!R147, 1), NA())</f>
        <v>#N/A</v>
      </c>
      <c r="Q137" s="575" t="e">
        <f>IF(ISNUMBER(Regressions!S147),ROUND(Regressions!S147, 1), NA())</f>
        <v>#N/A</v>
      </c>
      <c r="R137" s="571" t="e">
        <f>IF(ISNUMBER(Regressions!T147),ROUND(Regressions!T147, 1), NA())</f>
        <v>#N/A</v>
      </c>
      <c r="S137" s="572" t="e">
        <f>IF(ISNUMBER(Regressions!U147),ROUND(Regressions!U147, 1), NA())</f>
        <v>#N/A</v>
      </c>
    </row>
    <row r="138" spans="1:19" x14ac:dyDescent="0.25">
      <c r="A138" s="564" t="str">
        <f>+Introduction!$C$7</f>
        <v>Zambia</v>
      </c>
      <c r="B138" s="565">
        <f>IF(ISBLANK(Regressions!B148), " ", Regressions!B148)</f>
        <v>2010</v>
      </c>
      <c r="C138" s="564" t="str">
        <f>HLOOKUP(Introduction!$G$4,nametranslations,28,FALSE)</f>
        <v>Primary</v>
      </c>
      <c r="D138" s="567">
        <f>IF(ISBLANK(Regressions!D148), " ", Regressions!D148)</f>
        <v>2638604</v>
      </c>
      <c r="E138" s="568">
        <f>IF(ISNUMBER(Regressions!E148),ROUND(Regressions!E148, 1), NA())</f>
        <v>84</v>
      </c>
      <c r="F138" s="569">
        <f>IF(ISNUMBER(Regressions!F148),ROUND(Regressions!F148, 1), NA())</f>
        <v>84</v>
      </c>
      <c r="G138" s="570">
        <f>IF(ISNUMBER(Regressions!G148),ROUND(Regressions!G148, 1), NA())</f>
        <v>78.099999999999994</v>
      </c>
      <c r="H138" s="571">
        <f>IF(ISNUMBER(Regressions!H148),ROUND(Regressions!H148, 1), NA())</f>
        <v>5.9</v>
      </c>
      <c r="I138" s="572">
        <f>IF(ISNUMBER(Regressions!I148),ROUND(Regressions!I148, 1), NA())</f>
        <v>16</v>
      </c>
      <c r="J138" s="573" t="e">
        <f>IF(ISNUMBER(Regressions!K148),ROUND(Regressions!K148, 1), NA())</f>
        <v>#N/A</v>
      </c>
      <c r="K138" s="569" t="e">
        <f>IF(ISNUMBER(Regressions!L148),ROUND(Regressions!L148, 1), NA())</f>
        <v>#N/A</v>
      </c>
      <c r="L138" s="574" t="e">
        <f>IF(ISNUMBER(Regressions!M148),ROUND(Regressions!M148, 1), NA())</f>
        <v>#N/A</v>
      </c>
      <c r="M138" s="571" t="e">
        <f>IF(ISNUMBER(Regressions!N148),ROUND(Regressions!N148, 1), NA())</f>
        <v>#N/A</v>
      </c>
      <c r="N138" s="572" t="e">
        <f>IF(ISNUMBER(Regressions!O148),ROUND(Regressions!O148, 1), NA())</f>
        <v>#N/A</v>
      </c>
      <c r="O138" s="573" t="e">
        <f>IF(ISNUMBER(Regressions!Q148),ROUND(Regressions!Q148, 1), NA())</f>
        <v>#N/A</v>
      </c>
      <c r="P138" s="569" t="e">
        <f>IF(ISNUMBER(Regressions!R148),ROUND(Regressions!R148, 1), NA())</f>
        <v>#N/A</v>
      </c>
      <c r="Q138" s="575">
        <f>IF(ISNUMBER(Regressions!S148),ROUND(Regressions!S148, 1), NA())</f>
        <v>29.8</v>
      </c>
      <c r="R138" s="571" t="e">
        <f>IF(ISNUMBER(Regressions!T148),ROUND(Regressions!T148, 1), NA())</f>
        <v>#N/A</v>
      </c>
      <c r="S138" s="572" t="e">
        <f>IF(ISNUMBER(Regressions!U148),ROUND(Regressions!U148, 1), NA())</f>
        <v>#N/A</v>
      </c>
    </row>
    <row r="139" spans="1:19" x14ac:dyDescent="0.25">
      <c r="A139" s="564" t="str">
        <f>+Introduction!$C$7</f>
        <v>Zambia</v>
      </c>
      <c r="B139" s="565">
        <f>IF(ISBLANK(Regressions!B149), " ", Regressions!B149)</f>
        <v>2011</v>
      </c>
      <c r="C139" s="564" t="str">
        <f>HLOOKUP(Introduction!$G$4,nametranslations,28,FALSE)</f>
        <v>Primary</v>
      </c>
      <c r="D139" s="567">
        <f>IF(ISBLANK(Regressions!D149), " ", Regressions!D149)</f>
        <v>2720018</v>
      </c>
      <c r="E139" s="568">
        <f>IF(ISNUMBER(Regressions!E149),ROUND(Regressions!E149, 1), NA())</f>
        <v>84</v>
      </c>
      <c r="F139" s="569">
        <f>IF(ISNUMBER(Regressions!F149),ROUND(Regressions!F149, 1), NA())</f>
        <v>84</v>
      </c>
      <c r="G139" s="570">
        <f>IF(ISNUMBER(Regressions!G149),ROUND(Regressions!G149, 1), NA())</f>
        <v>78.099999999999994</v>
      </c>
      <c r="H139" s="571">
        <f>IF(ISNUMBER(Regressions!H149),ROUND(Regressions!H149, 1), NA())</f>
        <v>5.9</v>
      </c>
      <c r="I139" s="572">
        <f>IF(ISNUMBER(Regressions!I149),ROUND(Regressions!I149, 1), NA())</f>
        <v>16</v>
      </c>
      <c r="J139" s="573" t="e">
        <f>IF(ISNUMBER(Regressions!K149),ROUND(Regressions!K149, 1), NA())</f>
        <v>#N/A</v>
      </c>
      <c r="K139" s="569" t="e">
        <f>IF(ISNUMBER(Regressions!L149),ROUND(Regressions!L149, 1), NA())</f>
        <v>#N/A</v>
      </c>
      <c r="L139" s="574" t="e">
        <f>IF(ISNUMBER(Regressions!M149),ROUND(Regressions!M149, 1), NA())</f>
        <v>#N/A</v>
      </c>
      <c r="M139" s="571" t="e">
        <f>IF(ISNUMBER(Regressions!N149),ROUND(Regressions!N149, 1), NA())</f>
        <v>#N/A</v>
      </c>
      <c r="N139" s="572" t="e">
        <f>IF(ISNUMBER(Regressions!O149),ROUND(Regressions!O149, 1), NA())</f>
        <v>#N/A</v>
      </c>
      <c r="O139" s="573" t="e">
        <f>IF(ISNUMBER(Regressions!Q149),ROUND(Regressions!Q149, 1), NA())</f>
        <v>#N/A</v>
      </c>
      <c r="P139" s="569" t="e">
        <f>IF(ISNUMBER(Regressions!R149),ROUND(Regressions!R149, 1), NA())</f>
        <v>#N/A</v>
      </c>
      <c r="Q139" s="575">
        <f>IF(ISNUMBER(Regressions!S149),ROUND(Regressions!S149, 1), NA())</f>
        <v>29.8</v>
      </c>
      <c r="R139" s="571" t="e">
        <f>IF(ISNUMBER(Regressions!T149),ROUND(Regressions!T149, 1), NA())</f>
        <v>#N/A</v>
      </c>
      <c r="S139" s="572" t="e">
        <f>IF(ISNUMBER(Regressions!U149),ROUND(Regressions!U149, 1), NA())</f>
        <v>#N/A</v>
      </c>
    </row>
    <row r="140" spans="1:19" x14ac:dyDescent="0.25">
      <c r="A140" s="564" t="str">
        <f>+Introduction!$C$7</f>
        <v>Zambia</v>
      </c>
      <c r="B140" s="565">
        <f>IF(ISBLANK(Regressions!B150), " ", Regressions!B150)</f>
        <v>2012</v>
      </c>
      <c r="C140" s="564" t="str">
        <f>HLOOKUP(Introduction!$G$4,nametranslations,28,FALSE)</f>
        <v>Primary</v>
      </c>
      <c r="D140" s="567">
        <f>IF(ISBLANK(Regressions!D150), " ", Regressions!D150)</f>
        <v>2809070</v>
      </c>
      <c r="E140" s="568">
        <f>IF(ISNUMBER(Regressions!E150),ROUND(Regressions!E150, 1), NA())</f>
        <v>85.2</v>
      </c>
      <c r="F140" s="569">
        <f>IF(ISNUMBER(Regressions!F150),ROUND(Regressions!F150, 1), NA())</f>
        <v>85.2</v>
      </c>
      <c r="G140" s="570">
        <f>IF(ISNUMBER(Regressions!G150),ROUND(Regressions!G150, 1), NA())</f>
        <v>78.099999999999994</v>
      </c>
      <c r="H140" s="571">
        <f>IF(ISNUMBER(Regressions!H150),ROUND(Regressions!H150, 1), NA())</f>
        <v>7.2</v>
      </c>
      <c r="I140" s="572">
        <f>IF(ISNUMBER(Regressions!I150),ROUND(Regressions!I150, 1), NA())</f>
        <v>14.8</v>
      </c>
      <c r="J140" s="573" t="e">
        <f>IF(ISNUMBER(Regressions!K150),ROUND(Regressions!K150, 1), NA())</f>
        <v>#N/A</v>
      </c>
      <c r="K140" s="569" t="e">
        <f>IF(ISNUMBER(Regressions!L150),ROUND(Regressions!L150, 1), NA())</f>
        <v>#N/A</v>
      </c>
      <c r="L140" s="574" t="e">
        <f>IF(ISNUMBER(Regressions!M150),ROUND(Regressions!M150, 1), NA())</f>
        <v>#N/A</v>
      </c>
      <c r="M140" s="571" t="e">
        <f>IF(ISNUMBER(Regressions!N150),ROUND(Regressions!N150, 1), NA())</f>
        <v>#N/A</v>
      </c>
      <c r="N140" s="572" t="e">
        <f>IF(ISNUMBER(Regressions!O150),ROUND(Regressions!O150, 1), NA())</f>
        <v>#N/A</v>
      </c>
      <c r="O140" s="573" t="e">
        <f>IF(ISNUMBER(Regressions!Q150),ROUND(Regressions!Q150, 1), NA())</f>
        <v>#N/A</v>
      </c>
      <c r="P140" s="569" t="e">
        <f>IF(ISNUMBER(Regressions!R150),ROUND(Regressions!R150, 1), NA())</f>
        <v>#N/A</v>
      </c>
      <c r="Q140" s="575">
        <f>IF(ISNUMBER(Regressions!S150),ROUND(Regressions!S150, 1), NA())</f>
        <v>29.8</v>
      </c>
      <c r="R140" s="571" t="e">
        <f>IF(ISNUMBER(Regressions!T150),ROUND(Regressions!T150, 1), NA())</f>
        <v>#N/A</v>
      </c>
      <c r="S140" s="572" t="e">
        <f>IF(ISNUMBER(Regressions!U150),ROUND(Regressions!U150, 1), NA())</f>
        <v>#N/A</v>
      </c>
    </row>
    <row r="141" spans="1:19" x14ac:dyDescent="0.25">
      <c r="A141" s="564" t="str">
        <f>+Introduction!$C$7</f>
        <v>Zambia</v>
      </c>
      <c r="B141" s="565">
        <f>IF(ISBLANK(Regressions!B151), " ", Regressions!B151)</f>
        <v>2013</v>
      </c>
      <c r="C141" s="564" t="str">
        <f>HLOOKUP(Introduction!$G$4,nametranslations,28,FALSE)</f>
        <v>Primary</v>
      </c>
      <c r="D141" s="567">
        <f>IF(ISBLANK(Regressions!D151), " ", Regressions!D151)</f>
        <v>2904176</v>
      </c>
      <c r="E141" s="568">
        <f>IF(ISNUMBER(Regressions!E151),ROUND(Regressions!E151, 1), NA())</f>
        <v>86.5</v>
      </c>
      <c r="F141" s="569">
        <f>IF(ISNUMBER(Regressions!F151),ROUND(Regressions!F151, 1), NA())</f>
        <v>85.3</v>
      </c>
      <c r="G141" s="570">
        <f>IF(ISNUMBER(Regressions!G151),ROUND(Regressions!G151, 1), NA())</f>
        <v>78.099999999999994</v>
      </c>
      <c r="H141" s="571">
        <f>IF(ISNUMBER(Regressions!H151),ROUND(Regressions!H151, 1), NA())</f>
        <v>7.2</v>
      </c>
      <c r="I141" s="572">
        <f>IF(ISNUMBER(Regressions!I151),ROUND(Regressions!I151, 1), NA())</f>
        <v>14.7</v>
      </c>
      <c r="J141" s="573" t="e">
        <f>IF(ISNUMBER(Regressions!K151),ROUND(Regressions!K151, 1), NA())</f>
        <v>#N/A</v>
      </c>
      <c r="K141" s="569" t="e">
        <f>IF(ISNUMBER(Regressions!L151),ROUND(Regressions!L151, 1), NA())</f>
        <v>#N/A</v>
      </c>
      <c r="L141" s="574" t="e">
        <f>IF(ISNUMBER(Regressions!M151),ROUND(Regressions!M151, 1), NA())</f>
        <v>#N/A</v>
      </c>
      <c r="M141" s="571" t="e">
        <f>IF(ISNUMBER(Regressions!N151),ROUND(Regressions!N151, 1), NA())</f>
        <v>#N/A</v>
      </c>
      <c r="N141" s="572" t="e">
        <f>IF(ISNUMBER(Regressions!O151),ROUND(Regressions!O151, 1), NA())</f>
        <v>#N/A</v>
      </c>
      <c r="O141" s="573" t="e">
        <f>IF(ISNUMBER(Regressions!Q151),ROUND(Regressions!Q151, 1), NA())</f>
        <v>#N/A</v>
      </c>
      <c r="P141" s="569">
        <f>IF(ISNUMBER(Regressions!R151),ROUND(Regressions!R151, 1), NA())</f>
        <v>96.7</v>
      </c>
      <c r="Q141" s="575">
        <f>IF(ISNUMBER(Regressions!S151),ROUND(Regressions!S151, 1), NA())</f>
        <v>29.8</v>
      </c>
      <c r="R141" s="571">
        <f>IF(ISNUMBER(Regressions!T151),ROUND(Regressions!T151, 1), NA())</f>
        <v>67</v>
      </c>
      <c r="S141" s="572">
        <f>IF(ISNUMBER(Regressions!U151),ROUND(Regressions!U151, 1), NA())</f>
        <v>3.3</v>
      </c>
    </row>
    <row r="142" spans="1:19" x14ac:dyDescent="0.25">
      <c r="A142" s="564" t="str">
        <f>+Introduction!$C$7</f>
        <v>Zambia</v>
      </c>
      <c r="B142" s="565">
        <f>IF(ISBLANK(Regressions!B152), " ", Regressions!B152)</f>
        <v>2014</v>
      </c>
      <c r="C142" s="564" t="str">
        <f>HLOOKUP(Introduction!$G$4,nametranslations,28,FALSE)</f>
        <v>Primary</v>
      </c>
      <c r="D142" s="567">
        <f>IF(ISBLANK(Regressions!D152), " ", Regressions!D152)</f>
        <v>3005422</v>
      </c>
      <c r="E142" s="568">
        <f>IF(ISNUMBER(Regressions!E152),ROUND(Regressions!E152, 1), NA())</f>
        <v>87.7</v>
      </c>
      <c r="F142" s="569">
        <f>IF(ISNUMBER(Regressions!F152),ROUND(Regressions!F152, 1), NA())</f>
        <v>85.1</v>
      </c>
      <c r="G142" s="570">
        <f>IF(ISNUMBER(Regressions!G152),ROUND(Regressions!G152, 1), NA())</f>
        <v>78.099999999999994</v>
      </c>
      <c r="H142" s="571">
        <f>IF(ISNUMBER(Regressions!H152),ROUND(Regressions!H152, 1), NA())</f>
        <v>7.1</v>
      </c>
      <c r="I142" s="572">
        <f>IF(ISNUMBER(Regressions!I152),ROUND(Regressions!I152, 1), NA())</f>
        <v>14.9</v>
      </c>
      <c r="J142" s="573" t="e">
        <f>IF(ISNUMBER(Regressions!K152),ROUND(Regressions!K152, 1), NA())</f>
        <v>#N/A</v>
      </c>
      <c r="K142" s="569" t="e">
        <f>IF(ISNUMBER(Regressions!L152),ROUND(Regressions!L152, 1), NA())</f>
        <v>#N/A</v>
      </c>
      <c r="L142" s="574" t="e">
        <f>IF(ISNUMBER(Regressions!M152),ROUND(Regressions!M152, 1), NA())</f>
        <v>#N/A</v>
      </c>
      <c r="M142" s="571" t="e">
        <f>IF(ISNUMBER(Regressions!N152),ROUND(Regressions!N152, 1), NA())</f>
        <v>#N/A</v>
      </c>
      <c r="N142" s="572" t="e">
        <f>IF(ISNUMBER(Regressions!O152),ROUND(Regressions!O152, 1), NA())</f>
        <v>#N/A</v>
      </c>
      <c r="O142" s="573" t="e">
        <f>IF(ISNUMBER(Regressions!Q152),ROUND(Regressions!Q152, 1), NA())</f>
        <v>#N/A</v>
      </c>
      <c r="P142" s="569">
        <f>IF(ISNUMBER(Regressions!R152),ROUND(Regressions!R152, 1), NA())</f>
        <v>96.7</v>
      </c>
      <c r="Q142" s="575">
        <f>IF(ISNUMBER(Regressions!S152),ROUND(Regressions!S152, 1), NA())</f>
        <v>29.8</v>
      </c>
      <c r="R142" s="571">
        <f>IF(ISNUMBER(Regressions!T152),ROUND(Regressions!T152, 1), NA())</f>
        <v>67</v>
      </c>
      <c r="S142" s="572">
        <f>IF(ISNUMBER(Regressions!U152),ROUND(Regressions!U152, 1), NA())</f>
        <v>3.3</v>
      </c>
    </row>
    <row r="143" spans="1:19" x14ac:dyDescent="0.25">
      <c r="A143" s="564" t="str">
        <f>+Introduction!$C$7</f>
        <v>Zambia</v>
      </c>
      <c r="B143" s="565">
        <f>IF(ISBLANK(Regressions!B153), " ", Regressions!B153)</f>
        <v>2015</v>
      </c>
      <c r="C143" s="564" t="str">
        <f>HLOOKUP(Introduction!$G$4,nametranslations,28,FALSE)</f>
        <v>Primary</v>
      </c>
      <c r="D143" s="567">
        <f>IF(ISBLANK(Regressions!D153), " ", Regressions!D153)</f>
        <v>3109568</v>
      </c>
      <c r="E143" s="568">
        <f>IF(ISNUMBER(Regressions!E153),ROUND(Regressions!E153, 1), NA())</f>
        <v>89</v>
      </c>
      <c r="F143" s="569">
        <f>IF(ISNUMBER(Regressions!F153),ROUND(Regressions!F153, 1), NA())</f>
        <v>85</v>
      </c>
      <c r="G143" s="570">
        <f>IF(ISNUMBER(Regressions!G153),ROUND(Regressions!G153, 1), NA())</f>
        <v>78.099999999999994</v>
      </c>
      <c r="H143" s="571">
        <f>IF(ISNUMBER(Regressions!H153),ROUND(Regressions!H153, 1), NA())</f>
        <v>6.9</v>
      </c>
      <c r="I143" s="572">
        <f>IF(ISNUMBER(Regressions!I153),ROUND(Regressions!I153, 1), NA())</f>
        <v>15</v>
      </c>
      <c r="J143" s="573" t="e">
        <f>IF(ISNUMBER(Regressions!K153),ROUND(Regressions!K153, 1), NA())</f>
        <v>#N/A</v>
      </c>
      <c r="K143" s="569" t="e">
        <f>IF(ISNUMBER(Regressions!L153),ROUND(Regressions!L153, 1), NA())</f>
        <v>#N/A</v>
      </c>
      <c r="L143" s="574" t="e">
        <f>IF(ISNUMBER(Regressions!M153),ROUND(Regressions!M153, 1), NA())</f>
        <v>#N/A</v>
      </c>
      <c r="M143" s="571" t="e">
        <f>IF(ISNUMBER(Regressions!N153),ROUND(Regressions!N153, 1), NA())</f>
        <v>#N/A</v>
      </c>
      <c r="N143" s="572" t="e">
        <f>IF(ISNUMBER(Regressions!O153),ROUND(Regressions!O153, 1), NA())</f>
        <v>#N/A</v>
      </c>
      <c r="O143" s="573" t="e">
        <f>IF(ISNUMBER(Regressions!Q153),ROUND(Regressions!Q153, 1), NA())</f>
        <v>#N/A</v>
      </c>
      <c r="P143" s="569">
        <f>IF(ISNUMBER(Regressions!R153),ROUND(Regressions!R153, 1), NA())</f>
        <v>96.7</v>
      </c>
      <c r="Q143" s="575">
        <f>IF(ISNUMBER(Regressions!S153),ROUND(Regressions!S153, 1), NA())</f>
        <v>40.4</v>
      </c>
      <c r="R143" s="571">
        <f>IF(ISNUMBER(Regressions!T153),ROUND(Regressions!T153, 1), NA())</f>
        <v>56.4</v>
      </c>
      <c r="S143" s="572">
        <f>IF(ISNUMBER(Regressions!U153),ROUND(Regressions!U153, 1), NA())</f>
        <v>3.3</v>
      </c>
    </row>
    <row r="144" spans="1:19" x14ac:dyDescent="0.25">
      <c r="A144" s="564" t="str">
        <f>+Introduction!$C$7</f>
        <v>Zambia</v>
      </c>
      <c r="B144" s="565">
        <f>IF(ISBLANK(Regressions!B154), " ", Regressions!B154)</f>
        <v>2016</v>
      </c>
      <c r="C144" s="564" t="str">
        <f>HLOOKUP(Introduction!$G$4,nametranslations,28,FALSE)</f>
        <v>Primary</v>
      </c>
      <c r="D144" s="567">
        <f>IF(ISBLANK(Regressions!D154), " ", Regressions!D154)</f>
        <v>3217003</v>
      </c>
      <c r="E144" s="568">
        <f>IF(ISNUMBER(Regressions!E154),ROUND(Regressions!E154, 1), NA())</f>
        <v>90.2</v>
      </c>
      <c r="F144" s="569">
        <f>IF(ISNUMBER(Regressions!F154),ROUND(Regressions!F154, 1), NA())</f>
        <v>84.9</v>
      </c>
      <c r="G144" s="570">
        <f>IF(ISNUMBER(Regressions!G154),ROUND(Regressions!G154, 1), NA())</f>
        <v>78.099999999999994</v>
      </c>
      <c r="H144" s="571">
        <f>IF(ISNUMBER(Regressions!H154),ROUND(Regressions!H154, 1), NA())</f>
        <v>6.8</v>
      </c>
      <c r="I144" s="572">
        <f>IF(ISNUMBER(Regressions!I154),ROUND(Regressions!I154, 1), NA())</f>
        <v>15.1</v>
      </c>
      <c r="J144" s="573" t="e">
        <f>IF(ISNUMBER(Regressions!K154),ROUND(Regressions!K154, 1), NA())</f>
        <v>#N/A</v>
      </c>
      <c r="K144" s="569" t="e">
        <f>IF(ISNUMBER(Regressions!L154),ROUND(Regressions!L154, 1), NA())</f>
        <v>#N/A</v>
      </c>
      <c r="L144" s="574" t="e">
        <f>IF(ISNUMBER(Regressions!M154),ROUND(Regressions!M154, 1), NA())</f>
        <v>#N/A</v>
      </c>
      <c r="M144" s="571" t="e">
        <f>IF(ISNUMBER(Regressions!N154),ROUND(Regressions!N154, 1), NA())</f>
        <v>#N/A</v>
      </c>
      <c r="N144" s="572" t="e">
        <f>IF(ISNUMBER(Regressions!O154),ROUND(Regressions!O154, 1), NA())</f>
        <v>#N/A</v>
      </c>
      <c r="O144" s="573" t="e">
        <f>IF(ISNUMBER(Regressions!Q154),ROUND(Regressions!Q154, 1), NA())</f>
        <v>#N/A</v>
      </c>
      <c r="P144" s="569">
        <f>IF(ISNUMBER(Regressions!R154),ROUND(Regressions!R154, 1), NA())</f>
        <v>96.7</v>
      </c>
      <c r="Q144" s="575">
        <f>IF(ISNUMBER(Regressions!S154),ROUND(Regressions!S154, 1), NA())</f>
        <v>51</v>
      </c>
      <c r="R144" s="571">
        <f>IF(ISNUMBER(Regressions!T154),ROUND(Regressions!T154, 1), NA())</f>
        <v>45.8</v>
      </c>
      <c r="S144" s="572">
        <f>IF(ISNUMBER(Regressions!U154),ROUND(Regressions!U154, 1), NA())</f>
        <v>3.3</v>
      </c>
    </row>
    <row r="145" spans="1:19" x14ac:dyDescent="0.25">
      <c r="A145" s="564" t="str">
        <f>+Introduction!$C$7</f>
        <v>Zambia</v>
      </c>
      <c r="B145" s="565">
        <f>IF(ISBLANK(Regressions!B155), " ", Regressions!B155)</f>
        <v>2017</v>
      </c>
      <c r="C145" s="564" t="str">
        <f>HLOOKUP(Introduction!$G$4,nametranslations,28,FALSE)</f>
        <v>Primary</v>
      </c>
      <c r="D145" s="567">
        <f>IF(ISBLANK(Regressions!D155), " ", Regressions!D155)</f>
        <v>3324906</v>
      </c>
      <c r="E145" s="568">
        <f>IF(ISNUMBER(Regressions!E155),ROUND(Regressions!E155, 1), NA())</f>
        <v>91.4</v>
      </c>
      <c r="F145" s="569">
        <f>IF(ISNUMBER(Regressions!F155),ROUND(Regressions!F155, 1), NA())</f>
        <v>84.7</v>
      </c>
      <c r="G145" s="570">
        <f>IF(ISNUMBER(Regressions!G155),ROUND(Regressions!G155, 1), NA())</f>
        <v>78.099999999999994</v>
      </c>
      <c r="H145" s="571">
        <f>IF(ISNUMBER(Regressions!H155),ROUND(Regressions!H155, 1), NA())</f>
        <v>6.6</v>
      </c>
      <c r="I145" s="572">
        <f>IF(ISNUMBER(Regressions!I155),ROUND(Regressions!I155, 1), NA())</f>
        <v>15.3</v>
      </c>
      <c r="J145" s="573" t="e">
        <f>IF(ISNUMBER(Regressions!K155),ROUND(Regressions!K155, 1), NA())</f>
        <v>#N/A</v>
      </c>
      <c r="K145" s="569" t="e">
        <f>IF(ISNUMBER(Regressions!L155),ROUND(Regressions!L155, 1), NA())</f>
        <v>#N/A</v>
      </c>
      <c r="L145" s="574" t="e">
        <f>IF(ISNUMBER(Regressions!M155),ROUND(Regressions!M155, 1), NA())</f>
        <v>#N/A</v>
      </c>
      <c r="M145" s="571" t="e">
        <f>IF(ISNUMBER(Regressions!N155),ROUND(Regressions!N155, 1), NA())</f>
        <v>#N/A</v>
      </c>
      <c r="N145" s="572" t="e">
        <f>IF(ISNUMBER(Regressions!O155),ROUND(Regressions!O155, 1), NA())</f>
        <v>#N/A</v>
      </c>
      <c r="O145" s="573" t="e">
        <f>IF(ISNUMBER(Regressions!Q155),ROUND(Regressions!Q155, 1), NA())</f>
        <v>#N/A</v>
      </c>
      <c r="P145" s="569">
        <f>IF(ISNUMBER(Regressions!R155),ROUND(Regressions!R155, 1), NA())</f>
        <v>96.7</v>
      </c>
      <c r="Q145" s="575">
        <f>IF(ISNUMBER(Regressions!S155),ROUND(Regressions!S155, 1), NA())</f>
        <v>61.6</v>
      </c>
      <c r="R145" s="571">
        <f>IF(ISNUMBER(Regressions!T155),ROUND(Regressions!T155, 1), NA())</f>
        <v>35.200000000000003</v>
      </c>
      <c r="S145" s="572">
        <f>IF(ISNUMBER(Regressions!U155),ROUND(Regressions!U155, 1), NA())</f>
        <v>3.3</v>
      </c>
    </row>
    <row r="146" spans="1:19" x14ac:dyDescent="0.25">
      <c r="A146" s="564" t="str">
        <f>+Introduction!$C$7</f>
        <v>Zambia</v>
      </c>
      <c r="B146" s="565">
        <f>IF(ISBLANK(Regressions!B156), " ", Regressions!B156)</f>
        <v>2018</v>
      </c>
      <c r="C146" s="564" t="str">
        <f>HLOOKUP(Introduction!$G$4,nametranslations,28,FALSE)</f>
        <v>Primary</v>
      </c>
      <c r="D146" s="567">
        <f>IF(ISBLANK(Regressions!D156), " ", Regressions!D156)</f>
        <v>3430784</v>
      </c>
      <c r="E146" s="568">
        <f>IF(ISNUMBER(Regressions!E156),ROUND(Regressions!E156, 1), NA())</f>
        <v>92.7</v>
      </c>
      <c r="F146" s="569">
        <f>IF(ISNUMBER(Regressions!F156),ROUND(Regressions!F156, 1), NA())</f>
        <v>84.6</v>
      </c>
      <c r="G146" s="570">
        <f>IF(ISNUMBER(Regressions!G156),ROUND(Regressions!G156, 1), NA())</f>
        <v>78.099999999999994</v>
      </c>
      <c r="H146" s="571">
        <f>IF(ISNUMBER(Regressions!H156),ROUND(Regressions!H156, 1), NA())</f>
        <v>6.5</v>
      </c>
      <c r="I146" s="572">
        <f>IF(ISNUMBER(Regressions!I156),ROUND(Regressions!I156, 1), NA())</f>
        <v>15.4</v>
      </c>
      <c r="J146" s="573" t="e">
        <f>IF(ISNUMBER(Regressions!K156),ROUND(Regressions!K156, 1), NA())</f>
        <v>#N/A</v>
      </c>
      <c r="K146" s="569" t="e">
        <f>IF(ISNUMBER(Regressions!L156),ROUND(Regressions!L156, 1), NA())</f>
        <v>#N/A</v>
      </c>
      <c r="L146" s="574" t="e">
        <f>IF(ISNUMBER(Regressions!M156),ROUND(Regressions!M156, 1), NA())</f>
        <v>#N/A</v>
      </c>
      <c r="M146" s="571" t="e">
        <f>IF(ISNUMBER(Regressions!N156),ROUND(Regressions!N156, 1), NA())</f>
        <v>#N/A</v>
      </c>
      <c r="N146" s="572" t="e">
        <f>IF(ISNUMBER(Regressions!O156),ROUND(Regressions!O156, 1), NA())</f>
        <v>#N/A</v>
      </c>
      <c r="O146" s="573" t="e">
        <f>IF(ISNUMBER(Regressions!Q156),ROUND(Regressions!Q156, 1), NA())</f>
        <v>#N/A</v>
      </c>
      <c r="P146" s="569">
        <f>IF(ISNUMBER(Regressions!R156),ROUND(Regressions!R156, 1), NA())</f>
        <v>96.7</v>
      </c>
      <c r="Q146" s="575">
        <f>IF(ISNUMBER(Regressions!S156),ROUND(Regressions!S156, 1), NA())</f>
        <v>72.2</v>
      </c>
      <c r="R146" s="571">
        <f>IF(ISNUMBER(Regressions!T156),ROUND(Regressions!T156, 1), NA())</f>
        <v>24.6</v>
      </c>
      <c r="S146" s="572">
        <f>IF(ISNUMBER(Regressions!U156),ROUND(Regressions!U156, 1), NA())</f>
        <v>3.3</v>
      </c>
    </row>
    <row r="147" spans="1:19" x14ac:dyDescent="0.25">
      <c r="A147" s="564" t="str">
        <f>+Introduction!$C$7</f>
        <v>Zambia</v>
      </c>
      <c r="B147" s="565">
        <f>IF(ISBLANK(Regressions!B157), " ", Regressions!B157)</f>
        <v>2019</v>
      </c>
      <c r="C147" s="564" t="str">
        <f>HLOOKUP(Introduction!$G$4,nametranslations,28,FALSE)</f>
        <v>Primary</v>
      </c>
      <c r="D147" s="567">
        <f>IF(ISBLANK(Regressions!D157), " ", Regressions!D157)</f>
        <v>3528510</v>
      </c>
      <c r="E147" s="568">
        <f>IF(ISNUMBER(Regressions!E157),ROUND(Regressions!E157, 1), NA())</f>
        <v>93.9</v>
      </c>
      <c r="F147" s="569">
        <f>IF(ISNUMBER(Regressions!F157),ROUND(Regressions!F157, 1), NA())</f>
        <v>84.4</v>
      </c>
      <c r="G147" s="570">
        <f>IF(ISNUMBER(Regressions!G157),ROUND(Regressions!G157, 1), NA())</f>
        <v>78.099999999999994</v>
      </c>
      <c r="H147" s="571">
        <f>IF(ISNUMBER(Regressions!H157),ROUND(Regressions!H157, 1), NA())</f>
        <v>6.4</v>
      </c>
      <c r="I147" s="572">
        <f>IF(ISNUMBER(Regressions!I157),ROUND(Regressions!I157, 1), NA())</f>
        <v>15.6</v>
      </c>
      <c r="J147" s="573" t="e">
        <f>IF(ISNUMBER(Regressions!K157),ROUND(Regressions!K157, 1), NA())</f>
        <v>#N/A</v>
      </c>
      <c r="K147" s="569" t="e">
        <f>IF(ISNUMBER(Regressions!L157),ROUND(Regressions!L157, 1), NA())</f>
        <v>#N/A</v>
      </c>
      <c r="L147" s="574" t="e">
        <f>IF(ISNUMBER(Regressions!M157),ROUND(Regressions!M157, 1), NA())</f>
        <v>#N/A</v>
      </c>
      <c r="M147" s="571" t="e">
        <f>IF(ISNUMBER(Regressions!N157),ROUND(Regressions!N157, 1), NA())</f>
        <v>#N/A</v>
      </c>
      <c r="N147" s="572" t="e">
        <f>IF(ISNUMBER(Regressions!O157),ROUND(Regressions!O157, 1), NA())</f>
        <v>#N/A</v>
      </c>
      <c r="O147" s="573" t="e">
        <f>IF(ISNUMBER(Regressions!Q157),ROUND(Regressions!Q157, 1), NA())</f>
        <v>#N/A</v>
      </c>
      <c r="P147" s="569">
        <f>IF(ISNUMBER(Regressions!R157),ROUND(Regressions!R157, 1), NA())</f>
        <v>96.7</v>
      </c>
      <c r="Q147" s="575">
        <f>IF(ISNUMBER(Regressions!S157),ROUND(Regressions!S157, 1), NA())</f>
        <v>82.8</v>
      </c>
      <c r="R147" s="571">
        <f>IF(ISNUMBER(Regressions!T157),ROUND(Regressions!T157, 1), NA())</f>
        <v>14</v>
      </c>
      <c r="S147" s="572">
        <f>IF(ISNUMBER(Regressions!U157),ROUND(Regressions!U157, 1), NA())</f>
        <v>3.3</v>
      </c>
    </row>
    <row r="148" spans="1:19" x14ac:dyDescent="0.25">
      <c r="A148" s="564" t="str">
        <f>+Introduction!$C$7</f>
        <v>Zambia</v>
      </c>
      <c r="B148" s="565">
        <f>IF(ISBLANK(Regressions!B158), " ", Regressions!B158)</f>
        <v>2020</v>
      </c>
      <c r="C148" s="564" t="str">
        <f>HLOOKUP(Introduction!$G$4,nametranslations,28,FALSE)</f>
        <v>Primary</v>
      </c>
      <c r="D148" s="567">
        <f>IF(ISBLANK(Regressions!D158), " ", Regressions!D158)</f>
        <v>3616702</v>
      </c>
      <c r="E148" s="568">
        <f>IF(ISNUMBER(Regressions!E158),ROUND(Regressions!E158, 1), NA())</f>
        <v>95.2</v>
      </c>
      <c r="F148" s="569">
        <f>IF(ISNUMBER(Regressions!F158),ROUND(Regressions!F158, 1), NA())</f>
        <v>84.3</v>
      </c>
      <c r="G148" s="570">
        <f>IF(ISNUMBER(Regressions!G158),ROUND(Regressions!G158, 1), NA())</f>
        <v>78.099999999999994</v>
      </c>
      <c r="H148" s="571">
        <f>IF(ISNUMBER(Regressions!H158),ROUND(Regressions!H158, 1), NA())</f>
        <v>6.2</v>
      </c>
      <c r="I148" s="572">
        <f>IF(ISNUMBER(Regressions!I158),ROUND(Regressions!I158, 1), NA())</f>
        <v>15.7</v>
      </c>
      <c r="J148" s="573" t="e">
        <f>IF(ISNUMBER(Regressions!K158),ROUND(Regressions!K158, 1), NA())</f>
        <v>#N/A</v>
      </c>
      <c r="K148" s="569" t="e">
        <f>IF(ISNUMBER(Regressions!L158),ROUND(Regressions!L158, 1), NA())</f>
        <v>#N/A</v>
      </c>
      <c r="L148" s="574" t="e">
        <f>IF(ISNUMBER(Regressions!M158),ROUND(Regressions!M158, 1), NA())</f>
        <v>#N/A</v>
      </c>
      <c r="M148" s="571" t="e">
        <f>IF(ISNUMBER(Regressions!N158),ROUND(Regressions!N158, 1), NA())</f>
        <v>#N/A</v>
      </c>
      <c r="N148" s="572" t="e">
        <f>IF(ISNUMBER(Regressions!O158),ROUND(Regressions!O158, 1), NA())</f>
        <v>#N/A</v>
      </c>
      <c r="O148" s="573" t="e">
        <f>IF(ISNUMBER(Regressions!Q158),ROUND(Regressions!Q158, 1), NA())</f>
        <v>#N/A</v>
      </c>
      <c r="P148" s="569">
        <f>IF(ISNUMBER(Regressions!R158),ROUND(Regressions!R158, 1), NA())</f>
        <v>96.7</v>
      </c>
      <c r="Q148" s="575">
        <f>IF(ISNUMBER(Regressions!S158),ROUND(Regressions!S158, 1), NA())</f>
        <v>93.4</v>
      </c>
      <c r="R148" s="571">
        <f>IF(ISNUMBER(Regressions!T158),ROUND(Regressions!T158, 1), NA())</f>
        <v>3.4</v>
      </c>
      <c r="S148" s="572">
        <f>IF(ISNUMBER(Regressions!U158),ROUND(Regressions!U158, 1), NA())</f>
        <v>3.3</v>
      </c>
    </row>
    <row r="149" spans="1:19" x14ac:dyDescent="0.25">
      <c r="A149" s="564" t="str">
        <f>+Introduction!$C$7</f>
        <v>Zambia</v>
      </c>
      <c r="B149" s="565">
        <f>IF(ISBLANK(Regressions!B159), " ", Regressions!B159)</f>
        <v>2021</v>
      </c>
      <c r="C149" s="564" t="str">
        <f>HLOOKUP(Introduction!$G$4,nametranslations,28,FALSE)</f>
        <v>Primary</v>
      </c>
      <c r="D149" s="567">
        <f>IF(ISBLANK(Regressions!D159), " ", Regressions!D159)</f>
        <v>3693985</v>
      </c>
      <c r="E149" s="573">
        <f>IF(ISNUMBER(Regressions!E159),ROUND(Regressions!E159, 1), NA())</f>
        <v>96.4</v>
      </c>
      <c r="F149" s="576">
        <f>IF(ISNUMBER(Regressions!F159),ROUND(Regressions!F159, 1), NA())</f>
        <v>84.1</v>
      </c>
      <c r="G149" s="577">
        <f>IF(ISNUMBER(Regressions!G159),ROUND(Regressions!G159, 1), NA())</f>
        <v>78.099999999999994</v>
      </c>
      <c r="H149" s="571">
        <f>IF(ISNUMBER(Regressions!H159),ROUND(Regressions!H159, 1), NA())</f>
        <v>6.1</v>
      </c>
      <c r="I149" s="572">
        <f>IF(ISNUMBER(Regressions!I159),ROUND(Regressions!I159, 1), NA())</f>
        <v>15.9</v>
      </c>
      <c r="J149" s="573" t="e">
        <f>IF(ISNUMBER(Regressions!K159),ROUND(Regressions!K159, 1), NA())</f>
        <v>#N/A</v>
      </c>
      <c r="K149" s="576" t="e">
        <f>IF(ISNUMBER(Regressions!L159),ROUND(Regressions!L159, 1), NA())</f>
        <v>#N/A</v>
      </c>
      <c r="L149" s="578" t="e">
        <f>IF(ISNUMBER(Regressions!M159),ROUND(Regressions!M159, 1), NA())</f>
        <v>#N/A</v>
      </c>
      <c r="M149" s="571" t="e">
        <f>IF(ISNUMBER(Regressions!N159),ROUND(Regressions!N159, 1), NA())</f>
        <v>#N/A</v>
      </c>
      <c r="N149" s="572" t="e">
        <f>IF(ISNUMBER(Regressions!O159),ROUND(Regressions!O159, 1), NA())</f>
        <v>#N/A</v>
      </c>
      <c r="O149" s="573" t="e">
        <f>IF(ISNUMBER(Regressions!Q159),ROUND(Regressions!Q159, 1), NA())</f>
        <v>#N/A</v>
      </c>
      <c r="P149" s="576">
        <f>IF(ISNUMBER(Regressions!R159),ROUND(Regressions!R159, 1), NA())</f>
        <v>96.7</v>
      </c>
      <c r="Q149" s="579">
        <f>IF(ISNUMBER(Regressions!S159),ROUND(Regressions!S159, 1), NA())</f>
        <v>96.7</v>
      </c>
      <c r="R149" s="571">
        <f>IF(ISNUMBER(Regressions!T159),ROUND(Regressions!T159, 1), NA())</f>
        <v>0</v>
      </c>
      <c r="S149" s="572">
        <f>IF(ISNUMBER(Regressions!U159),ROUND(Regressions!U159, 1), NA())</f>
        <v>3.3</v>
      </c>
    </row>
    <row r="150" spans="1:19" x14ac:dyDescent="0.25">
      <c r="A150" s="564" t="str">
        <f>+Introduction!$C$7</f>
        <v>Zambia</v>
      </c>
      <c r="B150" s="565">
        <f>IF(ISBLANK(Regressions!B160), " ", Regressions!B160)</f>
        <v>2022</v>
      </c>
      <c r="C150" s="564" t="str">
        <f>HLOOKUP(Introduction!$G$4,nametranslations,28,FALSE)</f>
        <v>Primary</v>
      </c>
      <c r="D150" s="567">
        <f>IF(ISBLANK(Regressions!D160), " ", Regressions!D160)</f>
        <v>3763471</v>
      </c>
      <c r="E150" s="568">
        <f>IF(ISNUMBER(Regressions!E160),ROUND(Regressions!E160, 1), NA())</f>
        <v>97.7</v>
      </c>
      <c r="F150" s="569">
        <f>IF(ISNUMBER(Regressions!F160),ROUND(Regressions!F160, 1), NA())</f>
        <v>84</v>
      </c>
      <c r="G150" s="570">
        <f>IF(ISNUMBER(Regressions!G160),ROUND(Regressions!G160, 1), NA())</f>
        <v>78.099999999999994</v>
      </c>
      <c r="H150" s="571">
        <f>IF(ISNUMBER(Regressions!H160),ROUND(Regressions!H160, 1), NA())</f>
        <v>5.9</v>
      </c>
      <c r="I150" s="572">
        <f>IF(ISNUMBER(Regressions!I160),ROUND(Regressions!I160, 1), NA())</f>
        <v>16</v>
      </c>
      <c r="J150" s="573" t="e">
        <f>IF(ISNUMBER(Regressions!K160),ROUND(Regressions!K160, 1), NA())</f>
        <v>#N/A</v>
      </c>
      <c r="K150" s="569" t="e">
        <f>IF(ISNUMBER(Regressions!L160),ROUND(Regressions!L160, 1), NA())</f>
        <v>#N/A</v>
      </c>
      <c r="L150" s="574" t="e">
        <f>IF(ISNUMBER(Regressions!M160),ROUND(Regressions!M160, 1), NA())</f>
        <v>#N/A</v>
      </c>
      <c r="M150" s="571" t="e">
        <f>IF(ISNUMBER(Regressions!N160),ROUND(Regressions!N160, 1), NA())</f>
        <v>#N/A</v>
      </c>
      <c r="N150" s="572" t="e">
        <f>IF(ISNUMBER(Regressions!O160),ROUND(Regressions!O160, 1), NA())</f>
        <v>#N/A</v>
      </c>
      <c r="O150" s="573" t="e">
        <f>IF(ISNUMBER(Regressions!Q160),ROUND(Regressions!Q160, 1), NA())</f>
        <v>#N/A</v>
      </c>
      <c r="P150" s="569">
        <f>IF(ISNUMBER(Regressions!R160),ROUND(Regressions!R160, 1), NA())</f>
        <v>96.7</v>
      </c>
      <c r="Q150" s="575">
        <f>IF(ISNUMBER(Regressions!S160),ROUND(Regressions!S160, 1), NA())</f>
        <v>96.7</v>
      </c>
      <c r="R150" s="571">
        <f>IF(ISNUMBER(Regressions!T160),ROUND(Regressions!T160, 1), NA())</f>
        <v>0</v>
      </c>
      <c r="S150" s="572">
        <f>IF(ISNUMBER(Regressions!U160),ROUND(Regressions!U160, 1), NA())</f>
        <v>3.3</v>
      </c>
    </row>
    <row r="151" spans="1:19" x14ac:dyDescent="0.25">
      <c r="A151" s="564" t="str">
        <f>+Introduction!$C$7</f>
        <v>Zambia</v>
      </c>
      <c r="B151" s="565">
        <f>IF(ISBLANK(Regressions!B161), " ", Regressions!B161)</f>
        <v>2023</v>
      </c>
      <c r="C151" s="564" t="str">
        <f>HLOOKUP(Introduction!$G$4,nametranslations,28,FALSE)</f>
        <v>Primary</v>
      </c>
      <c r="D151" s="567">
        <f>IF(ISBLANK(Regressions!D161), " ", Regressions!D161)</f>
        <v>3826413</v>
      </c>
      <c r="E151" s="568">
        <f>IF(ISNUMBER(Regressions!E161),ROUND(Regressions!E161, 1), NA())</f>
        <v>98.9</v>
      </c>
      <c r="F151" s="569">
        <f>IF(ISNUMBER(Regressions!F161),ROUND(Regressions!F161, 1), NA())</f>
        <v>83.8</v>
      </c>
      <c r="G151" s="570">
        <f>IF(ISNUMBER(Regressions!G161),ROUND(Regressions!G161, 1), NA())</f>
        <v>78.099999999999994</v>
      </c>
      <c r="H151" s="571">
        <f>IF(ISNUMBER(Regressions!H161),ROUND(Regressions!H161, 1), NA())</f>
        <v>5.8</v>
      </c>
      <c r="I151" s="572">
        <f>IF(ISNUMBER(Regressions!I161),ROUND(Regressions!I161, 1), NA())</f>
        <v>16.2</v>
      </c>
      <c r="J151" s="573" t="e">
        <f>IF(ISNUMBER(Regressions!K161),ROUND(Regressions!K161, 1), NA())</f>
        <v>#N/A</v>
      </c>
      <c r="K151" s="569" t="e">
        <f>IF(ISNUMBER(Regressions!L161),ROUND(Regressions!L161, 1), NA())</f>
        <v>#N/A</v>
      </c>
      <c r="L151" s="574" t="e">
        <f>IF(ISNUMBER(Regressions!M161),ROUND(Regressions!M161, 1), NA())</f>
        <v>#N/A</v>
      </c>
      <c r="M151" s="571" t="e">
        <f>IF(ISNUMBER(Regressions!N161),ROUND(Regressions!N161, 1), NA())</f>
        <v>#N/A</v>
      </c>
      <c r="N151" s="572" t="e">
        <f>IF(ISNUMBER(Regressions!O161),ROUND(Regressions!O161, 1), NA())</f>
        <v>#N/A</v>
      </c>
      <c r="O151" s="573" t="e">
        <f>IF(ISNUMBER(Regressions!Q161),ROUND(Regressions!Q161, 1), NA())</f>
        <v>#N/A</v>
      </c>
      <c r="P151" s="569">
        <f>IF(ISNUMBER(Regressions!R161),ROUND(Regressions!R161, 1), NA())</f>
        <v>96.7</v>
      </c>
      <c r="Q151" s="575">
        <f>IF(ISNUMBER(Regressions!S161),ROUND(Regressions!S161, 1), NA())</f>
        <v>96.7</v>
      </c>
      <c r="R151" s="571">
        <f>IF(ISNUMBER(Regressions!T161),ROUND(Regressions!T161, 1), NA())</f>
        <v>0</v>
      </c>
      <c r="S151" s="572">
        <f>IF(ISNUMBER(Regressions!U161),ROUND(Regressions!U161, 1), NA())</f>
        <v>3.3</v>
      </c>
    </row>
    <row r="152" spans="1:19" x14ac:dyDescent="0.25">
      <c r="A152" s="564" t="str">
        <f>+Introduction!$C$7</f>
        <v>Zambia</v>
      </c>
      <c r="B152" s="565">
        <f>IF(ISBLANK(Regressions!B162), " ", Regressions!B162)</f>
        <v>2024</v>
      </c>
      <c r="C152" s="564" t="str">
        <f>HLOOKUP(Introduction!$G$4,nametranslations,28,FALSE)</f>
        <v>Primary</v>
      </c>
      <c r="D152" s="567">
        <f>IF(ISBLANK(Regressions!D162), " ", Regressions!D162)</f>
        <v>3884870</v>
      </c>
      <c r="E152" s="568">
        <f>IF(ISNUMBER(Regressions!E162),ROUND(Regressions!E162, 1), NA())</f>
        <v>100</v>
      </c>
      <c r="F152" s="569">
        <f>IF(ISNUMBER(Regressions!F162),ROUND(Regressions!F162, 1), NA())</f>
        <v>83.7</v>
      </c>
      <c r="G152" s="570" t="e">
        <f>IF(ISNUMBER(Regressions!G162),ROUND(Regressions!G162, 1), NA())</f>
        <v>#N/A</v>
      </c>
      <c r="H152" s="571" t="e">
        <f>IF(ISNUMBER(Regressions!H162),ROUND(Regressions!H162, 1), NA())</f>
        <v>#N/A</v>
      </c>
      <c r="I152" s="572">
        <f>IF(ISNUMBER(Regressions!I162),ROUND(Regressions!I162, 1), NA())</f>
        <v>16.3</v>
      </c>
      <c r="J152" s="573" t="e">
        <f>IF(ISNUMBER(Regressions!K162),ROUND(Regressions!K162, 1), NA())</f>
        <v>#N/A</v>
      </c>
      <c r="K152" s="569" t="e">
        <f>IF(ISNUMBER(Regressions!L162),ROUND(Regressions!L162, 1), NA())</f>
        <v>#N/A</v>
      </c>
      <c r="L152" s="574" t="e">
        <f>IF(ISNUMBER(Regressions!M162),ROUND(Regressions!M162, 1), NA())</f>
        <v>#N/A</v>
      </c>
      <c r="M152" s="571" t="e">
        <f>IF(ISNUMBER(Regressions!N162),ROUND(Regressions!N162, 1), NA())</f>
        <v>#N/A</v>
      </c>
      <c r="N152" s="572" t="e">
        <f>IF(ISNUMBER(Regressions!O162),ROUND(Regressions!O162, 1), NA())</f>
        <v>#N/A</v>
      </c>
      <c r="O152" s="573" t="e">
        <f>IF(ISNUMBER(Regressions!Q162),ROUND(Regressions!Q162, 1), NA())</f>
        <v>#N/A</v>
      </c>
      <c r="P152" s="569">
        <f>IF(ISNUMBER(Regressions!R162),ROUND(Regressions!R162, 1), NA())</f>
        <v>96.7</v>
      </c>
      <c r="Q152" s="575">
        <f>IF(ISNUMBER(Regressions!S162),ROUND(Regressions!S162, 1), NA())</f>
        <v>96.7</v>
      </c>
      <c r="R152" s="571">
        <f>IF(ISNUMBER(Regressions!T162),ROUND(Regressions!T162, 1), NA())</f>
        <v>0</v>
      </c>
      <c r="S152" s="572">
        <f>IF(ISNUMBER(Regressions!U162),ROUND(Regressions!U162, 1), NA())</f>
        <v>3.3</v>
      </c>
    </row>
    <row r="153" spans="1:19" x14ac:dyDescent="0.25">
      <c r="A153" s="580" t="str">
        <f>+Introduction!$C$7</f>
        <v>Zambia</v>
      </c>
      <c r="B153" s="581">
        <f>IF(ISBLANK(Regressions!B163), " ", Regressions!B163)</f>
        <v>2025</v>
      </c>
      <c r="C153" s="580" t="str">
        <f>HLOOKUP(Introduction!$G$4,nametranslations,28,FALSE)</f>
        <v>Primary</v>
      </c>
      <c r="D153" s="582">
        <f>IF(ISBLANK(Regressions!D163), " ", Regressions!D163)</f>
        <v>3981061</v>
      </c>
      <c r="E153" s="583">
        <f>IF(ISNUMBER(Regressions!E163),ROUND(Regressions!E163, 1), NA())</f>
        <v>100</v>
      </c>
      <c r="F153" s="584">
        <f>IF(ISNUMBER(Regressions!F163),ROUND(Regressions!F163, 1), NA())</f>
        <v>83.6</v>
      </c>
      <c r="G153" s="585" t="e">
        <f>IF(ISNUMBER(Regressions!G163),ROUND(Regressions!G163, 1), NA())</f>
        <v>#N/A</v>
      </c>
      <c r="H153" s="586" t="e">
        <f>IF(ISNUMBER(Regressions!H163),ROUND(Regressions!H163, 1), NA())</f>
        <v>#N/A</v>
      </c>
      <c r="I153" s="587">
        <f>IF(ISNUMBER(Regressions!I163),ROUND(Regressions!I163, 1), NA())</f>
        <v>16.399999999999999</v>
      </c>
      <c r="J153" s="588" t="e">
        <f>IF(ISNUMBER(Regressions!K163),ROUND(Regressions!K163, 1), NA())</f>
        <v>#N/A</v>
      </c>
      <c r="K153" s="584" t="e">
        <f>IF(ISNUMBER(Regressions!L163),ROUND(Regressions!L163, 1), NA())</f>
        <v>#N/A</v>
      </c>
      <c r="L153" s="589" t="e">
        <f>IF(ISNUMBER(Regressions!M163),ROUND(Regressions!M163, 1), NA())</f>
        <v>#N/A</v>
      </c>
      <c r="M153" s="586" t="e">
        <f>IF(ISNUMBER(Regressions!N163),ROUND(Regressions!N163, 1), NA())</f>
        <v>#N/A</v>
      </c>
      <c r="N153" s="587" t="e">
        <f>IF(ISNUMBER(Regressions!O163),ROUND(Regressions!O163, 1), NA())</f>
        <v>#N/A</v>
      </c>
      <c r="O153" s="588" t="e">
        <f>IF(ISNUMBER(Regressions!Q163),ROUND(Regressions!Q163, 1), NA())</f>
        <v>#N/A</v>
      </c>
      <c r="P153" s="584">
        <f>IF(ISNUMBER(Regressions!R163),ROUND(Regressions!R163, 1), NA())</f>
        <v>96.7</v>
      </c>
      <c r="Q153" s="590">
        <f>IF(ISNUMBER(Regressions!S163),ROUND(Regressions!S163, 1), NA())</f>
        <v>96.7</v>
      </c>
      <c r="R153" s="586">
        <f>IF(ISNUMBER(Regressions!T163),ROUND(Regressions!T163, 1), NA())</f>
        <v>0</v>
      </c>
      <c r="S153" s="587">
        <f>IF(ISNUMBER(Regressions!U163),ROUND(Regressions!U163, 1), NA())</f>
        <v>3.3</v>
      </c>
    </row>
    <row r="154" spans="1:19" hidden="1" x14ac:dyDescent="0.25">
      <c r="A154" s="564" t="str">
        <f>+Introduction!$C$7</f>
        <v>Zambia</v>
      </c>
      <c r="B154" s="565">
        <f>IF(ISBLANK(Regressions!B164), " ", Regressions!B164)</f>
        <v>2026</v>
      </c>
      <c r="C154" s="564" t="str">
        <f>HLOOKUP(Introduction!$G$4,nametranslations,28,FALSE)</f>
        <v>Primary</v>
      </c>
      <c r="D154" s="567" t="str">
        <f>IF(ISBLANK(Regressions!D164), " ", Regressions!D164)</f>
        <v xml:space="preserve"> </v>
      </c>
      <c r="E154" s="568">
        <f>IF(ISNUMBER(Regressions!E164),ROUND(Regressions!E164, 1), NA())</f>
        <v>100</v>
      </c>
      <c r="F154" s="569">
        <f>IF(ISNUMBER(Regressions!F164),ROUND(Regressions!F164, 1), NA())</f>
        <v>83.6</v>
      </c>
      <c r="G154" s="570" t="e">
        <f>IF(ISNUMBER(Regressions!G164),ROUND(Regressions!G164, 1), NA())</f>
        <v>#N/A</v>
      </c>
      <c r="H154" s="571" t="e">
        <f>IF(ISNUMBER(Regressions!H164),ROUND(Regressions!H164, 1), NA())</f>
        <v>#N/A</v>
      </c>
      <c r="I154" s="572">
        <f>IF(ISNUMBER(Regressions!I164),ROUND(Regressions!I164, 1), NA())</f>
        <v>16.399999999999999</v>
      </c>
      <c r="J154" s="573" t="e">
        <f>IF(ISNUMBER(Regressions!K164),ROUND(Regressions!K164, 1), NA())</f>
        <v>#N/A</v>
      </c>
      <c r="K154" s="569" t="e">
        <f>IF(ISNUMBER(Regressions!L164),ROUND(Regressions!L164, 1), NA())</f>
        <v>#N/A</v>
      </c>
      <c r="L154" s="574" t="e">
        <f>IF(ISNUMBER(Regressions!M164),ROUND(Regressions!M164, 1), NA())</f>
        <v>#N/A</v>
      </c>
      <c r="M154" s="571" t="e">
        <f>IF(ISNUMBER(Regressions!N164),ROUND(Regressions!N164, 1), NA())</f>
        <v>#N/A</v>
      </c>
      <c r="N154" s="572" t="e">
        <f>IF(ISNUMBER(Regressions!O164),ROUND(Regressions!O164, 1), NA())</f>
        <v>#N/A</v>
      </c>
      <c r="O154" s="573" t="e">
        <f>IF(ISNUMBER(Regressions!Q164),ROUND(Regressions!Q164, 1), NA())</f>
        <v>#N/A</v>
      </c>
      <c r="P154" s="569">
        <f>IF(ISNUMBER(Regressions!R164),ROUND(Regressions!R164, 1), NA())</f>
        <v>96.7</v>
      </c>
      <c r="Q154" s="575">
        <f>IF(ISNUMBER(Regressions!S164),ROUND(Regressions!S164, 1), NA())</f>
        <v>96.7</v>
      </c>
      <c r="R154" s="571">
        <f>IF(ISNUMBER(Regressions!T164),ROUND(Regressions!T164, 1), NA())</f>
        <v>0</v>
      </c>
      <c r="S154" s="572">
        <f>IF(ISNUMBER(Regressions!U164),ROUND(Regressions!U164, 1), NA())</f>
        <v>3.3</v>
      </c>
    </row>
    <row r="155" spans="1:19" hidden="1" x14ac:dyDescent="0.25">
      <c r="A155" s="564" t="str">
        <f>+Introduction!$C$7</f>
        <v>Zambia</v>
      </c>
      <c r="B155" s="565">
        <f>IF(ISBLANK(Regressions!B165), " ", Regressions!B165)</f>
        <v>2027</v>
      </c>
      <c r="C155" s="564" t="str">
        <f>HLOOKUP(Introduction!$G$4,nametranslations,28,FALSE)</f>
        <v>Primary</v>
      </c>
      <c r="D155" s="567" t="str">
        <f>IF(ISBLANK(Regressions!D165), " ", Regressions!D165)</f>
        <v xml:space="preserve"> </v>
      </c>
      <c r="E155" s="568">
        <f>IF(ISNUMBER(Regressions!E165),ROUND(Regressions!E165, 1), NA())</f>
        <v>100</v>
      </c>
      <c r="F155" s="569">
        <f>IF(ISNUMBER(Regressions!F165),ROUND(Regressions!F165, 1), NA())</f>
        <v>83.6</v>
      </c>
      <c r="G155" s="570" t="e">
        <f>IF(ISNUMBER(Regressions!G165),ROUND(Regressions!G165, 1), NA())</f>
        <v>#N/A</v>
      </c>
      <c r="H155" s="571" t="e">
        <f>IF(ISNUMBER(Regressions!H165),ROUND(Regressions!H165, 1), NA())</f>
        <v>#N/A</v>
      </c>
      <c r="I155" s="572">
        <f>IF(ISNUMBER(Regressions!I165),ROUND(Regressions!I165, 1), NA())</f>
        <v>16.399999999999999</v>
      </c>
      <c r="J155" s="573" t="e">
        <f>IF(ISNUMBER(Regressions!K165),ROUND(Regressions!K165, 1), NA())</f>
        <v>#N/A</v>
      </c>
      <c r="K155" s="569" t="e">
        <f>IF(ISNUMBER(Regressions!L165),ROUND(Regressions!L165, 1), NA())</f>
        <v>#N/A</v>
      </c>
      <c r="L155" s="574" t="e">
        <f>IF(ISNUMBER(Regressions!M165),ROUND(Regressions!M165, 1), NA())</f>
        <v>#N/A</v>
      </c>
      <c r="M155" s="571" t="e">
        <f>IF(ISNUMBER(Regressions!N165),ROUND(Regressions!N165, 1), NA())</f>
        <v>#N/A</v>
      </c>
      <c r="N155" s="572" t="e">
        <f>IF(ISNUMBER(Regressions!O165),ROUND(Regressions!O165, 1), NA())</f>
        <v>#N/A</v>
      </c>
      <c r="O155" s="573" t="e">
        <f>IF(ISNUMBER(Regressions!Q165),ROUND(Regressions!Q165, 1), NA())</f>
        <v>#N/A</v>
      </c>
      <c r="P155" s="569" t="e">
        <f>IF(ISNUMBER(Regressions!R165),ROUND(Regressions!R165, 1), NA())</f>
        <v>#N/A</v>
      </c>
      <c r="Q155" s="575">
        <f>IF(ISNUMBER(Regressions!S165),ROUND(Regressions!S165, 1), NA())</f>
        <v>100</v>
      </c>
      <c r="R155" s="571" t="e">
        <f>IF(ISNUMBER(Regressions!T165),ROUND(Regressions!T165, 1), NA())</f>
        <v>#N/A</v>
      </c>
      <c r="S155" s="572" t="e">
        <f>IF(ISNUMBER(Regressions!U165),ROUND(Regressions!U165, 1), NA())</f>
        <v>#N/A</v>
      </c>
    </row>
    <row r="156" spans="1:19" hidden="1" x14ac:dyDescent="0.25">
      <c r="A156" s="564" t="str">
        <f>+Introduction!$C$7</f>
        <v>Zambia</v>
      </c>
      <c r="B156" s="565">
        <f>IF(ISBLANK(Regressions!B166), " ", Regressions!B166)</f>
        <v>2028</v>
      </c>
      <c r="C156" s="564" t="str">
        <f>HLOOKUP(Introduction!$G$4,nametranslations,28,FALSE)</f>
        <v>Primary</v>
      </c>
      <c r="D156" s="567" t="str">
        <f>IF(ISBLANK(Regressions!D166), " ", Regressions!D166)</f>
        <v xml:space="preserve"> </v>
      </c>
      <c r="E156" s="568">
        <f>IF(ISNUMBER(Regressions!E166),ROUND(Regressions!E166, 1), NA())</f>
        <v>100</v>
      </c>
      <c r="F156" s="569">
        <f>IF(ISNUMBER(Regressions!F166),ROUND(Regressions!F166, 1), NA())</f>
        <v>83.6</v>
      </c>
      <c r="G156" s="570" t="e">
        <f>IF(ISNUMBER(Regressions!G166),ROUND(Regressions!G166, 1), NA())</f>
        <v>#N/A</v>
      </c>
      <c r="H156" s="571" t="e">
        <f>IF(ISNUMBER(Regressions!H166),ROUND(Regressions!H166, 1), NA())</f>
        <v>#N/A</v>
      </c>
      <c r="I156" s="572">
        <f>IF(ISNUMBER(Regressions!I166),ROUND(Regressions!I166, 1), NA())</f>
        <v>16.399999999999999</v>
      </c>
      <c r="J156" s="573" t="e">
        <f>IF(ISNUMBER(Regressions!K166),ROUND(Regressions!K166, 1), NA())</f>
        <v>#N/A</v>
      </c>
      <c r="K156" s="569" t="e">
        <f>IF(ISNUMBER(Regressions!L166),ROUND(Regressions!L166, 1), NA())</f>
        <v>#N/A</v>
      </c>
      <c r="L156" s="574" t="e">
        <f>IF(ISNUMBER(Regressions!M166),ROUND(Regressions!M166, 1), NA())</f>
        <v>#N/A</v>
      </c>
      <c r="M156" s="571" t="e">
        <f>IF(ISNUMBER(Regressions!N166),ROUND(Regressions!N166, 1), NA())</f>
        <v>#N/A</v>
      </c>
      <c r="N156" s="572" t="e">
        <f>IF(ISNUMBER(Regressions!O166),ROUND(Regressions!O166, 1), NA())</f>
        <v>#N/A</v>
      </c>
      <c r="O156" s="573" t="e">
        <f>IF(ISNUMBER(Regressions!Q166),ROUND(Regressions!Q166, 1), NA())</f>
        <v>#N/A</v>
      </c>
      <c r="P156" s="569" t="e">
        <f>IF(ISNUMBER(Regressions!R166),ROUND(Regressions!R166, 1), NA())</f>
        <v>#N/A</v>
      </c>
      <c r="Q156" s="575">
        <f>IF(ISNUMBER(Regressions!S166),ROUND(Regressions!S166, 1), NA())</f>
        <v>100</v>
      </c>
      <c r="R156" s="571" t="e">
        <f>IF(ISNUMBER(Regressions!T166),ROUND(Regressions!T166, 1), NA())</f>
        <v>#N/A</v>
      </c>
      <c r="S156" s="572" t="e">
        <f>IF(ISNUMBER(Regressions!U166),ROUND(Regressions!U166, 1), NA())</f>
        <v>#N/A</v>
      </c>
    </row>
    <row r="157" spans="1:19" hidden="1" x14ac:dyDescent="0.25">
      <c r="A157" s="564" t="str">
        <f>+Introduction!$C$7</f>
        <v>Zambia</v>
      </c>
      <c r="B157" s="565">
        <f>IF(ISBLANK(Regressions!B167), " ", Regressions!B167)</f>
        <v>2029</v>
      </c>
      <c r="C157" s="564" t="str">
        <f>HLOOKUP(Introduction!$G$4,nametranslations,28,FALSE)</f>
        <v>Primary</v>
      </c>
      <c r="D157" s="567" t="str">
        <f>IF(ISBLANK(Regressions!D167), " ", Regressions!D167)</f>
        <v xml:space="preserve"> </v>
      </c>
      <c r="E157" s="568">
        <f>IF(ISNUMBER(Regressions!E167),ROUND(Regressions!E167, 1), NA())</f>
        <v>100</v>
      </c>
      <c r="F157" s="569">
        <f>IF(ISNUMBER(Regressions!F167),ROUND(Regressions!F167, 1), NA())</f>
        <v>83.6</v>
      </c>
      <c r="G157" s="570" t="e">
        <f>IF(ISNUMBER(Regressions!G167),ROUND(Regressions!G167, 1), NA())</f>
        <v>#N/A</v>
      </c>
      <c r="H157" s="571" t="e">
        <f>IF(ISNUMBER(Regressions!H167),ROUND(Regressions!H167, 1), NA())</f>
        <v>#N/A</v>
      </c>
      <c r="I157" s="572">
        <f>IF(ISNUMBER(Regressions!I167),ROUND(Regressions!I167, 1), NA())</f>
        <v>16.399999999999999</v>
      </c>
      <c r="J157" s="573" t="e">
        <f>IF(ISNUMBER(Regressions!K167),ROUND(Regressions!K167, 1), NA())</f>
        <v>#N/A</v>
      </c>
      <c r="K157" s="569" t="e">
        <f>IF(ISNUMBER(Regressions!L167),ROUND(Regressions!L167, 1), NA())</f>
        <v>#N/A</v>
      </c>
      <c r="L157" s="574" t="e">
        <f>IF(ISNUMBER(Regressions!M167),ROUND(Regressions!M167, 1), NA())</f>
        <v>#N/A</v>
      </c>
      <c r="M157" s="571" t="e">
        <f>IF(ISNUMBER(Regressions!N167),ROUND(Regressions!N167, 1), NA())</f>
        <v>#N/A</v>
      </c>
      <c r="N157" s="572" t="e">
        <f>IF(ISNUMBER(Regressions!O167),ROUND(Regressions!O167, 1), NA())</f>
        <v>#N/A</v>
      </c>
      <c r="O157" s="573" t="e">
        <f>IF(ISNUMBER(Regressions!Q167),ROUND(Regressions!Q167, 1), NA())</f>
        <v>#N/A</v>
      </c>
      <c r="P157" s="569" t="e">
        <f>IF(ISNUMBER(Regressions!R167),ROUND(Regressions!R167, 1), NA())</f>
        <v>#N/A</v>
      </c>
      <c r="Q157" s="575">
        <f>IF(ISNUMBER(Regressions!S167),ROUND(Regressions!S167, 1), NA())</f>
        <v>100</v>
      </c>
      <c r="R157" s="571" t="e">
        <f>IF(ISNUMBER(Regressions!T167),ROUND(Regressions!T167, 1), NA())</f>
        <v>#N/A</v>
      </c>
      <c r="S157" s="572" t="e">
        <f>IF(ISNUMBER(Regressions!U167),ROUND(Regressions!U167, 1), NA())</f>
        <v>#N/A</v>
      </c>
    </row>
    <row r="158" spans="1:19" hidden="1" x14ac:dyDescent="0.25">
      <c r="A158" s="564" t="str">
        <f>+Introduction!$C$7</f>
        <v>Zambia</v>
      </c>
      <c r="B158" s="565">
        <f>IF(ISBLANK(Regressions!B168), " ", Regressions!B168)</f>
        <v>2030</v>
      </c>
      <c r="C158" s="564" t="str">
        <f>HLOOKUP(Introduction!$G$4,nametranslations,28,FALSE)</f>
        <v>Primary</v>
      </c>
      <c r="D158" s="567" t="str">
        <f>IF(ISBLANK(Regressions!D168), " ", Regressions!D168)</f>
        <v xml:space="preserve"> </v>
      </c>
      <c r="E158" s="568">
        <f>IF(ISNUMBER(Regressions!E168),ROUND(Regressions!E168, 1), NA())</f>
        <v>100</v>
      </c>
      <c r="F158" s="569" t="e">
        <f>IF(ISNUMBER(Regressions!F168),ROUND(Regressions!F168, 1), NA())</f>
        <v>#N/A</v>
      </c>
      <c r="G158" s="570" t="e">
        <f>IF(ISNUMBER(Regressions!G168),ROUND(Regressions!G168, 1), NA())</f>
        <v>#N/A</v>
      </c>
      <c r="H158" s="571" t="e">
        <f>IF(ISNUMBER(Regressions!H168),ROUND(Regressions!H168, 1), NA())</f>
        <v>#N/A</v>
      </c>
      <c r="I158" s="572" t="e">
        <f>IF(ISNUMBER(Regressions!I168),ROUND(Regressions!I168, 1), NA())</f>
        <v>#N/A</v>
      </c>
      <c r="J158" s="573" t="e">
        <f>IF(ISNUMBER(Regressions!K168),ROUND(Regressions!K168, 1), NA())</f>
        <v>#N/A</v>
      </c>
      <c r="K158" s="569" t="e">
        <f>IF(ISNUMBER(Regressions!L168),ROUND(Regressions!L168, 1), NA())</f>
        <v>#N/A</v>
      </c>
      <c r="L158" s="574" t="e">
        <f>IF(ISNUMBER(Regressions!M168),ROUND(Regressions!M168, 1), NA())</f>
        <v>#N/A</v>
      </c>
      <c r="M158" s="571" t="e">
        <f>IF(ISNUMBER(Regressions!N168),ROUND(Regressions!N168, 1), NA())</f>
        <v>#N/A</v>
      </c>
      <c r="N158" s="572" t="e">
        <f>IF(ISNUMBER(Regressions!O168),ROUND(Regressions!O168, 1), NA())</f>
        <v>#N/A</v>
      </c>
      <c r="O158" s="573" t="e">
        <f>IF(ISNUMBER(Regressions!Q168),ROUND(Regressions!Q168, 1), NA())</f>
        <v>#N/A</v>
      </c>
      <c r="P158" s="569" t="e">
        <f>IF(ISNUMBER(Regressions!R168),ROUND(Regressions!R168, 1), NA())</f>
        <v>#N/A</v>
      </c>
      <c r="Q158" s="575">
        <f>IF(ISNUMBER(Regressions!S168),ROUND(Regressions!S168, 1), NA())</f>
        <v>100</v>
      </c>
      <c r="R158" s="571" t="e">
        <f>IF(ISNUMBER(Regressions!T168),ROUND(Regressions!T168, 1), NA())</f>
        <v>#N/A</v>
      </c>
      <c r="S158" s="572" t="e">
        <f>IF(ISNUMBER(Regressions!U168),ROUND(Regressions!U168, 1), NA())</f>
        <v>#N/A</v>
      </c>
    </row>
    <row r="159" spans="1:19" x14ac:dyDescent="0.25">
      <c r="A159" s="564" t="str">
        <f>+Introduction!$C$7</f>
        <v>Zambia</v>
      </c>
      <c r="B159" s="565">
        <f>IF(ISBLANK(Regressions!B169), " ", Regressions!B169)</f>
        <v>2000</v>
      </c>
      <c r="C159" s="564" t="str">
        <f>HLOOKUP(Introduction!$G$4,nametranslations,29,FALSE)</f>
        <v>Secondary</v>
      </c>
      <c r="D159" s="567">
        <f>IF(ISBLANK(Regressions!D169), " ", Regressions!D169)</f>
        <v>1178032</v>
      </c>
      <c r="E159" s="568" t="e">
        <f>IF(ISNUMBER(Regressions!E169),ROUND(Regressions!E169, 1), NA())</f>
        <v>#N/A</v>
      </c>
      <c r="F159" s="569">
        <f>IF(ISNUMBER(Regressions!F169),ROUND(Regressions!F169, 1), NA())</f>
        <v>100</v>
      </c>
      <c r="G159" s="570" t="e">
        <f>IF(ISNUMBER(Regressions!G169),ROUND(Regressions!G169, 1), NA())</f>
        <v>#N/A</v>
      </c>
      <c r="H159" s="571" t="e">
        <f>IF(ISNUMBER(Regressions!H169),ROUND(Regressions!H169, 1), NA())</f>
        <v>#N/A</v>
      </c>
      <c r="I159" s="572">
        <f>IF(ISNUMBER(Regressions!I169),ROUND(Regressions!I169, 1), NA())</f>
        <v>0</v>
      </c>
      <c r="J159" s="573" t="e">
        <f>IF(ISNUMBER(Regressions!K169),ROUND(Regressions!K169, 1), NA())</f>
        <v>#N/A</v>
      </c>
      <c r="K159" s="569" t="e">
        <f>IF(ISNUMBER(Regressions!L169),ROUND(Regressions!L169, 1), NA())</f>
        <v>#N/A</v>
      </c>
      <c r="L159" s="574" t="e">
        <f>IF(ISNUMBER(Regressions!M169),ROUND(Regressions!M169, 1), NA())</f>
        <v>#N/A</v>
      </c>
      <c r="M159" s="571" t="e">
        <f>IF(ISNUMBER(Regressions!N169),ROUND(Regressions!N169, 1), NA())</f>
        <v>#N/A</v>
      </c>
      <c r="N159" s="572" t="e">
        <f>IF(ISNUMBER(Regressions!O169),ROUND(Regressions!O169, 1), NA())</f>
        <v>#N/A</v>
      </c>
      <c r="O159" s="573" t="e">
        <f>IF(ISNUMBER(Regressions!Q169),ROUND(Regressions!Q169, 1), NA())</f>
        <v>#N/A</v>
      </c>
      <c r="P159" s="569" t="e">
        <f>IF(ISNUMBER(Regressions!R169),ROUND(Regressions!R169, 1), NA())</f>
        <v>#N/A</v>
      </c>
      <c r="Q159" s="575" t="e">
        <f>IF(ISNUMBER(Regressions!S169),ROUND(Regressions!S169, 1), NA())</f>
        <v>#N/A</v>
      </c>
      <c r="R159" s="571" t="e">
        <f>IF(ISNUMBER(Regressions!T169),ROUND(Regressions!T169, 1), NA())</f>
        <v>#N/A</v>
      </c>
      <c r="S159" s="572" t="e">
        <f>IF(ISNUMBER(Regressions!U169),ROUND(Regressions!U169, 1), NA())</f>
        <v>#N/A</v>
      </c>
    </row>
    <row r="160" spans="1:19" x14ac:dyDescent="0.25">
      <c r="A160" s="564" t="str">
        <f>+Introduction!$C$7</f>
        <v>Zambia</v>
      </c>
      <c r="B160" s="565">
        <f>IF(ISBLANK(Regressions!B170), " ", Regressions!B170)</f>
        <v>2001</v>
      </c>
      <c r="C160" s="564" t="str">
        <f>HLOOKUP(Introduction!$G$4,nametranslations,29,FALSE)</f>
        <v>Secondary</v>
      </c>
      <c r="D160" s="567">
        <f>IF(ISBLANK(Regressions!D170), " ", Regressions!D170)</f>
        <v>1213444</v>
      </c>
      <c r="E160" s="568" t="e">
        <f>IF(ISNUMBER(Regressions!E170),ROUND(Regressions!E170, 1), NA())</f>
        <v>#N/A</v>
      </c>
      <c r="F160" s="569">
        <f>IF(ISNUMBER(Regressions!F170),ROUND(Regressions!F170, 1), NA())</f>
        <v>100</v>
      </c>
      <c r="G160" s="570" t="e">
        <f>IF(ISNUMBER(Regressions!G170),ROUND(Regressions!G170, 1), NA())</f>
        <v>#N/A</v>
      </c>
      <c r="H160" s="571" t="e">
        <f>IF(ISNUMBER(Regressions!H170),ROUND(Regressions!H170, 1), NA())</f>
        <v>#N/A</v>
      </c>
      <c r="I160" s="572">
        <f>IF(ISNUMBER(Regressions!I170),ROUND(Regressions!I170, 1), NA())</f>
        <v>0</v>
      </c>
      <c r="J160" s="573" t="e">
        <f>IF(ISNUMBER(Regressions!K170),ROUND(Regressions!K170, 1), NA())</f>
        <v>#N/A</v>
      </c>
      <c r="K160" s="569" t="e">
        <f>IF(ISNUMBER(Regressions!L170),ROUND(Regressions!L170, 1), NA())</f>
        <v>#N/A</v>
      </c>
      <c r="L160" s="574" t="e">
        <f>IF(ISNUMBER(Regressions!M170),ROUND(Regressions!M170, 1), NA())</f>
        <v>#N/A</v>
      </c>
      <c r="M160" s="571" t="e">
        <f>IF(ISNUMBER(Regressions!N170),ROUND(Regressions!N170, 1), NA())</f>
        <v>#N/A</v>
      </c>
      <c r="N160" s="572" t="e">
        <f>IF(ISNUMBER(Regressions!O170),ROUND(Regressions!O170, 1), NA())</f>
        <v>#N/A</v>
      </c>
      <c r="O160" s="573" t="e">
        <f>IF(ISNUMBER(Regressions!Q170),ROUND(Regressions!Q170, 1), NA())</f>
        <v>#N/A</v>
      </c>
      <c r="P160" s="569" t="e">
        <f>IF(ISNUMBER(Regressions!R170),ROUND(Regressions!R170, 1), NA())</f>
        <v>#N/A</v>
      </c>
      <c r="Q160" s="575" t="e">
        <f>IF(ISNUMBER(Regressions!S170),ROUND(Regressions!S170, 1), NA())</f>
        <v>#N/A</v>
      </c>
      <c r="R160" s="571" t="e">
        <f>IF(ISNUMBER(Regressions!T170),ROUND(Regressions!T170, 1), NA())</f>
        <v>#N/A</v>
      </c>
      <c r="S160" s="572" t="e">
        <f>IF(ISNUMBER(Regressions!U170),ROUND(Regressions!U170, 1), NA())</f>
        <v>#N/A</v>
      </c>
    </row>
    <row r="161" spans="1:19" x14ac:dyDescent="0.25">
      <c r="A161" s="564" t="str">
        <f>+Introduction!$C$7</f>
        <v>Zambia</v>
      </c>
      <c r="B161" s="565">
        <f>IF(ISBLANK(Regressions!B171), " ", Regressions!B171)</f>
        <v>2002</v>
      </c>
      <c r="C161" s="564" t="str">
        <f>HLOOKUP(Introduction!$G$4,nametranslations,29,FALSE)</f>
        <v>Secondary</v>
      </c>
      <c r="D161" s="567">
        <f>IF(ISBLANK(Regressions!D171), " ", Regressions!D171)</f>
        <v>1250771</v>
      </c>
      <c r="E161" s="568" t="e">
        <f>IF(ISNUMBER(Regressions!E171),ROUND(Regressions!E171, 1), NA())</f>
        <v>#N/A</v>
      </c>
      <c r="F161" s="569">
        <f>IF(ISNUMBER(Regressions!F171),ROUND(Regressions!F171, 1), NA())</f>
        <v>100</v>
      </c>
      <c r="G161" s="570" t="e">
        <f>IF(ISNUMBER(Regressions!G171),ROUND(Regressions!G171, 1), NA())</f>
        <v>#N/A</v>
      </c>
      <c r="H161" s="571" t="e">
        <f>IF(ISNUMBER(Regressions!H171),ROUND(Regressions!H171, 1), NA())</f>
        <v>#N/A</v>
      </c>
      <c r="I161" s="572">
        <f>IF(ISNUMBER(Regressions!I171),ROUND(Regressions!I171, 1), NA())</f>
        <v>0</v>
      </c>
      <c r="J161" s="573" t="e">
        <f>IF(ISNUMBER(Regressions!K171),ROUND(Regressions!K171, 1), NA())</f>
        <v>#N/A</v>
      </c>
      <c r="K161" s="569" t="e">
        <f>IF(ISNUMBER(Regressions!L171),ROUND(Regressions!L171, 1), NA())</f>
        <v>#N/A</v>
      </c>
      <c r="L161" s="574" t="e">
        <f>IF(ISNUMBER(Regressions!M171),ROUND(Regressions!M171, 1), NA())</f>
        <v>#N/A</v>
      </c>
      <c r="M161" s="571" t="e">
        <f>IF(ISNUMBER(Regressions!N171),ROUND(Regressions!N171, 1), NA())</f>
        <v>#N/A</v>
      </c>
      <c r="N161" s="572" t="e">
        <f>IF(ISNUMBER(Regressions!O171),ROUND(Regressions!O171, 1), NA())</f>
        <v>#N/A</v>
      </c>
      <c r="O161" s="573" t="e">
        <f>IF(ISNUMBER(Regressions!Q171),ROUND(Regressions!Q171, 1), NA())</f>
        <v>#N/A</v>
      </c>
      <c r="P161" s="569" t="e">
        <f>IF(ISNUMBER(Regressions!R171),ROUND(Regressions!R171, 1), NA())</f>
        <v>#N/A</v>
      </c>
      <c r="Q161" s="575" t="e">
        <f>IF(ISNUMBER(Regressions!S171),ROUND(Regressions!S171, 1), NA())</f>
        <v>#N/A</v>
      </c>
      <c r="R161" s="571" t="e">
        <f>IF(ISNUMBER(Regressions!T171),ROUND(Regressions!T171, 1), NA())</f>
        <v>#N/A</v>
      </c>
      <c r="S161" s="572" t="e">
        <f>IF(ISNUMBER(Regressions!U171),ROUND(Regressions!U171, 1), NA())</f>
        <v>#N/A</v>
      </c>
    </row>
    <row r="162" spans="1:19" x14ac:dyDescent="0.25">
      <c r="A162" s="564" t="str">
        <f>+Introduction!$C$7</f>
        <v>Zambia</v>
      </c>
      <c r="B162" s="565">
        <f>IF(ISBLANK(Regressions!B172), " ", Regressions!B172)</f>
        <v>2003</v>
      </c>
      <c r="C162" s="564" t="str">
        <f>HLOOKUP(Introduction!$G$4,nametranslations,29,FALSE)</f>
        <v>Secondary</v>
      </c>
      <c r="D162" s="567">
        <f>IF(ISBLANK(Regressions!D172), " ", Regressions!D172)</f>
        <v>1284611</v>
      </c>
      <c r="E162" s="568" t="e">
        <f>IF(ISNUMBER(Regressions!E172),ROUND(Regressions!E172, 1), NA())</f>
        <v>#N/A</v>
      </c>
      <c r="F162" s="569">
        <f>IF(ISNUMBER(Regressions!F172),ROUND(Regressions!F172, 1), NA())</f>
        <v>100</v>
      </c>
      <c r="G162" s="570" t="e">
        <f>IF(ISNUMBER(Regressions!G172),ROUND(Regressions!G172, 1), NA())</f>
        <v>#N/A</v>
      </c>
      <c r="H162" s="571" t="e">
        <f>IF(ISNUMBER(Regressions!H172),ROUND(Regressions!H172, 1), NA())</f>
        <v>#N/A</v>
      </c>
      <c r="I162" s="572">
        <f>IF(ISNUMBER(Regressions!I172),ROUND(Regressions!I172, 1), NA())</f>
        <v>0</v>
      </c>
      <c r="J162" s="573" t="e">
        <f>IF(ISNUMBER(Regressions!K172),ROUND(Regressions!K172, 1), NA())</f>
        <v>#N/A</v>
      </c>
      <c r="K162" s="569" t="e">
        <f>IF(ISNUMBER(Regressions!L172),ROUND(Regressions!L172, 1), NA())</f>
        <v>#N/A</v>
      </c>
      <c r="L162" s="574" t="e">
        <f>IF(ISNUMBER(Regressions!M172),ROUND(Regressions!M172, 1), NA())</f>
        <v>#N/A</v>
      </c>
      <c r="M162" s="571" t="e">
        <f>IF(ISNUMBER(Regressions!N172),ROUND(Regressions!N172, 1), NA())</f>
        <v>#N/A</v>
      </c>
      <c r="N162" s="572" t="e">
        <f>IF(ISNUMBER(Regressions!O172),ROUND(Regressions!O172, 1), NA())</f>
        <v>#N/A</v>
      </c>
      <c r="O162" s="573" t="e">
        <f>IF(ISNUMBER(Regressions!Q172),ROUND(Regressions!Q172, 1), NA())</f>
        <v>#N/A</v>
      </c>
      <c r="P162" s="569" t="e">
        <f>IF(ISNUMBER(Regressions!R172),ROUND(Regressions!R172, 1), NA())</f>
        <v>#N/A</v>
      </c>
      <c r="Q162" s="575" t="e">
        <f>IF(ISNUMBER(Regressions!S172),ROUND(Regressions!S172, 1), NA())</f>
        <v>#N/A</v>
      </c>
      <c r="R162" s="571" t="e">
        <f>IF(ISNUMBER(Regressions!T172),ROUND(Regressions!T172, 1), NA())</f>
        <v>#N/A</v>
      </c>
      <c r="S162" s="572" t="e">
        <f>IF(ISNUMBER(Regressions!U172),ROUND(Regressions!U172, 1), NA())</f>
        <v>#N/A</v>
      </c>
    </row>
    <row r="163" spans="1:19" x14ac:dyDescent="0.25">
      <c r="A163" s="564" t="str">
        <f>+Introduction!$C$7</f>
        <v>Zambia</v>
      </c>
      <c r="B163" s="565">
        <f>IF(ISBLANK(Regressions!B173), " ", Regressions!B173)</f>
        <v>2004</v>
      </c>
      <c r="C163" s="564" t="str">
        <f>HLOOKUP(Introduction!$G$4,nametranslations,29,FALSE)</f>
        <v>Secondary</v>
      </c>
      <c r="D163" s="567">
        <f>IF(ISBLANK(Regressions!D173), " ", Regressions!D173)</f>
        <v>1320823</v>
      </c>
      <c r="E163" s="568" t="e">
        <f>IF(ISNUMBER(Regressions!E173),ROUND(Regressions!E173, 1), NA())</f>
        <v>#N/A</v>
      </c>
      <c r="F163" s="569">
        <f>IF(ISNUMBER(Regressions!F173),ROUND(Regressions!F173, 1), NA())</f>
        <v>100</v>
      </c>
      <c r="G163" s="570" t="e">
        <f>IF(ISNUMBER(Regressions!G173),ROUND(Regressions!G173, 1), NA())</f>
        <v>#N/A</v>
      </c>
      <c r="H163" s="571" t="e">
        <f>IF(ISNUMBER(Regressions!H173),ROUND(Regressions!H173, 1), NA())</f>
        <v>#N/A</v>
      </c>
      <c r="I163" s="572">
        <f>IF(ISNUMBER(Regressions!I173),ROUND(Regressions!I173, 1), NA())</f>
        <v>0</v>
      </c>
      <c r="J163" s="573" t="e">
        <f>IF(ISNUMBER(Regressions!K173),ROUND(Regressions!K173, 1), NA())</f>
        <v>#N/A</v>
      </c>
      <c r="K163" s="569" t="e">
        <f>IF(ISNUMBER(Regressions!L173),ROUND(Regressions!L173, 1), NA())</f>
        <v>#N/A</v>
      </c>
      <c r="L163" s="574" t="e">
        <f>IF(ISNUMBER(Regressions!M173),ROUND(Regressions!M173, 1), NA())</f>
        <v>#N/A</v>
      </c>
      <c r="M163" s="571" t="e">
        <f>IF(ISNUMBER(Regressions!N173),ROUND(Regressions!N173, 1), NA())</f>
        <v>#N/A</v>
      </c>
      <c r="N163" s="572" t="e">
        <f>IF(ISNUMBER(Regressions!O173),ROUND(Regressions!O173, 1), NA())</f>
        <v>#N/A</v>
      </c>
      <c r="O163" s="573" t="e">
        <f>IF(ISNUMBER(Regressions!Q173),ROUND(Regressions!Q173, 1), NA())</f>
        <v>#N/A</v>
      </c>
      <c r="P163" s="569" t="e">
        <f>IF(ISNUMBER(Regressions!R173),ROUND(Regressions!R173, 1), NA())</f>
        <v>#N/A</v>
      </c>
      <c r="Q163" s="575" t="e">
        <f>IF(ISNUMBER(Regressions!S173),ROUND(Regressions!S173, 1), NA())</f>
        <v>#N/A</v>
      </c>
      <c r="R163" s="571" t="e">
        <f>IF(ISNUMBER(Regressions!T173),ROUND(Regressions!T173, 1), NA())</f>
        <v>#N/A</v>
      </c>
      <c r="S163" s="572" t="e">
        <f>IF(ISNUMBER(Regressions!U173),ROUND(Regressions!U173, 1), NA())</f>
        <v>#N/A</v>
      </c>
    </row>
    <row r="164" spans="1:19" x14ac:dyDescent="0.25">
      <c r="A164" s="564" t="str">
        <f>+Introduction!$C$7</f>
        <v>Zambia</v>
      </c>
      <c r="B164" s="565">
        <f>IF(ISBLANK(Regressions!B174), " ", Regressions!B174)</f>
        <v>2005</v>
      </c>
      <c r="C164" s="564" t="str">
        <f>HLOOKUP(Introduction!$G$4,nametranslations,29,FALSE)</f>
        <v>Secondary</v>
      </c>
      <c r="D164" s="567">
        <f>IF(ISBLANK(Regressions!D174), " ", Regressions!D174)</f>
        <v>1355035</v>
      </c>
      <c r="E164" s="568" t="e">
        <f>IF(ISNUMBER(Regressions!E174),ROUND(Regressions!E174, 1), NA())</f>
        <v>#N/A</v>
      </c>
      <c r="F164" s="569">
        <f>IF(ISNUMBER(Regressions!F174),ROUND(Regressions!F174, 1), NA())</f>
        <v>100</v>
      </c>
      <c r="G164" s="570" t="e">
        <f>IF(ISNUMBER(Regressions!G174),ROUND(Regressions!G174, 1), NA())</f>
        <v>#N/A</v>
      </c>
      <c r="H164" s="571" t="e">
        <f>IF(ISNUMBER(Regressions!H174),ROUND(Regressions!H174, 1), NA())</f>
        <v>#N/A</v>
      </c>
      <c r="I164" s="572">
        <f>IF(ISNUMBER(Regressions!I174),ROUND(Regressions!I174, 1), NA())</f>
        <v>0</v>
      </c>
      <c r="J164" s="573" t="e">
        <f>IF(ISNUMBER(Regressions!K174),ROUND(Regressions!K174, 1), NA())</f>
        <v>#N/A</v>
      </c>
      <c r="K164" s="569" t="e">
        <f>IF(ISNUMBER(Regressions!L174),ROUND(Regressions!L174, 1), NA())</f>
        <v>#N/A</v>
      </c>
      <c r="L164" s="574" t="e">
        <f>IF(ISNUMBER(Regressions!M174),ROUND(Regressions!M174, 1), NA())</f>
        <v>#N/A</v>
      </c>
      <c r="M164" s="571" t="e">
        <f>IF(ISNUMBER(Regressions!N174),ROUND(Regressions!N174, 1), NA())</f>
        <v>#N/A</v>
      </c>
      <c r="N164" s="572" t="e">
        <f>IF(ISNUMBER(Regressions!O174),ROUND(Regressions!O174, 1), NA())</f>
        <v>#N/A</v>
      </c>
      <c r="O164" s="573" t="e">
        <f>IF(ISNUMBER(Regressions!Q174),ROUND(Regressions!Q174, 1), NA())</f>
        <v>#N/A</v>
      </c>
      <c r="P164" s="569" t="e">
        <f>IF(ISNUMBER(Regressions!R174),ROUND(Regressions!R174, 1), NA())</f>
        <v>#N/A</v>
      </c>
      <c r="Q164" s="575" t="e">
        <f>IF(ISNUMBER(Regressions!S174),ROUND(Regressions!S174, 1), NA())</f>
        <v>#N/A</v>
      </c>
      <c r="R164" s="571" t="e">
        <f>IF(ISNUMBER(Regressions!T174),ROUND(Regressions!T174, 1), NA())</f>
        <v>#N/A</v>
      </c>
      <c r="S164" s="572" t="e">
        <f>IF(ISNUMBER(Regressions!U174),ROUND(Regressions!U174, 1), NA())</f>
        <v>#N/A</v>
      </c>
    </row>
    <row r="165" spans="1:19" x14ac:dyDescent="0.25">
      <c r="A165" s="564" t="str">
        <f>+Introduction!$C$7</f>
        <v>Zambia</v>
      </c>
      <c r="B165" s="565">
        <f>IF(ISBLANK(Regressions!B175), " ", Regressions!B175)</f>
        <v>2006</v>
      </c>
      <c r="C165" s="564" t="str">
        <f>HLOOKUP(Introduction!$G$4,nametranslations,29,FALSE)</f>
        <v>Secondary</v>
      </c>
      <c r="D165" s="567">
        <f>IF(ISBLANK(Regressions!D175), " ", Regressions!D175)</f>
        <v>1392439</v>
      </c>
      <c r="E165" s="568" t="e">
        <f>IF(ISNUMBER(Regressions!E175),ROUND(Regressions!E175, 1), NA())</f>
        <v>#N/A</v>
      </c>
      <c r="F165" s="569">
        <f>IF(ISNUMBER(Regressions!F175),ROUND(Regressions!F175, 1), NA())</f>
        <v>100</v>
      </c>
      <c r="G165" s="570" t="e">
        <f>IF(ISNUMBER(Regressions!G175),ROUND(Regressions!G175, 1), NA())</f>
        <v>#N/A</v>
      </c>
      <c r="H165" s="571" t="e">
        <f>IF(ISNUMBER(Regressions!H175),ROUND(Regressions!H175, 1), NA())</f>
        <v>#N/A</v>
      </c>
      <c r="I165" s="572">
        <f>IF(ISNUMBER(Regressions!I175),ROUND(Regressions!I175, 1), NA())</f>
        <v>0</v>
      </c>
      <c r="J165" s="573" t="e">
        <f>IF(ISNUMBER(Regressions!K175),ROUND(Regressions!K175, 1), NA())</f>
        <v>#N/A</v>
      </c>
      <c r="K165" s="569" t="e">
        <f>IF(ISNUMBER(Regressions!L175),ROUND(Regressions!L175, 1), NA())</f>
        <v>#N/A</v>
      </c>
      <c r="L165" s="574" t="e">
        <f>IF(ISNUMBER(Regressions!M175),ROUND(Regressions!M175, 1), NA())</f>
        <v>#N/A</v>
      </c>
      <c r="M165" s="571" t="e">
        <f>IF(ISNUMBER(Regressions!N175),ROUND(Regressions!N175, 1), NA())</f>
        <v>#N/A</v>
      </c>
      <c r="N165" s="572" t="e">
        <f>IF(ISNUMBER(Regressions!O175),ROUND(Regressions!O175, 1), NA())</f>
        <v>#N/A</v>
      </c>
      <c r="O165" s="573" t="e">
        <f>IF(ISNUMBER(Regressions!Q175),ROUND(Regressions!Q175, 1), NA())</f>
        <v>#N/A</v>
      </c>
      <c r="P165" s="569" t="e">
        <f>IF(ISNUMBER(Regressions!R175),ROUND(Regressions!R175, 1), NA())</f>
        <v>#N/A</v>
      </c>
      <c r="Q165" s="575" t="e">
        <f>IF(ISNUMBER(Regressions!S175),ROUND(Regressions!S175, 1), NA())</f>
        <v>#N/A</v>
      </c>
      <c r="R165" s="571" t="e">
        <f>IF(ISNUMBER(Regressions!T175),ROUND(Regressions!T175, 1), NA())</f>
        <v>#N/A</v>
      </c>
      <c r="S165" s="572" t="e">
        <f>IF(ISNUMBER(Regressions!U175),ROUND(Regressions!U175, 1), NA())</f>
        <v>#N/A</v>
      </c>
    </row>
    <row r="166" spans="1:19" x14ac:dyDescent="0.25">
      <c r="A166" s="564" t="str">
        <f>+Introduction!$C$7</f>
        <v>Zambia</v>
      </c>
      <c r="B166" s="565">
        <f>IF(ISBLANK(Regressions!B176), " ", Regressions!B176)</f>
        <v>2007</v>
      </c>
      <c r="C166" s="564" t="str">
        <f>HLOOKUP(Introduction!$G$4,nametranslations,29,FALSE)</f>
        <v>Secondary</v>
      </c>
      <c r="D166" s="567">
        <f>IF(ISBLANK(Regressions!D176), " ", Regressions!D176)</f>
        <v>1428954</v>
      </c>
      <c r="E166" s="568" t="e">
        <f>IF(ISNUMBER(Regressions!E176),ROUND(Regressions!E176, 1), NA())</f>
        <v>#N/A</v>
      </c>
      <c r="F166" s="569">
        <f>IF(ISNUMBER(Regressions!F176),ROUND(Regressions!F176, 1), NA())</f>
        <v>100</v>
      </c>
      <c r="G166" s="570" t="e">
        <f>IF(ISNUMBER(Regressions!G176),ROUND(Regressions!G176, 1), NA())</f>
        <v>#N/A</v>
      </c>
      <c r="H166" s="571" t="e">
        <f>IF(ISNUMBER(Regressions!H176),ROUND(Regressions!H176, 1), NA())</f>
        <v>#N/A</v>
      </c>
      <c r="I166" s="572">
        <f>IF(ISNUMBER(Regressions!I176),ROUND(Regressions!I176, 1), NA())</f>
        <v>0</v>
      </c>
      <c r="J166" s="573" t="e">
        <f>IF(ISNUMBER(Regressions!K176),ROUND(Regressions!K176, 1), NA())</f>
        <v>#N/A</v>
      </c>
      <c r="K166" s="569" t="e">
        <f>IF(ISNUMBER(Regressions!L176),ROUND(Regressions!L176, 1), NA())</f>
        <v>#N/A</v>
      </c>
      <c r="L166" s="574" t="e">
        <f>IF(ISNUMBER(Regressions!M176),ROUND(Regressions!M176, 1), NA())</f>
        <v>#N/A</v>
      </c>
      <c r="M166" s="571" t="e">
        <f>IF(ISNUMBER(Regressions!N176),ROUND(Regressions!N176, 1), NA())</f>
        <v>#N/A</v>
      </c>
      <c r="N166" s="572" t="e">
        <f>IF(ISNUMBER(Regressions!O176),ROUND(Regressions!O176, 1), NA())</f>
        <v>#N/A</v>
      </c>
      <c r="O166" s="573" t="e">
        <f>IF(ISNUMBER(Regressions!Q176),ROUND(Regressions!Q176, 1), NA())</f>
        <v>#N/A</v>
      </c>
      <c r="P166" s="569" t="e">
        <f>IF(ISNUMBER(Regressions!R176),ROUND(Regressions!R176, 1), NA())</f>
        <v>#N/A</v>
      </c>
      <c r="Q166" s="575" t="e">
        <f>IF(ISNUMBER(Regressions!S176),ROUND(Regressions!S176, 1), NA())</f>
        <v>#N/A</v>
      </c>
      <c r="R166" s="571" t="e">
        <f>IF(ISNUMBER(Regressions!T176),ROUND(Regressions!T176, 1), NA())</f>
        <v>#N/A</v>
      </c>
      <c r="S166" s="572" t="e">
        <f>IF(ISNUMBER(Regressions!U176),ROUND(Regressions!U176, 1), NA())</f>
        <v>#N/A</v>
      </c>
    </row>
    <row r="167" spans="1:19" x14ac:dyDescent="0.25">
      <c r="A167" s="564" t="str">
        <f>+Introduction!$C$7</f>
        <v>Zambia</v>
      </c>
      <c r="B167" s="565">
        <f>IF(ISBLANK(Regressions!B177), " ", Regressions!B177)</f>
        <v>2008</v>
      </c>
      <c r="C167" s="564" t="str">
        <f>HLOOKUP(Introduction!$G$4,nametranslations,29,FALSE)</f>
        <v>Secondary</v>
      </c>
      <c r="D167" s="567">
        <f>IF(ISBLANK(Regressions!D177), " ", Regressions!D177)</f>
        <v>1470383</v>
      </c>
      <c r="E167" s="568" t="e">
        <f>IF(ISNUMBER(Regressions!E177),ROUND(Regressions!E177, 1), NA())</f>
        <v>#N/A</v>
      </c>
      <c r="F167" s="569">
        <f>IF(ISNUMBER(Regressions!F177),ROUND(Regressions!F177, 1), NA())</f>
        <v>100</v>
      </c>
      <c r="G167" s="570" t="e">
        <f>IF(ISNUMBER(Regressions!G177),ROUND(Regressions!G177, 1), NA())</f>
        <v>#N/A</v>
      </c>
      <c r="H167" s="571" t="e">
        <f>IF(ISNUMBER(Regressions!H177),ROUND(Regressions!H177, 1), NA())</f>
        <v>#N/A</v>
      </c>
      <c r="I167" s="572">
        <f>IF(ISNUMBER(Regressions!I177),ROUND(Regressions!I177, 1), NA())</f>
        <v>0</v>
      </c>
      <c r="J167" s="573" t="e">
        <f>IF(ISNUMBER(Regressions!K177),ROUND(Regressions!K177, 1), NA())</f>
        <v>#N/A</v>
      </c>
      <c r="K167" s="569" t="e">
        <f>IF(ISNUMBER(Regressions!L177),ROUND(Regressions!L177, 1), NA())</f>
        <v>#N/A</v>
      </c>
      <c r="L167" s="574" t="e">
        <f>IF(ISNUMBER(Regressions!M177),ROUND(Regressions!M177, 1), NA())</f>
        <v>#N/A</v>
      </c>
      <c r="M167" s="571" t="e">
        <f>IF(ISNUMBER(Regressions!N177),ROUND(Regressions!N177, 1), NA())</f>
        <v>#N/A</v>
      </c>
      <c r="N167" s="572" t="e">
        <f>IF(ISNUMBER(Regressions!O177),ROUND(Regressions!O177, 1), NA())</f>
        <v>#N/A</v>
      </c>
      <c r="O167" s="573" t="e">
        <f>IF(ISNUMBER(Regressions!Q177),ROUND(Regressions!Q177, 1), NA())</f>
        <v>#N/A</v>
      </c>
      <c r="P167" s="569" t="e">
        <f>IF(ISNUMBER(Regressions!R177),ROUND(Regressions!R177, 1), NA())</f>
        <v>#N/A</v>
      </c>
      <c r="Q167" s="575" t="e">
        <f>IF(ISNUMBER(Regressions!S177),ROUND(Regressions!S177, 1), NA())</f>
        <v>#N/A</v>
      </c>
      <c r="R167" s="571" t="e">
        <f>IF(ISNUMBER(Regressions!T177),ROUND(Regressions!T177, 1), NA())</f>
        <v>#N/A</v>
      </c>
      <c r="S167" s="572" t="e">
        <f>IF(ISNUMBER(Regressions!U177),ROUND(Regressions!U177, 1), NA())</f>
        <v>#N/A</v>
      </c>
    </row>
    <row r="168" spans="1:19" x14ac:dyDescent="0.25">
      <c r="A168" s="564" t="str">
        <f>+Introduction!$C$7</f>
        <v>Zambia</v>
      </c>
      <c r="B168" s="565">
        <f>IF(ISBLANK(Regressions!B178), " ", Regressions!B178)</f>
        <v>2009</v>
      </c>
      <c r="C168" s="564" t="str">
        <f>HLOOKUP(Introduction!$G$4,nametranslations,29,FALSE)</f>
        <v>Secondary</v>
      </c>
      <c r="D168" s="567">
        <f>IF(ISBLANK(Regressions!D178), " ", Regressions!D178)</f>
        <v>1513017</v>
      </c>
      <c r="E168" s="568" t="e">
        <f>IF(ISNUMBER(Regressions!E178),ROUND(Regressions!E178, 1), NA())</f>
        <v>#N/A</v>
      </c>
      <c r="F168" s="569">
        <f>IF(ISNUMBER(Regressions!F178),ROUND(Regressions!F178, 1), NA())</f>
        <v>100</v>
      </c>
      <c r="G168" s="570" t="e">
        <f>IF(ISNUMBER(Regressions!G178),ROUND(Regressions!G178, 1), NA())</f>
        <v>#N/A</v>
      </c>
      <c r="H168" s="571" t="e">
        <f>IF(ISNUMBER(Regressions!H178),ROUND(Regressions!H178, 1), NA())</f>
        <v>#N/A</v>
      </c>
      <c r="I168" s="572">
        <f>IF(ISNUMBER(Regressions!I178),ROUND(Regressions!I178, 1), NA())</f>
        <v>0</v>
      </c>
      <c r="J168" s="573" t="e">
        <f>IF(ISNUMBER(Regressions!K178),ROUND(Regressions!K178, 1), NA())</f>
        <v>#N/A</v>
      </c>
      <c r="K168" s="569" t="e">
        <f>IF(ISNUMBER(Regressions!L178),ROUND(Regressions!L178, 1), NA())</f>
        <v>#N/A</v>
      </c>
      <c r="L168" s="574" t="e">
        <f>IF(ISNUMBER(Regressions!M178),ROUND(Regressions!M178, 1), NA())</f>
        <v>#N/A</v>
      </c>
      <c r="M168" s="571" t="e">
        <f>IF(ISNUMBER(Regressions!N178),ROUND(Regressions!N178, 1), NA())</f>
        <v>#N/A</v>
      </c>
      <c r="N168" s="572" t="e">
        <f>IF(ISNUMBER(Regressions!O178),ROUND(Regressions!O178, 1), NA())</f>
        <v>#N/A</v>
      </c>
      <c r="O168" s="573" t="e">
        <f>IF(ISNUMBER(Regressions!Q178),ROUND(Regressions!Q178, 1), NA())</f>
        <v>#N/A</v>
      </c>
      <c r="P168" s="569" t="e">
        <f>IF(ISNUMBER(Regressions!R178),ROUND(Regressions!R178, 1), NA())</f>
        <v>#N/A</v>
      </c>
      <c r="Q168" s="575" t="e">
        <f>IF(ISNUMBER(Regressions!S178),ROUND(Regressions!S178, 1), NA())</f>
        <v>#N/A</v>
      </c>
      <c r="R168" s="571" t="e">
        <f>IF(ISNUMBER(Regressions!T178),ROUND(Regressions!T178, 1), NA())</f>
        <v>#N/A</v>
      </c>
      <c r="S168" s="572" t="e">
        <f>IF(ISNUMBER(Regressions!U178),ROUND(Regressions!U178, 1), NA())</f>
        <v>#N/A</v>
      </c>
    </row>
    <row r="169" spans="1:19" x14ac:dyDescent="0.25">
      <c r="A169" s="564" t="str">
        <f>+Introduction!$C$7</f>
        <v>Zambia</v>
      </c>
      <c r="B169" s="565">
        <f>IF(ISBLANK(Regressions!B179), " ", Regressions!B179)</f>
        <v>2010</v>
      </c>
      <c r="C169" s="564" t="str">
        <f>HLOOKUP(Introduction!$G$4,nametranslations,29,FALSE)</f>
        <v>Secondary</v>
      </c>
      <c r="D169" s="567">
        <f>IF(ISBLANK(Regressions!D179), " ", Regressions!D179)</f>
        <v>1559363</v>
      </c>
      <c r="E169" s="568" t="e">
        <f>IF(ISNUMBER(Regressions!E179),ROUND(Regressions!E179, 1), NA())</f>
        <v>#N/A</v>
      </c>
      <c r="F169" s="569">
        <f>IF(ISNUMBER(Regressions!F179),ROUND(Regressions!F179, 1), NA())</f>
        <v>100</v>
      </c>
      <c r="G169" s="570" t="e">
        <f>IF(ISNUMBER(Regressions!G179),ROUND(Regressions!G179, 1), NA())</f>
        <v>#N/A</v>
      </c>
      <c r="H169" s="571" t="e">
        <f>IF(ISNUMBER(Regressions!H179),ROUND(Regressions!H179, 1), NA())</f>
        <v>#N/A</v>
      </c>
      <c r="I169" s="572">
        <f>IF(ISNUMBER(Regressions!I179),ROUND(Regressions!I179, 1), NA())</f>
        <v>0</v>
      </c>
      <c r="J169" s="573" t="e">
        <f>IF(ISNUMBER(Regressions!K179),ROUND(Regressions!K179, 1), NA())</f>
        <v>#N/A</v>
      </c>
      <c r="K169" s="569" t="e">
        <f>IF(ISNUMBER(Regressions!L179),ROUND(Regressions!L179, 1), NA())</f>
        <v>#N/A</v>
      </c>
      <c r="L169" s="574" t="e">
        <f>IF(ISNUMBER(Regressions!M179),ROUND(Regressions!M179, 1), NA())</f>
        <v>#N/A</v>
      </c>
      <c r="M169" s="571" t="e">
        <f>IF(ISNUMBER(Regressions!N179),ROUND(Regressions!N179, 1), NA())</f>
        <v>#N/A</v>
      </c>
      <c r="N169" s="572" t="e">
        <f>IF(ISNUMBER(Regressions!O179),ROUND(Regressions!O179, 1), NA())</f>
        <v>#N/A</v>
      </c>
      <c r="O169" s="573" t="e">
        <f>IF(ISNUMBER(Regressions!Q179),ROUND(Regressions!Q179, 1), NA())</f>
        <v>#N/A</v>
      </c>
      <c r="P169" s="569" t="e">
        <f>IF(ISNUMBER(Regressions!R179),ROUND(Regressions!R179, 1), NA())</f>
        <v>#N/A</v>
      </c>
      <c r="Q169" s="575">
        <f>IF(ISNUMBER(Regressions!S179),ROUND(Regressions!S179, 1), NA())</f>
        <v>34.700000000000003</v>
      </c>
      <c r="R169" s="571" t="e">
        <f>IF(ISNUMBER(Regressions!T179),ROUND(Regressions!T179, 1), NA())</f>
        <v>#N/A</v>
      </c>
      <c r="S169" s="572" t="e">
        <f>IF(ISNUMBER(Regressions!U179),ROUND(Regressions!U179, 1), NA())</f>
        <v>#N/A</v>
      </c>
    </row>
    <row r="170" spans="1:19" x14ac:dyDescent="0.25">
      <c r="A170" s="564" t="str">
        <f>+Introduction!$C$7</f>
        <v>Zambia</v>
      </c>
      <c r="B170" s="565">
        <f>IF(ISBLANK(Regressions!B180), " ", Regressions!B180)</f>
        <v>2011</v>
      </c>
      <c r="C170" s="564" t="str">
        <f>HLOOKUP(Introduction!$G$4,nametranslations,29,FALSE)</f>
        <v>Secondary</v>
      </c>
      <c r="D170" s="567">
        <f>IF(ISBLANK(Regressions!D180), " ", Regressions!D180)</f>
        <v>1605806</v>
      </c>
      <c r="E170" s="568">
        <f>IF(ISNUMBER(Regressions!E180),ROUND(Regressions!E180, 1), NA())</f>
        <v>99.3</v>
      </c>
      <c r="F170" s="569">
        <f>IF(ISNUMBER(Regressions!F180),ROUND(Regressions!F180, 1), NA())</f>
        <v>99.3</v>
      </c>
      <c r="G170" s="570" t="e">
        <f>IF(ISNUMBER(Regressions!G180),ROUND(Regressions!G180, 1), NA())</f>
        <v>#N/A</v>
      </c>
      <c r="H170" s="571" t="e">
        <f>IF(ISNUMBER(Regressions!H180),ROUND(Regressions!H180, 1), NA())</f>
        <v>#N/A</v>
      </c>
      <c r="I170" s="572">
        <f>IF(ISNUMBER(Regressions!I180),ROUND(Regressions!I180, 1), NA())</f>
        <v>0.7</v>
      </c>
      <c r="J170" s="573" t="e">
        <f>IF(ISNUMBER(Regressions!K180),ROUND(Regressions!K180, 1), NA())</f>
        <v>#N/A</v>
      </c>
      <c r="K170" s="569" t="e">
        <f>IF(ISNUMBER(Regressions!L180),ROUND(Regressions!L180, 1), NA())</f>
        <v>#N/A</v>
      </c>
      <c r="L170" s="574" t="e">
        <f>IF(ISNUMBER(Regressions!M180),ROUND(Regressions!M180, 1), NA())</f>
        <v>#N/A</v>
      </c>
      <c r="M170" s="571" t="e">
        <f>IF(ISNUMBER(Regressions!N180),ROUND(Regressions!N180, 1), NA())</f>
        <v>#N/A</v>
      </c>
      <c r="N170" s="572" t="e">
        <f>IF(ISNUMBER(Regressions!O180),ROUND(Regressions!O180, 1), NA())</f>
        <v>#N/A</v>
      </c>
      <c r="O170" s="573" t="e">
        <f>IF(ISNUMBER(Regressions!Q180),ROUND(Regressions!Q180, 1), NA())</f>
        <v>#N/A</v>
      </c>
      <c r="P170" s="569" t="e">
        <f>IF(ISNUMBER(Regressions!R180),ROUND(Regressions!R180, 1), NA())</f>
        <v>#N/A</v>
      </c>
      <c r="Q170" s="575">
        <f>IF(ISNUMBER(Regressions!S180),ROUND(Regressions!S180, 1), NA())</f>
        <v>34.700000000000003</v>
      </c>
      <c r="R170" s="571" t="e">
        <f>IF(ISNUMBER(Regressions!T180),ROUND(Regressions!T180, 1), NA())</f>
        <v>#N/A</v>
      </c>
      <c r="S170" s="572" t="e">
        <f>IF(ISNUMBER(Regressions!U180),ROUND(Regressions!U180, 1), NA())</f>
        <v>#N/A</v>
      </c>
    </row>
    <row r="171" spans="1:19" x14ac:dyDescent="0.25">
      <c r="A171" s="564" t="str">
        <f>+Introduction!$C$7</f>
        <v>Zambia</v>
      </c>
      <c r="B171" s="565">
        <f>IF(ISBLANK(Regressions!B181), " ", Regressions!B181)</f>
        <v>2012</v>
      </c>
      <c r="C171" s="564" t="str">
        <f>HLOOKUP(Introduction!$G$4,nametranslations,29,FALSE)</f>
        <v>Secondary</v>
      </c>
      <c r="D171" s="567">
        <f>IF(ISBLANK(Regressions!D181), " ", Regressions!D181)</f>
        <v>1654919</v>
      </c>
      <c r="E171" s="568">
        <f>IF(ISNUMBER(Regressions!E181),ROUND(Regressions!E181, 1), NA())</f>
        <v>98.5</v>
      </c>
      <c r="F171" s="569">
        <f>IF(ISNUMBER(Regressions!F181),ROUND(Regressions!F181, 1), NA())</f>
        <v>98.5</v>
      </c>
      <c r="G171" s="570">
        <f>IF(ISNUMBER(Regressions!G181),ROUND(Regressions!G181, 1), NA())</f>
        <v>94</v>
      </c>
      <c r="H171" s="571">
        <f>IF(ISNUMBER(Regressions!H181),ROUND(Regressions!H181, 1), NA())</f>
        <v>4.5</v>
      </c>
      <c r="I171" s="572">
        <f>IF(ISNUMBER(Regressions!I181),ROUND(Regressions!I181, 1), NA())</f>
        <v>1.5</v>
      </c>
      <c r="J171" s="573" t="e">
        <f>IF(ISNUMBER(Regressions!K181),ROUND(Regressions!K181, 1), NA())</f>
        <v>#N/A</v>
      </c>
      <c r="K171" s="569" t="e">
        <f>IF(ISNUMBER(Regressions!L181),ROUND(Regressions!L181, 1), NA())</f>
        <v>#N/A</v>
      </c>
      <c r="L171" s="574" t="e">
        <f>IF(ISNUMBER(Regressions!M181),ROUND(Regressions!M181, 1), NA())</f>
        <v>#N/A</v>
      </c>
      <c r="M171" s="571" t="e">
        <f>IF(ISNUMBER(Regressions!N181),ROUND(Regressions!N181, 1), NA())</f>
        <v>#N/A</v>
      </c>
      <c r="N171" s="572" t="e">
        <f>IF(ISNUMBER(Regressions!O181),ROUND(Regressions!O181, 1), NA())</f>
        <v>#N/A</v>
      </c>
      <c r="O171" s="573" t="e">
        <f>IF(ISNUMBER(Regressions!Q181),ROUND(Regressions!Q181, 1), NA())</f>
        <v>#N/A</v>
      </c>
      <c r="P171" s="569" t="e">
        <f>IF(ISNUMBER(Regressions!R181),ROUND(Regressions!R181, 1), NA())</f>
        <v>#N/A</v>
      </c>
      <c r="Q171" s="575">
        <f>IF(ISNUMBER(Regressions!S181),ROUND(Regressions!S181, 1), NA())</f>
        <v>34.700000000000003</v>
      </c>
      <c r="R171" s="571" t="e">
        <f>IF(ISNUMBER(Regressions!T181),ROUND(Regressions!T181, 1), NA())</f>
        <v>#N/A</v>
      </c>
      <c r="S171" s="572" t="e">
        <f>IF(ISNUMBER(Regressions!U181),ROUND(Regressions!U181, 1), NA())</f>
        <v>#N/A</v>
      </c>
    </row>
    <row r="172" spans="1:19" x14ac:dyDescent="0.25">
      <c r="A172" s="564" t="str">
        <f>+Introduction!$C$7</f>
        <v>Zambia</v>
      </c>
      <c r="B172" s="565">
        <f>IF(ISBLANK(Regressions!B182), " ", Regressions!B182)</f>
        <v>2013</v>
      </c>
      <c r="C172" s="564" t="str">
        <f>HLOOKUP(Introduction!$G$4,nametranslations,29,FALSE)</f>
        <v>Secondary</v>
      </c>
      <c r="D172" s="567">
        <f>IF(ISBLANK(Regressions!D182), " ", Regressions!D182)</f>
        <v>1706358</v>
      </c>
      <c r="E172" s="568">
        <f>IF(ISNUMBER(Regressions!E182),ROUND(Regressions!E182, 1), NA())</f>
        <v>97.8</v>
      </c>
      <c r="F172" s="569">
        <f>IF(ISNUMBER(Regressions!F182),ROUND(Regressions!F182, 1), NA())</f>
        <v>97.6</v>
      </c>
      <c r="G172" s="570">
        <f>IF(ISNUMBER(Regressions!G182),ROUND(Regressions!G182, 1), NA())</f>
        <v>94</v>
      </c>
      <c r="H172" s="571">
        <f>IF(ISNUMBER(Regressions!H182),ROUND(Regressions!H182, 1), NA())</f>
        <v>3.6</v>
      </c>
      <c r="I172" s="572">
        <f>IF(ISNUMBER(Regressions!I182),ROUND(Regressions!I182, 1), NA())</f>
        <v>2.4</v>
      </c>
      <c r="J172" s="573" t="e">
        <f>IF(ISNUMBER(Regressions!K182),ROUND(Regressions!K182, 1), NA())</f>
        <v>#N/A</v>
      </c>
      <c r="K172" s="569" t="e">
        <f>IF(ISNUMBER(Regressions!L182),ROUND(Regressions!L182, 1), NA())</f>
        <v>#N/A</v>
      </c>
      <c r="L172" s="574" t="e">
        <f>IF(ISNUMBER(Regressions!M182),ROUND(Regressions!M182, 1), NA())</f>
        <v>#N/A</v>
      </c>
      <c r="M172" s="571" t="e">
        <f>IF(ISNUMBER(Regressions!N182),ROUND(Regressions!N182, 1), NA())</f>
        <v>#N/A</v>
      </c>
      <c r="N172" s="572" t="e">
        <f>IF(ISNUMBER(Regressions!O182),ROUND(Regressions!O182, 1), NA())</f>
        <v>#N/A</v>
      </c>
      <c r="O172" s="573" t="e">
        <f>IF(ISNUMBER(Regressions!Q182),ROUND(Regressions!Q182, 1), NA())</f>
        <v>#N/A</v>
      </c>
      <c r="P172" s="569">
        <f>IF(ISNUMBER(Regressions!R182),ROUND(Regressions!R182, 1), NA())</f>
        <v>97.8</v>
      </c>
      <c r="Q172" s="575">
        <f>IF(ISNUMBER(Regressions!S182),ROUND(Regressions!S182, 1), NA())</f>
        <v>34.700000000000003</v>
      </c>
      <c r="R172" s="571">
        <f>IF(ISNUMBER(Regressions!T182),ROUND(Regressions!T182, 1), NA())</f>
        <v>63.1</v>
      </c>
      <c r="S172" s="572">
        <f>IF(ISNUMBER(Regressions!U182),ROUND(Regressions!U182, 1), NA())</f>
        <v>2.2000000000000002</v>
      </c>
    </row>
    <row r="173" spans="1:19" x14ac:dyDescent="0.25">
      <c r="A173" s="564" t="str">
        <f>+Introduction!$C$7</f>
        <v>Zambia</v>
      </c>
      <c r="B173" s="565">
        <f>IF(ISBLANK(Regressions!B183), " ", Regressions!B183)</f>
        <v>2014</v>
      </c>
      <c r="C173" s="564" t="str">
        <f>HLOOKUP(Introduction!$G$4,nametranslations,29,FALSE)</f>
        <v>Secondary</v>
      </c>
      <c r="D173" s="567">
        <f>IF(ISBLANK(Regressions!D183), " ", Regressions!D183)</f>
        <v>1760092</v>
      </c>
      <c r="E173" s="568">
        <f>IF(ISNUMBER(Regressions!E183),ROUND(Regressions!E183, 1), NA())</f>
        <v>97.8</v>
      </c>
      <c r="F173" s="569">
        <f>IF(ISNUMBER(Regressions!F183),ROUND(Regressions!F183, 1), NA())</f>
        <v>96.8</v>
      </c>
      <c r="G173" s="570">
        <f>IF(ISNUMBER(Regressions!G183),ROUND(Regressions!G183, 1), NA())</f>
        <v>94</v>
      </c>
      <c r="H173" s="571">
        <f>IF(ISNUMBER(Regressions!H183),ROUND(Regressions!H183, 1), NA())</f>
        <v>2.8</v>
      </c>
      <c r="I173" s="572">
        <f>IF(ISNUMBER(Regressions!I183),ROUND(Regressions!I183, 1), NA())</f>
        <v>3.2</v>
      </c>
      <c r="J173" s="573" t="e">
        <f>IF(ISNUMBER(Regressions!K183),ROUND(Regressions!K183, 1), NA())</f>
        <v>#N/A</v>
      </c>
      <c r="K173" s="569" t="e">
        <f>IF(ISNUMBER(Regressions!L183),ROUND(Regressions!L183, 1), NA())</f>
        <v>#N/A</v>
      </c>
      <c r="L173" s="574" t="e">
        <f>IF(ISNUMBER(Regressions!M183),ROUND(Regressions!M183, 1), NA())</f>
        <v>#N/A</v>
      </c>
      <c r="M173" s="571" t="e">
        <f>IF(ISNUMBER(Regressions!N183),ROUND(Regressions!N183, 1), NA())</f>
        <v>#N/A</v>
      </c>
      <c r="N173" s="572" t="e">
        <f>IF(ISNUMBER(Regressions!O183),ROUND(Regressions!O183, 1), NA())</f>
        <v>#N/A</v>
      </c>
      <c r="O173" s="573" t="e">
        <f>IF(ISNUMBER(Regressions!Q183),ROUND(Regressions!Q183, 1), NA())</f>
        <v>#N/A</v>
      </c>
      <c r="P173" s="569">
        <f>IF(ISNUMBER(Regressions!R183),ROUND(Regressions!R183, 1), NA())</f>
        <v>97.8</v>
      </c>
      <c r="Q173" s="575">
        <f>IF(ISNUMBER(Regressions!S183),ROUND(Regressions!S183, 1), NA())</f>
        <v>34.700000000000003</v>
      </c>
      <c r="R173" s="571">
        <f>IF(ISNUMBER(Regressions!T183),ROUND(Regressions!T183, 1), NA())</f>
        <v>63.1</v>
      </c>
      <c r="S173" s="572">
        <f>IF(ISNUMBER(Regressions!U183),ROUND(Regressions!U183, 1), NA())</f>
        <v>2.2000000000000002</v>
      </c>
    </row>
    <row r="174" spans="1:19" x14ac:dyDescent="0.25">
      <c r="A174" s="564" t="str">
        <f>+Introduction!$C$7</f>
        <v>Zambia</v>
      </c>
      <c r="B174" s="565">
        <f>IF(ISBLANK(Regressions!B184), " ", Regressions!B184)</f>
        <v>2015</v>
      </c>
      <c r="C174" s="564" t="str">
        <f>HLOOKUP(Introduction!$G$4,nametranslations,29,FALSE)</f>
        <v>Secondary</v>
      </c>
      <c r="D174" s="567">
        <f>IF(ISBLANK(Regressions!D184), " ", Regressions!D184)</f>
        <v>1815009</v>
      </c>
      <c r="E174" s="568">
        <f>IF(ISNUMBER(Regressions!E184),ROUND(Regressions!E184, 1), NA())</f>
        <v>97.8</v>
      </c>
      <c r="F174" s="569">
        <f>IF(ISNUMBER(Regressions!F184),ROUND(Regressions!F184, 1), NA())</f>
        <v>95.9</v>
      </c>
      <c r="G174" s="570">
        <f>IF(ISNUMBER(Regressions!G184),ROUND(Regressions!G184, 1), NA())</f>
        <v>94</v>
      </c>
      <c r="H174" s="571">
        <f>IF(ISNUMBER(Regressions!H184),ROUND(Regressions!H184, 1), NA())</f>
        <v>1.9</v>
      </c>
      <c r="I174" s="572">
        <f>IF(ISNUMBER(Regressions!I184),ROUND(Regressions!I184, 1), NA())</f>
        <v>4.0999999999999996</v>
      </c>
      <c r="J174" s="573" t="e">
        <f>IF(ISNUMBER(Regressions!K184),ROUND(Regressions!K184, 1), NA())</f>
        <v>#N/A</v>
      </c>
      <c r="K174" s="569" t="e">
        <f>IF(ISNUMBER(Regressions!L184),ROUND(Regressions!L184, 1), NA())</f>
        <v>#N/A</v>
      </c>
      <c r="L174" s="574" t="e">
        <f>IF(ISNUMBER(Regressions!M184),ROUND(Regressions!M184, 1), NA())</f>
        <v>#N/A</v>
      </c>
      <c r="M174" s="571" t="e">
        <f>IF(ISNUMBER(Regressions!N184),ROUND(Regressions!N184, 1), NA())</f>
        <v>#N/A</v>
      </c>
      <c r="N174" s="572" t="e">
        <f>IF(ISNUMBER(Regressions!O184),ROUND(Regressions!O184, 1), NA())</f>
        <v>#N/A</v>
      </c>
      <c r="O174" s="573" t="e">
        <f>IF(ISNUMBER(Regressions!Q184),ROUND(Regressions!Q184, 1), NA())</f>
        <v>#N/A</v>
      </c>
      <c r="P174" s="569">
        <f>IF(ISNUMBER(Regressions!R184),ROUND(Regressions!R184, 1), NA())</f>
        <v>97.8</v>
      </c>
      <c r="Q174" s="575">
        <f>IF(ISNUMBER(Regressions!S184),ROUND(Regressions!S184, 1), NA())</f>
        <v>45</v>
      </c>
      <c r="R174" s="571">
        <f>IF(ISNUMBER(Regressions!T184),ROUND(Regressions!T184, 1), NA())</f>
        <v>52.8</v>
      </c>
      <c r="S174" s="572">
        <f>IF(ISNUMBER(Regressions!U184),ROUND(Regressions!U184, 1), NA())</f>
        <v>2.2000000000000002</v>
      </c>
    </row>
    <row r="175" spans="1:19" x14ac:dyDescent="0.25">
      <c r="A175" s="564" t="str">
        <f>+Introduction!$C$7</f>
        <v>Zambia</v>
      </c>
      <c r="B175" s="565">
        <f>IF(ISBLANK(Regressions!B185), " ", Regressions!B185)</f>
        <v>2016</v>
      </c>
      <c r="C175" s="564" t="str">
        <f>HLOOKUP(Introduction!$G$4,nametranslations,29,FALSE)</f>
        <v>Secondary</v>
      </c>
      <c r="D175" s="567">
        <f>IF(ISBLANK(Regressions!D185), " ", Regressions!D185)</f>
        <v>1870378</v>
      </c>
      <c r="E175" s="568">
        <f>IF(ISNUMBER(Regressions!E185),ROUND(Regressions!E185, 1), NA())</f>
        <v>97.8</v>
      </c>
      <c r="F175" s="569">
        <f>IF(ISNUMBER(Regressions!F185),ROUND(Regressions!F185, 1), NA())</f>
        <v>95.1</v>
      </c>
      <c r="G175" s="570">
        <f>IF(ISNUMBER(Regressions!G185),ROUND(Regressions!G185, 1), NA())</f>
        <v>94</v>
      </c>
      <c r="H175" s="571">
        <f>IF(ISNUMBER(Regressions!H185),ROUND(Regressions!H185, 1), NA())</f>
        <v>1.1000000000000001</v>
      </c>
      <c r="I175" s="572">
        <f>IF(ISNUMBER(Regressions!I185),ROUND(Regressions!I185, 1), NA())</f>
        <v>4.9000000000000004</v>
      </c>
      <c r="J175" s="573" t="e">
        <f>IF(ISNUMBER(Regressions!K185),ROUND(Regressions!K185, 1), NA())</f>
        <v>#N/A</v>
      </c>
      <c r="K175" s="569" t="e">
        <f>IF(ISNUMBER(Regressions!L185),ROUND(Regressions!L185, 1), NA())</f>
        <v>#N/A</v>
      </c>
      <c r="L175" s="574" t="e">
        <f>IF(ISNUMBER(Regressions!M185),ROUND(Regressions!M185, 1), NA())</f>
        <v>#N/A</v>
      </c>
      <c r="M175" s="571" t="e">
        <f>IF(ISNUMBER(Regressions!N185),ROUND(Regressions!N185, 1), NA())</f>
        <v>#N/A</v>
      </c>
      <c r="N175" s="572" t="e">
        <f>IF(ISNUMBER(Regressions!O185),ROUND(Regressions!O185, 1), NA())</f>
        <v>#N/A</v>
      </c>
      <c r="O175" s="573" t="e">
        <f>IF(ISNUMBER(Regressions!Q185),ROUND(Regressions!Q185, 1), NA())</f>
        <v>#N/A</v>
      </c>
      <c r="P175" s="569">
        <f>IF(ISNUMBER(Regressions!R185),ROUND(Regressions!R185, 1), NA())</f>
        <v>97.8</v>
      </c>
      <c r="Q175" s="575">
        <f>IF(ISNUMBER(Regressions!S185),ROUND(Regressions!S185, 1), NA())</f>
        <v>55.2</v>
      </c>
      <c r="R175" s="571">
        <f>IF(ISNUMBER(Regressions!T185),ROUND(Regressions!T185, 1), NA())</f>
        <v>42.6</v>
      </c>
      <c r="S175" s="572">
        <f>IF(ISNUMBER(Regressions!U185),ROUND(Regressions!U185, 1), NA())</f>
        <v>2.2000000000000002</v>
      </c>
    </row>
    <row r="176" spans="1:19" x14ac:dyDescent="0.25">
      <c r="A176" s="564" t="str">
        <f>+Introduction!$C$7</f>
        <v>Zambia</v>
      </c>
      <c r="B176" s="565">
        <f>IF(ISBLANK(Regressions!B186), " ", Regressions!B186)</f>
        <v>2017</v>
      </c>
      <c r="C176" s="564" t="str">
        <f>HLOOKUP(Introduction!$G$4,nametranslations,29,FALSE)</f>
        <v>Secondary</v>
      </c>
      <c r="D176" s="567">
        <f>IF(ISBLANK(Regressions!D186), " ", Regressions!D186)</f>
        <v>1929184</v>
      </c>
      <c r="E176" s="568">
        <f>IF(ISNUMBER(Regressions!E186),ROUND(Regressions!E186, 1), NA())</f>
        <v>97.9</v>
      </c>
      <c r="F176" s="569">
        <f>IF(ISNUMBER(Regressions!F186),ROUND(Regressions!F186, 1), NA())</f>
        <v>94.2</v>
      </c>
      <c r="G176" s="570">
        <f>IF(ISNUMBER(Regressions!G186),ROUND(Regressions!G186, 1), NA())</f>
        <v>94</v>
      </c>
      <c r="H176" s="571">
        <f>IF(ISNUMBER(Regressions!H186),ROUND(Regressions!H186, 1), NA())</f>
        <v>0.2</v>
      </c>
      <c r="I176" s="572">
        <f>IF(ISNUMBER(Regressions!I186),ROUND(Regressions!I186, 1), NA())</f>
        <v>5.8</v>
      </c>
      <c r="J176" s="573" t="e">
        <f>IF(ISNUMBER(Regressions!K186),ROUND(Regressions!K186, 1), NA())</f>
        <v>#N/A</v>
      </c>
      <c r="K176" s="569" t="e">
        <f>IF(ISNUMBER(Regressions!L186),ROUND(Regressions!L186, 1), NA())</f>
        <v>#N/A</v>
      </c>
      <c r="L176" s="574" t="e">
        <f>IF(ISNUMBER(Regressions!M186),ROUND(Regressions!M186, 1), NA())</f>
        <v>#N/A</v>
      </c>
      <c r="M176" s="571" t="e">
        <f>IF(ISNUMBER(Regressions!N186),ROUND(Regressions!N186, 1), NA())</f>
        <v>#N/A</v>
      </c>
      <c r="N176" s="572" t="e">
        <f>IF(ISNUMBER(Regressions!O186),ROUND(Regressions!O186, 1), NA())</f>
        <v>#N/A</v>
      </c>
      <c r="O176" s="573" t="e">
        <f>IF(ISNUMBER(Regressions!Q186),ROUND(Regressions!Q186, 1), NA())</f>
        <v>#N/A</v>
      </c>
      <c r="P176" s="569">
        <f>IF(ISNUMBER(Regressions!R186),ROUND(Regressions!R186, 1), NA())</f>
        <v>97.8</v>
      </c>
      <c r="Q176" s="575">
        <f>IF(ISNUMBER(Regressions!S186),ROUND(Regressions!S186, 1), NA())</f>
        <v>65.5</v>
      </c>
      <c r="R176" s="571">
        <f>IF(ISNUMBER(Regressions!T186),ROUND(Regressions!T186, 1), NA())</f>
        <v>32.299999999999997</v>
      </c>
      <c r="S176" s="572">
        <f>IF(ISNUMBER(Regressions!U186),ROUND(Regressions!U186, 1), NA())</f>
        <v>2.2000000000000002</v>
      </c>
    </row>
    <row r="177" spans="1:19" x14ac:dyDescent="0.25">
      <c r="A177" s="564" t="str">
        <f>+Introduction!$C$7</f>
        <v>Zambia</v>
      </c>
      <c r="B177" s="565">
        <f>IF(ISBLANK(Regressions!B187), " ", Regressions!B187)</f>
        <v>2018</v>
      </c>
      <c r="C177" s="564" t="str">
        <f>HLOOKUP(Introduction!$G$4,nametranslations,29,FALSE)</f>
        <v>Secondary</v>
      </c>
      <c r="D177" s="567">
        <f>IF(ISBLANK(Regressions!D187), " ", Regressions!D187)</f>
        <v>1989429</v>
      </c>
      <c r="E177" s="568">
        <f>IF(ISNUMBER(Regressions!E187),ROUND(Regressions!E187, 1), NA())</f>
        <v>97.9</v>
      </c>
      <c r="F177" s="569">
        <f>IF(ISNUMBER(Regressions!F187),ROUND(Regressions!F187, 1), NA())</f>
        <v>93.4</v>
      </c>
      <c r="G177" s="570">
        <f>IF(ISNUMBER(Regressions!G187),ROUND(Regressions!G187, 1), NA())</f>
        <v>93.4</v>
      </c>
      <c r="H177" s="571">
        <f>IF(ISNUMBER(Regressions!H187),ROUND(Regressions!H187, 1), NA())</f>
        <v>0</v>
      </c>
      <c r="I177" s="572">
        <f>IF(ISNUMBER(Regressions!I187),ROUND(Regressions!I187, 1), NA())</f>
        <v>6.6</v>
      </c>
      <c r="J177" s="573" t="e">
        <f>IF(ISNUMBER(Regressions!K187),ROUND(Regressions!K187, 1), NA())</f>
        <v>#N/A</v>
      </c>
      <c r="K177" s="569" t="e">
        <f>IF(ISNUMBER(Regressions!L187),ROUND(Regressions!L187, 1), NA())</f>
        <v>#N/A</v>
      </c>
      <c r="L177" s="574" t="e">
        <f>IF(ISNUMBER(Regressions!M187),ROUND(Regressions!M187, 1), NA())</f>
        <v>#N/A</v>
      </c>
      <c r="M177" s="571" t="e">
        <f>IF(ISNUMBER(Regressions!N187),ROUND(Regressions!N187, 1), NA())</f>
        <v>#N/A</v>
      </c>
      <c r="N177" s="572" t="e">
        <f>IF(ISNUMBER(Regressions!O187),ROUND(Regressions!O187, 1), NA())</f>
        <v>#N/A</v>
      </c>
      <c r="O177" s="573" t="e">
        <f>IF(ISNUMBER(Regressions!Q187),ROUND(Regressions!Q187, 1), NA())</f>
        <v>#N/A</v>
      </c>
      <c r="P177" s="569">
        <f>IF(ISNUMBER(Regressions!R187),ROUND(Regressions!R187, 1), NA())</f>
        <v>97.8</v>
      </c>
      <c r="Q177" s="575">
        <f>IF(ISNUMBER(Regressions!S187),ROUND(Regressions!S187, 1), NA())</f>
        <v>75.7</v>
      </c>
      <c r="R177" s="571">
        <f>IF(ISNUMBER(Regressions!T187),ROUND(Regressions!T187, 1), NA())</f>
        <v>22</v>
      </c>
      <c r="S177" s="572">
        <f>IF(ISNUMBER(Regressions!U187),ROUND(Regressions!U187, 1), NA())</f>
        <v>2.2000000000000002</v>
      </c>
    </row>
    <row r="178" spans="1:19" x14ac:dyDescent="0.25">
      <c r="A178" s="564" t="str">
        <f>+Introduction!$C$7</f>
        <v>Zambia</v>
      </c>
      <c r="B178" s="565">
        <f>IF(ISBLANK(Regressions!B188), " ", Regressions!B188)</f>
        <v>2019</v>
      </c>
      <c r="C178" s="564" t="str">
        <f>HLOOKUP(Introduction!$G$4,nametranslations,29,FALSE)</f>
        <v>Secondary</v>
      </c>
      <c r="D178" s="567">
        <f>IF(ISBLANK(Regressions!D188), " ", Regressions!D188)</f>
        <v>2055011</v>
      </c>
      <c r="E178" s="568">
        <f>IF(ISNUMBER(Regressions!E188),ROUND(Regressions!E188, 1), NA())</f>
        <v>97.9</v>
      </c>
      <c r="F178" s="569">
        <f>IF(ISNUMBER(Regressions!F188),ROUND(Regressions!F188, 1), NA())</f>
        <v>92.5</v>
      </c>
      <c r="G178" s="570">
        <f>IF(ISNUMBER(Regressions!G188),ROUND(Regressions!G188, 1), NA())</f>
        <v>92.5</v>
      </c>
      <c r="H178" s="571">
        <f>IF(ISNUMBER(Regressions!H188),ROUND(Regressions!H188, 1), NA())</f>
        <v>0</v>
      </c>
      <c r="I178" s="572">
        <f>IF(ISNUMBER(Regressions!I188),ROUND(Regressions!I188, 1), NA())</f>
        <v>7.5</v>
      </c>
      <c r="J178" s="573" t="e">
        <f>IF(ISNUMBER(Regressions!K188),ROUND(Regressions!K188, 1), NA())</f>
        <v>#N/A</v>
      </c>
      <c r="K178" s="569" t="e">
        <f>IF(ISNUMBER(Regressions!L188),ROUND(Regressions!L188, 1), NA())</f>
        <v>#N/A</v>
      </c>
      <c r="L178" s="574" t="e">
        <f>IF(ISNUMBER(Regressions!M188),ROUND(Regressions!M188, 1), NA())</f>
        <v>#N/A</v>
      </c>
      <c r="M178" s="571" t="e">
        <f>IF(ISNUMBER(Regressions!N188),ROUND(Regressions!N188, 1), NA())</f>
        <v>#N/A</v>
      </c>
      <c r="N178" s="572" t="e">
        <f>IF(ISNUMBER(Regressions!O188),ROUND(Regressions!O188, 1), NA())</f>
        <v>#N/A</v>
      </c>
      <c r="O178" s="573" t="e">
        <f>IF(ISNUMBER(Regressions!Q188),ROUND(Regressions!Q188, 1), NA())</f>
        <v>#N/A</v>
      </c>
      <c r="P178" s="569">
        <f>IF(ISNUMBER(Regressions!R188),ROUND(Regressions!R188, 1), NA())</f>
        <v>97.8</v>
      </c>
      <c r="Q178" s="575">
        <f>IF(ISNUMBER(Regressions!S188),ROUND(Regressions!S188, 1), NA())</f>
        <v>86</v>
      </c>
      <c r="R178" s="571">
        <f>IF(ISNUMBER(Regressions!T188),ROUND(Regressions!T188, 1), NA())</f>
        <v>11.8</v>
      </c>
      <c r="S178" s="572">
        <f>IF(ISNUMBER(Regressions!U188),ROUND(Regressions!U188, 1), NA())</f>
        <v>2.2000000000000002</v>
      </c>
    </row>
    <row r="179" spans="1:19" x14ac:dyDescent="0.25">
      <c r="A179" s="564" t="str">
        <f>+Introduction!$C$7</f>
        <v>Zambia</v>
      </c>
      <c r="B179" s="565">
        <f>IF(ISBLANK(Regressions!B189), " ", Regressions!B189)</f>
        <v>2020</v>
      </c>
      <c r="C179" s="564" t="str">
        <f>HLOOKUP(Introduction!$G$4,nametranslations,29,FALSE)</f>
        <v>Secondary</v>
      </c>
      <c r="D179" s="567">
        <f>IF(ISBLANK(Regressions!D189), " ", Regressions!D189)</f>
        <v>2127186</v>
      </c>
      <c r="E179" s="568">
        <f>IF(ISNUMBER(Regressions!E189),ROUND(Regressions!E189, 1), NA())</f>
        <v>97.9</v>
      </c>
      <c r="F179" s="569">
        <f>IF(ISNUMBER(Regressions!F189),ROUND(Regressions!F189, 1), NA())</f>
        <v>91.7</v>
      </c>
      <c r="G179" s="570">
        <f>IF(ISNUMBER(Regressions!G189),ROUND(Regressions!G189, 1), NA())</f>
        <v>91.7</v>
      </c>
      <c r="H179" s="571">
        <f>IF(ISNUMBER(Regressions!H189),ROUND(Regressions!H189, 1), NA())</f>
        <v>0</v>
      </c>
      <c r="I179" s="572">
        <f>IF(ISNUMBER(Regressions!I189),ROUND(Regressions!I189, 1), NA())</f>
        <v>8.3000000000000007</v>
      </c>
      <c r="J179" s="573" t="e">
        <f>IF(ISNUMBER(Regressions!K189),ROUND(Regressions!K189, 1), NA())</f>
        <v>#N/A</v>
      </c>
      <c r="K179" s="569" t="e">
        <f>IF(ISNUMBER(Regressions!L189),ROUND(Regressions!L189, 1), NA())</f>
        <v>#N/A</v>
      </c>
      <c r="L179" s="574" t="e">
        <f>IF(ISNUMBER(Regressions!M189),ROUND(Regressions!M189, 1), NA())</f>
        <v>#N/A</v>
      </c>
      <c r="M179" s="571" t="e">
        <f>IF(ISNUMBER(Regressions!N189),ROUND(Regressions!N189, 1), NA())</f>
        <v>#N/A</v>
      </c>
      <c r="N179" s="572" t="e">
        <f>IF(ISNUMBER(Regressions!O189),ROUND(Regressions!O189, 1), NA())</f>
        <v>#N/A</v>
      </c>
      <c r="O179" s="573" t="e">
        <f>IF(ISNUMBER(Regressions!Q189),ROUND(Regressions!Q189, 1), NA())</f>
        <v>#N/A</v>
      </c>
      <c r="P179" s="569">
        <f>IF(ISNUMBER(Regressions!R189),ROUND(Regressions!R189, 1), NA())</f>
        <v>97.8</v>
      </c>
      <c r="Q179" s="575">
        <f>IF(ISNUMBER(Regressions!S189),ROUND(Regressions!S189, 1), NA())</f>
        <v>96.3</v>
      </c>
      <c r="R179" s="571">
        <f>IF(ISNUMBER(Regressions!T189),ROUND(Regressions!T189, 1), NA())</f>
        <v>1.5</v>
      </c>
      <c r="S179" s="572">
        <f>IF(ISNUMBER(Regressions!U189),ROUND(Regressions!U189, 1), NA())</f>
        <v>2.2000000000000002</v>
      </c>
    </row>
    <row r="180" spans="1:19" x14ac:dyDescent="0.25">
      <c r="A180" s="564" t="str">
        <f>+Introduction!$C$7</f>
        <v>Zambia</v>
      </c>
      <c r="B180" s="565">
        <f>IF(ISBLANK(Regressions!B190), " ", Regressions!B190)</f>
        <v>2021</v>
      </c>
      <c r="C180" s="564" t="str">
        <f>HLOOKUP(Introduction!$G$4,nametranslations,29,FALSE)</f>
        <v>Secondary</v>
      </c>
      <c r="D180" s="567">
        <f>IF(ISBLANK(Regressions!D190), " ", Regressions!D190)</f>
        <v>2205816</v>
      </c>
      <c r="E180" s="573">
        <f>IF(ISNUMBER(Regressions!E190),ROUND(Regressions!E190, 1), NA())</f>
        <v>97.9</v>
      </c>
      <c r="F180" s="576">
        <f>IF(ISNUMBER(Regressions!F190),ROUND(Regressions!F190, 1), NA())</f>
        <v>90.8</v>
      </c>
      <c r="G180" s="577" t="e">
        <f>IF(ISNUMBER(Regressions!G190),ROUND(Regressions!G190, 1), NA())</f>
        <v>#N/A</v>
      </c>
      <c r="H180" s="571" t="e">
        <f>IF(ISNUMBER(Regressions!H190),ROUND(Regressions!H190, 1), NA())</f>
        <v>#N/A</v>
      </c>
      <c r="I180" s="572">
        <f>IF(ISNUMBER(Regressions!I190),ROUND(Regressions!I190, 1), NA())</f>
        <v>9.1999999999999993</v>
      </c>
      <c r="J180" s="573" t="e">
        <f>IF(ISNUMBER(Regressions!K190),ROUND(Regressions!K190, 1), NA())</f>
        <v>#N/A</v>
      </c>
      <c r="K180" s="576" t="e">
        <f>IF(ISNUMBER(Regressions!L190),ROUND(Regressions!L190, 1), NA())</f>
        <v>#N/A</v>
      </c>
      <c r="L180" s="578" t="e">
        <f>IF(ISNUMBER(Regressions!M190),ROUND(Regressions!M190, 1), NA())</f>
        <v>#N/A</v>
      </c>
      <c r="M180" s="571" t="e">
        <f>IF(ISNUMBER(Regressions!N190),ROUND(Regressions!N190, 1), NA())</f>
        <v>#N/A</v>
      </c>
      <c r="N180" s="572" t="e">
        <f>IF(ISNUMBER(Regressions!O190),ROUND(Regressions!O190, 1), NA())</f>
        <v>#N/A</v>
      </c>
      <c r="O180" s="573" t="e">
        <f>IF(ISNUMBER(Regressions!Q190),ROUND(Regressions!Q190, 1), NA())</f>
        <v>#N/A</v>
      </c>
      <c r="P180" s="576">
        <f>IF(ISNUMBER(Regressions!R190),ROUND(Regressions!R190, 1), NA())</f>
        <v>97.8</v>
      </c>
      <c r="Q180" s="579">
        <f>IF(ISNUMBER(Regressions!S190),ROUND(Regressions!S190, 1), NA())</f>
        <v>97.8</v>
      </c>
      <c r="R180" s="571">
        <f>IF(ISNUMBER(Regressions!T190),ROUND(Regressions!T190, 1), NA())</f>
        <v>0</v>
      </c>
      <c r="S180" s="572">
        <f>IF(ISNUMBER(Regressions!U190),ROUND(Regressions!U190, 1), NA())</f>
        <v>2.2000000000000002</v>
      </c>
    </row>
    <row r="181" spans="1:19" x14ac:dyDescent="0.25">
      <c r="A181" s="564" t="str">
        <f>+Introduction!$C$7</f>
        <v>Zambia</v>
      </c>
      <c r="B181" s="565">
        <f>IF(ISBLANK(Regressions!B191), " ", Regressions!B191)</f>
        <v>2022</v>
      </c>
      <c r="C181" s="564" t="str">
        <f>HLOOKUP(Introduction!$G$4,nametranslations,29,FALSE)</f>
        <v>Secondary</v>
      </c>
      <c r="D181" s="567">
        <f>IF(ISBLANK(Regressions!D191), " ", Regressions!D191)</f>
        <v>2286360</v>
      </c>
      <c r="E181" s="568">
        <f>IF(ISNUMBER(Regressions!E191),ROUND(Regressions!E191, 1), NA())</f>
        <v>98</v>
      </c>
      <c r="F181" s="569">
        <f>IF(ISNUMBER(Regressions!F191),ROUND(Regressions!F191, 1), NA())</f>
        <v>90</v>
      </c>
      <c r="G181" s="570" t="e">
        <f>IF(ISNUMBER(Regressions!G191),ROUND(Regressions!G191, 1), NA())</f>
        <v>#N/A</v>
      </c>
      <c r="H181" s="571" t="e">
        <f>IF(ISNUMBER(Regressions!H191),ROUND(Regressions!H191, 1), NA())</f>
        <v>#N/A</v>
      </c>
      <c r="I181" s="572">
        <f>IF(ISNUMBER(Regressions!I191),ROUND(Regressions!I191, 1), NA())</f>
        <v>10</v>
      </c>
      <c r="J181" s="573" t="e">
        <f>IF(ISNUMBER(Regressions!K191),ROUND(Regressions!K191, 1), NA())</f>
        <v>#N/A</v>
      </c>
      <c r="K181" s="569" t="e">
        <f>IF(ISNUMBER(Regressions!L191),ROUND(Regressions!L191, 1), NA())</f>
        <v>#N/A</v>
      </c>
      <c r="L181" s="574" t="e">
        <f>IF(ISNUMBER(Regressions!M191),ROUND(Regressions!M191, 1), NA())</f>
        <v>#N/A</v>
      </c>
      <c r="M181" s="571" t="e">
        <f>IF(ISNUMBER(Regressions!N191),ROUND(Regressions!N191, 1), NA())</f>
        <v>#N/A</v>
      </c>
      <c r="N181" s="572" t="e">
        <f>IF(ISNUMBER(Regressions!O191),ROUND(Regressions!O191, 1), NA())</f>
        <v>#N/A</v>
      </c>
      <c r="O181" s="573" t="e">
        <f>IF(ISNUMBER(Regressions!Q191),ROUND(Regressions!Q191, 1), NA())</f>
        <v>#N/A</v>
      </c>
      <c r="P181" s="569">
        <f>IF(ISNUMBER(Regressions!R191),ROUND(Regressions!R191, 1), NA())</f>
        <v>97.8</v>
      </c>
      <c r="Q181" s="575">
        <f>IF(ISNUMBER(Regressions!S191),ROUND(Regressions!S191, 1), NA())</f>
        <v>97.8</v>
      </c>
      <c r="R181" s="571">
        <f>IF(ISNUMBER(Regressions!T191),ROUND(Regressions!T191, 1), NA())</f>
        <v>0</v>
      </c>
      <c r="S181" s="572">
        <f>IF(ISNUMBER(Regressions!U191),ROUND(Regressions!U191, 1), NA())</f>
        <v>2.2000000000000002</v>
      </c>
    </row>
    <row r="182" spans="1:19" x14ac:dyDescent="0.25">
      <c r="A182" s="564" t="str">
        <f>+Introduction!$C$7</f>
        <v>Zambia</v>
      </c>
      <c r="B182" s="565">
        <f>IF(ISBLANK(Regressions!B192), " ", Regressions!B192)</f>
        <v>2023</v>
      </c>
      <c r="C182" s="564" t="str">
        <f>HLOOKUP(Introduction!$G$4,nametranslations,29,FALSE)</f>
        <v>Secondary</v>
      </c>
      <c r="D182" s="567">
        <f>IF(ISBLANK(Regressions!D192), " ", Regressions!D192)</f>
        <v>2365832</v>
      </c>
      <c r="E182" s="568">
        <f>IF(ISNUMBER(Regressions!E192),ROUND(Regressions!E192, 1), NA())</f>
        <v>98</v>
      </c>
      <c r="F182" s="569">
        <f>IF(ISNUMBER(Regressions!F192),ROUND(Regressions!F192, 1), NA())</f>
        <v>89.1</v>
      </c>
      <c r="G182" s="570" t="e">
        <f>IF(ISNUMBER(Regressions!G192),ROUND(Regressions!G192, 1), NA())</f>
        <v>#N/A</v>
      </c>
      <c r="H182" s="571" t="e">
        <f>IF(ISNUMBER(Regressions!H192),ROUND(Regressions!H192, 1), NA())</f>
        <v>#N/A</v>
      </c>
      <c r="I182" s="572">
        <f>IF(ISNUMBER(Regressions!I192),ROUND(Regressions!I192, 1), NA())</f>
        <v>10.9</v>
      </c>
      <c r="J182" s="573" t="e">
        <f>IF(ISNUMBER(Regressions!K192),ROUND(Regressions!K192, 1), NA())</f>
        <v>#N/A</v>
      </c>
      <c r="K182" s="569" t="e">
        <f>IF(ISNUMBER(Regressions!L192),ROUND(Regressions!L192, 1), NA())</f>
        <v>#N/A</v>
      </c>
      <c r="L182" s="574" t="e">
        <f>IF(ISNUMBER(Regressions!M192),ROUND(Regressions!M192, 1), NA())</f>
        <v>#N/A</v>
      </c>
      <c r="M182" s="571" t="e">
        <f>IF(ISNUMBER(Regressions!N192),ROUND(Regressions!N192, 1), NA())</f>
        <v>#N/A</v>
      </c>
      <c r="N182" s="572" t="e">
        <f>IF(ISNUMBER(Regressions!O192),ROUND(Regressions!O192, 1), NA())</f>
        <v>#N/A</v>
      </c>
      <c r="O182" s="573" t="e">
        <f>IF(ISNUMBER(Regressions!Q192),ROUND(Regressions!Q192, 1), NA())</f>
        <v>#N/A</v>
      </c>
      <c r="P182" s="569">
        <f>IF(ISNUMBER(Regressions!R192),ROUND(Regressions!R192, 1), NA())</f>
        <v>97.8</v>
      </c>
      <c r="Q182" s="575">
        <f>IF(ISNUMBER(Regressions!S192),ROUND(Regressions!S192, 1), NA())</f>
        <v>97.8</v>
      </c>
      <c r="R182" s="571">
        <f>IF(ISNUMBER(Regressions!T192),ROUND(Regressions!T192, 1), NA())</f>
        <v>0</v>
      </c>
      <c r="S182" s="572">
        <f>IF(ISNUMBER(Regressions!U192),ROUND(Regressions!U192, 1), NA())</f>
        <v>2.2000000000000002</v>
      </c>
    </row>
    <row r="183" spans="1:19" x14ac:dyDescent="0.25">
      <c r="A183" s="564" t="str">
        <f>+Introduction!$C$7</f>
        <v>Zambia</v>
      </c>
      <c r="B183" s="565">
        <f>IF(ISBLANK(Regressions!B193), " ", Regressions!B193)</f>
        <v>2024</v>
      </c>
      <c r="C183" s="564" t="str">
        <f>HLOOKUP(Introduction!$G$4,nametranslations,29,FALSE)</f>
        <v>Secondary</v>
      </c>
      <c r="D183" s="567">
        <f>IF(ISBLANK(Regressions!D193), " ", Regressions!D193)</f>
        <v>2442705</v>
      </c>
      <c r="E183" s="568">
        <f>IF(ISNUMBER(Regressions!E193),ROUND(Regressions!E193, 1), NA())</f>
        <v>98</v>
      </c>
      <c r="F183" s="569">
        <f>IF(ISNUMBER(Regressions!F193),ROUND(Regressions!F193, 1), NA())</f>
        <v>88.3</v>
      </c>
      <c r="G183" s="570" t="e">
        <f>IF(ISNUMBER(Regressions!G193),ROUND(Regressions!G193, 1), NA())</f>
        <v>#N/A</v>
      </c>
      <c r="H183" s="571" t="e">
        <f>IF(ISNUMBER(Regressions!H193),ROUND(Regressions!H193, 1), NA())</f>
        <v>#N/A</v>
      </c>
      <c r="I183" s="572">
        <f>IF(ISNUMBER(Regressions!I193),ROUND(Regressions!I193, 1), NA())</f>
        <v>11.7</v>
      </c>
      <c r="J183" s="573" t="e">
        <f>IF(ISNUMBER(Regressions!K193),ROUND(Regressions!K193, 1), NA())</f>
        <v>#N/A</v>
      </c>
      <c r="K183" s="569" t="e">
        <f>IF(ISNUMBER(Regressions!L193),ROUND(Regressions!L193, 1), NA())</f>
        <v>#N/A</v>
      </c>
      <c r="L183" s="574" t="e">
        <f>IF(ISNUMBER(Regressions!M193),ROUND(Regressions!M193, 1), NA())</f>
        <v>#N/A</v>
      </c>
      <c r="M183" s="571" t="e">
        <f>IF(ISNUMBER(Regressions!N193),ROUND(Regressions!N193, 1), NA())</f>
        <v>#N/A</v>
      </c>
      <c r="N183" s="572" t="e">
        <f>IF(ISNUMBER(Regressions!O193),ROUND(Regressions!O193, 1), NA())</f>
        <v>#N/A</v>
      </c>
      <c r="O183" s="573" t="e">
        <f>IF(ISNUMBER(Regressions!Q193),ROUND(Regressions!Q193, 1), NA())</f>
        <v>#N/A</v>
      </c>
      <c r="P183" s="569">
        <f>IF(ISNUMBER(Regressions!R193),ROUND(Regressions!R193, 1), NA())</f>
        <v>97.8</v>
      </c>
      <c r="Q183" s="575">
        <f>IF(ISNUMBER(Regressions!S193),ROUND(Regressions!S193, 1), NA())</f>
        <v>97.8</v>
      </c>
      <c r="R183" s="571">
        <f>IF(ISNUMBER(Regressions!T193),ROUND(Regressions!T193, 1), NA())</f>
        <v>0</v>
      </c>
      <c r="S183" s="572">
        <f>IF(ISNUMBER(Regressions!U193),ROUND(Regressions!U193, 1), NA())</f>
        <v>2.2000000000000002</v>
      </c>
    </row>
    <row r="184" spans="1:19" x14ac:dyDescent="0.25">
      <c r="A184" s="580" t="str">
        <f>+Introduction!$C$7</f>
        <v>Zambia</v>
      </c>
      <c r="B184" s="581">
        <f>IF(ISBLANK(Regressions!B194), " ", Regressions!B194)</f>
        <v>2025</v>
      </c>
      <c r="C184" s="580" t="str">
        <f>HLOOKUP(Introduction!$G$4,nametranslations,29,FALSE)</f>
        <v>Secondary</v>
      </c>
      <c r="D184" s="582">
        <f>IF(ISBLANK(Regressions!D194), " ", Regressions!D194)</f>
        <v>2380647</v>
      </c>
      <c r="E184" s="583">
        <f>IF(ISNUMBER(Regressions!E194),ROUND(Regressions!E194, 1), NA())</f>
        <v>98</v>
      </c>
      <c r="F184" s="584">
        <f>IF(ISNUMBER(Regressions!F194),ROUND(Regressions!F194, 1), NA())</f>
        <v>87.4</v>
      </c>
      <c r="G184" s="585" t="e">
        <f>IF(ISNUMBER(Regressions!G194),ROUND(Regressions!G194, 1), NA())</f>
        <v>#N/A</v>
      </c>
      <c r="H184" s="586" t="e">
        <f>IF(ISNUMBER(Regressions!H194),ROUND(Regressions!H194, 1), NA())</f>
        <v>#N/A</v>
      </c>
      <c r="I184" s="587">
        <f>IF(ISNUMBER(Regressions!I194),ROUND(Regressions!I194, 1), NA())</f>
        <v>12.6</v>
      </c>
      <c r="J184" s="588" t="e">
        <f>IF(ISNUMBER(Regressions!K194),ROUND(Regressions!K194, 1), NA())</f>
        <v>#N/A</v>
      </c>
      <c r="K184" s="584" t="e">
        <f>IF(ISNUMBER(Regressions!L194),ROUND(Regressions!L194, 1), NA())</f>
        <v>#N/A</v>
      </c>
      <c r="L184" s="589" t="e">
        <f>IF(ISNUMBER(Regressions!M194),ROUND(Regressions!M194, 1), NA())</f>
        <v>#N/A</v>
      </c>
      <c r="M184" s="586" t="e">
        <f>IF(ISNUMBER(Regressions!N194),ROUND(Regressions!N194, 1), NA())</f>
        <v>#N/A</v>
      </c>
      <c r="N184" s="587" t="e">
        <f>IF(ISNUMBER(Regressions!O194),ROUND(Regressions!O194, 1), NA())</f>
        <v>#N/A</v>
      </c>
      <c r="O184" s="588" t="e">
        <f>IF(ISNUMBER(Regressions!Q194),ROUND(Regressions!Q194, 1), NA())</f>
        <v>#N/A</v>
      </c>
      <c r="P184" s="584">
        <f>IF(ISNUMBER(Regressions!R194),ROUND(Regressions!R194, 1), NA())</f>
        <v>97.8</v>
      </c>
      <c r="Q184" s="590">
        <f>IF(ISNUMBER(Regressions!S194),ROUND(Regressions!S194, 1), NA())</f>
        <v>97.8</v>
      </c>
      <c r="R184" s="586">
        <f>IF(ISNUMBER(Regressions!T194),ROUND(Regressions!T194, 1), NA())</f>
        <v>0</v>
      </c>
      <c r="S184" s="587">
        <f>IF(ISNUMBER(Regressions!U194),ROUND(Regressions!U194, 1), NA())</f>
        <v>2.2000000000000002</v>
      </c>
    </row>
    <row r="185" spans="1:19" hidden="1" x14ac:dyDescent="0.25">
      <c r="A185" s="564" t="str">
        <f>+Introduction!$C$7</f>
        <v>Zambia</v>
      </c>
      <c r="B185" s="565">
        <f>IF(ISBLANK(Regressions!B195), " ", Regressions!B195)</f>
        <v>2026</v>
      </c>
      <c r="C185" s="564" t="str">
        <f>HLOOKUP(Introduction!$G$4,nametranslations,29,FALSE)</f>
        <v>Secondary</v>
      </c>
      <c r="D185" s="567" t="str">
        <f>IF(ISBLANK(Regressions!D195), " ", Regressions!D195)</f>
        <v xml:space="preserve"> </v>
      </c>
      <c r="E185" s="568">
        <f>IF(ISNUMBER(Regressions!E195),ROUND(Regressions!E195, 1), NA())</f>
        <v>98</v>
      </c>
      <c r="F185" s="569">
        <f>IF(ISNUMBER(Regressions!F195),ROUND(Regressions!F195, 1), NA())</f>
        <v>87.4</v>
      </c>
      <c r="G185" s="570" t="e">
        <f>IF(ISNUMBER(Regressions!G195),ROUND(Regressions!G195, 1), NA())</f>
        <v>#N/A</v>
      </c>
      <c r="H185" s="571" t="e">
        <f>IF(ISNUMBER(Regressions!H195),ROUND(Regressions!H195, 1), NA())</f>
        <v>#N/A</v>
      </c>
      <c r="I185" s="572">
        <f>IF(ISNUMBER(Regressions!I195),ROUND(Regressions!I195, 1), NA())</f>
        <v>12.6</v>
      </c>
      <c r="J185" s="573" t="e">
        <f>IF(ISNUMBER(Regressions!K195),ROUND(Regressions!K195, 1), NA())</f>
        <v>#N/A</v>
      </c>
      <c r="K185" s="569" t="e">
        <f>IF(ISNUMBER(Regressions!L195),ROUND(Regressions!L195, 1), NA())</f>
        <v>#N/A</v>
      </c>
      <c r="L185" s="574" t="e">
        <f>IF(ISNUMBER(Regressions!M195),ROUND(Regressions!M195, 1), NA())</f>
        <v>#N/A</v>
      </c>
      <c r="M185" s="571" t="e">
        <f>IF(ISNUMBER(Regressions!N195),ROUND(Regressions!N195, 1), NA())</f>
        <v>#N/A</v>
      </c>
      <c r="N185" s="572" t="e">
        <f>IF(ISNUMBER(Regressions!O195),ROUND(Regressions!O195, 1), NA())</f>
        <v>#N/A</v>
      </c>
      <c r="O185" s="573" t="e">
        <f>IF(ISNUMBER(Regressions!Q195),ROUND(Regressions!Q195, 1), NA())</f>
        <v>#N/A</v>
      </c>
      <c r="P185" s="569">
        <f>IF(ISNUMBER(Regressions!R195),ROUND(Regressions!R195, 1), NA())</f>
        <v>97.8</v>
      </c>
      <c r="Q185" s="575">
        <f>IF(ISNUMBER(Regressions!S195),ROUND(Regressions!S195, 1), NA())</f>
        <v>97.8</v>
      </c>
      <c r="R185" s="571">
        <f>IF(ISNUMBER(Regressions!T195),ROUND(Regressions!T195, 1), NA())</f>
        <v>0</v>
      </c>
      <c r="S185" s="572">
        <f>IF(ISNUMBER(Regressions!U195),ROUND(Regressions!U195, 1), NA())</f>
        <v>2.2000000000000002</v>
      </c>
    </row>
    <row r="186" spans="1:19" hidden="1" x14ac:dyDescent="0.25">
      <c r="A186" s="564" t="str">
        <f>+Introduction!$C$7</f>
        <v>Zambia</v>
      </c>
      <c r="B186" s="565">
        <f>IF(ISBLANK(Regressions!B196), " ", Regressions!B196)</f>
        <v>2027</v>
      </c>
      <c r="C186" s="564" t="str">
        <f>HLOOKUP(Introduction!$G$4,nametranslations,29,FALSE)</f>
        <v>Secondary</v>
      </c>
      <c r="D186" s="567" t="str">
        <f>IF(ISBLANK(Regressions!D196), " ", Regressions!D196)</f>
        <v xml:space="preserve"> </v>
      </c>
      <c r="E186" s="568">
        <f>IF(ISNUMBER(Regressions!E196),ROUND(Regressions!E196, 1), NA())</f>
        <v>98</v>
      </c>
      <c r="F186" s="569">
        <f>IF(ISNUMBER(Regressions!F196),ROUND(Regressions!F196, 1), NA())</f>
        <v>87.4</v>
      </c>
      <c r="G186" s="570" t="e">
        <f>IF(ISNUMBER(Regressions!G196),ROUND(Regressions!G196, 1), NA())</f>
        <v>#N/A</v>
      </c>
      <c r="H186" s="571" t="e">
        <f>IF(ISNUMBER(Regressions!H196),ROUND(Regressions!H196, 1), NA())</f>
        <v>#N/A</v>
      </c>
      <c r="I186" s="572">
        <f>IF(ISNUMBER(Regressions!I196),ROUND(Regressions!I196, 1), NA())</f>
        <v>12.6</v>
      </c>
      <c r="J186" s="573" t="e">
        <f>IF(ISNUMBER(Regressions!K196),ROUND(Regressions!K196, 1), NA())</f>
        <v>#N/A</v>
      </c>
      <c r="K186" s="569" t="e">
        <f>IF(ISNUMBER(Regressions!L196),ROUND(Regressions!L196, 1), NA())</f>
        <v>#N/A</v>
      </c>
      <c r="L186" s="574" t="e">
        <f>IF(ISNUMBER(Regressions!M196),ROUND(Regressions!M196, 1), NA())</f>
        <v>#N/A</v>
      </c>
      <c r="M186" s="571" t="e">
        <f>IF(ISNUMBER(Regressions!N196),ROUND(Regressions!N196, 1), NA())</f>
        <v>#N/A</v>
      </c>
      <c r="N186" s="572" t="e">
        <f>IF(ISNUMBER(Regressions!O196),ROUND(Regressions!O196, 1), NA())</f>
        <v>#N/A</v>
      </c>
      <c r="O186" s="573" t="e">
        <f>IF(ISNUMBER(Regressions!Q196),ROUND(Regressions!Q196, 1), NA())</f>
        <v>#N/A</v>
      </c>
      <c r="P186" s="569" t="e">
        <f>IF(ISNUMBER(Regressions!R196),ROUND(Regressions!R196, 1), NA())</f>
        <v>#N/A</v>
      </c>
      <c r="Q186" s="575">
        <f>IF(ISNUMBER(Regressions!S196),ROUND(Regressions!S196, 1), NA())</f>
        <v>100</v>
      </c>
      <c r="R186" s="571" t="e">
        <f>IF(ISNUMBER(Regressions!T196),ROUND(Regressions!T196, 1), NA())</f>
        <v>#N/A</v>
      </c>
      <c r="S186" s="572" t="e">
        <f>IF(ISNUMBER(Regressions!U196),ROUND(Regressions!U196, 1), NA())</f>
        <v>#N/A</v>
      </c>
    </row>
    <row r="187" spans="1:19" hidden="1" x14ac:dyDescent="0.25">
      <c r="A187" s="564" t="str">
        <f>+Introduction!$C$7</f>
        <v>Zambia</v>
      </c>
      <c r="B187" s="565">
        <f>IF(ISBLANK(Regressions!B197), " ", Regressions!B197)</f>
        <v>2028</v>
      </c>
      <c r="C187" s="564" t="str">
        <f>HLOOKUP(Introduction!$G$4,nametranslations,29,FALSE)</f>
        <v>Secondary</v>
      </c>
      <c r="D187" s="567" t="str">
        <f>IF(ISBLANK(Regressions!D197), " ", Regressions!D197)</f>
        <v xml:space="preserve"> </v>
      </c>
      <c r="E187" s="568">
        <f>IF(ISNUMBER(Regressions!E197),ROUND(Regressions!E197, 1), NA())</f>
        <v>98</v>
      </c>
      <c r="F187" s="569">
        <f>IF(ISNUMBER(Regressions!F197),ROUND(Regressions!F197, 1), NA())</f>
        <v>87.4</v>
      </c>
      <c r="G187" s="570" t="e">
        <f>IF(ISNUMBER(Regressions!G197),ROUND(Regressions!G197, 1), NA())</f>
        <v>#N/A</v>
      </c>
      <c r="H187" s="571" t="e">
        <f>IF(ISNUMBER(Regressions!H197),ROUND(Regressions!H197, 1), NA())</f>
        <v>#N/A</v>
      </c>
      <c r="I187" s="572">
        <f>IF(ISNUMBER(Regressions!I197),ROUND(Regressions!I197, 1), NA())</f>
        <v>12.6</v>
      </c>
      <c r="J187" s="573" t="e">
        <f>IF(ISNUMBER(Regressions!K197),ROUND(Regressions!K197, 1), NA())</f>
        <v>#N/A</v>
      </c>
      <c r="K187" s="569" t="e">
        <f>IF(ISNUMBER(Regressions!L197),ROUND(Regressions!L197, 1), NA())</f>
        <v>#N/A</v>
      </c>
      <c r="L187" s="574" t="e">
        <f>IF(ISNUMBER(Regressions!M197),ROUND(Regressions!M197, 1), NA())</f>
        <v>#N/A</v>
      </c>
      <c r="M187" s="571" t="e">
        <f>IF(ISNUMBER(Regressions!N197),ROUND(Regressions!N197, 1), NA())</f>
        <v>#N/A</v>
      </c>
      <c r="N187" s="572" t="e">
        <f>IF(ISNUMBER(Regressions!O197),ROUND(Regressions!O197, 1), NA())</f>
        <v>#N/A</v>
      </c>
      <c r="O187" s="573" t="e">
        <f>IF(ISNUMBER(Regressions!Q197),ROUND(Regressions!Q197, 1), NA())</f>
        <v>#N/A</v>
      </c>
      <c r="P187" s="569" t="e">
        <f>IF(ISNUMBER(Regressions!R197),ROUND(Regressions!R197, 1), NA())</f>
        <v>#N/A</v>
      </c>
      <c r="Q187" s="575">
        <f>IF(ISNUMBER(Regressions!S197),ROUND(Regressions!S197, 1), NA())</f>
        <v>100</v>
      </c>
      <c r="R187" s="571" t="e">
        <f>IF(ISNUMBER(Regressions!T197),ROUND(Regressions!T197, 1), NA())</f>
        <v>#N/A</v>
      </c>
      <c r="S187" s="572" t="e">
        <f>IF(ISNUMBER(Regressions!U197),ROUND(Regressions!U197, 1), NA())</f>
        <v>#N/A</v>
      </c>
    </row>
    <row r="188" spans="1:19" hidden="1" x14ac:dyDescent="0.25">
      <c r="A188" s="564" t="str">
        <f>+Introduction!$C$7</f>
        <v>Zambia</v>
      </c>
      <c r="B188" s="565">
        <f>IF(ISBLANK(Regressions!B198), " ", Regressions!B198)</f>
        <v>2029</v>
      </c>
      <c r="C188" s="564" t="str">
        <f>HLOOKUP(Introduction!$G$4,nametranslations,29,FALSE)</f>
        <v>Secondary</v>
      </c>
      <c r="D188" s="567" t="str">
        <f>IF(ISBLANK(Regressions!D198), " ", Regressions!D198)</f>
        <v xml:space="preserve"> </v>
      </c>
      <c r="E188" s="568">
        <f>IF(ISNUMBER(Regressions!E198),ROUND(Regressions!E198, 1), NA())</f>
        <v>98</v>
      </c>
      <c r="F188" s="569">
        <f>IF(ISNUMBER(Regressions!F198),ROUND(Regressions!F198, 1), NA())</f>
        <v>87.4</v>
      </c>
      <c r="G188" s="570" t="e">
        <f>IF(ISNUMBER(Regressions!G198),ROUND(Regressions!G198, 1), NA())</f>
        <v>#N/A</v>
      </c>
      <c r="H188" s="571" t="e">
        <f>IF(ISNUMBER(Regressions!H198),ROUND(Regressions!H198, 1), NA())</f>
        <v>#N/A</v>
      </c>
      <c r="I188" s="572">
        <f>IF(ISNUMBER(Regressions!I198),ROUND(Regressions!I198, 1), NA())</f>
        <v>12.6</v>
      </c>
      <c r="J188" s="573" t="e">
        <f>IF(ISNUMBER(Regressions!K198),ROUND(Regressions!K198, 1), NA())</f>
        <v>#N/A</v>
      </c>
      <c r="K188" s="569" t="e">
        <f>IF(ISNUMBER(Regressions!L198),ROUND(Regressions!L198, 1), NA())</f>
        <v>#N/A</v>
      </c>
      <c r="L188" s="574" t="e">
        <f>IF(ISNUMBER(Regressions!M198),ROUND(Regressions!M198, 1), NA())</f>
        <v>#N/A</v>
      </c>
      <c r="M188" s="571" t="e">
        <f>IF(ISNUMBER(Regressions!N198),ROUND(Regressions!N198, 1), NA())</f>
        <v>#N/A</v>
      </c>
      <c r="N188" s="572" t="e">
        <f>IF(ISNUMBER(Regressions!O198),ROUND(Regressions!O198, 1), NA())</f>
        <v>#N/A</v>
      </c>
      <c r="O188" s="573" t="e">
        <f>IF(ISNUMBER(Regressions!Q198),ROUND(Regressions!Q198, 1), NA())</f>
        <v>#N/A</v>
      </c>
      <c r="P188" s="569" t="e">
        <f>IF(ISNUMBER(Regressions!R198),ROUND(Regressions!R198, 1), NA())</f>
        <v>#N/A</v>
      </c>
      <c r="Q188" s="575">
        <f>IF(ISNUMBER(Regressions!S198),ROUND(Regressions!S198, 1), NA())</f>
        <v>100</v>
      </c>
      <c r="R188" s="571" t="e">
        <f>IF(ISNUMBER(Regressions!T198),ROUND(Regressions!T198, 1), NA())</f>
        <v>#N/A</v>
      </c>
      <c r="S188" s="572" t="e">
        <f>IF(ISNUMBER(Regressions!U198),ROUND(Regressions!U198, 1), NA())</f>
        <v>#N/A</v>
      </c>
    </row>
    <row r="189" spans="1:19" hidden="1" x14ac:dyDescent="0.25">
      <c r="A189" s="564" t="str">
        <f>+Introduction!$C$7</f>
        <v>Zambia</v>
      </c>
      <c r="B189" s="565">
        <f>IF(ISBLANK(Regressions!B199), " ", Regressions!B199)</f>
        <v>2030</v>
      </c>
      <c r="C189" s="564" t="str">
        <f>HLOOKUP(Introduction!$G$4,nametranslations,29,FALSE)</f>
        <v>Secondary</v>
      </c>
      <c r="D189" s="567" t="str">
        <f>IF(ISBLANK(Regressions!D199), " ", Regressions!D199)</f>
        <v xml:space="preserve"> </v>
      </c>
      <c r="E189" s="568" t="e">
        <f>IF(ISNUMBER(Regressions!E199),ROUND(Regressions!E199, 1), NA())</f>
        <v>#N/A</v>
      </c>
      <c r="F189" s="569" t="e">
        <f>IF(ISNUMBER(Regressions!F199),ROUND(Regressions!F199, 1), NA())</f>
        <v>#N/A</v>
      </c>
      <c r="G189" s="570" t="e">
        <f>IF(ISNUMBER(Regressions!G199),ROUND(Regressions!G199, 1), NA())</f>
        <v>#N/A</v>
      </c>
      <c r="H189" s="571" t="e">
        <f>IF(ISNUMBER(Regressions!H199),ROUND(Regressions!H199, 1), NA())</f>
        <v>#N/A</v>
      </c>
      <c r="I189" s="572" t="e">
        <f>IF(ISNUMBER(Regressions!I199),ROUND(Regressions!I199, 1), NA())</f>
        <v>#N/A</v>
      </c>
      <c r="J189" s="573" t="e">
        <f>IF(ISNUMBER(Regressions!K199),ROUND(Regressions!K199, 1), NA())</f>
        <v>#N/A</v>
      </c>
      <c r="K189" s="569" t="e">
        <f>IF(ISNUMBER(Regressions!L199),ROUND(Regressions!L199, 1), NA())</f>
        <v>#N/A</v>
      </c>
      <c r="L189" s="574" t="e">
        <f>IF(ISNUMBER(Regressions!M199),ROUND(Regressions!M199, 1), NA())</f>
        <v>#N/A</v>
      </c>
      <c r="M189" s="571" t="e">
        <f>IF(ISNUMBER(Regressions!N199),ROUND(Regressions!N199, 1), NA())</f>
        <v>#N/A</v>
      </c>
      <c r="N189" s="572" t="e">
        <f>IF(ISNUMBER(Regressions!O199),ROUND(Regressions!O199, 1), NA())</f>
        <v>#N/A</v>
      </c>
      <c r="O189" s="573" t="e">
        <f>IF(ISNUMBER(Regressions!Q199),ROUND(Regressions!Q199, 1), NA())</f>
        <v>#N/A</v>
      </c>
      <c r="P189" s="569" t="e">
        <f>IF(ISNUMBER(Regressions!R199),ROUND(Regressions!R199, 1), NA())</f>
        <v>#N/A</v>
      </c>
      <c r="Q189" s="575">
        <f>IF(ISNUMBER(Regressions!S199),ROUND(Regressions!S199, 1), NA())</f>
        <v>100</v>
      </c>
      <c r="R189" s="571" t="e">
        <f>IF(ISNUMBER(Regressions!T199),ROUND(Regressions!T199, 1), NA())</f>
        <v>#N/A</v>
      </c>
      <c r="S189" s="572" t="e">
        <f>IF(ISNUMBER(Regressions!U199),ROUND(Regressions!U199, 1), NA())</f>
        <v>#N/A</v>
      </c>
    </row>
    <row r="211" spans="5:13" x14ac:dyDescent="0.25">
      <c r="E211" s="594"/>
      <c r="G211" s="541"/>
      <c r="K211" s="595"/>
      <c r="M211" s="59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054D-E2DE-491A-80E0-978F7563B9C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2" customWidth="1"/>
    <col min="2" max="2" width="13.59765625" style="392" customWidth="1"/>
    <col min="3" max="3" width="5" style="392" customWidth="1"/>
    <col min="4" max="21" width="3.8984375" style="392" customWidth="1"/>
    <col min="22" max="25" width="3.8984375" style="498" customWidth="1"/>
    <col min="26" max="26" width="6.5" style="498" customWidth="1"/>
    <col min="27" max="30" width="3.8984375" style="498" customWidth="1"/>
    <col min="31" max="31" width="6.5" style="498" customWidth="1"/>
    <col min="32" max="35" width="3.8984375" style="498" customWidth="1"/>
    <col min="36" max="36" width="6.5" style="498" customWidth="1"/>
    <col min="37" max="40" width="3.8984375" style="498" customWidth="1"/>
    <col min="41" max="41" width="6.5" style="498" customWidth="1"/>
    <col min="42" max="45" width="3.8984375" style="498" customWidth="1"/>
    <col min="46" max="46" width="6.5" style="498" customWidth="1"/>
    <col min="47" max="50" width="3.8984375" style="498" customWidth="1"/>
    <col min="51" max="51" width="6.5" style="498" customWidth="1"/>
    <col min="52" max="52" width="3.8984375" style="499" customWidth="1"/>
    <col min="53" max="53" width="6.5" style="608" customWidth="1"/>
    <col min="54" max="55" width="3.8984375" style="499" customWidth="1"/>
    <col min="56" max="56" width="6.5" style="499" customWidth="1"/>
    <col min="57" max="58" width="3.8984375" style="499" customWidth="1"/>
    <col min="59" max="59" width="6.5" style="499" customWidth="1"/>
    <col min="60" max="60" width="3.8984375" style="499" customWidth="1"/>
    <col min="61" max="61" width="6.09765625" style="499" customWidth="1"/>
    <col min="62" max="62" width="6.5" style="499" customWidth="1"/>
    <col min="63" max="63" width="8.8984375" style="499" customWidth="1"/>
    <col min="64" max="64" width="3.8984375" style="499" customWidth="1"/>
    <col min="65" max="65" width="6.5" style="499" customWidth="1"/>
    <col min="66" max="67" width="3.8984375" style="499" customWidth="1"/>
    <col min="68" max="68" width="6.5" style="499" customWidth="1"/>
    <col min="69" max="69" width="3.8984375" style="499" customWidth="1"/>
    <col min="70" max="70" width="9" style="392" customWidth="1"/>
    <col min="71" max="136" width="3.8984375" style="392" hidden="1" customWidth="1"/>
    <col min="137" max="137" width="9" style="392" customWidth="1"/>
    <col min="138" max="16384" width="9" style="392"/>
  </cols>
  <sheetData>
    <row r="1" spans="1:136" ht="17.399999999999999" x14ac:dyDescent="0.3">
      <c r="A1" s="500" t="str">
        <f>HLOOKUP(Introduction!$G$4,nametranslations,83,FALSE)</f>
        <v>Summary of data from national surveys and censuses</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13"/>
      <c r="BB1" s="501"/>
      <c r="BC1" s="501"/>
      <c r="BD1" s="501"/>
      <c r="BE1" s="501"/>
      <c r="BF1" s="501"/>
      <c r="BG1" s="501"/>
      <c r="BH1" s="501"/>
      <c r="BI1" s="501"/>
      <c r="BJ1" s="501"/>
      <c r="BK1" s="501"/>
      <c r="BL1" s="501"/>
      <c r="BM1" s="501"/>
      <c r="BN1" s="501"/>
      <c r="BO1" s="501"/>
      <c r="BP1" s="501"/>
      <c r="BQ1" s="501"/>
      <c r="BR1" s="501"/>
      <c r="BS1" s="501"/>
    </row>
    <row r="2" spans="1:136" ht="15.6" x14ac:dyDescent="0.3">
      <c r="A2" s="502" t="str">
        <f>HLOOKUP(Introduction!$G$4,nametranslations,84,FALSE)</f>
        <v>[values in square brackets not used]</v>
      </c>
      <c r="B2" s="502"/>
      <c r="C2" s="502"/>
      <c r="D2" s="503" t="str">
        <f>HLOOKUP(Introduction!$G$4,nametranslations,85,FALSE)</f>
        <v>Drinking Water</v>
      </c>
      <c r="E2" s="501"/>
      <c r="F2" s="501"/>
      <c r="G2" s="504"/>
      <c r="H2" s="501"/>
      <c r="I2" s="501"/>
      <c r="J2" s="504"/>
      <c r="K2" s="505"/>
      <c r="L2" s="505"/>
      <c r="M2" s="504"/>
      <c r="N2" s="505"/>
      <c r="O2" s="505"/>
      <c r="P2" s="504"/>
      <c r="Q2" s="505"/>
      <c r="R2" s="505"/>
      <c r="S2" s="504"/>
      <c r="T2" s="505"/>
      <c r="U2" s="505"/>
      <c r="V2" s="506" t="str">
        <f>HLOOKUP(Introduction!$G$4,nametranslations,86,FALSE)</f>
        <v>Sanitation</v>
      </c>
      <c r="W2" s="391"/>
      <c r="X2" s="505"/>
      <c r="Y2" s="505"/>
      <c r="Z2" s="505"/>
      <c r="AA2" s="507"/>
      <c r="AB2" s="505"/>
      <c r="AC2" s="505"/>
      <c r="AD2" s="505"/>
      <c r="AE2" s="505"/>
      <c r="AF2" s="507"/>
      <c r="AG2" s="505"/>
      <c r="AH2" s="505"/>
      <c r="AI2" s="505"/>
      <c r="AJ2" s="505"/>
      <c r="AK2" s="507"/>
      <c r="AL2" s="505"/>
      <c r="AM2" s="505"/>
      <c r="AN2" s="505"/>
      <c r="AO2" s="505"/>
      <c r="AP2" s="507"/>
      <c r="AQ2" s="505"/>
      <c r="AR2" s="505"/>
      <c r="AS2" s="505"/>
      <c r="AT2" s="505"/>
      <c r="AU2" s="507"/>
      <c r="AV2" s="505"/>
      <c r="AW2" s="505"/>
      <c r="AX2" s="505"/>
      <c r="AY2" s="505"/>
      <c r="AZ2" s="508" t="str">
        <f>HLOOKUP(Introduction!$G$4,nametranslations,87,FALSE)</f>
        <v>Hygiene</v>
      </c>
      <c r="BA2" s="509"/>
      <c r="BB2" s="510"/>
      <c r="BC2" s="510"/>
      <c r="BD2" s="511"/>
      <c r="BE2" s="511"/>
      <c r="BF2" s="511"/>
      <c r="BG2" s="511"/>
      <c r="BH2" s="511"/>
      <c r="BI2" s="511"/>
      <c r="BJ2" s="511"/>
      <c r="BK2" s="511"/>
      <c r="BL2" s="511"/>
      <c r="BM2" s="511"/>
      <c r="BN2" s="511"/>
      <c r="BO2" s="511"/>
      <c r="BP2" s="511"/>
      <c r="BQ2" s="511"/>
      <c r="BS2" s="503" t="str">
        <f>HLOOKUP(Introduction!$G$4,nametranslations,85,FALSE)</f>
        <v>Drinking Water</v>
      </c>
      <c r="CK2" s="506" t="str">
        <f>HLOOKUP(Introduction!$G$4,nametranslations,86,FALSE)</f>
        <v>Sanitation</v>
      </c>
      <c r="DO2" s="508" t="str">
        <f>HLOOKUP(Introduction!$G$4,nametranslations,87,FALSE)</f>
        <v>Hygiene</v>
      </c>
    </row>
    <row r="3" spans="1:136" ht="13.8" x14ac:dyDescent="0.25">
      <c r="A3" s="512"/>
      <c r="B3" s="501"/>
      <c r="C3" s="501"/>
      <c r="D3" s="501" t="str">
        <f>+Key!$I$26</f>
        <v>Total</v>
      </c>
      <c r="E3" s="501"/>
      <c r="F3" s="501"/>
      <c r="G3" s="501" t="str">
        <f>+Key!$I$28</f>
        <v>Urban</v>
      </c>
      <c r="I3" s="501"/>
      <c r="J3" s="501" t="str">
        <f>+Key!$I$27</f>
        <v>Rural</v>
      </c>
      <c r="L3" s="501"/>
      <c r="M3" s="501" t="str">
        <f>+Key!$I$29</f>
        <v>Pre-primary</v>
      </c>
      <c r="O3" s="501"/>
      <c r="P3" s="501" t="str">
        <f>+Key!$I$30</f>
        <v>Primary</v>
      </c>
      <c r="Q3" s="501"/>
      <c r="R3" s="501"/>
      <c r="S3" s="501" t="str">
        <f>+Key!$I$31</f>
        <v>Secondary</v>
      </c>
      <c r="U3" s="501"/>
      <c r="V3" s="501" t="str">
        <f>+Key!$I$26</f>
        <v>Total</v>
      </c>
      <c r="W3" s="501"/>
      <c r="X3" s="501"/>
      <c r="Y3" s="501"/>
      <c r="Z3" s="392"/>
      <c r="AA3" s="501" t="str">
        <f>+Key!$I$28</f>
        <v>Urban</v>
      </c>
      <c r="AB3" s="501"/>
      <c r="AC3" s="392"/>
      <c r="AD3" s="501"/>
      <c r="AE3" s="501"/>
      <c r="AF3" s="501" t="str">
        <f>+Key!$I$27</f>
        <v>Rural</v>
      </c>
      <c r="AG3" s="501"/>
      <c r="AH3" s="501"/>
      <c r="AI3" s="501"/>
      <c r="AJ3" s="501"/>
      <c r="AK3" s="501" t="str">
        <f>+Key!$I$29</f>
        <v>Pre-primary</v>
      </c>
      <c r="AL3" s="501"/>
      <c r="AM3" s="501"/>
      <c r="AN3" s="501"/>
      <c r="AO3" s="501"/>
      <c r="AP3" s="501" t="str">
        <f>+Key!$I$30</f>
        <v>Primary</v>
      </c>
      <c r="AQ3" s="501"/>
      <c r="AR3" s="501"/>
      <c r="AS3" s="501"/>
      <c r="AT3" s="501"/>
      <c r="AU3" s="501" t="str">
        <f>+Key!$I$31</f>
        <v>Secondary</v>
      </c>
      <c r="AV3" s="501"/>
      <c r="AW3" s="501"/>
      <c r="AX3" s="501"/>
      <c r="AY3" s="501"/>
      <c r="AZ3" s="501" t="str">
        <f>+Key!$I$26</f>
        <v>Total</v>
      </c>
      <c r="BA3" s="513"/>
      <c r="BB3" s="501"/>
      <c r="BC3" s="501" t="str">
        <f>+Key!$I$28</f>
        <v>Urban</v>
      </c>
      <c r="BD3" s="392"/>
      <c r="BE3" s="501"/>
      <c r="BF3" s="501" t="str">
        <f>+Key!$I$27</f>
        <v>Rural</v>
      </c>
      <c r="BG3" s="392"/>
      <c r="BH3" s="501"/>
      <c r="BI3" s="501" t="str">
        <f>+Key!$I$29</f>
        <v>Pre-primary</v>
      </c>
      <c r="BJ3" s="392"/>
      <c r="BK3" s="501"/>
      <c r="BL3" s="501" t="str">
        <f>+Key!$I$30</f>
        <v>Primary</v>
      </c>
      <c r="BM3" s="501"/>
      <c r="BN3" s="501"/>
      <c r="BO3" s="501" t="str">
        <f>+Key!$I$31</f>
        <v>Secondary</v>
      </c>
      <c r="BP3" s="391"/>
      <c r="BQ3" s="501"/>
      <c r="BS3" s="501" t="str">
        <f>+Key!$I$26</f>
        <v>Total</v>
      </c>
      <c r="BT3" s="501"/>
      <c r="BU3" s="501"/>
      <c r="BV3" s="501" t="str">
        <f>+Key!$I$28</f>
        <v>Urban</v>
      </c>
      <c r="BX3" s="501"/>
      <c r="BY3" s="501" t="str">
        <f>+Key!$I$27</f>
        <v>Rural</v>
      </c>
      <c r="CA3" s="501"/>
      <c r="CB3" s="501" t="str">
        <f>+Key!$I$29</f>
        <v>Pre-primary</v>
      </c>
      <c r="CD3" s="501"/>
      <c r="CE3" s="501" t="str">
        <f>+Key!$I$30</f>
        <v>Primary</v>
      </c>
      <c r="CF3" s="501"/>
      <c r="CG3" s="501"/>
      <c r="CH3" s="501" t="str">
        <f>+Key!$I$31</f>
        <v>Secondary</v>
      </c>
      <c r="CJ3" s="501"/>
      <c r="CK3" s="501" t="str">
        <f>+Key!$I$26</f>
        <v>Total</v>
      </c>
      <c r="CL3" s="501"/>
      <c r="CM3" s="501"/>
      <c r="CN3" s="501"/>
      <c r="CP3" s="501" t="str">
        <f>+Key!$I$28</f>
        <v>Urban</v>
      </c>
      <c r="CQ3" s="501"/>
      <c r="CS3" s="501"/>
      <c r="CT3" s="501"/>
      <c r="CU3" s="501" t="str">
        <f>+Key!$I$27</f>
        <v>Rural</v>
      </c>
      <c r="CV3" s="501"/>
      <c r="CW3" s="501"/>
      <c r="CX3" s="501"/>
      <c r="CY3" s="501"/>
      <c r="CZ3" s="501" t="str">
        <f>+Key!$I$29</f>
        <v>Pre-primary</v>
      </c>
      <c r="DA3" s="501"/>
      <c r="DB3" s="501"/>
      <c r="DC3" s="501"/>
      <c r="DD3" s="501"/>
      <c r="DE3" s="501" t="str">
        <f>+Key!$I$30</f>
        <v>Primary</v>
      </c>
      <c r="DF3" s="501"/>
      <c r="DG3" s="501"/>
      <c r="DH3" s="501"/>
      <c r="DI3" s="501"/>
      <c r="DJ3" s="501" t="s">
        <v>18</v>
      </c>
      <c r="DK3" s="501"/>
      <c r="DL3" s="501"/>
      <c r="DM3" s="501"/>
      <c r="DN3" s="501"/>
      <c r="DO3" s="501" t="str">
        <f>+Key!$I$26</f>
        <v>Total</v>
      </c>
      <c r="DP3" s="513"/>
      <c r="DQ3" s="501"/>
      <c r="DR3" s="501" t="str">
        <f>+Key!$I$28</f>
        <v>Urban</v>
      </c>
      <c r="DT3" s="501"/>
      <c r="DU3" s="501" t="str">
        <f>+Key!$I$27</f>
        <v>Rural</v>
      </c>
      <c r="DW3" s="501"/>
      <c r="DX3" s="501" t="str">
        <f>+Key!$I$29</f>
        <v>Pre-primary</v>
      </c>
      <c r="DZ3" s="501"/>
      <c r="EA3" s="501" t="str">
        <f>+Key!$I$30</f>
        <v>Primary</v>
      </c>
      <c r="EB3" s="501"/>
      <c r="EC3" s="501"/>
      <c r="ED3" s="501" t="str">
        <f>+Key!$I$31</f>
        <v>Secondary</v>
      </c>
      <c r="EE3" s="391"/>
      <c r="EF3" s="501"/>
    </row>
    <row r="4" spans="1:136" s="605" customFormat="1" ht="160.5" customHeight="1" x14ac:dyDescent="0.25">
      <c r="A4" s="514" t="str">
        <f>HLOOKUP(Introduction!$G$4,nametranslations,89,FALSE)</f>
        <v>Source</v>
      </c>
      <c r="B4" s="514" t="str">
        <f>HLOOKUP(Introduction!$G$4,nametranslations,88,FALSE)</f>
        <v>Type</v>
      </c>
      <c r="C4" s="514" t="str">
        <f>HLOOKUP(Introduction!$G$4,nametranslations,72,FALSE)</f>
        <v>Year</v>
      </c>
      <c r="D4" s="515" t="str">
        <f>HLOOKUP(Introduction!$G$4,nametranslations,74,FALSE)</f>
        <v>Facility</v>
      </c>
      <c r="E4" s="600" t="str">
        <f>HLOOKUP(Introduction!$G$4,nametranslations,75,FALSE)</f>
        <v>Improved</v>
      </c>
      <c r="F4" s="601" t="str">
        <f>HLOOKUP(Introduction!$G$4,nametranslations,76,FALSE)</f>
        <v>Basic (improved &amp; available)</v>
      </c>
      <c r="G4" s="515" t="str">
        <f>HLOOKUP(Introduction!$G$4,nametranslations,74,FALSE)</f>
        <v>Facility</v>
      </c>
      <c r="H4" s="600" t="str">
        <f>HLOOKUP(Introduction!$G$4,nametranslations,75,FALSE)</f>
        <v>Improved</v>
      </c>
      <c r="I4" s="601" t="str">
        <f>HLOOKUP(Introduction!$G$4,nametranslations,76,FALSE)</f>
        <v>Basic (improved &amp; available)</v>
      </c>
      <c r="J4" s="515" t="str">
        <f>HLOOKUP(Introduction!$G$4,nametranslations,74,FALSE)</f>
        <v>Facility</v>
      </c>
      <c r="K4" s="600" t="str">
        <f>HLOOKUP(Introduction!$G$4,nametranslations,75,FALSE)</f>
        <v>Improved</v>
      </c>
      <c r="L4" s="601" t="str">
        <f>HLOOKUP(Introduction!$G$4,nametranslations,76,FALSE)</f>
        <v>Basic (improved &amp; available)</v>
      </c>
      <c r="M4" s="515" t="str">
        <f>HLOOKUP(Introduction!$G$4,nametranslations,74,FALSE)</f>
        <v>Facility</v>
      </c>
      <c r="N4" s="600" t="str">
        <f>HLOOKUP(Introduction!$G$4,nametranslations,75,FALSE)</f>
        <v>Improved</v>
      </c>
      <c r="O4" s="601" t="str">
        <f>HLOOKUP(Introduction!$G$4,nametranslations,76,FALSE)</f>
        <v>Basic (improved &amp; available)</v>
      </c>
      <c r="P4" s="515" t="str">
        <f>HLOOKUP(Introduction!$G$4,nametranslations,74,FALSE)</f>
        <v>Facility</v>
      </c>
      <c r="Q4" s="600" t="str">
        <f>HLOOKUP(Introduction!$G$4,nametranslations,75,FALSE)</f>
        <v>Improved</v>
      </c>
      <c r="R4" s="601" t="str">
        <f>HLOOKUP(Introduction!$G$4,nametranslations,76,FALSE)</f>
        <v>Basic (improved &amp; available)</v>
      </c>
      <c r="S4" s="515" t="str">
        <f>HLOOKUP(Introduction!$G$4,nametranslations,74,FALSE)</f>
        <v>Facility</v>
      </c>
      <c r="T4" s="600" t="str">
        <f>HLOOKUP(Introduction!$G$4,nametranslations,75,FALSE)</f>
        <v>Improved</v>
      </c>
      <c r="U4" s="601" t="str">
        <f>HLOOKUP(Introduction!$G$4,nametranslations,76,FALSE)</f>
        <v>Basic (improved &amp; available)</v>
      </c>
      <c r="V4" s="519" t="str">
        <f>HLOOKUP(Introduction!$G$4,nametranslations,74,FALSE)</f>
        <v>Facility</v>
      </c>
      <c r="W4" s="520" t="str">
        <f>HLOOKUP(Introduction!$G$4,nametranslations,75,FALSE)</f>
        <v>Improved</v>
      </c>
      <c r="X4" s="602" t="str">
        <f>HLOOKUP(Introduction!$G$4,nametranslations,90,FALSE)</f>
        <v>Improved &amp; usable</v>
      </c>
      <c r="Y4" s="602" t="str">
        <f>HLOOKUP(Introduction!$G$4,nametranslations,91,FALSE)</f>
        <v>Improved &amp; single-sex</v>
      </c>
      <c r="Z4" s="603" t="str">
        <f>HLOOKUP(Introduction!$G$4,nametranslations,79,FALSE)</f>
        <v>Basic
(improved, usable &amp; single-sex)</v>
      </c>
      <c r="AA4" s="519" t="str">
        <f>HLOOKUP(Introduction!$G$4,nametranslations,74,FALSE)</f>
        <v>Facility</v>
      </c>
      <c r="AB4" s="520" t="str">
        <f>HLOOKUP(Introduction!$G$4,nametranslations,75,FALSE)</f>
        <v>Improved</v>
      </c>
      <c r="AC4" s="602" t="str">
        <f>HLOOKUP(Introduction!$G$4,nametranslations,90,FALSE)</f>
        <v>Improved &amp; usable</v>
      </c>
      <c r="AD4" s="602" t="str">
        <f>HLOOKUP(Introduction!$G$4,nametranslations,91,FALSE)</f>
        <v>Improved &amp; single-sex</v>
      </c>
      <c r="AE4" s="603" t="str">
        <f>HLOOKUP(Introduction!$G$4,nametranslations,79,FALSE)</f>
        <v>Basic
(improved, usable &amp; single-sex)</v>
      </c>
      <c r="AF4" s="519" t="str">
        <f>HLOOKUP(Introduction!$G$4,nametranslations,74,FALSE)</f>
        <v>Facility</v>
      </c>
      <c r="AG4" s="520" t="str">
        <f>HLOOKUP(Introduction!$G$4,nametranslations,75,FALSE)</f>
        <v>Improved</v>
      </c>
      <c r="AH4" s="602" t="str">
        <f>HLOOKUP(Introduction!$G$4,nametranslations,90,FALSE)</f>
        <v>Improved &amp; usable</v>
      </c>
      <c r="AI4" s="602" t="str">
        <f>HLOOKUP(Introduction!$G$4,nametranslations,91,FALSE)</f>
        <v>Improved &amp; single-sex</v>
      </c>
      <c r="AJ4" s="603" t="str">
        <f>HLOOKUP(Introduction!$G$4,nametranslations,79,FALSE)</f>
        <v>Basic
(improved, usable &amp; single-sex)</v>
      </c>
      <c r="AK4" s="519" t="str">
        <f>HLOOKUP(Introduction!$G$4,nametranslations,74,FALSE)</f>
        <v>Facility</v>
      </c>
      <c r="AL4" s="520" t="str">
        <f>HLOOKUP(Introduction!$G$4,nametranslations,75,FALSE)</f>
        <v>Improved</v>
      </c>
      <c r="AM4" s="602" t="str">
        <f>HLOOKUP(Introduction!$G$4,nametranslations,90,FALSE)</f>
        <v>Improved &amp; usable</v>
      </c>
      <c r="AN4" s="602" t="str">
        <f>HLOOKUP(Introduction!$G$4,nametranslations,91,FALSE)</f>
        <v>Improved &amp; single-sex</v>
      </c>
      <c r="AO4" s="603" t="str">
        <f>HLOOKUP(Introduction!$G$4,nametranslations,79,FALSE)</f>
        <v>Basic
(improved, usable &amp; single-sex)</v>
      </c>
      <c r="AP4" s="519" t="str">
        <f>HLOOKUP(Introduction!$G$4,nametranslations,74,FALSE)</f>
        <v>Facility</v>
      </c>
      <c r="AQ4" s="520" t="str">
        <f>HLOOKUP(Introduction!$G$4,nametranslations,75,FALSE)</f>
        <v>Improved</v>
      </c>
      <c r="AR4" s="602" t="str">
        <f>HLOOKUP(Introduction!$G$4,nametranslations,90,FALSE)</f>
        <v>Improved &amp; usable</v>
      </c>
      <c r="AS4" s="602" t="str">
        <f>HLOOKUP(Introduction!$G$4,nametranslations,91,FALSE)</f>
        <v>Improved &amp; single-sex</v>
      </c>
      <c r="AT4" s="603" t="str">
        <f>HLOOKUP(Introduction!$G$4,nametranslations,79,FALSE)</f>
        <v>Basic
(improved, usable &amp; single-sex)</v>
      </c>
      <c r="AU4" s="519" t="str">
        <f>HLOOKUP(Introduction!$G$4,nametranslations,74,FALSE)</f>
        <v>Facility</v>
      </c>
      <c r="AV4" s="520" t="str">
        <f>HLOOKUP(Introduction!$G$4,nametranslations,75,FALSE)</f>
        <v>Improved</v>
      </c>
      <c r="AW4" s="602" t="str">
        <f>HLOOKUP(Introduction!$G$4,nametranslations,90,FALSE)</f>
        <v>Improved &amp; usable</v>
      </c>
      <c r="AX4" s="602" t="str">
        <f>HLOOKUP(Introduction!$G$4,nametranslations,91,FALSE)</f>
        <v>Improved &amp; single-sex</v>
      </c>
      <c r="AY4" s="603" t="str">
        <f>HLOOKUP(Introduction!$G$4,nametranslations,79,FALSE)</f>
        <v>Basic
(improved, usable &amp; single-sex)</v>
      </c>
      <c r="AZ4" s="523" t="str">
        <f>HLOOKUP(Introduction!$G$4,nametranslations,92,FALSE)</f>
        <v>Handwashing facility</v>
      </c>
      <c r="BA4" s="604" t="str">
        <f>HLOOKUP(Introduction!$G$4,nametranslations,93,FALSE)</f>
        <v>Handwashing facility with water</v>
      </c>
      <c r="BB4" s="604" t="str">
        <f>HLOOKUP(Introduction!$G$4,nametranslations,81,FALSE)</f>
        <v>Basic  
(facility with water &amp; soap)</v>
      </c>
      <c r="BC4" s="523" t="str">
        <f>HLOOKUP(Introduction!$G$4,nametranslations,92,FALSE)</f>
        <v>Handwashing facility</v>
      </c>
      <c r="BD4" s="604" t="str">
        <f>HLOOKUP(Introduction!$G$4,nametranslations,93,FALSE)</f>
        <v>Handwashing facility with water</v>
      </c>
      <c r="BE4" s="604" t="str">
        <f>HLOOKUP(Introduction!$G$4,nametranslations,81,FALSE)</f>
        <v>Basic  
(facility with water &amp; soap)</v>
      </c>
      <c r="BF4" s="523" t="str">
        <f>HLOOKUP(Introduction!$G$4,nametranslations,92,FALSE)</f>
        <v>Handwashing facility</v>
      </c>
      <c r="BG4" s="604" t="str">
        <f>HLOOKUP(Introduction!$G$4,nametranslations,93,FALSE)</f>
        <v>Handwashing facility with water</v>
      </c>
      <c r="BH4" s="604" t="str">
        <f>HLOOKUP(Introduction!$G$4,nametranslations,81,FALSE)</f>
        <v>Basic  
(facility with water &amp; soap)</v>
      </c>
      <c r="BI4" s="523" t="str">
        <f>HLOOKUP(Introduction!$G$4,nametranslations,92,FALSE)</f>
        <v>Handwashing facility</v>
      </c>
      <c r="BJ4" s="604" t="str">
        <f>HLOOKUP(Introduction!$G$4,nametranslations,93,FALSE)</f>
        <v>Handwashing facility with water</v>
      </c>
      <c r="BK4" s="604" t="str">
        <f>HLOOKUP(Introduction!$G$4,nametranslations,81,FALSE)</f>
        <v>Basic  
(facility with water &amp; soap)</v>
      </c>
      <c r="BL4" s="523" t="str">
        <f>HLOOKUP(Introduction!$G$4,nametranslations,92,FALSE)</f>
        <v>Handwashing facility</v>
      </c>
      <c r="BM4" s="604" t="str">
        <f>HLOOKUP(Introduction!$G$4,nametranslations,93,FALSE)</f>
        <v>Handwashing facility with water</v>
      </c>
      <c r="BN4" s="604" t="str">
        <f>HLOOKUP(Introduction!$G$4,nametranslations,81,FALSE)</f>
        <v>Basic  
(facility with water &amp; soap)</v>
      </c>
      <c r="BO4" s="523" t="str">
        <f>HLOOKUP(Introduction!$G$4,nametranslations,92,FALSE)</f>
        <v>Handwashing facility</v>
      </c>
      <c r="BP4" s="604" t="str">
        <f>HLOOKUP(Introduction!$G$4,nametranslations,93,FALSE)</f>
        <v>Handwashing facility with water</v>
      </c>
      <c r="BQ4" s="604" t="str">
        <f>HLOOKUP(Introduction!$G$4,nametranslations,81,FALSE)</f>
        <v>Basic  
(facility with water &amp; soap)</v>
      </c>
      <c r="BS4" s="515" t="str">
        <f>HLOOKUP(Introduction!$G$4,nametranslations,74,FALSE)</f>
        <v>Facility</v>
      </c>
      <c r="BT4" s="600" t="str">
        <f>HLOOKUP(Introduction!$G$4,nametranslations,75,FALSE)</f>
        <v>Improved</v>
      </c>
      <c r="BU4" s="606" t="str">
        <f>HLOOKUP(Introduction!$G$4,nametranslations,76,FALSE)</f>
        <v>Basic (improved &amp; available)</v>
      </c>
      <c r="BV4" s="515" t="str">
        <f>HLOOKUP(Introduction!$G$4,nametranslations,74,FALSE)</f>
        <v>Facility</v>
      </c>
      <c r="BW4" s="600" t="str">
        <f>HLOOKUP(Introduction!$G$4,nametranslations,75,FALSE)</f>
        <v>Improved</v>
      </c>
      <c r="BX4" s="606" t="str">
        <f>HLOOKUP(Introduction!$G$4,nametranslations,76,FALSE)</f>
        <v>Basic (improved &amp; available)</v>
      </c>
      <c r="BY4" s="515" t="str">
        <f>HLOOKUP(Introduction!$G$4,nametranslations,74,FALSE)</f>
        <v>Facility</v>
      </c>
      <c r="BZ4" s="600" t="str">
        <f>HLOOKUP(Introduction!$G$4,nametranslations,75,FALSE)</f>
        <v>Improved</v>
      </c>
      <c r="CA4" s="606" t="str">
        <f>HLOOKUP(Introduction!$G$4,nametranslations,76,FALSE)</f>
        <v>Basic (improved &amp; available)</v>
      </c>
      <c r="CB4" s="515" t="str">
        <f>HLOOKUP(Introduction!$G$4,nametranslations,74,FALSE)</f>
        <v>Facility</v>
      </c>
      <c r="CC4" s="600" t="str">
        <f>HLOOKUP(Introduction!$G$4,nametranslations,75,FALSE)</f>
        <v>Improved</v>
      </c>
      <c r="CD4" s="606" t="str">
        <f>HLOOKUP(Introduction!$G$4,nametranslations,76,FALSE)</f>
        <v>Basic (improved &amp; available)</v>
      </c>
      <c r="CE4" s="515" t="str">
        <f>HLOOKUP(Introduction!$G$4,nametranslations,74,FALSE)</f>
        <v>Facility</v>
      </c>
      <c r="CF4" s="600" t="str">
        <f>HLOOKUP(Introduction!$G$4,nametranslations,75,FALSE)</f>
        <v>Improved</v>
      </c>
      <c r="CG4" s="606" t="str">
        <f>HLOOKUP(Introduction!$G$4,nametranslations,76,FALSE)</f>
        <v>Basic (improved &amp; available)</v>
      </c>
      <c r="CH4" s="515" t="str">
        <f>HLOOKUP(Introduction!$G$4,nametranslations,74,FALSE)</f>
        <v>Facility</v>
      </c>
      <c r="CI4" s="600" t="str">
        <f>HLOOKUP(Introduction!$G$4,nametranslations,75,FALSE)</f>
        <v>Improved</v>
      </c>
      <c r="CJ4" s="606" t="str">
        <f>HLOOKUP(Introduction!$G$4,nametranslations,76,FALSE)</f>
        <v>Basic (improved &amp; available)</v>
      </c>
      <c r="CK4" s="519" t="str">
        <f>HLOOKUP(Introduction!$G$4,nametranslations,74,FALSE)</f>
        <v>Facility</v>
      </c>
      <c r="CL4" s="520" t="str">
        <f>HLOOKUP(Introduction!$G$4,nametranslations,75,FALSE)</f>
        <v>Improved</v>
      </c>
      <c r="CM4" s="520" t="str">
        <f>HLOOKUP(Introduction!$G$4,nametranslations,90,FALSE)</f>
        <v>Improved &amp; usable</v>
      </c>
      <c r="CN4" s="520" t="str">
        <f>HLOOKUP(Introduction!$G$4,nametranslations,91,FALSE)</f>
        <v>Improved &amp; single-sex</v>
      </c>
      <c r="CO4" s="603" t="str">
        <f>HLOOKUP(Introduction!$G$4,nametranslations,79,FALSE)</f>
        <v>Basic
(improved, usable &amp; single-sex)</v>
      </c>
      <c r="CP4" s="519" t="str">
        <f>HLOOKUP(Introduction!$G$4,nametranslations,74,FALSE)</f>
        <v>Facility</v>
      </c>
      <c r="CQ4" s="520" t="str">
        <f>HLOOKUP(Introduction!$G$4,nametranslations,75,FALSE)</f>
        <v>Improved</v>
      </c>
      <c r="CR4" s="520" t="str">
        <f>HLOOKUP(Introduction!$G$4,nametranslations,90,FALSE)</f>
        <v>Improved &amp; usable</v>
      </c>
      <c r="CS4" s="520" t="str">
        <f>HLOOKUP(Introduction!$G$4,nametranslations,91,FALSE)</f>
        <v>Improved &amp; single-sex</v>
      </c>
      <c r="CT4" s="603" t="str">
        <f>HLOOKUP(Introduction!$G$4,nametranslations,79,FALSE)</f>
        <v>Basic
(improved, usable &amp; single-sex)</v>
      </c>
      <c r="CU4" s="519" t="str">
        <f>HLOOKUP(Introduction!$G$4,nametranslations,74,FALSE)</f>
        <v>Facility</v>
      </c>
      <c r="CV4" s="520" t="str">
        <f>HLOOKUP(Introduction!$G$4,nametranslations,75,FALSE)</f>
        <v>Improved</v>
      </c>
      <c r="CW4" s="520" t="str">
        <f>HLOOKUP(Introduction!$G$4,nametranslations,90,FALSE)</f>
        <v>Improved &amp; usable</v>
      </c>
      <c r="CX4" s="520" t="str">
        <f>HLOOKUP(Introduction!$G$4,nametranslations,91,FALSE)</f>
        <v>Improved &amp; single-sex</v>
      </c>
      <c r="CY4" s="603" t="str">
        <f>HLOOKUP(Introduction!$G$4,nametranslations,79,FALSE)</f>
        <v>Basic
(improved, usable &amp; single-sex)</v>
      </c>
      <c r="CZ4" s="519" t="str">
        <f>HLOOKUP(Introduction!$G$4,nametranslations,74,FALSE)</f>
        <v>Facility</v>
      </c>
      <c r="DA4" s="520" t="str">
        <f>HLOOKUP(Introduction!$G$4,nametranslations,75,FALSE)</f>
        <v>Improved</v>
      </c>
      <c r="DB4" s="520" t="str">
        <f>HLOOKUP(Introduction!$G$4,nametranslations,90,FALSE)</f>
        <v>Improved &amp; usable</v>
      </c>
      <c r="DC4" s="520" t="str">
        <f>HLOOKUP(Introduction!$G$4,nametranslations,91,FALSE)</f>
        <v>Improved &amp; single-sex</v>
      </c>
      <c r="DD4" s="603" t="str">
        <f>HLOOKUP(Introduction!$G$4,nametranslations,79,FALSE)</f>
        <v>Basic
(improved, usable &amp; single-sex)</v>
      </c>
      <c r="DE4" s="519" t="str">
        <f>HLOOKUP(Introduction!$G$4,nametranslations,74,FALSE)</f>
        <v>Facility</v>
      </c>
      <c r="DF4" s="520" t="str">
        <f>HLOOKUP(Introduction!$G$4,nametranslations,75,FALSE)</f>
        <v>Improved</v>
      </c>
      <c r="DG4" s="520" t="str">
        <f>HLOOKUP(Introduction!$G$4,nametranslations,90,FALSE)</f>
        <v>Improved &amp; usable</v>
      </c>
      <c r="DH4" s="520" t="str">
        <f>HLOOKUP(Introduction!$G$4,nametranslations,91,FALSE)</f>
        <v>Improved &amp; single-sex</v>
      </c>
      <c r="DI4" s="603" t="str">
        <f>HLOOKUP(Introduction!$G$4,nametranslations,79,FALSE)</f>
        <v>Basic
(improved, usable &amp; single-sex)</v>
      </c>
      <c r="DJ4" s="519" t="str">
        <f>HLOOKUP(Introduction!$G$4,nametranslations,74,FALSE)</f>
        <v>Facility</v>
      </c>
      <c r="DK4" s="520" t="str">
        <f>HLOOKUP(Introduction!$G$4,nametranslations,75,FALSE)</f>
        <v>Improved</v>
      </c>
      <c r="DL4" s="520" t="str">
        <f>HLOOKUP(Introduction!$G$4,nametranslations,90,FALSE)</f>
        <v>Improved &amp; usable</v>
      </c>
      <c r="DM4" s="520" t="str">
        <f>HLOOKUP(Introduction!$G$4,nametranslations,91,FALSE)</f>
        <v>Improved &amp; single-sex</v>
      </c>
      <c r="DN4" s="603" t="str">
        <f>HLOOKUP(Introduction!$G$4,nametranslations,79,FALSE)</f>
        <v>Basic
(improved, usable &amp; single-sex)</v>
      </c>
      <c r="DO4" s="523" t="str">
        <f>HLOOKUP(Introduction!$G$4,nametranslations,92,FALSE)</f>
        <v>Handwashing facility</v>
      </c>
      <c r="DP4" s="604" t="str">
        <f>HLOOKUP(Introduction!$G$4,nametranslations,93,FALSE)</f>
        <v>Handwashing facility with water</v>
      </c>
      <c r="DQ4" s="604" t="str">
        <f>HLOOKUP(Introduction!$G$4,nametranslations,81,FALSE)</f>
        <v>Basic  
(facility with water &amp; soap)</v>
      </c>
      <c r="DR4" s="523" t="str">
        <f>HLOOKUP(Introduction!$G$4,nametranslations,92,FALSE)</f>
        <v>Handwashing facility</v>
      </c>
      <c r="DS4" s="604" t="str">
        <f>HLOOKUP(Introduction!$G$4,nametranslations,93,FALSE)</f>
        <v>Handwashing facility with water</v>
      </c>
      <c r="DT4" s="604" t="str">
        <f>HLOOKUP(Introduction!$G$4,nametranslations,81,FALSE)</f>
        <v>Basic  
(facility with water &amp; soap)</v>
      </c>
      <c r="DU4" s="523" t="str">
        <f>HLOOKUP(Introduction!$G$4,nametranslations,92,FALSE)</f>
        <v>Handwashing facility</v>
      </c>
      <c r="DV4" s="604" t="str">
        <f>HLOOKUP(Introduction!$G$4,nametranslations,93,FALSE)</f>
        <v>Handwashing facility with water</v>
      </c>
      <c r="DW4" s="604" t="str">
        <f>HLOOKUP(Introduction!$G$4,nametranslations,81,FALSE)</f>
        <v>Basic  
(facility with water &amp; soap)</v>
      </c>
      <c r="DX4" s="523" t="str">
        <f>HLOOKUP(Introduction!$G$4,nametranslations,92,FALSE)</f>
        <v>Handwashing facility</v>
      </c>
      <c r="DY4" s="604" t="str">
        <f>HLOOKUP(Introduction!$G$4,nametranslations,93,FALSE)</f>
        <v>Handwashing facility with water</v>
      </c>
      <c r="DZ4" s="604" t="str">
        <f>HLOOKUP(Introduction!$G$4,nametranslations,81,FALSE)</f>
        <v>Basic  
(facility with water &amp; soap)</v>
      </c>
      <c r="EA4" s="523" t="str">
        <f>HLOOKUP(Introduction!$G$4,nametranslations,92,FALSE)</f>
        <v>Handwashing facility</v>
      </c>
      <c r="EB4" s="604" t="str">
        <f>HLOOKUP(Introduction!$G$4,nametranslations,93,FALSE)</f>
        <v>Handwashing facility with water</v>
      </c>
      <c r="EC4" s="604" t="str">
        <f>HLOOKUP(Introduction!$G$4,nametranslations,81,FALSE)</f>
        <v>Basic  
(facility with water &amp; soap)</v>
      </c>
      <c r="ED4" s="523" t="str">
        <f>HLOOKUP(Introduction!$G$4,nametranslations,92,FALSE)</f>
        <v>Handwashing facility</v>
      </c>
      <c r="EE4" s="604" t="str">
        <f>HLOOKUP(Introduction!$G$4,nametranslations,93,FALSE)</f>
        <v>Handwashing facility with water</v>
      </c>
      <c r="EF4" s="604" t="str">
        <f>HLOOKUP(Introduction!$G$4,nametranslations,81,FALSE)</f>
        <v>Basic  
(facility with water &amp; soap)</v>
      </c>
    </row>
    <row r="5" spans="1:136" ht="43.2" hidden="1" x14ac:dyDescent="0.25">
      <c r="A5" s="514" t="s">
        <v>38</v>
      </c>
      <c r="B5" s="514" t="s">
        <v>39</v>
      </c>
      <c r="C5" s="514" t="s">
        <v>40</v>
      </c>
      <c r="D5" s="515" t="s">
        <v>121</v>
      </c>
      <c r="E5" s="516" t="s">
        <v>41</v>
      </c>
      <c r="F5" s="517" t="s">
        <v>172</v>
      </c>
      <c r="G5" s="515" t="s">
        <v>122</v>
      </c>
      <c r="H5" s="516" t="s">
        <v>42</v>
      </c>
      <c r="I5" s="517" t="s">
        <v>173</v>
      </c>
      <c r="J5" s="515" t="s">
        <v>123</v>
      </c>
      <c r="K5" s="516" t="s">
        <v>43</v>
      </c>
      <c r="L5" s="517" t="s">
        <v>174</v>
      </c>
      <c r="M5" s="515" t="s">
        <v>124</v>
      </c>
      <c r="N5" s="516" t="s">
        <v>79</v>
      </c>
      <c r="O5" s="517" t="s">
        <v>175</v>
      </c>
      <c r="P5" s="515" t="s">
        <v>125</v>
      </c>
      <c r="Q5" s="516" t="s">
        <v>80</v>
      </c>
      <c r="R5" s="517" t="s">
        <v>176</v>
      </c>
      <c r="S5" s="515" t="s">
        <v>126</v>
      </c>
      <c r="T5" s="516" t="s">
        <v>81</v>
      </c>
      <c r="U5" s="518" t="s">
        <v>177</v>
      </c>
      <c r="V5" s="519" t="s">
        <v>115</v>
      </c>
      <c r="W5" s="520" t="s">
        <v>44</v>
      </c>
      <c r="X5" s="526" t="s">
        <v>58</v>
      </c>
      <c r="Y5" s="526" t="s">
        <v>59</v>
      </c>
      <c r="Z5" s="521" t="s">
        <v>178</v>
      </c>
      <c r="AA5" s="519" t="s">
        <v>116</v>
      </c>
      <c r="AB5" s="520" t="s">
        <v>45</v>
      </c>
      <c r="AC5" s="526" t="s">
        <v>60</v>
      </c>
      <c r="AD5" s="526" t="s">
        <v>61</v>
      </c>
      <c r="AE5" s="521" t="s">
        <v>179</v>
      </c>
      <c r="AF5" s="519" t="s">
        <v>117</v>
      </c>
      <c r="AG5" s="520" t="s">
        <v>46</v>
      </c>
      <c r="AH5" s="526" t="s">
        <v>62</v>
      </c>
      <c r="AI5" s="526" t="s">
        <v>63</v>
      </c>
      <c r="AJ5" s="521" t="s">
        <v>180</v>
      </c>
      <c r="AK5" s="519" t="s">
        <v>118</v>
      </c>
      <c r="AL5" s="520" t="s">
        <v>64</v>
      </c>
      <c r="AM5" s="526" t="s">
        <v>65</v>
      </c>
      <c r="AN5" s="526" t="s">
        <v>66</v>
      </c>
      <c r="AO5" s="521" t="s">
        <v>181</v>
      </c>
      <c r="AP5" s="519" t="s">
        <v>119</v>
      </c>
      <c r="AQ5" s="520" t="s">
        <v>67</v>
      </c>
      <c r="AR5" s="526" t="s">
        <v>68</v>
      </c>
      <c r="AS5" s="526" t="s">
        <v>69</v>
      </c>
      <c r="AT5" s="521" t="s">
        <v>182</v>
      </c>
      <c r="AU5" s="519" t="s">
        <v>120</v>
      </c>
      <c r="AV5" s="520" t="s">
        <v>70</v>
      </c>
      <c r="AW5" s="526" t="s">
        <v>71</v>
      </c>
      <c r="AX5" s="526" t="s">
        <v>72</v>
      </c>
      <c r="AY5" s="522" t="s">
        <v>183</v>
      </c>
      <c r="AZ5" s="523" t="s">
        <v>73</v>
      </c>
      <c r="BA5" s="604" t="s">
        <v>100</v>
      </c>
      <c r="BB5" s="525" t="s">
        <v>184</v>
      </c>
      <c r="BC5" s="523" t="s">
        <v>78</v>
      </c>
      <c r="BD5" s="524" t="s">
        <v>101</v>
      </c>
      <c r="BE5" s="525" t="s">
        <v>185</v>
      </c>
      <c r="BF5" s="523" t="s">
        <v>77</v>
      </c>
      <c r="BG5" s="524" t="s">
        <v>102</v>
      </c>
      <c r="BH5" s="525" t="s">
        <v>186</v>
      </c>
      <c r="BI5" s="523" t="s">
        <v>76</v>
      </c>
      <c r="BJ5" s="524" t="s">
        <v>103</v>
      </c>
      <c r="BK5" s="525" t="s">
        <v>187</v>
      </c>
      <c r="BL5" s="523" t="s">
        <v>75</v>
      </c>
      <c r="BM5" s="524" t="s">
        <v>104</v>
      </c>
      <c r="BN5" s="525" t="s">
        <v>188</v>
      </c>
      <c r="BO5" s="523" t="s">
        <v>74</v>
      </c>
      <c r="BP5" s="524" t="s">
        <v>105</v>
      </c>
      <c r="BQ5" s="525" t="s">
        <v>189</v>
      </c>
    </row>
    <row r="6" spans="1:136" x14ac:dyDescent="0.25">
      <c r="A6" s="501" t="str">
        <f>IF('Water Data'!$B$2="","",'Water Data'!$B$2)</f>
        <v>ZMB_2012_UIS</v>
      </c>
      <c r="B6" s="501" t="str">
        <f>IF('Water Data'!C2="Census",Key!I111,IF('Water Data'!C2="Survey with microdata",Key!I113,IF('Water Data'!C2="Survey",Key!I110,IF('Water Data'!C2="Admin",Key!I114,IF('Water Data'!C2="EMIS",Key!I109,IF('Water Data'!C2="Other",Key!I112))))))</f>
        <v>Other</v>
      </c>
      <c r="C6" s="528">
        <f>+IF(ISNUMBER(VALUE(MID(A6,5,4))), VALUE(MID(A6, 5,4)),"")</f>
        <v>2012</v>
      </c>
      <c r="D6" s="529" t="e">
        <f>+IF(AND(ISTEXT('Water Data'!B2),BS6="Yes"),100-'Water Data'!D4,IF(AND(ISTEXT('Water Data'!B2),BS6="No",ISNUMBER('Water Data'!D4)),CONCATENATE("[",ROUND(100-'Water Data'!D4,0),"]"),NA()))</f>
        <v>#N/A</v>
      </c>
      <c r="E6" s="529" t="e">
        <f>+IF(AND(ISTEXT('Water Data'!B2),BT6="Yes"),'Water Data'!D6,IF(AND(ISTEXT('Water Data'!B2),BT6="No",ISNUMBER('Water Data'!D6)),CONCATENATE("[",ROUND('Water Data'!D6,0),"]"),NA()))</f>
        <v>#N/A</v>
      </c>
      <c r="F6" s="529" t="e">
        <f>+IF(AND(ISTEXT('Water Data'!B2),BU6="Yes"),'Water Data'!D9,IF(AND(ISTEXT('Water Data'!B2),BU6="No",ISNUMBER('Water Data'!D9)),CONCATENATE("[",ROUND('Water Data'!D9,0),"]"),NA()))</f>
        <v>#N/A</v>
      </c>
      <c r="G6" s="529" t="e">
        <f>+IF(AND(ISTEXT('Water Data'!B2),BV6="Yes"),100-'Water Data'!E4,IF(AND(ISTEXT('Water Data'!B2),BV6="No",ISNUMBER('Water Data'!E4)),CONCATENATE("[",ROUND(100-'Water Data'!E4,0),"]"),NA()))</f>
        <v>#N/A</v>
      </c>
      <c r="H6" s="529" t="e">
        <f>+IF(AND(ISTEXT('Water Data'!B2),BW6="Yes"),'Water Data'!E6,IF(AND(ISTEXT('Water Data'!B2),BW6="No",ISNUMBER('Water Data'!E6)),CONCATENATE("[",ROUND('Water Data'!E6,0),"]"),NA()))</f>
        <v>#N/A</v>
      </c>
      <c r="I6" s="529" t="e">
        <f>+IF(AND(ISTEXT('Water Data'!B2),BX6="Yes"),'Water Data'!E9,IF(AND(ISTEXT('Water Data'!B2),BX6="No",ISNUMBER('Water Data'!E9)),CONCATENATE("[",ROUND('Water Data'!E9,0),"]"),NA()))</f>
        <v>#N/A</v>
      </c>
      <c r="J6" s="529" t="e">
        <f>+IF(AND(ISTEXT('Water Data'!B2),BY6="Yes"),100-'Water Data'!F4,IF(AND(ISTEXT('Water Data'!B2),BY6="No",ISNUMBER('Water Data'!F4)),CONCATENATE("[",ROUND(100-'Water Data'!F4,0),"]"),NA()))</f>
        <v>#N/A</v>
      </c>
      <c r="K6" s="529" t="e">
        <f>+IF(AND(ISTEXT('Water Data'!B2),BZ6="Yes"),'Water Data'!F6,IF(AND(ISTEXT('Water Data'!B2),BZ6="No",ISNUMBER('Water Data'!F6)),CONCATENATE("[",ROUND('Water Data'!F6,0),"]"),NA()))</f>
        <v>#N/A</v>
      </c>
      <c r="L6" s="529" t="e">
        <f>+IF(AND(ISTEXT('Water Data'!B2),CA6="Yes"),'Water Data'!F9,IF(AND(ISTEXT('Water Data'!B2),CA6="No",ISNUMBER('Water Data'!F9)),CONCATENATE("[",ROUND('Water Data'!F9,0),"]"),NA()))</f>
        <v>#N/A</v>
      </c>
      <c r="M6" s="529" t="e">
        <f>+IF(AND(ISTEXT('Water Data'!B2),CB6="Yes"),100-'Water Data'!G4,IF(AND(ISTEXT('Water Data'!B2),CB6="No",ISNUMBER('Water Data'!G4)),CONCATENATE("[",ROUND(100-'Water Data'!G4,0),"]"),NA()))</f>
        <v>#N/A</v>
      </c>
      <c r="N6" s="529" t="e">
        <f>+IF(AND(ISTEXT('Water Data'!B2),CC6="Yes"),'Water Data'!G6,IF(AND(ISTEXT('Water Data'!B2),CC6="No",ISNUMBER('Water Data'!G6)),CONCATENATE("[",ROUND('Water Data'!G6,0),"]"),NA()))</f>
        <v>#N/A</v>
      </c>
      <c r="O6" s="529" t="e">
        <f>+IF(AND(ISTEXT('Water Data'!B2),CD6="Yes"),'Water Data'!G9,IF(AND(ISTEXT('Water Data'!B2),CD6="No",ISNUMBER('Water Data'!G9)),CONCATENATE("[",ROUND('Water Data'!G9,0),"]"),NA()))</f>
        <v>#N/A</v>
      </c>
      <c r="P6" s="529" t="e">
        <f>+IF(AND(ISTEXT('Water Data'!B2),CE6="Yes"),100-'Water Data'!H4,IF(AND(ISTEXT('Water Data'!B2),CE6="No",ISNUMBER('Water Data'!H4)),CONCATENATE("[",ROUND(100-'Water Data'!H4,0),"]"),NA()))</f>
        <v>#N/A</v>
      </c>
      <c r="Q6" s="529">
        <f>+IF(AND(ISTEXT('Water Data'!B2),CF6="Yes"),'Water Data'!H6,IF(AND(ISTEXT('Water Data'!B2),CF6="No",ISNUMBER('Water Data'!H6)),CONCATENATE("[",ROUND('Water Data'!H6,0),"]"),NA()))</f>
        <v>88.6</v>
      </c>
      <c r="R6" s="529" t="e">
        <f>+IF(AND(ISTEXT('Water Data'!B2),CG6="Yes"),'Water Data'!H9,IF(AND(ISTEXT('Water Data'!B2),CG6="No",ISNUMBER('Water Data'!H9)),CONCATENATE("[",ROUND('Water Data'!H9,0),"]"),NA()))</f>
        <v>#N/A</v>
      </c>
      <c r="S6" s="529" t="e">
        <f>+IF(AND(ISTEXT('Water Data'!B2),CH6="Yes"),100-'Water Data'!I4,IF(AND(ISTEXT('Water Data'!B2),CH6="No",ISNUMBER('Water Data'!I4)),CONCATENATE("[",ROUND(100-'Water Data'!I4,0),"]"),NA()))</f>
        <v>#N/A</v>
      </c>
      <c r="T6" s="529">
        <f>+IF(AND(ISTEXT('Water Data'!B2),CI6="Yes"),'Water Data'!I6,IF(AND(ISTEXT('Water Data'!B2),CI6="No",ISNUMBER('Water Data'!I6)),CONCATENATE("[",ROUND('Water Data'!I6,0),"]"),NA()))</f>
        <v>97.6</v>
      </c>
      <c r="U6" s="529" t="e">
        <f>+IF(AND(ISTEXT('Water Data'!B2),CJ6="Yes"),'Water Data'!I9,IF(AND(ISTEXT('Water Data'!B2),CJ6="No",ISNUMBER('Water Data'!I9)),CONCATENATE("[",ROUND('Water Data'!I9,0),"]"),NA()))</f>
        <v>#N/A</v>
      </c>
      <c r="V6" s="530" t="e">
        <f>+IF(AND(ISTEXT('Sanitation Data'!B2),CK6="Yes"),100-'Sanitation Data'!D4,IF(AND(ISTEXT('Sanitation Data'!B2),CK6="No",ISNUMBER('Sanitation Data'!D4)),CONCATENATE("[",ROUND(100-'Sanitation Data'!D4,0),"]"),NA()))</f>
        <v>#N/A</v>
      </c>
      <c r="W6" s="530" t="e">
        <f>+IF(AND(ISTEXT('Sanitation Data'!B2),CL6="Yes"),'Sanitation Data'!D6,IF(AND(ISTEXT('Sanitation Data'!B2),CL6="No",ISNUMBER('Sanitation Data'!D6)),CONCATENATE("[",ROUND('Sanitation Data'!D6,0),"]"),NA()))</f>
        <v>#N/A</v>
      </c>
      <c r="X6" s="530" t="e">
        <f>+IF(AND(ISTEXT('Sanitation Data'!B2),CM6="Yes"),'Sanitation Data'!D10,IF(AND(ISTEXT('Sanitation Data'!B2),CM6="No",ISNUMBER('Sanitation Data'!D10)),CONCATENATE("[",ROUND('Sanitation Data'!D10,0),"]"),NA()))</f>
        <v>#N/A</v>
      </c>
      <c r="Y6" s="530" t="e">
        <f>+IF(AND(ISTEXT('Sanitation Data'!B2),CN6="Yes"),'Sanitation Data'!D11,IF(AND(ISTEXT('Sanitation Data'!B2),CN6="No",ISNUMBER('Sanitation Data'!D11)),CONCATENATE("[",ROUND('Sanitation Data'!D11,0),"]"),NA()))</f>
        <v>#N/A</v>
      </c>
      <c r="Z6" s="530" t="e">
        <f>+IF(AND(ISTEXT('Sanitation Data'!B2),CO6="Yes"),'Sanitation Data'!D12,IF(AND(ISTEXT('Sanitation Data'!B2),CO6="No",ISNUMBER('Sanitation Data'!D12)),CONCATENATE("[",ROUND('Sanitation Data'!D12,0),"]"),NA()))</f>
        <v>#N/A</v>
      </c>
      <c r="AA6" s="530" t="e">
        <f>+IF(AND(ISTEXT('Sanitation Data'!B2),CP6="Yes"),100-'Sanitation Data'!E4,IF(AND(ISTEXT('Sanitation Data'!B2),CP6="No",ISNUMBER('Sanitation Data'!E4)),CONCATENATE("[",ROUND(100-'Sanitation Data'!E4,0),"]"),NA()))</f>
        <v>#N/A</v>
      </c>
      <c r="AB6" s="530" t="e">
        <f>+IF(AND(ISTEXT('Sanitation Data'!B2),CQ6="Yes"),'Sanitation Data'!E6,IF(AND(ISTEXT('Sanitation Data'!B2),CQ6="No",ISNUMBER('Sanitation Data'!E6)),CONCATENATE("[",ROUND('Sanitation Data'!E6,0),"]"),NA()))</f>
        <v>#N/A</v>
      </c>
      <c r="AC6" s="530" t="e">
        <f>+IF(AND(ISTEXT('Sanitation Data'!B2),CR6="Yes"),'Sanitation Data'!E10,IF(AND(ISTEXT('Sanitation Data'!B2),CR6="No",ISNUMBER('Sanitation Data'!E10)),CONCATENATE("[",ROUND('Sanitation Data'!E10,0),"]"),NA()))</f>
        <v>#N/A</v>
      </c>
      <c r="AD6" s="530" t="e">
        <f>+IF(AND(ISTEXT('Sanitation Data'!B2),CS6="Yes"),'Sanitation Data'!E11,IF(AND(ISTEXT('Sanitation Data'!B2),CS6="No",ISNUMBER('Sanitation Data'!E11)),CONCATENATE("[",ROUND('Sanitation Data'!E11,0),"]"),NA()))</f>
        <v>#N/A</v>
      </c>
      <c r="AE6" s="530" t="e">
        <f>+IF(AND(ISTEXT('Sanitation Data'!B2),CT6="Yes"),'Sanitation Data'!E12,IF(AND(ISTEXT('Sanitation Data'!B2),CT6="No",ISNUMBER('Sanitation Data'!E12)),CONCATENATE("[",ROUND('Sanitation Data'!E12,0),"]"),NA()))</f>
        <v>#N/A</v>
      </c>
      <c r="AF6" s="530" t="e">
        <f>+IF(AND(ISTEXT('Sanitation Data'!B2),CU6="Yes"),100-'Sanitation Data'!F4,IF(AND(ISTEXT('Sanitation Data'!B2),CU6="No",ISNUMBER('Sanitation Data'!F4)),CONCATENATE("[",ROUND(100-'Sanitation Data'!F4,0),"]"),NA()))</f>
        <v>#N/A</v>
      </c>
      <c r="AG6" s="530" t="e">
        <f>+IF(AND(ISTEXT('Sanitation Data'!B2),CV6="Yes"),'Sanitation Data'!F6,IF(AND(ISTEXT('Sanitation Data'!B2),CV6="No",ISNUMBER('Sanitation Data'!F6)),CONCATENATE("[",ROUND('Sanitation Data'!F6,0),"]"),NA()))</f>
        <v>#N/A</v>
      </c>
      <c r="AH6" s="530" t="e">
        <f>+IF(AND(ISTEXT('Sanitation Data'!B2),CW6="Yes"),'Sanitation Data'!F10,IF(AND(ISTEXT('Sanitation Data'!B2),CW6="No",ISNUMBER('Sanitation Data'!F10)),CONCATENATE("[",ROUND('Sanitation Data'!F10,0),"]"),NA()))</f>
        <v>#N/A</v>
      </c>
      <c r="AI6" s="530" t="e">
        <f>+IF(AND(ISTEXT('Sanitation Data'!B2),CX6="Yes"),'Sanitation Data'!F11,IF(AND(ISTEXT('Sanitation Data'!B2),CX6="No",ISNUMBER('Sanitation Data'!F11)),CONCATENATE("[",ROUND('Sanitation Data'!F11,0),"]"),NA()))</f>
        <v>#N/A</v>
      </c>
      <c r="AJ6" s="530" t="e">
        <f>+IF(AND(ISTEXT('Sanitation Data'!B2),CY6="Yes"),'Sanitation Data'!F12,IF(AND(ISTEXT('Sanitation Data'!B2),CY6="No",ISNUMBER('Sanitation Data'!F12)),CONCATENATE("[",ROUND('Sanitation Data'!F12,0),"]"),NA()))</f>
        <v>#N/A</v>
      </c>
      <c r="AK6" s="530" t="e">
        <f>+IF(AND(ISTEXT('Sanitation Data'!B2),CZ6="Yes"),100-'Sanitation Data'!G4,IF(AND(ISTEXT('Sanitation Data'!B2),CZ6="No",ISNUMBER('Sanitation Data'!G4)),CONCATENATE("[",ROUND(100-'Sanitation Data'!G4,0),"]"),NA()))</f>
        <v>#N/A</v>
      </c>
      <c r="AL6" s="530" t="e">
        <f>+IF(AND(ISTEXT('Sanitation Data'!B2),DA6="Yes"),'Sanitation Data'!G6,IF(AND(ISTEXT('Sanitation Data'!B2),DA6="No",ISNUMBER('Sanitation Data'!G6)),CONCATENATE("[",ROUND('Sanitation Data'!G6,0),"]"),NA()))</f>
        <v>#N/A</v>
      </c>
      <c r="AM6" s="530" t="e">
        <f>+IF(AND(ISTEXT('Sanitation Data'!B2),DB6="Yes"),'Sanitation Data'!G10,IF(AND(ISTEXT('Sanitation Data'!B2),DB6="No",ISNUMBER('Sanitation Data'!G10)),CONCATENATE("[",ROUND('Sanitation Data'!G10,0),"]"),NA()))</f>
        <v>#N/A</v>
      </c>
      <c r="AN6" s="530" t="e">
        <f>+IF(AND(ISTEXT('Sanitation Data'!B2),DC6="Yes"),'Sanitation Data'!G11,IF(AND(ISTEXT('Sanitation Data'!B2),DC6="No",ISNUMBER('Sanitation Data'!G11)),CONCATENATE("[",ROUND('Sanitation Data'!G11,0),"]"),NA()))</f>
        <v>#N/A</v>
      </c>
      <c r="AO6" s="530" t="e">
        <f>+IF(AND(ISTEXT('Sanitation Data'!B2),DD6="Yes"),'Sanitation Data'!G12,IF(AND(ISTEXT('Sanitation Data'!B2),DD6="No",ISNUMBER('Sanitation Data'!G12)),CONCATENATE("[",ROUND('Sanitation Data'!G12,0),"]"),NA()))</f>
        <v>#N/A</v>
      </c>
      <c r="AP6" s="530" t="e">
        <f>+IF(AND(ISTEXT('Sanitation Data'!B2),DE6="Yes"),100-'Sanitation Data'!H4,IF(AND(ISTEXT('Sanitation Data'!B2),DE6="No",ISNUMBER('Sanitation Data'!H4)),CONCATENATE("[",ROUND(100-'Sanitation Data'!H4,0),"]"),NA()))</f>
        <v>#N/A</v>
      </c>
      <c r="AQ6" s="530" t="e">
        <f>+IF(AND(ISTEXT('Sanitation Data'!B2),DF6="Yes"),'Sanitation Data'!H6,IF(AND(ISTEXT('Sanitation Data'!B2),DF6="No",ISTEXT('Sanitation Data'!H6)),CONCATENATE("[",ROUND('Sanitation Data'!H6,0),"]"),NA()))</f>
        <v>#N/A</v>
      </c>
      <c r="AR6" s="530" t="e">
        <f>+IF(AND(ISTEXT('Sanitation Data'!B2),DG6="Yes"),'Sanitation Data'!H10,IF(AND(ISTEXT('Sanitation Data'!B2),DG6="No",ISNUMBER('Sanitation Data'!H10)),CONCATENATE("[",ROUND('Sanitation Data'!H10,0),"]"),NA()))</f>
        <v>#N/A</v>
      </c>
      <c r="AS6" s="530" t="e">
        <f>+IF(AND(ISTEXT('Sanitation Data'!B2),DH6="Yes"),'Sanitation Data'!H11,IF(AND(ISTEXT('Sanitation Data'!B2),DH6="No",ISNUMBER('Sanitation Data'!H11)),CONCATENATE("[",ROUND('Sanitation Data'!H11,0),"]"),NA()))</f>
        <v>#N/A</v>
      </c>
      <c r="AT6" s="530" t="e">
        <f>+IF(AND(ISTEXT('Sanitation Data'!B2),DI6="Yes"),'Sanitation Data'!H12,IF(AND(ISTEXT('Sanitation Data'!B2),DI6="No",ISNUMBER('Sanitation Data'!H12)),CONCATENATE("[",ROUND('Sanitation Data'!H12,0),"]"),NA()))</f>
        <v>#N/A</v>
      </c>
      <c r="AU6" s="530" t="e">
        <f>+IF(AND(ISTEXT('Sanitation Data'!B2),DJ6="Yes"),100-'Sanitation Data'!I4,IF(AND(ISTEXT('Sanitation Data'!B2),DJ6="No",ISNUMBER('Sanitation Data'!I4)),CONCATENATE("[",ROUND(100-'Sanitation Data'!I4,0),"]"),NA()))</f>
        <v>#N/A</v>
      </c>
      <c r="AV6" s="530" t="e">
        <f>+IF(AND(ISTEXT('Sanitation Data'!B2),DK6="Yes"),'Sanitation Data'!I6,IF(AND(ISTEXT('Sanitation Data'!B2),DK6="No",ISNUMBER('Sanitation Data'!I6)),CONCATENATE("[",ROUND('Sanitation Data'!I6,0),"]"),NA()))</f>
        <v>#N/A</v>
      </c>
      <c r="AW6" s="530" t="e">
        <f>+IF(AND(ISTEXT('Sanitation Data'!B2),DL6="Yes"),'Sanitation Data'!I10,IF(AND(ISTEXT('Sanitation Data'!B2),DL6="No",ISNUMBER('Sanitation Data'!I10)),CONCATENATE("[",ROUND('Sanitation Data'!I10,0),"]"),NA()))</f>
        <v>#N/A</v>
      </c>
      <c r="AX6" s="530" t="e">
        <f>+IF(AND(ISTEXT('Sanitation Data'!B2),DM6="Yes"),'Sanitation Data'!I11,IF(AND(ISTEXT('Sanitation Data'!B2),DM6="No",ISNUMBER('Sanitation Data'!I11)),CONCATENATE("[",ROUND('Sanitation Data'!I11,0),"]"),NA()))</f>
        <v>#N/A</v>
      </c>
      <c r="AY6" s="530" t="e">
        <f>+IF(AND(ISTEXT('Sanitation Data'!B2),DN6="Yes"),'Sanitation Data'!I12,IF(AND(ISTEXT('Sanitation Data'!B2),DN6="No",ISNUMBER('Sanitation Data'!I12)),CONCATENATE("[",ROUND('Sanitation Data'!I12,0),"]"),NA()))</f>
        <v>#N/A</v>
      </c>
      <c r="AZ6" s="531" t="e">
        <f>+IF(AND(ISTEXT('Hygiene Data'!B2),DO6="Yes"),'Hygiene Data'!D5,IF(AND(ISTEXT('Hygiene Data'!B2),DO6="No",ISNUMBER('Hygiene Data'!D5)),CONCATENATE("[",ROUND('Hygiene Data'!D5,0),"]"),NA()))</f>
        <v>#N/A</v>
      </c>
      <c r="BA6" s="607" t="e">
        <f>+IF(AND(ISTEXT('Hygiene Data'!B2),DP6="Yes"),'Hygiene Data'!D7,IF(AND(ISTEXT('Hygiene Data'!B2),DP6="No",ISNUMBER('Hygiene Data'!D7)),CONCATENATE("[",ROUND('Hygiene Data'!D7,0),"]"),NA()))</f>
        <v>#N/A</v>
      </c>
      <c r="BB6" s="531" t="e">
        <f>+IF(AND(ISTEXT('Hygiene Data'!B2),DQ6="Yes"),'Hygiene Data'!D9,IF(AND(ISTEXT('Hygiene Data'!B2),DQ6="No",ISNUMBER('Hygiene Data'!D9)),CONCATENATE("[",ROUND('Hygiene Data'!D9,0),"]"),NA()))</f>
        <v>#N/A</v>
      </c>
      <c r="BC6" s="531" t="e">
        <f>+IF(AND(ISTEXT('Hygiene Data'!B2),DR6="Yes"),'Hygiene Data'!E5,IF(AND(ISTEXT('Hygiene Data'!B2),DR6="No",ISNUMBER('Hygiene Data'!E5)),CONCATENATE("[",ROUND('Hygiene Data'!E5,0),"]"),NA()))</f>
        <v>#N/A</v>
      </c>
      <c r="BD6" s="531" t="e">
        <f>+IF(AND(ISTEXT('Hygiene Data'!B2),DS6="Yes"),'Hygiene Data'!E7,IF(AND(ISTEXT('Hygiene Data'!B2),DS6="No",ISNUMBER('Hygiene Data'!E7)),CONCATENATE("[",ROUND('Hygiene Data'!E7,0),"]"),NA()))</f>
        <v>#N/A</v>
      </c>
      <c r="BE6" s="531" t="e">
        <f>+IF(AND(ISTEXT('Hygiene Data'!B2),DT6="Yes"),'Hygiene Data'!E9,IF(AND(ISTEXT('Hygiene Data'!B2),DT6="No",ISNUMBER('Hygiene Data'!E9)),CONCATENATE("[",ROUND('Hygiene Data'!E9,0),"]"),NA()))</f>
        <v>#N/A</v>
      </c>
      <c r="BF6" s="531" t="e">
        <f>+IF(AND(ISTEXT('Hygiene Data'!B2),DU6="Yes"),'Hygiene Data'!F5,IF(AND(ISTEXT('Hygiene Data'!B2),DU6="No",ISNUMBER('Hygiene Data'!F5)),CONCATENATE("[",ROUND('Hygiene Data'!F5,0),"]"),NA()))</f>
        <v>#N/A</v>
      </c>
      <c r="BG6" s="531" t="e">
        <f>+IF(AND(ISTEXT('Hygiene Data'!B2),DV6="Yes"),'Hygiene Data'!F7,IF(AND(ISTEXT('Hygiene Data'!B2),DV6="No",ISNUMBER('Hygiene Data'!F7)),CONCATENATE("[",ROUND('Hygiene Data'!F7,0),"]"),NA()))</f>
        <v>#N/A</v>
      </c>
      <c r="BH6" s="531" t="e">
        <f>+IF(AND(ISTEXT('Hygiene Data'!B2),DW6="Yes"),'Hygiene Data'!F9,IF(AND(ISTEXT('Hygiene Data'!B2),DW6="No",ISNUMBER('Hygiene Data'!F9)),CONCATENATE("[",ROUND('Hygiene Data'!F9,0),"]"),NA()))</f>
        <v>#N/A</v>
      </c>
      <c r="BI6" s="531" t="e">
        <f>+IF(AND(ISTEXT('Hygiene Data'!B2),DX6="Yes"),'Hygiene Data'!G5,IF(AND(ISTEXT('Hygiene Data'!B2),DX6="No",ISNUMBER('Hygiene Data'!G5)),CONCATENATE("[",ROUND('Hygiene Data'!G5,0),"]"),NA()))</f>
        <v>#N/A</v>
      </c>
      <c r="BJ6" s="531" t="e">
        <f>+IF(AND(ISTEXT('Hygiene Data'!B2),DY6="Yes"),'Hygiene Data'!G7,IF(AND(ISTEXT('Hygiene Data'!B2),DY6="No",ISNUMBER('Hygiene Data'!G7)),CONCATENATE("[",ROUND('Hygiene Data'!G7,0),"]"),NA()))</f>
        <v>#N/A</v>
      </c>
      <c r="BK6" s="531" t="e">
        <f>+IF(AND(ISTEXT('Hygiene Data'!B2),DZ6="Yes"),'Hygiene Data'!G9,IF(AND(ISTEXT('Hygiene Data'!B2),DZ6="No",ISNUMBER('Hygiene Data'!G9)),CONCATENATE("[",ROUND('Hygiene Data'!G9,0),"]"),NA()))</f>
        <v>#N/A</v>
      </c>
      <c r="BL6" s="531" t="e">
        <f>+IF(AND(ISTEXT('Hygiene Data'!B2),EA6="Yes"),'Hygiene Data'!H5,IF(AND(ISTEXT('Hygiene Data'!B2),EA6="No",ISNUMBER('Hygiene Data'!H5)),CONCATENATE("[",ROUND('Hygiene Data'!H5,0),"]"),NA()))</f>
        <v>#N/A</v>
      </c>
      <c r="BM6" s="531" t="e">
        <f>+IF(AND(ISTEXT('Hygiene Data'!B2),EB6="Yes"),'Hygiene Data'!H7,IF(AND(ISTEXT('Hygiene Data'!B2),EB6="No",ISNUMBER('Hygiene Data'!H7)),CONCATENATE("[",ROUND('Hygiene Data'!H7,0),"]"),NA()))</f>
        <v>#N/A</v>
      </c>
      <c r="BN6" s="531" t="e">
        <f>+IF(AND(ISTEXT('Hygiene Data'!B2),EC6="Yes"),'Hygiene Data'!H9,IF(AND(ISTEXT('Hygiene Data'!B2),EC6="No",ISNUMBER('Hygiene Data'!H9)),CONCATENATE("[",ROUND('Hygiene Data'!H9,0),"]"),NA()))</f>
        <v>#N/A</v>
      </c>
      <c r="BO6" s="531" t="e">
        <f>+IF(AND(ISTEXT('Hygiene Data'!B2),ED6="Yes"),'Hygiene Data'!I5,IF(AND(ISTEXT('Hygiene Data'!B2),ED6="No",ISNUMBER('Hygiene Data'!I5)),CONCATENATE("[",ROUND('Hygiene Data'!I5,0),"]"),NA()))</f>
        <v>#N/A</v>
      </c>
      <c r="BP6" s="531" t="e">
        <f>+IF(AND(ISTEXT('Hygiene Data'!B2),EE6="Yes"),'Hygiene Data'!I7,IF(AND(ISTEXT('Hygiene Data'!B2),EE6="No",ISNUMBER('Hygiene Data'!I7)),CONCATENATE("[",ROUND('Hygiene Data'!I7,0),"]"),NA()))</f>
        <v>#N/A</v>
      </c>
      <c r="BQ6" s="531" t="e">
        <f>+IF(AND(ISTEXT('Hygiene Data'!B2),EF6="Yes"),'Hygiene Data'!I9,IF(AND(ISTEXT('Hygiene Data'!B2),EF6="No",ISNUMBER('Hygiene Data'!I9)),CONCATENATE("[",ROUND('Hygiene Data'!I9,0),"]"),NA()))</f>
        <v>#N/A</v>
      </c>
      <c r="BS6" s="392">
        <f>+'Water Data'!D27</f>
        <v>0</v>
      </c>
      <c r="BT6" s="392">
        <f>+'Water Data'!D28</f>
        <v>0</v>
      </c>
      <c r="BU6" s="392">
        <f>+'Water Data'!D29</f>
        <v>0</v>
      </c>
      <c r="BV6" s="392">
        <f>+'Water Data'!E27</f>
        <v>0</v>
      </c>
      <c r="BW6" s="392">
        <f>+'Water Data'!E28</f>
        <v>0</v>
      </c>
      <c r="BX6" s="392">
        <f>+'Water Data'!E29</f>
        <v>0</v>
      </c>
      <c r="BY6" s="392">
        <f>+'Water Data'!F27</f>
        <v>0</v>
      </c>
      <c r="BZ6" s="392">
        <f>+'Water Data'!F28</f>
        <v>0</v>
      </c>
      <c r="CA6" s="392">
        <f>+'Water Data'!F29</f>
        <v>0</v>
      </c>
      <c r="CB6" s="392">
        <f>+'Water Data'!G27</f>
        <v>0</v>
      </c>
      <c r="CC6" s="392">
        <f>+'Water Data'!G28</f>
        <v>0</v>
      </c>
      <c r="CD6" s="392">
        <f>+'Water Data'!G29</f>
        <v>0</v>
      </c>
      <c r="CE6" s="392">
        <f>+'Water Data'!H27</f>
        <v>0</v>
      </c>
      <c r="CF6" s="392" t="str">
        <f>+'Water Data'!H28</f>
        <v>Yes</v>
      </c>
      <c r="CG6" s="392">
        <f>+'Water Data'!H29</f>
        <v>0</v>
      </c>
      <c r="CH6" s="392">
        <f>+'Water Data'!I27</f>
        <v>0</v>
      </c>
      <c r="CI6" s="392" t="str">
        <f>+'Water Data'!I28</f>
        <v>Yes</v>
      </c>
      <c r="CJ6" s="392">
        <f>+'Water Data'!I29</f>
        <v>0</v>
      </c>
      <c r="CK6" s="392">
        <f>+'Sanitation Data'!D28</f>
        <v>0</v>
      </c>
      <c r="CL6" s="392">
        <f>+'Sanitation Data'!D29</f>
        <v>0</v>
      </c>
      <c r="CM6" s="392">
        <f>+'Sanitation Data'!D30</f>
        <v>0</v>
      </c>
      <c r="CN6" s="392">
        <f>+'Sanitation Data'!D31</f>
        <v>0</v>
      </c>
      <c r="CO6" s="392">
        <f>+'Sanitation Data'!D32</f>
        <v>0</v>
      </c>
      <c r="CP6" s="392">
        <f>+'Sanitation Data'!E28</f>
        <v>0</v>
      </c>
      <c r="CQ6" s="392">
        <f>+'Sanitation Data'!E29</f>
        <v>0</v>
      </c>
      <c r="CR6" s="392">
        <f>+'Sanitation Data'!E30</f>
        <v>0</v>
      </c>
      <c r="CS6" s="392">
        <f>+'Sanitation Data'!E31</f>
        <v>0</v>
      </c>
      <c r="CT6" s="392">
        <f>+'Sanitation Data'!E32</f>
        <v>0</v>
      </c>
      <c r="CU6" s="392">
        <f>+'Sanitation Data'!F28</f>
        <v>0</v>
      </c>
      <c r="CV6" s="392">
        <f>+'Sanitation Data'!F29</f>
        <v>0</v>
      </c>
      <c r="CW6" s="392">
        <f>+'Sanitation Data'!F30</f>
        <v>0</v>
      </c>
      <c r="CX6" s="392">
        <f>+'Sanitation Data'!F31</f>
        <v>0</v>
      </c>
      <c r="CY6" s="392">
        <f>+'Sanitation Data'!F32</f>
        <v>0</v>
      </c>
      <c r="CZ6" s="392">
        <f>+'Sanitation Data'!G28</f>
        <v>0</v>
      </c>
      <c r="DA6" s="392">
        <f>+'Sanitation Data'!G29</f>
        <v>0</v>
      </c>
      <c r="DB6" s="392">
        <f>+'Sanitation Data'!G30</f>
        <v>0</v>
      </c>
      <c r="DC6" s="392">
        <f>+'Sanitation Data'!G31</f>
        <v>0</v>
      </c>
      <c r="DD6" s="392">
        <f>+'Sanitation Data'!G32</f>
        <v>0</v>
      </c>
      <c r="DE6" s="392">
        <f>+'Sanitation Data'!H28</f>
        <v>0</v>
      </c>
      <c r="DF6" s="392">
        <f>+'Sanitation Data'!H29</f>
        <v>0</v>
      </c>
      <c r="DG6" s="392">
        <f>+'Sanitation Data'!H30</f>
        <v>0</v>
      </c>
      <c r="DH6" s="392">
        <f>+'Sanitation Data'!H31</f>
        <v>0</v>
      </c>
      <c r="DI6" s="392">
        <f>+'Sanitation Data'!H32</f>
        <v>0</v>
      </c>
      <c r="DJ6" s="392">
        <f>+'Sanitation Data'!I28</f>
        <v>0</v>
      </c>
      <c r="DK6" s="392">
        <f>+'Sanitation Data'!I29</f>
        <v>0</v>
      </c>
      <c r="DL6" s="392">
        <f>+'Sanitation Data'!I30</f>
        <v>0</v>
      </c>
      <c r="DM6" s="392">
        <f>+'Sanitation Data'!I31</f>
        <v>0</v>
      </c>
      <c r="DN6" s="392">
        <f>+'Sanitation Data'!I32</f>
        <v>0</v>
      </c>
      <c r="DO6" s="392">
        <f>+'Hygiene Data'!D11</f>
        <v>0</v>
      </c>
      <c r="DP6" s="392">
        <f>+'Hygiene Data'!D12</f>
        <v>0</v>
      </c>
      <c r="DQ6" s="392">
        <f>+'Hygiene Data'!D13</f>
        <v>0</v>
      </c>
      <c r="DR6" s="392">
        <f>+'Hygiene Data'!E11</f>
        <v>0</v>
      </c>
      <c r="DS6" s="392">
        <f>+'Hygiene Data'!E12</f>
        <v>0</v>
      </c>
      <c r="DT6" s="392">
        <f>+'Hygiene Data'!E13</f>
        <v>0</v>
      </c>
      <c r="DU6" s="392">
        <f>+'Hygiene Data'!F11</f>
        <v>0</v>
      </c>
      <c r="DV6" s="392">
        <f>+'Hygiene Data'!F12</f>
        <v>0</v>
      </c>
      <c r="DW6" s="392">
        <f>+'Hygiene Data'!F13</f>
        <v>0</v>
      </c>
      <c r="DX6" s="392">
        <f>+'Hygiene Data'!G11</f>
        <v>0</v>
      </c>
      <c r="DY6" s="392">
        <f>+'Hygiene Data'!G12</f>
        <v>0</v>
      </c>
      <c r="DZ6" s="392">
        <f>+'Hygiene Data'!G13</f>
        <v>0</v>
      </c>
      <c r="EA6" s="392">
        <f>+'Hygiene Data'!H11</f>
        <v>0</v>
      </c>
      <c r="EB6" s="392">
        <f>+'Hygiene Data'!H12</f>
        <v>0</v>
      </c>
      <c r="EC6" s="392">
        <f>+'Hygiene Data'!H13</f>
        <v>0</v>
      </c>
      <c r="ED6" s="392">
        <f>+'Hygiene Data'!I11</f>
        <v>0</v>
      </c>
      <c r="EE6" s="392">
        <f>+'Hygiene Data'!I12</f>
        <v>0</v>
      </c>
      <c r="EF6" s="392">
        <f>+'Hygiene Data'!I13</f>
        <v>0</v>
      </c>
    </row>
    <row r="7" spans="1:136" x14ac:dyDescent="0.25">
      <c r="A7" s="501" t="str">
        <f ca="1">+IF(OFFSET('Water Data'!$B$2,0,10*ROW('Water Data'!E1))="","",OFFSET('Water Data'!$B$2,0,10*ROW('Water Data'!E1)))</f>
        <v>ZMB_2013_SACMEQ</v>
      </c>
      <c r="B7" s="50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28">
        <f t="shared" ref="C7:C70" ca="1" si="0">+IF(ISNUMBER(VALUE(MID(A7,5,4))), VALUE(MID(A7, 5,4)),"")</f>
        <v>2013</v>
      </c>
      <c r="D7" s="529"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2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83.8</v>
      </c>
      <c r="Q7" s="52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3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0"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3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3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0"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3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2" t="str">
        <f ca="1">+IF(OFFSET('Water Data'!$D$27,0,10*ROW('Water Data'!D1))="","",OFFSET('Water Data'!$D$27,0,10*ROW('Water Data'!D1)))</f>
        <v/>
      </c>
      <c r="BT7" s="392" t="str">
        <f ca="1">+IF(OFFSET('Water Data'!$D$28,0,10*ROW('Water Data'!D1))="","",OFFSET('Water Data'!$D$28,0,10*ROW('Water Data'!D1)))</f>
        <v/>
      </c>
      <c r="BU7" s="392" t="str">
        <f ca="1">+IF(OFFSET('Water Data'!$D$29,0,10*ROW('Water Data'!D1))="","",OFFSET('Water Data'!$D$29,0,10*ROW('Water Data'!D1)))</f>
        <v/>
      </c>
      <c r="BV7" s="392" t="str">
        <f ca="1">+IF(OFFSET('Water Data'!$E$27,0,10*ROW('Water Data'!E1))="","",OFFSET('Water Data'!$E$27,0,10*ROW('Water Data'!E1)))</f>
        <v/>
      </c>
      <c r="BW7" s="392" t="str">
        <f ca="1">+IF(OFFSET('Water Data'!$E$28,0,10*ROW('Water Data'!E1))="","",OFFSET('Water Data'!$E$28,0,10*ROW('Water Data'!E1)))</f>
        <v/>
      </c>
      <c r="BX7" s="392" t="str">
        <f ca="1">+IF(OFFSET('Water Data'!$E$29,0,10*ROW('Water Data'!E1))="","",OFFSET('Water Data'!$E$29,0,10*ROW('Water Data'!E1)))</f>
        <v/>
      </c>
      <c r="BY7" s="392" t="str">
        <f ca="1">+IF(OFFSET('Water Data'!$F$27,0,10*ROW('Water Data'!F1))="","",OFFSET('Water Data'!$F$27,0,10*ROW('Water Data'!F1)))</f>
        <v/>
      </c>
      <c r="BZ7" s="392" t="str">
        <f ca="1">+IF(OFFSET('Water Data'!$F$28,0,10*ROW('Water Data'!F1))="","",OFFSET('Water Data'!$F$28,0,10*ROW('Water Data'!F1)))</f>
        <v/>
      </c>
      <c r="CA7" s="392" t="str">
        <f ca="1">+IF(OFFSET('Water Data'!$F$29,0,10*ROW('Water Data'!F1))="","",OFFSET('Water Data'!$F$29,0,10*ROW('Water Data'!F1)))</f>
        <v/>
      </c>
      <c r="CB7" s="392" t="str">
        <f ca="1">+IF(OFFSET('Water Data'!$G$27,0,10*ROW('Water Data'!G1))="","",OFFSET('Water Data'!$G$27,0,10*ROW('Water Data'!G1)))</f>
        <v/>
      </c>
      <c r="CC7" s="392" t="str">
        <f ca="1">+IF(OFFSET('Water Data'!$G$28,0,10*ROW('Water Data'!G1))="","",OFFSET('Water Data'!$G$28,0,10*ROW('Water Data'!G1)))</f>
        <v/>
      </c>
      <c r="CD7" s="392" t="str">
        <f ca="1">+IF(OFFSET('Water Data'!$G$29,0,10*ROW('Water Data'!G1))="","",OFFSET('Water Data'!$G$29,0,10*ROW('Water Data'!G1)))</f>
        <v/>
      </c>
      <c r="CE7" s="392" t="str">
        <f ca="1">+IF(OFFSET('Water Data'!$H$27,0,10*ROW('Water Data'!H1))="","",OFFSET('Water Data'!$H$27,0,10*ROW('Water Data'!H1)))</f>
        <v>Yes</v>
      </c>
      <c r="CF7" s="392" t="str">
        <f ca="1">+IF(OFFSET('Water Data'!$H$28,0,10*ROW('Water Data'!H1))="","",OFFSET('Water Data'!$H$28,0,10*ROW('Water Data'!H1)))</f>
        <v/>
      </c>
      <c r="CG7" s="392" t="str">
        <f ca="1">+IF(OFFSET('Water Data'!$H$29,0,10*ROW('Water Data'!H1))="","",OFFSET('Water Data'!$H$29,0,10*ROW('Water Data'!H1)))</f>
        <v/>
      </c>
      <c r="CH7" s="392" t="str">
        <f ca="1">+IF(OFFSET('Water Data'!$I$27,0,10*ROW('Water Data'!I1))="","",OFFSET('Water Data'!$I$27,0,10*ROW('Water Data'!I1)))</f>
        <v/>
      </c>
      <c r="CI7" s="392" t="str">
        <f ca="1">+IF(OFFSET('Water Data'!$I$28,0,10*ROW('Water Data'!I1))="","",OFFSET('Water Data'!$I$28,0,10*ROW('Water Data'!I1)))</f>
        <v/>
      </c>
      <c r="CJ7" s="392" t="str">
        <f ca="1">+IF(OFFSET('Water Data'!$I$29,0,10*ROW('Water Data'!I1))="","",OFFSET('Water Data'!$I$29,0,10*ROW('Water Data'!I1)))</f>
        <v/>
      </c>
      <c r="CK7" s="392" t="str">
        <f ca="1">+IF(OFFSET('Sanitation Data'!$D$28,0,10*ROW('Sanitation Data'!D1))="","",OFFSET('Sanitation Data'!$D$28,0,10*ROW('Sanitation Data'!D1)))</f>
        <v/>
      </c>
      <c r="CL7" s="392" t="str">
        <f ca="1">+IF(OFFSET('Sanitation Data'!$D$29,0,10*ROW('Sanitation Data'!D1))="","",OFFSET('Sanitation Data'!$D$29,0,10*ROW('Sanitation Data'!D1)))</f>
        <v/>
      </c>
      <c r="CM7" s="392" t="str">
        <f ca="1">+IF(OFFSET('Sanitation Data'!$D$30,0,10*ROW('Sanitation Data'!D1))="","",OFFSET('Sanitation Data'!$D$30,0,10*ROW('Sanitation Data'!D1)))</f>
        <v/>
      </c>
      <c r="CN7" s="392" t="str">
        <f ca="1">+IF(OFFSET('Sanitation Data'!$D$31,0,10*ROW('Sanitation Data'!D1))="","",OFFSET('Sanitation Data'!$D$31,0,10*ROW('Sanitation Data'!D1)))</f>
        <v/>
      </c>
      <c r="CO7" s="392" t="str">
        <f ca="1">+IF(OFFSET('Sanitation Data'!$D$32,0,10*ROW('Sanitation Data'!D1))="","",OFFSET('Sanitation Data'!$D$32,0,10*ROW('Sanitation Data'!D1)))</f>
        <v/>
      </c>
      <c r="CP7" s="392" t="str">
        <f ca="1">+IF(OFFSET('Sanitation Data'!$E$28,0,10*ROW('Sanitation Data'!E1))="","",OFFSET('Sanitation Data'!$E$28,0,10*ROW('Sanitation Data'!E1)))</f>
        <v/>
      </c>
      <c r="CQ7" s="392" t="str">
        <f ca="1">+IF(OFFSET('Sanitation Data'!$E$29,0,10*ROW('Sanitation Data'!E1))="","",OFFSET('Sanitation Data'!$E$29,0,10*ROW('Sanitation Data'!E1)))</f>
        <v/>
      </c>
      <c r="CR7" s="392" t="str">
        <f ca="1">+IF(OFFSET('Sanitation Data'!$E$30,0,10*ROW('Sanitation Data'!E1))="","",OFFSET('Sanitation Data'!$E$30,0,10*ROW('Sanitation Data'!E1)))</f>
        <v/>
      </c>
      <c r="CS7" s="392" t="str">
        <f ca="1">+IF(OFFSET('Sanitation Data'!$E$31,0,10*ROW('Sanitation Data'!E1))="","",OFFSET('Sanitation Data'!$E$31,0,10*ROW('Sanitation Data'!E1)))</f>
        <v/>
      </c>
      <c r="CT7" s="392" t="str">
        <f ca="1">+IF(OFFSET('Sanitation Data'!$E$32,0,10*ROW('Sanitation Data'!E1))="","",OFFSET('Sanitation Data'!$E$32,0,10*ROW('Sanitation Data'!E1)))</f>
        <v/>
      </c>
      <c r="CU7" s="392" t="str">
        <f ca="1">+IF(OFFSET('Sanitation Data'!$F$28,0,10*ROW('Sanitation Data'!F1))="","",OFFSET('Sanitation Data'!$F$28,0,10*ROW('Sanitation Data'!F1)))</f>
        <v/>
      </c>
      <c r="CV7" s="392" t="str">
        <f ca="1">+IF(OFFSET('Sanitation Data'!$F$29,0,10*ROW('Sanitation Data'!F1))="","",OFFSET('Sanitation Data'!$F$29,0,10*ROW('Sanitation Data'!F1)))</f>
        <v/>
      </c>
      <c r="CW7" s="392" t="str">
        <f ca="1">+IF(OFFSET('Sanitation Data'!$F$30,0,10*ROW('Sanitation Data'!F1))="","",OFFSET('Sanitation Data'!$F$30,0,10*ROW('Sanitation Data'!F1)))</f>
        <v/>
      </c>
      <c r="CX7" s="392" t="str">
        <f ca="1">+IF(OFFSET('Sanitation Data'!$F$31,0,10*ROW('Sanitation Data'!F1))="","",OFFSET('Sanitation Data'!$F$31,0,10*ROW('Sanitation Data'!F1)))</f>
        <v/>
      </c>
      <c r="CY7" s="392" t="str">
        <f ca="1">+IF(OFFSET('Sanitation Data'!$F$32,0,10*ROW('Sanitation Data'!F1))="","",OFFSET('Sanitation Data'!$F$32,0,10*ROW('Sanitation Data'!F1)))</f>
        <v/>
      </c>
      <c r="CZ7" s="392" t="str">
        <f ca="1">+IF(OFFSET('Sanitation Data'!$G$28,0,10*ROW('Sanitation Data'!G1))="","",OFFSET('Sanitation Data'!$G$28,0,10*ROW('Sanitation Data'!G1)))</f>
        <v/>
      </c>
      <c r="DA7" s="392" t="str">
        <f ca="1">+IF(OFFSET('Sanitation Data'!$G$29,0,10*ROW('Sanitation Data'!G1))="","",OFFSET('Sanitation Data'!$G$29,0,10*ROW('Sanitation Data'!G1)))</f>
        <v/>
      </c>
      <c r="DB7" s="392" t="str">
        <f ca="1">+IF(OFFSET('Sanitation Data'!$G$30,0,10*ROW('Sanitation Data'!G1))="","",OFFSET('Sanitation Data'!$G$30,0,10*ROW('Sanitation Data'!G1)))</f>
        <v/>
      </c>
      <c r="DC7" s="392" t="str">
        <f ca="1">+IF(OFFSET('Sanitation Data'!$G$31,0,10*ROW('Sanitation Data'!G1))="","",OFFSET('Sanitation Data'!$G$31,0,10*ROW('Sanitation Data'!G1)))</f>
        <v/>
      </c>
      <c r="DD7" s="392" t="str">
        <f ca="1">+IF(OFFSET('Sanitation Data'!$G$32,0,10*ROW('Sanitation Data'!G1))="","",OFFSET('Sanitation Data'!$G$32,0,10*ROW('Sanitation Data'!G1)))</f>
        <v/>
      </c>
      <c r="DE7" s="392" t="str">
        <f ca="1">+IF(OFFSET('Sanitation Data'!$H$28,0,10*ROW('Sanitation Data'!H1))="","",OFFSET('Sanitation Data'!$H$28,0,10*ROW('Sanitation Data'!H1)))</f>
        <v/>
      </c>
      <c r="DF7" s="392" t="str">
        <f ca="1">+IF(OFFSET('Sanitation Data'!$H$29,0,10*ROW('Sanitation Data'!H1))="","",OFFSET('Sanitation Data'!$H$29,0,10*ROW('Sanitation Data'!H1)))</f>
        <v/>
      </c>
      <c r="DG7" s="392" t="str">
        <f ca="1">+IF(OFFSET('Sanitation Data'!$H$30,0,10*ROW('Sanitation Data'!H1))="","",OFFSET('Sanitation Data'!$H$30,0,10*ROW('Sanitation Data'!H1)))</f>
        <v/>
      </c>
      <c r="DH7" s="392" t="str">
        <f ca="1">+IF(OFFSET('Sanitation Data'!$H$31,0,10*ROW('Sanitation Data'!H1))="","",OFFSET('Sanitation Data'!$H$31,0,10*ROW('Sanitation Data'!H1)))</f>
        <v/>
      </c>
      <c r="DI7" s="392" t="str">
        <f ca="1">+IF(OFFSET('Sanitation Data'!$H$32,0,10*ROW('Sanitation Data'!H1))="","",OFFSET('Sanitation Data'!$H$32,0,10*ROW('Sanitation Data'!H1)))</f>
        <v/>
      </c>
      <c r="DJ7" s="392" t="str">
        <f ca="1">+IF(OFFSET('Sanitation Data'!$I$28,0,10*ROW('Sanitation Data'!I1))="","",OFFSET('Sanitation Data'!$I$28,0,10*ROW('Sanitation Data'!I1)))</f>
        <v/>
      </c>
      <c r="DK7" s="392" t="str">
        <f ca="1">+IF(OFFSET('Sanitation Data'!$I$29,0,10*ROW('Sanitation Data'!I1))="","",OFFSET('Sanitation Data'!$I$29,0,10*ROW('Sanitation Data'!I1)))</f>
        <v/>
      </c>
      <c r="DL7" s="392" t="str">
        <f ca="1">+IF(OFFSET('Sanitation Data'!$I$30,0,10*ROW('Sanitation Data'!I1))="","",OFFSET('Sanitation Data'!$I$30,0,10*ROW('Sanitation Data'!I1)))</f>
        <v/>
      </c>
      <c r="DM7" s="392" t="str">
        <f ca="1">+IF(OFFSET('Sanitation Data'!$I$31,0,10*ROW('Sanitation Data'!I1))="","",OFFSET('Sanitation Data'!$I$31,0,10*ROW('Sanitation Data'!I1)))</f>
        <v/>
      </c>
      <c r="DN7" s="392" t="str">
        <f ca="1">+IF(OFFSET('Sanitation Data'!$I$32,0,10*ROW('Sanitation Data'!I1))="","",OFFSET('Sanitation Data'!$I$32,0,10*ROW('Sanitation Data'!I1)))</f>
        <v/>
      </c>
      <c r="DO7" s="392" t="str">
        <f ca="1">+IF(OFFSET('Hygiene Data'!$D$11,0,10*ROW('Hygiene Data'!D1))="","",OFFSET('Hygiene Data'!$D$11,0,10*ROW('Hygiene Data'!D1)))</f>
        <v/>
      </c>
      <c r="DP7" s="392" t="str">
        <f ca="1">+IF(OFFSET('Hygiene Data'!$D$12,0,10*ROW('Hygiene Data'!D1))="","",OFFSET('Hygiene Data'!$D$12,0,10*ROW('Hygiene Data'!D1)))</f>
        <v/>
      </c>
      <c r="DQ7" s="392" t="str">
        <f ca="1">+IF(OFFSET('Hygiene Data'!$D$13,0,10*ROW('Hygiene Data'!D1))="","",OFFSET('Hygiene Data'!$D$13,0,10*ROW('Hygiene Data'!D1)))</f>
        <v/>
      </c>
      <c r="DR7" s="392" t="str">
        <f ca="1">+IF(OFFSET('Hygiene Data'!$E$11,0,10*ROW('Hygiene Data'!E1))="","",OFFSET('Hygiene Data'!$E$11,0,10*ROW('Hygiene Data'!E1)))</f>
        <v/>
      </c>
      <c r="DS7" s="392" t="str">
        <f ca="1">+IF(OFFSET('Hygiene Data'!$E$12,0,10*ROW('Hygiene Data'!E1))="","",OFFSET('Hygiene Data'!$E$12,0,10*ROW('Hygiene Data'!E1)))</f>
        <v/>
      </c>
      <c r="DT7" s="392" t="str">
        <f ca="1">+IF(OFFSET('Hygiene Data'!$E$13,0,10*ROW('Hygiene Data'!E1))="","",OFFSET('Hygiene Data'!$E$13,0,10*ROW('Hygiene Data'!E1)))</f>
        <v/>
      </c>
      <c r="DU7" s="392" t="str">
        <f ca="1">+IF(OFFSET('Hygiene Data'!$F$11,0,10*ROW('Hygiene Data'!F1))="","",OFFSET('Hygiene Data'!$F$11,0,10*ROW('Hygiene Data'!F1)))</f>
        <v/>
      </c>
      <c r="DV7" s="392" t="str">
        <f ca="1">+IF(OFFSET('Hygiene Data'!$F$12,0,10*ROW('Hygiene Data'!F1))="","",OFFSET('Hygiene Data'!$F$12,0,10*ROW('Hygiene Data'!F1)))</f>
        <v/>
      </c>
      <c r="DW7" s="392" t="str">
        <f ca="1">+IF(OFFSET('Hygiene Data'!$F$13,0,10*ROW('Hygiene Data'!F1))="","",OFFSET('Hygiene Data'!$F$13,0,10*ROW('Hygiene Data'!F1)))</f>
        <v/>
      </c>
      <c r="DX7" s="392" t="str">
        <f ca="1">+IF(OFFSET('Hygiene Data'!$G$11,0,10*ROW('Hygiene Data'!G1))="","",OFFSET('Hygiene Data'!$G$11,0,10*ROW('Hygiene Data'!G1)))</f>
        <v/>
      </c>
      <c r="DY7" s="392" t="str">
        <f ca="1">+IF(OFFSET('Hygiene Data'!$G$12,0,10*ROW('Hygiene Data'!G1))="","",OFFSET('Hygiene Data'!$G$12,0,10*ROW('Hygiene Data'!G1)))</f>
        <v/>
      </c>
      <c r="DZ7" s="392" t="str">
        <f ca="1">+IF(OFFSET('Hygiene Data'!$G$13,0,10*ROW('Hygiene Data'!G1))="","",OFFSET('Hygiene Data'!$G$13,0,10*ROW('Hygiene Data'!G1)))</f>
        <v/>
      </c>
      <c r="EA7" s="392" t="str">
        <f ca="1">+IF(OFFSET('Hygiene Data'!$H$11,0,10*ROW('Hygiene Data'!H1))="","",OFFSET('Hygiene Data'!$H$11,0,10*ROW('Hygiene Data'!H1)))</f>
        <v/>
      </c>
      <c r="EB7" s="392" t="str">
        <f ca="1">+IF(OFFSET('Hygiene Data'!$H$12,0,10*ROW('Hygiene Data'!H1))="","",OFFSET('Hygiene Data'!$H$12,0,10*ROW('Hygiene Data'!H1)))</f>
        <v/>
      </c>
      <c r="EC7" s="392" t="str">
        <f ca="1">+IF(OFFSET('Hygiene Data'!$H$13,0,10*ROW('Hygiene Data'!H1))="","",OFFSET('Hygiene Data'!$H$13,0,10*ROW('Hygiene Data'!H1)))</f>
        <v/>
      </c>
      <c r="ED7" s="392" t="str">
        <f ca="1">+IF(OFFSET('Hygiene Data'!$I$11,0,10*ROW('Hygiene Data'!I1))="","",OFFSET('Hygiene Data'!$I$11,0,10*ROW('Hygiene Data'!I1)))</f>
        <v/>
      </c>
      <c r="EE7" s="392" t="str">
        <f ca="1">+IF(OFFSET('Hygiene Data'!$I$12,0,10*ROW('Hygiene Data'!I1))="","",OFFSET('Hygiene Data'!$I$12,0,10*ROW('Hygiene Data'!I1)))</f>
        <v/>
      </c>
      <c r="EF7" s="392" t="str">
        <f ca="1">+IF(OFFSET('Hygiene Data'!$I$13,0,10*ROW('Hygiene Data'!I1))="","",OFFSET('Hygiene Data'!$I$13,0,10*ROW('Hygiene Data'!I1)))</f>
        <v/>
      </c>
    </row>
    <row r="8" spans="1:136" x14ac:dyDescent="0.25">
      <c r="A8" s="501" t="str">
        <f ca="1">+IF(OFFSET('Water Data'!$B$2,0,10*ROW('Water Data'!E2))="","",OFFSET('Water Data'!$B$2,0,10*ROW('Water Data'!E2)))</f>
        <v>ZMB_2013_EMIS</v>
      </c>
      <c r="B8" s="50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28">
        <f t="shared" ca="1" si="0"/>
        <v>2013</v>
      </c>
      <c r="D8" s="52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9"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[90]</v>
      </c>
      <c r="F8" s="529" t="str">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[90]</v>
      </c>
      <c r="G8" s="52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3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3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30" t="str">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[59]</v>
      </c>
      <c r="Y8" s="53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0"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[59]</v>
      </c>
      <c r="AA8" s="53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3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3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3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3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3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3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3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3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3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3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92" t="str">
        <f ca="1">+IF(OFFSET('Water Data'!$D$27,0,10*ROW('Water Data'!D2))="","",OFFSET('Water Data'!$D$27,0,10*ROW('Water Data'!D2)))</f>
        <v/>
      </c>
      <c r="BT8" s="392" t="str">
        <f ca="1">+IF(OFFSET('Water Data'!$D$28,0,10*ROW('Water Data'!D2))="","",OFFSET('Water Data'!$D$28,0,10*ROW('Water Data'!D2)))</f>
        <v>No</v>
      </c>
      <c r="BU8" s="392" t="str">
        <f ca="1">+IF(OFFSET('Water Data'!$D$29,0,10*ROW('Water Data'!D2))="","",OFFSET('Water Data'!$D$29,0,10*ROW('Water Data'!D2)))</f>
        <v>No</v>
      </c>
      <c r="BV8" s="392" t="str">
        <f ca="1">+IF(OFFSET('Water Data'!$E$27,0,10*ROW('Water Data'!E2))="","",OFFSET('Water Data'!$E$27,0,10*ROW('Water Data'!E2)))</f>
        <v/>
      </c>
      <c r="BW8" s="392" t="str">
        <f ca="1">+IF(OFFSET('Water Data'!$E$28,0,10*ROW('Water Data'!E2))="","",OFFSET('Water Data'!$E$28,0,10*ROW('Water Data'!E2)))</f>
        <v/>
      </c>
      <c r="BX8" s="392" t="str">
        <f ca="1">+IF(OFFSET('Water Data'!$E$29,0,10*ROW('Water Data'!E2))="","",OFFSET('Water Data'!$E$29,0,10*ROW('Water Data'!E2)))</f>
        <v/>
      </c>
      <c r="BY8" s="392" t="str">
        <f ca="1">+IF(OFFSET('Water Data'!$F$27,0,10*ROW('Water Data'!F2))="","",OFFSET('Water Data'!$F$27,0,10*ROW('Water Data'!F2)))</f>
        <v/>
      </c>
      <c r="BZ8" s="392" t="str">
        <f ca="1">+IF(OFFSET('Water Data'!$F$28,0,10*ROW('Water Data'!F2))="","",OFFSET('Water Data'!$F$28,0,10*ROW('Water Data'!F2)))</f>
        <v/>
      </c>
      <c r="CA8" s="392" t="str">
        <f ca="1">+IF(OFFSET('Water Data'!$F$29,0,10*ROW('Water Data'!F2))="","",OFFSET('Water Data'!$F$29,0,10*ROW('Water Data'!F2)))</f>
        <v/>
      </c>
      <c r="CB8" s="392" t="str">
        <f ca="1">+IF(OFFSET('Water Data'!$G$27,0,10*ROW('Water Data'!G2))="","",OFFSET('Water Data'!$G$27,0,10*ROW('Water Data'!G2)))</f>
        <v/>
      </c>
      <c r="CC8" s="392" t="str">
        <f ca="1">+IF(OFFSET('Water Data'!$G$28,0,10*ROW('Water Data'!G2))="","",OFFSET('Water Data'!$G$28,0,10*ROW('Water Data'!G2)))</f>
        <v/>
      </c>
      <c r="CD8" s="392" t="str">
        <f ca="1">+IF(OFFSET('Water Data'!$G$29,0,10*ROW('Water Data'!G2))="","",OFFSET('Water Data'!$G$29,0,10*ROW('Water Data'!G2)))</f>
        <v/>
      </c>
      <c r="CE8" s="392" t="str">
        <f ca="1">+IF(OFFSET('Water Data'!$H$27,0,10*ROW('Water Data'!H2))="","",OFFSET('Water Data'!$H$27,0,10*ROW('Water Data'!H2)))</f>
        <v/>
      </c>
      <c r="CF8" s="392" t="str">
        <f ca="1">+IF(OFFSET('Water Data'!$H$28,0,10*ROW('Water Data'!H2))="","",OFFSET('Water Data'!$H$28,0,10*ROW('Water Data'!H2)))</f>
        <v/>
      </c>
      <c r="CG8" s="392" t="str">
        <f ca="1">+IF(OFFSET('Water Data'!$H$29,0,10*ROW('Water Data'!H2))="","",OFFSET('Water Data'!$H$29,0,10*ROW('Water Data'!H2)))</f>
        <v/>
      </c>
      <c r="CH8" s="392" t="str">
        <f ca="1">+IF(OFFSET('Water Data'!$I$27,0,10*ROW('Water Data'!I2))="","",OFFSET('Water Data'!$I$27,0,10*ROW('Water Data'!I2)))</f>
        <v/>
      </c>
      <c r="CI8" s="392" t="str">
        <f ca="1">+IF(OFFSET('Water Data'!$I$28,0,10*ROW('Water Data'!I2))="","",OFFSET('Water Data'!$I$28,0,10*ROW('Water Data'!I2)))</f>
        <v/>
      </c>
      <c r="CJ8" s="392" t="str">
        <f ca="1">+IF(OFFSET('Water Data'!$I$29,0,10*ROW('Water Data'!I2))="","",OFFSET('Water Data'!$I$29,0,10*ROW('Water Data'!I2)))</f>
        <v/>
      </c>
      <c r="CK8" s="392" t="str">
        <f ca="1">+IF(OFFSET('Sanitation Data'!$D$28,0,10*ROW('Sanitation Data'!D2))="","",OFFSET('Sanitation Data'!$D$28,0,10*ROW('Sanitation Data'!D2)))</f>
        <v/>
      </c>
      <c r="CL8" s="392" t="str">
        <f ca="1">+IF(OFFSET('Sanitation Data'!$D$29,0,10*ROW('Sanitation Data'!D2))="","",OFFSET('Sanitation Data'!$D$29,0,10*ROW('Sanitation Data'!D2)))</f>
        <v/>
      </c>
      <c r="CM8" s="392" t="str">
        <f ca="1">+IF(OFFSET('Sanitation Data'!$D$30,0,10*ROW('Sanitation Data'!D2))="","",OFFSET('Sanitation Data'!$D$30,0,10*ROW('Sanitation Data'!D2)))</f>
        <v>No</v>
      </c>
      <c r="CN8" s="392" t="str">
        <f ca="1">+IF(OFFSET('Sanitation Data'!$D$31,0,10*ROW('Sanitation Data'!D2))="","",OFFSET('Sanitation Data'!$D$31,0,10*ROW('Sanitation Data'!D2)))</f>
        <v/>
      </c>
      <c r="CO8" s="392" t="str">
        <f ca="1">+IF(OFFSET('Sanitation Data'!$D$32,0,10*ROW('Sanitation Data'!D2))="","",OFFSET('Sanitation Data'!$D$32,0,10*ROW('Sanitation Data'!D2)))</f>
        <v>No</v>
      </c>
      <c r="CP8" s="392" t="str">
        <f ca="1">+IF(OFFSET('Sanitation Data'!$E$28,0,10*ROW('Sanitation Data'!E2))="","",OFFSET('Sanitation Data'!$E$28,0,10*ROW('Sanitation Data'!E2)))</f>
        <v/>
      </c>
      <c r="CQ8" s="392" t="str">
        <f ca="1">+IF(OFFSET('Sanitation Data'!$E$29,0,10*ROW('Sanitation Data'!E2))="","",OFFSET('Sanitation Data'!$E$29,0,10*ROW('Sanitation Data'!E2)))</f>
        <v/>
      </c>
      <c r="CR8" s="392" t="str">
        <f ca="1">+IF(OFFSET('Sanitation Data'!$E$30,0,10*ROW('Sanitation Data'!E2))="","",OFFSET('Sanitation Data'!$E$30,0,10*ROW('Sanitation Data'!E2)))</f>
        <v/>
      </c>
      <c r="CS8" s="392" t="str">
        <f ca="1">+IF(OFFSET('Sanitation Data'!$E$31,0,10*ROW('Sanitation Data'!E2))="","",OFFSET('Sanitation Data'!$E$31,0,10*ROW('Sanitation Data'!E2)))</f>
        <v/>
      </c>
      <c r="CT8" s="392" t="str">
        <f ca="1">+IF(OFFSET('Sanitation Data'!$E$32,0,10*ROW('Sanitation Data'!E2))="","",OFFSET('Sanitation Data'!$E$32,0,10*ROW('Sanitation Data'!E2)))</f>
        <v/>
      </c>
      <c r="CU8" s="392" t="str">
        <f ca="1">+IF(OFFSET('Sanitation Data'!$F$28,0,10*ROW('Sanitation Data'!F2))="","",OFFSET('Sanitation Data'!$F$28,0,10*ROW('Sanitation Data'!F2)))</f>
        <v/>
      </c>
      <c r="CV8" s="392" t="str">
        <f ca="1">+IF(OFFSET('Sanitation Data'!$F$29,0,10*ROW('Sanitation Data'!F2))="","",OFFSET('Sanitation Data'!$F$29,0,10*ROW('Sanitation Data'!F2)))</f>
        <v/>
      </c>
      <c r="CW8" s="392" t="str">
        <f ca="1">+IF(OFFSET('Sanitation Data'!$F$30,0,10*ROW('Sanitation Data'!F2))="","",OFFSET('Sanitation Data'!$F$30,0,10*ROW('Sanitation Data'!F2)))</f>
        <v/>
      </c>
      <c r="CX8" s="392" t="str">
        <f ca="1">+IF(OFFSET('Sanitation Data'!$F$31,0,10*ROW('Sanitation Data'!F2))="","",OFFSET('Sanitation Data'!$F$31,0,10*ROW('Sanitation Data'!F2)))</f>
        <v/>
      </c>
      <c r="CY8" s="392" t="str">
        <f ca="1">+IF(OFFSET('Sanitation Data'!$F$32,0,10*ROW('Sanitation Data'!F2))="","",OFFSET('Sanitation Data'!$F$32,0,10*ROW('Sanitation Data'!F2)))</f>
        <v/>
      </c>
      <c r="CZ8" s="392" t="str">
        <f ca="1">+IF(OFFSET('Sanitation Data'!$G$28,0,10*ROW('Sanitation Data'!G2))="","",OFFSET('Sanitation Data'!$G$28,0,10*ROW('Sanitation Data'!G2)))</f>
        <v/>
      </c>
      <c r="DA8" s="392" t="str">
        <f ca="1">+IF(OFFSET('Sanitation Data'!$G$29,0,10*ROW('Sanitation Data'!G2))="","",OFFSET('Sanitation Data'!$G$29,0,10*ROW('Sanitation Data'!G2)))</f>
        <v/>
      </c>
      <c r="DB8" s="392" t="str">
        <f ca="1">+IF(OFFSET('Sanitation Data'!$G$30,0,10*ROW('Sanitation Data'!G2))="","",OFFSET('Sanitation Data'!$G$30,0,10*ROW('Sanitation Data'!G2)))</f>
        <v/>
      </c>
      <c r="DC8" s="392" t="str">
        <f ca="1">+IF(OFFSET('Sanitation Data'!$G$31,0,10*ROW('Sanitation Data'!G2))="","",OFFSET('Sanitation Data'!$G$31,0,10*ROW('Sanitation Data'!G2)))</f>
        <v/>
      </c>
      <c r="DD8" s="392" t="str">
        <f ca="1">+IF(OFFSET('Sanitation Data'!$G$32,0,10*ROW('Sanitation Data'!G2))="","",OFFSET('Sanitation Data'!$G$32,0,10*ROW('Sanitation Data'!G2)))</f>
        <v/>
      </c>
      <c r="DE8" s="392" t="str">
        <f ca="1">+IF(OFFSET('Sanitation Data'!$H$28,0,10*ROW('Sanitation Data'!H2))="","",OFFSET('Sanitation Data'!$H$28,0,10*ROW('Sanitation Data'!H2)))</f>
        <v/>
      </c>
      <c r="DF8" s="392" t="str">
        <f ca="1">+IF(OFFSET('Sanitation Data'!$H$29,0,10*ROW('Sanitation Data'!H2))="","",OFFSET('Sanitation Data'!$H$29,0,10*ROW('Sanitation Data'!H2)))</f>
        <v/>
      </c>
      <c r="DG8" s="392" t="str">
        <f ca="1">+IF(OFFSET('Sanitation Data'!$H$30,0,10*ROW('Sanitation Data'!H2))="","",OFFSET('Sanitation Data'!$H$30,0,10*ROW('Sanitation Data'!H2)))</f>
        <v/>
      </c>
      <c r="DH8" s="392" t="str">
        <f ca="1">+IF(OFFSET('Sanitation Data'!$H$31,0,10*ROW('Sanitation Data'!H2))="","",OFFSET('Sanitation Data'!$H$31,0,10*ROW('Sanitation Data'!H2)))</f>
        <v/>
      </c>
      <c r="DI8" s="392" t="str">
        <f ca="1">+IF(OFFSET('Sanitation Data'!$H$32,0,10*ROW('Sanitation Data'!H2))="","",OFFSET('Sanitation Data'!$H$32,0,10*ROW('Sanitation Data'!H2)))</f>
        <v/>
      </c>
      <c r="DJ8" s="392" t="str">
        <f ca="1">+IF(OFFSET('Sanitation Data'!$I$28,0,10*ROW('Sanitation Data'!I2))="","",OFFSET('Sanitation Data'!$I$28,0,10*ROW('Sanitation Data'!I2)))</f>
        <v/>
      </c>
      <c r="DK8" s="392" t="str">
        <f ca="1">+IF(OFFSET('Sanitation Data'!$I$29,0,10*ROW('Sanitation Data'!I2))="","",OFFSET('Sanitation Data'!$I$29,0,10*ROW('Sanitation Data'!I2)))</f>
        <v/>
      </c>
      <c r="DL8" s="392" t="str">
        <f ca="1">+IF(OFFSET('Sanitation Data'!$I$30,0,10*ROW('Sanitation Data'!I2))="","",OFFSET('Sanitation Data'!$I$30,0,10*ROW('Sanitation Data'!I2)))</f>
        <v/>
      </c>
      <c r="DM8" s="392" t="str">
        <f ca="1">+IF(OFFSET('Sanitation Data'!$I$31,0,10*ROW('Sanitation Data'!I2))="","",OFFSET('Sanitation Data'!$I$31,0,10*ROW('Sanitation Data'!I2)))</f>
        <v/>
      </c>
      <c r="DN8" s="392" t="str">
        <f ca="1">+IF(OFFSET('Sanitation Data'!$I$32,0,10*ROW('Sanitation Data'!I2))="","",OFFSET('Sanitation Data'!$I$32,0,10*ROW('Sanitation Data'!I2)))</f>
        <v/>
      </c>
      <c r="DO8" s="392" t="str">
        <f ca="1">+IF(OFFSET('Hygiene Data'!$D$11,0,10*ROW('Hygiene Data'!D2))="","",OFFSET('Hygiene Data'!$D$11,0,10*ROW('Hygiene Data'!D2)))</f>
        <v/>
      </c>
      <c r="DP8" s="392" t="str">
        <f ca="1">+IF(OFFSET('Hygiene Data'!$D$12,0,10*ROW('Hygiene Data'!D2))="","",OFFSET('Hygiene Data'!$D$12,0,10*ROW('Hygiene Data'!D2)))</f>
        <v/>
      </c>
      <c r="DQ8" s="392" t="str">
        <f ca="1">+IF(OFFSET('Hygiene Data'!$D$13,0,10*ROW('Hygiene Data'!D2))="","",OFFSET('Hygiene Data'!$D$13,0,10*ROW('Hygiene Data'!D2)))</f>
        <v/>
      </c>
      <c r="DR8" s="392" t="str">
        <f ca="1">+IF(OFFSET('Hygiene Data'!$E$11,0,10*ROW('Hygiene Data'!E2))="","",OFFSET('Hygiene Data'!$E$11,0,10*ROW('Hygiene Data'!E2)))</f>
        <v/>
      </c>
      <c r="DS8" s="392" t="str">
        <f ca="1">+IF(OFFSET('Hygiene Data'!$E$12,0,10*ROW('Hygiene Data'!E2))="","",OFFSET('Hygiene Data'!$E$12,0,10*ROW('Hygiene Data'!E2)))</f>
        <v/>
      </c>
      <c r="DT8" s="392" t="str">
        <f ca="1">+IF(OFFSET('Hygiene Data'!$E$13,0,10*ROW('Hygiene Data'!E2))="","",OFFSET('Hygiene Data'!$E$13,0,10*ROW('Hygiene Data'!E2)))</f>
        <v/>
      </c>
      <c r="DU8" s="392" t="str">
        <f ca="1">+IF(OFFSET('Hygiene Data'!$F$11,0,10*ROW('Hygiene Data'!F2))="","",OFFSET('Hygiene Data'!$F$11,0,10*ROW('Hygiene Data'!F2)))</f>
        <v/>
      </c>
      <c r="DV8" s="392" t="str">
        <f ca="1">+IF(OFFSET('Hygiene Data'!$F$12,0,10*ROW('Hygiene Data'!F2))="","",OFFSET('Hygiene Data'!$F$12,0,10*ROW('Hygiene Data'!F2)))</f>
        <v/>
      </c>
      <c r="DW8" s="392" t="str">
        <f ca="1">+IF(OFFSET('Hygiene Data'!$F$13,0,10*ROW('Hygiene Data'!F2))="","",OFFSET('Hygiene Data'!$F$13,0,10*ROW('Hygiene Data'!F2)))</f>
        <v/>
      </c>
      <c r="DX8" s="392" t="str">
        <f ca="1">+IF(OFFSET('Hygiene Data'!$G$11,0,10*ROW('Hygiene Data'!G2))="","",OFFSET('Hygiene Data'!$G$11,0,10*ROW('Hygiene Data'!G2)))</f>
        <v/>
      </c>
      <c r="DY8" s="392" t="str">
        <f ca="1">+IF(OFFSET('Hygiene Data'!$G$12,0,10*ROW('Hygiene Data'!G2))="","",OFFSET('Hygiene Data'!$G$12,0,10*ROW('Hygiene Data'!G2)))</f>
        <v/>
      </c>
      <c r="DZ8" s="392" t="str">
        <f ca="1">+IF(OFFSET('Hygiene Data'!$G$13,0,10*ROW('Hygiene Data'!G2))="","",OFFSET('Hygiene Data'!$G$13,0,10*ROW('Hygiene Data'!G2)))</f>
        <v/>
      </c>
      <c r="EA8" s="392" t="str">
        <f ca="1">+IF(OFFSET('Hygiene Data'!$H$11,0,10*ROW('Hygiene Data'!H2))="","",OFFSET('Hygiene Data'!$H$11,0,10*ROW('Hygiene Data'!H2)))</f>
        <v/>
      </c>
      <c r="EB8" s="392" t="str">
        <f ca="1">+IF(OFFSET('Hygiene Data'!$H$12,0,10*ROW('Hygiene Data'!H2))="","",OFFSET('Hygiene Data'!$H$12,0,10*ROW('Hygiene Data'!H2)))</f>
        <v/>
      </c>
      <c r="EC8" s="392" t="str">
        <f ca="1">+IF(OFFSET('Hygiene Data'!$H$13,0,10*ROW('Hygiene Data'!H2))="","",OFFSET('Hygiene Data'!$H$13,0,10*ROW('Hygiene Data'!H2)))</f>
        <v/>
      </c>
      <c r="ED8" s="392" t="str">
        <f ca="1">+IF(OFFSET('Hygiene Data'!$I$11,0,10*ROW('Hygiene Data'!I2))="","",OFFSET('Hygiene Data'!$I$11,0,10*ROW('Hygiene Data'!I2)))</f>
        <v/>
      </c>
      <c r="EE8" s="392" t="str">
        <f ca="1">+IF(OFFSET('Hygiene Data'!$I$12,0,10*ROW('Hygiene Data'!I2))="","",OFFSET('Hygiene Data'!$I$12,0,10*ROW('Hygiene Data'!I2)))</f>
        <v/>
      </c>
      <c r="EF8" s="392" t="str">
        <f ca="1">+IF(OFFSET('Hygiene Data'!$I$13,0,10*ROW('Hygiene Data'!I2))="","",OFFSET('Hygiene Data'!$I$13,0,10*ROW('Hygiene Data'!I2)))</f>
        <v/>
      </c>
    </row>
    <row r="9" spans="1:136" x14ac:dyDescent="0.25">
      <c r="A9" s="501" t="str">
        <f ca="1">+IF(OFFSET('Water Data'!$B$2,0,10*ROW('Water Data'!E3))="","",OFFSET('Water Data'!$B$2,0,10*ROW('Water Data'!E3)))</f>
        <v>ZMB_2016_EMIS</v>
      </c>
      <c r="B9" s="50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28">
        <f t="shared" ca="1" si="0"/>
        <v>2016</v>
      </c>
      <c r="D9" s="52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29"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[79]</v>
      </c>
      <c r="F9" s="52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79</v>
      </c>
      <c r="G9" s="52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9" t="str">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[76]</v>
      </c>
      <c r="R9" s="529">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76</v>
      </c>
      <c r="S9" s="52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9"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[94]</v>
      </c>
      <c r="U9" s="529">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94</v>
      </c>
      <c r="V9" s="53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3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3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3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3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66.400000000000006</v>
      </c>
      <c r="AA9" s="53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3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3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3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3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3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3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3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3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3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3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3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3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3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3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3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3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3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3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3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3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3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3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3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3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3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3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53.561999999999998</v>
      </c>
      <c r="BC9" s="53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3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3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3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3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3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3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3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3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31">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51.553893233594025</v>
      </c>
      <c r="BO9" s="53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3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31">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62.961222091656872</v>
      </c>
      <c r="BS9" s="392" t="str">
        <f ca="1">+IF(OFFSET('Water Data'!$D$27,0,10*ROW('Water Data'!D3))="","",OFFSET('Water Data'!$D$27,0,10*ROW('Water Data'!D3)))</f>
        <v/>
      </c>
      <c r="BT9" s="392" t="str">
        <f ca="1">+IF(OFFSET('Water Data'!$D$28,0,10*ROW('Water Data'!D3))="","",OFFSET('Water Data'!$D$28,0,10*ROW('Water Data'!D3)))</f>
        <v>No</v>
      </c>
      <c r="BU9" s="392" t="str">
        <f ca="1">+IF(OFFSET('Water Data'!$D$29,0,10*ROW('Water Data'!D3))="","",OFFSET('Water Data'!$D$29,0,10*ROW('Water Data'!D3)))</f>
        <v>Yes</v>
      </c>
      <c r="BV9" s="392" t="str">
        <f ca="1">+IF(OFFSET('Water Data'!$E$27,0,10*ROW('Water Data'!E3))="","",OFFSET('Water Data'!$E$27,0,10*ROW('Water Data'!E3)))</f>
        <v/>
      </c>
      <c r="BW9" s="392" t="str">
        <f ca="1">+IF(OFFSET('Water Data'!$E$28,0,10*ROW('Water Data'!E3))="","",OFFSET('Water Data'!$E$28,0,10*ROW('Water Data'!E3)))</f>
        <v/>
      </c>
      <c r="BX9" s="392" t="str">
        <f ca="1">+IF(OFFSET('Water Data'!$E$29,0,10*ROW('Water Data'!E3))="","",OFFSET('Water Data'!$E$29,0,10*ROW('Water Data'!E3)))</f>
        <v/>
      </c>
      <c r="BY9" s="392" t="str">
        <f ca="1">+IF(OFFSET('Water Data'!$F$27,0,10*ROW('Water Data'!F3))="","",OFFSET('Water Data'!$F$27,0,10*ROW('Water Data'!F3)))</f>
        <v/>
      </c>
      <c r="BZ9" s="392" t="str">
        <f ca="1">+IF(OFFSET('Water Data'!$F$28,0,10*ROW('Water Data'!F3))="","",OFFSET('Water Data'!$F$28,0,10*ROW('Water Data'!F3)))</f>
        <v/>
      </c>
      <c r="CA9" s="392" t="str">
        <f ca="1">+IF(OFFSET('Water Data'!$F$29,0,10*ROW('Water Data'!F3))="","",OFFSET('Water Data'!$F$29,0,10*ROW('Water Data'!F3)))</f>
        <v/>
      </c>
      <c r="CB9" s="392" t="str">
        <f ca="1">+IF(OFFSET('Water Data'!$G$27,0,10*ROW('Water Data'!G3))="","",OFFSET('Water Data'!$G$27,0,10*ROW('Water Data'!G3)))</f>
        <v/>
      </c>
      <c r="CC9" s="392" t="str">
        <f ca="1">+IF(OFFSET('Water Data'!$G$28,0,10*ROW('Water Data'!G3))="","",OFFSET('Water Data'!$G$28,0,10*ROW('Water Data'!G3)))</f>
        <v/>
      </c>
      <c r="CD9" s="392" t="str">
        <f ca="1">+IF(OFFSET('Water Data'!$G$29,0,10*ROW('Water Data'!G3))="","",OFFSET('Water Data'!$G$29,0,10*ROW('Water Data'!G3)))</f>
        <v/>
      </c>
      <c r="CE9" s="392" t="str">
        <f ca="1">+IF(OFFSET('Water Data'!$H$27,0,10*ROW('Water Data'!H3))="","",OFFSET('Water Data'!$H$27,0,10*ROW('Water Data'!H3)))</f>
        <v/>
      </c>
      <c r="CF9" s="392" t="str">
        <f ca="1">+IF(OFFSET('Water Data'!$H$28,0,10*ROW('Water Data'!H3))="","",OFFSET('Water Data'!$H$28,0,10*ROW('Water Data'!H3)))</f>
        <v>No</v>
      </c>
      <c r="CG9" s="392" t="str">
        <f ca="1">+IF(OFFSET('Water Data'!$H$29,0,10*ROW('Water Data'!H3))="","",OFFSET('Water Data'!$H$29,0,10*ROW('Water Data'!H3)))</f>
        <v>Yes</v>
      </c>
      <c r="CH9" s="392" t="str">
        <f ca="1">+IF(OFFSET('Water Data'!$I$27,0,10*ROW('Water Data'!I3))="","",OFFSET('Water Data'!$I$27,0,10*ROW('Water Data'!I3)))</f>
        <v/>
      </c>
      <c r="CI9" s="392" t="str">
        <f ca="1">+IF(OFFSET('Water Data'!$I$28,0,10*ROW('Water Data'!I3))="","",OFFSET('Water Data'!$I$28,0,10*ROW('Water Data'!I3)))</f>
        <v>No</v>
      </c>
      <c r="CJ9" s="392" t="str">
        <f ca="1">+IF(OFFSET('Water Data'!$I$29,0,10*ROW('Water Data'!I3))="","",OFFSET('Water Data'!$I$29,0,10*ROW('Water Data'!I3)))</f>
        <v>Yes</v>
      </c>
      <c r="CK9" s="392" t="str">
        <f ca="1">+IF(OFFSET('Sanitation Data'!$D$28,0,10*ROW('Sanitation Data'!D3))="","",OFFSET('Sanitation Data'!$D$28,0,10*ROW('Sanitation Data'!D3)))</f>
        <v/>
      </c>
      <c r="CL9" s="392" t="str">
        <f ca="1">+IF(OFFSET('Sanitation Data'!$D$29,0,10*ROW('Sanitation Data'!D3))="","",OFFSET('Sanitation Data'!$D$29,0,10*ROW('Sanitation Data'!D3)))</f>
        <v/>
      </c>
      <c r="CM9" s="392" t="str">
        <f ca="1">+IF(OFFSET('Sanitation Data'!$D$30,0,10*ROW('Sanitation Data'!D3))="","",OFFSET('Sanitation Data'!$D$30,0,10*ROW('Sanitation Data'!D3)))</f>
        <v/>
      </c>
      <c r="CN9" s="392" t="str">
        <f ca="1">+IF(OFFSET('Sanitation Data'!$D$31,0,10*ROW('Sanitation Data'!D3))="","",OFFSET('Sanitation Data'!$D$31,0,10*ROW('Sanitation Data'!D3)))</f>
        <v/>
      </c>
      <c r="CO9" s="392" t="str">
        <f ca="1">+IF(OFFSET('Sanitation Data'!$D$32,0,10*ROW('Sanitation Data'!D3))="","",OFFSET('Sanitation Data'!$D$32,0,10*ROW('Sanitation Data'!D3)))</f>
        <v>Yes</v>
      </c>
      <c r="CP9" s="392" t="str">
        <f ca="1">+IF(OFFSET('Sanitation Data'!$E$28,0,10*ROW('Sanitation Data'!E3))="","",OFFSET('Sanitation Data'!$E$28,0,10*ROW('Sanitation Data'!E3)))</f>
        <v/>
      </c>
      <c r="CQ9" s="392" t="str">
        <f ca="1">+IF(OFFSET('Sanitation Data'!$E$29,0,10*ROW('Sanitation Data'!E3))="","",OFFSET('Sanitation Data'!$E$29,0,10*ROW('Sanitation Data'!E3)))</f>
        <v/>
      </c>
      <c r="CR9" s="392" t="str">
        <f ca="1">+IF(OFFSET('Sanitation Data'!$E$30,0,10*ROW('Sanitation Data'!E3))="","",OFFSET('Sanitation Data'!$E$30,0,10*ROW('Sanitation Data'!E3)))</f>
        <v/>
      </c>
      <c r="CS9" s="392" t="str">
        <f ca="1">+IF(OFFSET('Sanitation Data'!$E$31,0,10*ROW('Sanitation Data'!E3))="","",OFFSET('Sanitation Data'!$E$31,0,10*ROW('Sanitation Data'!E3)))</f>
        <v/>
      </c>
      <c r="CT9" s="392" t="str">
        <f ca="1">+IF(OFFSET('Sanitation Data'!$E$32,0,10*ROW('Sanitation Data'!E3))="","",OFFSET('Sanitation Data'!$E$32,0,10*ROW('Sanitation Data'!E3)))</f>
        <v/>
      </c>
      <c r="CU9" s="392" t="str">
        <f ca="1">+IF(OFFSET('Sanitation Data'!$F$28,0,10*ROW('Sanitation Data'!F3))="","",OFFSET('Sanitation Data'!$F$28,0,10*ROW('Sanitation Data'!F3)))</f>
        <v/>
      </c>
      <c r="CV9" s="392" t="str">
        <f ca="1">+IF(OFFSET('Sanitation Data'!$F$29,0,10*ROW('Sanitation Data'!F3))="","",OFFSET('Sanitation Data'!$F$29,0,10*ROW('Sanitation Data'!F3)))</f>
        <v/>
      </c>
      <c r="CW9" s="392" t="str">
        <f ca="1">+IF(OFFSET('Sanitation Data'!$F$30,0,10*ROW('Sanitation Data'!F3))="","",OFFSET('Sanitation Data'!$F$30,0,10*ROW('Sanitation Data'!F3)))</f>
        <v/>
      </c>
      <c r="CX9" s="392" t="str">
        <f ca="1">+IF(OFFSET('Sanitation Data'!$F$31,0,10*ROW('Sanitation Data'!F3))="","",OFFSET('Sanitation Data'!$F$31,0,10*ROW('Sanitation Data'!F3)))</f>
        <v/>
      </c>
      <c r="CY9" s="392" t="str">
        <f ca="1">+IF(OFFSET('Sanitation Data'!$F$32,0,10*ROW('Sanitation Data'!F3))="","",OFFSET('Sanitation Data'!$F$32,0,10*ROW('Sanitation Data'!F3)))</f>
        <v/>
      </c>
      <c r="CZ9" s="392" t="str">
        <f ca="1">+IF(OFFSET('Sanitation Data'!$G$28,0,10*ROW('Sanitation Data'!G3))="","",OFFSET('Sanitation Data'!$G$28,0,10*ROW('Sanitation Data'!G3)))</f>
        <v/>
      </c>
      <c r="DA9" s="392" t="str">
        <f ca="1">+IF(OFFSET('Sanitation Data'!$G$29,0,10*ROW('Sanitation Data'!G3))="","",OFFSET('Sanitation Data'!$G$29,0,10*ROW('Sanitation Data'!G3)))</f>
        <v/>
      </c>
      <c r="DB9" s="392" t="str">
        <f ca="1">+IF(OFFSET('Sanitation Data'!$G$30,0,10*ROW('Sanitation Data'!G3))="","",OFFSET('Sanitation Data'!$G$30,0,10*ROW('Sanitation Data'!G3)))</f>
        <v/>
      </c>
      <c r="DC9" s="392" t="str">
        <f ca="1">+IF(OFFSET('Sanitation Data'!$G$31,0,10*ROW('Sanitation Data'!G3))="","",OFFSET('Sanitation Data'!$G$31,0,10*ROW('Sanitation Data'!G3)))</f>
        <v/>
      </c>
      <c r="DD9" s="392" t="str">
        <f ca="1">+IF(OFFSET('Sanitation Data'!$G$32,0,10*ROW('Sanitation Data'!G3))="","",OFFSET('Sanitation Data'!$G$32,0,10*ROW('Sanitation Data'!G3)))</f>
        <v/>
      </c>
      <c r="DE9" s="392" t="str">
        <f ca="1">+IF(OFFSET('Sanitation Data'!$H$28,0,10*ROW('Sanitation Data'!H3))="","",OFFSET('Sanitation Data'!$H$28,0,10*ROW('Sanitation Data'!H3)))</f>
        <v/>
      </c>
      <c r="DF9" s="392" t="str">
        <f ca="1">+IF(OFFSET('Sanitation Data'!$H$29,0,10*ROW('Sanitation Data'!H3))="","",OFFSET('Sanitation Data'!$H$29,0,10*ROW('Sanitation Data'!H3)))</f>
        <v/>
      </c>
      <c r="DG9" s="392" t="str">
        <f ca="1">+IF(OFFSET('Sanitation Data'!$H$30,0,10*ROW('Sanitation Data'!H3))="","",OFFSET('Sanitation Data'!$H$30,0,10*ROW('Sanitation Data'!H3)))</f>
        <v/>
      </c>
      <c r="DH9" s="392" t="str">
        <f ca="1">+IF(OFFSET('Sanitation Data'!$H$31,0,10*ROW('Sanitation Data'!H3))="","",OFFSET('Sanitation Data'!$H$31,0,10*ROW('Sanitation Data'!H3)))</f>
        <v/>
      </c>
      <c r="DI9" s="392" t="str">
        <f ca="1">+IF(OFFSET('Sanitation Data'!$H$32,0,10*ROW('Sanitation Data'!H3))="","",OFFSET('Sanitation Data'!$H$32,0,10*ROW('Sanitation Data'!H3)))</f>
        <v/>
      </c>
      <c r="DJ9" s="392" t="str">
        <f ca="1">+IF(OFFSET('Sanitation Data'!$I$28,0,10*ROW('Sanitation Data'!I3))="","",OFFSET('Sanitation Data'!$I$28,0,10*ROW('Sanitation Data'!I3)))</f>
        <v/>
      </c>
      <c r="DK9" s="392" t="str">
        <f ca="1">+IF(OFFSET('Sanitation Data'!$I$29,0,10*ROW('Sanitation Data'!I3))="","",OFFSET('Sanitation Data'!$I$29,0,10*ROW('Sanitation Data'!I3)))</f>
        <v/>
      </c>
      <c r="DL9" s="392" t="str">
        <f ca="1">+IF(OFFSET('Sanitation Data'!$I$30,0,10*ROW('Sanitation Data'!I3))="","",OFFSET('Sanitation Data'!$I$30,0,10*ROW('Sanitation Data'!I3)))</f>
        <v/>
      </c>
      <c r="DM9" s="392" t="str">
        <f ca="1">+IF(OFFSET('Sanitation Data'!$I$31,0,10*ROW('Sanitation Data'!I3))="","",OFFSET('Sanitation Data'!$I$31,0,10*ROW('Sanitation Data'!I3)))</f>
        <v/>
      </c>
      <c r="DN9" s="392" t="str">
        <f ca="1">+IF(OFFSET('Sanitation Data'!$I$32,0,10*ROW('Sanitation Data'!I3))="","",OFFSET('Sanitation Data'!$I$32,0,10*ROW('Sanitation Data'!I3)))</f>
        <v/>
      </c>
      <c r="DO9" s="392" t="str">
        <f ca="1">+IF(OFFSET('Hygiene Data'!$D$11,0,10*ROW('Hygiene Data'!D3))="","",OFFSET('Hygiene Data'!$D$11,0,10*ROW('Hygiene Data'!D3)))</f>
        <v/>
      </c>
      <c r="DP9" s="392" t="str">
        <f ca="1">+IF(OFFSET('Hygiene Data'!$D$12,0,10*ROW('Hygiene Data'!D3))="","",OFFSET('Hygiene Data'!$D$12,0,10*ROW('Hygiene Data'!D3)))</f>
        <v/>
      </c>
      <c r="DQ9" s="392" t="str">
        <f ca="1">+IF(OFFSET('Hygiene Data'!$D$13,0,10*ROW('Hygiene Data'!D3))="","",OFFSET('Hygiene Data'!$D$13,0,10*ROW('Hygiene Data'!D3)))</f>
        <v>Yes</v>
      </c>
      <c r="DR9" s="392" t="str">
        <f ca="1">+IF(OFFSET('Hygiene Data'!$E$11,0,10*ROW('Hygiene Data'!E3))="","",OFFSET('Hygiene Data'!$E$11,0,10*ROW('Hygiene Data'!E3)))</f>
        <v/>
      </c>
      <c r="DS9" s="392" t="str">
        <f ca="1">+IF(OFFSET('Hygiene Data'!$E$12,0,10*ROW('Hygiene Data'!E3))="","",OFFSET('Hygiene Data'!$E$12,0,10*ROW('Hygiene Data'!E3)))</f>
        <v/>
      </c>
      <c r="DT9" s="392" t="str">
        <f ca="1">+IF(OFFSET('Hygiene Data'!$E$13,0,10*ROW('Hygiene Data'!E3))="","",OFFSET('Hygiene Data'!$E$13,0,10*ROW('Hygiene Data'!E3)))</f>
        <v/>
      </c>
      <c r="DU9" s="392" t="str">
        <f ca="1">+IF(OFFSET('Hygiene Data'!$F$11,0,10*ROW('Hygiene Data'!F3))="","",OFFSET('Hygiene Data'!$F$11,0,10*ROW('Hygiene Data'!F3)))</f>
        <v/>
      </c>
      <c r="DV9" s="392" t="str">
        <f ca="1">+IF(OFFSET('Hygiene Data'!$F$12,0,10*ROW('Hygiene Data'!F3))="","",OFFSET('Hygiene Data'!$F$12,0,10*ROW('Hygiene Data'!F3)))</f>
        <v/>
      </c>
      <c r="DW9" s="392" t="str">
        <f ca="1">+IF(OFFSET('Hygiene Data'!$F$13,0,10*ROW('Hygiene Data'!F3))="","",OFFSET('Hygiene Data'!$F$13,0,10*ROW('Hygiene Data'!F3)))</f>
        <v/>
      </c>
      <c r="DX9" s="392" t="str">
        <f ca="1">+IF(OFFSET('Hygiene Data'!$G$11,0,10*ROW('Hygiene Data'!G3))="","",OFFSET('Hygiene Data'!$G$11,0,10*ROW('Hygiene Data'!G3)))</f>
        <v/>
      </c>
      <c r="DY9" s="392" t="str">
        <f ca="1">+IF(OFFSET('Hygiene Data'!$G$12,0,10*ROW('Hygiene Data'!G3))="","",OFFSET('Hygiene Data'!$G$12,0,10*ROW('Hygiene Data'!G3)))</f>
        <v/>
      </c>
      <c r="DZ9" s="392" t="str">
        <f ca="1">+IF(OFFSET('Hygiene Data'!$G$13,0,10*ROW('Hygiene Data'!G3))="","",OFFSET('Hygiene Data'!$G$13,0,10*ROW('Hygiene Data'!G3)))</f>
        <v/>
      </c>
      <c r="EA9" s="392" t="str">
        <f ca="1">+IF(OFFSET('Hygiene Data'!$H$11,0,10*ROW('Hygiene Data'!H3))="","",OFFSET('Hygiene Data'!$H$11,0,10*ROW('Hygiene Data'!H3)))</f>
        <v/>
      </c>
      <c r="EB9" s="392" t="str">
        <f ca="1">+IF(OFFSET('Hygiene Data'!$H$12,0,10*ROW('Hygiene Data'!H3))="","",OFFSET('Hygiene Data'!$H$12,0,10*ROW('Hygiene Data'!H3)))</f>
        <v/>
      </c>
      <c r="EC9" s="392" t="str">
        <f ca="1">+IF(OFFSET('Hygiene Data'!$H$13,0,10*ROW('Hygiene Data'!H3))="","",OFFSET('Hygiene Data'!$H$13,0,10*ROW('Hygiene Data'!H3)))</f>
        <v>Yes</v>
      </c>
      <c r="ED9" s="392" t="str">
        <f ca="1">+IF(OFFSET('Hygiene Data'!$I$11,0,10*ROW('Hygiene Data'!I3))="","",OFFSET('Hygiene Data'!$I$11,0,10*ROW('Hygiene Data'!I3)))</f>
        <v/>
      </c>
      <c r="EE9" s="392" t="str">
        <f ca="1">+IF(OFFSET('Hygiene Data'!$I$12,0,10*ROW('Hygiene Data'!I3))="","",OFFSET('Hygiene Data'!$I$12,0,10*ROW('Hygiene Data'!I3)))</f>
        <v/>
      </c>
      <c r="EF9" s="392" t="str">
        <f ca="1">+IF(OFFSET('Hygiene Data'!$I$13,0,10*ROW('Hygiene Data'!I3))="","",OFFSET('Hygiene Data'!$I$13,0,10*ROW('Hygiene Data'!I3)))</f>
        <v>Yes</v>
      </c>
    </row>
    <row r="10" spans="1:136" x14ac:dyDescent="0.25">
      <c r="A10" s="501" t="str">
        <f ca="1">+IF(OFFSET('Water Data'!$B$2,0,10*ROW('Water Data'!E4))="","",OFFSET('Water Data'!$B$2,0,10*ROW('Water Data'!E4)))</f>
        <v>ZMB_2016_UIS</v>
      </c>
      <c r="B10" s="50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8">
        <f t="shared" ca="1" si="0"/>
        <v>2016</v>
      </c>
      <c r="D10" s="52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9">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75.994560000000007</v>
      </c>
      <c r="G10" s="52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9">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75.994560000000007</v>
      </c>
      <c r="S10" s="52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3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3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3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3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1" t="str">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[68]</v>
      </c>
      <c r="BC10" s="53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1" t="str">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[68]</v>
      </c>
      <c r="BO10" s="53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92" t="str">
        <f ca="1">+IF(OFFSET('Water Data'!$D$27,0,10*ROW('Water Data'!D4))="","",OFFSET('Water Data'!$D$27,0,10*ROW('Water Data'!D4)))</f>
        <v/>
      </c>
      <c r="BT10" s="392" t="str">
        <f ca="1">+IF(OFFSET('Water Data'!$D$28,0,10*ROW('Water Data'!D4))="","",OFFSET('Water Data'!$D$28,0,10*ROW('Water Data'!D4)))</f>
        <v/>
      </c>
      <c r="BU10" s="392" t="str">
        <f ca="1">+IF(OFFSET('Water Data'!$D$29,0,10*ROW('Water Data'!D4))="","",OFFSET('Water Data'!$D$29,0,10*ROW('Water Data'!D4)))</f>
        <v>Yes</v>
      </c>
      <c r="BV10" s="392" t="str">
        <f ca="1">+IF(OFFSET('Water Data'!$E$27,0,10*ROW('Water Data'!E4))="","",OFFSET('Water Data'!$E$27,0,10*ROW('Water Data'!E4)))</f>
        <v/>
      </c>
      <c r="BW10" s="392" t="str">
        <f ca="1">+IF(OFFSET('Water Data'!$E$28,0,10*ROW('Water Data'!E4))="","",OFFSET('Water Data'!$E$28,0,10*ROW('Water Data'!E4)))</f>
        <v/>
      </c>
      <c r="BX10" s="392" t="str">
        <f ca="1">+IF(OFFSET('Water Data'!$E$29,0,10*ROW('Water Data'!E4))="","",OFFSET('Water Data'!$E$29,0,10*ROW('Water Data'!E4)))</f>
        <v/>
      </c>
      <c r="BY10" s="392" t="str">
        <f ca="1">+IF(OFFSET('Water Data'!$F$27,0,10*ROW('Water Data'!F4))="","",OFFSET('Water Data'!$F$27,0,10*ROW('Water Data'!F4)))</f>
        <v/>
      </c>
      <c r="BZ10" s="392" t="str">
        <f ca="1">+IF(OFFSET('Water Data'!$F$28,0,10*ROW('Water Data'!F4))="","",OFFSET('Water Data'!$F$28,0,10*ROW('Water Data'!F4)))</f>
        <v/>
      </c>
      <c r="CA10" s="392" t="str">
        <f ca="1">+IF(OFFSET('Water Data'!$F$29,0,10*ROW('Water Data'!F4))="","",OFFSET('Water Data'!$F$29,0,10*ROW('Water Data'!F4)))</f>
        <v/>
      </c>
      <c r="CB10" s="392" t="str">
        <f ca="1">+IF(OFFSET('Water Data'!$G$27,0,10*ROW('Water Data'!G4))="","",OFFSET('Water Data'!$G$27,0,10*ROW('Water Data'!G4)))</f>
        <v/>
      </c>
      <c r="CC10" s="392" t="str">
        <f ca="1">+IF(OFFSET('Water Data'!$G$28,0,10*ROW('Water Data'!G4))="","",OFFSET('Water Data'!$G$28,0,10*ROW('Water Data'!G4)))</f>
        <v/>
      </c>
      <c r="CD10" s="392" t="str">
        <f ca="1">+IF(OFFSET('Water Data'!$G$29,0,10*ROW('Water Data'!G4))="","",OFFSET('Water Data'!$G$29,0,10*ROW('Water Data'!G4)))</f>
        <v/>
      </c>
      <c r="CE10" s="392" t="str">
        <f ca="1">+IF(OFFSET('Water Data'!$H$27,0,10*ROW('Water Data'!H4))="","",OFFSET('Water Data'!$H$27,0,10*ROW('Water Data'!H4)))</f>
        <v/>
      </c>
      <c r="CF10" s="392" t="str">
        <f ca="1">+IF(OFFSET('Water Data'!$H$28,0,10*ROW('Water Data'!H4))="","",OFFSET('Water Data'!$H$28,0,10*ROW('Water Data'!H4)))</f>
        <v/>
      </c>
      <c r="CG10" s="392" t="str">
        <f ca="1">+IF(OFFSET('Water Data'!$H$29,0,10*ROW('Water Data'!H4))="","",OFFSET('Water Data'!$H$29,0,10*ROW('Water Data'!H4)))</f>
        <v>Yes</v>
      </c>
      <c r="CH10" s="392" t="str">
        <f ca="1">+IF(OFFSET('Water Data'!$I$27,0,10*ROW('Water Data'!I4))="","",OFFSET('Water Data'!$I$27,0,10*ROW('Water Data'!I4)))</f>
        <v/>
      </c>
      <c r="CI10" s="392" t="str">
        <f ca="1">+IF(OFFSET('Water Data'!$I$28,0,10*ROW('Water Data'!I4))="","",OFFSET('Water Data'!$I$28,0,10*ROW('Water Data'!I4)))</f>
        <v/>
      </c>
      <c r="CJ10" s="392" t="str">
        <f ca="1">+IF(OFFSET('Water Data'!$I$29,0,10*ROW('Water Data'!I4))="","",OFFSET('Water Data'!$I$29,0,10*ROW('Water Data'!I4)))</f>
        <v/>
      </c>
      <c r="CK10" s="392" t="str">
        <f ca="1">+IF(OFFSET('Sanitation Data'!$D$28,0,10*ROW('Sanitation Data'!D4))="","",OFFSET('Sanitation Data'!$D$28,0,10*ROW('Sanitation Data'!D4)))</f>
        <v/>
      </c>
      <c r="CL10" s="392" t="str">
        <f ca="1">+IF(OFFSET('Sanitation Data'!$D$29,0,10*ROW('Sanitation Data'!D4))="","",OFFSET('Sanitation Data'!$D$29,0,10*ROW('Sanitation Data'!D4)))</f>
        <v/>
      </c>
      <c r="CM10" s="392" t="str">
        <f ca="1">+IF(OFFSET('Sanitation Data'!$D$30,0,10*ROW('Sanitation Data'!D4))="","",OFFSET('Sanitation Data'!$D$30,0,10*ROW('Sanitation Data'!D4)))</f>
        <v/>
      </c>
      <c r="CN10" s="392" t="str">
        <f ca="1">+IF(OFFSET('Sanitation Data'!$D$31,0,10*ROW('Sanitation Data'!D4))="","",OFFSET('Sanitation Data'!$D$31,0,10*ROW('Sanitation Data'!D4)))</f>
        <v/>
      </c>
      <c r="CO10" s="392" t="str">
        <f ca="1">+IF(OFFSET('Sanitation Data'!$D$32,0,10*ROW('Sanitation Data'!D4))="","",OFFSET('Sanitation Data'!$D$32,0,10*ROW('Sanitation Data'!D4)))</f>
        <v/>
      </c>
      <c r="CP10" s="392" t="str">
        <f ca="1">+IF(OFFSET('Sanitation Data'!$E$28,0,10*ROW('Sanitation Data'!E4))="","",OFFSET('Sanitation Data'!$E$28,0,10*ROW('Sanitation Data'!E4)))</f>
        <v/>
      </c>
      <c r="CQ10" s="392" t="str">
        <f ca="1">+IF(OFFSET('Sanitation Data'!$E$29,0,10*ROW('Sanitation Data'!E4))="","",OFFSET('Sanitation Data'!$E$29,0,10*ROW('Sanitation Data'!E4)))</f>
        <v/>
      </c>
      <c r="CR10" s="392" t="str">
        <f ca="1">+IF(OFFSET('Sanitation Data'!$E$30,0,10*ROW('Sanitation Data'!E4))="","",OFFSET('Sanitation Data'!$E$30,0,10*ROW('Sanitation Data'!E4)))</f>
        <v/>
      </c>
      <c r="CS10" s="392" t="str">
        <f ca="1">+IF(OFFSET('Sanitation Data'!$E$31,0,10*ROW('Sanitation Data'!E4))="","",OFFSET('Sanitation Data'!$E$31,0,10*ROW('Sanitation Data'!E4)))</f>
        <v/>
      </c>
      <c r="CT10" s="392" t="str">
        <f ca="1">+IF(OFFSET('Sanitation Data'!$E$32,0,10*ROW('Sanitation Data'!E4))="","",OFFSET('Sanitation Data'!$E$32,0,10*ROW('Sanitation Data'!E4)))</f>
        <v/>
      </c>
      <c r="CU10" s="392" t="str">
        <f ca="1">+IF(OFFSET('Sanitation Data'!$F$28,0,10*ROW('Sanitation Data'!F4))="","",OFFSET('Sanitation Data'!$F$28,0,10*ROW('Sanitation Data'!F4)))</f>
        <v/>
      </c>
      <c r="CV10" s="392" t="str">
        <f ca="1">+IF(OFFSET('Sanitation Data'!$F$29,0,10*ROW('Sanitation Data'!F4))="","",OFFSET('Sanitation Data'!$F$29,0,10*ROW('Sanitation Data'!F4)))</f>
        <v/>
      </c>
      <c r="CW10" s="392" t="str">
        <f ca="1">+IF(OFFSET('Sanitation Data'!$F$30,0,10*ROW('Sanitation Data'!F4))="","",OFFSET('Sanitation Data'!$F$30,0,10*ROW('Sanitation Data'!F4)))</f>
        <v/>
      </c>
      <c r="CX10" s="392" t="str">
        <f ca="1">+IF(OFFSET('Sanitation Data'!$F$31,0,10*ROW('Sanitation Data'!F4))="","",OFFSET('Sanitation Data'!$F$31,0,10*ROW('Sanitation Data'!F4)))</f>
        <v/>
      </c>
      <c r="CY10" s="392" t="str">
        <f ca="1">+IF(OFFSET('Sanitation Data'!$F$32,0,10*ROW('Sanitation Data'!F4))="","",OFFSET('Sanitation Data'!$F$32,0,10*ROW('Sanitation Data'!F4)))</f>
        <v/>
      </c>
      <c r="CZ10" s="392" t="str">
        <f ca="1">+IF(OFFSET('Sanitation Data'!$G$28,0,10*ROW('Sanitation Data'!G4))="","",OFFSET('Sanitation Data'!$G$28,0,10*ROW('Sanitation Data'!G4)))</f>
        <v/>
      </c>
      <c r="DA10" s="392" t="str">
        <f ca="1">+IF(OFFSET('Sanitation Data'!$G$29,0,10*ROW('Sanitation Data'!G4))="","",OFFSET('Sanitation Data'!$G$29,0,10*ROW('Sanitation Data'!G4)))</f>
        <v/>
      </c>
      <c r="DB10" s="392" t="str">
        <f ca="1">+IF(OFFSET('Sanitation Data'!$G$30,0,10*ROW('Sanitation Data'!G4))="","",OFFSET('Sanitation Data'!$G$30,0,10*ROW('Sanitation Data'!G4)))</f>
        <v/>
      </c>
      <c r="DC10" s="392" t="str">
        <f ca="1">+IF(OFFSET('Sanitation Data'!$G$31,0,10*ROW('Sanitation Data'!G4))="","",OFFSET('Sanitation Data'!$G$31,0,10*ROW('Sanitation Data'!G4)))</f>
        <v/>
      </c>
      <c r="DD10" s="392" t="str">
        <f ca="1">+IF(OFFSET('Sanitation Data'!$G$32,0,10*ROW('Sanitation Data'!G4))="","",OFFSET('Sanitation Data'!$G$32,0,10*ROW('Sanitation Data'!G4)))</f>
        <v/>
      </c>
      <c r="DE10" s="392" t="str">
        <f ca="1">+IF(OFFSET('Sanitation Data'!$H$28,0,10*ROW('Sanitation Data'!H4))="","",OFFSET('Sanitation Data'!$H$28,0,10*ROW('Sanitation Data'!H4)))</f>
        <v/>
      </c>
      <c r="DF10" s="392" t="str">
        <f ca="1">+IF(OFFSET('Sanitation Data'!$H$29,0,10*ROW('Sanitation Data'!H4))="","",OFFSET('Sanitation Data'!$H$29,0,10*ROW('Sanitation Data'!H4)))</f>
        <v/>
      </c>
      <c r="DG10" s="392" t="str">
        <f ca="1">+IF(OFFSET('Sanitation Data'!$H$30,0,10*ROW('Sanitation Data'!H4))="","",OFFSET('Sanitation Data'!$H$30,0,10*ROW('Sanitation Data'!H4)))</f>
        <v/>
      </c>
      <c r="DH10" s="392" t="str">
        <f ca="1">+IF(OFFSET('Sanitation Data'!$H$31,0,10*ROW('Sanitation Data'!H4))="","",OFFSET('Sanitation Data'!$H$31,0,10*ROW('Sanitation Data'!H4)))</f>
        <v/>
      </c>
      <c r="DI10" s="392" t="str">
        <f ca="1">+IF(OFFSET('Sanitation Data'!$H$32,0,10*ROW('Sanitation Data'!H4))="","",OFFSET('Sanitation Data'!$H$32,0,10*ROW('Sanitation Data'!H4)))</f>
        <v/>
      </c>
      <c r="DJ10" s="392" t="str">
        <f ca="1">+IF(OFFSET('Sanitation Data'!$I$28,0,10*ROW('Sanitation Data'!I4))="","",OFFSET('Sanitation Data'!$I$28,0,10*ROW('Sanitation Data'!I4)))</f>
        <v/>
      </c>
      <c r="DK10" s="392" t="str">
        <f ca="1">+IF(OFFSET('Sanitation Data'!$I$29,0,10*ROW('Sanitation Data'!I4))="","",OFFSET('Sanitation Data'!$I$29,0,10*ROW('Sanitation Data'!I4)))</f>
        <v/>
      </c>
      <c r="DL10" s="392" t="str">
        <f ca="1">+IF(OFFSET('Sanitation Data'!$I$30,0,10*ROW('Sanitation Data'!I4))="","",OFFSET('Sanitation Data'!$I$30,0,10*ROW('Sanitation Data'!I4)))</f>
        <v/>
      </c>
      <c r="DM10" s="392" t="str">
        <f ca="1">+IF(OFFSET('Sanitation Data'!$I$31,0,10*ROW('Sanitation Data'!I4))="","",OFFSET('Sanitation Data'!$I$31,0,10*ROW('Sanitation Data'!I4)))</f>
        <v/>
      </c>
      <c r="DN10" s="392" t="str">
        <f ca="1">+IF(OFFSET('Sanitation Data'!$I$32,0,10*ROW('Sanitation Data'!I4))="","",OFFSET('Sanitation Data'!$I$32,0,10*ROW('Sanitation Data'!I4)))</f>
        <v/>
      </c>
      <c r="DO10" s="392" t="str">
        <f ca="1">+IF(OFFSET('Hygiene Data'!$D$11,0,10*ROW('Hygiene Data'!D4))="","",OFFSET('Hygiene Data'!$D$11,0,10*ROW('Hygiene Data'!D4)))</f>
        <v/>
      </c>
      <c r="DP10" s="392" t="str">
        <f ca="1">+IF(OFFSET('Hygiene Data'!$D$12,0,10*ROW('Hygiene Data'!D4))="","",OFFSET('Hygiene Data'!$D$12,0,10*ROW('Hygiene Data'!D4)))</f>
        <v/>
      </c>
      <c r="DQ10" s="392" t="str">
        <f ca="1">+IF(OFFSET('Hygiene Data'!$D$13,0,10*ROW('Hygiene Data'!D4))="","",OFFSET('Hygiene Data'!$D$13,0,10*ROW('Hygiene Data'!D4)))</f>
        <v>No</v>
      </c>
      <c r="DR10" s="392" t="str">
        <f ca="1">+IF(OFFSET('Hygiene Data'!$E$11,0,10*ROW('Hygiene Data'!E4))="","",OFFSET('Hygiene Data'!$E$11,0,10*ROW('Hygiene Data'!E4)))</f>
        <v/>
      </c>
      <c r="DS10" s="392" t="str">
        <f ca="1">+IF(OFFSET('Hygiene Data'!$E$12,0,10*ROW('Hygiene Data'!E4))="","",OFFSET('Hygiene Data'!$E$12,0,10*ROW('Hygiene Data'!E4)))</f>
        <v/>
      </c>
      <c r="DT10" s="392" t="str">
        <f ca="1">+IF(OFFSET('Hygiene Data'!$E$13,0,10*ROW('Hygiene Data'!E4))="","",OFFSET('Hygiene Data'!$E$13,0,10*ROW('Hygiene Data'!E4)))</f>
        <v/>
      </c>
      <c r="DU10" s="392" t="str">
        <f ca="1">+IF(OFFSET('Hygiene Data'!$F$11,0,10*ROW('Hygiene Data'!F4))="","",OFFSET('Hygiene Data'!$F$11,0,10*ROW('Hygiene Data'!F4)))</f>
        <v/>
      </c>
      <c r="DV10" s="392" t="str">
        <f ca="1">+IF(OFFSET('Hygiene Data'!$F$12,0,10*ROW('Hygiene Data'!F4))="","",OFFSET('Hygiene Data'!$F$12,0,10*ROW('Hygiene Data'!F4)))</f>
        <v/>
      </c>
      <c r="DW10" s="392" t="str">
        <f ca="1">+IF(OFFSET('Hygiene Data'!$F$13,0,10*ROW('Hygiene Data'!F4))="","",OFFSET('Hygiene Data'!$F$13,0,10*ROW('Hygiene Data'!F4)))</f>
        <v/>
      </c>
      <c r="DX10" s="392" t="str">
        <f ca="1">+IF(OFFSET('Hygiene Data'!$G$11,0,10*ROW('Hygiene Data'!G4))="","",OFFSET('Hygiene Data'!$G$11,0,10*ROW('Hygiene Data'!G4)))</f>
        <v/>
      </c>
      <c r="DY10" s="392" t="str">
        <f ca="1">+IF(OFFSET('Hygiene Data'!$G$12,0,10*ROW('Hygiene Data'!G4))="","",OFFSET('Hygiene Data'!$G$12,0,10*ROW('Hygiene Data'!G4)))</f>
        <v/>
      </c>
      <c r="DZ10" s="392" t="str">
        <f ca="1">+IF(OFFSET('Hygiene Data'!$G$13,0,10*ROW('Hygiene Data'!G4))="","",OFFSET('Hygiene Data'!$G$13,0,10*ROW('Hygiene Data'!G4)))</f>
        <v/>
      </c>
      <c r="EA10" s="392" t="str">
        <f ca="1">+IF(OFFSET('Hygiene Data'!$H$11,0,10*ROW('Hygiene Data'!H4))="","",OFFSET('Hygiene Data'!$H$11,0,10*ROW('Hygiene Data'!H4)))</f>
        <v/>
      </c>
      <c r="EB10" s="392" t="str">
        <f ca="1">+IF(OFFSET('Hygiene Data'!$H$12,0,10*ROW('Hygiene Data'!H4))="","",OFFSET('Hygiene Data'!$H$12,0,10*ROW('Hygiene Data'!H4)))</f>
        <v/>
      </c>
      <c r="EC10" s="392" t="str">
        <f ca="1">+IF(OFFSET('Hygiene Data'!$H$13,0,10*ROW('Hygiene Data'!H4))="","",OFFSET('Hygiene Data'!$H$13,0,10*ROW('Hygiene Data'!H4)))</f>
        <v>No</v>
      </c>
      <c r="ED10" s="392" t="str">
        <f ca="1">+IF(OFFSET('Hygiene Data'!$I$11,0,10*ROW('Hygiene Data'!I4))="","",OFFSET('Hygiene Data'!$I$11,0,10*ROW('Hygiene Data'!I4)))</f>
        <v/>
      </c>
      <c r="EE10" s="392" t="str">
        <f ca="1">+IF(OFFSET('Hygiene Data'!$I$12,0,10*ROW('Hygiene Data'!I4))="","",OFFSET('Hygiene Data'!$I$12,0,10*ROW('Hygiene Data'!I4)))</f>
        <v/>
      </c>
      <c r="EF10" s="392" t="str">
        <f ca="1">+IF(OFFSET('Hygiene Data'!$I$13,0,10*ROW('Hygiene Data'!I4))="","",OFFSET('Hygiene Data'!$I$13,0,10*ROW('Hygiene Data'!I4)))</f>
        <v/>
      </c>
    </row>
    <row r="11" spans="1:136" x14ac:dyDescent="0.25">
      <c r="A11" s="501" t="str">
        <f ca="1">+IF(OFFSET('Water Data'!$B$2,0,10*ROW('Water Data'!E5))="","",OFFSET('Water Data'!$B$2,0,10*ROW('Water Data'!E5)))</f>
        <v>ZMB_2017_UIS</v>
      </c>
      <c r="B11" s="50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28">
        <f t="shared" ca="1" si="0"/>
        <v>2017</v>
      </c>
      <c r="D11" s="52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9">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82.211920000000006</v>
      </c>
      <c r="G11" s="52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9">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82.211920000000006</v>
      </c>
      <c r="S11" s="52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3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3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3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3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3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3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3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3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3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3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3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3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3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3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3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92" t="str">
        <f ca="1">+IF(OFFSET('Water Data'!$D$27,0,10*ROW('Water Data'!D5))="","",OFFSET('Water Data'!$D$27,0,10*ROW('Water Data'!D5)))</f>
        <v/>
      </c>
      <c r="BT11" s="392" t="str">
        <f ca="1">+IF(OFFSET('Water Data'!$D$28,0,10*ROW('Water Data'!D5))="","",OFFSET('Water Data'!$D$28,0,10*ROW('Water Data'!D5)))</f>
        <v/>
      </c>
      <c r="BU11" s="392" t="str">
        <f ca="1">+IF(OFFSET('Water Data'!$D$29,0,10*ROW('Water Data'!D5))="","",OFFSET('Water Data'!$D$29,0,10*ROW('Water Data'!D5)))</f>
        <v>Yes</v>
      </c>
      <c r="BV11" s="392" t="str">
        <f ca="1">+IF(OFFSET('Water Data'!$E$27,0,10*ROW('Water Data'!E5))="","",OFFSET('Water Data'!$E$27,0,10*ROW('Water Data'!E5)))</f>
        <v/>
      </c>
      <c r="BW11" s="392" t="str">
        <f ca="1">+IF(OFFSET('Water Data'!$E$28,0,10*ROW('Water Data'!E5))="","",OFFSET('Water Data'!$E$28,0,10*ROW('Water Data'!E5)))</f>
        <v/>
      </c>
      <c r="BX11" s="392" t="str">
        <f ca="1">+IF(OFFSET('Water Data'!$E$29,0,10*ROW('Water Data'!E5))="","",OFFSET('Water Data'!$E$29,0,10*ROW('Water Data'!E5)))</f>
        <v/>
      </c>
      <c r="BY11" s="392" t="str">
        <f ca="1">+IF(OFFSET('Water Data'!$F$27,0,10*ROW('Water Data'!F5))="","",OFFSET('Water Data'!$F$27,0,10*ROW('Water Data'!F5)))</f>
        <v/>
      </c>
      <c r="BZ11" s="392" t="str">
        <f ca="1">+IF(OFFSET('Water Data'!$F$28,0,10*ROW('Water Data'!F5))="","",OFFSET('Water Data'!$F$28,0,10*ROW('Water Data'!F5)))</f>
        <v/>
      </c>
      <c r="CA11" s="392" t="str">
        <f ca="1">+IF(OFFSET('Water Data'!$F$29,0,10*ROW('Water Data'!F5))="","",OFFSET('Water Data'!$F$29,0,10*ROW('Water Data'!F5)))</f>
        <v/>
      </c>
      <c r="CB11" s="392" t="str">
        <f ca="1">+IF(OFFSET('Water Data'!$G$27,0,10*ROW('Water Data'!G5))="","",OFFSET('Water Data'!$G$27,0,10*ROW('Water Data'!G5)))</f>
        <v/>
      </c>
      <c r="CC11" s="392" t="str">
        <f ca="1">+IF(OFFSET('Water Data'!$G$28,0,10*ROW('Water Data'!G5))="","",OFFSET('Water Data'!$G$28,0,10*ROW('Water Data'!G5)))</f>
        <v/>
      </c>
      <c r="CD11" s="392" t="str">
        <f ca="1">+IF(OFFSET('Water Data'!$G$29,0,10*ROW('Water Data'!G5))="","",OFFSET('Water Data'!$G$29,0,10*ROW('Water Data'!G5)))</f>
        <v/>
      </c>
      <c r="CE11" s="392" t="str">
        <f ca="1">+IF(OFFSET('Water Data'!$H$27,0,10*ROW('Water Data'!H5))="","",OFFSET('Water Data'!$H$27,0,10*ROW('Water Data'!H5)))</f>
        <v/>
      </c>
      <c r="CF11" s="392" t="str">
        <f ca="1">+IF(OFFSET('Water Data'!$H$28,0,10*ROW('Water Data'!H5))="","",OFFSET('Water Data'!$H$28,0,10*ROW('Water Data'!H5)))</f>
        <v/>
      </c>
      <c r="CG11" s="392" t="str">
        <f ca="1">+IF(OFFSET('Water Data'!$H$29,0,10*ROW('Water Data'!H5))="","",OFFSET('Water Data'!$H$29,0,10*ROW('Water Data'!H5)))</f>
        <v>Yes</v>
      </c>
      <c r="CH11" s="392" t="str">
        <f ca="1">+IF(OFFSET('Water Data'!$I$27,0,10*ROW('Water Data'!I5))="","",OFFSET('Water Data'!$I$27,0,10*ROW('Water Data'!I5)))</f>
        <v/>
      </c>
      <c r="CI11" s="392" t="str">
        <f ca="1">+IF(OFFSET('Water Data'!$I$28,0,10*ROW('Water Data'!I5))="","",OFFSET('Water Data'!$I$28,0,10*ROW('Water Data'!I5)))</f>
        <v/>
      </c>
      <c r="CJ11" s="392" t="str">
        <f ca="1">+IF(OFFSET('Water Data'!$I$29,0,10*ROW('Water Data'!I5))="","",OFFSET('Water Data'!$I$29,0,10*ROW('Water Data'!I5)))</f>
        <v/>
      </c>
      <c r="CK11" s="392" t="str">
        <f ca="1">+IF(OFFSET('Sanitation Data'!$D$28,0,10*ROW('Sanitation Data'!D5))="","",OFFSET('Sanitation Data'!$D$28,0,10*ROW('Sanitation Data'!D5)))</f>
        <v/>
      </c>
      <c r="CL11" s="392" t="str">
        <f ca="1">+IF(OFFSET('Sanitation Data'!$D$29,0,10*ROW('Sanitation Data'!D5))="","",OFFSET('Sanitation Data'!$D$29,0,10*ROW('Sanitation Data'!D5)))</f>
        <v/>
      </c>
      <c r="CM11" s="392" t="str">
        <f ca="1">+IF(OFFSET('Sanitation Data'!$D$30,0,10*ROW('Sanitation Data'!D5))="","",OFFSET('Sanitation Data'!$D$30,0,10*ROW('Sanitation Data'!D5)))</f>
        <v/>
      </c>
      <c r="CN11" s="392" t="str">
        <f ca="1">+IF(OFFSET('Sanitation Data'!$D$31,0,10*ROW('Sanitation Data'!D5))="","",OFFSET('Sanitation Data'!$D$31,0,10*ROW('Sanitation Data'!D5)))</f>
        <v/>
      </c>
      <c r="CO11" s="392" t="str">
        <f ca="1">+IF(OFFSET('Sanitation Data'!$D$32,0,10*ROW('Sanitation Data'!D5))="","",OFFSET('Sanitation Data'!$D$32,0,10*ROW('Sanitation Data'!D5)))</f>
        <v/>
      </c>
      <c r="CP11" s="392" t="str">
        <f ca="1">+IF(OFFSET('Sanitation Data'!$E$28,0,10*ROW('Sanitation Data'!E5))="","",OFFSET('Sanitation Data'!$E$28,0,10*ROW('Sanitation Data'!E5)))</f>
        <v/>
      </c>
      <c r="CQ11" s="392" t="str">
        <f ca="1">+IF(OFFSET('Sanitation Data'!$E$29,0,10*ROW('Sanitation Data'!E5))="","",OFFSET('Sanitation Data'!$E$29,0,10*ROW('Sanitation Data'!E5)))</f>
        <v/>
      </c>
      <c r="CR11" s="392" t="str">
        <f ca="1">+IF(OFFSET('Sanitation Data'!$E$30,0,10*ROW('Sanitation Data'!E5))="","",OFFSET('Sanitation Data'!$E$30,0,10*ROW('Sanitation Data'!E5)))</f>
        <v/>
      </c>
      <c r="CS11" s="392" t="str">
        <f ca="1">+IF(OFFSET('Sanitation Data'!$E$31,0,10*ROW('Sanitation Data'!E5))="","",OFFSET('Sanitation Data'!$E$31,0,10*ROW('Sanitation Data'!E5)))</f>
        <v/>
      </c>
      <c r="CT11" s="392" t="str">
        <f ca="1">+IF(OFFSET('Sanitation Data'!$E$32,0,10*ROW('Sanitation Data'!E5))="","",OFFSET('Sanitation Data'!$E$32,0,10*ROW('Sanitation Data'!E5)))</f>
        <v/>
      </c>
      <c r="CU11" s="392" t="str">
        <f ca="1">+IF(OFFSET('Sanitation Data'!$F$28,0,10*ROW('Sanitation Data'!F5))="","",OFFSET('Sanitation Data'!$F$28,0,10*ROW('Sanitation Data'!F5)))</f>
        <v/>
      </c>
      <c r="CV11" s="392" t="str">
        <f ca="1">+IF(OFFSET('Sanitation Data'!$F$29,0,10*ROW('Sanitation Data'!F5))="","",OFFSET('Sanitation Data'!$F$29,0,10*ROW('Sanitation Data'!F5)))</f>
        <v/>
      </c>
      <c r="CW11" s="392" t="str">
        <f ca="1">+IF(OFFSET('Sanitation Data'!$F$30,0,10*ROW('Sanitation Data'!F5))="","",OFFSET('Sanitation Data'!$F$30,0,10*ROW('Sanitation Data'!F5)))</f>
        <v/>
      </c>
      <c r="CX11" s="392" t="str">
        <f ca="1">+IF(OFFSET('Sanitation Data'!$F$31,0,10*ROW('Sanitation Data'!F5))="","",OFFSET('Sanitation Data'!$F$31,0,10*ROW('Sanitation Data'!F5)))</f>
        <v/>
      </c>
      <c r="CY11" s="392" t="str">
        <f ca="1">+IF(OFFSET('Sanitation Data'!$F$32,0,10*ROW('Sanitation Data'!F5))="","",OFFSET('Sanitation Data'!$F$32,0,10*ROW('Sanitation Data'!F5)))</f>
        <v/>
      </c>
      <c r="CZ11" s="392" t="str">
        <f ca="1">+IF(OFFSET('Sanitation Data'!$G$28,0,10*ROW('Sanitation Data'!G5))="","",OFFSET('Sanitation Data'!$G$28,0,10*ROW('Sanitation Data'!G5)))</f>
        <v/>
      </c>
      <c r="DA11" s="392" t="str">
        <f ca="1">+IF(OFFSET('Sanitation Data'!$G$29,0,10*ROW('Sanitation Data'!G5))="","",OFFSET('Sanitation Data'!$G$29,0,10*ROW('Sanitation Data'!G5)))</f>
        <v/>
      </c>
      <c r="DB11" s="392" t="str">
        <f ca="1">+IF(OFFSET('Sanitation Data'!$G$30,0,10*ROW('Sanitation Data'!G5))="","",OFFSET('Sanitation Data'!$G$30,0,10*ROW('Sanitation Data'!G5)))</f>
        <v/>
      </c>
      <c r="DC11" s="392" t="str">
        <f ca="1">+IF(OFFSET('Sanitation Data'!$G$31,0,10*ROW('Sanitation Data'!G5))="","",OFFSET('Sanitation Data'!$G$31,0,10*ROW('Sanitation Data'!G5)))</f>
        <v/>
      </c>
      <c r="DD11" s="392" t="str">
        <f ca="1">+IF(OFFSET('Sanitation Data'!$G$32,0,10*ROW('Sanitation Data'!G5))="","",OFFSET('Sanitation Data'!$G$32,0,10*ROW('Sanitation Data'!G5)))</f>
        <v/>
      </c>
      <c r="DE11" s="392" t="str">
        <f ca="1">+IF(OFFSET('Sanitation Data'!$H$28,0,10*ROW('Sanitation Data'!H5))="","",OFFSET('Sanitation Data'!$H$28,0,10*ROW('Sanitation Data'!H5)))</f>
        <v/>
      </c>
      <c r="DF11" s="392" t="str">
        <f ca="1">+IF(OFFSET('Sanitation Data'!$H$29,0,10*ROW('Sanitation Data'!H5))="","",OFFSET('Sanitation Data'!$H$29,0,10*ROW('Sanitation Data'!H5)))</f>
        <v/>
      </c>
      <c r="DG11" s="392" t="str">
        <f ca="1">+IF(OFFSET('Sanitation Data'!$H$30,0,10*ROW('Sanitation Data'!H5))="","",OFFSET('Sanitation Data'!$H$30,0,10*ROW('Sanitation Data'!H5)))</f>
        <v/>
      </c>
      <c r="DH11" s="392" t="str">
        <f ca="1">+IF(OFFSET('Sanitation Data'!$H$31,0,10*ROW('Sanitation Data'!H5))="","",OFFSET('Sanitation Data'!$H$31,0,10*ROW('Sanitation Data'!H5)))</f>
        <v/>
      </c>
      <c r="DI11" s="392" t="str">
        <f ca="1">+IF(OFFSET('Sanitation Data'!$H$32,0,10*ROW('Sanitation Data'!H5))="","",OFFSET('Sanitation Data'!$H$32,0,10*ROW('Sanitation Data'!H5)))</f>
        <v/>
      </c>
      <c r="DJ11" s="392" t="str">
        <f ca="1">+IF(OFFSET('Sanitation Data'!$I$28,0,10*ROW('Sanitation Data'!I5))="","",OFFSET('Sanitation Data'!$I$28,0,10*ROW('Sanitation Data'!I5)))</f>
        <v/>
      </c>
      <c r="DK11" s="392" t="str">
        <f ca="1">+IF(OFFSET('Sanitation Data'!$I$29,0,10*ROW('Sanitation Data'!I5))="","",OFFSET('Sanitation Data'!$I$29,0,10*ROW('Sanitation Data'!I5)))</f>
        <v/>
      </c>
      <c r="DL11" s="392" t="str">
        <f ca="1">+IF(OFFSET('Sanitation Data'!$I$30,0,10*ROW('Sanitation Data'!I5))="","",OFFSET('Sanitation Data'!$I$30,0,10*ROW('Sanitation Data'!I5)))</f>
        <v/>
      </c>
      <c r="DM11" s="392" t="str">
        <f ca="1">+IF(OFFSET('Sanitation Data'!$I$31,0,10*ROW('Sanitation Data'!I5))="","",OFFSET('Sanitation Data'!$I$31,0,10*ROW('Sanitation Data'!I5)))</f>
        <v/>
      </c>
      <c r="DN11" s="392" t="str">
        <f ca="1">+IF(OFFSET('Sanitation Data'!$I$32,0,10*ROW('Sanitation Data'!I5))="","",OFFSET('Sanitation Data'!$I$32,0,10*ROW('Sanitation Data'!I5)))</f>
        <v/>
      </c>
      <c r="DO11" s="392" t="str">
        <f ca="1">+IF(OFFSET('Hygiene Data'!$D$11,0,10*ROW('Hygiene Data'!D5))="","",OFFSET('Hygiene Data'!$D$11,0,10*ROW('Hygiene Data'!D5)))</f>
        <v/>
      </c>
      <c r="DP11" s="392" t="str">
        <f ca="1">+IF(OFFSET('Hygiene Data'!$D$12,0,10*ROW('Hygiene Data'!D5))="","",OFFSET('Hygiene Data'!$D$12,0,10*ROW('Hygiene Data'!D5)))</f>
        <v/>
      </c>
      <c r="DQ11" s="392" t="str">
        <f ca="1">+IF(OFFSET('Hygiene Data'!$D$13,0,10*ROW('Hygiene Data'!D5))="","",OFFSET('Hygiene Data'!$D$13,0,10*ROW('Hygiene Data'!D5)))</f>
        <v/>
      </c>
      <c r="DR11" s="392" t="str">
        <f ca="1">+IF(OFFSET('Hygiene Data'!$E$11,0,10*ROW('Hygiene Data'!E5))="","",OFFSET('Hygiene Data'!$E$11,0,10*ROW('Hygiene Data'!E5)))</f>
        <v/>
      </c>
      <c r="DS11" s="392" t="str">
        <f ca="1">+IF(OFFSET('Hygiene Data'!$E$12,0,10*ROW('Hygiene Data'!E5))="","",OFFSET('Hygiene Data'!$E$12,0,10*ROW('Hygiene Data'!E5)))</f>
        <v/>
      </c>
      <c r="DT11" s="392" t="str">
        <f ca="1">+IF(OFFSET('Hygiene Data'!$E$13,0,10*ROW('Hygiene Data'!E5))="","",OFFSET('Hygiene Data'!$E$13,0,10*ROW('Hygiene Data'!E5)))</f>
        <v/>
      </c>
      <c r="DU11" s="392" t="str">
        <f ca="1">+IF(OFFSET('Hygiene Data'!$F$11,0,10*ROW('Hygiene Data'!F5))="","",OFFSET('Hygiene Data'!$F$11,0,10*ROW('Hygiene Data'!F5)))</f>
        <v/>
      </c>
      <c r="DV11" s="392" t="str">
        <f ca="1">+IF(OFFSET('Hygiene Data'!$F$12,0,10*ROW('Hygiene Data'!F5))="","",OFFSET('Hygiene Data'!$F$12,0,10*ROW('Hygiene Data'!F5)))</f>
        <v/>
      </c>
      <c r="DW11" s="392" t="str">
        <f ca="1">+IF(OFFSET('Hygiene Data'!$F$13,0,10*ROW('Hygiene Data'!F5))="","",OFFSET('Hygiene Data'!$F$13,0,10*ROW('Hygiene Data'!F5)))</f>
        <v/>
      </c>
      <c r="DX11" s="392" t="str">
        <f ca="1">+IF(OFFSET('Hygiene Data'!$G$11,0,10*ROW('Hygiene Data'!G5))="","",OFFSET('Hygiene Data'!$G$11,0,10*ROW('Hygiene Data'!G5)))</f>
        <v/>
      </c>
      <c r="DY11" s="392" t="str">
        <f ca="1">+IF(OFFSET('Hygiene Data'!$G$12,0,10*ROW('Hygiene Data'!G5))="","",OFFSET('Hygiene Data'!$G$12,0,10*ROW('Hygiene Data'!G5)))</f>
        <v/>
      </c>
      <c r="DZ11" s="392" t="str">
        <f ca="1">+IF(OFFSET('Hygiene Data'!$G$13,0,10*ROW('Hygiene Data'!G5))="","",OFFSET('Hygiene Data'!$G$13,0,10*ROW('Hygiene Data'!G5)))</f>
        <v/>
      </c>
      <c r="EA11" s="392" t="str">
        <f ca="1">+IF(OFFSET('Hygiene Data'!$H$11,0,10*ROW('Hygiene Data'!H5))="","",OFFSET('Hygiene Data'!$H$11,0,10*ROW('Hygiene Data'!H5)))</f>
        <v/>
      </c>
      <c r="EB11" s="392" t="str">
        <f ca="1">+IF(OFFSET('Hygiene Data'!$H$12,0,10*ROW('Hygiene Data'!H5))="","",OFFSET('Hygiene Data'!$H$12,0,10*ROW('Hygiene Data'!H5)))</f>
        <v/>
      </c>
      <c r="EC11" s="392" t="str">
        <f ca="1">+IF(OFFSET('Hygiene Data'!$H$13,0,10*ROW('Hygiene Data'!H5))="","",OFFSET('Hygiene Data'!$H$13,0,10*ROW('Hygiene Data'!H5)))</f>
        <v/>
      </c>
      <c r="ED11" s="392" t="str">
        <f ca="1">+IF(OFFSET('Hygiene Data'!$I$11,0,10*ROW('Hygiene Data'!I5))="","",OFFSET('Hygiene Data'!$I$11,0,10*ROW('Hygiene Data'!I5)))</f>
        <v/>
      </c>
      <c r="EE11" s="392" t="str">
        <f ca="1">+IF(OFFSET('Hygiene Data'!$I$12,0,10*ROW('Hygiene Data'!I5))="","",OFFSET('Hygiene Data'!$I$12,0,10*ROW('Hygiene Data'!I5)))</f>
        <v/>
      </c>
      <c r="EF11" s="392" t="str">
        <f ca="1">+IF(OFFSET('Hygiene Data'!$I$13,0,10*ROW('Hygiene Data'!I5))="","",OFFSET('Hygiene Data'!$I$13,0,10*ROW('Hygiene Data'!I5)))</f>
        <v/>
      </c>
    </row>
    <row r="12" spans="1:136" x14ac:dyDescent="0.25">
      <c r="A12" s="501" t="str">
        <f ca="1">+IF(OFFSET('Water Data'!$B$2,0,10*ROW('Water Data'!E6))="","",OFFSET('Water Data'!$B$2,0,10*ROW('Water Data'!E6)))</f>
        <v>ZMB_2017_EMIS</v>
      </c>
      <c r="B12" s="50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28">
        <f t="shared" ca="1" si="0"/>
        <v>2017</v>
      </c>
      <c r="D12" s="529">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95.077141697117341</v>
      </c>
      <c r="E12" s="529">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83.126400425778357</v>
      </c>
      <c r="F12" s="52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9">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94.685061630668329</v>
      </c>
      <c r="Q12" s="529">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81.505439623297363</v>
      </c>
      <c r="R12" s="52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9">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98.513379583746286</v>
      </c>
      <c r="T12" s="529">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94.988986270897357</v>
      </c>
      <c r="U12" s="52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3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3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3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3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3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3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3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3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3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3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3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1">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59.907531465692252</v>
      </c>
      <c r="BC12" s="53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3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3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1">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59.309736514757432</v>
      </c>
      <c r="BO12" s="53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1">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53.102081268582751</v>
      </c>
      <c r="BS12" s="392" t="str">
        <f ca="1">+IF(OFFSET('Water Data'!$D$27,0,10*ROW('Water Data'!D6))="","",OFFSET('Water Data'!$D$27,0,10*ROW('Water Data'!D6)))</f>
        <v>Yes</v>
      </c>
      <c r="BT12" s="392" t="str">
        <f ca="1">+IF(OFFSET('Water Data'!$D$28,0,10*ROW('Water Data'!D6))="","",OFFSET('Water Data'!$D$28,0,10*ROW('Water Data'!D6)))</f>
        <v>Yes</v>
      </c>
      <c r="BU12" s="392" t="str">
        <f ca="1">+IF(OFFSET('Water Data'!$D$29,0,10*ROW('Water Data'!D6))="","",OFFSET('Water Data'!$D$29,0,10*ROW('Water Data'!D6)))</f>
        <v/>
      </c>
      <c r="BV12" s="392" t="str">
        <f ca="1">+IF(OFFSET('Water Data'!$E$27,0,10*ROW('Water Data'!E6))="","",OFFSET('Water Data'!$E$27,0,10*ROW('Water Data'!E6)))</f>
        <v/>
      </c>
      <c r="BW12" s="392" t="str">
        <f ca="1">+IF(OFFSET('Water Data'!$E$28,0,10*ROW('Water Data'!E6))="","",OFFSET('Water Data'!$E$28,0,10*ROW('Water Data'!E6)))</f>
        <v/>
      </c>
      <c r="BX12" s="392" t="str">
        <f ca="1">+IF(OFFSET('Water Data'!$E$29,0,10*ROW('Water Data'!E6))="","",OFFSET('Water Data'!$E$29,0,10*ROW('Water Data'!E6)))</f>
        <v/>
      </c>
      <c r="BY12" s="392" t="str">
        <f ca="1">+IF(OFFSET('Water Data'!$F$27,0,10*ROW('Water Data'!F6))="","",OFFSET('Water Data'!$F$27,0,10*ROW('Water Data'!F6)))</f>
        <v/>
      </c>
      <c r="BZ12" s="392" t="str">
        <f ca="1">+IF(OFFSET('Water Data'!$F$28,0,10*ROW('Water Data'!F6))="","",OFFSET('Water Data'!$F$28,0,10*ROW('Water Data'!F6)))</f>
        <v/>
      </c>
      <c r="CA12" s="392" t="str">
        <f ca="1">+IF(OFFSET('Water Data'!$F$29,0,10*ROW('Water Data'!F6))="","",OFFSET('Water Data'!$F$29,0,10*ROW('Water Data'!F6)))</f>
        <v/>
      </c>
      <c r="CB12" s="392" t="str">
        <f ca="1">+IF(OFFSET('Water Data'!$G$27,0,10*ROW('Water Data'!G6))="","",OFFSET('Water Data'!$G$27,0,10*ROW('Water Data'!G6)))</f>
        <v/>
      </c>
      <c r="CC12" s="392" t="str">
        <f ca="1">+IF(OFFSET('Water Data'!$G$28,0,10*ROW('Water Data'!G6))="","",OFFSET('Water Data'!$G$28,0,10*ROW('Water Data'!G6)))</f>
        <v/>
      </c>
      <c r="CD12" s="392" t="str">
        <f ca="1">+IF(OFFSET('Water Data'!$G$29,0,10*ROW('Water Data'!G6))="","",OFFSET('Water Data'!$G$29,0,10*ROW('Water Data'!G6)))</f>
        <v/>
      </c>
      <c r="CE12" s="392" t="str">
        <f ca="1">+IF(OFFSET('Water Data'!$H$27,0,10*ROW('Water Data'!H6))="","",OFFSET('Water Data'!$H$27,0,10*ROW('Water Data'!H6)))</f>
        <v>Yes</v>
      </c>
      <c r="CF12" s="392" t="str">
        <f ca="1">+IF(OFFSET('Water Data'!$H$28,0,10*ROW('Water Data'!H6))="","",OFFSET('Water Data'!$H$28,0,10*ROW('Water Data'!H6)))</f>
        <v>Yes</v>
      </c>
      <c r="CG12" s="392" t="str">
        <f ca="1">+IF(OFFSET('Water Data'!$H$29,0,10*ROW('Water Data'!H6))="","",OFFSET('Water Data'!$H$29,0,10*ROW('Water Data'!H6)))</f>
        <v/>
      </c>
      <c r="CH12" s="392" t="str">
        <f ca="1">+IF(OFFSET('Water Data'!$I$27,0,10*ROW('Water Data'!I6))="","",OFFSET('Water Data'!$I$27,0,10*ROW('Water Data'!I6)))</f>
        <v>Yes</v>
      </c>
      <c r="CI12" s="392" t="str">
        <f ca="1">+IF(OFFSET('Water Data'!$I$28,0,10*ROW('Water Data'!I6))="","",OFFSET('Water Data'!$I$28,0,10*ROW('Water Data'!I6)))</f>
        <v>Yes</v>
      </c>
      <c r="CJ12" s="392" t="str">
        <f ca="1">+IF(OFFSET('Water Data'!$I$29,0,10*ROW('Water Data'!I6))="","",OFFSET('Water Data'!$I$29,0,10*ROW('Water Data'!I6)))</f>
        <v/>
      </c>
      <c r="CK12" s="392" t="str">
        <f ca="1">+IF(OFFSET('Sanitation Data'!$D$28,0,10*ROW('Sanitation Data'!D6))="","",OFFSET('Sanitation Data'!$D$28,0,10*ROW('Sanitation Data'!D6)))</f>
        <v/>
      </c>
      <c r="CL12" s="392" t="str">
        <f ca="1">+IF(OFFSET('Sanitation Data'!$D$29,0,10*ROW('Sanitation Data'!D6))="","",OFFSET('Sanitation Data'!$D$29,0,10*ROW('Sanitation Data'!D6)))</f>
        <v/>
      </c>
      <c r="CM12" s="392" t="str">
        <f ca="1">+IF(OFFSET('Sanitation Data'!$D$30,0,10*ROW('Sanitation Data'!D6))="","",OFFSET('Sanitation Data'!$D$30,0,10*ROW('Sanitation Data'!D6)))</f>
        <v/>
      </c>
      <c r="CN12" s="392" t="str">
        <f ca="1">+IF(OFFSET('Sanitation Data'!$D$31,0,10*ROW('Sanitation Data'!D6))="","",OFFSET('Sanitation Data'!$D$31,0,10*ROW('Sanitation Data'!D6)))</f>
        <v/>
      </c>
      <c r="CO12" s="392" t="str">
        <f ca="1">+IF(OFFSET('Sanitation Data'!$D$32,0,10*ROW('Sanitation Data'!D6))="","",OFFSET('Sanitation Data'!$D$32,0,10*ROW('Sanitation Data'!D6)))</f>
        <v/>
      </c>
      <c r="CP12" s="392" t="str">
        <f ca="1">+IF(OFFSET('Sanitation Data'!$E$28,0,10*ROW('Sanitation Data'!E6))="","",OFFSET('Sanitation Data'!$E$28,0,10*ROW('Sanitation Data'!E6)))</f>
        <v/>
      </c>
      <c r="CQ12" s="392" t="str">
        <f ca="1">+IF(OFFSET('Sanitation Data'!$E$29,0,10*ROW('Sanitation Data'!E6))="","",OFFSET('Sanitation Data'!$E$29,0,10*ROW('Sanitation Data'!E6)))</f>
        <v/>
      </c>
      <c r="CR12" s="392" t="str">
        <f ca="1">+IF(OFFSET('Sanitation Data'!$E$30,0,10*ROW('Sanitation Data'!E6))="","",OFFSET('Sanitation Data'!$E$30,0,10*ROW('Sanitation Data'!E6)))</f>
        <v/>
      </c>
      <c r="CS12" s="392" t="str">
        <f ca="1">+IF(OFFSET('Sanitation Data'!$E$31,0,10*ROW('Sanitation Data'!E6))="","",OFFSET('Sanitation Data'!$E$31,0,10*ROW('Sanitation Data'!E6)))</f>
        <v/>
      </c>
      <c r="CT12" s="392" t="str">
        <f ca="1">+IF(OFFSET('Sanitation Data'!$E$32,0,10*ROW('Sanitation Data'!E6))="","",OFFSET('Sanitation Data'!$E$32,0,10*ROW('Sanitation Data'!E6)))</f>
        <v/>
      </c>
      <c r="CU12" s="392" t="str">
        <f ca="1">+IF(OFFSET('Sanitation Data'!$F$28,0,10*ROW('Sanitation Data'!F6))="","",OFFSET('Sanitation Data'!$F$28,0,10*ROW('Sanitation Data'!F6)))</f>
        <v/>
      </c>
      <c r="CV12" s="392" t="str">
        <f ca="1">+IF(OFFSET('Sanitation Data'!$F$29,0,10*ROW('Sanitation Data'!F6))="","",OFFSET('Sanitation Data'!$F$29,0,10*ROW('Sanitation Data'!F6)))</f>
        <v/>
      </c>
      <c r="CW12" s="392" t="str">
        <f ca="1">+IF(OFFSET('Sanitation Data'!$F$30,0,10*ROW('Sanitation Data'!F6))="","",OFFSET('Sanitation Data'!$F$30,0,10*ROW('Sanitation Data'!F6)))</f>
        <v/>
      </c>
      <c r="CX12" s="392" t="str">
        <f ca="1">+IF(OFFSET('Sanitation Data'!$F$31,0,10*ROW('Sanitation Data'!F6))="","",OFFSET('Sanitation Data'!$F$31,0,10*ROW('Sanitation Data'!F6)))</f>
        <v/>
      </c>
      <c r="CY12" s="392" t="str">
        <f ca="1">+IF(OFFSET('Sanitation Data'!$F$32,0,10*ROW('Sanitation Data'!F6))="","",OFFSET('Sanitation Data'!$F$32,0,10*ROW('Sanitation Data'!F6)))</f>
        <v/>
      </c>
      <c r="CZ12" s="392" t="str">
        <f ca="1">+IF(OFFSET('Sanitation Data'!$G$28,0,10*ROW('Sanitation Data'!G6))="","",OFFSET('Sanitation Data'!$G$28,0,10*ROW('Sanitation Data'!G6)))</f>
        <v/>
      </c>
      <c r="DA12" s="392" t="str">
        <f ca="1">+IF(OFFSET('Sanitation Data'!$G$29,0,10*ROW('Sanitation Data'!G6))="","",OFFSET('Sanitation Data'!$G$29,0,10*ROW('Sanitation Data'!G6)))</f>
        <v/>
      </c>
      <c r="DB12" s="392" t="str">
        <f ca="1">+IF(OFFSET('Sanitation Data'!$G$30,0,10*ROW('Sanitation Data'!G6))="","",OFFSET('Sanitation Data'!$G$30,0,10*ROW('Sanitation Data'!G6)))</f>
        <v/>
      </c>
      <c r="DC12" s="392" t="str">
        <f ca="1">+IF(OFFSET('Sanitation Data'!$G$31,0,10*ROW('Sanitation Data'!G6))="","",OFFSET('Sanitation Data'!$G$31,0,10*ROW('Sanitation Data'!G6)))</f>
        <v/>
      </c>
      <c r="DD12" s="392" t="str">
        <f ca="1">+IF(OFFSET('Sanitation Data'!$G$32,0,10*ROW('Sanitation Data'!G6))="","",OFFSET('Sanitation Data'!$G$32,0,10*ROW('Sanitation Data'!G6)))</f>
        <v/>
      </c>
      <c r="DE12" s="392" t="str">
        <f ca="1">+IF(OFFSET('Sanitation Data'!$H$28,0,10*ROW('Sanitation Data'!H6))="","",OFFSET('Sanitation Data'!$H$28,0,10*ROW('Sanitation Data'!H6)))</f>
        <v/>
      </c>
      <c r="DF12" s="392" t="str">
        <f ca="1">+IF(OFFSET('Sanitation Data'!$H$29,0,10*ROW('Sanitation Data'!H6))="","",OFFSET('Sanitation Data'!$H$29,0,10*ROW('Sanitation Data'!H6)))</f>
        <v/>
      </c>
      <c r="DG12" s="392" t="str">
        <f ca="1">+IF(OFFSET('Sanitation Data'!$H$30,0,10*ROW('Sanitation Data'!H6))="","",OFFSET('Sanitation Data'!$H$30,0,10*ROW('Sanitation Data'!H6)))</f>
        <v/>
      </c>
      <c r="DH12" s="392" t="str">
        <f ca="1">+IF(OFFSET('Sanitation Data'!$H$31,0,10*ROW('Sanitation Data'!H6))="","",OFFSET('Sanitation Data'!$H$31,0,10*ROW('Sanitation Data'!H6)))</f>
        <v/>
      </c>
      <c r="DI12" s="392" t="str">
        <f ca="1">+IF(OFFSET('Sanitation Data'!$H$32,0,10*ROW('Sanitation Data'!H6))="","",OFFSET('Sanitation Data'!$H$32,0,10*ROW('Sanitation Data'!H6)))</f>
        <v/>
      </c>
      <c r="DJ12" s="392" t="str">
        <f ca="1">+IF(OFFSET('Sanitation Data'!$I$28,0,10*ROW('Sanitation Data'!I6))="","",OFFSET('Sanitation Data'!$I$28,0,10*ROW('Sanitation Data'!I6)))</f>
        <v/>
      </c>
      <c r="DK12" s="392" t="str">
        <f ca="1">+IF(OFFSET('Sanitation Data'!$I$29,0,10*ROW('Sanitation Data'!I6))="","",OFFSET('Sanitation Data'!$I$29,0,10*ROW('Sanitation Data'!I6)))</f>
        <v/>
      </c>
      <c r="DL12" s="392" t="str">
        <f ca="1">+IF(OFFSET('Sanitation Data'!$I$30,0,10*ROW('Sanitation Data'!I6))="","",OFFSET('Sanitation Data'!$I$30,0,10*ROW('Sanitation Data'!I6)))</f>
        <v/>
      </c>
      <c r="DM12" s="392" t="str">
        <f ca="1">+IF(OFFSET('Sanitation Data'!$I$31,0,10*ROW('Sanitation Data'!I6))="","",OFFSET('Sanitation Data'!$I$31,0,10*ROW('Sanitation Data'!I6)))</f>
        <v/>
      </c>
      <c r="DN12" s="392" t="str">
        <f ca="1">+IF(OFFSET('Sanitation Data'!$I$32,0,10*ROW('Sanitation Data'!I6))="","",OFFSET('Sanitation Data'!$I$32,0,10*ROW('Sanitation Data'!I6)))</f>
        <v/>
      </c>
      <c r="DO12" s="392" t="str">
        <f ca="1">+IF(OFFSET('Hygiene Data'!$D$11,0,10*ROW('Hygiene Data'!D6))="","",OFFSET('Hygiene Data'!$D$11,0,10*ROW('Hygiene Data'!D6)))</f>
        <v/>
      </c>
      <c r="DP12" s="392" t="str">
        <f ca="1">+IF(OFFSET('Hygiene Data'!$D$12,0,10*ROW('Hygiene Data'!D6))="","",OFFSET('Hygiene Data'!$D$12,0,10*ROW('Hygiene Data'!D6)))</f>
        <v/>
      </c>
      <c r="DQ12" s="392" t="str">
        <f ca="1">+IF(OFFSET('Hygiene Data'!$D$13,0,10*ROW('Hygiene Data'!D6))="","",OFFSET('Hygiene Data'!$D$13,0,10*ROW('Hygiene Data'!D6)))</f>
        <v>Yes</v>
      </c>
      <c r="DR12" s="392" t="str">
        <f ca="1">+IF(OFFSET('Hygiene Data'!$E$11,0,10*ROW('Hygiene Data'!E6))="","",OFFSET('Hygiene Data'!$E$11,0,10*ROW('Hygiene Data'!E6)))</f>
        <v/>
      </c>
      <c r="DS12" s="392" t="str">
        <f ca="1">+IF(OFFSET('Hygiene Data'!$E$12,0,10*ROW('Hygiene Data'!E6))="","",OFFSET('Hygiene Data'!$E$12,0,10*ROW('Hygiene Data'!E6)))</f>
        <v/>
      </c>
      <c r="DT12" s="392" t="str">
        <f ca="1">+IF(OFFSET('Hygiene Data'!$E$13,0,10*ROW('Hygiene Data'!E6))="","",OFFSET('Hygiene Data'!$E$13,0,10*ROW('Hygiene Data'!E6)))</f>
        <v/>
      </c>
      <c r="DU12" s="392" t="str">
        <f ca="1">+IF(OFFSET('Hygiene Data'!$F$11,0,10*ROW('Hygiene Data'!F6))="","",OFFSET('Hygiene Data'!$F$11,0,10*ROW('Hygiene Data'!F6)))</f>
        <v/>
      </c>
      <c r="DV12" s="392" t="str">
        <f ca="1">+IF(OFFSET('Hygiene Data'!$F$12,0,10*ROW('Hygiene Data'!F6))="","",OFFSET('Hygiene Data'!$F$12,0,10*ROW('Hygiene Data'!F6)))</f>
        <v/>
      </c>
      <c r="DW12" s="392" t="str">
        <f ca="1">+IF(OFFSET('Hygiene Data'!$F$13,0,10*ROW('Hygiene Data'!F6))="","",OFFSET('Hygiene Data'!$F$13,0,10*ROW('Hygiene Data'!F6)))</f>
        <v/>
      </c>
      <c r="DX12" s="392" t="str">
        <f ca="1">+IF(OFFSET('Hygiene Data'!$G$11,0,10*ROW('Hygiene Data'!G6))="","",OFFSET('Hygiene Data'!$G$11,0,10*ROW('Hygiene Data'!G6)))</f>
        <v/>
      </c>
      <c r="DY12" s="392" t="str">
        <f ca="1">+IF(OFFSET('Hygiene Data'!$G$12,0,10*ROW('Hygiene Data'!G6))="","",OFFSET('Hygiene Data'!$G$12,0,10*ROW('Hygiene Data'!G6)))</f>
        <v/>
      </c>
      <c r="DZ12" s="392" t="str">
        <f ca="1">+IF(OFFSET('Hygiene Data'!$G$13,0,10*ROW('Hygiene Data'!G6))="","",OFFSET('Hygiene Data'!$G$13,0,10*ROW('Hygiene Data'!G6)))</f>
        <v/>
      </c>
      <c r="EA12" s="392" t="str">
        <f ca="1">+IF(OFFSET('Hygiene Data'!$H$11,0,10*ROW('Hygiene Data'!H6))="","",OFFSET('Hygiene Data'!$H$11,0,10*ROW('Hygiene Data'!H6)))</f>
        <v/>
      </c>
      <c r="EB12" s="392" t="str">
        <f ca="1">+IF(OFFSET('Hygiene Data'!$H$12,0,10*ROW('Hygiene Data'!H6))="","",OFFSET('Hygiene Data'!$H$12,0,10*ROW('Hygiene Data'!H6)))</f>
        <v/>
      </c>
      <c r="EC12" s="392" t="str">
        <f ca="1">+IF(OFFSET('Hygiene Data'!$H$13,0,10*ROW('Hygiene Data'!H6))="","",OFFSET('Hygiene Data'!$H$13,0,10*ROW('Hygiene Data'!H6)))</f>
        <v>Yes</v>
      </c>
      <c r="ED12" s="392" t="str">
        <f ca="1">+IF(OFFSET('Hygiene Data'!$I$11,0,10*ROW('Hygiene Data'!I6))="","",OFFSET('Hygiene Data'!$I$11,0,10*ROW('Hygiene Data'!I6)))</f>
        <v/>
      </c>
      <c r="EE12" s="392" t="str">
        <f ca="1">+IF(OFFSET('Hygiene Data'!$I$12,0,10*ROW('Hygiene Data'!I6))="","",OFFSET('Hygiene Data'!$I$12,0,10*ROW('Hygiene Data'!I6)))</f>
        <v/>
      </c>
      <c r="EF12" s="392" t="str">
        <f ca="1">+IF(OFFSET('Hygiene Data'!$I$13,0,10*ROW('Hygiene Data'!I6))="","",OFFSET('Hygiene Data'!$I$13,0,10*ROW('Hygiene Data'!I6)))</f>
        <v>Yes</v>
      </c>
    </row>
    <row r="13" spans="1:136" x14ac:dyDescent="0.25">
      <c r="A13" s="501" t="str">
        <f ca="1">+IF(OFFSET('Water Data'!$B$2,0,10*ROW('Water Data'!E7))="","",OFFSET('Water Data'!$B$2,0,10*ROW('Water Data'!E7)))</f>
        <v>ZMB_2017_WV</v>
      </c>
      <c r="B13" s="50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28">
        <f t="shared" ca="1" si="0"/>
        <v>2017</v>
      </c>
      <c r="D13" s="52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2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9">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97</v>
      </c>
      <c r="K13" s="529">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84</v>
      </c>
      <c r="L13" s="529">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78.571430000000007</v>
      </c>
      <c r="M13" s="52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3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3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3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3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0">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99</v>
      </c>
      <c r="AG13" s="530">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89</v>
      </c>
      <c r="AH13" s="530">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23</v>
      </c>
      <c r="AI13" s="530">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88</v>
      </c>
      <c r="AJ13" s="530">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23</v>
      </c>
      <c r="AK13" s="53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3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3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3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3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3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3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3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3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1">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62</v>
      </c>
      <c r="BG13" s="531">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48</v>
      </c>
      <c r="BH13" s="531">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19</v>
      </c>
      <c r="BI13" s="53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3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3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3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92" t="str">
        <f ca="1">+IF(OFFSET('Water Data'!$D$27,0,10*ROW('Water Data'!D7))="","",OFFSET('Water Data'!$D$27,0,10*ROW('Water Data'!D7)))</f>
        <v/>
      </c>
      <c r="BT13" s="392" t="str">
        <f ca="1">+IF(OFFSET('Water Data'!$D$28,0,10*ROW('Water Data'!D7))="","",OFFSET('Water Data'!$D$28,0,10*ROW('Water Data'!D7)))</f>
        <v/>
      </c>
      <c r="BU13" s="392" t="str">
        <f ca="1">+IF(OFFSET('Water Data'!$D$29,0,10*ROW('Water Data'!D7))="","",OFFSET('Water Data'!$D$29,0,10*ROW('Water Data'!D7)))</f>
        <v/>
      </c>
      <c r="BV13" s="392" t="str">
        <f ca="1">+IF(OFFSET('Water Data'!$E$27,0,10*ROW('Water Data'!E7))="","",OFFSET('Water Data'!$E$27,0,10*ROW('Water Data'!E7)))</f>
        <v/>
      </c>
      <c r="BW13" s="392" t="str">
        <f ca="1">+IF(OFFSET('Water Data'!$E$28,0,10*ROW('Water Data'!E7))="","",OFFSET('Water Data'!$E$28,0,10*ROW('Water Data'!E7)))</f>
        <v/>
      </c>
      <c r="BX13" s="392" t="str">
        <f ca="1">+IF(OFFSET('Water Data'!$E$29,0,10*ROW('Water Data'!E7))="","",OFFSET('Water Data'!$E$29,0,10*ROW('Water Data'!E7)))</f>
        <v/>
      </c>
      <c r="BY13" s="392" t="str">
        <f ca="1">+IF(OFFSET('Water Data'!$F$27,0,10*ROW('Water Data'!F7))="","",OFFSET('Water Data'!$F$27,0,10*ROW('Water Data'!F7)))</f>
        <v>Yes</v>
      </c>
      <c r="BZ13" s="392" t="str">
        <f ca="1">+IF(OFFSET('Water Data'!$F$28,0,10*ROW('Water Data'!F7))="","",OFFSET('Water Data'!$F$28,0,10*ROW('Water Data'!F7)))</f>
        <v>Yes</v>
      </c>
      <c r="CA13" s="392" t="str">
        <f ca="1">+IF(OFFSET('Water Data'!$F$29,0,10*ROW('Water Data'!F7))="","",OFFSET('Water Data'!$F$29,0,10*ROW('Water Data'!F7)))</f>
        <v>Yes</v>
      </c>
      <c r="CB13" s="392" t="str">
        <f ca="1">+IF(OFFSET('Water Data'!$G$27,0,10*ROW('Water Data'!G7))="","",OFFSET('Water Data'!$G$27,0,10*ROW('Water Data'!G7)))</f>
        <v/>
      </c>
      <c r="CC13" s="392" t="str">
        <f ca="1">+IF(OFFSET('Water Data'!$G$28,0,10*ROW('Water Data'!G7))="","",OFFSET('Water Data'!$G$28,0,10*ROW('Water Data'!G7)))</f>
        <v/>
      </c>
      <c r="CD13" s="392" t="str">
        <f ca="1">+IF(OFFSET('Water Data'!$G$29,0,10*ROW('Water Data'!G7))="","",OFFSET('Water Data'!$G$29,0,10*ROW('Water Data'!G7)))</f>
        <v/>
      </c>
      <c r="CE13" s="392" t="str">
        <f ca="1">+IF(OFFSET('Water Data'!$H$27,0,10*ROW('Water Data'!H7))="","",OFFSET('Water Data'!$H$27,0,10*ROW('Water Data'!H7)))</f>
        <v/>
      </c>
      <c r="CF13" s="392" t="str">
        <f ca="1">+IF(OFFSET('Water Data'!$H$28,0,10*ROW('Water Data'!H7))="","",OFFSET('Water Data'!$H$28,0,10*ROW('Water Data'!H7)))</f>
        <v/>
      </c>
      <c r="CG13" s="392" t="str">
        <f ca="1">+IF(OFFSET('Water Data'!$H$29,0,10*ROW('Water Data'!H7))="","",OFFSET('Water Data'!$H$29,0,10*ROW('Water Data'!H7)))</f>
        <v/>
      </c>
      <c r="CH13" s="392" t="str">
        <f ca="1">+IF(OFFSET('Water Data'!$I$27,0,10*ROW('Water Data'!I7))="","",OFFSET('Water Data'!$I$27,0,10*ROW('Water Data'!I7)))</f>
        <v/>
      </c>
      <c r="CI13" s="392" t="str">
        <f ca="1">+IF(OFFSET('Water Data'!$I$28,0,10*ROW('Water Data'!I7))="","",OFFSET('Water Data'!$I$28,0,10*ROW('Water Data'!I7)))</f>
        <v/>
      </c>
      <c r="CJ13" s="392" t="str">
        <f ca="1">+IF(OFFSET('Water Data'!$I$29,0,10*ROW('Water Data'!I7))="","",OFFSET('Water Data'!$I$29,0,10*ROW('Water Data'!I7)))</f>
        <v/>
      </c>
      <c r="CK13" s="392" t="str">
        <f ca="1">+IF(OFFSET('Sanitation Data'!$D$28,0,10*ROW('Sanitation Data'!D7))="","",OFFSET('Sanitation Data'!$D$28,0,10*ROW('Sanitation Data'!D7)))</f>
        <v/>
      </c>
      <c r="CL13" s="392" t="str">
        <f ca="1">+IF(OFFSET('Sanitation Data'!$D$29,0,10*ROW('Sanitation Data'!D7))="","",OFFSET('Sanitation Data'!$D$29,0,10*ROW('Sanitation Data'!D7)))</f>
        <v/>
      </c>
      <c r="CM13" s="392" t="str">
        <f ca="1">+IF(OFFSET('Sanitation Data'!$D$30,0,10*ROW('Sanitation Data'!D7))="","",OFFSET('Sanitation Data'!$D$30,0,10*ROW('Sanitation Data'!D7)))</f>
        <v/>
      </c>
      <c r="CN13" s="392" t="str">
        <f ca="1">+IF(OFFSET('Sanitation Data'!$D$31,0,10*ROW('Sanitation Data'!D7))="","",OFFSET('Sanitation Data'!$D$31,0,10*ROW('Sanitation Data'!D7)))</f>
        <v/>
      </c>
      <c r="CO13" s="392" t="str">
        <f ca="1">+IF(OFFSET('Sanitation Data'!$D$32,0,10*ROW('Sanitation Data'!D7))="","",OFFSET('Sanitation Data'!$D$32,0,10*ROW('Sanitation Data'!D7)))</f>
        <v/>
      </c>
      <c r="CP13" s="392" t="str">
        <f ca="1">+IF(OFFSET('Sanitation Data'!$E$28,0,10*ROW('Sanitation Data'!E7))="","",OFFSET('Sanitation Data'!$E$28,0,10*ROW('Sanitation Data'!E7)))</f>
        <v/>
      </c>
      <c r="CQ13" s="392" t="str">
        <f ca="1">+IF(OFFSET('Sanitation Data'!$E$29,0,10*ROW('Sanitation Data'!E7))="","",OFFSET('Sanitation Data'!$E$29,0,10*ROW('Sanitation Data'!E7)))</f>
        <v/>
      </c>
      <c r="CR13" s="392" t="str">
        <f ca="1">+IF(OFFSET('Sanitation Data'!$E$30,0,10*ROW('Sanitation Data'!E7))="","",OFFSET('Sanitation Data'!$E$30,0,10*ROW('Sanitation Data'!E7)))</f>
        <v/>
      </c>
      <c r="CS13" s="392" t="str">
        <f ca="1">+IF(OFFSET('Sanitation Data'!$E$31,0,10*ROW('Sanitation Data'!E7))="","",OFFSET('Sanitation Data'!$E$31,0,10*ROW('Sanitation Data'!E7)))</f>
        <v/>
      </c>
      <c r="CT13" s="392" t="str">
        <f ca="1">+IF(OFFSET('Sanitation Data'!$E$32,0,10*ROW('Sanitation Data'!E7))="","",OFFSET('Sanitation Data'!$E$32,0,10*ROW('Sanitation Data'!E7)))</f>
        <v/>
      </c>
      <c r="CU13" s="392" t="str">
        <f ca="1">+IF(OFFSET('Sanitation Data'!$F$28,0,10*ROW('Sanitation Data'!F7))="","",OFFSET('Sanitation Data'!$F$28,0,10*ROW('Sanitation Data'!F7)))</f>
        <v>Yes</v>
      </c>
      <c r="CV13" s="392" t="str">
        <f ca="1">+IF(OFFSET('Sanitation Data'!$F$29,0,10*ROW('Sanitation Data'!F7))="","",OFFSET('Sanitation Data'!$F$29,0,10*ROW('Sanitation Data'!F7)))</f>
        <v>Yes</v>
      </c>
      <c r="CW13" s="392" t="str">
        <f ca="1">+IF(OFFSET('Sanitation Data'!$F$30,0,10*ROW('Sanitation Data'!F7))="","",OFFSET('Sanitation Data'!$F$30,0,10*ROW('Sanitation Data'!F7)))</f>
        <v>Yes</v>
      </c>
      <c r="CX13" s="392" t="str">
        <f ca="1">+IF(OFFSET('Sanitation Data'!$F$31,0,10*ROW('Sanitation Data'!F7))="","",OFFSET('Sanitation Data'!$F$31,0,10*ROW('Sanitation Data'!F7)))</f>
        <v>Yes</v>
      </c>
      <c r="CY13" s="392" t="str">
        <f ca="1">+IF(OFFSET('Sanitation Data'!$F$32,0,10*ROW('Sanitation Data'!F7))="","",OFFSET('Sanitation Data'!$F$32,0,10*ROW('Sanitation Data'!F7)))</f>
        <v>Yes</v>
      </c>
      <c r="CZ13" s="392" t="str">
        <f ca="1">+IF(OFFSET('Sanitation Data'!$G$28,0,10*ROW('Sanitation Data'!G7))="","",OFFSET('Sanitation Data'!$G$28,0,10*ROW('Sanitation Data'!G7)))</f>
        <v/>
      </c>
      <c r="DA13" s="392" t="str">
        <f ca="1">+IF(OFFSET('Sanitation Data'!$G$29,0,10*ROW('Sanitation Data'!G7))="","",OFFSET('Sanitation Data'!$G$29,0,10*ROW('Sanitation Data'!G7)))</f>
        <v/>
      </c>
      <c r="DB13" s="392" t="str">
        <f ca="1">+IF(OFFSET('Sanitation Data'!$G$30,0,10*ROW('Sanitation Data'!G7))="","",OFFSET('Sanitation Data'!$G$30,0,10*ROW('Sanitation Data'!G7)))</f>
        <v/>
      </c>
      <c r="DC13" s="392" t="str">
        <f ca="1">+IF(OFFSET('Sanitation Data'!$G$31,0,10*ROW('Sanitation Data'!G7))="","",OFFSET('Sanitation Data'!$G$31,0,10*ROW('Sanitation Data'!G7)))</f>
        <v/>
      </c>
      <c r="DD13" s="392" t="str">
        <f ca="1">+IF(OFFSET('Sanitation Data'!$G$32,0,10*ROW('Sanitation Data'!G7))="","",OFFSET('Sanitation Data'!$G$32,0,10*ROW('Sanitation Data'!G7)))</f>
        <v/>
      </c>
      <c r="DE13" s="392" t="str">
        <f ca="1">+IF(OFFSET('Sanitation Data'!$H$28,0,10*ROW('Sanitation Data'!H7))="","",OFFSET('Sanitation Data'!$H$28,0,10*ROW('Sanitation Data'!H7)))</f>
        <v/>
      </c>
      <c r="DF13" s="392" t="str">
        <f ca="1">+IF(OFFSET('Sanitation Data'!$H$29,0,10*ROW('Sanitation Data'!H7))="","",OFFSET('Sanitation Data'!$H$29,0,10*ROW('Sanitation Data'!H7)))</f>
        <v/>
      </c>
      <c r="DG13" s="392" t="str">
        <f ca="1">+IF(OFFSET('Sanitation Data'!$H$30,0,10*ROW('Sanitation Data'!H7))="","",OFFSET('Sanitation Data'!$H$30,0,10*ROW('Sanitation Data'!H7)))</f>
        <v/>
      </c>
      <c r="DH13" s="392" t="str">
        <f ca="1">+IF(OFFSET('Sanitation Data'!$H$31,0,10*ROW('Sanitation Data'!H7))="","",OFFSET('Sanitation Data'!$H$31,0,10*ROW('Sanitation Data'!H7)))</f>
        <v/>
      </c>
      <c r="DI13" s="392" t="str">
        <f ca="1">+IF(OFFSET('Sanitation Data'!$H$32,0,10*ROW('Sanitation Data'!H7))="","",OFFSET('Sanitation Data'!$H$32,0,10*ROW('Sanitation Data'!H7)))</f>
        <v/>
      </c>
      <c r="DJ13" s="392" t="str">
        <f ca="1">+IF(OFFSET('Sanitation Data'!$I$28,0,10*ROW('Sanitation Data'!I7))="","",OFFSET('Sanitation Data'!$I$28,0,10*ROW('Sanitation Data'!I7)))</f>
        <v/>
      </c>
      <c r="DK13" s="392" t="str">
        <f ca="1">+IF(OFFSET('Sanitation Data'!$I$29,0,10*ROW('Sanitation Data'!I7))="","",OFFSET('Sanitation Data'!$I$29,0,10*ROW('Sanitation Data'!I7)))</f>
        <v/>
      </c>
      <c r="DL13" s="392" t="str">
        <f ca="1">+IF(OFFSET('Sanitation Data'!$I$30,0,10*ROW('Sanitation Data'!I7))="","",OFFSET('Sanitation Data'!$I$30,0,10*ROW('Sanitation Data'!I7)))</f>
        <v/>
      </c>
      <c r="DM13" s="392" t="str">
        <f ca="1">+IF(OFFSET('Sanitation Data'!$I$31,0,10*ROW('Sanitation Data'!I7))="","",OFFSET('Sanitation Data'!$I$31,0,10*ROW('Sanitation Data'!I7)))</f>
        <v/>
      </c>
      <c r="DN13" s="392" t="str">
        <f ca="1">+IF(OFFSET('Sanitation Data'!$I$32,0,10*ROW('Sanitation Data'!I7))="","",OFFSET('Sanitation Data'!$I$32,0,10*ROW('Sanitation Data'!I7)))</f>
        <v/>
      </c>
      <c r="DO13" s="392" t="str">
        <f ca="1">+IF(OFFSET('Hygiene Data'!$D$11,0,10*ROW('Hygiene Data'!D7))="","",OFFSET('Hygiene Data'!$D$11,0,10*ROW('Hygiene Data'!D7)))</f>
        <v/>
      </c>
      <c r="DP13" s="392" t="str">
        <f ca="1">+IF(OFFSET('Hygiene Data'!$D$12,0,10*ROW('Hygiene Data'!D7))="","",OFFSET('Hygiene Data'!$D$12,0,10*ROW('Hygiene Data'!D7)))</f>
        <v/>
      </c>
      <c r="DQ13" s="392" t="str">
        <f ca="1">+IF(OFFSET('Hygiene Data'!$D$13,0,10*ROW('Hygiene Data'!D7))="","",OFFSET('Hygiene Data'!$D$13,0,10*ROW('Hygiene Data'!D7)))</f>
        <v/>
      </c>
      <c r="DR13" s="392" t="str">
        <f ca="1">+IF(OFFSET('Hygiene Data'!$E$11,0,10*ROW('Hygiene Data'!E7))="","",OFFSET('Hygiene Data'!$E$11,0,10*ROW('Hygiene Data'!E7)))</f>
        <v/>
      </c>
      <c r="DS13" s="392" t="str">
        <f ca="1">+IF(OFFSET('Hygiene Data'!$E$12,0,10*ROW('Hygiene Data'!E7))="","",OFFSET('Hygiene Data'!$E$12,0,10*ROW('Hygiene Data'!E7)))</f>
        <v/>
      </c>
      <c r="DT13" s="392" t="str">
        <f ca="1">+IF(OFFSET('Hygiene Data'!$E$13,0,10*ROW('Hygiene Data'!E7))="","",OFFSET('Hygiene Data'!$E$13,0,10*ROW('Hygiene Data'!E7)))</f>
        <v/>
      </c>
      <c r="DU13" s="392" t="str">
        <f ca="1">+IF(OFFSET('Hygiene Data'!$F$11,0,10*ROW('Hygiene Data'!F7))="","",OFFSET('Hygiene Data'!$F$11,0,10*ROW('Hygiene Data'!F7)))</f>
        <v>Yes</v>
      </c>
      <c r="DV13" s="392" t="str">
        <f ca="1">+IF(OFFSET('Hygiene Data'!$F$12,0,10*ROW('Hygiene Data'!F7))="","",OFFSET('Hygiene Data'!$F$12,0,10*ROW('Hygiene Data'!F7)))</f>
        <v>Yes</v>
      </c>
      <c r="DW13" s="392" t="str">
        <f ca="1">+IF(OFFSET('Hygiene Data'!$F$13,0,10*ROW('Hygiene Data'!F7))="","",OFFSET('Hygiene Data'!$F$13,0,10*ROW('Hygiene Data'!F7)))</f>
        <v>Yes</v>
      </c>
      <c r="DX13" s="392" t="str">
        <f ca="1">+IF(OFFSET('Hygiene Data'!$G$11,0,10*ROW('Hygiene Data'!G7))="","",OFFSET('Hygiene Data'!$G$11,0,10*ROW('Hygiene Data'!G7)))</f>
        <v/>
      </c>
      <c r="DY13" s="392" t="str">
        <f ca="1">+IF(OFFSET('Hygiene Data'!$G$12,0,10*ROW('Hygiene Data'!G7))="","",OFFSET('Hygiene Data'!$G$12,0,10*ROW('Hygiene Data'!G7)))</f>
        <v/>
      </c>
      <c r="DZ13" s="392" t="str">
        <f ca="1">+IF(OFFSET('Hygiene Data'!$G$13,0,10*ROW('Hygiene Data'!G7))="","",OFFSET('Hygiene Data'!$G$13,0,10*ROW('Hygiene Data'!G7)))</f>
        <v/>
      </c>
      <c r="EA13" s="392" t="str">
        <f ca="1">+IF(OFFSET('Hygiene Data'!$H$11,0,10*ROW('Hygiene Data'!H7))="","",OFFSET('Hygiene Data'!$H$11,0,10*ROW('Hygiene Data'!H7)))</f>
        <v/>
      </c>
      <c r="EB13" s="392" t="str">
        <f ca="1">+IF(OFFSET('Hygiene Data'!$H$12,0,10*ROW('Hygiene Data'!H7))="","",OFFSET('Hygiene Data'!$H$12,0,10*ROW('Hygiene Data'!H7)))</f>
        <v/>
      </c>
      <c r="EC13" s="392" t="str">
        <f ca="1">+IF(OFFSET('Hygiene Data'!$H$13,0,10*ROW('Hygiene Data'!H7))="","",OFFSET('Hygiene Data'!$H$13,0,10*ROW('Hygiene Data'!H7)))</f>
        <v/>
      </c>
      <c r="ED13" s="392" t="str">
        <f ca="1">+IF(OFFSET('Hygiene Data'!$I$11,0,10*ROW('Hygiene Data'!I7))="","",OFFSET('Hygiene Data'!$I$11,0,10*ROW('Hygiene Data'!I7)))</f>
        <v/>
      </c>
      <c r="EE13" s="392" t="str">
        <f ca="1">+IF(OFFSET('Hygiene Data'!$I$12,0,10*ROW('Hygiene Data'!I7))="","",OFFSET('Hygiene Data'!$I$12,0,10*ROW('Hygiene Data'!I7)))</f>
        <v/>
      </c>
      <c r="EF13" s="392" t="str">
        <f ca="1">+IF(OFFSET('Hygiene Data'!$I$13,0,10*ROW('Hygiene Data'!I7))="","",OFFSET('Hygiene Data'!$I$13,0,10*ROW('Hygiene Data'!I7)))</f>
        <v/>
      </c>
    </row>
    <row r="14" spans="1:136" x14ac:dyDescent="0.25">
      <c r="A14" s="501" t="str">
        <f ca="1">+IF(OFFSET('Water Data'!$B$2,0,10*ROW('Water Data'!E8))="","",OFFSET('Water Data'!$B$2,0,10*ROW('Water Data'!E8)))</f>
        <v>ZMB_2019_EMIS</v>
      </c>
      <c r="B14" s="50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28">
        <f t="shared" ca="1" si="0"/>
        <v>2019</v>
      </c>
      <c r="D14" s="529">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95.733207190160826</v>
      </c>
      <c r="E14" s="529">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84.323557237464513</v>
      </c>
      <c r="F14" s="52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9">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98.801946836390869</v>
      </c>
      <c r="H14" s="529">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88.768251591164358</v>
      </c>
      <c r="I14" s="52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9">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94.695531079883523</v>
      </c>
      <c r="K14" s="529">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80.162045828585903</v>
      </c>
      <c r="L14" s="52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9">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95.572074983839684</v>
      </c>
      <c r="Q14" s="529">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83.257918552036202</v>
      </c>
      <c r="R14" s="52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9">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96.894409937888199</v>
      </c>
      <c r="T14" s="529">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92.00310559006212</v>
      </c>
      <c r="U14" s="52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3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3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3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3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3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3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3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3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3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3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3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7">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96.537369914853357</v>
      </c>
      <c r="BB14" s="531">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87.796947681313654</v>
      </c>
      <c r="BC14" s="53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3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31">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96.326222796811038</v>
      </c>
      <c r="BN14" s="531">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87.183430049128361</v>
      </c>
      <c r="BO14" s="53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1">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98.059006211180119</v>
      </c>
      <c r="BQ14" s="531">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92.272915782570109</v>
      </c>
      <c r="BS14" s="392" t="str">
        <f ca="1">+IF(OFFSET('Water Data'!$D$27,0,10*ROW('Water Data'!D8))="","",OFFSET('Water Data'!$D$27,0,10*ROW('Water Data'!D8)))</f>
        <v>Yes</v>
      </c>
      <c r="BT14" s="392" t="str">
        <f ca="1">+IF(OFFSET('Water Data'!$D$28,0,10*ROW('Water Data'!D8))="","",OFFSET('Water Data'!$D$28,0,10*ROW('Water Data'!D8)))</f>
        <v>Yes</v>
      </c>
      <c r="BU14" s="392" t="str">
        <f ca="1">+IF(OFFSET('Water Data'!$D$29,0,10*ROW('Water Data'!D8))="","",OFFSET('Water Data'!$D$29,0,10*ROW('Water Data'!D8)))</f>
        <v/>
      </c>
      <c r="BV14" s="392" t="str">
        <f ca="1">+IF(OFFSET('Water Data'!$E$27,0,10*ROW('Water Data'!E8))="","",OFFSET('Water Data'!$E$27,0,10*ROW('Water Data'!E8)))</f>
        <v>Yes</v>
      </c>
      <c r="BW14" s="392" t="str">
        <f ca="1">+IF(OFFSET('Water Data'!$E$28,0,10*ROW('Water Data'!E8))="","",OFFSET('Water Data'!$E$28,0,10*ROW('Water Data'!E8)))</f>
        <v>Yes</v>
      </c>
      <c r="BX14" s="392" t="str">
        <f ca="1">+IF(OFFSET('Water Data'!$E$29,0,10*ROW('Water Data'!E8))="","",OFFSET('Water Data'!$E$29,0,10*ROW('Water Data'!E8)))</f>
        <v/>
      </c>
      <c r="BY14" s="392" t="str">
        <f ca="1">+IF(OFFSET('Water Data'!$F$27,0,10*ROW('Water Data'!F8))="","",OFFSET('Water Data'!$F$27,0,10*ROW('Water Data'!F8)))</f>
        <v>Yes</v>
      </c>
      <c r="BZ14" s="392" t="str">
        <f ca="1">+IF(OFFSET('Water Data'!$F$28,0,10*ROW('Water Data'!F8))="","",OFFSET('Water Data'!$F$28,0,10*ROW('Water Data'!F8)))</f>
        <v>Yes</v>
      </c>
      <c r="CA14" s="392" t="str">
        <f ca="1">+IF(OFFSET('Water Data'!$F$29,0,10*ROW('Water Data'!F8))="","",OFFSET('Water Data'!$F$29,0,10*ROW('Water Data'!F8)))</f>
        <v/>
      </c>
      <c r="CB14" s="392" t="str">
        <f ca="1">+IF(OFFSET('Water Data'!$G$27,0,10*ROW('Water Data'!G8))="","",OFFSET('Water Data'!$G$27,0,10*ROW('Water Data'!G8)))</f>
        <v/>
      </c>
      <c r="CC14" s="392" t="str">
        <f ca="1">+IF(OFFSET('Water Data'!$G$28,0,10*ROW('Water Data'!G8))="","",OFFSET('Water Data'!$G$28,0,10*ROW('Water Data'!G8)))</f>
        <v/>
      </c>
      <c r="CD14" s="392" t="str">
        <f ca="1">+IF(OFFSET('Water Data'!$G$29,0,10*ROW('Water Data'!G8))="","",OFFSET('Water Data'!$G$29,0,10*ROW('Water Data'!G8)))</f>
        <v/>
      </c>
      <c r="CE14" s="392" t="str">
        <f ca="1">+IF(OFFSET('Water Data'!$H$27,0,10*ROW('Water Data'!H8))="","",OFFSET('Water Data'!$H$27,0,10*ROW('Water Data'!H8)))</f>
        <v>Yes</v>
      </c>
      <c r="CF14" s="392" t="str">
        <f ca="1">+IF(OFFSET('Water Data'!$H$28,0,10*ROW('Water Data'!H8))="","",OFFSET('Water Data'!$H$28,0,10*ROW('Water Data'!H8)))</f>
        <v>Yes</v>
      </c>
      <c r="CG14" s="392" t="str">
        <f ca="1">+IF(OFFSET('Water Data'!$H$29,0,10*ROW('Water Data'!H8))="","",OFFSET('Water Data'!$H$29,0,10*ROW('Water Data'!H8)))</f>
        <v/>
      </c>
      <c r="CH14" s="392" t="str">
        <f ca="1">+IF(OFFSET('Water Data'!$I$27,0,10*ROW('Water Data'!I8))="","",OFFSET('Water Data'!$I$27,0,10*ROW('Water Data'!I8)))</f>
        <v>Yes</v>
      </c>
      <c r="CI14" s="392" t="str">
        <f ca="1">+IF(OFFSET('Water Data'!$I$28,0,10*ROW('Water Data'!I8))="","",OFFSET('Water Data'!$I$28,0,10*ROW('Water Data'!I8)))</f>
        <v>Yes</v>
      </c>
      <c r="CJ14" s="392" t="str">
        <f ca="1">+IF(OFFSET('Water Data'!$I$29,0,10*ROW('Water Data'!I8))="","",OFFSET('Water Data'!$I$29,0,10*ROW('Water Data'!I8)))</f>
        <v/>
      </c>
      <c r="CK14" s="392" t="str">
        <f ca="1">+IF(OFFSET('Sanitation Data'!$D$28,0,10*ROW('Sanitation Data'!D8))="","",OFFSET('Sanitation Data'!$D$28,0,10*ROW('Sanitation Data'!D8)))</f>
        <v/>
      </c>
      <c r="CL14" s="392" t="str">
        <f ca="1">+IF(OFFSET('Sanitation Data'!$D$29,0,10*ROW('Sanitation Data'!D8))="","",OFFSET('Sanitation Data'!$D$29,0,10*ROW('Sanitation Data'!D8)))</f>
        <v/>
      </c>
      <c r="CM14" s="392" t="str">
        <f ca="1">+IF(OFFSET('Sanitation Data'!$D$30,0,10*ROW('Sanitation Data'!D8))="","",OFFSET('Sanitation Data'!$D$30,0,10*ROW('Sanitation Data'!D8)))</f>
        <v/>
      </c>
      <c r="CN14" s="392" t="str">
        <f ca="1">+IF(OFFSET('Sanitation Data'!$D$31,0,10*ROW('Sanitation Data'!D8))="","",OFFSET('Sanitation Data'!$D$31,0,10*ROW('Sanitation Data'!D8)))</f>
        <v/>
      </c>
      <c r="CO14" s="392" t="str">
        <f ca="1">+IF(OFFSET('Sanitation Data'!$D$32,0,10*ROW('Sanitation Data'!D8))="","",OFFSET('Sanitation Data'!$D$32,0,10*ROW('Sanitation Data'!D8)))</f>
        <v/>
      </c>
      <c r="CP14" s="392" t="str">
        <f ca="1">+IF(OFFSET('Sanitation Data'!$E$28,0,10*ROW('Sanitation Data'!E8))="","",OFFSET('Sanitation Data'!$E$28,0,10*ROW('Sanitation Data'!E8)))</f>
        <v/>
      </c>
      <c r="CQ14" s="392" t="str">
        <f ca="1">+IF(OFFSET('Sanitation Data'!$E$29,0,10*ROW('Sanitation Data'!E8))="","",OFFSET('Sanitation Data'!$E$29,0,10*ROW('Sanitation Data'!E8)))</f>
        <v/>
      </c>
      <c r="CR14" s="392" t="str">
        <f ca="1">+IF(OFFSET('Sanitation Data'!$E$30,0,10*ROW('Sanitation Data'!E8))="","",OFFSET('Sanitation Data'!$E$30,0,10*ROW('Sanitation Data'!E8)))</f>
        <v/>
      </c>
      <c r="CS14" s="392" t="str">
        <f ca="1">+IF(OFFSET('Sanitation Data'!$E$31,0,10*ROW('Sanitation Data'!E8))="","",OFFSET('Sanitation Data'!$E$31,0,10*ROW('Sanitation Data'!E8)))</f>
        <v/>
      </c>
      <c r="CT14" s="392" t="str">
        <f ca="1">+IF(OFFSET('Sanitation Data'!$E$32,0,10*ROW('Sanitation Data'!E8))="","",OFFSET('Sanitation Data'!$E$32,0,10*ROW('Sanitation Data'!E8)))</f>
        <v/>
      </c>
      <c r="CU14" s="392" t="str">
        <f ca="1">+IF(OFFSET('Sanitation Data'!$F$28,0,10*ROW('Sanitation Data'!F8))="","",OFFSET('Sanitation Data'!$F$28,0,10*ROW('Sanitation Data'!F8)))</f>
        <v/>
      </c>
      <c r="CV14" s="392" t="str">
        <f ca="1">+IF(OFFSET('Sanitation Data'!$F$29,0,10*ROW('Sanitation Data'!F8))="","",OFFSET('Sanitation Data'!$F$29,0,10*ROW('Sanitation Data'!F8)))</f>
        <v/>
      </c>
      <c r="CW14" s="392" t="str">
        <f ca="1">+IF(OFFSET('Sanitation Data'!$F$30,0,10*ROW('Sanitation Data'!F8))="","",OFFSET('Sanitation Data'!$F$30,0,10*ROW('Sanitation Data'!F8)))</f>
        <v/>
      </c>
      <c r="CX14" s="392" t="str">
        <f ca="1">+IF(OFFSET('Sanitation Data'!$F$31,0,10*ROW('Sanitation Data'!F8))="","",OFFSET('Sanitation Data'!$F$31,0,10*ROW('Sanitation Data'!F8)))</f>
        <v/>
      </c>
      <c r="CY14" s="392" t="str">
        <f ca="1">+IF(OFFSET('Sanitation Data'!$F$32,0,10*ROW('Sanitation Data'!F8))="","",OFFSET('Sanitation Data'!$F$32,0,10*ROW('Sanitation Data'!F8)))</f>
        <v/>
      </c>
      <c r="CZ14" s="392" t="str">
        <f ca="1">+IF(OFFSET('Sanitation Data'!$G$28,0,10*ROW('Sanitation Data'!G8))="","",OFFSET('Sanitation Data'!$G$28,0,10*ROW('Sanitation Data'!G8)))</f>
        <v/>
      </c>
      <c r="DA14" s="392" t="str">
        <f ca="1">+IF(OFFSET('Sanitation Data'!$G$29,0,10*ROW('Sanitation Data'!G8))="","",OFFSET('Sanitation Data'!$G$29,0,10*ROW('Sanitation Data'!G8)))</f>
        <v/>
      </c>
      <c r="DB14" s="392" t="str">
        <f ca="1">+IF(OFFSET('Sanitation Data'!$G$30,0,10*ROW('Sanitation Data'!G8))="","",OFFSET('Sanitation Data'!$G$30,0,10*ROW('Sanitation Data'!G8)))</f>
        <v/>
      </c>
      <c r="DC14" s="392" t="str">
        <f ca="1">+IF(OFFSET('Sanitation Data'!$G$31,0,10*ROW('Sanitation Data'!G8))="","",OFFSET('Sanitation Data'!$G$31,0,10*ROW('Sanitation Data'!G8)))</f>
        <v/>
      </c>
      <c r="DD14" s="392" t="str">
        <f ca="1">+IF(OFFSET('Sanitation Data'!$G$32,0,10*ROW('Sanitation Data'!G8))="","",OFFSET('Sanitation Data'!$G$32,0,10*ROW('Sanitation Data'!G8)))</f>
        <v/>
      </c>
      <c r="DE14" s="392" t="str">
        <f ca="1">+IF(OFFSET('Sanitation Data'!$H$28,0,10*ROW('Sanitation Data'!H8))="","",OFFSET('Sanitation Data'!$H$28,0,10*ROW('Sanitation Data'!H8)))</f>
        <v/>
      </c>
      <c r="DF14" s="392" t="str">
        <f ca="1">+IF(OFFSET('Sanitation Data'!$H$29,0,10*ROW('Sanitation Data'!H8))="","",OFFSET('Sanitation Data'!$H$29,0,10*ROW('Sanitation Data'!H8)))</f>
        <v/>
      </c>
      <c r="DG14" s="392" t="str">
        <f ca="1">+IF(OFFSET('Sanitation Data'!$H$30,0,10*ROW('Sanitation Data'!H8))="","",OFFSET('Sanitation Data'!$H$30,0,10*ROW('Sanitation Data'!H8)))</f>
        <v/>
      </c>
      <c r="DH14" s="392" t="str">
        <f ca="1">+IF(OFFSET('Sanitation Data'!$H$31,0,10*ROW('Sanitation Data'!H8))="","",OFFSET('Sanitation Data'!$H$31,0,10*ROW('Sanitation Data'!H8)))</f>
        <v/>
      </c>
      <c r="DI14" s="392" t="str">
        <f ca="1">+IF(OFFSET('Sanitation Data'!$H$32,0,10*ROW('Sanitation Data'!H8))="","",OFFSET('Sanitation Data'!$H$32,0,10*ROW('Sanitation Data'!H8)))</f>
        <v/>
      </c>
      <c r="DJ14" s="392" t="str">
        <f ca="1">+IF(OFFSET('Sanitation Data'!$I$28,0,10*ROW('Sanitation Data'!I8))="","",OFFSET('Sanitation Data'!$I$28,0,10*ROW('Sanitation Data'!I8)))</f>
        <v/>
      </c>
      <c r="DK14" s="392" t="str">
        <f ca="1">+IF(OFFSET('Sanitation Data'!$I$29,0,10*ROW('Sanitation Data'!I8))="","",OFFSET('Sanitation Data'!$I$29,0,10*ROW('Sanitation Data'!I8)))</f>
        <v/>
      </c>
      <c r="DL14" s="392" t="str">
        <f ca="1">+IF(OFFSET('Sanitation Data'!$I$30,0,10*ROW('Sanitation Data'!I8))="","",OFFSET('Sanitation Data'!$I$30,0,10*ROW('Sanitation Data'!I8)))</f>
        <v/>
      </c>
      <c r="DM14" s="392" t="str">
        <f ca="1">+IF(OFFSET('Sanitation Data'!$I$31,0,10*ROW('Sanitation Data'!I8))="","",OFFSET('Sanitation Data'!$I$31,0,10*ROW('Sanitation Data'!I8)))</f>
        <v/>
      </c>
      <c r="DN14" s="392" t="str">
        <f ca="1">+IF(OFFSET('Sanitation Data'!$I$32,0,10*ROW('Sanitation Data'!I8))="","",OFFSET('Sanitation Data'!$I$32,0,10*ROW('Sanitation Data'!I8)))</f>
        <v/>
      </c>
      <c r="DO14" s="392" t="str">
        <f ca="1">+IF(OFFSET('Hygiene Data'!$D$11,0,10*ROW('Hygiene Data'!D8))="","",OFFSET('Hygiene Data'!$D$11,0,10*ROW('Hygiene Data'!D8)))</f>
        <v/>
      </c>
      <c r="DP14" s="392" t="str">
        <f ca="1">+IF(OFFSET('Hygiene Data'!$D$12,0,10*ROW('Hygiene Data'!D8))="","",OFFSET('Hygiene Data'!$D$12,0,10*ROW('Hygiene Data'!D8)))</f>
        <v>Yes</v>
      </c>
      <c r="DQ14" s="392" t="str">
        <f ca="1">+IF(OFFSET('Hygiene Data'!$D$13,0,10*ROW('Hygiene Data'!D8))="","",OFFSET('Hygiene Data'!$D$13,0,10*ROW('Hygiene Data'!D8)))</f>
        <v>Yes</v>
      </c>
      <c r="DR14" s="392" t="str">
        <f ca="1">+IF(OFFSET('Hygiene Data'!$E$11,0,10*ROW('Hygiene Data'!E8))="","",OFFSET('Hygiene Data'!$E$11,0,10*ROW('Hygiene Data'!E8)))</f>
        <v/>
      </c>
      <c r="DS14" s="392" t="str">
        <f ca="1">+IF(OFFSET('Hygiene Data'!$E$12,0,10*ROW('Hygiene Data'!E8))="","",OFFSET('Hygiene Data'!$E$12,0,10*ROW('Hygiene Data'!E8)))</f>
        <v/>
      </c>
      <c r="DT14" s="392" t="str">
        <f ca="1">+IF(OFFSET('Hygiene Data'!$E$13,0,10*ROW('Hygiene Data'!E8))="","",OFFSET('Hygiene Data'!$E$13,0,10*ROW('Hygiene Data'!E8)))</f>
        <v/>
      </c>
      <c r="DU14" s="392" t="str">
        <f ca="1">+IF(OFFSET('Hygiene Data'!$F$11,0,10*ROW('Hygiene Data'!F8))="","",OFFSET('Hygiene Data'!$F$11,0,10*ROW('Hygiene Data'!F8)))</f>
        <v/>
      </c>
      <c r="DV14" s="392" t="str">
        <f ca="1">+IF(OFFSET('Hygiene Data'!$F$12,0,10*ROW('Hygiene Data'!F8))="","",OFFSET('Hygiene Data'!$F$12,0,10*ROW('Hygiene Data'!F8)))</f>
        <v/>
      </c>
      <c r="DW14" s="392" t="str">
        <f ca="1">+IF(OFFSET('Hygiene Data'!$F$13,0,10*ROW('Hygiene Data'!F8))="","",OFFSET('Hygiene Data'!$F$13,0,10*ROW('Hygiene Data'!F8)))</f>
        <v/>
      </c>
      <c r="DX14" s="392" t="str">
        <f ca="1">+IF(OFFSET('Hygiene Data'!$G$11,0,10*ROW('Hygiene Data'!G8))="","",OFFSET('Hygiene Data'!$G$11,0,10*ROW('Hygiene Data'!G8)))</f>
        <v/>
      </c>
      <c r="DY14" s="392" t="str">
        <f ca="1">+IF(OFFSET('Hygiene Data'!$G$12,0,10*ROW('Hygiene Data'!G8))="","",OFFSET('Hygiene Data'!$G$12,0,10*ROW('Hygiene Data'!G8)))</f>
        <v/>
      </c>
      <c r="DZ14" s="392" t="str">
        <f ca="1">+IF(OFFSET('Hygiene Data'!$G$13,0,10*ROW('Hygiene Data'!G8))="","",OFFSET('Hygiene Data'!$G$13,0,10*ROW('Hygiene Data'!G8)))</f>
        <v/>
      </c>
      <c r="EA14" s="392" t="str">
        <f ca="1">+IF(OFFSET('Hygiene Data'!$H$11,0,10*ROW('Hygiene Data'!H8))="","",OFFSET('Hygiene Data'!$H$11,0,10*ROW('Hygiene Data'!H8)))</f>
        <v/>
      </c>
      <c r="EB14" s="392" t="str">
        <f ca="1">+IF(OFFSET('Hygiene Data'!$H$12,0,10*ROW('Hygiene Data'!H8))="","",OFFSET('Hygiene Data'!$H$12,0,10*ROW('Hygiene Data'!H8)))</f>
        <v>Yes</v>
      </c>
      <c r="EC14" s="392" t="str">
        <f ca="1">+IF(OFFSET('Hygiene Data'!$H$13,0,10*ROW('Hygiene Data'!H8))="","",OFFSET('Hygiene Data'!$H$13,0,10*ROW('Hygiene Data'!H8)))</f>
        <v>Yes</v>
      </c>
      <c r="ED14" s="392" t="str">
        <f ca="1">+IF(OFFSET('Hygiene Data'!$I$11,0,10*ROW('Hygiene Data'!I8))="","",OFFSET('Hygiene Data'!$I$11,0,10*ROW('Hygiene Data'!I8)))</f>
        <v/>
      </c>
      <c r="EE14" s="392" t="str">
        <f ca="1">+IF(OFFSET('Hygiene Data'!$I$12,0,10*ROW('Hygiene Data'!I8))="","",OFFSET('Hygiene Data'!$I$12,0,10*ROW('Hygiene Data'!I8)))</f>
        <v>Yes</v>
      </c>
      <c r="EF14" s="392" t="str">
        <f ca="1">+IF(OFFSET('Hygiene Data'!$I$13,0,10*ROW('Hygiene Data'!I8))="","",OFFSET('Hygiene Data'!$I$13,0,10*ROW('Hygiene Data'!I8)))</f>
        <v>Yes</v>
      </c>
    </row>
    <row r="15" spans="1:136" x14ac:dyDescent="0.25">
      <c r="A15" s="501" t="str">
        <f ca="1">+IF(OFFSET('Water Data'!$B$2,0,10*ROW('Water Data'!E9))="","",OFFSET('Water Data'!$B$2,0,10*ROW('Water Data'!E9)))</f>
        <v>ZMB_2020_EMIS</v>
      </c>
      <c r="B15" s="50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528">
        <f t="shared" ca="1" si="0"/>
        <v>2020</v>
      </c>
      <c r="D15" s="529">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95.846697943709032</v>
      </c>
      <c r="E15" s="529">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84.874935415719563</v>
      </c>
      <c r="F15" s="52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9">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99.098083427282972</v>
      </c>
      <c r="H15" s="529">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96.956031567080032</v>
      </c>
      <c r="I15" s="52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9">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94.881705317404538</v>
      </c>
      <c r="K15" s="529">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81.471070508315762</v>
      </c>
      <c r="L15" s="52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9">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95.690016778523486</v>
      </c>
      <c r="Q15" s="529">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83.703859060402692</v>
      </c>
      <c r="R15" s="52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9">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96.993385447985574</v>
      </c>
      <c r="T15" s="529">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93.445580276608538</v>
      </c>
      <c r="U15" s="52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3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3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3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3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3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3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3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3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3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3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3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3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3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3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3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3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3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3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3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3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7">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97.167086012487175</v>
      </c>
      <c r="BB15" s="531">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91.091313510914276</v>
      </c>
      <c r="BC15" s="53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3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3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3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3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3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3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31">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97.11894926384916</v>
      </c>
      <c r="BN15" s="531">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90.607319681811617</v>
      </c>
      <c r="BO15" s="53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1">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97.519379844961236</v>
      </c>
      <c r="BQ15" s="531">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94.646715942551523</v>
      </c>
      <c r="BS15" s="392" t="str">
        <f ca="1">+IF(OFFSET('Water Data'!$D$27,0,10*ROW('Water Data'!D9))="","",OFFSET('Water Data'!$D$27,0,10*ROW('Water Data'!D9)))</f>
        <v>Yes</v>
      </c>
      <c r="BT15" s="392" t="str">
        <f ca="1">+IF(OFFSET('Water Data'!$D$28,0,10*ROW('Water Data'!D9))="","",OFFSET('Water Data'!$D$28,0,10*ROW('Water Data'!D9)))</f>
        <v>Yes</v>
      </c>
      <c r="BU15" s="392" t="str">
        <f ca="1">+IF(OFFSET('Water Data'!$D$29,0,10*ROW('Water Data'!D9))="","",OFFSET('Water Data'!$D$29,0,10*ROW('Water Data'!D9)))</f>
        <v/>
      </c>
      <c r="BV15" s="392" t="str">
        <f ca="1">+IF(OFFSET('Water Data'!$E$27,0,10*ROW('Water Data'!E9))="","",OFFSET('Water Data'!$E$27,0,10*ROW('Water Data'!E9)))</f>
        <v>Yes</v>
      </c>
      <c r="BW15" s="392" t="str">
        <f ca="1">+IF(OFFSET('Water Data'!$E$28,0,10*ROW('Water Data'!E9))="","",OFFSET('Water Data'!$E$28,0,10*ROW('Water Data'!E9)))</f>
        <v>Yes</v>
      </c>
      <c r="BX15" s="392" t="str">
        <f ca="1">+IF(OFFSET('Water Data'!$E$29,0,10*ROW('Water Data'!E9))="","",OFFSET('Water Data'!$E$29,0,10*ROW('Water Data'!E9)))</f>
        <v/>
      </c>
      <c r="BY15" s="392" t="str">
        <f ca="1">+IF(OFFSET('Water Data'!$F$27,0,10*ROW('Water Data'!F9))="","",OFFSET('Water Data'!$F$27,0,10*ROW('Water Data'!F9)))</f>
        <v>Yes</v>
      </c>
      <c r="BZ15" s="392" t="str">
        <f ca="1">+IF(OFFSET('Water Data'!$F$28,0,10*ROW('Water Data'!F9))="","",OFFSET('Water Data'!$F$28,0,10*ROW('Water Data'!F9)))</f>
        <v>Yes</v>
      </c>
      <c r="CA15" s="392" t="str">
        <f ca="1">+IF(OFFSET('Water Data'!$F$29,0,10*ROW('Water Data'!F9))="","",OFFSET('Water Data'!$F$29,0,10*ROW('Water Data'!F9)))</f>
        <v/>
      </c>
      <c r="CB15" s="392" t="str">
        <f ca="1">+IF(OFFSET('Water Data'!$G$27,0,10*ROW('Water Data'!G9))="","",OFFSET('Water Data'!$G$27,0,10*ROW('Water Data'!G9)))</f>
        <v/>
      </c>
      <c r="CC15" s="392" t="str">
        <f ca="1">+IF(OFFSET('Water Data'!$G$28,0,10*ROW('Water Data'!G9))="","",OFFSET('Water Data'!$G$28,0,10*ROW('Water Data'!G9)))</f>
        <v/>
      </c>
      <c r="CD15" s="392" t="str">
        <f ca="1">+IF(OFFSET('Water Data'!$G$29,0,10*ROW('Water Data'!G9))="","",OFFSET('Water Data'!$G$29,0,10*ROW('Water Data'!G9)))</f>
        <v/>
      </c>
      <c r="CE15" s="392" t="str">
        <f ca="1">+IF(OFFSET('Water Data'!$H$27,0,10*ROW('Water Data'!H9))="","",OFFSET('Water Data'!$H$27,0,10*ROW('Water Data'!H9)))</f>
        <v>Yes</v>
      </c>
      <c r="CF15" s="392" t="str">
        <f ca="1">+IF(OFFSET('Water Data'!$H$28,0,10*ROW('Water Data'!H9))="","",OFFSET('Water Data'!$H$28,0,10*ROW('Water Data'!H9)))</f>
        <v>Yes</v>
      </c>
      <c r="CG15" s="392" t="str">
        <f ca="1">+IF(OFFSET('Water Data'!$H$29,0,10*ROW('Water Data'!H9))="","",OFFSET('Water Data'!$H$29,0,10*ROW('Water Data'!H9)))</f>
        <v/>
      </c>
      <c r="CH15" s="392" t="str">
        <f ca="1">+IF(OFFSET('Water Data'!$I$27,0,10*ROW('Water Data'!I9))="","",OFFSET('Water Data'!$I$27,0,10*ROW('Water Data'!I9)))</f>
        <v>Yes</v>
      </c>
      <c r="CI15" s="392" t="str">
        <f ca="1">+IF(OFFSET('Water Data'!$I$28,0,10*ROW('Water Data'!I9))="","",OFFSET('Water Data'!$I$28,0,10*ROW('Water Data'!I9)))</f>
        <v>Yes</v>
      </c>
      <c r="CJ15" s="392" t="str">
        <f ca="1">+IF(OFFSET('Water Data'!$I$29,0,10*ROW('Water Data'!I9))="","",OFFSET('Water Data'!$I$29,0,10*ROW('Water Data'!I9)))</f>
        <v/>
      </c>
      <c r="CK15" s="392" t="str">
        <f ca="1">+IF(OFFSET('Sanitation Data'!$D$28,0,10*ROW('Sanitation Data'!D9))="","",OFFSET('Sanitation Data'!$D$28,0,10*ROW('Sanitation Data'!D9)))</f>
        <v/>
      </c>
      <c r="CL15" s="392" t="str">
        <f ca="1">+IF(OFFSET('Sanitation Data'!$D$29,0,10*ROW('Sanitation Data'!D9))="","",OFFSET('Sanitation Data'!$D$29,0,10*ROW('Sanitation Data'!D9)))</f>
        <v/>
      </c>
      <c r="CM15" s="392" t="str">
        <f ca="1">+IF(OFFSET('Sanitation Data'!$D$30,0,10*ROW('Sanitation Data'!D9))="","",OFFSET('Sanitation Data'!$D$30,0,10*ROW('Sanitation Data'!D9)))</f>
        <v/>
      </c>
      <c r="CN15" s="392" t="str">
        <f ca="1">+IF(OFFSET('Sanitation Data'!$D$31,0,10*ROW('Sanitation Data'!D9))="","",OFFSET('Sanitation Data'!$D$31,0,10*ROW('Sanitation Data'!D9)))</f>
        <v/>
      </c>
      <c r="CO15" s="392" t="str">
        <f ca="1">+IF(OFFSET('Sanitation Data'!$D$32,0,10*ROW('Sanitation Data'!D9))="","",OFFSET('Sanitation Data'!$D$32,0,10*ROW('Sanitation Data'!D9)))</f>
        <v/>
      </c>
      <c r="CP15" s="392" t="str">
        <f ca="1">+IF(OFFSET('Sanitation Data'!$E$28,0,10*ROW('Sanitation Data'!E9))="","",OFFSET('Sanitation Data'!$E$28,0,10*ROW('Sanitation Data'!E9)))</f>
        <v/>
      </c>
      <c r="CQ15" s="392" t="str">
        <f ca="1">+IF(OFFSET('Sanitation Data'!$E$29,0,10*ROW('Sanitation Data'!E9))="","",OFFSET('Sanitation Data'!$E$29,0,10*ROW('Sanitation Data'!E9)))</f>
        <v/>
      </c>
      <c r="CR15" s="392" t="str">
        <f ca="1">+IF(OFFSET('Sanitation Data'!$E$30,0,10*ROW('Sanitation Data'!E9))="","",OFFSET('Sanitation Data'!$E$30,0,10*ROW('Sanitation Data'!E9)))</f>
        <v/>
      </c>
      <c r="CS15" s="392" t="str">
        <f ca="1">+IF(OFFSET('Sanitation Data'!$E$31,0,10*ROW('Sanitation Data'!E9))="","",OFFSET('Sanitation Data'!$E$31,0,10*ROW('Sanitation Data'!E9)))</f>
        <v/>
      </c>
      <c r="CT15" s="392" t="str">
        <f ca="1">+IF(OFFSET('Sanitation Data'!$E$32,0,10*ROW('Sanitation Data'!E9))="","",OFFSET('Sanitation Data'!$E$32,0,10*ROW('Sanitation Data'!E9)))</f>
        <v/>
      </c>
      <c r="CU15" s="392" t="str">
        <f ca="1">+IF(OFFSET('Sanitation Data'!$F$28,0,10*ROW('Sanitation Data'!F9))="","",OFFSET('Sanitation Data'!$F$28,0,10*ROW('Sanitation Data'!F9)))</f>
        <v/>
      </c>
      <c r="CV15" s="392" t="str">
        <f ca="1">+IF(OFFSET('Sanitation Data'!$F$29,0,10*ROW('Sanitation Data'!F9))="","",OFFSET('Sanitation Data'!$F$29,0,10*ROW('Sanitation Data'!F9)))</f>
        <v/>
      </c>
      <c r="CW15" s="392" t="str">
        <f ca="1">+IF(OFFSET('Sanitation Data'!$F$30,0,10*ROW('Sanitation Data'!F9))="","",OFFSET('Sanitation Data'!$F$30,0,10*ROW('Sanitation Data'!F9)))</f>
        <v/>
      </c>
      <c r="CX15" s="392" t="str">
        <f ca="1">+IF(OFFSET('Sanitation Data'!$F$31,0,10*ROW('Sanitation Data'!F9))="","",OFFSET('Sanitation Data'!$F$31,0,10*ROW('Sanitation Data'!F9)))</f>
        <v/>
      </c>
      <c r="CY15" s="392" t="str">
        <f ca="1">+IF(OFFSET('Sanitation Data'!$F$32,0,10*ROW('Sanitation Data'!F9))="","",OFFSET('Sanitation Data'!$F$32,0,10*ROW('Sanitation Data'!F9)))</f>
        <v/>
      </c>
      <c r="CZ15" s="392" t="str">
        <f ca="1">+IF(OFFSET('Sanitation Data'!$G$28,0,10*ROW('Sanitation Data'!G9))="","",OFFSET('Sanitation Data'!$G$28,0,10*ROW('Sanitation Data'!G9)))</f>
        <v/>
      </c>
      <c r="DA15" s="392" t="str">
        <f ca="1">+IF(OFFSET('Sanitation Data'!$G$29,0,10*ROW('Sanitation Data'!G9))="","",OFFSET('Sanitation Data'!$G$29,0,10*ROW('Sanitation Data'!G9)))</f>
        <v/>
      </c>
      <c r="DB15" s="392" t="str">
        <f ca="1">+IF(OFFSET('Sanitation Data'!$G$30,0,10*ROW('Sanitation Data'!G9))="","",OFFSET('Sanitation Data'!$G$30,0,10*ROW('Sanitation Data'!G9)))</f>
        <v/>
      </c>
      <c r="DC15" s="392" t="str">
        <f ca="1">+IF(OFFSET('Sanitation Data'!$G$31,0,10*ROW('Sanitation Data'!G9))="","",OFFSET('Sanitation Data'!$G$31,0,10*ROW('Sanitation Data'!G9)))</f>
        <v/>
      </c>
      <c r="DD15" s="392" t="str">
        <f ca="1">+IF(OFFSET('Sanitation Data'!$G$32,0,10*ROW('Sanitation Data'!G9))="","",OFFSET('Sanitation Data'!$G$32,0,10*ROW('Sanitation Data'!G9)))</f>
        <v/>
      </c>
      <c r="DE15" s="392" t="str">
        <f ca="1">+IF(OFFSET('Sanitation Data'!$H$28,0,10*ROW('Sanitation Data'!H9))="","",OFFSET('Sanitation Data'!$H$28,0,10*ROW('Sanitation Data'!H9)))</f>
        <v/>
      </c>
      <c r="DF15" s="392" t="str">
        <f ca="1">+IF(OFFSET('Sanitation Data'!$H$29,0,10*ROW('Sanitation Data'!H9))="","",OFFSET('Sanitation Data'!$H$29,0,10*ROW('Sanitation Data'!H9)))</f>
        <v/>
      </c>
      <c r="DG15" s="392" t="str">
        <f ca="1">+IF(OFFSET('Sanitation Data'!$H$30,0,10*ROW('Sanitation Data'!H9))="","",OFFSET('Sanitation Data'!$H$30,0,10*ROW('Sanitation Data'!H9)))</f>
        <v/>
      </c>
      <c r="DH15" s="392" t="str">
        <f ca="1">+IF(OFFSET('Sanitation Data'!$H$31,0,10*ROW('Sanitation Data'!H9))="","",OFFSET('Sanitation Data'!$H$31,0,10*ROW('Sanitation Data'!H9)))</f>
        <v/>
      </c>
      <c r="DI15" s="392" t="str">
        <f ca="1">+IF(OFFSET('Sanitation Data'!$H$32,0,10*ROW('Sanitation Data'!H9))="","",OFFSET('Sanitation Data'!$H$32,0,10*ROW('Sanitation Data'!H9)))</f>
        <v/>
      </c>
      <c r="DJ15" s="392" t="str">
        <f ca="1">+IF(OFFSET('Sanitation Data'!$I$28,0,10*ROW('Sanitation Data'!I9))="","",OFFSET('Sanitation Data'!$I$28,0,10*ROW('Sanitation Data'!I9)))</f>
        <v/>
      </c>
      <c r="DK15" s="392" t="str">
        <f ca="1">+IF(OFFSET('Sanitation Data'!$I$29,0,10*ROW('Sanitation Data'!I9))="","",OFFSET('Sanitation Data'!$I$29,0,10*ROW('Sanitation Data'!I9)))</f>
        <v/>
      </c>
      <c r="DL15" s="392" t="str">
        <f ca="1">+IF(OFFSET('Sanitation Data'!$I$30,0,10*ROW('Sanitation Data'!I9))="","",OFFSET('Sanitation Data'!$I$30,0,10*ROW('Sanitation Data'!I9)))</f>
        <v/>
      </c>
      <c r="DM15" s="392" t="str">
        <f ca="1">+IF(OFFSET('Sanitation Data'!$I$31,0,10*ROW('Sanitation Data'!I9))="","",OFFSET('Sanitation Data'!$I$31,0,10*ROW('Sanitation Data'!I9)))</f>
        <v/>
      </c>
      <c r="DN15" s="392" t="str">
        <f ca="1">+IF(OFFSET('Sanitation Data'!$I$32,0,10*ROW('Sanitation Data'!I9))="","",OFFSET('Sanitation Data'!$I$32,0,10*ROW('Sanitation Data'!I9)))</f>
        <v/>
      </c>
      <c r="DO15" s="392" t="str">
        <f ca="1">+IF(OFFSET('Hygiene Data'!$D$11,0,10*ROW('Hygiene Data'!D9))="","",OFFSET('Hygiene Data'!$D$11,0,10*ROW('Hygiene Data'!D9)))</f>
        <v/>
      </c>
      <c r="DP15" s="392" t="str">
        <f ca="1">+IF(OFFSET('Hygiene Data'!$D$12,0,10*ROW('Hygiene Data'!D9))="","",OFFSET('Hygiene Data'!$D$12,0,10*ROW('Hygiene Data'!D9)))</f>
        <v>Yes</v>
      </c>
      <c r="DQ15" s="392" t="str">
        <f ca="1">+IF(OFFSET('Hygiene Data'!$D$13,0,10*ROW('Hygiene Data'!D9))="","",OFFSET('Hygiene Data'!$D$13,0,10*ROW('Hygiene Data'!D9)))</f>
        <v>Yes</v>
      </c>
      <c r="DR15" s="392" t="str">
        <f ca="1">+IF(OFFSET('Hygiene Data'!$E$11,0,10*ROW('Hygiene Data'!E9))="","",OFFSET('Hygiene Data'!$E$11,0,10*ROW('Hygiene Data'!E9)))</f>
        <v/>
      </c>
      <c r="DS15" s="392" t="str">
        <f ca="1">+IF(OFFSET('Hygiene Data'!$E$12,0,10*ROW('Hygiene Data'!E9))="","",OFFSET('Hygiene Data'!$E$12,0,10*ROW('Hygiene Data'!E9)))</f>
        <v/>
      </c>
      <c r="DT15" s="392" t="str">
        <f ca="1">+IF(OFFSET('Hygiene Data'!$E$13,0,10*ROW('Hygiene Data'!E9))="","",OFFSET('Hygiene Data'!$E$13,0,10*ROW('Hygiene Data'!E9)))</f>
        <v/>
      </c>
      <c r="DU15" s="392" t="str">
        <f ca="1">+IF(OFFSET('Hygiene Data'!$F$11,0,10*ROW('Hygiene Data'!F9))="","",OFFSET('Hygiene Data'!$F$11,0,10*ROW('Hygiene Data'!F9)))</f>
        <v/>
      </c>
      <c r="DV15" s="392" t="str">
        <f ca="1">+IF(OFFSET('Hygiene Data'!$F$12,0,10*ROW('Hygiene Data'!F9))="","",OFFSET('Hygiene Data'!$F$12,0,10*ROW('Hygiene Data'!F9)))</f>
        <v/>
      </c>
      <c r="DW15" s="392" t="str">
        <f ca="1">+IF(OFFSET('Hygiene Data'!$F$13,0,10*ROW('Hygiene Data'!F9))="","",OFFSET('Hygiene Data'!$F$13,0,10*ROW('Hygiene Data'!F9)))</f>
        <v/>
      </c>
      <c r="DX15" s="392" t="str">
        <f ca="1">+IF(OFFSET('Hygiene Data'!$G$11,0,10*ROW('Hygiene Data'!G9))="","",OFFSET('Hygiene Data'!$G$11,0,10*ROW('Hygiene Data'!G9)))</f>
        <v/>
      </c>
      <c r="DY15" s="392" t="str">
        <f ca="1">+IF(OFFSET('Hygiene Data'!$G$12,0,10*ROW('Hygiene Data'!G9))="","",OFFSET('Hygiene Data'!$G$12,0,10*ROW('Hygiene Data'!G9)))</f>
        <v/>
      </c>
      <c r="DZ15" s="392" t="str">
        <f ca="1">+IF(OFFSET('Hygiene Data'!$G$13,0,10*ROW('Hygiene Data'!G9))="","",OFFSET('Hygiene Data'!$G$13,0,10*ROW('Hygiene Data'!G9)))</f>
        <v/>
      </c>
      <c r="EA15" s="392" t="str">
        <f ca="1">+IF(OFFSET('Hygiene Data'!$H$11,0,10*ROW('Hygiene Data'!H9))="","",OFFSET('Hygiene Data'!$H$11,0,10*ROW('Hygiene Data'!H9)))</f>
        <v/>
      </c>
      <c r="EB15" s="392" t="str">
        <f ca="1">+IF(OFFSET('Hygiene Data'!$H$12,0,10*ROW('Hygiene Data'!H9))="","",OFFSET('Hygiene Data'!$H$12,0,10*ROW('Hygiene Data'!H9)))</f>
        <v>Yes</v>
      </c>
      <c r="EC15" s="392" t="str">
        <f ca="1">+IF(OFFSET('Hygiene Data'!$H$13,0,10*ROW('Hygiene Data'!H9))="","",OFFSET('Hygiene Data'!$H$13,0,10*ROW('Hygiene Data'!H9)))</f>
        <v>Yes</v>
      </c>
      <c r="ED15" s="392" t="str">
        <f ca="1">+IF(OFFSET('Hygiene Data'!$I$11,0,10*ROW('Hygiene Data'!I9))="","",OFFSET('Hygiene Data'!$I$11,0,10*ROW('Hygiene Data'!I9)))</f>
        <v/>
      </c>
      <c r="EE15" s="392" t="str">
        <f ca="1">+IF(OFFSET('Hygiene Data'!$I$12,0,10*ROW('Hygiene Data'!I9))="","",OFFSET('Hygiene Data'!$I$12,0,10*ROW('Hygiene Data'!I9)))</f>
        <v>Yes</v>
      </c>
      <c r="EF15" s="392" t="str">
        <f ca="1">+IF(OFFSET('Hygiene Data'!$I$13,0,10*ROW('Hygiene Data'!I9))="","",OFFSET('Hygiene Data'!$I$13,0,10*ROW('Hygiene Data'!I9)))</f>
        <v>Yes</v>
      </c>
    </row>
    <row r="16" spans="1:136" x14ac:dyDescent="0.25">
      <c r="A16" s="501" t="str">
        <f ca="1">+IF(OFFSET('Water Data'!$B$2,0,10*ROW('Water Data'!E10))="","",OFFSET('Water Data'!$B$2,0,10*ROW('Water Data'!E10)))</f>
        <v>ZMB_2021_EMIS</v>
      </c>
      <c r="B16" s="50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28">
        <f t="shared" ca="1" si="0"/>
        <v>2021</v>
      </c>
      <c r="D16" s="529">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96.740503663774945</v>
      </c>
      <c r="E16" s="529">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79.407058030826249</v>
      </c>
      <c r="F16" s="52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9">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96.459923664122144</v>
      </c>
      <c r="Q16" s="529">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77.146946564885496</v>
      </c>
      <c r="R16" s="52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9">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98.851399856424976</v>
      </c>
      <c r="T16" s="529">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96.41062455132807</v>
      </c>
      <c r="U16" s="52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3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3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3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3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3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3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3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3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3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3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3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3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3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3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3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3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3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3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3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3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3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3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3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92" t="str">
        <f ca="1">+IF(OFFSET('Water Data'!$D$27,0,10*ROW('Water Data'!D10))="","",OFFSET('Water Data'!$D$27,0,10*ROW('Water Data'!D10)))</f>
        <v>Yes</v>
      </c>
      <c r="BT16" s="392" t="str">
        <f ca="1">+IF(OFFSET('Water Data'!$D$28,0,10*ROW('Water Data'!D10))="","",OFFSET('Water Data'!$D$28,0,10*ROW('Water Data'!D10)))</f>
        <v>Yes</v>
      </c>
      <c r="BU16" s="392" t="str">
        <f ca="1">+IF(OFFSET('Water Data'!$D$29,0,10*ROW('Water Data'!D10))="","",OFFSET('Water Data'!$D$29,0,10*ROW('Water Data'!D10)))</f>
        <v/>
      </c>
      <c r="BV16" s="392" t="str">
        <f ca="1">+IF(OFFSET('Water Data'!$E$27,0,10*ROW('Water Data'!E10))="","",OFFSET('Water Data'!$E$27,0,10*ROW('Water Data'!E10)))</f>
        <v/>
      </c>
      <c r="BW16" s="392" t="str">
        <f ca="1">+IF(OFFSET('Water Data'!$E$28,0,10*ROW('Water Data'!E10))="","",OFFSET('Water Data'!$E$28,0,10*ROW('Water Data'!E10)))</f>
        <v/>
      </c>
      <c r="BX16" s="392" t="str">
        <f ca="1">+IF(OFFSET('Water Data'!$E$29,0,10*ROW('Water Data'!E10))="","",OFFSET('Water Data'!$E$29,0,10*ROW('Water Data'!E10)))</f>
        <v/>
      </c>
      <c r="BY16" s="392" t="str">
        <f ca="1">+IF(OFFSET('Water Data'!$F$27,0,10*ROW('Water Data'!F10))="","",OFFSET('Water Data'!$F$27,0,10*ROW('Water Data'!F10)))</f>
        <v/>
      </c>
      <c r="BZ16" s="392" t="str">
        <f ca="1">+IF(OFFSET('Water Data'!$F$28,0,10*ROW('Water Data'!F10))="","",OFFSET('Water Data'!$F$28,0,10*ROW('Water Data'!F10)))</f>
        <v/>
      </c>
      <c r="CA16" s="392" t="str">
        <f ca="1">+IF(OFFSET('Water Data'!$F$29,0,10*ROW('Water Data'!F10))="","",OFFSET('Water Data'!$F$29,0,10*ROW('Water Data'!F10)))</f>
        <v/>
      </c>
      <c r="CB16" s="392" t="str">
        <f ca="1">+IF(OFFSET('Water Data'!$G$27,0,10*ROW('Water Data'!G10))="","",OFFSET('Water Data'!$G$27,0,10*ROW('Water Data'!G10)))</f>
        <v/>
      </c>
      <c r="CC16" s="392" t="str">
        <f ca="1">+IF(OFFSET('Water Data'!$G$28,0,10*ROW('Water Data'!G10))="","",OFFSET('Water Data'!$G$28,0,10*ROW('Water Data'!G10)))</f>
        <v/>
      </c>
      <c r="CD16" s="392" t="str">
        <f ca="1">+IF(OFFSET('Water Data'!$G$29,0,10*ROW('Water Data'!G10))="","",OFFSET('Water Data'!$G$29,0,10*ROW('Water Data'!G10)))</f>
        <v/>
      </c>
      <c r="CE16" s="392" t="str">
        <f ca="1">+IF(OFFSET('Water Data'!$H$27,0,10*ROW('Water Data'!H10))="","",OFFSET('Water Data'!$H$27,0,10*ROW('Water Data'!H10)))</f>
        <v>Yes</v>
      </c>
      <c r="CF16" s="392" t="str">
        <f ca="1">+IF(OFFSET('Water Data'!$H$28,0,10*ROW('Water Data'!H10))="","",OFFSET('Water Data'!$H$28,0,10*ROW('Water Data'!H10)))</f>
        <v>Yes</v>
      </c>
      <c r="CG16" s="392" t="str">
        <f ca="1">+IF(OFFSET('Water Data'!$H$29,0,10*ROW('Water Data'!H10))="","",OFFSET('Water Data'!$H$29,0,10*ROW('Water Data'!H10)))</f>
        <v/>
      </c>
      <c r="CH16" s="392" t="str">
        <f ca="1">+IF(OFFSET('Water Data'!$I$27,0,10*ROW('Water Data'!I10))="","",OFFSET('Water Data'!$I$27,0,10*ROW('Water Data'!I10)))</f>
        <v>Yes</v>
      </c>
      <c r="CI16" s="392" t="str">
        <f ca="1">+IF(OFFSET('Water Data'!$I$28,0,10*ROW('Water Data'!I10))="","",OFFSET('Water Data'!$I$28,0,10*ROW('Water Data'!I10)))</f>
        <v>Yes</v>
      </c>
      <c r="CJ16" s="392" t="str">
        <f ca="1">+IF(OFFSET('Water Data'!$I$29,0,10*ROW('Water Data'!I10))="","",OFFSET('Water Data'!$I$29,0,10*ROW('Water Data'!I10)))</f>
        <v/>
      </c>
      <c r="CK16" s="392" t="str">
        <f ca="1">+IF(OFFSET('Sanitation Data'!$D$28,0,10*ROW('Sanitation Data'!D10))="","",OFFSET('Sanitation Data'!$D$28,0,10*ROW('Sanitation Data'!D10)))</f>
        <v/>
      </c>
      <c r="CL16" s="392" t="str">
        <f ca="1">+IF(OFFSET('Sanitation Data'!$D$29,0,10*ROW('Sanitation Data'!D10))="","",OFFSET('Sanitation Data'!$D$29,0,10*ROW('Sanitation Data'!D10)))</f>
        <v/>
      </c>
      <c r="CM16" s="392" t="str">
        <f ca="1">+IF(OFFSET('Sanitation Data'!$D$30,0,10*ROW('Sanitation Data'!D10))="","",OFFSET('Sanitation Data'!$D$30,0,10*ROW('Sanitation Data'!D10)))</f>
        <v/>
      </c>
      <c r="CN16" s="392" t="str">
        <f ca="1">+IF(OFFSET('Sanitation Data'!$D$31,0,10*ROW('Sanitation Data'!D10))="","",OFFSET('Sanitation Data'!$D$31,0,10*ROW('Sanitation Data'!D10)))</f>
        <v/>
      </c>
      <c r="CO16" s="392" t="str">
        <f ca="1">+IF(OFFSET('Sanitation Data'!$D$32,0,10*ROW('Sanitation Data'!D10))="","",OFFSET('Sanitation Data'!$D$32,0,10*ROW('Sanitation Data'!D10)))</f>
        <v/>
      </c>
      <c r="CP16" s="392" t="str">
        <f ca="1">+IF(OFFSET('Sanitation Data'!$E$28,0,10*ROW('Sanitation Data'!E10))="","",OFFSET('Sanitation Data'!$E$28,0,10*ROW('Sanitation Data'!E10)))</f>
        <v/>
      </c>
      <c r="CQ16" s="392" t="str">
        <f ca="1">+IF(OFFSET('Sanitation Data'!$E$29,0,10*ROW('Sanitation Data'!E10))="","",OFFSET('Sanitation Data'!$E$29,0,10*ROW('Sanitation Data'!E10)))</f>
        <v/>
      </c>
      <c r="CR16" s="392" t="str">
        <f ca="1">+IF(OFFSET('Sanitation Data'!$E$30,0,10*ROW('Sanitation Data'!E10))="","",OFFSET('Sanitation Data'!$E$30,0,10*ROW('Sanitation Data'!E10)))</f>
        <v/>
      </c>
      <c r="CS16" s="392" t="str">
        <f ca="1">+IF(OFFSET('Sanitation Data'!$E$31,0,10*ROW('Sanitation Data'!E10))="","",OFFSET('Sanitation Data'!$E$31,0,10*ROW('Sanitation Data'!E10)))</f>
        <v/>
      </c>
      <c r="CT16" s="392" t="str">
        <f ca="1">+IF(OFFSET('Sanitation Data'!$E$32,0,10*ROW('Sanitation Data'!E10))="","",OFFSET('Sanitation Data'!$E$32,0,10*ROW('Sanitation Data'!E10)))</f>
        <v/>
      </c>
      <c r="CU16" s="392" t="str">
        <f ca="1">+IF(OFFSET('Sanitation Data'!$F$28,0,10*ROW('Sanitation Data'!F10))="","",OFFSET('Sanitation Data'!$F$28,0,10*ROW('Sanitation Data'!F10)))</f>
        <v/>
      </c>
      <c r="CV16" s="392" t="str">
        <f ca="1">+IF(OFFSET('Sanitation Data'!$F$29,0,10*ROW('Sanitation Data'!F10))="","",OFFSET('Sanitation Data'!$F$29,0,10*ROW('Sanitation Data'!F10)))</f>
        <v/>
      </c>
      <c r="CW16" s="392" t="str">
        <f ca="1">+IF(OFFSET('Sanitation Data'!$F$30,0,10*ROW('Sanitation Data'!F10))="","",OFFSET('Sanitation Data'!$F$30,0,10*ROW('Sanitation Data'!F10)))</f>
        <v/>
      </c>
      <c r="CX16" s="392" t="str">
        <f ca="1">+IF(OFFSET('Sanitation Data'!$F$31,0,10*ROW('Sanitation Data'!F10))="","",OFFSET('Sanitation Data'!$F$31,0,10*ROW('Sanitation Data'!F10)))</f>
        <v/>
      </c>
      <c r="CY16" s="392" t="str">
        <f ca="1">+IF(OFFSET('Sanitation Data'!$F$32,0,10*ROW('Sanitation Data'!F10))="","",OFFSET('Sanitation Data'!$F$32,0,10*ROW('Sanitation Data'!F10)))</f>
        <v/>
      </c>
      <c r="CZ16" s="392" t="str">
        <f ca="1">+IF(OFFSET('Sanitation Data'!$G$28,0,10*ROW('Sanitation Data'!G10))="","",OFFSET('Sanitation Data'!$G$28,0,10*ROW('Sanitation Data'!G10)))</f>
        <v/>
      </c>
      <c r="DA16" s="392" t="str">
        <f ca="1">+IF(OFFSET('Sanitation Data'!$G$29,0,10*ROW('Sanitation Data'!G10))="","",OFFSET('Sanitation Data'!$G$29,0,10*ROW('Sanitation Data'!G10)))</f>
        <v/>
      </c>
      <c r="DB16" s="392" t="str">
        <f ca="1">+IF(OFFSET('Sanitation Data'!$G$30,0,10*ROW('Sanitation Data'!G10))="","",OFFSET('Sanitation Data'!$G$30,0,10*ROW('Sanitation Data'!G10)))</f>
        <v/>
      </c>
      <c r="DC16" s="392" t="str">
        <f ca="1">+IF(OFFSET('Sanitation Data'!$G$31,0,10*ROW('Sanitation Data'!G10))="","",OFFSET('Sanitation Data'!$G$31,0,10*ROW('Sanitation Data'!G10)))</f>
        <v/>
      </c>
      <c r="DD16" s="392" t="str">
        <f ca="1">+IF(OFFSET('Sanitation Data'!$G$32,0,10*ROW('Sanitation Data'!G10))="","",OFFSET('Sanitation Data'!$G$32,0,10*ROW('Sanitation Data'!G10)))</f>
        <v/>
      </c>
      <c r="DE16" s="392" t="str">
        <f ca="1">+IF(OFFSET('Sanitation Data'!$H$28,0,10*ROW('Sanitation Data'!H10))="","",OFFSET('Sanitation Data'!$H$28,0,10*ROW('Sanitation Data'!H10)))</f>
        <v/>
      </c>
      <c r="DF16" s="392" t="str">
        <f ca="1">+IF(OFFSET('Sanitation Data'!$H$29,0,10*ROW('Sanitation Data'!H10))="","",OFFSET('Sanitation Data'!$H$29,0,10*ROW('Sanitation Data'!H10)))</f>
        <v/>
      </c>
      <c r="DG16" s="392" t="str">
        <f ca="1">+IF(OFFSET('Sanitation Data'!$H$30,0,10*ROW('Sanitation Data'!H10))="","",OFFSET('Sanitation Data'!$H$30,0,10*ROW('Sanitation Data'!H10)))</f>
        <v/>
      </c>
      <c r="DH16" s="392" t="str">
        <f ca="1">+IF(OFFSET('Sanitation Data'!$H$31,0,10*ROW('Sanitation Data'!H10))="","",OFFSET('Sanitation Data'!$H$31,0,10*ROW('Sanitation Data'!H10)))</f>
        <v/>
      </c>
      <c r="DI16" s="392" t="str">
        <f ca="1">+IF(OFFSET('Sanitation Data'!$H$32,0,10*ROW('Sanitation Data'!H10))="","",OFFSET('Sanitation Data'!$H$32,0,10*ROW('Sanitation Data'!H10)))</f>
        <v/>
      </c>
      <c r="DJ16" s="392" t="str">
        <f ca="1">+IF(OFFSET('Sanitation Data'!$I$28,0,10*ROW('Sanitation Data'!I10))="","",OFFSET('Sanitation Data'!$I$28,0,10*ROW('Sanitation Data'!I10)))</f>
        <v/>
      </c>
      <c r="DK16" s="392" t="str">
        <f ca="1">+IF(OFFSET('Sanitation Data'!$I$29,0,10*ROW('Sanitation Data'!I10))="","",OFFSET('Sanitation Data'!$I$29,0,10*ROW('Sanitation Data'!I10)))</f>
        <v/>
      </c>
      <c r="DL16" s="392" t="str">
        <f ca="1">+IF(OFFSET('Sanitation Data'!$I$30,0,10*ROW('Sanitation Data'!I10))="","",OFFSET('Sanitation Data'!$I$30,0,10*ROW('Sanitation Data'!I10)))</f>
        <v/>
      </c>
      <c r="DM16" s="392" t="str">
        <f ca="1">+IF(OFFSET('Sanitation Data'!$I$31,0,10*ROW('Sanitation Data'!I10))="","",OFFSET('Sanitation Data'!$I$31,0,10*ROW('Sanitation Data'!I10)))</f>
        <v/>
      </c>
      <c r="DN16" s="392" t="str">
        <f ca="1">+IF(OFFSET('Sanitation Data'!$I$32,0,10*ROW('Sanitation Data'!I10))="","",OFFSET('Sanitation Data'!$I$32,0,10*ROW('Sanitation Data'!I10)))</f>
        <v/>
      </c>
      <c r="DO16" s="392" t="str">
        <f ca="1">+IF(OFFSET('Hygiene Data'!$D$11,0,10*ROW('Hygiene Data'!D10))="","",OFFSET('Hygiene Data'!$D$11,0,10*ROW('Hygiene Data'!D10)))</f>
        <v/>
      </c>
      <c r="DP16" s="392" t="str">
        <f ca="1">+IF(OFFSET('Hygiene Data'!$D$12,0,10*ROW('Hygiene Data'!D10))="","",OFFSET('Hygiene Data'!$D$12,0,10*ROW('Hygiene Data'!D10)))</f>
        <v/>
      </c>
      <c r="DQ16" s="392" t="str">
        <f ca="1">+IF(OFFSET('Hygiene Data'!$D$13,0,10*ROW('Hygiene Data'!D10))="","",OFFSET('Hygiene Data'!$D$13,0,10*ROW('Hygiene Data'!D10)))</f>
        <v/>
      </c>
      <c r="DR16" s="392" t="str">
        <f ca="1">+IF(OFFSET('Hygiene Data'!$E$11,0,10*ROW('Hygiene Data'!E10))="","",OFFSET('Hygiene Data'!$E$11,0,10*ROW('Hygiene Data'!E10)))</f>
        <v/>
      </c>
      <c r="DS16" s="392" t="str">
        <f ca="1">+IF(OFFSET('Hygiene Data'!$E$12,0,10*ROW('Hygiene Data'!E10))="","",OFFSET('Hygiene Data'!$E$12,0,10*ROW('Hygiene Data'!E10)))</f>
        <v/>
      </c>
      <c r="DT16" s="392" t="str">
        <f ca="1">+IF(OFFSET('Hygiene Data'!$E$13,0,10*ROW('Hygiene Data'!E10))="","",OFFSET('Hygiene Data'!$E$13,0,10*ROW('Hygiene Data'!E10)))</f>
        <v/>
      </c>
      <c r="DU16" s="392" t="str">
        <f ca="1">+IF(OFFSET('Hygiene Data'!$F$11,0,10*ROW('Hygiene Data'!F10))="","",OFFSET('Hygiene Data'!$F$11,0,10*ROW('Hygiene Data'!F10)))</f>
        <v/>
      </c>
      <c r="DV16" s="392" t="str">
        <f ca="1">+IF(OFFSET('Hygiene Data'!$F$12,0,10*ROW('Hygiene Data'!F10))="","",OFFSET('Hygiene Data'!$F$12,0,10*ROW('Hygiene Data'!F10)))</f>
        <v/>
      </c>
      <c r="DW16" s="392" t="str">
        <f ca="1">+IF(OFFSET('Hygiene Data'!$F$13,0,10*ROW('Hygiene Data'!F10))="","",OFFSET('Hygiene Data'!$F$13,0,10*ROW('Hygiene Data'!F10)))</f>
        <v/>
      </c>
      <c r="DX16" s="392" t="str">
        <f ca="1">+IF(OFFSET('Hygiene Data'!$G$11,0,10*ROW('Hygiene Data'!G10))="","",OFFSET('Hygiene Data'!$G$11,0,10*ROW('Hygiene Data'!G10)))</f>
        <v/>
      </c>
      <c r="DY16" s="392" t="str">
        <f ca="1">+IF(OFFSET('Hygiene Data'!$G$12,0,10*ROW('Hygiene Data'!G10))="","",OFFSET('Hygiene Data'!$G$12,0,10*ROW('Hygiene Data'!G10)))</f>
        <v/>
      </c>
      <c r="DZ16" s="392" t="str">
        <f ca="1">+IF(OFFSET('Hygiene Data'!$G$13,0,10*ROW('Hygiene Data'!G10))="","",OFFSET('Hygiene Data'!$G$13,0,10*ROW('Hygiene Data'!G10)))</f>
        <v/>
      </c>
      <c r="EA16" s="392" t="str">
        <f ca="1">+IF(OFFSET('Hygiene Data'!$H$11,0,10*ROW('Hygiene Data'!H10))="","",OFFSET('Hygiene Data'!$H$11,0,10*ROW('Hygiene Data'!H10)))</f>
        <v/>
      </c>
      <c r="EB16" s="392" t="str">
        <f ca="1">+IF(OFFSET('Hygiene Data'!$H$12,0,10*ROW('Hygiene Data'!H10))="","",OFFSET('Hygiene Data'!$H$12,0,10*ROW('Hygiene Data'!H10)))</f>
        <v/>
      </c>
      <c r="EC16" s="392" t="str">
        <f ca="1">+IF(OFFSET('Hygiene Data'!$H$13,0,10*ROW('Hygiene Data'!H10))="","",OFFSET('Hygiene Data'!$H$13,0,10*ROW('Hygiene Data'!H10)))</f>
        <v/>
      </c>
      <c r="ED16" s="392" t="str">
        <f ca="1">+IF(OFFSET('Hygiene Data'!$I$11,0,10*ROW('Hygiene Data'!I10))="","",OFFSET('Hygiene Data'!$I$11,0,10*ROW('Hygiene Data'!I10)))</f>
        <v/>
      </c>
      <c r="EE16" s="392" t="str">
        <f ca="1">+IF(OFFSET('Hygiene Data'!$I$12,0,10*ROW('Hygiene Data'!I10))="","",OFFSET('Hygiene Data'!$I$12,0,10*ROW('Hygiene Data'!I10)))</f>
        <v/>
      </c>
      <c r="EF16" s="392" t="str">
        <f ca="1">+IF(OFFSET('Hygiene Data'!$I$13,0,10*ROW('Hygiene Data'!I10))="","",OFFSET('Hygiene Data'!$I$13,0,10*ROW('Hygiene Data'!I10)))</f>
        <v/>
      </c>
    </row>
    <row r="17" spans="1:136" x14ac:dyDescent="0.25">
      <c r="A17" s="501" t="str">
        <f ca="1">+IF(OFFSET('Water Data'!$B$2,0,10*ROW('Water Data'!E11))="","",OFFSET('Water Data'!$B$2,0,10*ROW('Water Data'!E11)))</f>
        <v>ZMB_2022_EMIS</v>
      </c>
      <c r="B17" s="50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28">
        <f t="shared" ca="1" si="0"/>
        <v>2022</v>
      </c>
      <c r="D17" s="529">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97.108491317508367</v>
      </c>
      <c r="E17" s="529">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87.541819340449265</v>
      </c>
      <c r="F17" s="52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9">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96.788690197547041</v>
      </c>
      <c r="Q17" s="529">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88.699559966295297</v>
      </c>
      <c r="R17" s="52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9">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98.932194340630005</v>
      </c>
      <c r="T17" s="529">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80.939668980245585</v>
      </c>
      <c r="U17" s="52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3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3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3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3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3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3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3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3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3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3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3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3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92" t="str">
        <f ca="1">+IF(OFFSET('Water Data'!$D$27,0,10*ROW('Water Data'!D11))="","",OFFSET('Water Data'!$D$27,0,10*ROW('Water Data'!D11)))</f>
        <v>Yes</v>
      </c>
      <c r="BT17" s="392" t="str">
        <f ca="1">+IF(OFFSET('Water Data'!$D$28,0,10*ROW('Water Data'!D11))="","",OFFSET('Water Data'!$D$28,0,10*ROW('Water Data'!D11)))</f>
        <v>Yes</v>
      </c>
      <c r="BU17" s="392" t="str">
        <f ca="1">+IF(OFFSET('Water Data'!$D$29,0,10*ROW('Water Data'!D11))="","",OFFSET('Water Data'!$D$29,0,10*ROW('Water Data'!D11)))</f>
        <v/>
      </c>
      <c r="BV17" s="392" t="str">
        <f ca="1">+IF(OFFSET('Water Data'!$E$27,0,10*ROW('Water Data'!E11))="","",OFFSET('Water Data'!$E$27,0,10*ROW('Water Data'!E11)))</f>
        <v/>
      </c>
      <c r="BW17" s="392" t="str">
        <f ca="1">+IF(OFFSET('Water Data'!$E$28,0,10*ROW('Water Data'!E11))="","",OFFSET('Water Data'!$E$28,0,10*ROW('Water Data'!E11)))</f>
        <v/>
      </c>
      <c r="BX17" s="392" t="str">
        <f ca="1">+IF(OFFSET('Water Data'!$E$29,0,10*ROW('Water Data'!E11))="","",OFFSET('Water Data'!$E$29,0,10*ROW('Water Data'!E11)))</f>
        <v/>
      </c>
      <c r="BY17" s="392" t="str">
        <f ca="1">+IF(OFFSET('Water Data'!$F$27,0,10*ROW('Water Data'!F11))="","",OFFSET('Water Data'!$F$27,0,10*ROW('Water Data'!F11)))</f>
        <v/>
      </c>
      <c r="BZ17" s="392" t="str">
        <f ca="1">+IF(OFFSET('Water Data'!$F$28,0,10*ROW('Water Data'!F11))="","",OFFSET('Water Data'!$F$28,0,10*ROW('Water Data'!F11)))</f>
        <v/>
      </c>
      <c r="CA17" s="392" t="str">
        <f ca="1">+IF(OFFSET('Water Data'!$F$29,0,10*ROW('Water Data'!F11))="","",OFFSET('Water Data'!$F$29,0,10*ROW('Water Data'!F11)))</f>
        <v/>
      </c>
      <c r="CB17" s="392" t="str">
        <f ca="1">+IF(OFFSET('Water Data'!$G$27,0,10*ROW('Water Data'!G11))="","",OFFSET('Water Data'!$G$27,0,10*ROW('Water Data'!G11)))</f>
        <v/>
      </c>
      <c r="CC17" s="392" t="str">
        <f ca="1">+IF(OFFSET('Water Data'!$G$28,0,10*ROW('Water Data'!G11))="","",OFFSET('Water Data'!$G$28,0,10*ROW('Water Data'!G11)))</f>
        <v/>
      </c>
      <c r="CD17" s="392" t="str">
        <f ca="1">+IF(OFFSET('Water Data'!$G$29,0,10*ROW('Water Data'!G11))="","",OFFSET('Water Data'!$G$29,0,10*ROW('Water Data'!G11)))</f>
        <v/>
      </c>
      <c r="CE17" s="392" t="str">
        <f ca="1">+IF(OFFSET('Water Data'!$H$27,0,10*ROW('Water Data'!H11))="","",OFFSET('Water Data'!$H$27,0,10*ROW('Water Data'!H11)))</f>
        <v>Yes</v>
      </c>
      <c r="CF17" s="392" t="str">
        <f ca="1">+IF(OFFSET('Water Data'!$H$28,0,10*ROW('Water Data'!H11))="","",OFFSET('Water Data'!$H$28,0,10*ROW('Water Data'!H11)))</f>
        <v>Yes</v>
      </c>
      <c r="CG17" s="392" t="str">
        <f ca="1">+IF(OFFSET('Water Data'!$H$29,0,10*ROW('Water Data'!H11))="","",OFFSET('Water Data'!$H$29,0,10*ROW('Water Data'!H11)))</f>
        <v/>
      </c>
      <c r="CH17" s="392" t="str">
        <f ca="1">+IF(OFFSET('Water Data'!$I$27,0,10*ROW('Water Data'!I11))="","",OFFSET('Water Data'!$I$27,0,10*ROW('Water Data'!I11)))</f>
        <v>Yes</v>
      </c>
      <c r="CI17" s="392" t="str">
        <f ca="1">+IF(OFFSET('Water Data'!$I$28,0,10*ROW('Water Data'!I11))="","",OFFSET('Water Data'!$I$28,0,10*ROW('Water Data'!I11)))</f>
        <v>Yes</v>
      </c>
      <c r="CJ17" s="392" t="str">
        <f ca="1">+IF(OFFSET('Water Data'!$I$29,0,10*ROW('Water Data'!I11))="","",OFFSET('Water Data'!$I$29,0,10*ROW('Water Data'!I11)))</f>
        <v/>
      </c>
      <c r="CK17" s="392" t="str">
        <f ca="1">+IF(OFFSET('Sanitation Data'!$D$28,0,10*ROW('Sanitation Data'!D11))="","",OFFSET('Sanitation Data'!$D$28,0,10*ROW('Sanitation Data'!D11)))</f>
        <v/>
      </c>
      <c r="CL17" s="392" t="str">
        <f ca="1">+IF(OFFSET('Sanitation Data'!$D$29,0,10*ROW('Sanitation Data'!D11))="","",OFFSET('Sanitation Data'!$D$29,0,10*ROW('Sanitation Data'!D11)))</f>
        <v/>
      </c>
      <c r="CM17" s="392" t="str">
        <f ca="1">+IF(OFFSET('Sanitation Data'!$D$30,0,10*ROW('Sanitation Data'!D11))="","",OFFSET('Sanitation Data'!$D$30,0,10*ROW('Sanitation Data'!D11)))</f>
        <v/>
      </c>
      <c r="CN17" s="392" t="str">
        <f ca="1">+IF(OFFSET('Sanitation Data'!$D$31,0,10*ROW('Sanitation Data'!D11))="","",OFFSET('Sanitation Data'!$D$31,0,10*ROW('Sanitation Data'!D11)))</f>
        <v/>
      </c>
      <c r="CO17" s="392" t="str">
        <f ca="1">+IF(OFFSET('Sanitation Data'!$D$32,0,10*ROW('Sanitation Data'!D11))="","",OFFSET('Sanitation Data'!$D$32,0,10*ROW('Sanitation Data'!D11)))</f>
        <v/>
      </c>
      <c r="CP17" s="392" t="str">
        <f ca="1">+IF(OFFSET('Sanitation Data'!$E$28,0,10*ROW('Sanitation Data'!E11))="","",OFFSET('Sanitation Data'!$E$28,0,10*ROW('Sanitation Data'!E11)))</f>
        <v/>
      </c>
      <c r="CQ17" s="392" t="str">
        <f ca="1">+IF(OFFSET('Sanitation Data'!$E$29,0,10*ROW('Sanitation Data'!E11))="","",OFFSET('Sanitation Data'!$E$29,0,10*ROW('Sanitation Data'!E11)))</f>
        <v/>
      </c>
      <c r="CR17" s="392" t="str">
        <f ca="1">+IF(OFFSET('Sanitation Data'!$E$30,0,10*ROW('Sanitation Data'!E11))="","",OFFSET('Sanitation Data'!$E$30,0,10*ROW('Sanitation Data'!E11)))</f>
        <v/>
      </c>
      <c r="CS17" s="392" t="str">
        <f ca="1">+IF(OFFSET('Sanitation Data'!$E$31,0,10*ROW('Sanitation Data'!E11))="","",OFFSET('Sanitation Data'!$E$31,0,10*ROW('Sanitation Data'!E11)))</f>
        <v/>
      </c>
      <c r="CT17" s="392" t="str">
        <f ca="1">+IF(OFFSET('Sanitation Data'!$E$32,0,10*ROW('Sanitation Data'!E11))="","",OFFSET('Sanitation Data'!$E$32,0,10*ROW('Sanitation Data'!E11)))</f>
        <v/>
      </c>
      <c r="CU17" s="392" t="str">
        <f ca="1">+IF(OFFSET('Sanitation Data'!$F$28,0,10*ROW('Sanitation Data'!F11))="","",OFFSET('Sanitation Data'!$F$28,0,10*ROW('Sanitation Data'!F11)))</f>
        <v/>
      </c>
      <c r="CV17" s="392" t="str">
        <f ca="1">+IF(OFFSET('Sanitation Data'!$F$29,0,10*ROW('Sanitation Data'!F11))="","",OFFSET('Sanitation Data'!$F$29,0,10*ROW('Sanitation Data'!F11)))</f>
        <v/>
      </c>
      <c r="CW17" s="392" t="str">
        <f ca="1">+IF(OFFSET('Sanitation Data'!$F$30,0,10*ROW('Sanitation Data'!F11))="","",OFFSET('Sanitation Data'!$F$30,0,10*ROW('Sanitation Data'!F11)))</f>
        <v/>
      </c>
      <c r="CX17" s="392" t="str">
        <f ca="1">+IF(OFFSET('Sanitation Data'!$F$31,0,10*ROW('Sanitation Data'!F11))="","",OFFSET('Sanitation Data'!$F$31,0,10*ROW('Sanitation Data'!F11)))</f>
        <v/>
      </c>
      <c r="CY17" s="392" t="str">
        <f ca="1">+IF(OFFSET('Sanitation Data'!$F$32,0,10*ROW('Sanitation Data'!F11))="","",OFFSET('Sanitation Data'!$F$32,0,10*ROW('Sanitation Data'!F11)))</f>
        <v/>
      </c>
      <c r="CZ17" s="392" t="str">
        <f ca="1">+IF(OFFSET('Sanitation Data'!$G$28,0,10*ROW('Sanitation Data'!G11))="","",OFFSET('Sanitation Data'!$G$28,0,10*ROW('Sanitation Data'!G11)))</f>
        <v/>
      </c>
      <c r="DA17" s="392" t="str">
        <f ca="1">+IF(OFFSET('Sanitation Data'!$G$29,0,10*ROW('Sanitation Data'!G11))="","",OFFSET('Sanitation Data'!$G$29,0,10*ROW('Sanitation Data'!G11)))</f>
        <v/>
      </c>
      <c r="DB17" s="392" t="str">
        <f ca="1">+IF(OFFSET('Sanitation Data'!$G$30,0,10*ROW('Sanitation Data'!G11))="","",OFFSET('Sanitation Data'!$G$30,0,10*ROW('Sanitation Data'!G11)))</f>
        <v/>
      </c>
      <c r="DC17" s="392" t="str">
        <f ca="1">+IF(OFFSET('Sanitation Data'!$G$31,0,10*ROW('Sanitation Data'!G11))="","",OFFSET('Sanitation Data'!$G$31,0,10*ROW('Sanitation Data'!G11)))</f>
        <v/>
      </c>
      <c r="DD17" s="392" t="str">
        <f ca="1">+IF(OFFSET('Sanitation Data'!$G$32,0,10*ROW('Sanitation Data'!G11))="","",OFFSET('Sanitation Data'!$G$32,0,10*ROW('Sanitation Data'!G11)))</f>
        <v/>
      </c>
      <c r="DE17" s="392" t="str">
        <f ca="1">+IF(OFFSET('Sanitation Data'!$H$28,0,10*ROW('Sanitation Data'!H11))="","",OFFSET('Sanitation Data'!$H$28,0,10*ROW('Sanitation Data'!H11)))</f>
        <v/>
      </c>
      <c r="DF17" s="392" t="str">
        <f ca="1">+IF(OFFSET('Sanitation Data'!$H$29,0,10*ROW('Sanitation Data'!H11))="","",OFFSET('Sanitation Data'!$H$29,0,10*ROW('Sanitation Data'!H11)))</f>
        <v/>
      </c>
      <c r="DG17" s="392" t="str">
        <f ca="1">+IF(OFFSET('Sanitation Data'!$H$30,0,10*ROW('Sanitation Data'!H11))="","",OFFSET('Sanitation Data'!$H$30,0,10*ROW('Sanitation Data'!H11)))</f>
        <v/>
      </c>
      <c r="DH17" s="392" t="str">
        <f ca="1">+IF(OFFSET('Sanitation Data'!$H$31,0,10*ROW('Sanitation Data'!H11))="","",OFFSET('Sanitation Data'!$H$31,0,10*ROW('Sanitation Data'!H11)))</f>
        <v/>
      </c>
      <c r="DI17" s="392" t="str">
        <f ca="1">+IF(OFFSET('Sanitation Data'!$H$32,0,10*ROW('Sanitation Data'!H11))="","",OFFSET('Sanitation Data'!$H$32,0,10*ROW('Sanitation Data'!H11)))</f>
        <v/>
      </c>
      <c r="DJ17" s="392" t="str">
        <f ca="1">+IF(OFFSET('Sanitation Data'!$I$28,0,10*ROW('Sanitation Data'!I11))="","",OFFSET('Sanitation Data'!$I$28,0,10*ROW('Sanitation Data'!I11)))</f>
        <v/>
      </c>
      <c r="DK17" s="392" t="str">
        <f ca="1">+IF(OFFSET('Sanitation Data'!$I$29,0,10*ROW('Sanitation Data'!I11))="","",OFFSET('Sanitation Data'!$I$29,0,10*ROW('Sanitation Data'!I11)))</f>
        <v/>
      </c>
      <c r="DL17" s="392" t="str">
        <f ca="1">+IF(OFFSET('Sanitation Data'!$I$30,0,10*ROW('Sanitation Data'!I11))="","",OFFSET('Sanitation Data'!$I$30,0,10*ROW('Sanitation Data'!I11)))</f>
        <v/>
      </c>
      <c r="DM17" s="392" t="str">
        <f ca="1">+IF(OFFSET('Sanitation Data'!$I$31,0,10*ROW('Sanitation Data'!I11))="","",OFFSET('Sanitation Data'!$I$31,0,10*ROW('Sanitation Data'!I11)))</f>
        <v/>
      </c>
      <c r="DN17" s="392" t="str">
        <f ca="1">+IF(OFFSET('Sanitation Data'!$I$32,0,10*ROW('Sanitation Data'!I11))="","",OFFSET('Sanitation Data'!$I$32,0,10*ROW('Sanitation Data'!I11)))</f>
        <v/>
      </c>
      <c r="DO17" s="392" t="str">
        <f ca="1">+IF(OFFSET('Hygiene Data'!$D$11,0,10*ROW('Hygiene Data'!D11))="","",OFFSET('Hygiene Data'!$D$11,0,10*ROW('Hygiene Data'!D11)))</f>
        <v/>
      </c>
      <c r="DP17" s="392" t="str">
        <f ca="1">+IF(OFFSET('Hygiene Data'!$D$12,0,10*ROW('Hygiene Data'!D11))="","",OFFSET('Hygiene Data'!$D$12,0,10*ROW('Hygiene Data'!D11)))</f>
        <v/>
      </c>
      <c r="DQ17" s="392" t="str">
        <f ca="1">+IF(OFFSET('Hygiene Data'!$D$13,0,10*ROW('Hygiene Data'!D11))="","",OFFSET('Hygiene Data'!$D$13,0,10*ROW('Hygiene Data'!D11)))</f>
        <v/>
      </c>
      <c r="DR17" s="392" t="str">
        <f ca="1">+IF(OFFSET('Hygiene Data'!$E$11,0,10*ROW('Hygiene Data'!E11))="","",OFFSET('Hygiene Data'!$E$11,0,10*ROW('Hygiene Data'!E11)))</f>
        <v/>
      </c>
      <c r="DS17" s="392" t="str">
        <f ca="1">+IF(OFFSET('Hygiene Data'!$E$12,0,10*ROW('Hygiene Data'!E11))="","",OFFSET('Hygiene Data'!$E$12,0,10*ROW('Hygiene Data'!E11)))</f>
        <v/>
      </c>
      <c r="DT17" s="392" t="str">
        <f ca="1">+IF(OFFSET('Hygiene Data'!$E$13,0,10*ROW('Hygiene Data'!E11))="","",OFFSET('Hygiene Data'!$E$13,0,10*ROW('Hygiene Data'!E11)))</f>
        <v/>
      </c>
      <c r="DU17" s="392" t="str">
        <f ca="1">+IF(OFFSET('Hygiene Data'!$F$11,0,10*ROW('Hygiene Data'!F11))="","",OFFSET('Hygiene Data'!$F$11,0,10*ROW('Hygiene Data'!F11)))</f>
        <v/>
      </c>
      <c r="DV17" s="392" t="str">
        <f ca="1">+IF(OFFSET('Hygiene Data'!$F$12,0,10*ROW('Hygiene Data'!F11))="","",OFFSET('Hygiene Data'!$F$12,0,10*ROW('Hygiene Data'!F11)))</f>
        <v/>
      </c>
      <c r="DW17" s="392" t="str">
        <f ca="1">+IF(OFFSET('Hygiene Data'!$F$13,0,10*ROW('Hygiene Data'!F11))="","",OFFSET('Hygiene Data'!$F$13,0,10*ROW('Hygiene Data'!F11)))</f>
        <v/>
      </c>
      <c r="DX17" s="392" t="str">
        <f ca="1">+IF(OFFSET('Hygiene Data'!$G$11,0,10*ROW('Hygiene Data'!G11))="","",OFFSET('Hygiene Data'!$G$11,0,10*ROW('Hygiene Data'!G11)))</f>
        <v/>
      </c>
      <c r="DY17" s="392" t="str">
        <f ca="1">+IF(OFFSET('Hygiene Data'!$G$12,0,10*ROW('Hygiene Data'!G11))="","",OFFSET('Hygiene Data'!$G$12,0,10*ROW('Hygiene Data'!G11)))</f>
        <v/>
      </c>
      <c r="DZ17" s="392" t="str">
        <f ca="1">+IF(OFFSET('Hygiene Data'!$G$13,0,10*ROW('Hygiene Data'!G11))="","",OFFSET('Hygiene Data'!$G$13,0,10*ROW('Hygiene Data'!G11)))</f>
        <v/>
      </c>
      <c r="EA17" s="392" t="str">
        <f ca="1">+IF(OFFSET('Hygiene Data'!$H$11,0,10*ROW('Hygiene Data'!H11))="","",OFFSET('Hygiene Data'!$H$11,0,10*ROW('Hygiene Data'!H11)))</f>
        <v/>
      </c>
      <c r="EB17" s="392" t="str">
        <f ca="1">+IF(OFFSET('Hygiene Data'!$H$12,0,10*ROW('Hygiene Data'!H11))="","",OFFSET('Hygiene Data'!$H$12,0,10*ROW('Hygiene Data'!H11)))</f>
        <v/>
      </c>
      <c r="EC17" s="392" t="str">
        <f ca="1">+IF(OFFSET('Hygiene Data'!$H$13,0,10*ROW('Hygiene Data'!H11))="","",OFFSET('Hygiene Data'!$H$13,0,10*ROW('Hygiene Data'!H11)))</f>
        <v/>
      </c>
      <c r="ED17" s="392" t="str">
        <f ca="1">+IF(OFFSET('Hygiene Data'!$I$11,0,10*ROW('Hygiene Data'!I11))="","",OFFSET('Hygiene Data'!$I$11,0,10*ROW('Hygiene Data'!I11)))</f>
        <v/>
      </c>
      <c r="EE17" s="392" t="str">
        <f ca="1">+IF(OFFSET('Hygiene Data'!$I$12,0,10*ROW('Hygiene Data'!I11))="","",OFFSET('Hygiene Data'!$I$12,0,10*ROW('Hygiene Data'!I11)))</f>
        <v/>
      </c>
      <c r="EF17" s="392" t="str">
        <f ca="1">+IF(OFFSET('Hygiene Data'!$I$13,0,10*ROW('Hygiene Data'!I11))="","",OFFSET('Hygiene Data'!$I$13,0,10*ROW('Hygiene Data'!I11)))</f>
        <v/>
      </c>
    </row>
    <row r="18" spans="1:136" x14ac:dyDescent="0.25">
      <c r="A18" s="501" t="str">
        <f ca="1">+IF(OFFSET('Water Data'!$B$2,0,10*ROW('Water Data'!E12))="","",OFFSET('Water Data'!$B$2,0,10*ROW('Water Data'!E12)))</f>
        <v>ZMB_2023_EMIS</v>
      </c>
      <c r="B18" s="50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EMIS</v>
      </c>
      <c r="C18" s="528">
        <f t="shared" ca="1" si="0"/>
        <v>2023</v>
      </c>
      <c r="D18" s="529">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97.037777948757409</v>
      </c>
      <c r="E18" s="529">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88.374240209279051</v>
      </c>
      <c r="F18" s="52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9">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96.990204808548526</v>
      </c>
      <c r="Q18" s="529">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87.880676758682114</v>
      </c>
      <c r="R18" s="52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9">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97.340124504810419</v>
      </c>
      <c r="T18" s="529">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91.511035653650254</v>
      </c>
      <c r="U18" s="52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3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3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3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3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3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3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3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3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3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3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3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3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3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3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3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3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3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3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3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3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3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3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3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3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3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3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3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3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3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92" t="str">
        <f ca="1">+IF(OFFSET('Water Data'!$D$27,0,10*ROW('Water Data'!D12))="","",OFFSET('Water Data'!$D$27,0,10*ROW('Water Data'!D12)))</f>
        <v>Yes</v>
      </c>
      <c r="BT18" s="392" t="str">
        <f ca="1">+IF(OFFSET('Water Data'!$D$28,0,10*ROW('Water Data'!D12))="","",OFFSET('Water Data'!$D$28,0,10*ROW('Water Data'!D12)))</f>
        <v>Yes</v>
      </c>
      <c r="BU18" s="392" t="str">
        <f ca="1">+IF(OFFSET('Water Data'!$D$29,0,10*ROW('Water Data'!D12))="","",OFFSET('Water Data'!$D$29,0,10*ROW('Water Data'!D12)))</f>
        <v/>
      </c>
      <c r="BV18" s="392" t="str">
        <f ca="1">+IF(OFFSET('Water Data'!$E$27,0,10*ROW('Water Data'!E12))="","",OFFSET('Water Data'!$E$27,0,10*ROW('Water Data'!E12)))</f>
        <v/>
      </c>
      <c r="BW18" s="392" t="str">
        <f ca="1">+IF(OFFSET('Water Data'!$E$28,0,10*ROW('Water Data'!E12))="","",OFFSET('Water Data'!$E$28,0,10*ROW('Water Data'!E12)))</f>
        <v/>
      </c>
      <c r="BX18" s="392" t="str">
        <f ca="1">+IF(OFFSET('Water Data'!$E$29,0,10*ROW('Water Data'!E12))="","",OFFSET('Water Data'!$E$29,0,10*ROW('Water Data'!E12)))</f>
        <v/>
      </c>
      <c r="BY18" s="392" t="str">
        <f ca="1">+IF(OFFSET('Water Data'!$F$27,0,10*ROW('Water Data'!F12))="","",OFFSET('Water Data'!$F$27,0,10*ROW('Water Data'!F12)))</f>
        <v/>
      </c>
      <c r="BZ18" s="392" t="str">
        <f ca="1">+IF(OFFSET('Water Data'!$F$28,0,10*ROW('Water Data'!F12))="","",OFFSET('Water Data'!$F$28,0,10*ROW('Water Data'!F12)))</f>
        <v/>
      </c>
      <c r="CA18" s="392" t="str">
        <f ca="1">+IF(OFFSET('Water Data'!$F$29,0,10*ROW('Water Data'!F12))="","",OFFSET('Water Data'!$F$29,0,10*ROW('Water Data'!F12)))</f>
        <v/>
      </c>
      <c r="CB18" s="392" t="str">
        <f ca="1">+IF(OFFSET('Water Data'!$G$27,0,10*ROW('Water Data'!G12))="","",OFFSET('Water Data'!$G$27,0,10*ROW('Water Data'!G12)))</f>
        <v/>
      </c>
      <c r="CC18" s="392" t="str">
        <f ca="1">+IF(OFFSET('Water Data'!$G$28,0,10*ROW('Water Data'!G12))="","",OFFSET('Water Data'!$G$28,0,10*ROW('Water Data'!G12)))</f>
        <v/>
      </c>
      <c r="CD18" s="392" t="str">
        <f ca="1">+IF(OFFSET('Water Data'!$G$29,0,10*ROW('Water Data'!G12))="","",OFFSET('Water Data'!$G$29,0,10*ROW('Water Data'!G12)))</f>
        <v/>
      </c>
      <c r="CE18" s="392" t="str">
        <f ca="1">+IF(OFFSET('Water Data'!$H$27,0,10*ROW('Water Data'!H12))="","",OFFSET('Water Data'!$H$27,0,10*ROW('Water Data'!H12)))</f>
        <v>Yes</v>
      </c>
      <c r="CF18" s="392" t="str">
        <f ca="1">+IF(OFFSET('Water Data'!$H$28,0,10*ROW('Water Data'!H12))="","",OFFSET('Water Data'!$H$28,0,10*ROW('Water Data'!H12)))</f>
        <v>Yes</v>
      </c>
      <c r="CG18" s="392" t="str">
        <f ca="1">+IF(OFFSET('Water Data'!$H$29,0,10*ROW('Water Data'!H12))="","",OFFSET('Water Data'!$H$29,0,10*ROW('Water Data'!H12)))</f>
        <v/>
      </c>
      <c r="CH18" s="392" t="str">
        <f ca="1">+IF(OFFSET('Water Data'!$I$27,0,10*ROW('Water Data'!I12))="","",OFFSET('Water Data'!$I$27,0,10*ROW('Water Data'!I12)))</f>
        <v>Yes</v>
      </c>
      <c r="CI18" s="392" t="str">
        <f ca="1">+IF(OFFSET('Water Data'!$I$28,0,10*ROW('Water Data'!I12))="","",OFFSET('Water Data'!$I$28,0,10*ROW('Water Data'!I12)))</f>
        <v>Yes</v>
      </c>
      <c r="CJ18" s="392" t="str">
        <f ca="1">+IF(OFFSET('Water Data'!$I$29,0,10*ROW('Water Data'!I12))="","",OFFSET('Water Data'!$I$29,0,10*ROW('Water Data'!I12)))</f>
        <v/>
      </c>
      <c r="CK18" s="392" t="str">
        <f ca="1">+IF(OFFSET('Sanitation Data'!$D$28,0,10*ROW('Sanitation Data'!D12))="","",OFFSET('Sanitation Data'!$D$28,0,10*ROW('Sanitation Data'!D12)))</f>
        <v/>
      </c>
      <c r="CL18" s="392" t="str">
        <f ca="1">+IF(OFFSET('Sanitation Data'!$D$29,0,10*ROW('Sanitation Data'!D12))="","",OFFSET('Sanitation Data'!$D$29,0,10*ROW('Sanitation Data'!D12)))</f>
        <v/>
      </c>
      <c r="CM18" s="392" t="str">
        <f ca="1">+IF(OFFSET('Sanitation Data'!$D$30,0,10*ROW('Sanitation Data'!D12))="","",OFFSET('Sanitation Data'!$D$30,0,10*ROW('Sanitation Data'!D12)))</f>
        <v/>
      </c>
      <c r="CN18" s="392" t="str">
        <f ca="1">+IF(OFFSET('Sanitation Data'!$D$31,0,10*ROW('Sanitation Data'!D12))="","",OFFSET('Sanitation Data'!$D$31,0,10*ROW('Sanitation Data'!D12)))</f>
        <v/>
      </c>
      <c r="CO18" s="392" t="str">
        <f ca="1">+IF(OFFSET('Sanitation Data'!$D$32,0,10*ROW('Sanitation Data'!D12))="","",OFFSET('Sanitation Data'!$D$32,0,10*ROW('Sanitation Data'!D12)))</f>
        <v/>
      </c>
      <c r="CP18" s="392" t="str">
        <f ca="1">+IF(OFFSET('Sanitation Data'!$E$28,0,10*ROW('Sanitation Data'!E12))="","",OFFSET('Sanitation Data'!$E$28,0,10*ROW('Sanitation Data'!E12)))</f>
        <v/>
      </c>
      <c r="CQ18" s="392" t="str">
        <f ca="1">+IF(OFFSET('Sanitation Data'!$E$29,0,10*ROW('Sanitation Data'!E12))="","",OFFSET('Sanitation Data'!$E$29,0,10*ROW('Sanitation Data'!E12)))</f>
        <v/>
      </c>
      <c r="CR18" s="392" t="str">
        <f ca="1">+IF(OFFSET('Sanitation Data'!$E$30,0,10*ROW('Sanitation Data'!E12))="","",OFFSET('Sanitation Data'!$E$30,0,10*ROW('Sanitation Data'!E12)))</f>
        <v/>
      </c>
      <c r="CS18" s="392" t="str">
        <f ca="1">+IF(OFFSET('Sanitation Data'!$E$31,0,10*ROW('Sanitation Data'!E12))="","",OFFSET('Sanitation Data'!$E$31,0,10*ROW('Sanitation Data'!E12)))</f>
        <v/>
      </c>
      <c r="CT18" s="392" t="str">
        <f ca="1">+IF(OFFSET('Sanitation Data'!$E$32,0,10*ROW('Sanitation Data'!E12))="","",OFFSET('Sanitation Data'!$E$32,0,10*ROW('Sanitation Data'!E12)))</f>
        <v/>
      </c>
      <c r="CU18" s="392" t="str">
        <f ca="1">+IF(OFFSET('Sanitation Data'!$F$28,0,10*ROW('Sanitation Data'!F12))="","",OFFSET('Sanitation Data'!$F$28,0,10*ROW('Sanitation Data'!F12)))</f>
        <v/>
      </c>
      <c r="CV18" s="392" t="str">
        <f ca="1">+IF(OFFSET('Sanitation Data'!$F$29,0,10*ROW('Sanitation Data'!F12))="","",OFFSET('Sanitation Data'!$F$29,0,10*ROW('Sanitation Data'!F12)))</f>
        <v/>
      </c>
      <c r="CW18" s="392" t="str">
        <f ca="1">+IF(OFFSET('Sanitation Data'!$F$30,0,10*ROW('Sanitation Data'!F12))="","",OFFSET('Sanitation Data'!$F$30,0,10*ROW('Sanitation Data'!F12)))</f>
        <v/>
      </c>
      <c r="CX18" s="392" t="str">
        <f ca="1">+IF(OFFSET('Sanitation Data'!$F$31,0,10*ROW('Sanitation Data'!F12))="","",OFFSET('Sanitation Data'!$F$31,0,10*ROW('Sanitation Data'!F12)))</f>
        <v/>
      </c>
      <c r="CY18" s="392" t="str">
        <f ca="1">+IF(OFFSET('Sanitation Data'!$F$32,0,10*ROW('Sanitation Data'!F12))="","",OFFSET('Sanitation Data'!$F$32,0,10*ROW('Sanitation Data'!F12)))</f>
        <v/>
      </c>
      <c r="CZ18" s="392" t="str">
        <f ca="1">+IF(OFFSET('Sanitation Data'!$G$28,0,10*ROW('Sanitation Data'!G12))="","",OFFSET('Sanitation Data'!$G$28,0,10*ROW('Sanitation Data'!G12)))</f>
        <v/>
      </c>
      <c r="DA18" s="392" t="str">
        <f ca="1">+IF(OFFSET('Sanitation Data'!$G$29,0,10*ROW('Sanitation Data'!G12))="","",OFFSET('Sanitation Data'!$G$29,0,10*ROW('Sanitation Data'!G12)))</f>
        <v/>
      </c>
      <c r="DB18" s="392" t="str">
        <f ca="1">+IF(OFFSET('Sanitation Data'!$G$30,0,10*ROW('Sanitation Data'!G12))="","",OFFSET('Sanitation Data'!$G$30,0,10*ROW('Sanitation Data'!G12)))</f>
        <v/>
      </c>
      <c r="DC18" s="392" t="str">
        <f ca="1">+IF(OFFSET('Sanitation Data'!$G$31,0,10*ROW('Sanitation Data'!G12))="","",OFFSET('Sanitation Data'!$G$31,0,10*ROW('Sanitation Data'!G12)))</f>
        <v/>
      </c>
      <c r="DD18" s="392" t="str">
        <f ca="1">+IF(OFFSET('Sanitation Data'!$G$32,0,10*ROW('Sanitation Data'!G12))="","",OFFSET('Sanitation Data'!$G$32,0,10*ROW('Sanitation Data'!G12)))</f>
        <v/>
      </c>
      <c r="DE18" s="392" t="str">
        <f ca="1">+IF(OFFSET('Sanitation Data'!$H$28,0,10*ROW('Sanitation Data'!H12))="","",OFFSET('Sanitation Data'!$H$28,0,10*ROW('Sanitation Data'!H12)))</f>
        <v/>
      </c>
      <c r="DF18" s="392" t="str">
        <f ca="1">+IF(OFFSET('Sanitation Data'!$H$29,0,10*ROW('Sanitation Data'!H12))="","",OFFSET('Sanitation Data'!$H$29,0,10*ROW('Sanitation Data'!H12)))</f>
        <v/>
      </c>
      <c r="DG18" s="392" t="str">
        <f ca="1">+IF(OFFSET('Sanitation Data'!$H$30,0,10*ROW('Sanitation Data'!H12))="","",OFFSET('Sanitation Data'!$H$30,0,10*ROW('Sanitation Data'!H12)))</f>
        <v/>
      </c>
      <c r="DH18" s="392" t="str">
        <f ca="1">+IF(OFFSET('Sanitation Data'!$H$31,0,10*ROW('Sanitation Data'!H12))="","",OFFSET('Sanitation Data'!$H$31,0,10*ROW('Sanitation Data'!H12)))</f>
        <v/>
      </c>
      <c r="DI18" s="392" t="str">
        <f ca="1">+IF(OFFSET('Sanitation Data'!$H$32,0,10*ROW('Sanitation Data'!H12))="","",OFFSET('Sanitation Data'!$H$32,0,10*ROW('Sanitation Data'!H12)))</f>
        <v/>
      </c>
      <c r="DJ18" s="392" t="str">
        <f ca="1">+IF(OFFSET('Sanitation Data'!$I$28,0,10*ROW('Sanitation Data'!I12))="","",OFFSET('Sanitation Data'!$I$28,0,10*ROW('Sanitation Data'!I12)))</f>
        <v/>
      </c>
      <c r="DK18" s="392" t="str">
        <f ca="1">+IF(OFFSET('Sanitation Data'!$I$29,0,10*ROW('Sanitation Data'!I12))="","",OFFSET('Sanitation Data'!$I$29,0,10*ROW('Sanitation Data'!I12)))</f>
        <v/>
      </c>
      <c r="DL18" s="392" t="str">
        <f ca="1">+IF(OFFSET('Sanitation Data'!$I$30,0,10*ROW('Sanitation Data'!I12))="","",OFFSET('Sanitation Data'!$I$30,0,10*ROW('Sanitation Data'!I12)))</f>
        <v/>
      </c>
      <c r="DM18" s="392" t="str">
        <f ca="1">+IF(OFFSET('Sanitation Data'!$I$31,0,10*ROW('Sanitation Data'!I12))="","",OFFSET('Sanitation Data'!$I$31,0,10*ROW('Sanitation Data'!I12)))</f>
        <v/>
      </c>
      <c r="DN18" s="392" t="str">
        <f ca="1">+IF(OFFSET('Sanitation Data'!$I$32,0,10*ROW('Sanitation Data'!I12))="","",OFFSET('Sanitation Data'!$I$32,0,10*ROW('Sanitation Data'!I12)))</f>
        <v/>
      </c>
      <c r="DO18" s="392" t="str">
        <f ca="1">+IF(OFFSET('Hygiene Data'!$D$11,0,10*ROW('Hygiene Data'!D12))="","",OFFSET('Hygiene Data'!$D$11,0,10*ROW('Hygiene Data'!D12)))</f>
        <v/>
      </c>
      <c r="DP18" s="392" t="str">
        <f ca="1">+IF(OFFSET('Hygiene Data'!$D$12,0,10*ROW('Hygiene Data'!D12))="","",OFFSET('Hygiene Data'!$D$12,0,10*ROW('Hygiene Data'!D12)))</f>
        <v/>
      </c>
      <c r="DQ18" s="392" t="str">
        <f ca="1">+IF(OFFSET('Hygiene Data'!$D$13,0,10*ROW('Hygiene Data'!D12))="","",OFFSET('Hygiene Data'!$D$13,0,10*ROW('Hygiene Data'!D12)))</f>
        <v/>
      </c>
      <c r="DR18" s="392" t="str">
        <f ca="1">+IF(OFFSET('Hygiene Data'!$E$11,0,10*ROW('Hygiene Data'!E12))="","",OFFSET('Hygiene Data'!$E$11,0,10*ROW('Hygiene Data'!E12)))</f>
        <v/>
      </c>
      <c r="DS18" s="392" t="str">
        <f ca="1">+IF(OFFSET('Hygiene Data'!$E$12,0,10*ROW('Hygiene Data'!E12))="","",OFFSET('Hygiene Data'!$E$12,0,10*ROW('Hygiene Data'!E12)))</f>
        <v/>
      </c>
      <c r="DT18" s="392" t="str">
        <f ca="1">+IF(OFFSET('Hygiene Data'!$E$13,0,10*ROW('Hygiene Data'!E12))="","",OFFSET('Hygiene Data'!$E$13,0,10*ROW('Hygiene Data'!E12)))</f>
        <v/>
      </c>
      <c r="DU18" s="392" t="str">
        <f ca="1">+IF(OFFSET('Hygiene Data'!$F$11,0,10*ROW('Hygiene Data'!F12))="","",OFFSET('Hygiene Data'!$F$11,0,10*ROW('Hygiene Data'!F12)))</f>
        <v/>
      </c>
      <c r="DV18" s="392" t="str">
        <f ca="1">+IF(OFFSET('Hygiene Data'!$F$12,0,10*ROW('Hygiene Data'!F12))="","",OFFSET('Hygiene Data'!$F$12,0,10*ROW('Hygiene Data'!F12)))</f>
        <v/>
      </c>
      <c r="DW18" s="392" t="str">
        <f ca="1">+IF(OFFSET('Hygiene Data'!$F$13,0,10*ROW('Hygiene Data'!F12))="","",OFFSET('Hygiene Data'!$F$13,0,10*ROW('Hygiene Data'!F12)))</f>
        <v/>
      </c>
      <c r="DX18" s="392" t="str">
        <f ca="1">+IF(OFFSET('Hygiene Data'!$G$11,0,10*ROW('Hygiene Data'!G12))="","",OFFSET('Hygiene Data'!$G$11,0,10*ROW('Hygiene Data'!G12)))</f>
        <v/>
      </c>
      <c r="DY18" s="392" t="str">
        <f ca="1">+IF(OFFSET('Hygiene Data'!$G$12,0,10*ROW('Hygiene Data'!G12))="","",OFFSET('Hygiene Data'!$G$12,0,10*ROW('Hygiene Data'!G12)))</f>
        <v/>
      </c>
      <c r="DZ18" s="392" t="str">
        <f ca="1">+IF(OFFSET('Hygiene Data'!$G$13,0,10*ROW('Hygiene Data'!G12))="","",OFFSET('Hygiene Data'!$G$13,0,10*ROW('Hygiene Data'!G12)))</f>
        <v/>
      </c>
      <c r="EA18" s="392" t="str">
        <f ca="1">+IF(OFFSET('Hygiene Data'!$H$11,0,10*ROW('Hygiene Data'!H12))="","",OFFSET('Hygiene Data'!$H$11,0,10*ROW('Hygiene Data'!H12)))</f>
        <v/>
      </c>
      <c r="EB18" s="392" t="str">
        <f ca="1">+IF(OFFSET('Hygiene Data'!$H$12,0,10*ROW('Hygiene Data'!H12))="","",OFFSET('Hygiene Data'!$H$12,0,10*ROW('Hygiene Data'!H12)))</f>
        <v/>
      </c>
      <c r="EC18" s="392" t="str">
        <f ca="1">+IF(OFFSET('Hygiene Data'!$H$13,0,10*ROW('Hygiene Data'!H12))="","",OFFSET('Hygiene Data'!$H$13,0,10*ROW('Hygiene Data'!H12)))</f>
        <v/>
      </c>
      <c r="ED18" s="392" t="str">
        <f ca="1">+IF(OFFSET('Hygiene Data'!$I$11,0,10*ROW('Hygiene Data'!I12))="","",OFFSET('Hygiene Data'!$I$11,0,10*ROW('Hygiene Data'!I12)))</f>
        <v/>
      </c>
      <c r="EE18" s="392" t="str">
        <f ca="1">+IF(OFFSET('Hygiene Data'!$I$12,0,10*ROW('Hygiene Data'!I12))="","",OFFSET('Hygiene Data'!$I$12,0,10*ROW('Hygiene Data'!I12)))</f>
        <v/>
      </c>
      <c r="EF18" s="392" t="str">
        <f ca="1">+IF(OFFSET('Hygiene Data'!$I$13,0,10*ROW('Hygiene Data'!I12))="","",OFFSET('Hygiene Data'!$I$13,0,10*ROW('Hygiene Data'!I12)))</f>
        <v/>
      </c>
    </row>
    <row r="19" spans="1:136" x14ac:dyDescent="0.25">
      <c r="A19" s="501" t="str">
        <f ca="1">+IF(OFFSET('Water Data'!$B$2,0,10*ROW('Water Data'!E13))="","",OFFSET('Water Data'!$B$2,0,10*ROW('Water Data'!E13)))</f>
        <v>ZMB_2023_SUR</v>
      </c>
      <c r="B19" s="50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Survey</v>
      </c>
      <c r="C19" s="528">
        <f t="shared" ca="1" si="0"/>
        <v>2023</v>
      </c>
      <c r="D19" s="529">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85.189990732159401</v>
      </c>
      <c r="E19" s="52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30">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82.882298424467095</v>
      </c>
      <c r="W19" s="53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3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3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3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3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3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92" t="str">
        <f ca="1">+IF(OFFSET('Water Data'!$D$27,0,10*ROW('Water Data'!D13))="","",OFFSET('Water Data'!$D$27,0,10*ROW('Water Data'!D13)))</f>
        <v>Yes</v>
      </c>
      <c r="BT19" s="392" t="str">
        <f ca="1">+IF(OFFSET('Water Data'!$D$28,0,10*ROW('Water Data'!D13))="","",OFFSET('Water Data'!$D$28,0,10*ROW('Water Data'!D13)))</f>
        <v/>
      </c>
      <c r="BU19" s="392" t="str">
        <f ca="1">+IF(OFFSET('Water Data'!$D$29,0,10*ROW('Water Data'!D13))="","",OFFSET('Water Data'!$D$29,0,10*ROW('Water Data'!D13)))</f>
        <v/>
      </c>
      <c r="BV19" s="392" t="str">
        <f ca="1">+IF(OFFSET('Water Data'!$E$27,0,10*ROW('Water Data'!E13))="","",OFFSET('Water Data'!$E$27,0,10*ROW('Water Data'!E13)))</f>
        <v/>
      </c>
      <c r="BW19" s="392" t="str">
        <f ca="1">+IF(OFFSET('Water Data'!$E$28,0,10*ROW('Water Data'!E13))="","",OFFSET('Water Data'!$E$28,0,10*ROW('Water Data'!E13)))</f>
        <v/>
      </c>
      <c r="BX19" s="392" t="str">
        <f ca="1">+IF(OFFSET('Water Data'!$E$29,0,10*ROW('Water Data'!E13))="","",OFFSET('Water Data'!$E$29,0,10*ROW('Water Data'!E13)))</f>
        <v/>
      </c>
      <c r="BY19" s="392" t="str">
        <f ca="1">+IF(OFFSET('Water Data'!$F$27,0,10*ROW('Water Data'!F13))="","",OFFSET('Water Data'!$F$27,0,10*ROW('Water Data'!F13)))</f>
        <v/>
      </c>
      <c r="BZ19" s="392" t="str">
        <f ca="1">+IF(OFFSET('Water Data'!$F$28,0,10*ROW('Water Data'!F13))="","",OFFSET('Water Data'!$F$28,0,10*ROW('Water Data'!F13)))</f>
        <v/>
      </c>
      <c r="CA19" s="392" t="str">
        <f ca="1">+IF(OFFSET('Water Data'!$F$29,0,10*ROW('Water Data'!F13))="","",OFFSET('Water Data'!$F$29,0,10*ROW('Water Data'!F13)))</f>
        <v/>
      </c>
      <c r="CB19" s="392" t="str">
        <f ca="1">+IF(OFFSET('Water Data'!$G$27,0,10*ROW('Water Data'!G13))="","",OFFSET('Water Data'!$G$27,0,10*ROW('Water Data'!G13)))</f>
        <v/>
      </c>
      <c r="CC19" s="392" t="str">
        <f ca="1">+IF(OFFSET('Water Data'!$G$28,0,10*ROW('Water Data'!G13))="","",OFFSET('Water Data'!$G$28,0,10*ROW('Water Data'!G13)))</f>
        <v/>
      </c>
      <c r="CD19" s="392" t="str">
        <f ca="1">+IF(OFFSET('Water Data'!$G$29,0,10*ROW('Water Data'!G13))="","",OFFSET('Water Data'!$G$29,0,10*ROW('Water Data'!G13)))</f>
        <v/>
      </c>
      <c r="CE19" s="392" t="str">
        <f ca="1">+IF(OFFSET('Water Data'!$H$27,0,10*ROW('Water Data'!H13))="","",OFFSET('Water Data'!$H$27,0,10*ROW('Water Data'!H13)))</f>
        <v/>
      </c>
      <c r="CF19" s="392" t="str">
        <f ca="1">+IF(OFFSET('Water Data'!$H$28,0,10*ROW('Water Data'!H13))="","",OFFSET('Water Data'!$H$28,0,10*ROW('Water Data'!H13)))</f>
        <v/>
      </c>
      <c r="CG19" s="392" t="str">
        <f ca="1">+IF(OFFSET('Water Data'!$H$29,0,10*ROW('Water Data'!H13))="","",OFFSET('Water Data'!$H$29,0,10*ROW('Water Data'!H13)))</f>
        <v/>
      </c>
      <c r="CH19" s="392" t="str">
        <f ca="1">+IF(OFFSET('Water Data'!$I$27,0,10*ROW('Water Data'!I13))="","",OFFSET('Water Data'!$I$27,0,10*ROW('Water Data'!I13)))</f>
        <v/>
      </c>
      <c r="CI19" s="392" t="str">
        <f ca="1">+IF(OFFSET('Water Data'!$I$28,0,10*ROW('Water Data'!I13))="","",OFFSET('Water Data'!$I$28,0,10*ROW('Water Data'!I13)))</f>
        <v/>
      </c>
      <c r="CJ19" s="392" t="str">
        <f ca="1">+IF(OFFSET('Water Data'!$I$29,0,10*ROW('Water Data'!I13))="","",OFFSET('Water Data'!$I$29,0,10*ROW('Water Data'!I13)))</f>
        <v/>
      </c>
      <c r="CK19" s="392" t="str">
        <f ca="1">+IF(OFFSET('Sanitation Data'!$D$28,0,10*ROW('Sanitation Data'!D13))="","",OFFSET('Sanitation Data'!$D$28,0,10*ROW('Sanitation Data'!D13)))</f>
        <v>Yes</v>
      </c>
      <c r="CL19" s="392" t="str">
        <f ca="1">+IF(OFFSET('Sanitation Data'!$D$29,0,10*ROW('Sanitation Data'!D13))="","",OFFSET('Sanitation Data'!$D$29,0,10*ROW('Sanitation Data'!D13)))</f>
        <v/>
      </c>
      <c r="CM19" s="392" t="str">
        <f ca="1">+IF(OFFSET('Sanitation Data'!$D$30,0,10*ROW('Sanitation Data'!D13))="","",OFFSET('Sanitation Data'!$D$30,0,10*ROW('Sanitation Data'!D13)))</f>
        <v/>
      </c>
      <c r="CN19" s="392" t="str">
        <f ca="1">+IF(OFFSET('Sanitation Data'!$D$31,0,10*ROW('Sanitation Data'!D13))="","",OFFSET('Sanitation Data'!$D$31,0,10*ROW('Sanitation Data'!D13)))</f>
        <v/>
      </c>
      <c r="CO19" s="392" t="str">
        <f ca="1">+IF(OFFSET('Sanitation Data'!$D$32,0,10*ROW('Sanitation Data'!D13))="","",OFFSET('Sanitation Data'!$D$32,0,10*ROW('Sanitation Data'!D13)))</f>
        <v/>
      </c>
      <c r="CP19" s="392" t="str">
        <f ca="1">+IF(OFFSET('Sanitation Data'!$E$28,0,10*ROW('Sanitation Data'!E13))="","",OFFSET('Sanitation Data'!$E$28,0,10*ROW('Sanitation Data'!E13)))</f>
        <v/>
      </c>
      <c r="CQ19" s="392" t="str">
        <f ca="1">+IF(OFFSET('Sanitation Data'!$E$29,0,10*ROW('Sanitation Data'!E13))="","",OFFSET('Sanitation Data'!$E$29,0,10*ROW('Sanitation Data'!E13)))</f>
        <v/>
      </c>
      <c r="CR19" s="392" t="str">
        <f ca="1">+IF(OFFSET('Sanitation Data'!$E$30,0,10*ROW('Sanitation Data'!E13))="","",OFFSET('Sanitation Data'!$E$30,0,10*ROW('Sanitation Data'!E13)))</f>
        <v/>
      </c>
      <c r="CS19" s="392" t="str">
        <f ca="1">+IF(OFFSET('Sanitation Data'!$E$31,0,10*ROW('Sanitation Data'!E13))="","",OFFSET('Sanitation Data'!$E$31,0,10*ROW('Sanitation Data'!E13)))</f>
        <v/>
      </c>
      <c r="CT19" s="392" t="str">
        <f ca="1">+IF(OFFSET('Sanitation Data'!$E$32,0,10*ROW('Sanitation Data'!E13))="","",OFFSET('Sanitation Data'!$E$32,0,10*ROW('Sanitation Data'!E13)))</f>
        <v/>
      </c>
      <c r="CU19" s="392" t="str">
        <f ca="1">+IF(OFFSET('Sanitation Data'!$F$28,0,10*ROW('Sanitation Data'!F13))="","",OFFSET('Sanitation Data'!$F$28,0,10*ROW('Sanitation Data'!F13)))</f>
        <v/>
      </c>
      <c r="CV19" s="392" t="str">
        <f ca="1">+IF(OFFSET('Sanitation Data'!$F$29,0,10*ROW('Sanitation Data'!F13))="","",OFFSET('Sanitation Data'!$F$29,0,10*ROW('Sanitation Data'!F13)))</f>
        <v/>
      </c>
      <c r="CW19" s="392" t="str">
        <f ca="1">+IF(OFFSET('Sanitation Data'!$F$30,0,10*ROW('Sanitation Data'!F13))="","",OFFSET('Sanitation Data'!$F$30,0,10*ROW('Sanitation Data'!F13)))</f>
        <v/>
      </c>
      <c r="CX19" s="392" t="str">
        <f ca="1">+IF(OFFSET('Sanitation Data'!$F$31,0,10*ROW('Sanitation Data'!F13))="","",OFFSET('Sanitation Data'!$F$31,0,10*ROW('Sanitation Data'!F13)))</f>
        <v/>
      </c>
      <c r="CY19" s="392" t="str">
        <f ca="1">+IF(OFFSET('Sanitation Data'!$F$32,0,10*ROW('Sanitation Data'!F13))="","",OFFSET('Sanitation Data'!$F$32,0,10*ROW('Sanitation Data'!F13)))</f>
        <v/>
      </c>
      <c r="CZ19" s="392" t="str">
        <f ca="1">+IF(OFFSET('Sanitation Data'!$G$28,0,10*ROW('Sanitation Data'!G13))="","",OFFSET('Sanitation Data'!$G$28,0,10*ROW('Sanitation Data'!G13)))</f>
        <v/>
      </c>
      <c r="DA19" s="392" t="str">
        <f ca="1">+IF(OFFSET('Sanitation Data'!$G$29,0,10*ROW('Sanitation Data'!G13))="","",OFFSET('Sanitation Data'!$G$29,0,10*ROW('Sanitation Data'!G13)))</f>
        <v/>
      </c>
      <c r="DB19" s="392" t="str">
        <f ca="1">+IF(OFFSET('Sanitation Data'!$G$30,0,10*ROW('Sanitation Data'!G13))="","",OFFSET('Sanitation Data'!$G$30,0,10*ROW('Sanitation Data'!G13)))</f>
        <v/>
      </c>
      <c r="DC19" s="392" t="str">
        <f ca="1">+IF(OFFSET('Sanitation Data'!$G$31,0,10*ROW('Sanitation Data'!G13))="","",OFFSET('Sanitation Data'!$G$31,0,10*ROW('Sanitation Data'!G13)))</f>
        <v/>
      </c>
      <c r="DD19" s="392" t="str">
        <f ca="1">+IF(OFFSET('Sanitation Data'!$G$32,0,10*ROW('Sanitation Data'!G13))="","",OFFSET('Sanitation Data'!$G$32,0,10*ROW('Sanitation Data'!G13)))</f>
        <v/>
      </c>
      <c r="DE19" s="392" t="str">
        <f ca="1">+IF(OFFSET('Sanitation Data'!$H$28,0,10*ROW('Sanitation Data'!H13))="","",OFFSET('Sanitation Data'!$H$28,0,10*ROW('Sanitation Data'!H13)))</f>
        <v/>
      </c>
      <c r="DF19" s="392" t="str">
        <f ca="1">+IF(OFFSET('Sanitation Data'!$H$29,0,10*ROW('Sanitation Data'!H13))="","",OFFSET('Sanitation Data'!$H$29,0,10*ROW('Sanitation Data'!H13)))</f>
        <v/>
      </c>
      <c r="DG19" s="392" t="str">
        <f ca="1">+IF(OFFSET('Sanitation Data'!$H$30,0,10*ROW('Sanitation Data'!H13))="","",OFFSET('Sanitation Data'!$H$30,0,10*ROW('Sanitation Data'!H13)))</f>
        <v/>
      </c>
      <c r="DH19" s="392" t="str">
        <f ca="1">+IF(OFFSET('Sanitation Data'!$H$31,0,10*ROW('Sanitation Data'!H13))="","",OFFSET('Sanitation Data'!$H$31,0,10*ROW('Sanitation Data'!H13)))</f>
        <v/>
      </c>
      <c r="DI19" s="392" t="str">
        <f ca="1">+IF(OFFSET('Sanitation Data'!$H$32,0,10*ROW('Sanitation Data'!H13))="","",OFFSET('Sanitation Data'!$H$32,0,10*ROW('Sanitation Data'!H13)))</f>
        <v/>
      </c>
      <c r="DJ19" s="392" t="str">
        <f ca="1">+IF(OFFSET('Sanitation Data'!$I$28,0,10*ROW('Sanitation Data'!I13))="","",OFFSET('Sanitation Data'!$I$28,0,10*ROW('Sanitation Data'!I13)))</f>
        <v/>
      </c>
      <c r="DK19" s="392" t="str">
        <f ca="1">+IF(OFFSET('Sanitation Data'!$I$29,0,10*ROW('Sanitation Data'!I13))="","",OFFSET('Sanitation Data'!$I$29,0,10*ROW('Sanitation Data'!I13)))</f>
        <v/>
      </c>
      <c r="DL19" s="392" t="str">
        <f ca="1">+IF(OFFSET('Sanitation Data'!$I$30,0,10*ROW('Sanitation Data'!I13))="","",OFFSET('Sanitation Data'!$I$30,0,10*ROW('Sanitation Data'!I13)))</f>
        <v/>
      </c>
      <c r="DM19" s="392" t="str">
        <f ca="1">+IF(OFFSET('Sanitation Data'!$I$31,0,10*ROW('Sanitation Data'!I13))="","",OFFSET('Sanitation Data'!$I$31,0,10*ROW('Sanitation Data'!I13)))</f>
        <v/>
      </c>
      <c r="DN19" s="392" t="str">
        <f ca="1">+IF(OFFSET('Sanitation Data'!$I$32,0,10*ROW('Sanitation Data'!I13))="","",OFFSET('Sanitation Data'!$I$32,0,10*ROW('Sanitation Data'!I13)))</f>
        <v/>
      </c>
      <c r="DO19" s="392" t="str">
        <f ca="1">+IF(OFFSET('Hygiene Data'!$D$11,0,10*ROW('Hygiene Data'!D13))="","",OFFSET('Hygiene Data'!$D$11,0,10*ROW('Hygiene Data'!D13)))</f>
        <v/>
      </c>
      <c r="DP19" s="392" t="str">
        <f ca="1">+IF(OFFSET('Hygiene Data'!$D$12,0,10*ROW('Hygiene Data'!D13))="","",OFFSET('Hygiene Data'!$D$12,0,10*ROW('Hygiene Data'!D13)))</f>
        <v/>
      </c>
      <c r="DQ19" s="392" t="str">
        <f ca="1">+IF(OFFSET('Hygiene Data'!$D$13,0,10*ROW('Hygiene Data'!D13))="","",OFFSET('Hygiene Data'!$D$13,0,10*ROW('Hygiene Data'!D13)))</f>
        <v/>
      </c>
      <c r="DR19" s="392" t="str">
        <f ca="1">+IF(OFFSET('Hygiene Data'!$E$11,0,10*ROW('Hygiene Data'!E13))="","",OFFSET('Hygiene Data'!$E$11,0,10*ROW('Hygiene Data'!E13)))</f>
        <v/>
      </c>
      <c r="DS19" s="392" t="str">
        <f ca="1">+IF(OFFSET('Hygiene Data'!$E$12,0,10*ROW('Hygiene Data'!E13))="","",OFFSET('Hygiene Data'!$E$12,0,10*ROW('Hygiene Data'!E13)))</f>
        <v/>
      </c>
      <c r="DT19" s="392" t="str">
        <f ca="1">+IF(OFFSET('Hygiene Data'!$E$13,0,10*ROW('Hygiene Data'!E13))="","",OFFSET('Hygiene Data'!$E$13,0,10*ROW('Hygiene Data'!E13)))</f>
        <v/>
      </c>
      <c r="DU19" s="392" t="str">
        <f ca="1">+IF(OFFSET('Hygiene Data'!$F$11,0,10*ROW('Hygiene Data'!F13))="","",OFFSET('Hygiene Data'!$F$11,0,10*ROW('Hygiene Data'!F13)))</f>
        <v/>
      </c>
      <c r="DV19" s="392" t="str">
        <f ca="1">+IF(OFFSET('Hygiene Data'!$F$12,0,10*ROW('Hygiene Data'!F13))="","",OFFSET('Hygiene Data'!$F$12,0,10*ROW('Hygiene Data'!F13)))</f>
        <v/>
      </c>
      <c r="DW19" s="392" t="str">
        <f ca="1">+IF(OFFSET('Hygiene Data'!$F$13,0,10*ROW('Hygiene Data'!F13))="","",OFFSET('Hygiene Data'!$F$13,0,10*ROW('Hygiene Data'!F13)))</f>
        <v/>
      </c>
      <c r="DX19" s="392" t="str">
        <f ca="1">+IF(OFFSET('Hygiene Data'!$G$11,0,10*ROW('Hygiene Data'!G13))="","",OFFSET('Hygiene Data'!$G$11,0,10*ROW('Hygiene Data'!G13)))</f>
        <v/>
      </c>
      <c r="DY19" s="392" t="str">
        <f ca="1">+IF(OFFSET('Hygiene Data'!$G$12,0,10*ROW('Hygiene Data'!G13))="","",OFFSET('Hygiene Data'!$G$12,0,10*ROW('Hygiene Data'!G13)))</f>
        <v/>
      </c>
      <c r="DZ19" s="392" t="str">
        <f ca="1">+IF(OFFSET('Hygiene Data'!$G$13,0,10*ROW('Hygiene Data'!G13))="","",OFFSET('Hygiene Data'!$G$13,0,10*ROW('Hygiene Data'!G13)))</f>
        <v/>
      </c>
      <c r="EA19" s="392" t="str">
        <f ca="1">+IF(OFFSET('Hygiene Data'!$H$11,0,10*ROW('Hygiene Data'!H13))="","",OFFSET('Hygiene Data'!$H$11,0,10*ROW('Hygiene Data'!H13)))</f>
        <v/>
      </c>
      <c r="EB19" s="392" t="str">
        <f ca="1">+IF(OFFSET('Hygiene Data'!$H$12,0,10*ROW('Hygiene Data'!H13))="","",OFFSET('Hygiene Data'!$H$12,0,10*ROW('Hygiene Data'!H13)))</f>
        <v/>
      </c>
      <c r="EC19" s="392" t="str">
        <f ca="1">+IF(OFFSET('Hygiene Data'!$H$13,0,10*ROW('Hygiene Data'!H13))="","",OFFSET('Hygiene Data'!$H$13,0,10*ROW('Hygiene Data'!H13)))</f>
        <v/>
      </c>
      <c r="ED19" s="392" t="str">
        <f ca="1">+IF(OFFSET('Hygiene Data'!$I$11,0,10*ROW('Hygiene Data'!I13))="","",OFFSET('Hygiene Data'!$I$11,0,10*ROW('Hygiene Data'!I13)))</f>
        <v/>
      </c>
      <c r="EE19" s="392" t="str">
        <f ca="1">+IF(OFFSET('Hygiene Data'!$I$12,0,10*ROW('Hygiene Data'!I13))="","",OFFSET('Hygiene Data'!$I$12,0,10*ROW('Hygiene Data'!I13)))</f>
        <v/>
      </c>
      <c r="EF19" s="392" t="str">
        <f ca="1">+IF(OFFSET('Hygiene Data'!$I$13,0,10*ROW('Hygiene Data'!I13))="","",OFFSET('Hygiene Data'!$I$13,0,10*ROW('Hygiene Data'!I13)))</f>
        <v/>
      </c>
    </row>
    <row r="20" spans="1:136" x14ac:dyDescent="0.25">
      <c r="A20" s="501" t="str">
        <f ca="1">+IF(OFFSET('Water Data'!$B$2,0,10*ROW('Water Data'!E14))="","",OFFSET('Water Data'!$B$2,0,10*ROW('Water Data'!E14)))</f>
        <v/>
      </c>
      <c r="B20" s="50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8" t="str">
        <f t="shared" ca="1" si="0"/>
        <v/>
      </c>
      <c r="D20" s="52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2" t="str">
        <f ca="1">+IF(OFFSET('Water Data'!$D$27,0,10*ROW('Water Data'!D14))="","",OFFSET('Water Data'!$D$27,0,10*ROW('Water Data'!D14)))</f>
        <v/>
      </c>
      <c r="BT20" s="392" t="str">
        <f ca="1">+IF(OFFSET('Water Data'!$D$28,0,10*ROW('Water Data'!D14))="","",OFFSET('Water Data'!$D$28,0,10*ROW('Water Data'!D14)))</f>
        <v/>
      </c>
      <c r="BU20" s="392" t="str">
        <f ca="1">+IF(OFFSET('Water Data'!$D$29,0,10*ROW('Water Data'!D14))="","",OFFSET('Water Data'!$D$29,0,10*ROW('Water Data'!D14)))</f>
        <v/>
      </c>
      <c r="BV20" s="392" t="str">
        <f ca="1">+IF(OFFSET('Water Data'!$E$27,0,10*ROW('Water Data'!E14))="","",OFFSET('Water Data'!$E$27,0,10*ROW('Water Data'!E14)))</f>
        <v/>
      </c>
      <c r="BW20" s="392" t="str">
        <f ca="1">+IF(OFFSET('Water Data'!$E$28,0,10*ROW('Water Data'!E14))="","",OFFSET('Water Data'!$E$28,0,10*ROW('Water Data'!E14)))</f>
        <v/>
      </c>
      <c r="BX20" s="392" t="str">
        <f ca="1">+IF(OFFSET('Water Data'!$E$29,0,10*ROW('Water Data'!E14))="","",OFFSET('Water Data'!$E$29,0,10*ROW('Water Data'!E14)))</f>
        <v/>
      </c>
      <c r="BY20" s="392" t="str">
        <f ca="1">+IF(OFFSET('Water Data'!$F$27,0,10*ROW('Water Data'!F14))="","",OFFSET('Water Data'!$F$27,0,10*ROW('Water Data'!F14)))</f>
        <v/>
      </c>
      <c r="BZ20" s="392" t="str">
        <f ca="1">+IF(OFFSET('Water Data'!$F$28,0,10*ROW('Water Data'!F14))="","",OFFSET('Water Data'!$F$28,0,10*ROW('Water Data'!F14)))</f>
        <v/>
      </c>
      <c r="CA20" s="392" t="str">
        <f ca="1">+IF(OFFSET('Water Data'!$F$29,0,10*ROW('Water Data'!F14))="","",OFFSET('Water Data'!$F$29,0,10*ROW('Water Data'!F14)))</f>
        <v/>
      </c>
      <c r="CB20" s="392" t="str">
        <f ca="1">+IF(OFFSET('Water Data'!$G$27,0,10*ROW('Water Data'!G14))="","",OFFSET('Water Data'!$G$27,0,10*ROW('Water Data'!G14)))</f>
        <v/>
      </c>
      <c r="CC20" s="392" t="str">
        <f ca="1">+IF(OFFSET('Water Data'!$G$28,0,10*ROW('Water Data'!G14))="","",OFFSET('Water Data'!$G$28,0,10*ROW('Water Data'!G14)))</f>
        <v/>
      </c>
      <c r="CD20" s="392" t="str">
        <f ca="1">+IF(OFFSET('Water Data'!$G$29,0,10*ROW('Water Data'!G14))="","",OFFSET('Water Data'!$G$29,0,10*ROW('Water Data'!G14)))</f>
        <v/>
      </c>
      <c r="CE20" s="392" t="str">
        <f ca="1">+IF(OFFSET('Water Data'!$H$27,0,10*ROW('Water Data'!H14))="","",OFFSET('Water Data'!$H$27,0,10*ROW('Water Data'!H14)))</f>
        <v/>
      </c>
      <c r="CF20" s="392" t="str">
        <f ca="1">+IF(OFFSET('Water Data'!$H$28,0,10*ROW('Water Data'!H14))="","",OFFSET('Water Data'!$H$28,0,10*ROW('Water Data'!H14)))</f>
        <v/>
      </c>
      <c r="CG20" s="392" t="str">
        <f ca="1">+IF(OFFSET('Water Data'!$H$29,0,10*ROW('Water Data'!H14))="","",OFFSET('Water Data'!$H$29,0,10*ROW('Water Data'!H14)))</f>
        <v/>
      </c>
      <c r="CH20" s="392" t="str">
        <f ca="1">+IF(OFFSET('Water Data'!$I$27,0,10*ROW('Water Data'!I14))="","",OFFSET('Water Data'!$I$27,0,10*ROW('Water Data'!I14)))</f>
        <v/>
      </c>
      <c r="CI20" s="392" t="str">
        <f ca="1">+IF(OFFSET('Water Data'!$I$28,0,10*ROW('Water Data'!I14))="","",OFFSET('Water Data'!$I$28,0,10*ROW('Water Data'!I14)))</f>
        <v/>
      </c>
      <c r="CJ20" s="392" t="str">
        <f ca="1">+IF(OFFSET('Water Data'!$I$29,0,10*ROW('Water Data'!I14))="","",OFFSET('Water Data'!$I$29,0,10*ROW('Water Data'!I14)))</f>
        <v/>
      </c>
      <c r="CK20" s="392" t="str">
        <f ca="1">+IF(OFFSET('Sanitation Data'!$D$28,0,10*ROW('Sanitation Data'!D14))="","",OFFSET('Sanitation Data'!$D$28,0,10*ROW('Sanitation Data'!D14)))</f>
        <v/>
      </c>
      <c r="CL20" s="392" t="str">
        <f ca="1">+IF(OFFSET('Sanitation Data'!$D$29,0,10*ROW('Sanitation Data'!D14))="","",OFFSET('Sanitation Data'!$D$29,0,10*ROW('Sanitation Data'!D14)))</f>
        <v/>
      </c>
      <c r="CM20" s="392" t="str">
        <f ca="1">+IF(OFFSET('Sanitation Data'!$D$30,0,10*ROW('Sanitation Data'!D14))="","",OFFSET('Sanitation Data'!$D$30,0,10*ROW('Sanitation Data'!D14)))</f>
        <v/>
      </c>
      <c r="CN20" s="392" t="str">
        <f ca="1">+IF(OFFSET('Sanitation Data'!$D$31,0,10*ROW('Sanitation Data'!D14))="","",OFFSET('Sanitation Data'!$D$31,0,10*ROW('Sanitation Data'!D14)))</f>
        <v/>
      </c>
      <c r="CO20" s="392" t="str">
        <f ca="1">+IF(OFFSET('Sanitation Data'!$D$32,0,10*ROW('Sanitation Data'!D14))="","",OFFSET('Sanitation Data'!$D$32,0,10*ROW('Sanitation Data'!D14)))</f>
        <v/>
      </c>
      <c r="CP20" s="392" t="str">
        <f ca="1">+IF(OFFSET('Sanitation Data'!$E$28,0,10*ROW('Sanitation Data'!E14))="","",OFFSET('Sanitation Data'!$E$28,0,10*ROW('Sanitation Data'!E14)))</f>
        <v/>
      </c>
      <c r="CQ20" s="392" t="str">
        <f ca="1">+IF(OFFSET('Sanitation Data'!$E$29,0,10*ROW('Sanitation Data'!E14))="","",OFFSET('Sanitation Data'!$E$29,0,10*ROW('Sanitation Data'!E14)))</f>
        <v/>
      </c>
      <c r="CR20" s="392" t="str">
        <f ca="1">+IF(OFFSET('Sanitation Data'!$E$30,0,10*ROW('Sanitation Data'!E14))="","",OFFSET('Sanitation Data'!$E$30,0,10*ROW('Sanitation Data'!E14)))</f>
        <v/>
      </c>
      <c r="CS20" s="392" t="str">
        <f ca="1">+IF(OFFSET('Sanitation Data'!$E$31,0,10*ROW('Sanitation Data'!E14))="","",OFFSET('Sanitation Data'!$E$31,0,10*ROW('Sanitation Data'!E14)))</f>
        <v/>
      </c>
      <c r="CT20" s="392" t="str">
        <f ca="1">+IF(OFFSET('Sanitation Data'!$E$32,0,10*ROW('Sanitation Data'!E14))="","",OFFSET('Sanitation Data'!$E$32,0,10*ROW('Sanitation Data'!E14)))</f>
        <v/>
      </c>
      <c r="CU20" s="392" t="str">
        <f ca="1">+IF(OFFSET('Sanitation Data'!$F$28,0,10*ROW('Sanitation Data'!F14))="","",OFFSET('Sanitation Data'!$F$28,0,10*ROW('Sanitation Data'!F14)))</f>
        <v/>
      </c>
      <c r="CV20" s="392" t="str">
        <f ca="1">+IF(OFFSET('Sanitation Data'!$F$29,0,10*ROW('Sanitation Data'!F14))="","",OFFSET('Sanitation Data'!$F$29,0,10*ROW('Sanitation Data'!F14)))</f>
        <v/>
      </c>
      <c r="CW20" s="392" t="str">
        <f ca="1">+IF(OFFSET('Sanitation Data'!$F$30,0,10*ROW('Sanitation Data'!F14))="","",OFFSET('Sanitation Data'!$F$30,0,10*ROW('Sanitation Data'!F14)))</f>
        <v/>
      </c>
      <c r="CX20" s="392" t="str">
        <f ca="1">+IF(OFFSET('Sanitation Data'!$F$31,0,10*ROW('Sanitation Data'!F14))="","",OFFSET('Sanitation Data'!$F$31,0,10*ROW('Sanitation Data'!F14)))</f>
        <v/>
      </c>
      <c r="CY20" s="392" t="str">
        <f ca="1">+IF(OFFSET('Sanitation Data'!$F$32,0,10*ROW('Sanitation Data'!F14))="","",OFFSET('Sanitation Data'!$F$32,0,10*ROW('Sanitation Data'!F14)))</f>
        <v/>
      </c>
      <c r="CZ20" s="392" t="str">
        <f ca="1">+IF(OFFSET('Sanitation Data'!$G$28,0,10*ROW('Sanitation Data'!G14))="","",OFFSET('Sanitation Data'!$G$28,0,10*ROW('Sanitation Data'!G14)))</f>
        <v/>
      </c>
      <c r="DA20" s="392" t="str">
        <f ca="1">+IF(OFFSET('Sanitation Data'!$G$29,0,10*ROW('Sanitation Data'!G14))="","",OFFSET('Sanitation Data'!$G$29,0,10*ROW('Sanitation Data'!G14)))</f>
        <v/>
      </c>
      <c r="DB20" s="392" t="str">
        <f ca="1">+IF(OFFSET('Sanitation Data'!$G$30,0,10*ROW('Sanitation Data'!G14))="","",OFFSET('Sanitation Data'!$G$30,0,10*ROW('Sanitation Data'!G14)))</f>
        <v/>
      </c>
      <c r="DC20" s="392" t="str">
        <f ca="1">+IF(OFFSET('Sanitation Data'!$G$31,0,10*ROW('Sanitation Data'!G14))="","",OFFSET('Sanitation Data'!$G$31,0,10*ROW('Sanitation Data'!G14)))</f>
        <v/>
      </c>
      <c r="DD20" s="392" t="str">
        <f ca="1">+IF(OFFSET('Sanitation Data'!$G$32,0,10*ROW('Sanitation Data'!G14))="","",OFFSET('Sanitation Data'!$G$32,0,10*ROW('Sanitation Data'!G14)))</f>
        <v/>
      </c>
      <c r="DE20" s="392" t="str">
        <f ca="1">+IF(OFFSET('Sanitation Data'!$H$28,0,10*ROW('Sanitation Data'!H14))="","",OFFSET('Sanitation Data'!$H$28,0,10*ROW('Sanitation Data'!H14)))</f>
        <v/>
      </c>
      <c r="DF20" s="392" t="str">
        <f ca="1">+IF(OFFSET('Sanitation Data'!$H$29,0,10*ROW('Sanitation Data'!H14))="","",OFFSET('Sanitation Data'!$H$29,0,10*ROW('Sanitation Data'!H14)))</f>
        <v/>
      </c>
      <c r="DG20" s="392" t="str">
        <f ca="1">+IF(OFFSET('Sanitation Data'!$H$30,0,10*ROW('Sanitation Data'!H14))="","",OFFSET('Sanitation Data'!$H$30,0,10*ROW('Sanitation Data'!H14)))</f>
        <v/>
      </c>
      <c r="DH20" s="392" t="str">
        <f ca="1">+IF(OFFSET('Sanitation Data'!$H$31,0,10*ROW('Sanitation Data'!H14))="","",OFFSET('Sanitation Data'!$H$31,0,10*ROW('Sanitation Data'!H14)))</f>
        <v/>
      </c>
      <c r="DI20" s="392" t="str">
        <f ca="1">+IF(OFFSET('Sanitation Data'!$H$32,0,10*ROW('Sanitation Data'!H14))="","",OFFSET('Sanitation Data'!$H$32,0,10*ROW('Sanitation Data'!H14)))</f>
        <v/>
      </c>
      <c r="DJ20" s="392" t="str">
        <f ca="1">+IF(OFFSET('Sanitation Data'!$I$28,0,10*ROW('Sanitation Data'!I14))="","",OFFSET('Sanitation Data'!$I$28,0,10*ROW('Sanitation Data'!I14)))</f>
        <v/>
      </c>
      <c r="DK20" s="392" t="str">
        <f ca="1">+IF(OFFSET('Sanitation Data'!$I$29,0,10*ROW('Sanitation Data'!I14))="","",OFFSET('Sanitation Data'!$I$29,0,10*ROW('Sanitation Data'!I14)))</f>
        <v/>
      </c>
      <c r="DL20" s="392" t="str">
        <f ca="1">+IF(OFFSET('Sanitation Data'!$I$30,0,10*ROW('Sanitation Data'!I14))="","",OFFSET('Sanitation Data'!$I$30,0,10*ROW('Sanitation Data'!I14)))</f>
        <v/>
      </c>
      <c r="DM20" s="392" t="str">
        <f ca="1">+IF(OFFSET('Sanitation Data'!$I$31,0,10*ROW('Sanitation Data'!I14))="","",OFFSET('Sanitation Data'!$I$31,0,10*ROW('Sanitation Data'!I14)))</f>
        <v/>
      </c>
      <c r="DN20" s="392" t="str">
        <f ca="1">+IF(OFFSET('Sanitation Data'!$I$32,0,10*ROW('Sanitation Data'!I14))="","",OFFSET('Sanitation Data'!$I$32,0,10*ROW('Sanitation Data'!I14)))</f>
        <v/>
      </c>
      <c r="DO20" s="392" t="str">
        <f ca="1">+IF(OFFSET('Hygiene Data'!$D$11,0,10*ROW('Hygiene Data'!D14))="","",OFFSET('Hygiene Data'!$D$11,0,10*ROW('Hygiene Data'!D14)))</f>
        <v/>
      </c>
      <c r="DP20" s="392" t="str">
        <f ca="1">+IF(OFFSET('Hygiene Data'!$D$12,0,10*ROW('Hygiene Data'!D14))="","",OFFSET('Hygiene Data'!$D$12,0,10*ROW('Hygiene Data'!D14)))</f>
        <v/>
      </c>
      <c r="DQ20" s="392" t="str">
        <f ca="1">+IF(OFFSET('Hygiene Data'!$D$13,0,10*ROW('Hygiene Data'!D14))="","",OFFSET('Hygiene Data'!$D$13,0,10*ROW('Hygiene Data'!D14)))</f>
        <v/>
      </c>
      <c r="DR20" s="392" t="str">
        <f ca="1">+IF(OFFSET('Hygiene Data'!$E$11,0,10*ROW('Hygiene Data'!E14))="","",OFFSET('Hygiene Data'!$E$11,0,10*ROW('Hygiene Data'!E14)))</f>
        <v/>
      </c>
      <c r="DS20" s="392" t="str">
        <f ca="1">+IF(OFFSET('Hygiene Data'!$E$12,0,10*ROW('Hygiene Data'!E14))="","",OFFSET('Hygiene Data'!$E$12,0,10*ROW('Hygiene Data'!E14)))</f>
        <v/>
      </c>
      <c r="DT20" s="392" t="str">
        <f ca="1">+IF(OFFSET('Hygiene Data'!$E$13,0,10*ROW('Hygiene Data'!E14))="","",OFFSET('Hygiene Data'!$E$13,0,10*ROW('Hygiene Data'!E14)))</f>
        <v/>
      </c>
      <c r="DU20" s="392" t="str">
        <f ca="1">+IF(OFFSET('Hygiene Data'!$F$11,0,10*ROW('Hygiene Data'!F14))="","",OFFSET('Hygiene Data'!$F$11,0,10*ROW('Hygiene Data'!F14)))</f>
        <v/>
      </c>
      <c r="DV20" s="392" t="str">
        <f ca="1">+IF(OFFSET('Hygiene Data'!$F$12,0,10*ROW('Hygiene Data'!F14))="","",OFFSET('Hygiene Data'!$F$12,0,10*ROW('Hygiene Data'!F14)))</f>
        <v/>
      </c>
      <c r="DW20" s="392" t="str">
        <f ca="1">+IF(OFFSET('Hygiene Data'!$F$13,0,10*ROW('Hygiene Data'!F14))="","",OFFSET('Hygiene Data'!$F$13,0,10*ROW('Hygiene Data'!F14)))</f>
        <v/>
      </c>
      <c r="DX20" s="392" t="str">
        <f ca="1">+IF(OFFSET('Hygiene Data'!$G$11,0,10*ROW('Hygiene Data'!G14))="","",OFFSET('Hygiene Data'!$G$11,0,10*ROW('Hygiene Data'!G14)))</f>
        <v/>
      </c>
      <c r="DY20" s="392" t="str">
        <f ca="1">+IF(OFFSET('Hygiene Data'!$G$12,0,10*ROW('Hygiene Data'!G14))="","",OFFSET('Hygiene Data'!$G$12,0,10*ROW('Hygiene Data'!G14)))</f>
        <v/>
      </c>
      <c r="DZ20" s="392" t="str">
        <f ca="1">+IF(OFFSET('Hygiene Data'!$G$13,0,10*ROW('Hygiene Data'!G14))="","",OFFSET('Hygiene Data'!$G$13,0,10*ROW('Hygiene Data'!G14)))</f>
        <v/>
      </c>
      <c r="EA20" s="392" t="str">
        <f ca="1">+IF(OFFSET('Hygiene Data'!$H$11,0,10*ROW('Hygiene Data'!H14))="","",OFFSET('Hygiene Data'!$H$11,0,10*ROW('Hygiene Data'!H14)))</f>
        <v/>
      </c>
      <c r="EB20" s="392" t="str">
        <f ca="1">+IF(OFFSET('Hygiene Data'!$H$12,0,10*ROW('Hygiene Data'!H14))="","",OFFSET('Hygiene Data'!$H$12,0,10*ROW('Hygiene Data'!H14)))</f>
        <v/>
      </c>
      <c r="EC20" s="392" t="str">
        <f ca="1">+IF(OFFSET('Hygiene Data'!$H$13,0,10*ROW('Hygiene Data'!H14))="","",OFFSET('Hygiene Data'!$H$13,0,10*ROW('Hygiene Data'!H14)))</f>
        <v/>
      </c>
      <c r="ED20" s="392" t="str">
        <f ca="1">+IF(OFFSET('Hygiene Data'!$I$11,0,10*ROW('Hygiene Data'!I14))="","",OFFSET('Hygiene Data'!$I$11,0,10*ROW('Hygiene Data'!I14)))</f>
        <v/>
      </c>
      <c r="EE20" s="392" t="str">
        <f ca="1">+IF(OFFSET('Hygiene Data'!$I$12,0,10*ROW('Hygiene Data'!I14))="","",OFFSET('Hygiene Data'!$I$12,0,10*ROW('Hygiene Data'!I14)))</f>
        <v/>
      </c>
      <c r="EF20" s="392" t="str">
        <f ca="1">+IF(OFFSET('Hygiene Data'!$I$13,0,10*ROW('Hygiene Data'!I14))="","",OFFSET('Hygiene Data'!$I$13,0,10*ROW('Hygiene Data'!I14)))</f>
        <v/>
      </c>
    </row>
    <row r="21" spans="1:136" x14ac:dyDescent="0.25">
      <c r="A21" s="501" t="str">
        <f ca="1">+IF(OFFSET('Water Data'!$B$2,0,10*ROW('Water Data'!E15))="","",OFFSET('Water Data'!$B$2,0,10*ROW('Water Data'!E15)))</f>
        <v/>
      </c>
      <c r="B21" s="50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8" t="str">
        <f t="shared" ca="1" si="0"/>
        <v/>
      </c>
      <c r="D21" s="52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2" t="str">
        <f ca="1">+IF(OFFSET('Water Data'!$D$27,0,10*ROW('Water Data'!D15))="","",OFFSET('Water Data'!$D$27,0,10*ROW('Water Data'!D15)))</f>
        <v/>
      </c>
      <c r="BT21" s="392" t="str">
        <f ca="1">+IF(OFFSET('Water Data'!$D$28,0,10*ROW('Water Data'!D15))="","",OFFSET('Water Data'!$D$28,0,10*ROW('Water Data'!D15)))</f>
        <v/>
      </c>
      <c r="BU21" s="392" t="str">
        <f ca="1">+IF(OFFSET('Water Data'!$D$29,0,10*ROW('Water Data'!D15))="","",OFFSET('Water Data'!$D$29,0,10*ROW('Water Data'!D15)))</f>
        <v/>
      </c>
      <c r="BV21" s="392" t="str">
        <f ca="1">+IF(OFFSET('Water Data'!$E$27,0,10*ROW('Water Data'!E15))="","",OFFSET('Water Data'!$E$27,0,10*ROW('Water Data'!E15)))</f>
        <v/>
      </c>
      <c r="BW21" s="392" t="str">
        <f ca="1">+IF(OFFSET('Water Data'!$E$28,0,10*ROW('Water Data'!E15))="","",OFFSET('Water Data'!$E$28,0,10*ROW('Water Data'!E15)))</f>
        <v/>
      </c>
      <c r="BX21" s="392" t="str">
        <f ca="1">+IF(OFFSET('Water Data'!$E$29,0,10*ROW('Water Data'!E15))="","",OFFSET('Water Data'!$E$29,0,10*ROW('Water Data'!E15)))</f>
        <v/>
      </c>
      <c r="BY21" s="392" t="str">
        <f ca="1">+IF(OFFSET('Water Data'!$F$27,0,10*ROW('Water Data'!F15))="","",OFFSET('Water Data'!$F$27,0,10*ROW('Water Data'!F15)))</f>
        <v/>
      </c>
      <c r="BZ21" s="392" t="str">
        <f ca="1">+IF(OFFSET('Water Data'!$F$28,0,10*ROW('Water Data'!F15))="","",OFFSET('Water Data'!$F$28,0,10*ROW('Water Data'!F15)))</f>
        <v/>
      </c>
      <c r="CA21" s="392" t="str">
        <f ca="1">+IF(OFFSET('Water Data'!$F$29,0,10*ROW('Water Data'!F15))="","",OFFSET('Water Data'!$F$29,0,10*ROW('Water Data'!F15)))</f>
        <v/>
      </c>
      <c r="CB21" s="392" t="str">
        <f ca="1">+IF(OFFSET('Water Data'!$G$27,0,10*ROW('Water Data'!G15))="","",OFFSET('Water Data'!$G$27,0,10*ROW('Water Data'!G15)))</f>
        <v/>
      </c>
      <c r="CC21" s="392" t="str">
        <f ca="1">+IF(OFFSET('Water Data'!$G$28,0,10*ROW('Water Data'!G15))="","",OFFSET('Water Data'!$G$28,0,10*ROW('Water Data'!G15)))</f>
        <v/>
      </c>
      <c r="CD21" s="392" t="str">
        <f ca="1">+IF(OFFSET('Water Data'!$G$29,0,10*ROW('Water Data'!G15))="","",OFFSET('Water Data'!$G$29,0,10*ROW('Water Data'!G15)))</f>
        <v/>
      </c>
      <c r="CE21" s="392" t="str">
        <f ca="1">+IF(OFFSET('Water Data'!$H$27,0,10*ROW('Water Data'!H15))="","",OFFSET('Water Data'!$H$27,0,10*ROW('Water Data'!H15)))</f>
        <v/>
      </c>
      <c r="CF21" s="392" t="str">
        <f ca="1">+IF(OFFSET('Water Data'!$H$28,0,10*ROW('Water Data'!H15))="","",OFFSET('Water Data'!$H$28,0,10*ROW('Water Data'!H15)))</f>
        <v/>
      </c>
      <c r="CG21" s="392" t="str">
        <f ca="1">+IF(OFFSET('Water Data'!$H$29,0,10*ROW('Water Data'!H15))="","",OFFSET('Water Data'!$H$29,0,10*ROW('Water Data'!H15)))</f>
        <v/>
      </c>
      <c r="CH21" s="392" t="str">
        <f ca="1">+IF(OFFSET('Water Data'!$I$27,0,10*ROW('Water Data'!I15))="","",OFFSET('Water Data'!$I$27,0,10*ROW('Water Data'!I15)))</f>
        <v/>
      </c>
      <c r="CI21" s="392" t="str">
        <f ca="1">+IF(OFFSET('Water Data'!$I$28,0,10*ROW('Water Data'!I15))="","",OFFSET('Water Data'!$I$28,0,10*ROW('Water Data'!I15)))</f>
        <v/>
      </c>
      <c r="CJ21" s="392" t="str">
        <f ca="1">+IF(OFFSET('Water Data'!$I$29,0,10*ROW('Water Data'!I15))="","",OFFSET('Water Data'!$I$29,0,10*ROW('Water Data'!I15)))</f>
        <v/>
      </c>
      <c r="CK21" s="392" t="str">
        <f ca="1">+IF(OFFSET('Sanitation Data'!$D$28,0,10*ROW('Sanitation Data'!D15))="","",OFFSET('Sanitation Data'!$D$28,0,10*ROW('Sanitation Data'!D15)))</f>
        <v/>
      </c>
      <c r="CL21" s="392" t="str">
        <f ca="1">+IF(OFFSET('Sanitation Data'!$D$29,0,10*ROW('Sanitation Data'!D15))="","",OFFSET('Sanitation Data'!$D$29,0,10*ROW('Sanitation Data'!D15)))</f>
        <v/>
      </c>
      <c r="CM21" s="392" t="str">
        <f ca="1">+IF(OFFSET('Sanitation Data'!$D$30,0,10*ROW('Sanitation Data'!D15))="","",OFFSET('Sanitation Data'!$D$30,0,10*ROW('Sanitation Data'!D15)))</f>
        <v/>
      </c>
      <c r="CN21" s="392" t="str">
        <f ca="1">+IF(OFFSET('Sanitation Data'!$D$31,0,10*ROW('Sanitation Data'!D15))="","",OFFSET('Sanitation Data'!$D$31,0,10*ROW('Sanitation Data'!D15)))</f>
        <v/>
      </c>
      <c r="CO21" s="392" t="str">
        <f ca="1">+IF(OFFSET('Sanitation Data'!$D$32,0,10*ROW('Sanitation Data'!D15))="","",OFFSET('Sanitation Data'!$D$32,0,10*ROW('Sanitation Data'!D15)))</f>
        <v/>
      </c>
      <c r="CP21" s="392" t="str">
        <f ca="1">+IF(OFFSET('Sanitation Data'!$E$28,0,10*ROW('Sanitation Data'!E15))="","",OFFSET('Sanitation Data'!$E$28,0,10*ROW('Sanitation Data'!E15)))</f>
        <v/>
      </c>
      <c r="CQ21" s="392" t="str">
        <f ca="1">+IF(OFFSET('Sanitation Data'!$E$29,0,10*ROW('Sanitation Data'!E15))="","",OFFSET('Sanitation Data'!$E$29,0,10*ROW('Sanitation Data'!E15)))</f>
        <v/>
      </c>
      <c r="CR21" s="392" t="str">
        <f ca="1">+IF(OFFSET('Sanitation Data'!$E$30,0,10*ROW('Sanitation Data'!E15))="","",OFFSET('Sanitation Data'!$E$30,0,10*ROW('Sanitation Data'!E15)))</f>
        <v/>
      </c>
      <c r="CS21" s="392" t="str">
        <f ca="1">+IF(OFFSET('Sanitation Data'!$E$31,0,10*ROW('Sanitation Data'!E15))="","",OFFSET('Sanitation Data'!$E$31,0,10*ROW('Sanitation Data'!E15)))</f>
        <v/>
      </c>
      <c r="CT21" s="392" t="str">
        <f ca="1">+IF(OFFSET('Sanitation Data'!$E$32,0,10*ROW('Sanitation Data'!E15))="","",OFFSET('Sanitation Data'!$E$32,0,10*ROW('Sanitation Data'!E15)))</f>
        <v/>
      </c>
      <c r="CU21" s="392" t="str">
        <f ca="1">+IF(OFFSET('Sanitation Data'!$F$28,0,10*ROW('Sanitation Data'!F15))="","",OFFSET('Sanitation Data'!$F$28,0,10*ROW('Sanitation Data'!F15)))</f>
        <v/>
      </c>
      <c r="CV21" s="392" t="str">
        <f ca="1">+IF(OFFSET('Sanitation Data'!$F$29,0,10*ROW('Sanitation Data'!F15))="","",OFFSET('Sanitation Data'!$F$29,0,10*ROW('Sanitation Data'!F15)))</f>
        <v/>
      </c>
      <c r="CW21" s="392" t="str">
        <f ca="1">+IF(OFFSET('Sanitation Data'!$F$30,0,10*ROW('Sanitation Data'!F15))="","",OFFSET('Sanitation Data'!$F$30,0,10*ROW('Sanitation Data'!F15)))</f>
        <v/>
      </c>
      <c r="CX21" s="392" t="str">
        <f ca="1">+IF(OFFSET('Sanitation Data'!$F$31,0,10*ROW('Sanitation Data'!F15))="","",OFFSET('Sanitation Data'!$F$31,0,10*ROW('Sanitation Data'!F15)))</f>
        <v/>
      </c>
      <c r="CY21" s="392" t="str">
        <f ca="1">+IF(OFFSET('Sanitation Data'!$F$32,0,10*ROW('Sanitation Data'!F15))="","",OFFSET('Sanitation Data'!$F$32,0,10*ROW('Sanitation Data'!F15)))</f>
        <v/>
      </c>
      <c r="CZ21" s="392" t="str">
        <f ca="1">+IF(OFFSET('Sanitation Data'!$G$28,0,10*ROW('Sanitation Data'!G15))="","",OFFSET('Sanitation Data'!$G$28,0,10*ROW('Sanitation Data'!G15)))</f>
        <v/>
      </c>
      <c r="DA21" s="392" t="str">
        <f ca="1">+IF(OFFSET('Sanitation Data'!$G$29,0,10*ROW('Sanitation Data'!G15))="","",OFFSET('Sanitation Data'!$G$29,0,10*ROW('Sanitation Data'!G15)))</f>
        <v/>
      </c>
      <c r="DB21" s="392" t="str">
        <f ca="1">+IF(OFFSET('Sanitation Data'!$G$30,0,10*ROW('Sanitation Data'!G15))="","",OFFSET('Sanitation Data'!$G$30,0,10*ROW('Sanitation Data'!G15)))</f>
        <v/>
      </c>
      <c r="DC21" s="392" t="str">
        <f ca="1">+IF(OFFSET('Sanitation Data'!$G$31,0,10*ROW('Sanitation Data'!G15))="","",OFFSET('Sanitation Data'!$G$31,0,10*ROW('Sanitation Data'!G15)))</f>
        <v/>
      </c>
      <c r="DD21" s="392" t="str">
        <f ca="1">+IF(OFFSET('Sanitation Data'!$G$32,0,10*ROW('Sanitation Data'!G15))="","",OFFSET('Sanitation Data'!$G$32,0,10*ROW('Sanitation Data'!G15)))</f>
        <v/>
      </c>
      <c r="DE21" s="392" t="str">
        <f ca="1">+IF(OFFSET('Sanitation Data'!$H$28,0,10*ROW('Sanitation Data'!H15))="","",OFFSET('Sanitation Data'!$H$28,0,10*ROW('Sanitation Data'!H15)))</f>
        <v/>
      </c>
      <c r="DF21" s="392" t="str">
        <f ca="1">+IF(OFFSET('Sanitation Data'!$H$29,0,10*ROW('Sanitation Data'!H15))="","",OFFSET('Sanitation Data'!$H$29,0,10*ROW('Sanitation Data'!H15)))</f>
        <v/>
      </c>
      <c r="DG21" s="392" t="str">
        <f ca="1">+IF(OFFSET('Sanitation Data'!$H$30,0,10*ROW('Sanitation Data'!H15))="","",OFFSET('Sanitation Data'!$H$30,0,10*ROW('Sanitation Data'!H15)))</f>
        <v/>
      </c>
      <c r="DH21" s="392" t="str">
        <f ca="1">+IF(OFFSET('Sanitation Data'!$H$31,0,10*ROW('Sanitation Data'!H15))="","",OFFSET('Sanitation Data'!$H$31,0,10*ROW('Sanitation Data'!H15)))</f>
        <v/>
      </c>
      <c r="DI21" s="392" t="str">
        <f ca="1">+IF(OFFSET('Sanitation Data'!$H$32,0,10*ROW('Sanitation Data'!H15))="","",OFFSET('Sanitation Data'!$H$32,0,10*ROW('Sanitation Data'!H15)))</f>
        <v/>
      </c>
      <c r="DJ21" s="392" t="str">
        <f ca="1">+IF(OFFSET('Sanitation Data'!$I$28,0,10*ROW('Sanitation Data'!I15))="","",OFFSET('Sanitation Data'!$I$28,0,10*ROW('Sanitation Data'!I15)))</f>
        <v/>
      </c>
      <c r="DK21" s="392" t="str">
        <f ca="1">+IF(OFFSET('Sanitation Data'!$I$29,0,10*ROW('Sanitation Data'!I15))="","",OFFSET('Sanitation Data'!$I$29,0,10*ROW('Sanitation Data'!I15)))</f>
        <v/>
      </c>
      <c r="DL21" s="392" t="str">
        <f ca="1">+IF(OFFSET('Sanitation Data'!$I$30,0,10*ROW('Sanitation Data'!I15))="","",OFFSET('Sanitation Data'!$I$30,0,10*ROW('Sanitation Data'!I15)))</f>
        <v/>
      </c>
      <c r="DM21" s="392" t="str">
        <f ca="1">+IF(OFFSET('Sanitation Data'!$I$31,0,10*ROW('Sanitation Data'!I15))="","",OFFSET('Sanitation Data'!$I$31,0,10*ROW('Sanitation Data'!I15)))</f>
        <v/>
      </c>
      <c r="DN21" s="392" t="str">
        <f ca="1">+IF(OFFSET('Sanitation Data'!$I$32,0,10*ROW('Sanitation Data'!I15))="","",OFFSET('Sanitation Data'!$I$32,0,10*ROW('Sanitation Data'!I15)))</f>
        <v/>
      </c>
      <c r="DO21" s="392" t="str">
        <f ca="1">+IF(OFFSET('Hygiene Data'!$D$11,0,10*ROW('Hygiene Data'!D15))="","",OFFSET('Hygiene Data'!$D$11,0,10*ROW('Hygiene Data'!D15)))</f>
        <v/>
      </c>
      <c r="DP21" s="392" t="str">
        <f ca="1">+IF(OFFSET('Hygiene Data'!$D$12,0,10*ROW('Hygiene Data'!D15))="","",OFFSET('Hygiene Data'!$D$12,0,10*ROW('Hygiene Data'!D15)))</f>
        <v/>
      </c>
      <c r="DQ21" s="392" t="str">
        <f ca="1">+IF(OFFSET('Hygiene Data'!$D$13,0,10*ROW('Hygiene Data'!D15))="","",OFFSET('Hygiene Data'!$D$13,0,10*ROW('Hygiene Data'!D15)))</f>
        <v/>
      </c>
      <c r="DR21" s="392" t="str">
        <f ca="1">+IF(OFFSET('Hygiene Data'!$E$11,0,10*ROW('Hygiene Data'!E15))="","",OFFSET('Hygiene Data'!$E$11,0,10*ROW('Hygiene Data'!E15)))</f>
        <v/>
      </c>
      <c r="DS21" s="392" t="str">
        <f ca="1">+IF(OFFSET('Hygiene Data'!$E$12,0,10*ROW('Hygiene Data'!E15))="","",OFFSET('Hygiene Data'!$E$12,0,10*ROW('Hygiene Data'!E15)))</f>
        <v/>
      </c>
      <c r="DT21" s="392" t="str">
        <f ca="1">+IF(OFFSET('Hygiene Data'!$E$13,0,10*ROW('Hygiene Data'!E15))="","",OFFSET('Hygiene Data'!$E$13,0,10*ROW('Hygiene Data'!E15)))</f>
        <v/>
      </c>
      <c r="DU21" s="392" t="str">
        <f ca="1">+IF(OFFSET('Hygiene Data'!$F$11,0,10*ROW('Hygiene Data'!F15))="","",OFFSET('Hygiene Data'!$F$11,0,10*ROW('Hygiene Data'!F15)))</f>
        <v/>
      </c>
      <c r="DV21" s="392" t="str">
        <f ca="1">+IF(OFFSET('Hygiene Data'!$F$12,0,10*ROW('Hygiene Data'!F15))="","",OFFSET('Hygiene Data'!$F$12,0,10*ROW('Hygiene Data'!F15)))</f>
        <v/>
      </c>
      <c r="DW21" s="392" t="str">
        <f ca="1">+IF(OFFSET('Hygiene Data'!$F$13,0,10*ROW('Hygiene Data'!F15))="","",OFFSET('Hygiene Data'!$F$13,0,10*ROW('Hygiene Data'!F15)))</f>
        <v/>
      </c>
      <c r="DX21" s="392" t="str">
        <f ca="1">+IF(OFFSET('Hygiene Data'!$G$11,0,10*ROW('Hygiene Data'!G15))="","",OFFSET('Hygiene Data'!$G$11,0,10*ROW('Hygiene Data'!G15)))</f>
        <v/>
      </c>
      <c r="DY21" s="392" t="str">
        <f ca="1">+IF(OFFSET('Hygiene Data'!$G$12,0,10*ROW('Hygiene Data'!G15))="","",OFFSET('Hygiene Data'!$G$12,0,10*ROW('Hygiene Data'!G15)))</f>
        <v/>
      </c>
      <c r="DZ21" s="392" t="str">
        <f ca="1">+IF(OFFSET('Hygiene Data'!$G$13,0,10*ROW('Hygiene Data'!G15))="","",OFFSET('Hygiene Data'!$G$13,0,10*ROW('Hygiene Data'!G15)))</f>
        <v/>
      </c>
      <c r="EA21" s="392" t="str">
        <f ca="1">+IF(OFFSET('Hygiene Data'!$H$11,0,10*ROW('Hygiene Data'!H15))="","",OFFSET('Hygiene Data'!$H$11,0,10*ROW('Hygiene Data'!H15)))</f>
        <v/>
      </c>
      <c r="EB21" s="392" t="str">
        <f ca="1">+IF(OFFSET('Hygiene Data'!$H$12,0,10*ROW('Hygiene Data'!H15))="","",OFFSET('Hygiene Data'!$H$12,0,10*ROW('Hygiene Data'!H15)))</f>
        <v/>
      </c>
      <c r="EC21" s="392" t="str">
        <f ca="1">+IF(OFFSET('Hygiene Data'!$H$13,0,10*ROW('Hygiene Data'!H15))="","",OFFSET('Hygiene Data'!$H$13,0,10*ROW('Hygiene Data'!H15)))</f>
        <v/>
      </c>
      <c r="ED21" s="392" t="str">
        <f ca="1">+IF(OFFSET('Hygiene Data'!$I$11,0,10*ROW('Hygiene Data'!I15))="","",OFFSET('Hygiene Data'!$I$11,0,10*ROW('Hygiene Data'!I15)))</f>
        <v/>
      </c>
      <c r="EE21" s="392" t="str">
        <f ca="1">+IF(OFFSET('Hygiene Data'!$I$12,0,10*ROW('Hygiene Data'!I15))="","",OFFSET('Hygiene Data'!$I$12,0,10*ROW('Hygiene Data'!I15)))</f>
        <v/>
      </c>
      <c r="EF21" s="392" t="str">
        <f ca="1">+IF(OFFSET('Hygiene Data'!$I$13,0,10*ROW('Hygiene Data'!I15))="","",OFFSET('Hygiene Data'!$I$13,0,10*ROW('Hygiene Data'!I15)))</f>
        <v/>
      </c>
    </row>
    <row r="22" spans="1:136" x14ac:dyDescent="0.25">
      <c r="A22" s="501" t="str">
        <f ca="1">+IF(OFFSET('Water Data'!$B$2,0,10*ROW('Water Data'!E16))="","",OFFSET('Water Data'!$B$2,0,10*ROW('Water Data'!E16)))</f>
        <v/>
      </c>
      <c r="B22" s="50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8" t="str">
        <f t="shared" ca="1" si="0"/>
        <v/>
      </c>
      <c r="D22" s="52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2" t="str">
        <f ca="1">+IF(OFFSET('Water Data'!$D$27,0,10*ROW('Water Data'!D16))="","",OFFSET('Water Data'!$D$27,0,10*ROW('Water Data'!D16)))</f>
        <v/>
      </c>
      <c r="BT22" s="392" t="str">
        <f ca="1">+IF(OFFSET('Water Data'!$D$28,0,10*ROW('Water Data'!D16))="","",OFFSET('Water Data'!$D$28,0,10*ROW('Water Data'!D16)))</f>
        <v/>
      </c>
      <c r="BU22" s="392" t="str">
        <f ca="1">+IF(OFFSET('Water Data'!$D$29,0,10*ROW('Water Data'!D16))="","",OFFSET('Water Data'!$D$29,0,10*ROW('Water Data'!D16)))</f>
        <v/>
      </c>
      <c r="BV22" s="392" t="str">
        <f ca="1">+IF(OFFSET('Water Data'!$E$27,0,10*ROW('Water Data'!E16))="","",OFFSET('Water Data'!$E$27,0,10*ROW('Water Data'!E16)))</f>
        <v/>
      </c>
      <c r="BW22" s="392" t="str">
        <f ca="1">+IF(OFFSET('Water Data'!$E$28,0,10*ROW('Water Data'!E16))="","",OFFSET('Water Data'!$E$28,0,10*ROW('Water Data'!E16)))</f>
        <v/>
      </c>
      <c r="BX22" s="392" t="str">
        <f ca="1">+IF(OFFSET('Water Data'!$E$29,0,10*ROW('Water Data'!E16))="","",OFFSET('Water Data'!$E$29,0,10*ROW('Water Data'!E16)))</f>
        <v/>
      </c>
      <c r="BY22" s="392" t="str">
        <f ca="1">+IF(OFFSET('Water Data'!$F$27,0,10*ROW('Water Data'!F16))="","",OFFSET('Water Data'!$F$27,0,10*ROW('Water Data'!F16)))</f>
        <v/>
      </c>
      <c r="BZ22" s="392" t="str">
        <f ca="1">+IF(OFFSET('Water Data'!$F$28,0,10*ROW('Water Data'!F16))="","",OFFSET('Water Data'!$F$28,0,10*ROW('Water Data'!F16)))</f>
        <v/>
      </c>
      <c r="CA22" s="392" t="str">
        <f ca="1">+IF(OFFSET('Water Data'!$F$29,0,10*ROW('Water Data'!F16))="","",OFFSET('Water Data'!$F$29,0,10*ROW('Water Data'!F16)))</f>
        <v/>
      </c>
      <c r="CB22" s="392" t="str">
        <f ca="1">+IF(OFFSET('Water Data'!$G$27,0,10*ROW('Water Data'!G16))="","",OFFSET('Water Data'!$G$27,0,10*ROW('Water Data'!G16)))</f>
        <v/>
      </c>
      <c r="CC22" s="392" t="str">
        <f ca="1">+IF(OFFSET('Water Data'!$G$28,0,10*ROW('Water Data'!G16))="","",OFFSET('Water Data'!$G$28,0,10*ROW('Water Data'!G16)))</f>
        <v/>
      </c>
      <c r="CD22" s="392" t="str">
        <f ca="1">+IF(OFFSET('Water Data'!$G$29,0,10*ROW('Water Data'!G16))="","",OFFSET('Water Data'!$G$29,0,10*ROW('Water Data'!G16)))</f>
        <v/>
      </c>
      <c r="CE22" s="392" t="str">
        <f ca="1">+IF(OFFSET('Water Data'!$H$27,0,10*ROW('Water Data'!H16))="","",OFFSET('Water Data'!$H$27,0,10*ROW('Water Data'!H16)))</f>
        <v/>
      </c>
      <c r="CF22" s="392" t="str">
        <f ca="1">+IF(OFFSET('Water Data'!$H$28,0,10*ROW('Water Data'!H16))="","",OFFSET('Water Data'!$H$28,0,10*ROW('Water Data'!H16)))</f>
        <v/>
      </c>
      <c r="CG22" s="392" t="str">
        <f ca="1">+IF(OFFSET('Water Data'!$H$29,0,10*ROW('Water Data'!H16))="","",OFFSET('Water Data'!$H$29,0,10*ROW('Water Data'!H16)))</f>
        <v/>
      </c>
      <c r="CH22" s="392" t="str">
        <f ca="1">+IF(OFFSET('Water Data'!$I$27,0,10*ROW('Water Data'!I16))="","",OFFSET('Water Data'!$I$27,0,10*ROW('Water Data'!I16)))</f>
        <v/>
      </c>
      <c r="CI22" s="392" t="str">
        <f ca="1">+IF(OFFSET('Water Data'!$I$28,0,10*ROW('Water Data'!I16))="","",OFFSET('Water Data'!$I$28,0,10*ROW('Water Data'!I16)))</f>
        <v/>
      </c>
      <c r="CJ22" s="392" t="str">
        <f ca="1">+IF(OFFSET('Water Data'!$I$29,0,10*ROW('Water Data'!I16))="","",OFFSET('Water Data'!$I$29,0,10*ROW('Water Data'!I16)))</f>
        <v/>
      </c>
      <c r="CK22" s="392" t="str">
        <f ca="1">+IF(OFFSET('Sanitation Data'!$D$28,0,10*ROW('Sanitation Data'!D16))="","",OFFSET('Sanitation Data'!$D$28,0,10*ROW('Sanitation Data'!D16)))</f>
        <v/>
      </c>
      <c r="CL22" s="392" t="str">
        <f ca="1">+IF(OFFSET('Sanitation Data'!$D$29,0,10*ROW('Sanitation Data'!D16))="","",OFFSET('Sanitation Data'!$D$29,0,10*ROW('Sanitation Data'!D16)))</f>
        <v/>
      </c>
      <c r="CM22" s="392" t="str">
        <f ca="1">+IF(OFFSET('Sanitation Data'!$D$30,0,10*ROW('Sanitation Data'!D16))="","",OFFSET('Sanitation Data'!$D$30,0,10*ROW('Sanitation Data'!D16)))</f>
        <v/>
      </c>
      <c r="CN22" s="392" t="str">
        <f ca="1">+IF(OFFSET('Sanitation Data'!$D$31,0,10*ROW('Sanitation Data'!D16))="","",OFFSET('Sanitation Data'!$D$31,0,10*ROW('Sanitation Data'!D16)))</f>
        <v/>
      </c>
      <c r="CO22" s="392" t="str">
        <f ca="1">+IF(OFFSET('Sanitation Data'!$D$32,0,10*ROW('Sanitation Data'!D16))="","",OFFSET('Sanitation Data'!$D$32,0,10*ROW('Sanitation Data'!D16)))</f>
        <v/>
      </c>
      <c r="CP22" s="392" t="str">
        <f ca="1">+IF(OFFSET('Sanitation Data'!$E$28,0,10*ROW('Sanitation Data'!E16))="","",OFFSET('Sanitation Data'!$E$28,0,10*ROW('Sanitation Data'!E16)))</f>
        <v/>
      </c>
      <c r="CQ22" s="392" t="str">
        <f ca="1">+IF(OFFSET('Sanitation Data'!$E$29,0,10*ROW('Sanitation Data'!E16))="","",OFFSET('Sanitation Data'!$E$29,0,10*ROW('Sanitation Data'!E16)))</f>
        <v/>
      </c>
      <c r="CR22" s="392" t="str">
        <f ca="1">+IF(OFFSET('Sanitation Data'!$E$30,0,10*ROW('Sanitation Data'!E16))="","",OFFSET('Sanitation Data'!$E$30,0,10*ROW('Sanitation Data'!E16)))</f>
        <v/>
      </c>
      <c r="CS22" s="392" t="str">
        <f ca="1">+IF(OFFSET('Sanitation Data'!$E$31,0,10*ROW('Sanitation Data'!E16))="","",OFFSET('Sanitation Data'!$E$31,0,10*ROW('Sanitation Data'!E16)))</f>
        <v/>
      </c>
      <c r="CT22" s="392" t="str">
        <f ca="1">+IF(OFFSET('Sanitation Data'!$E$32,0,10*ROW('Sanitation Data'!E16))="","",OFFSET('Sanitation Data'!$E$32,0,10*ROW('Sanitation Data'!E16)))</f>
        <v/>
      </c>
      <c r="CU22" s="392" t="str">
        <f ca="1">+IF(OFFSET('Sanitation Data'!$F$28,0,10*ROW('Sanitation Data'!F16))="","",OFFSET('Sanitation Data'!$F$28,0,10*ROW('Sanitation Data'!F16)))</f>
        <v/>
      </c>
      <c r="CV22" s="392" t="str">
        <f ca="1">+IF(OFFSET('Sanitation Data'!$F$29,0,10*ROW('Sanitation Data'!F16))="","",OFFSET('Sanitation Data'!$F$29,0,10*ROW('Sanitation Data'!F16)))</f>
        <v/>
      </c>
      <c r="CW22" s="392" t="str">
        <f ca="1">+IF(OFFSET('Sanitation Data'!$F$30,0,10*ROW('Sanitation Data'!F16))="","",OFFSET('Sanitation Data'!$F$30,0,10*ROW('Sanitation Data'!F16)))</f>
        <v/>
      </c>
      <c r="CX22" s="392" t="str">
        <f ca="1">+IF(OFFSET('Sanitation Data'!$F$31,0,10*ROW('Sanitation Data'!F16))="","",OFFSET('Sanitation Data'!$F$31,0,10*ROW('Sanitation Data'!F16)))</f>
        <v/>
      </c>
      <c r="CY22" s="392" t="str">
        <f ca="1">+IF(OFFSET('Sanitation Data'!$F$32,0,10*ROW('Sanitation Data'!F16))="","",OFFSET('Sanitation Data'!$F$32,0,10*ROW('Sanitation Data'!F16)))</f>
        <v/>
      </c>
      <c r="CZ22" s="392" t="str">
        <f ca="1">+IF(OFFSET('Sanitation Data'!$G$28,0,10*ROW('Sanitation Data'!G16))="","",OFFSET('Sanitation Data'!$G$28,0,10*ROW('Sanitation Data'!G16)))</f>
        <v/>
      </c>
      <c r="DA22" s="392" t="str">
        <f ca="1">+IF(OFFSET('Sanitation Data'!$G$29,0,10*ROW('Sanitation Data'!G16))="","",OFFSET('Sanitation Data'!$G$29,0,10*ROW('Sanitation Data'!G16)))</f>
        <v/>
      </c>
      <c r="DB22" s="392" t="str">
        <f ca="1">+IF(OFFSET('Sanitation Data'!$G$30,0,10*ROW('Sanitation Data'!G16))="","",OFFSET('Sanitation Data'!$G$30,0,10*ROW('Sanitation Data'!G16)))</f>
        <v/>
      </c>
      <c r="DC22" s="392" t="str">
        <f ca="1">+IF(OFFSET('Sanitation Data'!$G$31,0,10*ROW('Sanitation Data'!G16))="","",OFFSET('Sanitation Data'!$G$31,0,10*ROW('Sanitation Data'!G16)))</f>
        <v/>
      </c>
      <c r="DD22" s="392" t="str">
        <f ca="1">+IF(OFFSET('Sanitation Data'!$G$32,0,10*ROW('Sanitation Data'!G16))="","",OFFSET('Sanitation Data'!$G$32,0,10*ROW('Sanitation Data'!G16)))</f>
        <v/>
      </c>
      <c r="DE22" s="392" t="str">
        <f ca="1">+IF(OFFSET('Sanitation Data'!$H$28,0,10*ROW('Sanitation Data'!H16))="","",OFFSET('Sanitation Data'!$H$28,0,10*ROW('Sanitation Data'!H16)))</f>
        <v/>
      </c>
      <c r="DF22" s="392" t="str">
        <f ca="1">+IF(OFFSET('Sanitation Data'!$H$29,0,10*ROW('Sanitation Data'!H16))="","",OFFSET('Sanitation Data'!$H$29,0,10*ROW('Sanitation Data'!H16)))</f>
        <v/>
      </c>
      <c r="DG22" s="392" t="str">
        <f ca="1">+IF(OFFSET('Sanitation Data'!$H$30,0,10*ROW('Sanitation Data'!H16))="","",OFFSET('Sanitation Data'!$H$30,0,10*ROW('Sanitation Data'!H16)))</f>
        <v/>
      </c>
      <c r="DH22" s="392" t="str">
        <f ca="1">+IF(OFFSET('Sanitation Data'!$H$31,0,10*ROW('Sanitation Data'!H16))="","",OFFSET('Sanitation Data'!$H$31,0,10*ROW('Sanitation Data'!H16)))</f>
        <v/>
      </c>
      <c r="DI22" s="392" t="str">
        <f ca="1">+IF(OFFSET('Sanitation Data'!$H$32,0,10*ROW('Sanitation Data'!H16))="","",OFFSET('Sanitation Data'!$H$32,0,10*ROW('Sanitation Data'!H16)))</f>
        <v/>
      </c>
      <c r="DJ22" s="392" t="str">
        <f ca="1">+IF(OFFSET('Sanitation Data'!$I$28,0,10*ROW('Sanitation Data'!I16))="","",OFFSET('Sanitation Data'!$I$28,0,10*ROW('Sanitation Data'!I16)))</f>
        <v/>
      </c>
      <c r="DK22" s="392" t="str">
        <f ca="1">+IF(OFFSET('Sanitation Data'!$I$29,0,10*ROW('Sanitation Data'!I16))="","",OFFSET('Sanitation Data'!$I$29,0,10*ROW('Sanitation Data'!I16)))</f>
        <v/>
      </c>
      <c r="DL22" s="392" t="str">
        <f ca="1">+IF(OFFSET('Sanitation Data'!$I$30,0,10*ROW('Sanitation Data'!I16))="","",OFFSET('Sanitation Data'!$I$30,0,10*ROW('Sanitation Data'!I16)))</f>
        <v/>
      </c>
      <c r="DM22" s="392" t="str">
        <f ca="1">+IF(OFFSET('Sanitation Data'!$I$31,0,10*ROW('Sanitation Data'!I16))="","",OFFSET('Sanitation Data'!$I$31,0,10*ROW('Sanitation Data'!I16)))</f>
        <v/>
      </c>
      <c r="DN22" s="392" t="str">
        <f ca="1">+IF(OFFSET('Sanitation Data'!$I$32,0,10*ROW('Sanitation Data'!I16))="","",OFFSET('Sanitation Data'!$I$32,0,10*ROW('Sanitation Data'!I16)))</f>
        <v/>
      </c>
      <c r="DO22" s="392" t="str">
        <f ca="1">+IF(OFFSET('Hygiene Data'!$D$11,0,10*ROW('Hygiene Data'!D16))="","",OFFSET('Hygiene Data'!$D$11,0,10*ROW('Hygiene Data'!D16)))</f>
        <v/>
      </c>
      <c r="DP22" s="392" t="str">
        <f ca="1">+IF(OFFSET('Hygiene Data'!$D$12,0,10*ROW('Hygiene Data'!D16))="","",OFFSET('Hygiene Data'!$D$12,0,10*ROW('Hygiene Data'!D16)))</f>
        <v/>
      </c>
      <c r="DQ22" s="392" t="str">
        <f ca="1">+IF(OFFSET('Hygiene Data'!$D$13,0,10*ROW('Hygiene Data'!D16))="","",OFFSET('Hygiene Data'!$D$13,0,10*ROW('Hygiene Data'!D16)))</f>
        <v/>
      </c>
      <c r="DR22" s="392" t="str">
        <f ca="1">+IF(OFFSET('Hygiene Data'!$E$11,0,10*ROW('Hygiene Data'!E16))="","",OFFSET('Hygiene Data'!$E$11,0,10*ROW('Hygiene Data'!E16)))</f>
        <v/>
      </c>
      <c r="DS22" s="392" t="str">
        <f ca="1">+IF(OFFSET('Hygiene Data'!$E$12,0,10*ROW('Hygiene Data'!E16))="","",OFFSET('Hygiene Data'!$E$12,0,10*ROW('Hygiene Data'!E16)))</f>
        <v/>
      </c>
      <c r="DT22" s="392" t="str">
        <f ca="1">+IF(OFFSET('Hygiene Data'!$E$13,0,10*ROW('Hygiene Data'!E16))="","",OFFSET('Hygiene Data'!$E$13,0,10*ROW('Hygiene Data'!E16)))</f>
        <v/>
      </c>
      <c r="DU22" s="392" t="str">
        <f ca="1">+IF(OFFSET('Hygiene Data'!$F$11,0,10*ROW('Hygiene Data'!F16))="","",OFFSET('Hygiene Data'!$F$11,0,10*ROW('Hygiene Data'!F16)))</f>
        <v/>
      </c>
      <c r="DV22" s="392" t="str">
        <f ca="1">+IF(OFFSET('Hygiene Data'!$F$12,0,10*ROW('Hygiene Data'!F16))="","",OFFSET('Hygiene Data'!$F$12,0,10*ROW('Hygiene Data'!F16)))</f>
        <v/>
      </c>
      <c r="DW22" s="392" t="str">
        <f ca="1">+IF(OFFSET('Hygiene Data'!$F$13,0,10*ROW('Hygiene Data'!F16))="","",OFFSET('Hygiene Data'!$F$13,0,10*ROW('Hygiene Data'!F16)))</f>
        <v/>
      </c>
      <c r="DX22" s="392" t="str">
        <f ca="1">+IF(OFFSET('Hygiene Data'!$G$11,0,10*ROW('Hygiene Data'!G16))="","",OFFSET('Hygiene Data'!$G$11,0,10*ROW('Hygiene Data'!G16)))</f>
        <v/>
      </c>
      <c r="DY22" s="392" t="str">
        <f ca="1">+IF(OFFSET('Hygiene Data'!$G$12,0,10*ROW('Hygiene Data'!G16))="","",OFFSET('Hygiene Data'!$G$12,0,10*ROW('Hygiene Data'!G16)))</f>
        <v/>
      </c>
      <c r="DZ22" s="392" t="str">
        <f ca="1">+IF(OFFSET('Hygiene Data'!$G$13,0,10*ROW('Hygiene Data'!G16))="","",OFFSET('Hygiene Data'!$G$13,0,10*ROW('Hygiene Data'!G16)))</f>
        <v/>
      </c>
      <c r="EA22" s="392" t="str">
        <f ca="1">+IF(OFFSET('Hygiene Data'!$H$11,0,10*ROW('Hygiene Data'!H16))="","",OFFSET('Hygiene Data'!$H$11,0,10*ROW('Hygiene Data'!H16)))</f>
        <v/>
      </c>
      <c r="EB22" s="392" t="str">
        <f ca="1">+IF(OFFSET('Hygiene Data'!$H$12,0,10*ROW('Hygiene Data'!H16))="","",OFFSET('Hygiene Data'!$H$12,0,10*ROW('Hygiene Data'!H16)))</f>
        <v/>
      </c>
      <c r="EC22" s="392" t="str">
        <f ca="1">+IF(OFFSET('Hygiene Data'!$H$13,0,10*ROW('Hygiene Data'!H16))="","",OFFSET('Hygiene Data'!$H$13,0,10*ROW('Hygiene Data'!H16)))</f>
        <v/>
      </c>
      <c r="ED22" s="392" t="str">
        <f ca="1">+IF(OFFSET('Hygiene Data'!$I$11,0,10*ROW('Hygiene Data'!I16))="","",OFFSET('Hygiene Data'!$I$11,0,10*ROW('Hygiene Data'!I16)))</f>
        <v/>
      </c>
      <c r="EE22" s="392" t="str">
        <f ca="1">+IF(OFFSET('Hygiene Data'!$I$12,0,10*ROW('Hygiene Data'!I16))="","",OFFSET('Hygiene Data'!$I$12,0,10*ROW('Hygiene Data'!I16)))</f>
        <v/>
      </c>
      <c r="EF22" s="392" t="str">
        <f ca="1">+IF(OFFSET('Hygiene Data'!$I$13,0,10*ROW('Hygiene Data'!I16))="","",OFFSET('Hygiene Data'!$I$13,0,10*ROW('Hygiene Data'!I16)))</f>
        <v/>
      </c>
    </row>
    <row r="23" spans="1:136" x14ac:dyDescent="0.25">
      <c r="A23" s="501" t="str">
        <f ca="1">+IF(OFFSET('Water Data'!$B$2,0,10*ROW('Water Data'!E17))="","",OFFSET('Water Data'!$B$2,0,10*ROW('Water Data'!E17)))</f>
        <v/>
      </c>
      <c r="B23" s="50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8" t="str">
        <f t="shared" ca="1" si="0"/>
        <v/>
      </c>
      <c r="D23" s="52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2" t="str">
        <f ca="1">+IF(OFFSET('Water Data'!$D$27,0,10*ROW('Water Data'!D17))="","",OFFSET('Water Data'!$D$27,0,10*ROW('Water Data'!D17)))</f>
        <v/>
      </c>
      <c r="BT23" s="392" t="str">
        <f ca="1">+IF(OFFSET('Water Data'!$D$28,0,10*ROW('Water Data'!D17))="","",OFFSET('Water Data'!$D$28,0,10*ROW('Water Data'!D17)))</f>
        <v/>
      </c>
      <c r="BU23" s="392" t="str">
        <f ca="1">+IF(OFFSET('Water Data'!$D$29,0,10*ROW('Water Data'!D17))="","",OFFSET('Water Data'!$D$29,0,10*ROW('Water Data'!D17)))</f>
        <v/>
      </c>
      <c r="BV23" s="392" t="str">
        <f ca="1">+IF(OFFSET('Water Data'!$E$27,0,10*ROW('Water Data'!E17))="","",OFFSET('Water Data'!$E$27,0,10*ROW('Water Data'!E17)))</f>
        <v/>
      </c>
      <c r="BW23" s="392" t="str">
        <f ca="1">+IF(OFFSET('Water Data'!$E$28,0,10*ROW('Water Data'!E17))="","",OFFSET('Water Data'!$E$28,0,10*ROW('Water Data'!E17)))</f>
        <v/>
      </c>
      <c r="BX23" s="392" t="str">
        <f ca="1">+IF(OFFSET('Water Data'!$E$29,0,10*ROW('Water Data'!E17))="","",OFFSET('Water Data'!$E$29,0,10*ROW('Water Data'!E17)))</f>
        <v/>
      </c>
      <c r="BY23" s="392" t="str">
        <f ca="1">+IF(OFFSET('Water Data'!$F$27,0,10*ROW('Water Data'!F17))="","",OFFSET('Water Data'!$F$27,0,10*ROW('Water Data'!F17)))</f>
        <v/>
      </c>
      <c r="BZ23" s="392" t="str">
        <f ca="1">+IF(OFFSET('Water Data'!$F$28,0,10*ROW('Water Data'!F17))="","",OFFSET('Water Data'!$F$28,0,10*ROW('Water Data'!F17)))</f>
        <v/>
      </c>
      <c r="CA23" s="392" t="str">
        <f ca="1">+IF(OFFSET('Water Data'!$F$29,0,10*ROW('Water Data'!F17))="","",OFFSET('Water Data'!$F$29,0,10*ROW('Water Data'!F17)))</f>
        <v/>
      </c>
      <c r="CB23" s="392" t="str">
        <f ca="1">+IF(OFFSET('Water Data'!$G$27,0,10*ROW('Water Data'!G17))="","",OFFSET('Water Data'!$G$27,0,10*ROW('Water Data'!G17)))</f>
        <v/>
      </c>
      <c r="CC23" s="392" t="str">
        <f ca="1">+IF(OFFSET('Water Data'!$G$28,0,10*ROW('Water Data'!G17))="","",OFFSET('Water Data'!$G$28,0,10*ROW('Water Data'!G17)))</f>
        <v/>
      </c>
      <c r="CD23" s="392" t="str">
        <f ca="1">+IF(OFFSET('Water Data'!$G$29,0,10*ROW('Water Data'!G17))="","",OFFSET('Water Data'!$G$29,0,10*ROW('Water Data'!G17)))</f>
        <v/>
      </c>
      <c r="CE23" s="392" t="str">
        <f ca="1">+IF(OFFSET('Water Data'!$H$27,0,10*ROW('Water Data'!H17))="","",OFFSET('Water Data'!$H$27,0,10*ROW('Water Data'!H17)))</f>
        <v/>
      </c>
      <c r="CF23" s="392" t="str">
        <f ca="1">+IF(OFFSET('Water Data'!$H$28,0,10*ROW('Water Data'!H17))="","",OFFSET('Water Data'!$H$28,0,10*ROW('Water Data'!H17)))</f>
        <v/>
      </c>
      <c r="CG23" s="392" t="str">
        <f ca="1">+IF(OFFSET('Water Data'!$H$29,0,10*ROW('Water Data'!H17))="","",OFFSET('Water Data'!$H$29,0,10*ROW('Water Data'!H17)))</f>
        <v/>
      </c>
      <c r="CH23" s="392" t="str">
        <f ca="1">+IF(OFFSET('Water Data'!$I$27,0,10*ROW('Water Data'!I17))="","",OFFSET('Water Data'!$I$27,0,10*ROW('Water Data'!I17)))</f>
        <v/>
      </c>
      <c r="CI23" s="392" t="str">
        <f ca="1">+IF(OFFSET('Water Data'!$I$28,0,10*ROW('Water Data'!I17))="","",OFFSET('Water Data'!$I$28,0,10*ROW('Water Data'!I17)))</f>
        <v/>
      </c>
      <c r="CJ23" s="392" t="str">
        <f ca="1">+IF(OFFSET('Water Data'!$I$29,0,10*ROW('Water Data'!I17))="","",OFFSET('Water Data'!$I$29,0,10*ROW('Water Data'!I17)))</f>
        <v/>
      </c>
      <c r="CK23" s="392" t="str">
        <f ca="1">+IF(OFFSET('Sanitation Data'!$D$28,0,10*ROW('Sanitation Data'!D17))="","",OFFSET('Sanitation Data'!$D$28,0,10*ROW('Sanitation Data'!D17)))</f>
        <v/>
      </c>
      <c r="CL23" s="392" t="str">
        <f ca="1">+IF(OFFSET('Sanitation Data'!$D$29,0,10*ROW('Sanitation Data'!D17))="","",OFFSET('Sanitation Data'!$D$29,0,10*ROW('Sanitation Data'!D17)))</f>
        <v/>
      </c>
      <c r="CM23" s="392" t="str">
        <f ca="1">+IF(OFFSET('Sanitation Data'!$D$30,0,10*ROW('Sanitation Data'!D17))="","",OFFSET('Sanitation Data'!$D$30,0,10*ROW('Sanitation Data'!D17)))</f>
        <v/>
      </c>
      <c r="CN23" s="392" t="str">
        <f ca="1">+IF(OFFSET('Sanitation Data'!$D$31,0,10*ROW('Sanitation Data'!D17))="","",OFFSET('Sanitation Data'!$D$31,0,10*ROW('Sanitation Data'!D17)))</f>
        <v/>
      </c>
      <c r="CO23" s="392" t="str">
        <f ca="1">+IF(OFFSET('Sanitation Data'!$D$32,0,10*ROW('Sanitation Data'!D17))="","",OFFSET('Sanitation Data'!$D$32,0,10*ROW('Sanitation Data'!D17)))</f>
        <v/>
      </c>
      <c r="CP23" s="392" t="str">
        <f ca="1">+IF(OFFSET('Sanitation Data'!$E$28,0,10*ROW('Sanitation Data'!E17))="","",OFFSET('Sanitation Data'!$E$28,0,10*ROW('Sanitation Data'!E17)))</f>
        <v/>
      </c>
      <c r="CQ23" s="392" t="str">
        <f ca="1">+IF(OFFSET('Sanitation Data'!$E$29,0,10*ROW('Sanitation Data'!E17))="","",OFFSET('Sanitation Data'!$E$29,0,10*ROW('Sanitation Data'!E17)))</f>
        <v/>
      </c>
      <c r="CR23" s="392" t="str">
        <f ca="1">+IF(OFFSET('Sanitation Data'!$E$30,0,10*ROW('Sanitation Data'!E17))="","",OFFSET('Sanitation Data'!$E$30,0,10*ROW('Sanitation Data'!E17)))</f>
        <v/>
      </c>
      <c r="CS23" s="392" t="str">
        <f ca="1">+IF(OFFSET('Sanitation Data'!$E$31,0,10*ROW('Sanitation Data'!E17))="","",OFFSET('Sanitation Data'!$E$31,0,10*ROW('Sanitation Data'!E17)))</f>
        <v/>
      </c>
      <c r="CT23" s="392" t="str">
        <f ca="1">+IF(OFFSET('Sanitation Data'!$E$32,0,10*ROW('Sanitation Data'!E17))="","",OFFSET('Sanitation Data'!$E$32,0,10*ROW('Sanitation Data'!E17)))</f>
        <v/>
      </c>
      <c r="CU23" s="392" t="str">
        <f ca="1">+IF(OFFSET('Sanitation Data'!$F$28,0,10*ROW('Sanitation Data'!F17))="","",OFFSET('Sanitation Data'!$F$28,0,10*ROW('Sanitation Data'!F17)))</f>
        <v/>
      </c>
      <c r="CV23" s="392" t="str">
        <f ca="1">+IF(OFFSET('Sanitation Data'!$F$29,0,10*ROW('Sanitation Data'!F17))="","",OFFSET('Sanitation Data'!$F$29,0,10*ROW('Sanitation Data'!F17)))</f>
        <v/>
      </c>
      <c r="CW23" s="392" t="str">
        <f ca="1">+IF(OFFSET('Sanitation Data'!$F$30,0,10*ROW('Sanitation Data'!F17))="","",OFFSET('Sanitation Data'!$F$30,0,10*ROW('Sanitation Data'!F17)))</f>
        <v/>
      </c>
      <c r="CX23" s="392" t="str">
        <f ca="1">+IF(OFFSET('Sanitation Data'!$F$31,0,10*ROW('Sanitation Data'!F17))="","",OFFSET('Sanitation Data'!$F$31,0,10*ROW('Sanitation Data'!F17)))</f>
        <v/>
      </c>
      <c r="CY23" s="392" t="str">
        <f ca="1">+IF(OFFSET('Sanitation Data'!$F$32,0,10*ROW('Sanitation Data'!F17))="","",OFFSET('Sanitation Data'!$F$32,0,10*ROW('Sanitation Data'!F17)))</f>
        <v/>
      </c>
      <c r="CZ23" s="392" t="str">
        <f ca="1">+IF(OFFSET('Sanitation Data'!$G$28,0,10*ROW('Sanitation Data'!G17))="","",OFFSET('Sanitation Data'!$G$28,0,10*ROW('Sanitation Data'!G17)))</f>
        <v/>
      </c>
      <c r="DA23" s="392" t="str">
        <f ca="1">+IF(OFFSET('Sanitation Data'!$G$29,0,10*ROW('Sanitation Data'!G17))="","",OFFSET('Sanitation Data'!$G$29,0,10*ROW('Sanitation Data'!G17)))</f>
        <v/>
      </c>
      <c r="DB23" s="392" t="str">
        <f ca="1">+IF(OFFSET('Sanitation Data'!$G$30,0,10*ROW('Sanitation Data'!G17))="","",OFFSET('Sanitation Data'!$G$30,0,10*ROW('Sanitation Data'!G17)))</f>
        <v/>
      </c>
      <c r="DC23" s="392" t="str">
        <f ca="1">+IF(OFFSET('Sanitation Data'!$G$31,0,10*ROW('Sanitation Data'!G17))="","",OFFSET('Sanitation Data'!$G$31,0,10*ROW('Sanitation Data'!G17)))</f>
        <v/>
      </c>
      <c r="DD23" s="392" t="str">
        <f ca="1">+IF(OFFSET('Sanitation Data'!$G$32,0,10*ROW('Sanitation Data'!G17))="","",OFFSET('Sanitation Data'!$G$32,0,10*ROW('Sanitation Data'!G17)))</f>
        <v/>
      </c>
      <c r="DE23" s="392" t="str">
        <f ca="1">+IF(OFFSET('Sanitation Data'!$H$28,0,10*ROW('Sanitation Data'!H17))="","",OFFSET('Sanitation Data'!$H$28,0,10*ROW('Sanitation Data'!H17)))</f>
        <v/>
      </c>
      <c r="DF23" s="392" t="str">
        <f ca="1">+IF(OFFSET('Sanitation Data'!$H$29,0,10*ROW('Sanitation Data'!H17))="","",OFFSET('Sanitation Data'!$H$29,0,10*ROW('Sanitation Data'!H17)))</f>
        <v/>
      </c>
      <c r="DG23" s="392" t="str">
        <f ca="1">+IF(OFFSET('Sanitation Data'!$H$30,0,10*ROW('Sanitation Data'!H17))="","",OFFSET('Sanitation Data'!$H$30,0,10*ROW('Sanitation Data'!H17)))</f>
        <v/>
      </c>
      <c r="DH23" s="392" t="str">
        <f ca="1">+IF(OFFSET('Sanitation Data'!$H$31,0,10*ROW('Sanitation Data'!H17))="","",OFFSET('Sanitation Data'!$H$31,0,10*ROW('Sanitation Data'!H17)))</f>
        <v/>
      </c>
      <c r="DI23" s="392" t="str">
        <f ca="1">+IF(OFFSET('Sanitation Data'!$H$32,0,10*ROW('Sanitation Data'!H17))="","",OFFSET('Sanitation Data'!$H$32,0,10*ROW('Sanitation Data'!H17)))</f>
        <v/>
      </c>
      <c r="DJ23" s="392" t="str">
        <f ca="1">+IF(OFFSET('Sanitation Data'!$I$28,0,10*ROW('Sanitation Data'!I17))="","",OFFSET('Sanitation Data'!$I$28,0,10*ROW('Sanitation Data'!I17)))</f>
        <v/>
      </c>
      <c r="DK23" s="392" t="str">
        <f ca="1">+IF(OFFSET('Sanitation Data'!$I$29,0,10*ROW('Sanitation Data'!I17))="","",OFFSET('Sanitation Data'!$I$29,0,10*ROW('Sanitation Data'!I17)))</f>
        <v/>
      </c>
      <c r="DL23" s="392" t="str">
        <f ca="1">+IF(OFFSET('Sanitation Data'!$I$30,0,10*ROW('Sanitation Data'!I17))="","",OFFSET('Sanitation Data'!$I$30,0,10*ROW('Sanitation Data'!I17)))</f>
        <v/>
      </c>
      <c r="DM23" s="392" t="str">
        <f ca="1">+IF(OFFSET('Sanitation Data'!$I$31,0,10*ROW('Sanitation Data'!I17))="","",OFFSET('Sanitation Data'!$I$31,0,10*ROW('Sanitation Data'!I17)))</f>
        <v/>
      </c>
      <c r="DN23" s="392" t="str">
        <f ca="1">+IF(OFFSET('Sanitation Data'!$I$32,0,10*ROW('Sanitation Data'!I17))="","",OFFSET('Sanitation Data'!$I$32,0,10*ROW('Sanitation Data'!I17)))</f>
        <v/>
      </c>
      <c r="DO23" s="392" t="str">
        <f ca="1">+IF(OFFSET('Hygiene Data'!$D$11,0,10*ROW('Hygiene Data'!D17))="","",OFFSET('Hygiene Data'!$D$11,0,10*ROW('Hygiene Data'!D17)))</f>
        <v/>
      </c>
      <c r="DP23" s="392" t="str">
        <f ca="1">+IF(OFFSET('Hygiene Data'!$D$12,0,10*ROW('Hygiene Data'!D17))="","",OFFSET('Hygiene Data'!$D$12,0,10*ROW('Hygiene Data'!D17)))</f>
        <v/>
      </c>
      <c r="DQ23" s="392" t="str">
        <f ca="1">+IF(OFFSET('Hygiene Data'!$D$13,0,10*ROW('Hygiene Data'!D17))="","",OFFSET('Hygiene Data'!$D$13,0,10*ROW('Hygiene Data'!D17)))</f>
        <v/>
      </c>
      <c r="DR23" s="392" t="str">
        <f ca="1">+IF(OFFSET('Hygiene Data'!$E$11,0,10*ROW('Hygiene Data'!E17))="","",OFFSET('Hygiene Data'!$E$11,0,10*ROW('Hygiene Data'!E17)))</f>
        <v/>
      </c>
      <c r="DS23" s="392" t="str">
        <f ca="1">+IF(OFFSET('Hygiene Data'!$E$12,0,10*ROW('Hygiene Data'!E17))="","",OFFSET('Hygiene Data'!$E$12,0,10*ROW('Hygiene Data'!E17)))</f>
        <v/>
      </c>
      <c r="DT23" s="392" t="str">
        <f ca="1">+IF(OFFSET('Hygiene Data'!$E$13,0,10*ROW('Hygiene Data'!E17))="","",OFFSET('Hygiene Data'!$E$13,0,10*ROW('Hygiene Data'!E17)))</f>
        <v/>
      </c>
      <c r="DU23" s="392" t="str">
        <f ca="1">+IF(OFFSET('Hygiene Data'!$F$11,0,10*ROW('Hygiene Data'!F17))="","",OFFSET('Hygiene Data'!$F$11,0,10*ROW('Hygiene Data'!F17)))</f>
        <v/>
      </c>
      <c r="DV23" s="392" t="str">
        <f ca="1">+IF(OFFSET('Hygiene Data'!$F$12,0,10*ROW('Hygiene Data'!F17))="","",OFFSET('Hygiene Data'!$F$12,0,10*ROW('Hygiene Data'!F17)))</f>
        <v/>
      </c>
      <c r="DW23" s="392" t="str">
        <f ca="1">+IF(OFFSET('Hygiene Data'!$F$13,0,10*ROW('Hygiene Data'!F17))="","",OFFSET('Hygiene Data'!$F$13,0,10*ROW('Hygiene Data'!F17)))</f>
        <v/>
      </c>
      <c r="DX23" s="392" t="str">
        <f ca="1">+IF(OFFSET('Hygiene Data'!$G$11,0,10*ROW('Hygiene Data'!G17))="","",OFFSET('Hygiene Data'!$G$11,0,10*ROW('Hygiene Data'!G17)))</f>
        <v/>
      </c>
      <c r="DY23" s="392" t="str">
        <f ca="1">+IF(OFFSET('Hygiene Data'!$G$12,0,10*ROW('Hygiene Data'!G17))="","",OFFSET('Hygiene Data'!$G$12,0,10*ROW('Hygiene Data'!G17)))</f>
        <v/>
      </c>
      <c r="DZ23" s="392" t="str">
        <f ca="1">+IF(OFFSET('Hygiene Data'!$G$13,0,10*ROW('Hygiene Data'!G17))="","",OFFSET('Hygiene Data'!$G$13,0,10*ROW('Hygiene Data'!G17)))</f>
        <v/>
      </c>
      <c r="EA23" s="392" t="str">
        <f ca="1">+IF(OFFSET('Hygiene Data'!$H$11,0,10*ROW('Hygiene Data'!H17))="","",OFFSET('Hygiene Data'!$H$11,0,10*ROW('Hygiene Data'!H17)))</f>
        <v/>
      </c>
      <c r="EB23" s="392" t="str">
        <f ca="1">+IF(OFFSET('Hygiene Data'!$H$12,0,10*ROW('Hygiene Data'!H17))="","",OFFSET('Hygiene Data'!$H$12,0,10*ROW('Hygiene Data'!H17)))</f>
        <v/>
      </c>
      <c r="EC23" s="392" t="str">
        <f ca="1">+IF(OFFSET('Hygiene Data'!$H$13,0,10*ROW('Hygiene Data'!H17))="","",OFFSET('Hygiene Data'!$H$13,0,10*ROW('Hygiene Data'!H17)))</f>
        <v/>
      </c>
      <c r="ED23" s="392" t="str">
        <f ca="1">+IF(OFFSET('Hygiene Data'!$I$11,0,10*ROW('Hygiene Data'!I17))="","",OFFSET('Hygiene Data'!$I$11,0,10*ROW('Hygiene Data'!I17)))</f>
        <v/>
      </c>
      <c r="EE23" s="392" t="str">
        <f ca="1">+IF(OFFSET('Hygiene Data'!$I$12,0,10*ROW('Hygiene Data'!I17))="","",OFFSET('Hygiene Data'!$I$12,0,10*ROW('Hygiene Data'!I17)))</f>
        <v/>
      </c>
      <c r="EF23" s="392" t="str">
        <f ca="1">+IF(OFFSET('Hygiene Data'!$I$13,0,10*ROW('Hygiene Data'!I17))="","",OFFSET('Hygiene Data'!$I$13,0,10*ROW('Hygiene Data'!I17)))</f>
        <v/>
      </c>
    </row>
    <row r="24" spans="1:136" x14ac:dyDescent="0.25">
      <c r="A24" s="501" t="str">
        <f ca="1">+IF(OFFSET('Water Data'!$B$2,0,10*ROW('Water Data'!E18))="","",OFFSET('Water Data'!$B$2,0,10*ROW('Water Data'!E18)))</f>
        <v/>
      </c>
      <c r="B24" s="50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8" t="str">
        <f t="shared" ca="1" si="0"/>
        <v/>
      </c>
      <c r="D24" s="52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2" t="str">
        <f ca="1">+IF(OFFSET('Water Data'!$D$27,0,10*ROW('Water Data'!D18))="","",OFFSET('Water Data'!$D$27,0,10*ROW('Water Data'!D18)))</f>
        <v/>
      </c>
      <c r="BT24" s="392" t="str">
        <f ca="1">+IF(OFFSET('Water Data'!$D$28,0,10*ROW('Water Data'!D18))="","",OFFSET('Water Data'!$D$28,0,10*ROW('Water Data'!D18)))</f>
        <v/>
      </c>
      <c r="BU24" s="392" t="str">
        <f ca="1">+IF(OFFSET('Water Data'!$D$29,0,10*ROW('Water Data'!D18))="","",OFFSET('Water Data'!$D$29,0,10*ROW('Water Data'!D18)))</f>
        <v/>
      </c>
      <c r="BV24" s="392" t="str">
        <f ca="1">+IF(OFFSET('Water Data'!$E$27,0,10*ROW('Water Data'!E18))="","",OFFSET('Water Data'!$E$27,0,10*ROW('Water Data'!E18)))</f>
        <v/>
      </c>
      <c r="BW24" s="392" t="str">
        <f ca="1">+IF(OFFSET('Water Data'!$E$28,0,10*ROW('Water Data'!E18))="","",OFFSET('Water Data'!$E$28,0,10*ROW('Water Data'!E18)))</f>
        <v/>
      </c>
      <c r="BX24" s="392" t="str">
        <f ca="1">+IF(OFFSET('Water Data'!$E$29,0,10*ROW('Water Data'!E18))="","",OFFSET('Water Data'!$E$29,0,10*ROW('Water Data'!E18)))</f>
        <v/>
      </c>
      <c r="BY24" s="392" t="str">
        <f ca="1">+IF(OFFSET('Water Data'!$F$27,0,10*ROW('Water Data'!F18))="","",OFFSET('Water Data'!$F$27,0,10*ROW('Water Data'!F18)))</f>
        <v/>
      </c>
      <c r="BZ24" s="392" t="str">
        <f ca="1">+IF(OFFSET('Water Data'!$F$28,0,10*ROW('Water Data'!F18))="","",OFFSET('Water Data'!$F$28,0,10*ROW('Water Data'!F18)))</f>
        <v/>
      </c>
      <c r="CA24" s="392" t="str">
        <f ca="1">+IF(OFFSET('Water Data'!$F$29,0,10*ROW('Water Data'!F18))="","",OFFSET('Water Data'!$F$29,0,10*ROW('Water Data'!F18)))</f>
        <v/>
      </c>
      <c r="CB24" s="392" t="str">
        <f ca="1">+IF(OFFSET('Water Data'!$G$27,0,10*ROW('Water Data'!G18))="","",OFFSET('Water Data'!$G$27,0,10*ROW('Water Data'!G18)))</f>
        <v/>
      </c>
      <c r="CC24" s="392" t="str">
        <f ca="1">+IF(OFFSET('Water Data'!$G$28,0,10*ROW('Water Data'!G18))="","",OFFSET('Water Data'!$G$28,0,10*ROW('Water Data'!G18)))</f>
        <v/>
      </c>
      <c r="CD24" s="392" t="str">
        <f ca="1">+IF(OFFSET('Water Data'!$G$29,0,10*ROW('Water Data'!G18))="","",OFFSET('Water Data'!$G$29,0,10*ROW('Water Data'!G18)))</f>
        <v/>
      </c>
      <c r="CE24" s="392" t="str">
        <f ca="1">+IF(OFFSET('Water Data'!$H$27,0,10*ROW('Water Data'!H18))="","",OFFSET('Water Data'!$H$27,0,10*ROW('Water Data'!H18)))</f>
        <v/>
      </c>
      <c r="CF24" s="392" t="str">
        <f ca="1">+IF(OFFSET('Water Data'!$H$28,0,10*ROW('Water Data'!H18))="","",OFFSET('Water Data'!$H$28,0,10*ROW('Water Data'!H18)))</f>
        <v/>
      </c>
      <c r="CG24" s="392" t="str">
        <f ca="1">+IF(OFFSET('Water Data'!$H$29,0,10*ROW('Water Data'!H18))="","",OFFSET('Water Data'!$H$29,0,10*ROW('Water Data'!H18)))</f>
        <v/>
      </c>
      <c r="CH24" s="392" t="str">
        <f ca="1">+IF(OFFSET('Water Data'!$I$27,0,10*ROW('Water Data'!I18))="","",OFFSET('Water Data'!$I$27,0,10*ROW('Water Data'!I18)))</f>
        <v/>
      </c>
      <c r="CI24" s="392" t="str">
        <f ca="1">+IF(OFFSET('Water Data'!$I$28,0,10*ROW('Water Data'!I18))="","",OFFSET('Water Data'!$I$28,0,10*ROW('Water Data'!I18)))</f>
        <v/>
      </c>
      <c r="CJ24" s="392" t="str">
        <f ca="1">+IF(OFFSET('Water Data'!$I$29,0,10*ROW('Water Data'!I18))="","",OFFSET('Water Data'!$I$29,0,10*ROW('Water Data'!I18)))</f>
        <v/>
      </c>
      <c r="CK24" s="392" t="str">
        <f ca="1">+IF(OFFSET('Sanitation Data'!$D$28,0,10*ROW('Sanitation Data'!D18))="","",OFFSET('Sanitation Data'!$D$28,0,10*ROW('Sanitation Data'!D18)))</f>
        <v/>
      </c>
      <c r="CL24" s="392" t="str">
        <f ca="1">+IF(OFFSET('Sanitation Data'!$D$29,0,10*ROW('Sanitation Data'!D18))="","",OFFSET('Sanitation Data'!$D$29,0,10*ROW('Sanitation Data'!D18)))</f>
        <v/>
      </c>
      <c r="CM24" s="392" t="str">
        <f ca="1">+IF(OFFSET('Sanitation Data'!$D$30,0,10*ROW('Sanitation Data'!D18))="","",OFFSET('Sanitation Data'!$D$30,0,10*ROW('Sanitation Data'!D18)))</f>
        <v/>
      </c>
      <c r="CN24" s="392" t="str">
        <f ca="1">+IF(OFFSET('Sanitation Data'!$D$31,0,10*ROW('Sanitation Data'!D18))="","",OFFSET('Sanitation Data'!$D$31,0,10*ROW('Sanitation Data'!D18)))</f>
        <v/>
      </c>
      <c r="CO24" s="392" t="str">
        <f ca="1">+IF(OFFSET('Sanitation Data'!$D$32,0,10*ROW('Sanitation Data'!D18))="","",OFFSET('Sanitation Data'!$D$32,0,10*ROW('Sanitation Data'!D18)))</f>
        <v/>
      </c>
      <c r="CP24" s="392" t="str">
        <f ca="1">+IF(OFFSET('Sanitation Data'!$E$28,0,10*ROW('Sanitation Data'!E18))="","",OFFSET('Sanitation Data'!$E$28,0,10*ROW('Sanitation Data'!E18)))</f>
        <v/>
      </c>
      <c r="CQ24" s="392" t="str">
        <f ca="1">+IF(OFFSET('Sanitation Data'!$E$29,0,10*ROW('Sanitation Data'!E18))="","",OFFSET('Sanitation Data'!$E$29,0,10*ROW('Sanitation Data'!E18)))</f>
        <v/>
      </c>
      <c r="CR24" s="392" t="str">
        <f ca="1">+IF(OFFSET('Sanitation Data'!$E$30,0,10*ROW('Sanitation Data'!E18))="","",OFFSET('Sanitation Data'!$E$30,0,10*ROW('Sanitation Data'!E18)))</f>
        <v/>
      </c>
      <c r="CS24" s="392" t="str">
        <f ca="1">+IF(OFFSET('Sanitation Data'!$E$31,0,10*ROW('Sanitation Data'!E18))="","",OFFSET('Sanitation Data'!$E$31,0,10*ROW('Sanitation Data'!E18)))</f>
        <v/>
      </c>
      <c r="CT24" s="392" t="str">
        <f ca="1">+IF(OFFSET('Sanitation Data'!$E$32,0,10*ROW('Sanitation Data'!E18))="","",OFFSET('Sanitation Data'!$E$32,0,10*ROW('Sanitation Data'!E18)))</f>
        <v/>
      </c>
      <c r="CU24" s="392" t="str">
        <f ca="1">+IF(OFFSET('Sanitation Data'!$F$28,0,10*ROW('Sanitation Data'!F18))="","",OFFSET('Sanitation Data'!$F$28,0,10*ROW('Sanitation Data'!F18)))</f>
        <v/>
      </c>
      <c r="CV24" s="392" t="str">
        <f ca="1">+IF(OFFSET('Sanitation Data'!$F$29,0,10*ROW('Sanitation Data'!F18))="","",OFFSET('Sanitation Data'!$F$29,0,10*ROW('Sanitation Data'!F18)))</f>
        <v/>
      </c>
      <c r="CW24" s="392" t="str">
        <f ca="1">+IF(OFFSET('Sanitation Data'!$F$30,0,10*ROW('Sanitation Data'!F18))="","",OFFSET('Sanitation Data'!$F$30,0,10*ROW('Sanitation Data'!F18)))</f>
        <v/>
      </c>
      <c r="CX24" s="392" t="str">
        <f ca="1">+IF(OFFSET('Sanitation Data'!$F$31,0,10*ROW('Sanitation Data'!F18))="","",OFFSET('Sanitation Data'!$F$31,0,10*ROW('Sanitation Data'!F18)))</f>
        <v/>
      </c>
      <c r="CY24" s="392" t="str">
        <f ca="1">+IF(OFFSET('Sanitation Data'!$F$32,0,10*ROW('Sanitation Data'!F18))="","",OFFSET('Sanitation Data'!$F$32,0,10*ROW('Sanitation Data'!F18)))</f>
        <v/>
      </c>
      <c r="CZ24" s="392" t="str">
        <f ca="1">+IF(OFFSET('Sanitation Data'!$G$28,0,10*ROW('Sanitation Data'!G18))="","",OFFSET('Sanitation Data'!$G$28,0,10*ROW('Sanitation Data'!G18)))</f>
        <v/>
      </c>
      <c r="DA24" s="392" t="str">
        <f ca="1">+IF(OFFSET('Sanitation Data'!$G$29,0,10*ROW('Sanitation Data'!G18))="","",OFFSET('Sanitation Data'!$G$29,0,10*ROW('Sanitation Data'!G18)))</f>
        <v/>
      </c>
      <c r="DB24" s="392" t="str">
        <f ca="1">+IF(OFFSET('Sanitation Data'!$G$30,0,10*ROW('Sanitation Data'!G18))="","",OFFSET('Sanitation Data'!$G$30,0,10*ROW('Sanitation Data'!G18)))</f>
        <v/>
      </c>
      <c r="DC24" s="392" t="str">
        <f ca="1">+IF(OFFSET('Sanitation Data'!$G$31,0,10*ROW('Sanitation Data'!G18))="","",OFFSET('Sanitation Data'!$G$31,0,10*ROW('Sanitation Data'!G18)))</f>
        <v/>
      </c>
      <c r="DD24" s="392" t="str">
        <f ca="1">+IF(OFFSET('Sanitation Data'!$G$32,0,10*ROW('Sanitation Data'!G18))="","",OFFSET('Sanitation Data'!$G$32,0,10*ROW('Sanitation Data'!G18)))</f>
        <v/>
      </c>
      <c r="DE24" s="392" t="str">
        <f ca="1">+IF(OFFSET('Sanitation Data'!$H$28,0,10*ROW('Sanitation Data'!H18))="","",OFFSET('Sanitation Data'!$H$28,0,10*ROW('Sanitation Data'!H18)))</f>
        <v/>
      </c>
      <c r="DF24" s="392" t="str">
        <f ca="1">+IF(OFFSET('Sanitation Data'!$H$29,0,10*ROW('Sanitation Data'!H18))="","",OFFSET('Sanitation Data'!$H$29,0,10*ROW('Sanitation Data'!H18)))</f>
        <v/>
      </c>
      <c r="DG24" s="392" t="str">
        <f ca="1">+IF(OFFSET('Sanitation Data'!$H$30,0,10*ROW('Sanitation Data'!H18))="","",OFFSET('Sanitation Data'!$H$30,0,10*ROW('Sanitation Data'!H18)))</f>
        <v/>
      </c>
      <c r="DH24" s="392" t="str">
        <f ca="1">+IF(OFFSET('Sanitation Data'!$H$31,0,10*ROW('Sanitation Data'!H18))="","",OFFSET('Sanitation Data'!$H$31,0,10*ROW('Sanitation Data'!H18)))</f>
        <v/>
      </c>
      <c r="DI24" s="392" t="str">
        <f ca="1">+IF(OFFSET('Sanitation Data'!$H$32,0,10*ROW('Sanitation Data'!H18))="","",OFFSET('Sanitation Data'!$H$32,0,10*ROW('Sanitation Data'!H18)))</f>
        <v/>
      </c>
      <c r="DJ24" s="392" t="str">
        <f ca="1">+IF(OFFSET('Sanitation Data'!$I$28,0,10*ROW('Sanitation Data'!I18))="","",OFFSET('Sanitation Data'!$I$28,0,10*ROW('Sanitation Data'!I18)))</f>
        <v/>
      </c>
      <c r="DK24" s="392" t="str">
        <f ca="1">+IF(OFFSET('Sanitation Data'!$I$29,0,10*ROW('Sanitation Data'!I18))="","",OFFSET('Sanitation Data'!$I$29,0,10*ROW('Sanitation Data'!I18)))</f>
        <v/>
      </c>
      <c r="DL24" s="392" t="str">
        <f ca="1">+IF(OFFSET('Sanitation Data'!$I$30,0,10*ROW('Sanitation Data'!I18))="","",OFFSET('Sanitation Data'!$I$30,0,10*ROW('Sanitation Data'!I18)))</f>
        <v/>
      </c>
      <c r="DM24" s="392" t="str">
        <f ca="1">+IF(OFFSET('Sanitation Data'!$I$31,0,10*ROW('Sanitation Data'!I18))="","",OFFSET('Sanitation Data'!$I$31,0,10*ROW('Sanitation Data'!I18)))</f>
        <v/>
      </c>
      <c r="DN24" s="392" t="str">
        <f ca="1">+IF(OFFSET('Sanitation Data'!$I$32,0,10*ROW('Sanitation Data'!I18))="","",OFFSET('Sanitation Data'!$I$32,0,10*ROW('Sanitation Data'!I18)))</f>
        <v/>
      </c>
      <c r="DO24" s="392" t="str">
        <f ca="1">+IF(OFFSET('Hygiene Data'!$D$11,0,10*ROW('Hygiene Data'!D18))="","",OFFSET('Hygiene Data'!$D$11,0,10*ROW('Hygiene Data'!D18)))</f>
        <v/>
      </c>
      <c r="DP24" s="392" t="str">
        <f ca="1">+IF(OFFSET('Hygiene Data'!$D$12,0,10*ROW('Hygiene Data'!D18))="","",OFFSET('Hygiene Data'!$D$12,0,10*ROW('Hygiene Data'!D18)))</f>
        <v/>
      </c>
      <c r="DQ24" s="392" t="str">
        <f ca="1">+IF(OFFSET('Hygiene Data'!$D$13,0,10*ROW('Hygiene Data'!D18))="","",OFFSET('Hygiene Data'!$D$13,0,10*ROW('Hygiene Data'!D18)))</f>
        <v/>
      </c>
      <c r="DR24" s="392" t="str">
        <f ca="1">+IF(OFFSET('Hygiene Data'!$E$11,0,10*ROW('Hygiene Data'!E18))="","",OFFSET('Hygiene Data'!$E$11,0,10*ROW('Hygiene Data'!E18)))</f>
        <v/>
      </c>
      <c r="DS24" s="392" t="str">
        <f ca="1">+IF(OFFSET('Hygiene Data'!$E$12,0,10*ROW('Hygiene Data'!E18))="","",OFFSET('Hygiene Data'!$E$12,0,10*ROW('Hygiene Data'!E18)))</f>
        <v/>
      </c>
      <c r="DT24" s="392" t="str">
        <f ca="1">+IF(OFFSET('Hygiene Data'!$E$13,0,10*ROW('Hygiene Data'!E18))="","",OFFSET('Hygiene Data'!$E$13,0,10*ROW('Hygiene Data'!E18)))</f>
        <v/>
      </c>
      <c r="DU24" s="392" t="str">
        <f ca="1">+IF(OFFSET('Hygiene Data'!$F$11,0,10*ROW('Hygiene Data'!F18))="","",OFFSET('Hygiene Data'!$F$11,0,10*ROW('Hygiene Data'!F18)))</f>
        <v/>
      </c>
      <c r="DV24" s="392" t="str">
        <f ca="1">+IF(OFFSET('Hygiene Data'!$F$12,0,10*ROW('Hygiene Data'!F18))="","",OFFSET('Hygiene Data'!$F$12,0,10*ROW('Hygiene Data'!F18)))</f>
        <v/>
      </c>
      <c r="DW24" s="392" t="str">
        <f ca="1">+IF(OFFSET('Hygiene Data'!$F$13,0,10*ROW('Hygiene Data'!F18))="","",OFFSET('Hygiene Data'!$F$13,0,10*ROW('Hygiene Data'!F18)))</f>
        <v/>
      </c>
      <c r="DX24" s="392" t="str">
        <f ca="1">+IF(OFFSET('Hygiene Data'!$G$11,0,10*ROW('Hygiene Data'!G18))="","",OFFSET('Hygiene Data'!$G$11,0,10*ROW('Hygiene Data'!G18)))</f>
        <v/>
      </c>
      <c r="DY24" s="392" t="str">
        <f ca="1">+IF(OFFSET('Hygiene Data'!$G$12,0,10*ROW('Hygiene Data'!G18))="","",OFFSET('Hygiene Data'!$G$12,0,10*ROW('Hygiene Data'!G18)))</f>
        <v/>
      </c>
      <c r="DZ24" s="392" t="str">
        <f ca="1">+IF(OFFSET('Hygiene Data'!$G$13,0,10*ROW('Hygiene Data'!G18))="","",OFFSET('Hygiene Data'!$G$13,0,10*ROW('Hygiene Data'!G18)))</f>
        <v/>
      </c>
      <c r="EA24" s="392" t="str">
        <f ca="1">+IF(OFFSET('Hygiene Data'!$H$11,0,10*ROW('Hygiene Data'!H18))="","",OFFSET('Hygiene Data'!$H$11,0,10*ROW('Hygiene Data'!H18)))</f>
        <v/>
      </c>
      <c r="EB24" s="392" t="str">
        <f ca="1">+IF(OFFSET('Hygiene Data'!$H$12,0,10*ROW('Hygiene Data'!H18))="","",OFFSET('Hygiene Data'!$H$12,0,10*ROW('Hygiene Data'!H18)))</f>
        <v/>
      </c>
      <c r="EC24" s="392" t="str">
        <f ca="1">+IF(OFFSET('Hygiene Data'!$H$13,0,10*ROW('Hygiene Data'!H18))="","",OFFSET('Hygiene Data'!$H$13,0,10*ROW('Hygiene Data'!H18)))</f>
        <v/>
      </c>
      <c r="ED24" s="392" t="str">
        <f ca="1">+IF(OFFSET('Hygiene Data'!$I$11,0,10*ROW('Hygiene Data'!I18))="","",OFFSET('Hygiene Data'!$I$11,0,10*ROW('Hygiene Data'!I18)))</f>
        <v/>
      </c>
      <c r="EE24" s="392" t="str">
        <f ca="1">+IF(OFFSET('Hygiene Data'!$I$12,0,10*ROW('Hygiene Data'!I18))="","",OFFSET('Hygiene Data'!$I$12,0,10*ROW('Hygiene Data'!I18)))</f>
        <v/>
      </c>
      <c r="EF24" s="392" t="str">
        <f ca="1">+IF(OFFSET('Hygiene Data'!$I$13,0,10*ROW('Hygiene Data'!I18))="","",OFFSET('Hygiene Data'!$I$13,0,10*ROW('Hygiene Data'!I18)))</f>
        <v/>
      </c>
    </row>
    <row r="25" spans="1:136" x14ac:dyDescent="0.25">
      <c r="A25" s="501" t="str">
        <f ca="1">+IF(OFFSET('Water Data'!$B$2,0,10*ROW('Water Data'!E19))="","",OFFSET('Water Data'!$B$2,0,10*ROW('Water Data'!E19)))</f>
        <v/>
      </c>
      <c r="B25" s="50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8" t="str">
        <f t="shared" ca="1" si="0"/>
        <v/>
      </c>
      <c r="D25" s="52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2" t="str">
        <f ca="1">+IF(OFFSET('Water Data'!$D$27,0,10*ROW('Water Data'!D19))="","",OFFSET('Water Data'!$D$27,0,10*ROW('Water Data'!D19)))</f>
        <v/>
      </c>
      <c r="BT25" s="392" t="str">
        <f ca="1">+IF(OFFSET('Water Data'!$D$28,0,10*ROW('Water Data'!D19))="","",OFFSET('Water Data'!$D$28,0,10*ROW('Water Data'!D19)))</f>
        <v/>
      </c>
      <c r="BU25" s="392" t="str">
        <f ca="1">+IF(OFFSET('Water Data'!$D$29,0,10*ROW('Water Data'!D19))="","",OFFSET('Water Data'!$D$29,0,10*ROW('Water Data'!D19)))</f>
        <v/>
      </c>
      <c r="BV25" s="392" t="str">
        <f ca="1">+IF(OFFSET('Water Data'!$E$27,0,10*ROW('Water Data'!E19))="","",OFFSET('Water Data'!$E$27,0,10*ROW('Water Data'!E19)))</f>
        <v/>
      </c>
      <c r="BW25" s="392" t="str">
        <f ca="1">+IF(OFFSET('Water Data'!$E$28,0,10*ROW('Water Data'!E19))="","",OFFSET('Water Data'!$E$28,0,10*ROW('Water Data'!E19)))</f>
        <v/>
      </c>
      <c r="BX25" s="392" t="str">
        <f ca="1">+IF(OFFSET('Water Data'!$E$29,0,10*ROW('Water Data'!E19))="","",OFFSET('Water Data'!$E$29,0,10*ROW('Water Data'!E19)))</f>
        <v/>
      </c>
      <c r="BY25" s="392" t="str">
        <f ca="1">+IF(OFFSET('Water Data'!$F$27,0,10*ROW('Water Data'!F19))="","",OFFSET('Water Data'!$F$27,0,10*ROW('Water Data'!F19)))</f>
        <v/>
      </c>
      <c r="BZ25" s="392" t="str">
        <f ca="1">+IF(OFFSET('Water Data'!$F$28,0,10*ROW('Water Data'!F19))="","",OFFSET('Water Data'!$F$28,0,10*ROW('Water Data'!F19)))</f>
        <v/>
      </c>
      <c r="CA25" s="392" t="str">
        <f ca="1">+IF(OFFSET('Water Data'!$F$29,0,10*ROW('Water Data'!F19))="","",OFFSET('Water Data'!$F$29,0,10*ROW('Water Data'!F19)))</f>
        <v/>
      </c>
      <c r="CB25" s="392" t="str">
        <f ca="1">+IF(OFFSET('Water Data'!$G$27,0,10*ROW('Water Data'!G19))="","",OFFSET('Water Data'!$G$27,0,10*ROW('Water Data'!G19)))</f>
        <v/>
      </c>
      <c r="CC25" s="392" t="str">
        <f ca="1">+IF(OFFSET('Water Data'!$G$28,0,10*ROW('Water Data'!G19))="","",OFFSET('Water Data'!$G$28,0,10*ROW('Water Data'!G19)))</f>
        <v/>
      </c>
      <c r="CD25" s="392" t="str">
        <f ca="1">+IF(OFFSET('Water Data'!$G$29,0,10*ROW('Water Data'!G19))="","",OFFSET('Water Data'!$G$29,0,10*ROW('Water Data'!G19)))</f>
        <v/>
      </c>
      <c r="CE25" s="392" t="str">
        <f ca="1">+IF(OFFSET('Water Data'!$H$27,0,10*ROW('Water Data'!H19))="","",OFFSET('Water Data'!$H$27,0,10*ROW('Water Data'!H19)))</f>
        <v/>
      </c>
      <c r="CF25" s="392" t="str">
        <f ca="1">+IF(OFFSET('Water Data'!$H$28,0,10*ROW('Water Data'!H19))="","",OFFSET('Water Data'!$H$28,0,10*ROW('Water Data'!H19)))</f>
        <v/>
      </c>
      <c r="CG25" s="392" t="str">
        <f ca="1">+IF(OFFSET('Water Data'!$H$29,0,10*ROW('Water Data'!H19))="","",OFFSET('Water Data'!$H$29,0,10*ROW('Water Data'!H19)))</f>
        <v/>
      </c>
      <c r="CH25" s="392" t="str">
        <f ca="1">+IF(OFFSET('Water Data'!$I$27,0,10*ROW('Water Data'!I19))="","",OFFSET('Water Data'!$I$27,0,10*ROW('Water Data'!I19)))</f>
        <v/>
      </c>
      <c r="CI25" s="392" t="str">
        <f ca="1">+IF(OFFSET('Water Data'!$I$28,0,10*ROW('Water Data'!I19))="","",OFFSET('Water Data'!$I$28,0,10*ROW('Water Data'!I19)))</f>
        <v/>
      </c>
      <c r="CJ25" s="392" t="str">
        <f ca="1">+IF(OFFSET('Water Data'!$I$29,0,10*ROW('Water Data'!I19))="","",OFFSET('Water Data'!$I$29,0,10*ROW('Water Data'!I19)))</f>
        <v/>
      </c>
      <c r="CK25" s="392" t="str">
        <f ca="1">+IF(OFFSET('Sanitation Data'!$D$28,0,10*ROW('Sanitation Data'!D19))="","",OFFSET('Sanitation Data'!$D$28,0,10*ROW('Sanitation Data'!D19)))</f>
        <v/>
      </c>
      <c r="CL25" s="392" t="str">
        <f ca="1">+IF(OFFSET('Sanitation Data'!$D$29,0,10*ROW('Sanitation Data'!D19))="","",OFFSET('Sanitation Data'!$D$29,0,10*ROW('Sanitation Data'!D19)))</f>
        <v/>
      </c>
      <c r="CM25" s="392" t="str">
        <f ca="1">+IF(OFFSET('Sanitation Data'!$D$30,0,10*ROW('Sanitation Data'!D19))="","",OFFSET('Sanitation Data'!$D$30,0,10*ROW('Sanitation Data'!D19)))</f>
        <v/>
      </c>
      <c r="CN25" s="392" t="str">
        <f ca="1">+IF(OFFSET('Sanitation Data'!$D$31,0,10*ROW('Sanitation Data'!D19))="","",OFFSET('Sanitation Data'!$D$31,0,10*ROW('Sanitation Data'!D19)))</f>
        <v/>
      </c>
      <c r="CO25" s="392" t="str">
        <f ca="1">+IF(OFFSET('Sanitation Data'!$D$32,0,10*ROW('Sanitation Data'!D19))="","",OFFSET('Sanitation Data'!$D$32,0,10*ROW('Sanitation Data'!D19)))</f>
        <v/>
      </c>
      <c r="CP25" s="392" t="str">
        <f ca="1">+IF(OFFSET('Sanitation Data'!$E$28,0,10*ROW('Sanitation Data'!E19))="","",OFFSET('Sanitation Data'!$E$28,0,10*ROW('Sanitation Data'!E19)))</f>
        <v/>
      </c>
      <c r="CQ25" s="392" t="str">
        <f ca="1">+IF(OFFSET('Sanitation Data'!$E$29,0,10*ROW('Sanitation Data'!E19))="","",OFFSET('Sanitation Data'!$E$29,0,10*ROW('Sanitation Data'!E19)))</f>
        <v/>
      </c>
      <c r="CR25" s="392" t="str">
        <f ca="1">+IF(OFFSET('Sanitation Data'!$E$30,0,10*ROW('Sanitation Data'!E19))="","",OFFSET('Sanitation Data'!$E$30,0,10*ROW('Sanitation Data'!E19)))</f>
        <v/>
      </c>
      <c r="CS25" s="392" t="str">
        <f ca="1">+IF(OFFSET('Sanitation Data'!$E$31,0,10*ROW('Sanitation Data'!E19))="","",OFFSET('Sanitation Data'!$E$31,0,10*ROW('Sanitation Data'!E19)))</f>
        <v/>
      </c>
      <c r="CT25" s="392" t="str">
        <f ca="1">+IF(OFFSET('Sanitation Data'!$E$32,0,10*ROW('Sanitation Data'!E19))="","",OFFSET('Sanitation Data'!$E$32,0,10*ROW('Sanitation Data'!E19)))</f>
        <v/>
      </c>
      <c r="CU25" s="392" t="str">
        <f ca="1">+IF(OFFSET('Sanitation Data'!$F$28,0,10*ROW('Sanitation Data'!F19))="","",OFFSET('Sanitation Data'!$F$28,0,10*ROW('Sanitation Data'!F19)))</f>
        <v/>
      </c>
      <c r="CV25" s="392" t="str">
        <f ca="1">+IF(OFFSET('Sanitation Data'!$F$29,0,10*ROW('Sanitation Data'!F19))="","",OFFSET('Sanitation Data'!$F$29,0,10*ROW('Sanitation Data'!F19)))</f>
        <v/>
      </c>
      <c r="CW25" s="392" t="str">
        <f ca="1">+IF(OFFSET('Sanitation Data'!$F$30,0,10*ROW('Sanitation Data'!F19))="","",OFFSET('Sanitation Data'!$F$30,0,10*ROW('Sanitation Data'!F19)))</f>
        <v/>
      </c>
      <c r="CX25" s="392" t="str">
        <f ca="1">+IF(OFFSET('Sanitation Data'!$F$31,0,10*ROW('Sanitation Data'!F19))="","",OFFSET('Sanitation Data'!$F$31,0,10*ROW('Sanitation Data'!F19)))</f>
        <v/>
      </c>
      <c r="CY25" s="392" t="str">
        <f ca="1">+IF(OFFSET('Sanitation Data'!$F$32,0,10*ROW('Sanitation Data'!F19))="","",OFFSET('Sanitation Data'!$F$32,0,10*ROW('Sanitation Data'!F19)))</f>
        <v/>
      </c>
      <c r="CZ25" s="392" t="str">
        <f ca="1">+IF(OFFSET('Sanitation Data'!$G$28,0,10*ROW('Sanitation Data'!G19))="","",OFFSET('Sanitation Data'!$G$28,0,10*ROW('Sanitation Data'!G19)))</f>
        <v/>
      </c>
      <c r="DA25" s="392" t="str">
        <f ca="1">+IF(OFFSET('Sanitation Data'!$G$29,0,10*ROW('Sanitation Data'!G19))="","",OFFSET('Sanitation Data'!$G$29,0,10*ROW('Sanitation Data'!G19)))</f>
        <v/>
      </c>
      <c r="DB25" s="392" t="str">
        <f ca="1">+IF(OFFSET('Sanitation Data'!$G$30,0,10*ROW('Sanitation Data'!G19))="","",OFFSET('Sanitation Data'!$G$30,0,10*ROW('Sanitation Data'!G19)))</f>
        <v/>
      </c>
      <c r="DC25" s="392" t="str">
        <f ca="1">+IF(OFFSET('Sanitation Data'!$G$31,0,10*ROW('Sanitation Data'!G19))="","",OFFSET('Sanitation Data'!$G$31,0,10*ROW('Sanitation Data'!G19)))</f>
        <v/>
      </c>
      <c r="DD25" s="392" t="str">
        <f ca="1">+IF(OFFSET('Sanitation Data'!$G$32,0,10*ROW('Sanitation Data'!G19))="","",OFFSET('Sanitation Data'!$G$32,0,10*ROW('Sanitation Data'!G19)))</f>
        <v/>
      </c>
      <c r="DE25" s="392" t="str">
        <f ca="1">+IF(OFFSET('Sanitation Data'!$H$28,0,10*ROW('Sanitation Data'!H19))="","",OFFSET('Sanitation Data'!$H$28,0,10*ROW('Sanitation Data'!H19)))</f>
        <v/>
      </c>
      <c r="DF25" s="392" t="str">
        <f ca="1">+IF(OFFSET('Sanitation Data'!$H$29,0,10*ROW('Sanitation Data'!H19))="","",OFFSET('Sanitation Data'!$H$29,0,10*ROW('Sanitation Data'!H19)))</f>
        <v/>
      </c>
      <c r="DG25" s="392" t="str">
        <f ca="1">+IF(OFFSET('Sanitation Data'!$H$30,0,10*ROW('Sanitation Data'!H19))="","",OFFSET('Sanitation Data'!$H$30,0,10*ROW('Sanitation Data'!H19)))</f>
        <v/>
      </c>
      <c r="DH25" s="392" t="str">
        <f ca="1">+IF(OFFSET('Sanitation Data'!$H$31,0,10*ROW('Sanitation Data'!H19))="","",OFFSET('Sanitation Data'!$H$31,0,10*ROW('Sanitation Data'!H19)))</f>
        <v/>
      </c>
      <c r="DI25" s="392" t="str">
        <f ca="1">+IF(OFFSET('Sanitation Data'!$H$32,0,10*ROW('Sanitation Data'!H19))="","",OFFSET('Sanitation Data'!$H$32,0,10*ROW('Sanitation Data'!H19)))</f>
        <v/>
      </c>
      <c r="DJ25" s="392" t="str">
        <f ca="1">+IF(OFFSET('Sanitation Data'!$I$28,0,10*ROW('Sanitation Data'!I19))="","",OFFSET('Sanitation Data'!$I$28,0,10*ROW('Sanitation Data'!I19)))</f>
        <v/>
      </c>
      <c r="DK25" s="392" t="str">
        <f ca="1">+IF(OFFSET('Sanitation Data'!$I$29,0,10*ROW('Sanitation Data'!I19))="","",OFFSET('Sanitation Data'!$I$29,0,10*ROW('Sanitation Data'!I19)))</f>
        <v/>
      </c>
      <c r="DL25" s="392" t="str">
        <f ca="1">+IF(OFFSET('Sanitation Data'!$I$30,0,10*ROW('Sanitation Data'!I19))="","",OFFSET('Sanitation Data'!$I$30,0,10*ROW('Sanitation Data'!I19)))</f>
        <v/>
      </c>
      <c r="DM25" s="392" t="str">
        <f ca="1">+IF(OFFSET('Sanitation Data'!$I$31,0,10*ROW('Sanitation Data'!I19))="","",OFFSET('Sanitation Data'!$I$31,0,10*ROW('Sanitation Data'!I19)))</f>
        <v/>
      </c>
      <c r="DN25" s="392" t="str">
        <f ca="1">+IF(OFFSET('Sanitation Data'!$I$32,0,10*ROW('Sanitation Data'!I19))="","",OFFSET('Sanitation Data'!$I$32,0,10*ROW('Sanitation Data'!I19)))</f>
        <v/>
      </c>
      <c r="DO25" s="392" t="str">
        <f ca="1">+IF(OFFSET('Hygiene Data'!$D$11,0,10*ROW('Hygiene Data'!D19))="","",OFFSET('Hygiene Data'!$D$11,0,10*ROW('Hygiene Data'!D19)))</f>
        <v/>
      </c>
      <c r="DP25" s="392" t="str">
        <f ca="1">+IF(OFFSET('Hygiene Data'!$D$12,0,10*ROW('Hygiene Data'!D19))="","",OFFSET('Hygiene Data'!$D$12,0,10*ROW('Hygiene Data'!D19)))</f>
        <v/>
      </c>
      <c r="DQ25" s="392" t="str">
        <f ca="1">+IF(OFFSET('Hygiene Data'!$D$13,0,10*ROW('Hygiene Data'!D19))="","",OFFSET('Hygiene Data'!$D$13,0,10*ROW('Hygiene Data'!D19)))</f>
        <v/>
      </c>
      <c r="DR25" s="392" t="str">
        <f ca="1">+IF(OFFSET('Hygiene Data'!$E$11,0,10*ROW('Hygiene Data'!E19))="","",OFFSET('Hygiene Data'!$E$11,0,10*ROW('Hygiene Data'!E19)))</f>
        <v/>
      </c>
      <c r="DS25" s="392" t="str">
        <f ca="1">+IF(OFFSET('Hygiene Data'!$E$12,0,10*ROW('Hygiene Data'!E19))="","",OFFSET('Hygiene Data'!$E$12,0,10*ROW('Hygiene Data'!E19)))</f>
        <v/>
      </c>
      <c r="DT25" s="392" t="str">
        <f ca="1">+IF(OFFSET('Hygiene Data'!$E$13,0,10*ROW('Hygiene Data'!E19))="","",OFFSET('Hygiene Data'!$E$13,0,10*ROW('Hygiene Data'!E19)))</f>
        <v/>
      </c>
      <c r="DU25" s="392" t="str">
        <f ca="1">+IF(OFFSET('Hygiene Data'!$F$11,0,10*ROW('Hygiene Data'!F19))="","",OFFSET('Hygiene Data'!$F$11,0,10*ROW('Hygiene Data'!F19)))</f>
        <v/>
      </c>
      <c r="DV25" s="392" t="str">
        <f ca="1">+IF(OFFSET('Hygiene Data'!$F$12,0,10*ROW('Hygiene Data'!F19))="","",OFFSET('Hygiene Data'!$F$12,0,10*ROW('Hygiene Data'!F19)))</f>
        <v/>
      </c>
      <c r="DW25" s="392" t="str">
        <f ca="1">+IF(OFFSET('Hygiene Data'!$F$13,0,10*ROW('Hygiene Data'!F19))="","",OFFSET('Hygiene Data'!$F$13,0,10*ROW('Hygiene Data'!F19)))</f>
        <v/>
      </c>
      <c r="DX25" s="392" t="str">
        <f ca="1">+IF(OFFSET('Hygiene Data'!$G$11,0,10*ROW('Hygiene Data'!G19))="","",OFFSET('Hygiene Data'!$G$11,0,10*ROW('Hygiene Data'!G19)))</f>
        <v/>
      </c>
      <c r="DY25" s="392" t="str">
        <f ca="1">+IF(OFFSET('Hygiene Data'!$G$12,0,10*ROW('Hygiene Data'!G19))="","",OFFSET('Hygiene Data'!$G$12,0,10*ROW('Hygiene Data'!G19)))</f>
        <v/>
      </c>
      <c r="DZ25" s="392" t="str">
        <f ca="1">+IF(OFFSET('Hygiene Data'!$G$13,0,10*ROW('Hygiene Data'!G19))="","",OFFSET('Hygiene Data'!$G$13,0,10*ROW('Hygiene Data'!G19)))</f>
        <v/>
      </c>
      <c r="EA25" s="392" t="str">
        <f ca="1">+IF(OFFSET('Hygiene Data'!$H$11,0,10*ROW('Hygiene Data'!H19))="","",OFFSET('Hygiene Data'!$H$11,0,10*ROW('Hygiene Data'!H19)))</f>
        <v/>
      </c>
      <c r="EB25" s="392" t="str">
        <f ca="1">+IF(OFFSET('Hygiene Data'!$H$12,0,10*ROW('Hygiene Data'!H19))="","",OFFSET('Hygiene Data'!$H$12,0,10*ROW('Hygiene Data'!H19)))</f>
        <v/>
      </c>
      <c r="EC25" s="392" t="str">
        <f ca="1">+IF(OFFSET('Hygiene Data'!$H$13,0,10*ROW('Hygiene Data'!H19))="","",OFFSET('Hygiene Data'!$H$13,0,10*ROW('Hygiene Data'!H19)))</f>
        <v/>
      </c>
      <c r="ED25" s="392" t="str">
        <f ca="1">+IF(OFFSET('Hygiene Data'!$I$11,0,10*ROW('Hygiene Data'!I19))="","",OFFSET('Hygiene Data'!$I$11,0,10*ROW('Hygiene Data'!I19)))</f>
        <v/>
      </c>
      <c r="EE25" s="392" t="str">
        <f ca="1">+IF(OFFSET('Hygiene Data'!$I$12,0,10*ROW('Hygiene Data'!I19))="","",OFFSET('Hygiene Data'!$I$12,0,10*ROW('Hygiene Data'!I19)))</f>
        <v/>
      </c>
      <c r="EF25" s="392" t="str">
        <f ca="1">+IF(OFFSET('Hygiene Data'!$I$13,0,10*ROW('Hygiene Data'!I19))="","",OFFSET('Hygiene Data'!$I$13,0,10*ROW('Hygiene Data'!I19)))</f>
        <v/>
      </c>
    </row>
    <row r="26" spans="1:136" x14ac:dyDescent="0.25">
      <c r="A26" s="501" t="str">
        <f ca="1">+IF(OFFSET('Water Data'!$B$2,0,10*ROW('Water Data'!E20))="","",OFFSET('Water Data'!$B$2,0,10*ROW('Water Data'!E20)))</f>
        <v/>
      </c>
      <c r="B26" s="50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8" t="str">
        <f t="shared" ca="1" si="0"/>
        <v/>
      </c>
      <c r="D26" s="52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2" t="str">
        <f ca="1">+IF(OFFSET('Water Data'!$D$27,0,10*ROW('Water Data'!D20))="","",OFFSET('Water Data'!$D$27,0,10*ROW('Water Data'!D20)))</f>
        <v/>
      </c>
      <c r="BT26" s="392" t="str">
        <f ca="1">+IF(OFFSET('Water Data'!$D$28,0,10*ROW('Water Data'!D20))="","",OFFSET('Water Data'!$D$28,0,10*ROW('Water Data'!D20)))</f>
        <v/>
      </c>
      <c r="BU26" s="392" t="str">
        <f ca="1">+IF(OFFSET('Water Data'!$D$29,0,10*ROW('Water Data'!D20))="","",OFFSET('Water Data'!$D$29,0,10*ROW('Water Data'!D20)))</f>
        <v/>
      </c>
      <c r="BV26" s="392" t="str">
        <f ca="1">+IF(OFFSET('Water Data'!$E$27,0,10*ROW('Water Data'!E20))="","",OFFSET('Water Data'!$E$27,0,10*ROW('Water Data'!E20)))</f>
        <v/>
      </c>
      <c r="BW26" s="392" t="str">
        <f ca="1">+IF(OFFSET('Water Data'!$E$28,0,10*ROW('Water Data'!E20))="","",OFFSET('Water Data'!$E$28,0,10*ROW('Water Data'!E20)))</f>
        <v/>
      </c>
      <c r="BX26" s="392" t="str">
        <f ca="1">+IF(OFFSET('Water Data'!$E$29,0,10*ROW('Water Data'!E20))="","",OFFSET('Water Data'!$E$29,0,10*ROW('Water Data'!E20)))</f>
        <v/>
      </c>
      <c r="BY26" s="392" t="str">
        <f ca="1">+IF(OFFSET('Water Data'!$F$27,0,10*ROW('Water Data'!F20))="","",OFFSET('Water Data'!$F$27,0,10*ROW('Water Data'!F20)))</f>
        <v/>
      </c>
      <c r="BZ26" s="392" t="str">
        <f ca="1">+IF(OFFSET('Water Data'!$F$28,0,10*ROW('Water Data'!F20))="","",OFFSET('Water Data'!$F$28,0,10*ROW('Water Data'!F20)))</f>
        <v/>
      </c>
      <c r="CA26" s="392" t="str">
        <f ca="1">+IF(OFFSET('Water Data'!$F$29,0,10*ROW('Water Data'!F20))="","",OFFSET('Water Data'!$F$29,0,10*ROW('Water Data'!F20)))</f>
        <v/>
      </c>
      <c r="CB26" s="392" t="str">
        <f ca="1">+IF(OFFSET('Water Data'!$G$27,0,10*ROW('Water Data'!G20))="","",OFFSET('Water Data'!$G$27,0,10*ROW('Water Data'!G20)))</f>
        <v/>
      </c>
      <c r="CC26" s="392" t="str">
        <f ca="1">+IF(OFFSET('Water Data'!$G$28,0,10*ROW('Water Data'!G20))="","",OFFSET('Water Data'!$G$28,0,10*ROW('Water Data'!G20)))</f>
        <v/>
      </c>
      <c r="CD26" s="392" t="str">
        <f ca="1">+IF(OFFSET('Water Data'!$G$29,0,10*ROW('Water Data'!G20))="","",OFFSET('Water Data'!$G$29,0,10*ROW('Water Data'!G20)))</f>
        <v/>
      </c>
      <c r="CE26" s="392" t="str">
        <f ca="1">+IF(OFFSET('Water Data'!$H$27,0,10*ROW('Water Data'!H20))="","",OFFSET('Water Data'!$H$27,0,10*ROW('Water Data'!H20)))</f>
        <v/>
      </c>
      <c r="CF26" s="392" t="str">
        <f ca="1">+IF(OFFSET('Water Data'!$H$28,0,10*ROW('Water Data'!H20))="","",OFFSET('Water Data'!$H$28,0,10*ROW('Water Data'!H20)))</f>
        <v/>
      </c>
      <c r="CG26" s="392" t="str">
        <f ca="1">+IF(OFFSET('Water Data'!$H$29,0,10*ROW('Water Data'!H20))="","",OFFSET('Water Data'!$H$29,0,10*ROW('Water Data'!H20)))</f>
        <v/>
      </c>
      <c r="CH26" s="392" t="str">
        <f ca="1">+IF(OFFSET('Water Data'!$I$27,0,10*ROW('Water Data'!I20))="","",OFFSET('Water Data'!$I$27,0,10*ROW('Water Data'!I20)))</f>
        <v/>
      </c>
      <c r="CI26" s="392" t="str">
        <f ca="1">+IF(OFFSET('Water Data'!$I$28,0,10*ROW('Water Data'!I20))="","",OFFSET('Water Data'!$I$28,0,10*ROW('Water Data'!I20)))</f>
        <v/>
      </c>
      <c r="CJ26" s="392" t="str">
        <f ca="1">+IF(OFFSET('Water Data'!$I$29,0,10*ROW('Water Data'!I20))="","",OFFSET('Water Data'!$I$29,0,10*ROW('Water Data'!I20)))</f>
        <v/>
      </c>
      <c r="CK26" s="392" t="str">
        <f ca="1">+IF(OFFSET('Sanitation Data'!$D$28,0,10*ROW('Sanitation Data'!D20))="","",OFFSET('Sanitation Data'!$D$28,0,10*ROW('Sanitation Data'!D20)))</f>
        <v/>
      </c>
      <c r="CL26" s="392" t="str">
        <f ca="1">+IF(OFFSET('Sanitation Data'!$D$29,0,10*ROW('Sanitation Data'!D20))="","",OFFSET('Sanitation Data'!$D$29,0,10*ROW('Sanitation Data'!D20)))</f>
        <v/>
      </c>
      <c r="CM26" s="392" t="str">
        <f ca="1">+IF(OFFSET('Sanitation Data'!$D$30,0,10*ROW('Sanitation Data'!D20))="","",OFFSET('Sanitation Data'!$D$30,0,10*ROW('Sanitation Data'!D20)))</f>
        <v/>
      </c>
      <c r="CN26" s="392" t="str">
        <f ca="1">+IF(OFFSET('Sanitation Data'!$D$31,0,10*ROW('Sanitation Data'!D20))="","",OFFSET('Sanitation Data'!$D$31,0,10*ROW('Sanitation Data'!D20)))</f>
        <v/>
      </c>
      <c r="CO26" s="392" t="str">
        <f ca="1">+IF(OFFSET('Sanitation Data'!$D$32,0,10*ROW('Sanitation Data'!D20))="","",OFFSET('Sanitation Data'!$D$32,0,10*ROW('Sanitation Data'!D20)))</f>
        <v/>
      </c>
      <c r="CP26" s="392" t="str">
        <f ca="1">+IF(OFFSET('Sanitation Data'!$E$28,0,10*ROW('Sanitation Data'!E20))="","",OFFSET('Sanitation Data'!$E$28,0,10*ROW('Sanitation Data'!E20)))</f>
        <v/>
      </c>
      <c r="CQ26" s="392" t="str">
        <f ca="1">+IF(OFFSET('Sanitation Data'!$E$29,0,10*ROW('Sanitation Data'!E20))="","",OFFSET('Sanitation Data'!$E$29,0,10*ROW('Sanitation Data'!E20)))</f>
        <v/>
      </c>
      <c r="CR26" s="392" t="str">
        <f ca="1">+IF(OFFSET('Sanitation Data'!$E$30,0,10*ROW('Sanitation Data'!E20))="","",OFFSET('Sanitation Data'!$E$30,0,10*ROW('Sanitation Data'!E20)))</f>
        <v/>
      </c>
      <c r="CS26" s="392" t="str">
        <f ca="1">+IF(OFFSET('Sanitation Data'!$E$31,0,10*ROW('Sanitation Data'!E20))="","",OFFSET('Sanitation Data'!$E$31,0,10*ROW('Sanitation Data'!E20)))</f>
        <v/>
      </c>
      <c r="CT26" s="392" t="str">
        <f ca="1">+IF(OFFSET('Sanitation Data'!$E$32,0,10*ROW('Sanitation Data'!E20))="","",OFFSET('Sanitation Data'!$E$32,0,10*ROW('Sanitation Data'!E20)))</f>
        <v/>
      </c>
      <c r="CU26" s="392" t="str">
        <f ca="1">+IF(OFFSET('Sanitation Data'!$F$28,0,10*ROW('Sanitation Data'!F20))="","",OFFSET('Sanitation Data'!$F$28,0,10*ROW('Sanitation Data'!F20)))</f>
        <v/>
      </c>
      <c r="CV26" s="392" t="str">
        <f ca="1">+IF(OFFSET('Sanitation Data'!$F$29,0,10*ROW('Sanitation Data'!F20))="","",OFFSET('Sanitation Data'!$F$29,0,10*ROW('Sanitation Data'!F20)))</f>
        <v/>
      </c>
      <c r="CW26" s="392" t="str">
        <f ca="1">+IF(OFFSET('Sanitation Data'!$F$30,0,10*ROW('Sanitation Data'!F20))="","",OFFSET('Sanitation Data'!$F$30,0,10*ROW('Sanitation Data'!F20)))</f>
        <v/>
      </c>
      <c r="CX26" s="392" t="str">
        <f ca="1">+IF(OFFSET('Sanitation Data'!$F$31,0,10*ROW('Sanitation Data'!F20))="","",OFFSET('Sanitation Data'!$F$31,0,10*ROW('Sanitation Data'!F20)))</f>
        <v/>
      </c>
      <c r="CY26" s="392" t="str">
        <f ca="1">+IF(OFFSET('Sanitation Data'!$F$32,0,10*ROW('Sanitation Data'!F20))="","",OFFSET('Sanitation Data'!$F$32,0,10*ROW('Sanitation Data'!F20)))</f>
        <v/>
      </c>
      <c r="CZ26" s="392" t="str">
        <f ca="1">+IF(OFFSET('Sanitation Data'!$G$28,0,10*ROW('Sanitation Data'!G20))="","",OFFSET('Sanitation Data'!$G$28,0,10*ROW('Sanitation Data'!G20)))</f>
        <v/>
      </c>
      <c r="DA26" s="392" t="str">
        <f ca="1">+IF(OFFSET('Sanitation Data'!$G$29,0,10*ROW('Sanitation Data'!G20))="","",OFFSET('Sanitation Data'!$G$29,0,10*ROW('Sanitation Data'!G20)))</f>
        <v/>
      </c>
      <c r="DB26" s="392" t="str">
        <f ca="1">+IF(OFFSET('Sanitation Data'!$G$30,0,10*ROW('Sanitation Data'!G20))="","",OFFSET('Sanitation Data'!$G$30,0,10*ROW('Sanitation Data'!G20)))</f>
        <v/>
      </c>
      <c r="DC26" s="392" t="str">
        <f ca="1">+IF(OFFSET('Sanitation Data'!$G$31,0,10*ROW('Sanitation Data'!G20))="","",OFFSET('Sanitation Data'!$G$31,0,10*ROW('Sanitation Data'!G20)))</f>
        <v/>
      </c>
      <c r="DD26" s="392" t="str">
        <f ca="1">+IF(OFFSET('Sanitation Data'!$G$32,0,10*ROW('Sanitation Data'!G20))="","",OFFSET('Sanitation Data'!$G$32,0,10*ROW('Sanitation Data'!G20)))</f>
        <v/>
      </c>
      <c r="DE26" s="392" t="str">
        <f ca="1">+IF(OFFSET('Sanitation Data'!$H$28,0,10*ROW('Sanitation Data'!H20))="","",OFFSET('Sanitation Data'!$H$28,0,10*ROW('Sanitation Data'!H20)))</f>
        <v/>
      </c>
      <c r="DF26" s="392" t="str">
        <f ca="1">+IF(OFFSET('Sanitation Data'!$H$29,0,10*ROW('Sanitation Data'!H20))="","",OFFSET('Sanitation Data'!$H$29,0,10*ROW('Sanitation Data'!H20)))</f>
        <v/>
      </c>
      <c r="DG26" s="392" t="str">
        <f ca="1">+IF(OFFSET('Sanitation Data'!$H$30,0,10*ROW('Sanitation Data'!H20))="","",OFFSET('Sanitation Data'!$H$30,0,10*ROW('Sanitation Data'!H20)))</f>
        <v/>
      </c>
      <c r="DH26" s="392" t="str">
        <f ca="1">+IF(OFFSET('Sanitation Data'!$H$31,0,10*ROW('Sanitation Data'!H20))="","",OFFSET('Sanitation Data'!$H$31,0,10*ROW('Sanitation Data'!H20)))</f>
        <v/>
      </c>
      <c r="DI26" s="392" t="str">
        <f ca="1">+IF(OFFSET('Sanitation Data'!$H$32,0,10*ROW('Sanitation Data'!H20))="","",OFFSET('Sanitation Data'!$H$32,0,10*ROW('Sanitation Data'!H20)))</f>
        <v/>
      </c>
      <c r="DJ26" s="392" t="str">
        <f ca="1">+IF(OFFSET('Sanitation Data'!$I$28,0,10*ROW('Sanitation Data'!I20))="","",OFFSET('Sanitation Data'!$I$28,0,10*ROW('Sanitation Data'!I20)))</f>
        <v/>
      </c>
      <c r="DK26" s="392" t="str">
        <f ca="1">+IF(OFFSET('Sanitation Data'!$I$29,0,10*ROW('Sanitation Data'!I20))="","",OFFSET('Sanitation Data'!$I$29,0,10*ROW('Sanitation Data'!I20)))</f>
        <v/>
      </c>
      <c r="DL26" s="392" t="str">
        <f ca="1">+IF(OFFSET('Sanitation Data'!$I$30,0,10*ROW('Sanitation Data'!I20))="","",OFFSET('Sanitation Data'!$I$30,0,10*ROW('Sanitation Data'!I20)))</f>
        <v/>
      </c>
      <c r="DM26" s="392" t="str">
        <f ca="1">+IF(OFFSET('Sanitation Data'!$I$31,0,10*ROW('Sanitation Data'!I20))="","",OFFSET('Sanitation Data'!$I$31,0,10*ROW('Sanitation Data'!I20)))</f>
        <v/>
      </c>
      <c r="DN26" s="392" t="str">
        <f ca="1">+IF(OFFSET('Sanitation Data'!$I$32,0,10*ROW('Sanitation Data'!I20))="","",OFFSET('Sanitation Data'!$I$32,0,10*ROW('Sanitation Data'!I20)))</f>
        <v/>
      </c>
      <c r="DO26" s="392" t="str">
        <f ca="1">+IF(OFFSET('Hygiene Data'!$D$11,0,10*ROW('Hygiene Data'!D20))="","",OFFSET('Hygiene Data'!$D$11,0,10*ROW('Hygiene Data'!D20)))</f>
        <v/>
      </c>
      <c r="DP26" s="392" t="str">
        <f ca="1">+IF(OFFSET('Hygiene Data'!$D$12,0,10*ROW('Hygiene Data'!D20))="","",OFFSET('Hygiene Data'!$D$12,0,10*ROW('Hygiene Data'!D20)))</f>
        <v/>
      </c>
      <c r="DQ26" s="392" t="str">
        <f ca="1">+IF(OFFSET('Hygiene Data'!$D$13,0,10*ROW('Hygiene Data'!D20))="","",OFFSET('Hygiene Data'!$D$13,0,10*ROW('Hygiene Data'!D20)))</f>
        <v/>
      </c>
      <c r="DR26" s="392" t="str">
        <f ca="1">+IF(OFFSET('Hygiene Data'!$E$11,0,10*ROW('Hygiene Data'!E20))="","",OFFSET('Hygiene Data'!$E$11,0,10*ROW('Hygiene Data'!E20)))</f>
        <v/>
      </c>
      <c r="DS26" s="392" t="str">
        <f ca="1">+IF(OFFSET('Hygiene Data'!$E$12,0,10*ROW('Hygiene Data'!E20))="","",OFFSET('Hygiene Data'!$E$12,0,10*ROW('Hygiene Data'!E20)))</f>
        <v/>
      </c>
      <c r="DT26" s="392" t="str">
        <f ca="1">+IF(OFFSET('Hygiene Data'!$E$13,0,10*ROW('Hygiene Data'!E20))="","",OFFSET('Hygiene Data'!$E$13,0,10*ROW('Hygiene Data'!E20)))</f>
        <v/>
      </c>
      <c r="DU26" s="392" t="str">
        <f ca="1">+IF(OFFSET('Hygiene Data'!$F$11,0,10*ROW('Hygiene Data'!F20))="","",OFFSET('Hygiene Data'!$F$11,0,10*ROW('Hygiene Data'!F20)))</f>
        <v/>
      </c>
      <c r="DV26" s="392" t="str">
        <f ca="1">+IF(OFFSET('Hygiene Data'!$F$12,0,10*ROW('Hygiene Data'!F20))="","",OFFSET('Hygiene Data'!$F$12,0,10*ROW('Hygiene Data'!F20)))</f>
        <v/>
      </c>
      <c r="DW26" s="392" t="str">
        <f ca="1">+IF(OFFSET('Hygiene Data'!$F$13,0,10*ROW('Hygiene Data'!F20))="","",OFFSET('Hygiene Data'!$F$13,0,10*ROW('Hygiene Data'!F20)))</f>
        <v/>
      </c>
      <c r="DX26" s="392" t="str">
        <f ca="1">+IF(OFFSET('Hygiene Data'!$G$11,0,10*ROW('Hygiene Data'!G20))="","",OFFSET('Hygiene Data'!$G$11,0,10*ROW('Hygiene Data'!G20)))</f>
        <v/>
      </c>
      <c r="DY26" s="392" t="str">
        <f ca="1">+IF(OFFSET('Hygiene Data'!$G$12,0,10*ROW('Hygiene Data'!G20))="","",OFFSET('Hygiene Data'!$G$12,0,10*ROW('Hygiene Data'!G20)))</f>
        <v/>
      </c>
      <c r="DZ26" s="392" t="str">
        <f ca="1">+IF(OFFSET('Hygiene Data'!$G$13,0,10*ROW('Hygiene Data'!G20))="","",OFFSET('Hygiene Data'!$G$13,0,10*ROW('Hygiene Data'!G20)))</f>
        <v/>
      </c>
      <c r="EA26" s="392" t="str">
        <f ca="1">+IF(OFFSET('Hygiene Data'!$H$11,0,10*ROW('Hygiene Data'!H20))="","",OFFSET('Hygiene Data'!$H$11,0,10*ROW('Hygiene Data'!H20)))</f>
        <v/>
      </c>
      <c r="EB26" s="392" t="str">
        <f ca="1">+IF(OFFSET('Hygiene Data'!$H$12,0,10*ROW('Hygiene Data'!H20))="","",OFFSET('Hygiene Data'!$H$12,0,10*ROW('Hygiene Data'!H20)))</f>
        <v/>
      </c>
      <c r="EC26" s="392" t="str">
        <f ca="1">+IF(OFFSET('Hygiene Data'!$H$13,0,10*ROW('Hygiene Data'!H20))="","",OFFSET('Hygiene Data'!$H$13,0,10*ROW('Hygiene Data'!H20)))</f>
        <v/>
      </c>
      <c r="ED26" s="392" t="str">
        <f ca="1">+IF(OFFSET('Hygiene Data'!$I$11,0,10*ROW('Hygiene Data'!I20))="","",OFFSET('Hygiene Data'!$I$11,0,10*ROW('Hygiene Data'!I20)))</f>
        <v/>
      </c>
      <c r="EE26" s="392" t="str">
        <f ca="1">+IF(OFFSET('Hygiene Data'!$I$12,0,10*ROW('Hygiene Data'!I20))="","",OFFSET('Hygiene Data'!$I$12,0,10*ROW('Hygiene Data'!I20)))</f>
        <v/>
      </c>
      <c r="EF26" s="392" t="str">
        <f ca="1">+IF(OFFSET('Hygiene Data'!$I$13,0,10*ROW('Hygiene Data'!I20))="","",OFFSET('Hygiene Data'!$I$13,0,10*ROW('Hygiene Data'!I20)))</f>
        <v/>
      </c>
    </row>
    <row r="27" spans="1:136" x14ac:dyDescent="0.25">
      <c r="A27" s="501" t="str">
        <f ca="1">+IF(OFFSET('Water Data'!$B$2,0,10*ROW('Water Data'!E21))="","",OFFSET('Water Data'!$B$2,0,10*ROW('Water Data'!E21)))</f>
        <v/>
      </c>
      <c r="B27" s="50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8" t="str">
        <f t="shared" ca="1" si="0"/>
        <v/>
      </c>
      <c r="D27" s="52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2" t="str">
        <f ca="1">+IF(OFFSET('Water Data'!$D$27,0,10*ROW('Water Data'!D21))="","",OFFSET('Water Data'!$D$27,0,10*ROW('Water Data'!D21)))</f>
        <v/>
      </c>
      <c r="BT27" s="392" t="str">
        <f ca="1">+IF(OFFSET('Water Data'!$D$28,0,10*ROW('Water Data'!D21))="","",OFFSET('Water Data'!$D$28,0,10*ROW('Water Data'!D21)))</f>
        <v/>
      </c>
      <c r="BU27" s="392" t="str">
        <f ca="1">+IF(OFFSET('Water Data'!$D$29,0,10*ROW('Water Data'!D21))="","",OFFSET('Water Data'!$D$29,0,10*ROW('Water Data'!D21)))</f>
        <v/>
      </c>
      <c r="BV27" s="392" t="str">
        <f ca="1">+IF(OFFSET('Water Data'!$E$27,0,10*ROW('Water Data'!E21))="","",OFFSET('Water Data'!$E$27,0,10*ROW('Water Data'!E21)))</f>
        <v/>
      </c>
      <c r="BW27" s="392" t="str">
        <f ca="1">+IF(OFFSET('Water Data'!$E$28,0,10*ROW('Water Data'!E21))="","",OFFSET('Water Data'!$E$28,0,10*ROW('Water Data'!E21)))</f>
        <v/>
      </c>
      <c r="BX27" s="392" t="str">
        <f ca="1">+IF(OFFSET('Water Data'!$E$29,0,10*ROW('Water Data'!E21))="","",OFFSET('Water Data'!$E$29,0,10*ROW('Water Data'!E21)))</f>
        <v/>
      </c>
      <c r="BY27" s="392" t="str">
        <f ca="1">+IF(OFFSET('Water Data'!$F$27,0,10*ROW('Water Data'!F21))="","",OFFSET('Water Data'!$F$27,0,10*ROW('Water Data'!F21)))</f>
        <v/>
      </c>
      <c r="BZ27" s="392" t="str">
        <f ca="1">+IF(OFFSET('Water Data'!$F$28,0,10*ROW('Water Data'!F21))="","",OFFSET('Water Data'!$F$28,0,10*ROW('Water Data'!F21)))</f>
        <v/>
      </c>
      <c r="CA27" s="392" t="str">
        <f ca="1">+IF(OFFSET('Water Data'!$F$29,0,10*ROW('Water Data'!F21))="","",OFFSET('Water Data'!$F$29,0,10*ROW('Water Data'!F21)))</f>
        <v/>
      </c>
      <c r="CB27" s="392" t="str">
        <f ca="1">+IF(OFFSET('Water Data'!$G$27,0,10*ROW('Water Data'!G21))="","",OFFSET('Water Data'!$G$27,0,10*ROW('Water Data'!G21)))</f>
        <v/>
      </c>
      <c r="CC27" s="392" t="str">
        <f ca="1">+IF(OFFSET('Water Data'!$G$28,0,10*ROW('Water Data'!G21))="","",OFFSET('Water Data'!$G$28,0,10*ROW('Water Data'!G21)))</f>
        <v/>
      </c>
      <c r="CD27" s="392" t="str">
        <f ca="1">+IF(OFFSET('Water Data'!$G$29,0,10*ROW('Water Data'!G21))="","",OFFSET('Water Data'!$G$29,0,10*ROW('Water Data'!G21)))</f>
        <v/>
      </c>
      <c r="CE27" s="392" t="str">
        <f ca="1">+IF(OFFSET('Water Data'!$H$27,0,10*ROW('Water Data'!H21))="","",OFFSET('Water Data'!$H$27,0,10*ROW('Water Data'!H21)))</f>
        <v/>
      </c>
      <c r="CF27" s="392" t="str">
        <f ca="1">+IF(OFFSET('Water Data'!$H$28,0,10*ROW('Water Data'!H21))="","",OFFSET('Water Data'!$H$28,0,10*ROW('Water Data'!H21)))</f>
        <v/>
      </c>
      <c r="CG27" s="392" t="str">
        <f ca="1">+IF(OFFSET('Water Data'!$H$29,0,10*ROW('Water Data'!H21))="","",OFFSET('Water Data'!$H$29,0,10*ROW('Water Data'!H21)))</f>
        <v/>
      </c>
      <c r="CH27" s="392" t="str">
        <f ca="1">+IF(OFFSET('Water Data'!$I$27,0,10*ROW('Water Data'!I21))="","",OFFSET('Water Data'!$I$27,0,10*ROW('Water Data'!I21)))</f>
        <v/>
      </c>
      <c r="CI27" s="392" t="str">
        <f ca="1">+IF(OFFSET('Water Data'!$I$28,0,10*ROW('Water Data'!I21))="","",OFFSET('Water Data'!$I$28,0,10*ROW('Water Data'!I21)))</f>
        <v/>
      </c>
      <c r="CJ27" s="392" t="str">
        <f ca="1">+IF(OFFSET('Water Data'!$I$29,0,10*ROW('Water Data'!I21))="","",OFFSET('Water Data'!$I$29,0,10*ROW('Water Data'!I21)))</f>
        <v/>
      </c>
      <c r="CK27" s="392" t="str">
        <f ca="1">+IF(OFFSET('Sanitation Data'!$D$28,0,10*ROW('Sanitation Data'!D21))="","",OFFSET('Sanitation Data'!$D$28,0,10*ROW('Sanitation Data'!D21)))</f>
        <v/>
      </c>
      <c r="CL27" s="392" t="str">
        <f ca="1">+IF(OFFSET('Sanitation Data'!$D$29,0,10*ROW('Sanitation Data'!D21))="","",OFFSET('Sanitation Data'!$D$29,0,10*ROW('Sanitation Data'!D21)))</f>
        <v/>
      </c>
      <c r="CM27" s="392" t="str">
        <f ca="1">+IF(OFFSET('Sanitation Data'!$D$30,0,10*ROW('Sanitation Data'!D21))="","",OFFSET('Sanitation Data'!$D$30,0,10*ROW('Sanitation Data'!D21)))</f>
        <v/>
      </c>
      <c r="CN27" s="392" t="str">
        <f ca="1">+IF(OFFSET('Sanitation Data'!$D$31,0,10*ROW('Sanitation Data'!D21))="","",OFFSET('Sanitation Data'!$D$31,0,10*ROW('Sanitation Data'!D21)))</f>
        <v/>
      </c>
      <c r="CO27" s="392" t="str">
        <f ca="1">+IF(OFFSET('Sanitation Data'!$D$32,0,10*ROW('Sanitation Data'!D21))="","",OFFSET('Sanitation Data'!$D$32,0,10*ROW('Sanitation Data'!D21)))</f>
        <v/>
      </c>
      <c r="CP27" s="392" t="str">
        <f ca="1">+IF(OFFSET('Sanitation Data'!$E$28,0,10*ROW('Sanitation Data'!E21))="","",OFFSET('Sanitation Data'!$E$28,0,10*ROW('Sanitation Data'!E21)))</f>
        <v/>
      </c>
      <c r="CQ27" s="392" t="str">
        <f ca="1">+IF(OFFSET('Sanitation Data'!$E$29,0,10*ROW('Sanitation Data'!E21))="","",OFFSET('Sanitation Data'!$E$29,0,10*ROW('Sanitation Data'!E21)))</f>
        <v/>
      </c>
      <c r="CR27" s="392" t="str">
        <f ca="1">+IF(OFFSET('Sanitation Data'!$E$30,0,10*ROW('Sanitation Data'!E21))="","",OFFSET('Sanitation Data'!$E$30,0,10*ROW('Sanitation Data'!E21)))</f>
        <v/>
      </c>
      <c r="CS27" s="392" t="str">
        <f ca="1">+IF(OFFSET('Sanitation Data'!$E$31,0,10*ROW('Sanitation Data'!E21))="","",OFFSET('Sanitation Data'!$E$31,0,10*ROW('Sanitation Data'!E21)))</f>
        <v/>
      </c>
      <c r="CT27" s="392" t="str">
        <f ca="1">+IF(OFFSET('Sanitation Data'!$E$32,0,10*ROW('Sanitation Data'!E21))="","",OFFSET('Sanitation Data'!$E$32,0,10*ROW('Sanitation Data'!E21)))</f>
        <v/>
      </c>
      <c r="CU27" s="392" t="str">
        <f ca="1">+IF(OFFSET('Sanitation Data'!$F$28,0,10*ROW('Sanitation Data'!F21))="","",OFFSET('Sanitation Data'!$F$28,0,10*ROW('Sanitation Data'!F21)))</f>
        <v/>
      </c>
      <c r="CV27" s="392" t="str">
        <f ca="1">+IF(OFFSET('Sanitation Data'!$F$29,0,10*ROW('Sanitation Data'!F21))="","",OFFSET('Sanitation Data'!$F$29,0,10*ROW('Sanitation Data'!F21)))</f>
        <v/>
      </c>
      <c r="CW27" s="392" t="str">
        <f ca="1">+IF(OFFSET('Sanitation Data'!$F$30,0,10*ROW('Sanitation Data'!F21))="","",OFFSET('Sanitation Data'!$F$30,0,10*ROW('Sanitation Data'!F21)))</f>
        <v/>
      </c>
      <c r="CX27" s="392" t="str">
        <f ca="1">+IF(OFFSET('Sanitation Data'!$F$31,0,10*ROW('Sanitation Data'!F21))="","",OFFSET('Sanitation Data'!$F$31,0,10*ROW('Sanitation Data'!F21)))</f>
        <v/>
      </c>
      <c r="CY27" s="392" t="str">
        <f ca="1">+IF(OFFSET('Sanitation Data'!$F$32,0,10*ROW('Sanitation Data'!F21))="","",OFFSET('Sanitation Data'!$F$32,0,10*ROW('Sanitation Data'!F21)))</f>
        <v/>
      </c>
      <c r="CZ27" s="392" t="str">
        <f ca="1">+IF(OFFSET('Sanitation Data'!$G$28,0,10*ROW('Sanitation Data'!G21))="","",OFFSET('Sanitation Data'!$G$28,0,10*ROW('Sanitation Data'!G21)))</f>
        <v/>
      </c>
      <c r="DA27" s="392" t="str">
        <f ca="1">+IF(OFFSET('Sanitation Data'!$G$29,0,10*ROW('Sanitation Data'!G21))="","",OFFSET('Sanitation Data'!$G$29,0,10*ROW('Sanitation Data'!G21)))</f>
        <v/>
      </c>
      <c r="DB27" s="392" t="str">
        <f ca="1">+IF(OFFSET('Sanitation Data'!$G$30,0,10*ROW('Sanitation Data'!G21))="","",OFFSET('Sanitation Data'!$G$30,0,10*ROW('Sanitation Data'!G21)))</f>
        <v/>
      </c>
      <c r="DC27" s="392" t="str">
        <f ca="1">+IF(OFFSET('Sanitation Data'!$G$31,0,10*ROW('Sanitation Data'!G21))="","",OFFSET('Sanitation Data'!$G$31,0,10*ROW('Sanitation Data'!G21)))</f>
        <v/>
      </c>
      <c r="DD27" s="392" t="str">
        <f ca="1">+IF(OFFSET('Sanitation Data'!$G$32,0,10*ROW('Sanitation Data'!G21))="","",OFFSET('Sanitation Data'!$G$32,0,10*ROW('Sanitation Data'!G21)))</f>
        <v/>
      </c>
      <c r="DE27" s="392" t="str">
        <f ca="1">+IF(OFFSET('Sanitation Data'!$H$28,0,10*ROW('Sanitation Data'!H21))="","",OFFSET('Sanitation Data'!$H$28,0,10*ROW('Sanitation Data'!H21)))</f>
        <v/>
      </c>
      <c r="DF27" s="392" t="str">
        <f ca="1">+IF(OFFSET('Sanitation Data'!$H$29,0,10*ROW('Sanitation Data'!H21))="","",OFFSET('Sanitation Data'!$H$29,0,10*ROW('Sanitation Data'!H21)))</f>
        <v/>
      </c>
      <c r="DG27" s="392" t="str">
        <f ca="1">+IF(OFFSET('Sanitation Data'!$H$30,0,10*ROW('Sanitation Data'!H21))="","",OFFSET('Sanitation Data'!$H$30,0,10*ROW('Sanitation Data'!H21)))</f>
        <v/>
      </c>
      <c r="DH27" s="392" t="str">
        <f ca="1">+IF(OFFSET('Sanitation Data'!$H$31,0,10*ROW('Sanitation Data'!H21))="","",OFFSET('Sanitation Data'!$H$31,0,10*ROW('Sanitation Data'!H21)))</f>
        <v/>
      </c>
      <c r="DI27" s="392" t="str">
        <f ca="1">+IF(OFFSET('Sanitation Data'!$H$32,0,10*ROW('Sanitation Data'!H21))="","",OFFSET('Sanitation Data'!$H$32,0,10*ROW('Sanitation Data'!H21)))</f>
        <v/>
      </c>
      <c r="DJ27" s="392" t="str">
        <f ca="1">+IF(OFFSET('Sanitation Data'!$I$28,0,10*ROW('Sanitation Data'!I21))="","",OFFSET('Sanitation Data'!$I$28,0,10*ROW('Sanitation Data'!I21)))</f>
        <v/>
      </c>
      <c r="DK27" s="392" t="str">
        <f ca="1">+IF(OFFSET('Sanitation Data'!$I$29,0,10*ROW('Sanitation Data'!I21))="","",OFFSET('Sanitation Data'!$I$29,0,10*ROW('Sanitation Data'!I21)))</f>
        <v/>
      </c>
      <c r="DL27" s="392" t="str">
        <f ca="1">+IF(OFFSET('Sanitation Data'!$I$30,0,10*ROW('Sanitation Data'!I21))="","",OFFSET('Sanitation Data'!$I$30,0,10*ROW('Sanitation Data'!I21)))</f>
        <v/>
      </c>
      <c r="DM27" s="392" t="str">
        <f ca="1">+IF(OFFSET('Sanitation Data'!$I$31,0,10*ROW('Sanitation Data'!I21))="","",OFFSET('Sanitation Data'!$I$31,0,10*ROW('Sanitation Data'!I21)))</f>
        <v/>
      </c>
      <c r="DN27" s="392" t="str">
        <f ca="1">+IF(OFFSET('Sanitation Data'!$I$32,0,10*ROW('Sanitation Data'!I21))="","",OFFSET('Sanitation Data'!$I$32,0,10*ROW('Sanitation Data'!I21)))</f>
        <v/>
      </c>
      <c r="DO27" s="392" t="str">
        <f ca="1">+IF(OFFSET('Hygiene Data'!$D$11,0,10*ROW('Hygiene Data'!D21))="","",OFFSET('Hygiene Data'!$D$11,0,10*ROW('Hygiene Data'!D21)))</f>
        <v/>
      </c>
      <c r="DP27" s="392" t="str">
        <f ca="1">+IF(OFFSET('Hygiene Data'!$D$12,0,10*ROW('Hygiene Data'!D21))="","",OFFSET('Hygiene Data'!$D$12,0,10*ROW('Hygiene Data'!D21)))</f>
        <v/>
      </c>
      <c r="DQ27" s="392" t="str">
        <f ca="1">+IF(OFFSET('Hygiene Data'!$D$13,0,10*ROW('Hygiene Data'!D21))="","",OFFSET('Hygiene Data'!$D$13,0,10*ROW('Hygiene Data'!D21)))</f>
        <v/>
      </c>
      <c r="DR27" s="392" t="str">
        <f ca="1">+IF(OFFSET('Hygiene Data'!$E$11,0,10*ROW('Hygiene Data'!E21))="","",OFFSET('Hygiene Data'!$E$11,0,10*ROW('Hygiene Data'!E21)))</f>
        <v/>
      </c>
      <c r="DS27" s="392" t="str">
        <f ca="1">+IF(OFFSET('Hygiene Data'!$E$12,0,10*ROW('Hygiene Data'!E21))="","",OFFSET('Hygiene Data'!$E$12,0,10*ROW('Hygiene Data'!E21)))</f>
        <v/>
      </c>
      <c r="DT27" s="392" t="str">
        <f ca="1">+IF(OFFSET('Hygiene Data'!$E$13,0,10*ROW('Hygiene Data'!E21))="","",OFFSET('Hygiene Data'!$E$13,0,10*ROW('Hygiene Data'!E21)))</f>
        <v/>
      </c>
      <c r="DU27" s="392" t="str">
        <f ca="1">+IF(OFFSET('Hygiene Data'!$F$11,0,10*ROW('Hygiene Data'!F21))="","",OFFSET('Hygiene Data'!$F$11,0,10*ROW('Hygiene Data'!F21)))</f>
        <v/>
      </c>
      <c r="DV27" s="392" t="str">
        <f ca="1">+IF(OFFSET('Hygiene Data'!$F$12,0,10*ROW('Hygiene Data'!F21))="","",OFFSET('Hygiene Data'!$F$12,0,10*ROW('Hygiene Data'!F21)))</f>
        <v/>
      </c>
      <c r="DW27" s="392" t="str">
        <f ca="1">+IF(OFFSET('Hygiene Data'!$F$13,0,10*ROW('Hygiene Data'!F21))="","",OFFSET('Hygiene Data'!$F$13,0,10*ROW('Hygiene Data'!F21)))</f>
        <v/>
      </c>
      <c r="DX27" s="392" t="str">
        <f ca="1">+IF(OFFSET('Hygiene Data'!$G$11,0,10*ROW('Hygiene Data'!G21))="","",OFFSET('Hygiene Data'!$G$11,0,10*ROW('Hygiene Data'!G21)))</f>
        <v/>
      </c>
      <c r="DY27" s="392" t="str">
        <f ca="1">+IF(OFFSET('Hygiene Data'!$G$12,0,10*ROW('Hygiene Data'!G21))="","",OFFSET('Hygiene Data'!$G$12,0,10*ROW('Hygiene Data'!G21)))</f>
        <v/>
      </c>
      <c r="DZ27" s="392" t="str">
        <f ca="1">+IF(OFFSET('Hygiene Data'!$G$13,0,10*ROW('Hygiene Data'!G21))="","",OFFSET('Hygiene Data'!$G$13,0,10*ROW('Hygiene Data'!G21)))</f>
        <v/>
      </c>
      <c r="EA27" s="392" t="str">
        <f ca="1">+IF(OFFSET('Hygiene Data'!$H$11,0,10*ROW('Hygiene Data'!H21))="","",OFFSET('Hygiene Data'!$H$11,0,10*ROW('Hygiene Data'!H21)))</f>
        <v/>
      </c>
      <c r="EB27" s="392" t="str">
        <f ca="1">+IF(OFFSET('Hygiene Data'!$H$12,0,10*ROW('Hygiene Data'!H21))="","",OFFSET('Hygiene Data'!$H$12,0,10*ROW('Hygiene Data'!H21)))</f>
        <v/>
      </c>
      <c r="EC27" s="392" t="str">
        <f ca="1">+IF(OFFSET('Hygiene Data'!$H$13,0,10*ROW('Hygiene Data'!H21))="","",OFFSET('Hygiene Data'!$H$13,0,10*ROW('Hygiene Data'!H21)))</f>
        <v/>
      </c>
      <c r="ED27" s="392" t="str">
        <f ca="1">+IF(OFFSET('Hygiene Data'!$I$11,0,10*ROW('Hygiene Data'!I21))="","",OFFSET('Hygiene Data'!$I$11,0,10*ROW('Hygiene Data'!I21)))</f>
        <v/>
      </c>
      <c r="EE27" s="392" t="str">
        <f ca="1">+IF(OFFSET('Hygiene Data'!$I$12,0,10*ROW('Hygiene Data'!I21))="","",OFFSET('Hygiene Data'!$I$12,0,10*ROW('Hygiene Data'!I21)))</f>
        <v/>
      </c>
      <c r="EF27" s="392" t="str">
        <f ca="1">+IF(OFFSET('Hygiene Data'!$I$13,0,10*ROW('Hygiene Data'!I21))="","",OFFSET('Hygiene Data'!$I$13,0,10*ROW('Hygiene Data'!I21)))</f>
        <v/>
      </c>
    </row>
    <row r="28" spans="1:136" x14ac:dyDescent="0.25">
      <c r="A28" s="501" t="str">
        <f ca="1">+IF(OFFSET('Water Data'!$B$2,0,10*ROW('Water Data'!E22))="","",OFFSET('Water Data'!$B$2,0,10*ROW('Water Data'!E22)))</f>
        <v/>
      </c>
      <c r="B28" s="50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8" t="str">
        <f t="shared" ca="1" si="0"/>
        <v/>
      </c>
      <c r="D28" s="52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2" t="str">
        <f ca="1">+IF(OFFSET('Water Data'!$D$27,0,10*ROW('Water Data'!D22))="","",OFFSET('Water Data'!$D$27,0,10*ROW('Water Data'!D22)))</f>
        <v/>
      </c>
      <c r="BT28" s="392" t="str">
        <f ca="1">+IF(OFFSET('Water Data'!$D$28,0,10*ROW('Water Data'!D22))="","",OFFSET('Water Data'!$D$28,0,10*ROW('Water Data'!D22)))</f>
        <v/>
      </c>
      <c r="BU28" s="392" t="str">
        <f ca="1">+IF(OFFSET('Water Data'!$D$29,0,10*ROW('Water Data'!D22))="","",OFFSET('Water Data'!$D$29,0,10*ROW('Water Data'!D22)))</f>
        <v/>
      </c>
      <c r="BV28" s="392" t="str">
        <f ca="1">+IF(OFFSET('Water Data'!$E$27,0,10*ROW('Water Data'!E22))="","",OFFSET('Water Data'!$E$27,0,10*ROW('Water Data'!E22)))</f>
        <v/>
      </c>
      <c r="BW28" s="392" t="str">
        <f ca="1">+IF(OFFSET('Water Data'!$E$28,0,10*ROW('Water Data'!E22))="","",OFFSET('Water Data'!$E$28,0,10*ROW('Water Data'!E22)))</f>
        <v/>
      </c>
      <c r="BX28" s="392" t="str">
        <f ca="1">+IF(OFFSET('Water Data'!$E$29,0,10*ROW('Water Data'!E22))="","",OFFSET('Water Data'!$E$29,0,10*ROW('Water Data'!E22)))</f>
        <v/>
      </c>
      <c r="BY28" s="392" t="str">
        <f ca="1">+IF(OFFSET('Water Data'!$F$27,0,10*ROW('Water Data'!F22))="","",OFFSET('Water Data'!$F$27,0,10*ROW('Water Data'!F22)))</f>
        <v/>
      </c>
      <c r="BZ28" s="392" t="str">
        <f ca="1">+IF(OFFSET('Water Data'!$F$28,0,10*ROW('Water Data'!F22))="","",OFFSET('Water Data'!$F$28,0,10*ROW('Water Data'!F22)))</f>
        <v/>
      </c>
      <c r="CA28" s="392" t="str">
        <f ca="1">+IF(OFFSET('Water Data'!$F$29,0,10*ROW('Water Data'!F22))="","",OFFSET('Water Data'!$F$29,0,10*ROW('Water Data'!F22)))</f>
        <v/>
      </c>
      <c r="CB28" s="392" t="str">
        <f ca="1">+IF(OFFSET('Water Data'!$G$27,0,10*ROW('Water Data'!G22))="","",OFFSET('Water Data'!$G$27,0,10*ROW('Water Data'!G22)))</f>
        <v/>
      </c>
      <c r="CC28" s="392" t="str">
        <f ca="1">+IF(OFFSET('Water Data'!$G$28,0,10*ROW('Water Data'!G22))="","",OFFSET('Water Data'!$G$28,0,10*ROW('Water Data'!G22)))</f>
        <v/>
      </c>
      <c r="CD28" s="392" t="str">
        <f ca="1">+IF(OFFSET('Water Data'!$G$29,0,10*ROW('Water Data'!G22))="","",OFFSET('Water Data'!$G$29,0,10*ROW('Water Data'!G22)))</f>
        <v/>
      </c>
      <c r="CE28" s="392" t="str">
        <f ca="1">+IF(OFFSET('Water Data'!$H$27,0,10*ROW('Water Data'!H22))="","",OFFSET('Water Data'!$H$27,0,10*ROW('Water Data'!H22)))</f>
        <v/>
      </c>
      <c r="CF28" s="392" t="str">
        <f ca="1">+IF(OFFSET('Water Data'!$H$28,0,10*ROW('Water Data'!H22))="","",OFFSET('Water Data'!$H$28,0,10*ROW('Water Data'!H22)))</f>
        <v/>
      </c>
      <c r="CG28" s="392" t="str">
        <f ca="1">+IF(OFFSET('Water Data'!$H$29,0,10*ROW('Water Data'!H22))="","",OFFSET('Water Data'!$H$29,0,10*ROW('Water Data'!H22)))</f>
        <v/>
      </c>
      <c r="CH28" s="392" t="str">
        <f ca="1">+IF(OFFSET('Water Data'!$I$27,0,10*ROW('Water Data'!I22))="","",OFFSET('Water Data'!$I$27,0,10*ROW('Water Data'!I22)))</f>
        <v/>
      </c>
      <c r="CI28" s="392" t="str">
        <f ca="1">+IF(OFFSET('Water Data'!$I$28,0,10*ROW('Water Data'!I22))="","",OFFSET('Water Data'!$I$28,0,10*ROW('Water Data'!I22)))</f>
        <v/>
      </c>
      <c r="CJ28" s="392" t="str">
        <f ca="1">+IF(OFFSET('Water Data'!$I$29,0,10*ROW('Water Data'!I22))="","",OFFSET('Water Data'!$I$29,0,10*ROW('Water Data'!I22)))</f>
        <v/>
      </c>
      <c r="CK28" s="392" t="str">
        <f ca="1">+IF(OFFSET('Sanitation Data'!$D$28,0,10*ROW('Sanitation Data'!D22))="","",OFFSET('Sanitation Data'!$D$28,0,10*ROW('Sanitation Data'!D22)))</f>
        <v/>
      </c>
      <c r="CL28" s="392" t="str">
        <f ca="1">+IF(OFFSET('Sanitation Data'!$D$29,0,10*ROW('Sanitation Data'!D22))="","",OFFSET('Sanitation Data'!$D$29,0,10*ROW('Sanitation Data'!D22)))</f>
        <v/>
      </c>
      <c r="CM28" s="392" t="str">
        <f ca="1">+IF(OFFSET('Sanitation Data'!$D$30,0,10*ROW('Sanitation Data'!D22))="","",OFFSET('Sanitation Data'!$D$30,0,10*ROW('Sanitation Data'!D22)))</f>
        <v/>
      </c>
      <c r="CN28" s="392" t="str">
        <f ca="1">+IF(OFFSET('Sanitation Data'!$D$31,0,10*ROW('Sanitation Data'!D22))="","",OFFSET('Sanitation Data'!$D$31,0,10*ROW('Sanitation Data'!D22)))</f>
        <v/>
      </c>
      <c r="CO28" s="392" t="str">
        <f ca="1">+IF(OFFSET('Sanitation Data'!$D$32,0,10*ROW('Sanitation Data'!D22))="","",OFFSET('Sanitation Data'!$D$32,0,10*ROW('Sanitation Data'!D22)))</f>
        <v/>
      </c>
      <c r="CP28" s="392" t="str">
        <f ca="1">+IF(OFFSET('Sanitation Data'!$E$28,0,10*ROW('Sanitation Data'!E22))="","",OFFSET('Sanitation Data'!$E$28,0,10*ROW('Sanitation Data'!E22)))</f>
        <v/>
      </c>
      <c r="CQ28" s="392" t="str">
        <f ca="1">+IF(OFFSET('Sanitation Data'!$E$29,0,10*ROW('Sanitation Data'!E22))="","",OFFSET('Sanitation Data'!$E$29,0,10*ROW('Sanitation Data'!E22)))</f>
        <v/>
      </c>
      <c r="CR28" s="392" t="str">
        <f ca="1">+IF(OFFSET('Sanitation Data'!$E$30,0,10*ROW('Sanitation Data'!E22))="","",OFFSET('Sanitation Data'!$E$30,0,10*ROW('Sanitation Data'!E22)))</f>
        <v/>
      </c>
      <c r="CS28" s="392" t="str">
        <f ca="1">+IF(OFFSET('Sanitation Data'!$E$31,0,10*ROW('Sanitation Data'!E22))="","",OFFSET('Sanitation Data'!$E$31,0,10*ROW('Sanitation Data'!E22)))</f>
        <v/>
      </c>
      <c r="CT28" s="392" t="str">
        <f ca="1">+IF(OFFSET('Sanitation Data'!$E$32,0,10*ROW('Sanitation Data'!E22))="","",OFFSET('Sanitation Data'!$E$32,0,10*ROW('Sanitation Data'!E22)))</f>
        <v/>
      </c>
      <c r="CU28" s="392" t="str">
        <f ca="1">+IF(OFFSET('Sanitation Data'!$F$28,0,10*ROW('Sanitation Data'!F22))="","",OFFSET('Sanitation Data'!$F$28,0,10*ROW('Sanitation Data'!F22)))</f>
        <v/>
      </c>
      <c r="CV28" s="392" t="str">
        <f ca="1">+IF(OFFSET('Sanitation Data'!$F$29,0,10*ROW('Sanitation Data'!F22))="","",OFFSET('Sanitation Data'!$F$29,0,10*ROW('Sanitation Data'!F22)))</f>
        <v/>
      </c>
      <c r="CW28" s="392" t="str">
        <f ca="1">+IF(OFFSET('Sanitation Data'!$F$30,0,10*ROW('Sanitation Data'!F22))="","",OFFSET('Sanitation Data'!$F$30,0,10*ROW('Sanitation Data'!F22)))</f>
        <v/>
      </c>
      <c r="CX28" s="392" t="str">
        <f ca="1">+IF(OFFSET('Sanitation Data'!$F$31,0,10*ROW('Sanitation Data'!F22))="","",OFFSET('Sanitation Data'!$F$31,0,10*ROW('Sanitation Data'!F22)))</f>
        <v/>
      </c>
      <c r="CY28" s="392" t="str">
        <f ca="1">+IF(OFFSET('Sanitation Data'!$F$32,0,10*ROW('Sanitation Data'!F22))="","",OFFSET('Sanitation Data'!$F$32,0,10*ROW('Sanitation Data'!F22)))</f>
        <v/>
      </c>
      <c r="CZ28" s="392" t="str">
        <f ca="1">+IF(OFFSET('Sanitation Data'!$G$28,0,10*ROW('Sanitation Data'!G22))="","",OFFSET('Sanitation Data'!$G$28,0,10*ROW('Sanitation Data'!G22)))</f>
        <v/>
      </c>
      <c r="DA28" s="392" t="str">
        <f ca="1">+IF(OFFSET('Sanitation Data'!$G$29,0,10*ROW('Sanitation Data'!G22))="","",OFFSET('Sanitation Data'!$G$29,0,10*ROW('Sanitation Data'!G22)))</f>
        <v/>
      </c>
      <c r="DB28" s="392" t="str">
        <f ca="1">+IF(OFFSET('Sanitation Data'!$G$30,0,10*ROW('Sanitation Data'!G22))="","",OFFSET('Sanitation Data'!$G$30,0,10*ROW('Sanitation Data'!G22)))</f>
        <v/>
      </c>
      <c r="DC28" s="392" t="str">
        <f ca="1">+IF(OFFSET('Sanitation Data'!$G$31,0,10*ROW('Sanitation Data'!G22))="","",OFFSET('Sanitation Data'!$G$31,0,10*ROW('Sanitation Data'!G22)))</f>
        <v/>
      </c>
      <c r="DD28" s="392" t="str">
        <f ca="1">+IF(OFFSET('Sanitation Data'!$G$32,0,10*ROW('Sanitation Data'!G22))="","",OFFSET('Sanitation Data'!$G$32,0,10*ROW('Sanitation Data'!G22)))</f>
        <v/>
      </c>
      <c r="DE28" s="392" t="str">
        <f ca="1">+IF(OFFSET('Sanitation Data'!$H$28,0,10*ROW('Sanitation Data'!H22))="","",OFFSET('Sanitation Data'!$H$28,0,10*ROW('Sanitation Data'!H22)))</f>
        <v/>
      </c>
      <c r="DF28" s="392" t="str">
        <f ca="1">+IF(OFFSET('Sanitation Data'!$H$29,0,10*ROW('Sanitation Data'!H22))="","",OFFSET('Sanitation Data'!$H$29,0,10*ROW('Sanitation Data'!H22)))</f>
        <v/>
      </c>
      <c r="DG28" s="392" t="str">
        <f ca="1">+IF(OFFSET('Sanitation Data'!$H$30,0,10*ROW('Sanitation Data'!H22))="","",OFFSET('Sanitation Data'!$H$30,0,10*ROW('Sanitation Data'!H22)))</f>
        <v/>
      </c>
      <c r="DH28" s="392" t="str">
        <f ca="1">+IF(OFFSET('Sanitation Data'!$H$31,0,10*ROW('Sanitation Data'!H22))="","",OFFSET('Sanitation Data'!$H$31,0,10*ROW('Sanitation Data'!H22)))</f>
        <v/>
      </c>
      <c r="DI28" s="392" t="str">
        <f ca="1">+IF(OFFSET('Sanitation Data'!$H$32,0,10*ROW('Sanitation Data'!H22))="","",OFFSET('Sanitation Data'!$H$32,0,10*ROW('Sanitation Data'!H22)))</f>
        <v/>
      </c>
      <c r="DJ28" s="392" t="str">
        <f ca="1">+IF(OFFSET('Sanitation Data'!$I$28,0,10*ROW('Sanitation Data'!I22))="","",OFFSET('Sanitation Data'!$I$28,0,10*ROW('Sanitation Data'!I22)))</f>
        <v/>
      </c>
      <c r="DK28" s="392" t="str">
        <f ca="1">+IF(OFFSET('Sanitation Data'!$I$29,0,10*ROW('Sanitation Data'!I22))="","",OFFSET('Sanitation Data'!$I$29,0,10*ROW('Sanitation Data'!I22)))</f>
        <v/>
      </c>
      <c r="DL28" s="392" t="str">
        <f ca="1">+IF(OFFSET('Sanitation Data'!$I$30,0,10*ROW('Sanitation Data'!I22))="","",OFFSET('Sanitation Data'!$I$30,0,10*ROW('Sanitation Data'!I22)))</f>
        <v/>
      </c>
      <c r="DM28" s="392" t="str">
        <f ca="1">+IF(OFFSET('Sanitation Data'!$I$31,0,10*ROW('Sanitation Data'!I22))="","",OFFSET('Sanitation Data'!$I$31,0,10*ROW('Sanitation Data'!I22)))</f>
        <v/>
      </c>
      <c r="DN28" s="392" t="str">
        <f ca="1">+IF(OFFSET('Sanitation Data'!$I$32,0,10*ROW('Sanitation Data'!I22))="","",OFFSET('Sanitation Data'!$I$32,0,10*ROW('Sanitation Data'!I22)))</f>
        <v/>
      </c>
      <c r="DO28" s="392" t="str">
        <f ca="1">+IF(OFFSET('Hygiene Data'!$D$11,0,10*ROW('Hygiene Data'!D22))="","",OFFSET('Hygiene Data'!$D$11,0,10*ROW('Hygiene Data'!D22)))</f>
        <v/>
      </c>
      <c r="DP28" s="392" t="str">
        <f ca="1">+IF(OFFSET('Hygiene Data'!$D$12,0,10*ROW('Hygiene Data'!D22))="","",OFFSET('Hygiene Data'!$D$12,0,10*ROW('Hygiene Data'!D22)))</f>
        <v/>
      </c>
      <c r="DQ28" s="392" t="str">
        <f ca="1">+IF(OFFSET('Hygiene Data'!$D$13,0,10*ROW('Hygiene Data'!D22))="","",OFFSET('Hygiene Data'!$D$13,0,10*ROW('Hygiene Data'!D22)))</f>
        <v/>
      </c>
      <c r="DR28" s="392" t="str">
        <f ca="1">+IF(OFFSET('Hygiene Data'!$E$11,0,10*ROW('Hygiene Data'!E22))="","",OFFSET('Hygiene Data'!$E$11,0,10*ROW('Hygiene Data'!E22)))</f>
        <v/>
      </c>
      <c r="DS28" s="392" t="str">
        <f ca="1">+IF(OFFSET('Hygiene Data'!$E$12,0,10*ROW('Hygiene Data'!E22))="","",OFFSET('Hygiene Data'!$E$12,0,10*ROW('Hygiene Data'!E22)))</f>
        <v/>
      </c>
      <c r="DT28" s="392" t="str">
        <f ca="1">+IF(OFFSET('Hygiene Data'!$E$13,0,10*ROW('Hygiene Data'!E22))="","",OFFSET('Hygiene Data'!$E$13,0,10*ROW('Hygiene Data'!E22)))</f>
        <v/>
      </c>
      <c r="DU28" s="392" t="str">
        <f ca="1">+IF(OFFSET('Hygiene Data'!$F$11,0,10*ROW('Hygiene Data'!F22))="","",OFFSET('Hygiene Data'!$F$11,0,10*ROW('Hygiene Data'!F22)))</f>
        <v/>
      </c>
      <c r="DV28" s="392" t="str">
        <f ca="1">+IF(OFFSET('Hygiene Data'!$F$12,0,10*ROW('Hygiene Data'!F22))="","",OFFSET('Hygiene Data'!$F$12,0,10*ROW('Hygiene Data'!F22)))</f>
        <v/>
      </c>
      <c r="DW28" s="392" t="str">
        <f ca="1">+IF(OFFSET('Hygiene Data'!$F$13,0,10*ROW('Hygiene Data'!F22))="","",OFFSET('Hygiene Data'!$F$13,0,10*ROW('Hygiene Data'!F22)))</f>
        <v/>
      </c>
      <c r="DX28" s="392" t="str">
        <f ca="1">+IF(OFFSET('Hygiene Data'!$G$11,0,10*ROW('Hygiene Data'!G22))="","",OFFSET('Hygiene Data'!$G$11,0,10*ROW('Hygiene Data'!G22)))</f>
        <v/>
      </c>
      <c r="DY28" s="392" t="str">
        <f ca="1">+IF(OFFSET('Hygiene Data'!$G$12,0,10*ROW('Hygiene Data'!G22))="","",OFFSET('Hygiene Data'!$G$12,0,10*ROW('Hygiene Data'!G22)))</f>
        <v/>
      </c>
      <c r="DZ28" s="392" t="str">
        <f ca="1">+IF(OFFSET('Hygiene Data'!$G$13,0,10*ROW('Hygiene Data'!G22))="","",OFFSET('Hygiene Data'!$G$13,0,10*ROW('Hygiene Data'!G22)))</f>
        <v/>
      </c>
      <c r="EA28" s="392" t="str">
        <f ca="1">+IF(OFFSET('Hygiene Data'!$H$11,0,10*ROW('Hygiene Data'!H22))="","",OFFSET('Hygiene Data'!$H$11,0,10*ROW('Hygiene Data'!H22)))</f>
        <v/>
      </c>
      <c r="EB28" s="392" t="str">
        <f ca="1">+IF(OFFSET('Hygiene Data'!$H$12,0,10*ROW('Hygiene Data'!H22))="","",OFFSET('Hygiene Data'!$H$12,0,10*ROW('Hygiene Data'!H22)))</f>
        <v/>
      </c>
      <c r="EC28" s="392" t="str">
        <f ca="1">+IF(OFFSET('Hygiene Data'!$H$13,0,10*ROW('Hygiene Data'!H22))="","",OFFSET('Hygiene Data'!$H$13,0,10*ROW('Hygiene Data'!H22)))</f>
        <v/>
      </c>
      <c r="ED28" s="392" t="str">
        <f ca="1">+IF(OFFSET('Hygiene Data'!$I$11,0,10*ROW('Hygiene Data'!I22))="","",OFFSET('Hygiene Data'!$I$11,0,10*ROW('Hygiene Data'!I22)))</f>
        <v/>
      </c>
      <c r="EE28" s="392" t="str">
        <f ca="1">+IF(OFFSET('Hygiene Data'!$I$12,0,10*ROW('Hygiene Data'!I22))="","",OFFSET('Hygiene Data'!$I$12,0,10*ROW('Hygiene Data'!I22)))</f>
        <v/>
      </c>
      <c r="EF28" s="392" t="str">
        <f ca="1">+IF(OFFSET('Hygiene Data'!$I$13,0,10*ROW('Hygiene Data'!I22))="","",OFFSET('Hygiene Data'!$I$13,0,10*ROW('Hygiene Data'!I22)))</f>
        <v/>
      </c>
    </row>
    <row r="29" spans="1:136" x14ac:dyDescent="0.25">
      <c r="A29" s="501" t="str">
        <f ca="1">+IF(OFFSET('Water Data'!$B$2,0,10*ROW('Water Data'!E23))="","",OFFSET('Water Data'!$B$2,0,10*ROW('Water Data'!E23)))</f>
        <v/>
      </c>
      <c r="B29" s="50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8" t="str">
        <f t="shared" ca="1" si="0"/>
        <v/>
      </c>
      <c r="D29" s="52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2" t="str">
        <f ca="1">+IF(OFFSET('Water Data'!$D$27,0,10*ROW('Water Data'!D23))="","",OFFSET('Water Data'!$D$27,0,10*ROW('Water Data'!D23)))</f>
        <v/>
      </c>
      <c r="BT29" s="392" t="str">
        <f ca="1">+IF(OFFSET('Water Data'!$D$28,0,10*ROW('Water Data'!D23))="","",OFFSET('Water Data'!$D$28,0,10*ROW('Water Data'!D23)))</f>
        <v/>
      </c>
      <c r="BU29" s="392" t="str">
        <f ca="1">+IF(OFFSET('Water Data'!$D$29,0,10*ROW('Water Data'!D23))="","",OFFSET('Water Data'!$D$29,0,10*ROW('Water Data'!D23)))</f>
        <v/>
      </c>
      <c r="BV29" s="392" t="str">
        <f ca="1">+IF(OFFSET('Water Data'!$E$27,0,10*ROW('Water Data'!E23))="","",OFFSET('Water Data'!$E$27,0,10*ROW('Water Data'!E23)))</f>
        <v/>
      </c>
      <c r="BW29" s="392" t="str">
        <f ca="1">+IF(OFFSET('Water Data'!$E$28,0,10*ROW('Water Data'!E23))="","",OFFSET('Water Data'!$E$28,0,10*ROW('Water Data'!E23)))</f>
        <v/>
      </c>
      <c r="BX29" s="392" t="str">
        <f ca="1">+IF(OFFSET('Water Data'!$E$29,0,10*ROW('Water Data'!E23))="","",OFFSET('Water Data'!$E$29,0,10*ROW('Water Data'!E23)))</f>
        <v/>
      </c>
      <c r="BY29" s="392" t="str">
        <f ca="1">+IF(OFFSET('Water Data'!$F$27,0,10*ROW('Water Data'!F23))="","",OFFSET('Water Data'!$F$27,0,10*ROW('Water Data'!F23)))</f>
        <v/>
      </c>
      <c r="BZ29" s="392" t="str">
        <f ca="1">+IF(OFFSET('Water Data'!$F$28,0,10*ROW('Water Data'!F23))="","",OFFSET('Water Data'!$F$28,0,10*ROW('Water Data'!F23)))</f>
        <v/>
      </c>
      <c r="CA29" s="392" t="str">
        <f ca="1">+IF(OFFSET('Water Data'!$F$29,0,10*ROW('Water Data'!F23))="","",OFFSET('Water Data'!$F$29,0,10*ROW('Water Data'!F23)))</f>
        <v/>
      </c>
      <c r="CB29" s="392" t="str">
        <f ca="1">+IF(OFFSET('Water Data'!$G$27,0,10*ROW('Water Data'!G23))="","",OFFSET('Water Data'!$G$27,0,10*ROW('Water Data'!G23)))</f>
        <v/>
      </c>
      <c r="CC29" s="392" t="str">
        <f ca="1">+IF(OFFSET('Water Data'!$G$28,0,10*ROW('Water Data'!G23))="","",OFFSET('Water Data'!$G$28,0,10*ROW('Water Data'!G23)))</f>
        <v/>
      </c>
      <c r="CD29" s="392" t="str">
        <f ca="1">+IF(OFFSET('Water Data'!$G$29,0,10*ROW('Water Data'!G23))="","",OFFSET('Water Data'!$G$29,0,10*ROW('Water Data'!G23)))</f>
        <v/>
      </c>
      <c r="CE29" s="392" t="str">
        <f ca="1">+IF(OFFSET('Water Data'!$H$27,0,10*ROW('Water Data'!H23))="","",OFFSET('Water Data'!$H$27,0,10*ROW('Water Data'!H23)))</f>
        <v/>
      </c>
      <c r="CF29" s="392" t="str">
        <f ca="1">+IF(OFFSET('Water Data'!$H$28,0,10*ROW('Water Data'!H23))="","",OFFSET('Water Data'!$H$28,0,10*ROW('Water Data'!H23)))</f>
        <v/>
      </c>
      <c r="CG29" s="392" t="str">
        <f ca="1">+IF(OFFSET('Water Data'!$H$29,0,10*ROW('Water Data'!H23))="","",OFFSET('Water Data'!$H$29,0,10*ROW('Water Data'!H23)))</f>
        <v/>
      </c>
      <c r="CH29" s="392" t="str">
        <f ca="1">+IF(OFFSET('Water Data'!$I$27,0,10*ROW('Water Data'!I23))="","",OFFSET('Water Data'!$I$27,0,10*ROW('Water Data'!I23)))</f>
        <v/>
      </c>
      <c r="CI29" s="392" t="str">
        <f ca="1">+IF(OFFSET('Water Data'!$I$28,0,10*ROW('Water Data'!I23))="","",OFFSET('Water Data'!$I$28,0,10*ROW('Water Data'!I23)))</f>
        <v/>
      </c>
      <c r="CJ29" s="392" t="str">
        <f ca="1">+IF(OFFSET('Water Data'!$I$29,0,10*ROW('Water Data'!I23))="","",OFFSET('Water Data'!$I$29,0,10*ROW('Water Data'!I23)))</f>
        <v/>
      </c>
      <c r="CK29" s="392" t="str">
        <f ca="1">+IF(OFFSET('Sanitation Data'!$D$28,0,10*ROW('Sanitation Data'!D23))="","",OFFSET('Sanitation Data'!$D$28,0,10*ROW('Sanitation Data'!D23)))</f>
        <v/>
      </c>
      <c r="CL29" s="392" t="str">
        <f ca="1">+IF(OFFSET('Sanitation Data'!$D$29,0,10*ROW('Sanitation Data'!D23))="","",OFFSET('Sanitation Data'!$D$29,0,10*ROW('Sanitation Data'!D23)))</f>
        <v/>
      </c>
      <c r="CM29" s="392" t="str">
        <f ca="1">+IF(OFFSET('Sanitation Data'!$D$30,0,10*ROW('Sanitation Data'!D23))="","",OFFSET('Sanitation Data'!$D$30,0,10*ROW('Sanitation Data'!D23)))</f>
        <v/>
      </c>
      <c r="CN29" s="392" t="str">
        <f ca="1">+IF(OFFSET('Sanitation Data'!$D$31,0,10*ROW('Sanitation Data'!D23))="","",OFFSET('Sanitation Data'!$D$31,0,10*ROW('Sanitation Data'!D23)))</f>
        <v/>
      </c>
      <c r="CO29" s="392" t="str">
        <f ca="1">+IF(OFFSET('Sanitation Data'!$D$32,0,10*ROW('Sanitation Data'!D23))="","",OFFSET('Sanitation Data'!$D$32,0,10*ROW('Sanitation Data'!D23)))</f>
        <v/>
      </c>
      <c r="CP29" s="392" t="str">
        <f ca="1">+IF(OFFSET('Sanitation Data'!$E$28,0,10*ROW('Sanitation Data'!E23))="","",OFFSET('Sanitation Data'!$E$28,0,10*ROW('Sanitation Data'!E23)))</f>
        <v/>
      </c>
      <c r="CQ29" s="392" t="str">
        <f ca="1">+IF(OFFSET('Sanitation Data'!$E$29,0,10*ROW('Sanitation Data'!E23))="","",OFFSET('Sanitation Data'!$E$29,0,10*ROW('Sanitation Data'!E23)))</f>
        <v/>
      </c>
      <c r="CR29" s="392" t="str">
        <f ca="1">+IF(OFFSET('Sanitation Data'!$E$30,0,10*ROW('Sanitation Data'!E23))="","",OFFSET('Sanitation Data'!$E$30,0,10*ROW('Sanitation Data'!E23)))</f>
        <v/>
      </c>
      <c r="CS29" s="392" t="str">
        <f ca="1">+IF(OFFSET('Sanitation Data'!$E$31,0,10*ROW('Sanitation Data'!E23))="","",OFFSET('Sanitation Data'!$E$31,0,10*ROW('Sanitation Data'!E23)))</f>
        <v/>
      </c>
      <c r="CT29" s="392" t="str">
        <f ca="1">+IF(OFFSET('Sanitation Data'!$E$32,0,10*ROW('Sanitation Data'!E23))="","",OFFSET('Sanitation Data'!$E$32,0,10*ROW('Sanitation Data'!E23)))</f>
        <v/>
      </c>
      <c r="CU29" s="392" t="str">
        <f ca="1">+IF(OFFSET('Sanitation Data'!$F$28,0,10*ROW('Sanitation Data'!F23))="","",OFFSET('Sanitation Data'!$F$28,0,10*ROW('Sanitation Data'!F23)))</f>
        <v/>
      </c>
      <c r="CV29" s="392" t="str">
        <f ca="1">+IF(OFFSET('Sanitation Data'!$F$29,0,10*ROW('Sanitation Data'!F23))="","",OFFSET('Sanitation Data'!$F$29,0,10*ROW('Sanitation Data'!F23)))</f>
        <v/>
      </c>
      <c r="CW29" s="392" t="str">
        <f ca="1">+IF(OFFSET('Sanitation Data'!$F$30,0,10*ROW('Sanitation Data'!F23))="","",OFFSET('Sanitation Data'!$F$30,0,10*ROW('Sanitation Data'!F23)))</f>
        <v/>
      </c>
      <c r="CX29" s="392" t="str">
        <f ca="1">+IF(OFFSET('Sanitation Data'!$F$31,0,10*ROW('Sanitation Data'!F23))="","",OFFSET('Sanitation Data'!$F$31,0,10*ROW('Sanitation Data'!F23)))</f>
        <v/>
      </c>
      <c r="CY29" s="392" t="str">
        <f ca="1">+IF(OFFSET('Sanitation Data'!$F$32,0,10*ROW('Sanitation Data'!F23))="","",OFFSET('Sanitation Data'!$F$32,0,10*ROW('Sanitation Data'!F23)))</f>
        <v/>
      </c>
      <c r="CZ29" s="392" t="str">
        <f ca="1">+IF(OFFSET('Sanitation Data'!$G$28,0,10*ROW('Sanitation Data'!G23))="","",OFFSET('Sanitation Data'!$G$28,0,10*ROW('Sanitation Data'!G23)))</f>
        <v/>
      </c>
      <c r="DA29" s="392" t="str">
        <f ca="1">+IF(OFFSET('Sanitation Data'!$G$29,0,10*ROW('Sanitation Data'!G23))="","",OFFSET('Sanitation Data'!$G$29,0,10*ROW('Sanitation Data'!G23)))</f>
        <v/>
      </c>
      <c r="DB29" s="392" t="str">
        <f ca="1">+IF(OFFSET('Sanitation Data'!$G$30,0,10*ROW('Sanitation Data'!G23))="","",OFFSET('Sanitation Data'!$G$30,0,10*ROW('Sanitation Data'!G23)))</f>
        <v/>
      </c>
      <c r="DC29" s="392" t="str">
        <f ca="1">+IF(OFFSET('Sanitation Data'!$G$31,0,10*ROW('Sanitation Data'!G23))="","",OFFSET('Sanitation Data'!$G$31,0,10*ROW('Sanitation Data'!G23)))</f>
        <v/>
      </c>
      <c r="DD29" s="392" t="str">
        <f ca="1">+IF(OFFSET('Sanitation Data'!$G$32,0,10*ROW('Sanitation Data'!G23))="","",OFFSET('Sanitation Data'!$G$32,0,10*ROW('Sanitation Data'!G23)))</f>
        <v/>
      </c>
      <c r="DE29" s="392" t="str">
        <f ca="1">+IF(OFFSET('Sanitation Data'!$H$28,0,10*ROW('Sanitation Data'!H23))="","",OFFSET('Sanitation Data'!$H$28,0,10*ROW('Sanitation Data'!H23)))</f>
        <v/>
      </c>
      <c r="DF29" s="392" t="str">
        <f ca="1">+IF(OFFSET('Sanitation Data'!$H$29,0,10*ROW('Sanitation Data'!H23))="","",OFFSET('Sanitation Data'!$H$29,0,10*ROW('Sanitation Data'!H23)))</f>
        <v/>
      </c>
      <c r="DG29" s="392" t="str">
        <f ca="1">+IF(OFFSET('Sanitation Data'!$H$30,0,10*ROW('Sanitation Data'!H23))="","",OFFSET('Sanitation Data'!$H$30,0,10*ROW('Sanitation Data'!H23)))</f>
        <v/>
      </c>
      <c r="DH29" s="392" t="str">
        <f ca="1">+IF(OFFSET('Sanitation Data'!$H$31,0,10*ROW('Sanitation Data'!H23))="","",OFFSET('Sanitation Data'!$H$31,0,10*ROW('Sanitation Data'!H23)))</f>
        <v/>
      </c>
      <c r="DI29" s="392" t="str">
        <f ca="1">+IF(OFFSET('Sanitation Data'!$H$32,0,10*ROW('Sanitation Data'!H23))="","",OFFSET('Sanitation Data'!$H$32,0,10*ROW('Sanitation Data'!H23)))</f>
        <v/>
      </c>
      <c r="DJ29" s="392" t="str">
        <f ca="1">+IF(OFFSET('Sanitation Data'!$I$28,0,10*ROW('Sanitation Data'!I23))="","",OFFSET('Sanitation Data'!$I$28,0,10*ROW('Sanitation Data'!I23)))</f>
        <v/>
      </c>
      <c r="DK29" s="392" t="str">
        <f ca="1">+IF(OFFSET('Sanitation Data'!$I$29,0,10*ROW('Sanitation Data'!I23))="","",OFFSET('Sanitation Data'!$I$29,0,10*ROW('Sanitation Data'!I23)))</f>
        <v/>
      </c>
      <c r="DL29" s="392" t="str">
        <f ca="1">+IF(OFFSET('Sanitation Data'!$I$30,0,10*ROW('Sanitation Data'!I23))="","",OFFSET('Sanitation Data'!$I$30,0,10*ROW('Sanitation Data'!I23)))</f>
        <v/>
      </c>
      <c r="DM29" s="392" t="str">
        <f ca="1">+IF(OFFSET('Sanitation Data'!$I$31,0,10*ROW('Sanitation Data'!I23))="","",OFFSET('Sanitation Data'!$I$31,0,10*ROW('Sanitation Data'!I23)))</f>
        <v/>
      </c>
      <c r="DN29" s="392" t="str">
        <f ca="1">+IF(OFFSET('Sanitation Data'!$I$32,0,10*ROW('Sanitation Data'!I23))="","",OFFSET('Sanitation Data'!$I$32,0,10*ROW('Sanitation Data'!I23)))</f>
        <v/>
      </c>
      <c r="DO29" s="392" t="str">
        <f ca="1">+IF(OFFSET('Hygiene Data'!$D$11,0,10*ROW('Hygiene Data'!D23))="","",OFFSET('Hygiene Data'!$D$11,0,10*ROW('Hygiene Data'!D23)))</f>
        <v/>
      </c>
      <c r="DP29" s="392" t="str">
        <f ca="1">+IF(OFFSET('Hygiene Data'!$D$12,0,10*ROW('Hygiene Data'!D23))="","",OFFSET('Hygiene Data'!$D$12,0,10*ROW('Hygiene Data'!D23)))</f>
        <v/>
      </c>
      <c r="DQ29" s="392" t="str">
        <f ca="1">+IF(OFFSET('Hygiene Data'!$D$13,0,10*ROW('Hygiene Data'!D23))="","",OFFSET('Hygiene Data'!$D$13,0,10*ROW('Hygiene Data'!D23)))</f>
        <v/>
      </c>
      <c r="DR29" s="392" t="str">
        <f ca="1">+IF(OFFSET('Hygiene Data'!$E$11,0,10*ROW('Hygiene Data'!E23))="","",OFFSET('Hygiene Data'!$E$11,0,10*ROW('Hygiene Data'!E23)))</f>
        <v/>
      </c>
      <c r="DS29" s="392" t="str">
        <f ca="1">+IF(OFFSET('Hygiene Data'!$E$12,0,10*ROW('Hygiene Data'!E23))="","",OFFSET('Hygiene Data'!$E$12,0,10*ROW('Hygiene Data'!E23)))</f>
        <v/>
      </c>
      <c r="DT29" s="392" t="str">
        <f ca="1">+IF(OFFSET('Hygiene Data'!$E$13,0,10*ROW('Hygiene Data'!E23))="","",OFFSET('Hygiene Data'!$E$13,0,10*ROW('Hygiene Data'!E23)))</f>
        <v/>
      </c>
      <c r="DU29" s="392" t="str">
        <f ca="1">+IF(OFFSET('Hygiene Data'!$F$11,0,10*ROW('Hygiene Data'!F23))="","",OFFSET('Hygiene Data'!$F$11,0,10*ROW('Hygiene Data'!F23)))</f>
        <v/>
      </c>
      <c r="DV29" s="392" t="str">
        <f ca="1">+IF(OFFSET('Hygiene Data'!$F$12,0,10*ROW('Hygiene Data'!F23))="","",OFFSET('Hygiene Data'!$F$12,0,10*ROW('Hygiene Data'!F23)))</f>
        <v/>
      </c>
      <c r="DW29" s="392" t="str">
        <f ca="1">+IF(OFFSET('Hygiene Data'!$F$13,0,10*ROW('Hygiene Data'!F23))="","",OFFSET('Hygiene Data'!$F$13,0,10*ROW('Hygiene Data'!F23)))</f>
        <v/>
      </c>
      <c r="DX29" s="392" t="str">
        <f ca="1">+IF(OFFSET('Hygiene Data'!$G$11,0,10*ROW('Hygiene Data'!G23))="","",OFFSET('Hygiene Data'!$G$11,0,10*ROW('Hygiene Data'!G23)))</f>
        <v/>
      </c>
      <c r="DY29" s="392" t="str">
        <f ca="1">+IF(OFFSET('Hygiene Data'!$G$12,0,10*ROW('Hygiene Data'!G23))="","",OFFSET('Hygiene Data'!$G$12,0,10*ROW('Hygiene Data'!G23)))</f>
        <v/>
      </c>
      <c r="DZ29" s="392" t="str">
        <f ca="1">+IF(OFFSET('Hygiene Data'!$G$13,0,10*ROW('Hygiene Data'!G23))="","",OFFSET('Hygiene Data'!$G$13,0,10*ROW('Hygiene Data'!G23)))</f>
        <v/>
      </c>
      <c r="EA29" s="392" t="str">
        <f ca="1">+IF(OFFSET('Hygiene Data'!$H$11,0,10*ROW('Hygiene Data'!H23))="","",OFFSET('Hygiene Data'!$H$11,0,10*ROW('Hygiene Data'!H23)))</f>
        <v/>
      </c>
      <c r="EB29" s="392" t="str">
        <f ca="1">+IF(OFFSET('Hygiene Data'!$H$12,0,10*ROW('Hygiene Data'!H23))="","",OFFSET('Hygiene Data'!$H$12,0,10*ROW('Hygiene Data'!H23)))</f>
        <v/>
      </c>
      <c r="EC29" s="392" t="str">
        <f ca="1">+IF(OFFSET('Hygiene Data'!$H$13,0,10*ROW('Hygiene Data'!H23))="","",OFFSET('Hygiene Data'!$H$13,0,10*ROW('Hygiene Data'!H23)))</f>
        <v/>
      </c>
      <c r="ED29" s="392" t="str">
        <f ca="1">+IF(OFFSET('Hygiene Data'!$I$11,0,10*ROW('Hygiene Data'!I23))="","",OFFSET('Hygiene Data'!$I$11,0,10*ROW('Hygiene Data'!I23)))</f>
        <v/>
      </c>
      <c r="EE29" s="392" t="str">
        <f ca="1">+IF(OFFSET('Hygiene Data'!$I$12,0,10*ROW('Hygiene Data'!I23))="","",OFFSET('Hygiene Data'!$I$12,0,10*ROW('Hygiene Data'!I23)))</f>
        <v/>
      </c>
      <c r="EF29" s="392" t="str">
        <f ca="1">+IF(OFFSET('Hygiene Data'!$I$13,0,10*ROW('Hygiene Data'!I23))="","",OFFSET('Hygiene Data'!$I$13,0,10*ROW('Hygiene Data'!I23)))</f>
        <v/>
      </c>
    </row>
    <row r="30" spans="1:136" x14ac:dyDescent="0.25">
      <c r="A30" s="501" t="str">
        <f ca="1">+IF(OFFSET('Water Data'!$B$2,0,10*ROW('Water Data'!E24))="","",OFFSET('Water Data'!$B$2,0,10*ROW('Water Data'!E24)))</f>
        <v/>
      </c>
      <c r="B30" s="50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8" t="str">
        <f t="shared" ca="1" si="0"/>
        <v/>
      </c>
      <c r="D30" s="52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2" t="str">
        <f ca="1">+IF(OFFSET('Water Data'!$D$27,0,10*ROW('Water Data'!D24))="","",OFFSET('Water Data'!$D$27,0,10*ROW('Water Data'!D24)))</f>
        <v/>
      </c>
      <c r="BT30" s="392" t="str">
        <f ca="1">+IF(OFFSET('Water Data'!$D$28,0,10*ROW('Water Data'!D24))="","",OFFSET('Water Data'!$D$28,0,10*ROW('Water Data'!D24)))</f>
        <v/>
      </c>
      <c r="BU30" s="392" t="str">
        <f ca="1">+IF(OFFSET('Water Data'!$D$29,0,10*ROW('Water Data'!D24))="","",OFFSET('Water Data'!$D$29,0,10*ROW('Water Data'!D24)))</f>
        <v/>
      </c>
      <c r="BV30" s="392" t="str">
        <f ca="1">+IF(OFFSET('Water Data'!$E$27,0,10*ROW('Water Data'!E24))="","",OFFSET('Water Data'!$E$27,0,10*ROW('Water Data'!E24)))</f>
        <v/>
      </c>
      <c r="BW30" s="392" t="str">
        <f ca="1">+IF(OFFSET('Water Data'!$E$28,0,10*ROW('Water Data'!E24))="","",OFFSET('Water Data'!$E$28,0,10*ROW('Water Data'!E24)))</f>
        <v/>
      </c>
      <c r="BX30" s="392" t="str">
        <f ca="1">+IF(OFFSET('Water Data'!$E$29,0,10*ROW('Water Data'!E24))="","",OFFSET('Water Data'!$E$29,0,10*ROW('Water Data'!E24)))</f>
        <v/>
      </c>
      <c r="BY30" s="392" t="str">
        <f ca="1">+IF(OFFSET('Water Data'!$F$27,0,10*ROW('Water Data'!F24))="","",OFFSET('Water Data'!$F$27,0,10*ROW('Water Data'!F24)))</f>
        <v/>
      </c>
      <c r="BZ30" s="392" t="str">
        <f ca="1">+IF(OFFSET('Water Data'!$F$28,0,10*ROW('Water Data'!F24))="","",OFFSET('Water Data'!$F$28,0,10*ROW('Water Data'!F24)))</f>
        <v/>
      </c>
      <c r="CA30" s="392" t="str">
        <f ca="1">+IF(OFFSET('Water Data'!$F$29,0,10*ROW('Water Data'!F24))="","",OFFSET('Water Data'!$F$29,0,10*ROW('Water Data'!F24)))</f>
        <v/>
      </c>
      <c r="CB30" s="392" t="str">
        <f ca="1">+IF(OFFSET('Water Data'!$G$27,0,10*ROW('Water Data'!G24))="","",OFFSET('Water Data'!$G$27,0,10*ROW('Water Data'!G24)))</f>
        <v/>
      </c>
      <c r="CC30" s="392" t="str">
        <f ca="1">+IF(OFFSET('Water Data'!$G$28,0,10*ROW('Water Data'!G24))="","",OFFSET('Water Data'!$G$28,0,10*ROW('Water Data'!G24)))</f>
        <v/>
      </c>
      <c r="CD30" s="392" t="str">
        <f ca="1">+IF(OFFSET('Water Data'!$G$29,0,10*ROW('Water Data'!G24))="","",OFFSET('Water Data'!$G$29,0,10*ROW('Water Data'!G24)))</f>
        <v/>
      </c>
      <c r="CE30" s="392" t="str">
        <f ca="1">+IF(OFFSET('Water Data'!$H$27,0,10*ROW('Water Data'!H24))="","",OFFSET('Water Data'!$H$27,0,10*ROW('Water Data'!H24)))</f>
        <v/>
      </c>
      <c r="CF30" s="392" t="str">
        <f ca="1">+IF(OFFSET('Water Data'!$H$28,0,10*ROW('Water Data'!H24))="","",OFFSET('Water Data'!$H$28,0,10*ROW('Water Data'!H24)))</f>
        <v/>
      </c>
      <c r="CG30" s="392" t="str">
        <f ca="1">+IF(OFFSET('Water Data'!$H$29,0,10*ROW('Water Data'!H24))="","",OFFSET('Water Data'!$H$29,0,10*ROW('Water Data'!H24)))</f>
        <v/>
      </c>
      <c r="CH30" s="392" t="str">
        <f ca="1">+IF(OFFSET('Water Data'!$I$27,0,10*ROW('Water Data'!I24))="","",OFFSET('Water Data'!$I$27,0,10*ROW('Water Data'!I24)))</f>
        <v/>
      </c>
      <c r="CI30" s="392" t="str">
        <f ca="1">+IF(OFFSET('Water Data'!$I$28,0,10*ROW('Water Data'!I24))="","",OFFSET('Water Data'!$I$28,0,10*ROW('Water Data'!I24)))</f>
        <v/>
      </c>
      <c r="CJ30" s="392" t="str">
        <f ca="1">+IF(OFFSET('Water Data'!$I$29,0,10*ROW('Water Data'!I24))="","",OFFSET('Water Data'!$I$29,0,10*ROW('Water Data'!I24)))</f>
        <v/>
      </c>
      <c r="CK30" s="392" t="str">
        <f ca="1">+IF(OFFSET('Sanitation Data'!$D$28,0,10*ROW('Sanitation Data'!D24))="","",OFFSET('Sanitation Data'!$D$28,0,10*ROW('Sanitation Data'!D24)))</f>
        <v/>
      </c>
      <c r="CL30" s="392" t="str">
        <f ca="1">+IF(OFFSET('Sanitation Data'!$D$29,0,10*ROW('Sanitation Data'!D24))="","",OFFSET('Sanitation Data'!$D$29,0,10*ROW('Sanitation Data'!D24)))</f>
        <v/>
      </c>
      <c r="CM30" s="392" t="str">
        <f ca="1">+IF(OFFSET('Sanitation Data'!$D$30,0,10*ROW('Sanitation Data'!D24))="","",OFFSET('Sanitation Data'!$D$30,0,10*ROW('Sanitation Data'!D24)))</f>
        <v/>
      </c>
      <c r="CN30" s="392" t="str">
        <f ca="1">+IF(OFFSET('Sanitation Data'!$D$31,0,10*ROW('Sanitation Data'!D24))="","",OFFSET('Sanitation Data'!$D$31,0,10*ROW('Sanitation Data'!D24)))</f>
        <v/>
      </c>
      <c r="CO30" s="392" t="str">
        <f ca="1">+IF(OFFSET('Sanitation Data'!$D$32,0,10*ROW('Sanitation Data'!D24))="","",OFFSET('Sanitation Data'!$D$32,0,10*ROW('Sanitation Data'!D24)))</f>
        <v/>
      </c>
      <c r="CP30" s="392" t="str">
        <f ca="1">+IF(OFFSET('Sanitation Data'!$E$28,0,10*ROW('Sanitation Data'!E24))="","",OFFSET('Sanitation Data'!$E$28,0,10*ROW('Sanitation Data'!E24)))</f>
        <v/>
      </c>
      <c r="CQ30" s="392" t="str">
        <f ca="1">+IF(OFFSET('Sanitation Data'!$E$29,0,10*ROW('Sanitation Data'!E24))="","",OFFSET('Sanitation Data'!$E$29,0,10*ROW('Sanitation Data'!E24)))</f>
        <v/>
      </c>
      <c r="CR30" s="392" t="str">
        <f ca="1">+IF(OFFSET('Sanitation Data'!$E$30,0,10*ROW('Sanitation Data'!E24))="","",OFFSET('Sanitation Data'!$E$30,0,10*ROW('Sanitation Data'!E24)))</f>
        <v/>
      </c>
      <c r="CS30" s="392" t="str">
        <f ca="1">+IF(OFFSET('Sanitation Data'!$E$31,0,10*ROW('Sanitation Data'!E24))="","",OFFSET('Sanitation Data'!$E$31,0,10*ROW('Sanitation Data'!E24)))</f>
        <v/>
      </c>
      <c r="CT30" s="392" t="str">
        <f ca="1">+IF(OFFSET('Sanitation Data'!$E$32,0,10*ROW('Sanitation Data'!E24))="","",OFFSET('Sanitation Data'!$E$32,0,10*ROW('Sanitation Data'!E24)))</f>
        <v/>
      </c>
      <c r="CU30" s="392" t="str">
        <f ca="1">+IF(OFFSET('Sanitation Data'!$F$28,0,10*ROW('Sanitation Data'!F24))="","",OFFSET('Sanitation Data'!$F$28,0,10*ROW('Sanitation Data'!F24)))</f>
        <v/>
      </c>
      <c r="CV30" s="392" t="str">
        <f ca="1">+IF(OFFSET('Sanitation Data'!$F$29,0,10*ROW('Sanitation Data'!F24))="","",OFFSET('Sanitation Data'!$F$29,0,10*ROW('Sanitation Data'!F24)))</f>
        <v/>
      </c>
      <c r="CW30" s="392" t="str">
        <f ca="1">+IF(OFFSET('Sanitation Data'!$F$30,0,10*ROW('Sanitation Data'!F24))="","",OFFSET('Sanitation Data'!$F$30,0,10*ROW('Sanitation Data'!F24)))</f>
        <v/>
      </c>
      <c r="CX30" s="392" t="str">
        <f ca="1">+IF(OFFSET('Sanitation Data'!$F$31,0,10*ROW('Sanitation Data'!F24))="","",OFFSET('Sanitation Data'!$F$31,0,10*ROW('Sanitation Data'!F24)))</f>
        <v/>
      </c>
      <c r="CY30" s="392" t="str">
        <f ca="1">+IF(OFFSET('Sanitation Data'!$F$32,0,10*ROW('Sanitation Data'!F24))="","",OFFSET('Sanitation Data'!$F$32,0,10*ROW('Sanitation Data'!F24)))</f>
        <v/>
      </c>
      <c r="CZ30" s="392" t="str">
        <f ca="1">+IF(OFFSET('Sanitation Data'!$G$28,0,10*ROW('Sanitation Data'!G24))="","",OFFSET('Sanitation Data'!$G$28,0,10*ROW('Sanitation Data'!G24)))</f>
        <v/>
      </c>
      <c r="DA30" s="392" t="str">
        <f ca="1">+IF(OFFSET('Sanitation Data'!$G$29,0,10*ROW('Sanitation Data'!G24))="","",OFFSET('Sanitation Data'!$G$29,0,10*ROW('Sanitation Data'!G24)))</f>
        <v/>
      </c>
      <c r="DB30" s="392" t="str">
        <f ca="1">+IF(OFFSET('Sanitation Data'!$G$30,0,10*ROW('Sanitation Data'!G24))="","",OFFSET('Sanitation Data'!$G$30,0,10*ROW('Sanitation Data'!G24)))</f>
        <v/>
      </c>
      <c r="DC30" s="392" t="str">
        <f ca="1">+IF(OFFSET('Sanitation Data'!$G$31,0,10*ROW('Sanitation Data'!G24))="","",OFFSET('Sanitation Data'!$G$31,0,10*ROW('Sanitation Data'!G24)))</f>
        <v/>
      </c>
      <c r="DD30" s="392" t="str">
        <f ca="1">+IF(OFFSET('Sanitation Data'!$G$32,0,10*ROW('Sanitation Data'!G24))="","",OFFSET('Sanitation Data'!$G$32,0,10*ROW('Sanitation Data'!G24)))</f>
        <v/>
      </c>
      <c r="DE30" s="392" t="str">
        <f ca="1">+IF(OFFSET('Sanitation Data'!$H$28,0,10*ROW('Sanitation Data'!H24))="","",OFFSET('Sanitation Data'!$H$28,0,10*ROW('Sanitation Data'!H24)))</f>
        <v/>
      </c>
      <c r="DF30" s="392" t="str">
        <f ca="1">+IF(OFFSET('Sanitation Data'!$H$29,0,10*ROW('Sanitation Data'!H24))="","",OFFSET('Sanitation Data'!$H$29,0,10*ROW('Sanitation Data'!H24)))</f>
        <v/>
      </c>
      <c r="DG30" s="392" t="str">
        <f ca="1">+IF(OFFSET('Sanitation Data'!$H$30,0,10*ROW('Sanitation Data'!H24))="","",OFFSET('Sanitation Data'!$H$30,0,10*ROW('Sanitation Data'!H24)))</f>
        <v/>
      </c>
      <c r="DH30" s="392" t="str">
        <f ca="1">+IF(OFFSET('Sanitation Data'!$H$31,0,10*ROW('Sanitation Data'!H24))="","",OFFSET('Sanitation Data'!$H$31,0,10*ROW('Sanitation Data'!H24)))</f>
        <v/>
      </c>
      <c r="DI30" s="392" t="str">
        <f ca="1">+IF(OFFSET('Sanitation Data'!$H$32,0,10*ROW('Sanitation Data'!H24))="","",OFFSET('Sanitation Data'!$H$32,0,10*ROW('Sanitation Data'!H24)))</f>
        <v/>
      </c>
      <c r="DJ30" s="392" t="str">
        <f ca="1">+IF(OFFSET('Sanitation Data'!$I$28,0,10*ROW('Sanitation Data'!I24))="","",OFFSET('Sanitation Data'!$I$28,0,10*ROW('Sanitation Data'!I24)))</f>
        <v/>
      </c>
      <c r="DK30" s="392" t="str">
        <f ca="1">+IF(OFFSET('Sanitation Data'!$I$29,0,10*ROW('Sanitation Data'!I24))="","",OFFSET('Sanitation Data'!$I$29,0,10*ROW('Sanitation Data'!I24)))</f>
        <v/>
      </c>
      <c r="DL30" s="392" t="str">
        <f ca="1">+IF(OFFSET('Sanitation Data'!$I$30,0,10*ROW('Sanitation Data'!I24))="","",OFFSET('Sanitation Data'!$I$30,0,10*ROW('Sanitation Data'!I24)))</f>
        <v/>
      </c>
      <c r="DM30" s="392" t="str">
        <f ca="1">+IF(OFFSET('Sanitation Data'!$I$31,0,10*ROW('Sanitation Data'!I24))="","",OFFSET('Sanitation Data'!$I$31,0,10*ROW('Sanitation Data'!I24)))</f>
        <v/>
      </c>
      <c r="DN30" s="392" t="str">
        <f ca="1">+IF(OFFSET('Sanitation Data'!$I$32,0,10*ROW('Sanitation Data'!I24))="","",OFFSET('Sanitation Data'!$I$32,0,10*ROW('Sanitation Data'!I24)))</f>
        <v/>
      </c>
      <c r="DO30" s="392" t="str">
        <f ca="1">+IF(OFFSET('Hygiene Data'!$D$11,0,10*ROW('Hygiene Data'!D24))="","",OFFSET('Hygiene Data'!$D$11,0,10*ROW('Hygiene Data'!D24)))</f>
        <v/>
      </c>
      <c r="DP30" s="392" t="str">
        <f ca="1">+IF(OFFSET('Hygiene Data'!$D$12,0,10*ROW('Hygiene Data'!D24))="","",OFFSET('Hygiene Data'!$D$12,0,10*ROW('Hygiene Data'!D24)))</f>
        <v/>
      </c>
      <c r="DQ30" s="392" t="str">
        <f ca="1">+IF(OFFSET('Hygiene Data'!$D$13,0,10*ROW('Hygiene Data'!D24))="","",OFFSET('Hygiene Data'!$D$13,0,10*ROW('Hygiene Data'!D24)))</f>
        <v/>
      </c>
      <c r="DR30" s="392" t="str">
        <f ca="1">+IF(OFFSET('Hygiene Data'!$E$11,0,10*ROW('Hygiene Data'!E24))="","",OFFSET('Hygiene Data'!$E$11,0,10*ROW('Hygiene Data'!E24)))</f>
        <v/>
      </c>
      <c r="DS30" s="392" t="str">
        <f ca="1">+IF(OFFSET('Hygiene Data'!$E$12,0,10*ROW('Hygiene Data'!E24))="","",OFFSET('Hygiene Data'!$E$12,0,10*ROW('Hygiene Data'!E24)))</f>
        <v/>
      </c>
      <c r="DT30" s="392" t="str">
        <f ca="1">+IF(OFFSET('Hygiene Data'!$E$13,0,10*ROW('Hygiene Data'!E24))="","",OFFSET('Hygiene Data'!$E$13,0,10*ROW('Hygiene Data'!E24)))</f>
        <v/>
      </c>
      <c r="DU30" s="392" t="str">
        <f ca="1">+IF(OFFSET('Hygiene Data'!$F$11,0,10*ROW('Hygiene Data'!F24))="","",OFFSET('Hygiene Data'!$F$11,0,10*ROW('Hygiene Data'!F24)))</f>
        <v/>
      </c>
      <c r="DV30" s="392" t="str">
        <f ca="1">+IF(OFFSET('Hygiene Data'!$F$12,0,10*ROW('Hygiene Data'!F24))="","",OFFSET('Hygiene Data'!$F$12,0,10*ROW('Hygiene Data'!F24)))</f>
        <v/>
      </c>
      <c r="DW30" s="392" t="str">
        <f ca="1">+IF(OFFSET('Hygiene Data'!$F$13,0,10*ROW('Hygiene Data'!F24))="","",OFFSET('Hygiene Data'!$F$13,0,10*ROW('Hygiene Data'!F24)))</f>
        <v/>
      </c>
      <c r="DX30" s="392" t="str">
        <f ca="1">+IF(OFFSET('Hygiene Data'!$G$11,0,10*ROW('Hygiene Data'!G24))="","",OFFSET('Hygiene Data'!$G$11,0,10*ROW('Hygiene Data'!G24)))</f>
        <v/>
      </c>
      <c r="DY30" s="392" t="str">
        <f ca="1">+IF(OFFSET('Hygiene Data'!$G$12,0,10*ROW('Hygiene Data'!G24))="","",OFFSET('Hygiene Data'!$G$12,0,10*ROW('Hygiene Data'!G24)))</f>
        <v/>
      </c>
      <c r="DZ30" s="392" t="str">
        <f ca="1">+IF(OFFSET('Hygiene Data'!$G$13,0,10*ROW('Hygiene Data'!G24))="","",OFFSET('Hygiene Data'!$G$13,0,10*ROW('Hygiene Data'!G24)))</f>
        <v/>
      </c>
      <c r="EA30" s="392" t="str">
        <f ca="1">+IF(OFFSET('Hygiene Data'!$H$11,0,10*ROW('Hygiene Data'!H24))="","",OFFSET('Hygiene Data'!$H$11,0,10*ROW('Hygiene Data'!H24)))</f>
        <v/>
      </c>
      <c r="EB30" s="392" t="str">
        <f ca="1">+IF(OFFSET('Hygiene Data'!$H$12,0,10*ROW('Hygiene Data'!H24))="","",OFFSET('Hygiene Data'!$H$12,0,10*ROW('Hygiene Data'!H24)))</f>
        <v/>
      </c>
      <c r="EC30" s="392" t="str">
        <f ca="1">+IF(OFFSET('Hygiene Data'!$H$13,0,10*ROW('Hygiene Data'!H24))="","",OFFSET('Hygiene Data'!$H$13,0,10*ROW('Hygiene Data'!H24)))</f>
        <v/>
      </c>
      <c r="ED30" s="392" t="str">
        <f ca="1">+IF(OFFSET('Hygiene Data'!$I$11,0,10*ROW('Hygiene Data'!I24))="","",OFFSET('Hygiene Data'!$I$11,0,10*ROW('Hygiene Data'!I24)))</f>
        <v/>
      </c>
      <c r="EE30" s="392" t="str">
        <f ca="1">+IF(OFFSET('Hygiene Data'!$I$12,0,10*ROW('Hygiene Data'!I24))="","",OFFSET('Hygiene Data'!$I$12,0,10*ROW('Hygiene Data'!I24)))</f>
        <v/>
      </c>
      <c r="EF30" s="392" t="str">
        <f ca="1">+IF(OFFSET('Hygiene Data'!$I$13,0,10*ROW('Hygiene Data'!I24))="","",OFFSET('Hygiene Data'!$I$13,0,10*ROW('Hygiene Data'!I24)))</f>
        <v/>
      </c>
    </row>
    <row r="31" spans="1:136" x14ac:dyDescent="0.25">
      <c r="A31" s="501" t="str">
        <f ca="1">+IF(OFFSET('Water Data'!$B$2,0,10*ROW('Water Data'!E25))="","",OFFSET('Water Data'!$B$2,0,10*ROW('Water Data'!E25)))</f>
        <v/>
      </c>
      <c r="B31" s="50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8" t="str">
        <f t="shared" ca="1" si="0"/>
        <v/>
      </c>
      <c r="D31" s="52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2" t="str">
        <f ca="1">+IF(OFFSET('Water Data'!$D$27,0,10*ROW('Water Data'!D25))="","",OFFSET('Water Data'!$D$27,0,10*ROW('Water Data'!D25)))</f>
        <v/>
      </c>
      <c r="BT31" s="392" t="str">
        <f ca="1">+IF(OFFSET('Water Data'!$D$28,0,10*ROW('Water Data'!D25))="","",OFFSET('Water Data'!$D$28,0,10*ROW('Water Data'!D25)))</f>
        <v/>
      </c>
      <c r="BU31" s="392" t="str">
        <f ca="1">+IF(OFFSET('Water Data'!$D$29,0,10*ROW('Water Data'!D25))="","",OFFSET('Water Data'!$D$29,0,10*ROW('Water Data'!D25)))</f>
        <v/>
      </c>
      <c r="BV31" s="392" t="str">
        <f ca="1">+IF(OFFSET('Water Data'!$E$27,0,10*ROW('Water Data'!E25))="","",OFFSET('Water Data'!$E$27,0,10*ROW('Water Data'!E25)))</f>
        <v/>
      </c>
      <c r="BW31" s="392" t="str">
        <f ca="1">+IF(OFFSET('Water Data'!$E$28,0,10*ROW('Water Data'!E25))="","",OFFSET('Water Data'!$E$28,0,10*ROW('Water Data'!E25)))</f>
        <v/>
      </c>
      <c r="BX31" s="392" t="str">
        <f ca="1">+IF(OFFSET('Water Data'!$E$29,0,10*ROW('Water Data'!E25))="","",OFFSET('Water Data'!$E$29,0,10*ROW('Water Data'!E25)))</f>
        <v/>
      </c>
      <c r="BY31" s="392" t="str">
        <f ca="1">+IF(OFFSET('Water Data'!$F$27,0,10*ROW('Water Data'!F25))="","",OFFSET('Water Data'!$F$27,0,10*ROW('Water Data'!F25)))</f>
        <v/>
      </c>
      <c r="BZ31" s="392" t="str">
        <f ca="1">+IF(OFFSET('Water Data'!$F$28,0,10*ROW('Water Data'!F25))="","",OFFSET('Water Data'!$F$28,0,10*ROW('Water Data'!F25)))</f>
        <v/>
      </c>
      <c r="CA31" s="392" t="str">
        <f ca="1">+IF(OFFSET('Water Data'!$F$29,0,10*ROW('Water Data'!F25))="","",OFFSET('Water Data'!$F$29,0,10*ROW('Water Data'!F25)))</f>
        <v/>
      </c>
      <c r="CB31" s="392" t="str">
        <f ca="1">+IF(OFFSET('Water Data'!$G$27,0,10*ROW('Water Data'!G25))="","",OFFSET('Water Data'!$G$27,0,10*ROW('Water Data'!G25)))</f>
        <v/>
      </c>
      <c r="CC31" s="392" t="str">
        <f ca="1">+IF(OFFSET('Water Data'!$G$28,0,10*ROW('Water Data'!G25))="","",OFFSET('Water Data'!$G$28,0,10*ROW('Water Data'!G25)))</f>
        <v/>
      </c>
      <c r="CD31" s="392" t="str">
        <f ca="1">+IF(OFFSET('Water Data'!$G$29,0,10*ROW('Water Data'!G25))="","",OFFSET('Water Data'!$G$29,0,10*ROW('Water Data'!G25)))</f>
        <v/>
      </c>
      <c r="CE31" s="392" t="str">
        <f ca="1">+IF(OFFSET('Water Data'!$H$27,0,10*ROW('Water Data'!H25))="","",OFFSET('Water Data'!$H$27,0,10*ROW('Water Data'!H25)))</f>
        <v/>
      </c>
      <c r="CF31" s="392" t="str">
        <f ca="1">+IF(OFFSET('Water Data'!$H$28,0,10*ROW('Water Data'!H25))="","",OFFSET('Water Data'!$H$28,0,10*ROW('Water Data'!H25)))</f>
        <v/>
      </c>
      <c r="CG31" s="392" t="str">
        <f ca="1">+IF(OFFSET('Water Data'!$H$29,0,10*ROW('Water Data'!H25))="","",OFFSET('Water Data'!$H$29,0,10*ROW('Water Data'!H25)))</f>
        <v/>
      </c>
      <c r="CH31" s="392" t="str">
        <f ca="1">+IF(OFFSET('Water Data'!$I$27,0,10*ROW('Water Data'!I25))="","",OFFSET('Water Data'!$I$27,0,10*ROW('Water Data'!I25)))</f>
        <v/>
      </c>
      <c r="CI31" s="392" t="str">
        <f ca="1">+IF(OFFSET('Water Data'!$I$28,0,10*ROW('Water Data'!I25))="","",OFFSET('Water Data'!$I$28,0,10*ROW('Water Data'!I25)))</f>
        <v/>
      </c>
      <c r="CJ31" s="392" t="str">
        <f ca="1">+IF(OFFSET('Water Data'!$I$29,0,10*ROW('Water Data'!I25))="","",OFFSET('Water Data'!$I$29,0,10*ROW('Water Data'!I25)))</f>
        <v/>
      </c>
      <c r="CK31" s="392" t="str">
        <f ca="1">+IF(OFFSET('Sanitation Data'!$D$28,0,10*ROW('Sanitation Data'!D25))="","",OFFSET('Sanitation Data'!$D$28,0,10*ROW('Sanitation Data'!D25)))</f>
        <v/>
      </c>
      <c r="CL31" s="392" t="str">
        <f ca="1">+IF(OFFSET('Sanitation Data'!$D$29,0,10*ROW('Sanitation Data'!D25))="","",OFFSET('Sanitation Data'!$D$29,0,10*ROW('Sanitation Data'!D25)))</f>
        <v/>
      </c>
      <c r="CM31" s="392" t="str">
        <f ca="1">+IF(OFFSET('Sanitation Data'!$D$30,0,10*ROW('Sanitation Data'!D25))="","",OFFSET('Sanitation Data'!$D$30,0,10*ROW('Sanitation Data'!D25)))</f>
        <v/>
      </c>
      <c r="CN31" s="392" t="str">
        <f ca="1">+IF(OFFSET('Sanitation Data'!$D$31,0,10*ROW('Sanitation Data'!D25))="","",OFFSET('Sanitation Data'!$D$31,0,10*ROW('Sanitation Data'!D25)))</f>
        <v/>
      </c>
      <c r="CO31" s="392" t="str">
        <f ca="1">+IF(OFFSET('Sanitation Data'!$D$32,0,10*ROW('Sanitation Data'!D25))="","",OFFSET('Sanitation Data'!$D$32,0,10*ROW('Sanitation Data'!D25)))</f>
        <v/>
      </c>
      <c r="CP31" s="392" t="str">
        <f ca="1">+IF(OFFSET('Sanitation Data'!$E$28,0,10*ROW('Sanitation Data'!E25))="","",OFFSET('Sanitation Data'!$E$28,0,10*ROW('Sanitation Data'!E25)))</f>
        <v/>
      </c>
      <c r="CQ31" s="392" t="str">
        <f ca="1">+IF(OFFSET('Sanitation Data'!$E$29,0,10*ROW('Sanitation Data'!E25))="","",OFFSET('Sanitation Data'!$E$29,0,10*ROW('Sanitation Data'!E25)))</f>
        <v/>
      </c>
      <c r="CR31" s="392" t="str">
        <f ca="1">+IF(OFFSET('Sanitation Data'!$E$30,0,10*ROW('Sanitation Data'!E25))="","",OFFSET('Sanitation Data'!$E$30,0,10*ROW('Sanitation Data'!E25)))</f>
        <v/>
      </c>
      <c r="CS31" s="392" t="str">
        <f ca="1">+IF(OFFSET('Sanitation Data'!$E$31,0,10*ROW('Sanitation Data'!E25))="","",OFFSET('Sanitation Data'!$E$31,0,10*ROW('Sanitation Data'!E25)))</f>
        <v/>
      </c>
      <c r="CT31" s="392" t="str">
        <f ca="1">+IF(OFFSET('Sanitation Data'!$E$32,0,10*ROW('Sanitation Data'!E25))="","",OFFSET('Sanitation Data'!$E$32,0,10*ROW('Sanitation Data'!E25)))</f>
        <v/>
      </c>
      <c r="CU31" s="392" t="str">
        <f ca="1">+IF(OFFSET('Sanitation Data'!$F$28,0,10*ROW('Sanitation Data'!F25))="","",OFFSET('Sanitation Data'!$F$28,0,10*ROW('Sanitation Data'!F25)))</f>
        <v/>
      </c>
      <c r="CV31" s="392" t="str">
        <f ca="1">+IF(OFFSET('Sanitation Data'!$F$29,0,10*ROW('Sanitation Data'!F25))="","",OFFSET('Sanitation Data'!$F$29,0,10*ROW('Sanitation Data'!F25)))</f>
        <v/>
      </c>
      <c r="CW31" s="392" t="str">
        <f ca="1">+IF(OFFSET('Sanitation Data'!$F$30,0,10*ROW('Sanitation Data'!F25))="","",OFFSET('Sanitation Data'!$F$30,0,10*ROW('Sanitation Data'!F25)))</f>
        <v/>
      </c>
      <c r="CX31" s="392" t="str">
        <f ca="1">+IF(OFFSET('Sanitation Data'!$F$31,0,10*ROW('Sanitation Data'!F25))="","",OFFSET('Sanitation Data'!$F$31,0,10*ROW('Sanitation Data'!F25)))</f>
        <v/>
      </c>
      <c r="CY31" s="392" t="str">
        <f ca="1">+IF(OFFSET('Sanitation Data'!$F$32,0,10*ROW('Sanitation Data'!F25))="","",OFFSET('Sanitation Data'!$F$32,0,10*ROW('Sanitation Data'!F25)))</f>
        <v/>
      </c>
      <c r="CZ31" s="392" t="str">
        <f ca="1">+IF(OFFSET('Sanitation Data'!$G$28,0,10*ROW('Sanitation Data'!G25))="","",OFFSET('Sanitation Data'!$G$28,0,10*ROW('Sanitation Data'!G25)))</f>
        <v/>
      </c>
      <c r="DA31" s="392" t="str">
        <f ca="1">+IF(OFFSET('Sanitation Data'!$G$29,0,10*ROW('Sanitation Data'!G25))="","",OFFSET('Sanitation Data'!$G$29,0,10*ROW('Sanitation Data'!G25)))</f>
        <v/>
      </c>
      <c r="DB31" s="392" t="str">
        <f ca="1">+IF(OFFSET('Sanitation Data'!$G$30,0,10*ROW('Sanitation Data'!G25))="","",OFFSET('Sanitation Data'!$G$30,0,10*ROW('Sanitation Data'!G25)))</f>
        <v/>
      </c>
      <c r="DC31" s="392" t="str">
        <f ca="1">+IF(OFFSET('Sanitation Data'!$G$31,0,10*ROW('Sanitation Data'!G25))="","",OFFSET('Sanitation Data'!$G$31,0,10*ROW('Sanitation Data'!G25)))</f>
        <v/>
      </c>
      <c r="DD31" s="392" t="str">
        <f ca="1">+IF(OFFSET('Sanitation Data'!$G$32,0,10*ROW('Sanitation Data'!G25))="","",OFFSET('Sanitation Data'!$G$32,0,10*ROW('Sanitation Data'!G25)))</f>
        <v/>
      </c>
      <c r="DE31" s="392" t="str">
        <f ca="1">+IF(OFFSET('Sanitation Data'!$H$28,0,10*ROW('Sanitation Data'!H25))="","",OFFSET('Sanitation Data'!$H$28,0,10*ROW('Sanitation Data'!H25)))</f>
        <v/>
      </c>
      <c r="DF31" s="392" t="str">
        <f ca="1">+IF(OFFSET('Sanitation Data'!$H$29,0,10*ROW('Sanitation Data'!H25))="","",OFFSET('Sanitation Data'!$H$29,0,10*ROW('Sanitation Data'!H25)))</f>
        <v/>
      </c>
      <c r="DG31" s="392" t="str">
        <f ca="1">+IF(OFFSET('Sanitation Data'!$H$30,0,10*ROW('Sanitation Data'!H25))="","",OFFSET('Sanitation Data'!$H$30,0,10*ROW('Sanitation Data'!H25)))</f>
        <v/>
      </c>
      <c r="DH31" s="392" t="str">
        <f ca="1">+IF(OFFSET('Sanitation Data'!$H$31,0,10*ROW('Sanitation Data'!H25))="","",OFFSET('Sanitation Data'!$H$31,0,10*ROW('Sanitation Data'!H25)))</f>
        <v/>
      </c>
      <c r="DI31" s="392" t="str">
        <f ca="1">+IF(OFFSET('Sanitation Data'!$H$32,0,10*ROW('Sanitation Data'!H25))="","",OFFSET('Sanitation Data'!$H$32,0,10*ROW('Sanitation Data'!H25)))</f>
        <v/>
      </c>
      <c r="DJ31" s="392" t="str">
        <f ca="1">+IF(OFFSET('Sanitation Data'!$I$28,0,10*ROW('Sanitation Data'!I25))="","",OFFSET('Sanitation Data'!$I$28,0,10*ROW('Sanitation Data'!I25)))</f>
        <v/>
      </c>
      <c r="DK31" s="392" t="str">
        <f ca="1">+IF(OFFSET('Sanitation Data'!$I$29,0,10*ROW('Sanitation Data'!I25))="","",OFFSET('Sanitation Data'!$I$29,0,10*ROW('Sanitation Data'!I25)))</f>
        <v/>
      </c>
      <c r="DL31" s="392" t="str">
        <f ca="1">+IF(OFFSET('Sanitation Data'!$I$30,0,10*ROW('Sanitation Data'!I25))="","",OFFSET('Sanitation Data'!$I$30,0,10*ROW('Sanitation Data'!I25)))</f>
        <v/>
      </c>
      <c r="DM31" s="392" t="str">
        <f ca="1">+IF(OFFSET('Sanitation Data'!$I$31,0,10*ROW('Sanitation Data'!I25))="","",OFFSET('Sanitation Data'!$I$31,0,10*ROW('Sanitation Data'!I25)))</f>
        <v/>
      </c>
      <c r="DN31" s="392" t="str">
        <f ca="1">+IF(OFFSET('Sanitation Data'!$I$32,0,10*ROW('Sanitation Data'!I25))="","",OFFSET('Sanitation Data'!$I$32,0,10*ROW('Sanitation Data'!I25)))</f>
        <v/>
      </c>
      <c r="DO31" s="392" t="str">
        <f ca="1">+IF(OFFSET('Hygiene Data'!$D$11,0,10*ROW('Hygiene Data'!D25))="","",OFFSET('Hygiene Data'!$D$11,0,10*ROW('Hygiene Data'!D25)))</f>
        <v/>
      </c>
      <c r="DP31" s="392" t="str">
        <f ca="1">+IF(OFFSET('Hygiene Data'!$D$12,0,10*ROW('Hygiene Data'!D25))="","",OFFSET('Hygiene Data'!$D$12,0,10*ROW('Hygiene Data'!D25)))</f>
        <v/>
      </c>
      <c r="DQ31" s="392" t="str">
        <f ca="1">+IF(OFFSET('Hygiene Data'!$D$13,0,10*ROW('Hygiene Data'!D25))="","",OFFSET('Hygiene Data'!$D$13,0,10*ROW('Hygiene Data'!D25)))</f>
        <v/>
      </c>
      <c r="DR31" s="392" t="str">
        <f ca="1">+IF(OFFSET('Hygiene Data'!$E$11,0,10*ROW('Hygiene Data'!E25))="","",OFFSET('Hygiene Data'!$E$11,0,10*ROW('Hygiene Data'!E25)))</f>
        <v/>
      </c>
      <c r="DS31" s="392" t="str">
        <f ca="1">+IF(OFFSET('Hygiene Data'!$E$12,0,10*ROW('Hygiene Data'!E25))="","",OFFSET('Hygiene Data'!$E$12,0,10*ROW('Hygiene Data'!E25)))</f>
        <v/>
      </c>
      <c r="DT31" s="392" t="str">
        <f ca="1">+IF(OFFSET('Hygiene Data'!$E$13,0,10*ROW('Hygiene Data'!E25))="","",OFFSET('Hygiene Data'!$E$13,0,10*ROW('Hygiene Data'!E25)))</f>
        <v/>
      </c>
      <c r="DU31" s="392" t="str">
        <f ca="1">+IF(OFFSET('Hygiene Data'!$F$11,0,10*ROW('Hygiene Data'!F25))="","",OFFSET('Hygiene Data'!$F$11,0,10*ROW('Hygiene Data'!F25)))</f>
        <v/>
      </c>
      <c r="DV31" s="392" t="str">
        <f ca="1">+IF(OFFSET('Hygiene Data'!$F$12,0,10*ROW('Hygiene Data'!F25))="","",OFFSET('Hygiene Data'!$F$12,0,10*ROW('Hygiene Data'!F25)))</f>
        <v/>
      </c>
      <c r="DW31" s="392" t="str">
        <f ca="1">+IF(OFFSET('Hygiene Data'!$F$13,0,10*ROW('Hygiene Data'!F25))="","",OFFSET('Hygiene Data'!$F$13,0,10*ROW('Hygiene Data'!F25)))</f>
        <v/>
      </c>
      <c r="DX31" s="392" t="str">
        <f ca="1">+IF(OFFSET('Hygiene Data'!$G$11,0,10*ROW('Hygiene Data'!G25))="","",OFFSET('Hygiene Data'!$G$11,0,10*ROW('Hygiene Data'!G25)))</f>
        <v/>
      </c>
      <c r="DY31" s="392" t="str">
        <f ca="1">+IF(OFFSET('Hygiene Data'!$G$12,0,10*ROW('Hygiene Data'!G25))="","",OFFSET('Hygiene Data'!$G$12,0,10*ROW('Hygiene Data'!G25)))</f>
        <v/>
      </c>
      <c r="DZ31" s="392" t="str">
        <f ca="1">+IF(OFFSET('Hygiene Data'!$G$13,0,10*ROW('Hygiene Data'!G25))="","",OFFSET('Hygiene Data'!$G$13,0,10*ROW('Hygiene Data'!G25)))</f>
        <v/>
      </c>
      <c r="EA31" s="392" t="str">
        <f ca="1">+IF(OFFSET('Hygiene Data'!$H$11,0,10*ROW('Hygiene Data'!H25))="","",OFFSET('Hygiene Data'!$H$11,0,10*ROW('Hygiene Data'!H25)))</f>
        <v/>
      </c>
      <c r="EB31" s="392" t="str">
        <f ca="1">+IF(OFFSET('Hygiene Data'!$H$12,0,10*ROW('Hygiene Data'!H25))="","",OFFSET('Hygiene Data'!$H$12,0,10*ROW('Hygiene Data'!H25)))</f>
        <v/>
      </c>
      <c r="EC31" s="392" t="str">
        <f ca="1">+IF(OFFSET('Hygiene Data'!$H$13,0,10*ROW('Hygiene Data'!H25))="","",OFFSET('Hygiene Data'!$H$13,0,10*ROW('Hygiene Data'!H25)))</f>
        <v/>
      </c>
      <c r="ED31" s="392" t="str">
        <f ca="1">+IF(OFFSET('Hygiene Data'!$I$11,0,10*ROW('Hygiene Data'!I25))="","",OFFSET('Hygiene Data'!$I$11,0,10*ROW('Hygiene Data'!I25)))</f>
        <v/>
      </c>
      <c r="EE31" s="392" t="str">
        <f ca="1">+IF(OFFSET('Hygiene Data'!$I$12,0,10*ROW('Hygiene Data'!I25))="","",OFFSET('Hygiene Data'!$I$12,0,10*ROW('Hygiene Data'!I25)))</f>
        <v/>
      </c>
      <c r="EF31" s="392" t="str">
        <f ca="1">+IF(OFFSET('Hygiene Data'!$I$13,0,10*ROW('Hygiene Data'!I25))="","",OFFSET('Hygiene Data'!$I$13,0,10*ROW('Hygiene Data'!I25)))</f>
        <v/>
      </c>
    </row>
    <row r="32" spans="1:136" x14ac:dyDescent="0.25">
      <c r="A32" s="501" t="str">
        <f ca="1">+IF(OFFSET('Water Data'!$B$2,0,10*ROW('Water Data'!E26))="","",OFFSET('Water Data'!$B$2,0,10*ROW('Water Data'!E26)))</f>
        <v/>
      </c>
      <c r="B32" s="50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8" t="str">
        <f t="shared" ca="1" si="0"/>
        <v/>
      </c>
      <c r="D32" s="52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2" t="str">
        <f ca="1">+IF(OFFSET('Water Data'!$D$27,0,10*ROW('Water Data'!D26))="","",OFFSET('Water Data'!$D$27,0,10*ROW('Water Data'!D26)))</f>
        <v/>
      </c>
      <c r="BT32" s="392" t="str">
        <f ca="1">+IF(OFFSET('Water Data'!$D$28,0,10*ROW('Water Data'!D26))="","",OFFSET('Water Data'!$D$28,0,10*ROW('Water Data'!D26)))</f>
        <v/>
      </c>
      <c r="BU32" s="392" t="str">
        <f ca="1">+IF(OFFSET('Water Data'!$D$29,0,10*ROW('Water Data'!D26))="","",OFFSET('Water Data'!$D$29,0,10*ROW('Water Data'!D26)))</f>
        <v/>
      </c>
      <c r="BV32" s="392" t="str">
        <f ca="1">+IF(OFFSET('Water Data'!$E$27,0,10*ROW('Water Data'!E26))="","",OFFSET('Water Data'!$E$27,0,10*ROW('Water Data'!E26)))</f>
        <v/>
      </c>
      <c r="BW32" s="392" t="str">
        <f ca="1">+IF(OFFSET('Water Data'!$E$28,0,10*ROW('Water Data'!E26))="","",OFFSET('Water Data'!$E$28,0,10*ROW('Water Data'!E26)))</f>
        <v/>
      </c>
      <c r="BX32" s="392" t="str">
        <f ca="1">+IF(OFFSET('Water Data'!$E$29,0,10*ROW('Water Data'!E26))="","",OFFSET('Water Data'!$E$29,0,10*ROW('Water Data'!E26)))</f>
        <v/>
      </c>
      <c r="BY32" s="392" t="str">
        <f ca="1">+IF(OFFSET('Water Data'!$F$27,0,10*ROW('Water Data'!F26))="","",OFFSET('Water Data'!$F$27,0,10*ROW('Water Data'!F26)))</f>
        <v/>
      </c>
      <c r="BZ32" s="392" t="str">
        <f ca="1">+IF(OFFSET('Water Data'!$F$28,0,10*ROW('Water Data'!F26))="","",OFFSET('Water Data'!$F$28,0,10*ROW('Water Data'!F26)))</f>
        <v/>
      </c>
      <c r="CA32" s="392" t="str">
        <f ca="1">+IF(OFFSET('Water Data'!$F$29,0,10*ROW('Water Data'!F26))="","",OFFSET('Water Data'!$F$29,0,10*ROW('Water Data'!F26)))</f>
        <v/>
      </c>
      <c r="CB32" s="392" t="str">
        <f ca="1">+IF(OFFSET('Water Data'!$G$27,0,10*ROW('Water Data'!G26))="","",OFFSET('Water Data'!$G$27,0,10*ROW('Water Data'!G26)))</f>
        <v/>
      </c>
      <c r="CC32" s="392" t="str">
        <f ca="1">+IF(OFFSET('Water Data'!$G$28,0,10*ROW('Water Data'!G26))="","",OFFSET('Water Data'!$G$28,0,10*ROW('Water Data'!G26)))</f>
        <v/>
      </c>
      <c r="CD32" s="392" t="str">
        <f ca="1">+IF(OFFSET('Water Data'!$G$29,0,10*ROW('Water Data'!G26))="","",OFFSET('Water Data'!$G$29,0,10*ROW('Water Data'!G26)))</f>
        <v/>
      </c>
      <c r="CE32" s="392" t="str">
        <f ca="1">+IF(OFFSET('Water Data'!$H$27,0,10*ROW('Water Data'!H26))="","",OFFSET('Water Data'!$H$27,0,10*ROW('Water Data'!H26)))</f>
        <v/>
      </c>
      <c r="CF32" s="392" t="str">
        <f ca="1">+IF(OFFSET('Water Data'!$H$28,0,10*ROW('Water Data'!H26))="","",OFFSET('Water Data'!$H$28,0,10*ROW('Water Data'!H26)))</f>
        <v/>
      </c>
      <c r="CG32" s="392" t="str">
        <f ca="1">+IF(OFFSET('Water Data'!$H$29,0,10*ROW('Water Data'!H26))="","",OFFSET('Water Data'!$H$29,0,10*ROW('Water Data'!H26)))</f>
        <v/>
      </c>
      <c r="CH32" s="392" t="str">
        <f ca="1">+IF(OFFSET('Water Data'!$I$27,0,10*ROW('Water Data'!I26))="","",OFFSET('Water Data'!$I$27,0,10*ROW('Water Data'!I26)))</f>
        <v/>
      </c>
      <c r="CI32" s="392" t="str">
        <f ca="1">+IF(OFFSET('Water Data'!$I$28,0,10*ROW('Water Data'!I26))="","",OFFSET('Water Data'!$I$28,0,10*ROW('Water Data'!I26)))</f>
        <v/>
      </c>
      <c r="CJ32" s="392" t="str">
        <f ca="1">+IF(OFFSET('Water Data'!$I$29,0,10*ROW('Water Data'!I26))="","",OFFSET('Water Data'!$I$29,0,10*ROW('Water Data'!I26)))</f>
        <v/>
      </c>
      <c r="CK32" s="392" t="str">
        <f ca="1">+IF(OFFSET('Sanitation Data'!$D$28,0,10*ROW('Sanitation Data'!D26))="","",OFFSET('Sanitation Data'!$D$28,0,10*ROW('Sanitation Data'!D26)))</f>
        <v/>
      </c>
      <c r="CL32" s="392" t="str">
        <f ca="1">+IF(OFFSET('Sanitation Data'!$D$29,0,10*ROW('Sanitation Data'!D26))="","",OFFSET('Sanitation Data'!$D$29,0,10*ROW('Sanitation Data'!D26)))</f>
        <v/>
      </c>
      <c r="CM32" s="392" t="str">
        <f ca="1">+IF(OFFSET('Sanitation Data'!$D$30,0,10*ROW('Sanitation Data'!D26))="","",OFFSET('Sanitation Data'!$D$30,0,10*ROW('Sanitation Data'!D26)))</f>
        <v/>
      </c>
      <c r="CN32" s="392" t="str">
        <f ca="1">+IF(OFFSET('Sanitation Data'!$D$31,0,10*ROW('Sanitation Data'!D26))="","",OFFSET('Sanitation Data'!$D$31,0,10*ROW('Sanitation Data'!D26)))</f>
        <v/>
      </c>
      <c r="CO32" s="392" t="str">
        <f ca="1">+IF(OFFSET('Sanitation Data'!$D$32,0,10*ROW('Sanitation Data'!D26))="","",OFFSET('Sanitation Data'!$D$32,0,10*ROW('Sanitation Data'!D26)))</f>
        <v/>
      </c>
      <c r="CP32" s="392" t="str">
        <f ca="1">+IF(OFFSET('Sanitation Data'!$E$28,0,10*ROW('Sanitation Data'!E26))="","",OFFSET('Sanitation Data'!$E$28,0,10*ROW('Sanitation Data'!E26)))</f>
        <v/>
      </c>
      <c r="CQ32" s="392" t="str">
        <f ca="1">+IF(OFFSET('Sanitation Data'!$E$29,0,10*ROW('Sanitation Data'!E26))="","",OFFSET('Sanitation Data'!$E$29,0,10*ROW('Sanitation Data'!E26)))</f>
        <v/>
      </c>
      <c r="CR32" s="392" t="str">
        <f ca="1">+IF(OFFSET('Sanitation Data'!$E$30,0,10*ROW('Sanitation Data'!E26))="","",OFFSET('Sanitation Data'!$E$30,0,10*ROW('Sanitation Data'!E26)))</f>
        <v/>
      </c>
      <c r="CS32" s="392" t="str">
        <f ca="1">+IF(OFFSET('Sanitation Data'!$E$31,0,10*ROW('Sanitation Data'!E26))="","",OFFSET('Sanitation Data'!$E$31,0,10*ROW('Sanitation Data'!E26)))</f>
        <v/>
      </c>
      <c r="CT32" s="392" t="str">
        <f ca="1">+IF(OFFSET('Sanitation Data'!$E$32,0,10*ROW('Sanitation Data'!E26))="","",OFFSET('Sanitation Data'!$E$32,0,10*ROW('Sanitation Data'!E26)))</f>
        <v/>
      </c>
      <c r="CU32" s="392" t="str">
        <f ca="1">+IF(OFFSET('Sanitation Data'!$F$28,0,10*ROW('Sanitation Data'!F26))="","",OFFSET('Sanitation Data'!$F$28,0,10*ROW('Sanitation Data'!F26)))</f>
        <v/>
      </c>
      <c r="CV32" s="392" t="str">
        <f ca="1">+IF(OFFSET('Sanitation Data'!$F$29,0,10*ROW('Sanitation Data'!F26))="","",OFFSET('Sanitation Data'!$F$29,0,10*ROW('Sanitation Data'!F26)))</f>
        <v/>
      </c>
      <c r="CW32" s="392" t="str">
        <f ca="1">+IF(OFFSET('Sanitation Data'!$F$30,0,10*ROW('Sanitation Data'!F26))="","",OFFSET('Sanitation Data'!$F$30,0,10*ROW('Sanitation Data'!F26)))</f>
        <v/>
      </c>
      <c r="CX32" s="392" t="str">
        <f ca="1">+IF(OFFSET('Sanitation Data'!$F$31,0,10*ROW('Sanitation Data'!F26))="","",OFFSET('Sanitation Data'!$F$31,0,10*ROW('Sanitation Data'!F26)))</f>
        <v/>
      </c>
      <c r="CY32" s="392" t="str">
        <f ca="1">+IF(OFFSET('Sanitation Data'!$F$32,0,10*ROW('Sanitation Data'!F26))="","",OFFSET('Sanitation Data'!$F$32,0,10*ROW('Sanitation Data'!F26)))</f>
        <v/>
      </c>
      <c r="CZ32" s="392" t="str">
        <f ca="1">+IF(OFFSET('Sanitation Data'!$G$28,0,10*ROW('Sanitation Data'!G26))="","",OFFSET('Sanitation Data'!$G$28,0,10*ROW('Sanitation Data'!G26)))</f>
        <v/>
      </c>
      <c r="DA32" s="392" t="str">
        <f ca="1">+IF(OFFSET('Sanitation Data'!$G$29,0,10*ROW('Sanitation Data'!G26))="","",OFFSET('Sanitation Data'!$G$29,0,10*ROW('Sanitation Data'!G26)))</f>
        <v/>
      </c>
      <c r="DB32" s="392" t="str">
        <f ca="1">+IF(OFFSET('Sanitation Data'!$G$30,0,10*ROW('Sanitation Data'!G26))="","",OFFSET('Sanitation Data'!$G$30,0,10*ROW('Sanitation Data'!G26)))</f>
        <v/>
      </c>
      <c r="DC32" s="392" t="str">
        <f ca="1">+IF(OFFSET('Sanitation Data'!$G$31,0,10*ROW('Sanitation Data'!G26))="","",OFFSET('Sanitation Data'!$G$31,0,10*ROW('Sanitation Data'!G26)))</f>
        <v/>
      </c>
      <c r="DD32" s="392" t="str">
        <f ca="1">+IF(OFFSET('Sanitation Data'!$G$32,0,10*ROW('Sanitation Data'!G26))="","",OFFSET('Sanitation Data'!$G$32,0,10*ROW('Sanitation Data'!G26)))</f>
        <v/>
      </c>
      <c r="DE32" s="392" t="str">
        <f ca="1">+IF(OFFSET('Sanitation Data'!$H$28,0,10*ROW('Sanitation Data'!H26))="","",OFFSET('Sanitation Data'!$H$28,0,10*ROW('Sanitation Data'!H26)))</f>
        <v/>
      </c>
      <c r="DF32" s="392" t="str">
        <f ca="1">+IF(OFFSET('Sanitation Data'!$H$29,0,10*ROW('Sanitation Data'!H26))="","",OFFSET('Sanitation Data'!$H$29,0,10*ROW('Sanitation Data'!H26)))</f>
        <v/>
      </c>
      <c r="DG32" s="392" t="str">
        <f ca="1">+IF(OFFSET('Sanitation Data'!$H$30,0,10*ROW('Sanitation Data'!H26))="","",OFFSET('Sanitation Data'!$H$30,0,10*ROW('Sanitation Data'!H26)))</f>
        <v/>
      </c>
      <c r="DH32" s="392" t="str">
        <f ca="1">+IF(OFFSET('Sanitation Data'!$H$31,0,10*ROW('Sanitation Data'!H26))="","",OFFSET('Sanitation Data'!$H$31,0,10*ROW('Sanitation Data'!H26)))</f>
        <v/>
      </c>
      <c r="DI32" s="392" t="str">
        <f ca="1">+IF(OFFSET('Sanitation Data'!$H$32,0,10*ROW('Sanitation Data'!H26))="","",OFFSET('Sanitation Data'!$H$32,0,10*ROW('Sanitation Data'!H26)))</f>
        <v/>
      </c>
      <c r="DJ32" s="392" t="str">
        <f ca="1">+IF(OFFSET('Sanitation Data'!$I$28,0,10*ROW('Sanitation Data'!I26))="","",OFFSET('Sanitation Data'!$I$28,0,10*ROW('Sanitation Data'!I26)))</f>
        <v/>
      </c>
      <c r="DK32" s="392" t="str">
        <f ca="1">+IF(OFFSET('Sanitation Data'!$I$29,0,10*ROW('Sanitation Data'!I26))="","",OFFSET('Sanitation Data'!$I$29,0,10*ROW('Sanitation Data'!I26)))</f>
        <v/>
      </c>
      <c r="DL32" s="392" t="str">
        <f ca="1">+IF(OFFSET('Sanitation Data'!$I$30,0,10*ROW('Sanitation Data'!I26))="","",OFFSET('Sanitation Data'!$I$30,0,10*ROW('Sanitation Data'!I26)))</f>
        <v/>
      </c>
      <c r="DM32" s="392" t="str">
        <f ca="1">+IF(OFFSET('Sanitation Data'!$I$31,0,10*ROW('Sanitation Data'!I26))="","",OFFSET('Sanitation Data'!$I$31,0,10*ROW('Sanitation Data'!I26)))</f>
        <v/>
      </c>
      <c r="DN32" s="392" t="str">
        <f ca="1">+IF(OFFSET('Sanitation Data'!$I$32,0,10*ROW('Sanitation Data'!I26))="","",OFFSET('Sanitation Data'!$I$32,0,10*ROW('Sanitation Data'!I26)))</f>
        <v/>
      </c>
      <c r="DO32" s="392" t="str">
        <f ca="1">+IF(OFFSET('Hygiene Data'!$D$11,0,10*ROW('Hygiene Data'!D26))="","",OFFSET('Hygiene Data'!$D$11,0,10*ROW('Hygiene Data'!D26)))</f>
        <v/>
      </c>
      <c r="DP32" s="392" t="str">
        <f ca="1">+IF(OFFSET('Hygiene Data'!$D$12,0,10*ROW('Hygiene Data'!D26))="","",OFFSET('Hygiene Data'!$D$12,0,10*ROW('Hygiene Data'!D26)))</f>
        <v/>
      </c>
      <c r="DQ32" s="392" t="str">
        <f ca="1">+IF(OFFSET('Hygiene Data'!$D$13,0,10*ROW('Hygiene Data'!D26))="","",OFFSET('Hygiene Data'!$D$13,0,10*ROW('Hygiene Data'!D26)))</f>
        <v/>
      </c>
      <c r="DR32" s="392" t="str">
        <f ca="1">+IF(OFFSET('Hygiene Data'!$E$11,0,10*ROW('Hygiene Data'!E26))="","",OFFSET('Hygiene Data'!$E$11,0,10*ROW('Hygiene Data'!E26)))</f>
        <v/>
      </c>
      <c r="DS32" s="392" t="str">
        <f ca="1">+IF(OFFSET('Hygiene Data'!$E$12,0,10*ROW('Hygiene Data'!E26))="","",OFFSET('Hygiene Data'!$E$12,0,10*ROW('Hygiene Data'!E26)))</f>
        <v/>
      </c>
      <c r="DT32" s="392" t="str">
        <f ca="1">+IF(OFFSET('Hygiene Data'!$E$13,0,10*ROW('Hygiene Data'!E26))="","",OFFSET('Hygiene Data'!$E$13,0,10*ROW('Hygiene Data'!E26)))</f>
        <v/>
      </c>
      <c r="DU32" s="392" t="str">
        <f ca="1">+IF(OFFSET('Hygiene Data'!$F$11,0,10*ROW('Hygiene Data'!F26))="","",OFFSET('Hygiene Data'!$F$11,0,10*ROW('Hygiene Data'!F26)))</f>
        <v/>
      </c>
      <c r="DV32" s="392" t="str">
        <f ca="1">+IF(OFFSET('Hygiene Data'!$F$12,0,10*ROW('Hygiene Data'!F26))="","",OFFSET('Hygiene Data'!$F$12,0,10*ROW('Hygiene Data'!F26)))</f>
        <v/>
      </c>
      <c r="DW32" s="392" t="str">
        <f ca="1">+IF(OFFSET('Hygiene Data'!$F$13,0,10*ROW('Hygiene Data'!F26))="","",OFFSET('Hygiene Data'!$F$13,0,10*ROW('Hygiene Data'!F26)))</f>
        <v/>
      </c>
      <c r="DX32" s="392" t="str">
        <f ca="1">+IF(OFFSET('Hygiene Data'!$G$11,0,10*ROW('Hygiene Data'!G26))="","",OFFSET('Hygiene Data'!$G$11,0,10*ROW('Hygiene Data'!G26)))</f>
        <v/>
      </c>
      <c r="DY32" s="392" t="str">
        <f ca="1">+IF(OFFSET('Hygiene Data'!$G$12,0,10*ROW('Hygiene Data'!G26))="","",OFFSET('Hygiene Data'!$G$12,0,10*ROW('Hygiene Data'!G26)))</f>
        <v/>
      </c>
      <c r="DZ32" s="392" t="str">
        <f ca="1">+IF(OFFSET('Hygiene Data'!$G$13,0,10*ROW('Hygiene Data'!G26))="","",OFFSET('Hygiene Data'!$G$13,0,10*ROW('Hygiene Data'!G26)))</f>
        <v/>
      </c>
      <c r="EA32" s="392" t="str">
        <f ca="1">+IF(OFFSET('Hygiene Data'!$H$11,0,10*ROW('Hygiene Data'!H26))="","",OFFSET('Hygiene Data'!$H$11,0,10*ROW('Hygiene Data'!H26)))</f>
        <v/>
      </c>
      <c r="EB32" s="392" t="str">
        <f ca="1">+IF(OFFSET('Hygiene Data'!$H$12,0,10*ROW('Hygiene Data'!H26))="","",OFFSET('Hygiene Data'!$H$12,0,10*ROW('Hygiene Data'!H26)))</f>
        <v/>
      </c>
      <c r="EC32" s="392" t="str">
        <f ca="1">+IF(OFFSET('Hygiene Data'!$H$13,0,10*ROW('Hygiene Data'!H26))="","",OFFSET('Hygiene Data'!$H$13,0,10*ROW('Hygiene Data'!H26)))</f>
        <v/>
      </c>
      <c r="ED32" s="392" t="str">
        <f ca="1">+IF(OFFSET('Hygiene Data'!$I$11,0,10*ROW('Hygiene Data'!I26))="","",OFFSET('Hygiene Data'!$I$11,0,10*ROW('Hygiene Data'!I26)))</f>
        <v/>
      </c>
      <c r="EE32" s="392" t="str">
        <f ca="1">+IF(OFFSET('Hygiene Data'!$I$12,0,10*ROW('Hygiene Data'!I26))="","",OFFSET('Hygiene Data'!$I$12,0,10*ROW('Hygiene Data'!I26)))</f>
        <v/>
      </c>
      <c r="EF32" s="392" t="str">
        <f ca="1">+IF(OFFSET('Hygiene Data'!$I$13,0,10*ROW('Hygiene Data'!I26))="","",OFFSET('Hygiene Data'!$I$13,0,10*ROW('Hygiene Data'!I26)))</f>
        <v/>
      </c>
    </row>
    <row r="33" spans="1:136" x14ac:dyDescent="0.25">
      <c r="A33" s="501" t="str">
        <f ca="1">+IF(OFFSET('Water Data'!$B$2,0,10*ROW('Water Data'!E27))="","",OFFSET('Water Data'!$B$2,0,10*ROW('Water Data'!E27)))</f>
        <v/>
      </c>
      <c r="B33" s="50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8" t="str">
        <f t="shared" ca="1" si="0"/>
        <v/>
      </c>
      <c r="D33" s="52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2" t="str">
        <f ca="1">+IF(OFFSET('Water Data'!$D$27,0,10*ROW('Water Data'!D27))="","",OFFSET('Water Data'!$D$27,0,10*ROW('Water Data'!D27)))</f>
        <v/>
      </c>
      <c r="BT33" s="392" t="str">
        <f ca="1">+IF(OFFSET('Water Data'!$D$28,0,10*ROW('Water Data'!D27))="","",OFFSET('Water Data'!$D$28,0,10*ROW('Water Data'!D27)))</f>
        <v/>
      </c>
      <c r="BU33" s="392" t="str">
        <f ca="1">+IF(OFFSET('Water Data'!$D$29,0,10*ROW('Water Data'!D27))="","",OFFSET('Water Data'!$D$29,0,10*ROW('Water Data'!D27)))</f>
        <v/>
      </c>
      <c r="BV33" s="392" t="str">
        <f ca="1">+IF(OFFSET('Water Data'!$E$27,0,10*ROW('Water Data'!E27))="","",OFFSET('Water Data'!$E$27,0,10*ROW('Water Data'!E27)))</f>
        <v/>
      </c>
      <c r="BW33" s="392" t="str">
        <f ca="1">+IF(OFFSET('Water Data'!$E$28,0,10*ROW('Water Data'!E27))="","",OFFSET('Water Data'!$E$28,0,10*ROW('Water Data'!E27)))</f>
        <v/>
      </c>
      <c r="BX33" s="392" t="str">
        <f ca="1">+IF(OFFSET('Water Data'!$E$29,0,10*ROW('Water Data'!E27))="","",OFFSET('Water Data'!$E$29,0,10*ROW('Water Data'!E27)))</f>
        <v/>
      </c>
      <c r="BY33" s="392" t="str">
        <f ca="1">+IF(OFFSET('Water Data'!$F$27,0,10*ROW('Water Data'!F27))="","",OFFSET('Water Data'!$F$27,0,10*ROW('Water Data'!F27)))</f>
        <v/>
      </c>
      <c r="BZ33" s="392" t="str">
        <f ca="1">+IF(OFFSET('Water Data'!$F$28,0,10*ROW('Water Data'!F27))="","",OFFSET('Water Data'!$F$28,0,10*ROW('Water Data'!F27)))</f>
        <v/>
      </c>
      <c r="CA33" s="392" t="str">
        <f ca="1">+IF(OFFSET('Water Data'!$F$29,0,10*ROW('Water Data'!F27))="","",OFFSET('Water Data'!$F$29,0,10*ROW('Water Data'!F27)))</f>
        <v/>
      </c>
      <c r="CB33" s="392" t="str">
        <f ca="1">+IF(OFFSET('Water Data'!$G$27,0,10*ROW('Water Data'!G27))="","",OFFSET('Water Data'!$G$27,0,10*ROW('Water Data'!G27)))</f>
        <v/>
      </c>
      <c r="CC33" s="392" t="str">
        <f ca="1">+IF(OFFSET('Water Data'!$G$28,0,10*ROW('Water Data'!G27))="","",OFFSET('Water Data'!$G$28,0,10*ROW('Water Data'!G27)))</f>
        <v/>
      </c>
      <c r="CD33" s="392" t="str">
        <f ca="1">+IF(OFFSET('Water Data'!$G$29,0,10*ROW('Water Data'!G27))="","",OFFSET('Water Data'!$G$29,0,10*ROW('Water Data'!G27)))</f>
        <v/>
      </c>
      <c r="CE33" s="392" t="str">
        <f ca="1">+IF(OFFSET('Water Data'!$H$27,0,10*ROW('Water Data'!H27))="","",OFFSET('Water Data'!$H$27,0,10*ROW('Water Data'!H27)))</f>
        <v/>
      </c>
      <c r="CF33" s="392" t="str">
        <f ca="1">+IF(OFFSET('Water Data'!$H$28,0,10*ROW('Water Data'!H27))="","",OFFSET('Water Data'!$H$28,0,10*ROW('Water Data'!H27)))</f>
        <v/>
      </c>
      <c r="CG33" s="392" t="str">
        <f ca="1">+IF(OFFSET('Water Data'!$H$29,0,10*ROW('Water Data'!H27))="","",OFFSET('Water Data'!$H$29,0,10*ROW('Water Data'!H27)))</f>
        <v/>
      </c>
      <c r="CH33" s="392" t="str">
        <f ca="1">+IF(OFFSET('Water Data'!$I$27,0,10*ROW('Water Data'!I27))="","",OFFSET('Water Data'!$I$27,0,10*ROW('Water Data'!I27)))</f>
        <v/>
      </c>
      <c r="CI33" s="392" t="str">
        <f ca="1">+IF(OFFSET('Water Data'!$I$28,0,10*ROW('Water Data'!I27))="","",OFFSET('Water Data'!$I$28,0,10*ROW('Water Data'!I27)))</f>
        <v/>
      </c>
      <c r="CJ33" s="392" t="str">
        <f ca="1">+IF(OFFSET('Water Data'!$I$29,0,10*ROW('Water Data'!I27))="","",OFFSET('Water Data'!$I$29,0,10*ROW('Water Data'!I27)))</f>
        <v/>
      </c>
      <c r="CK33" s="392" t="str">
        <f ca="1">+IF(OFFSET('Sanitation Data'!$D$28,0,10*ROW('Sanitation Data'!D27))="","",OFFSET('Sanitation Data'!$D$28,0,10*ROW('Sanitation Data'!D27)))</f>
        <v/>
      </c>
      <c r="CL33" s="392" t="str">
        <f ca="1">+IF(OFFSET('Sanitation Data'!$D$29,0,10*ROW('Sanitation Data'!D27))="","",OFFSET('Sanitation Data'!$D$29,0,10*ROW('Sanitation Data'!D27)))</f>
        <v/>
      </c>
      <c r="CM33" s="392" t="str">
        <f ca="1">+IF(OFFSET('Sanitation Data'!$D$30,0,10*ROW('Sanitation Data'!D27))="","",OFFSET('Sanitation Data'!$D$30,0,10*ROW('Sanitation Data'!D27)))</f>
        <v/>
      </c>
      <c r="CN33" s="392" t="str">
        <f ca="1">+IF(OFFSET('Sanitation Data'!$D$31,0,10*ROW('Sanitation Data'!D27))="","",OFFSET('Sanitation Data'!$D$31,0,10*ROW('Sanitation Data'!D27)))</f>
        <v/>
      </c>
      <c r="CO33" s="392" t="str">
        <f ca="1">+IF(OFFSET('Sanitation Data'!$D$32,0,10*ROW('Sanitation Data'!D27))="","",OFFSET('Sanitation Data'!$D$32,0,10*ROW('Sanitation Data'!D27)))</f>
        <v/>
      </c>
      <c r="CP33" s="392" t="str">
        <f ca="1">+IF(OFFSET('Sanitation Data'!$E$28,0,10*ROW('Sanitation Data'!E27))="","",OFFSET('Sanitation Data'!$E$28,0,10*ROW('Sanitation Data'!E27)))</f>
        <v/>
      </c>
      <c r="CQ33" s="392" t="str">
        <f ca="1">+IF(OFFSET('Sanitation Data'!$E$29,0,10*ROW('Sanitation Data'!E27))="","",OFFSET('Sanitation Data'!$E$29,0,10*ROW('Sanitation Data'!E27)))</f>
        <v/>
      </c>
      <c r="CR33" s="392" t="str">
        <f ca="1">+IF(OFFSET('Sanitation Data'!$E$30,0,10*ROW('Sanitation Data'!E27))="","",OFFSET('Sanitation Data'!$E$30,0,10*ROW('Sanitation Data'!E27)))</f>
        <v/>
      </c>
      <c r="CS33" s="392" t="str">
        <f ca="1">+IF(OFFSET('Sanitation Data'!$E$31,0,10*ROW('Sanitation Data'!E27))="","",OFFSET('Sanitation Data'!$E$31,0,10*ROW('Sanitation Data'!E27)))</f>
        <v/>
      </c>
      <c r="CT33" s="392" t="str">
        <f ca="1">+IF(OFFSET('Sanitation Data'!$E$32,0,10*ROW('Sanitation Data'!E27))="","",OFFSET('Sanitation Data'!$E$32,0,10*ROW('Sanitation Data'!E27)))</f>
        <v/>
      </c>
      <c r="CU33" s="392" t="str">
        <f ca="1">+IF(OFFSET('Sanitation Data'!$F$28,0,10*ROW('Sanitation Data'!F27))="","",OFFSET('Sanitation Data'!$F$28,0,10*ROW('Sanitation Data'!F27)))</f>
        <v/>
      </c>
      <c r="CV33" s="392" t="str">
        <f ca="1">+IF(OFFSET('Sanitation Data'!$F$29,0,10*ROW('Sanitation Data'!F27))="","",OFFSET('Sanitation Data'!$F$29,0,10*ROW('Sanitation Data'!F27)))</f>
        <v/>
      </c>
      <c r="CW33" s="392" t="str">
        <f ca="1">+IF(OFFSET('Sanitation Data'!$F$30,0,10*ROW('Sanitation Data'!F27))="","",OFFSET('Sanitation Data'!$F$30,0,10*ROW('Sanitation Data'!F27)))</f>
        <v/>
      </c>
      <c r="CX33" s="392" t="str">
        <f ca="1">+IF(OFFSET('Sanitation Data'!$F$31,0,10*ROW('Sanitation Data'!F27))="","",OFFSET('Sanitation Data'!$F$31,0,10*ROW('Sanitation Data'!F27)))</f>
        <v/>
      </c>
      <c r="CY33" s="392" t="str">
        <f ca="1">+IF(OFFSET('Sanitation Data'!$F$32,0,10*ROW('Sanitation Data'!F27))="","",OFFSET('Sanitation Data'!$F$32,0,10*ROW('Sanitation Data'!F27)))</f>
        <v/>
      </c>
      <c r="CZ33" s="392" t="str">
        <f ca="1">+IF(OFFSET('Sanitation Data'!$G$28,0,10*ROW('Sanitation Data'!G27))="","",OFFSET('Sanitation Data'!$G$28,0,10*ROW('Sanitation Data'!G27)))</f>
        <v/>
      </c>
      <c r="DA33" s="392" t="str">
        <f ca="1">+IF(OFFSET('Sanitation Data'!$G$29,0,10*ROW('Sanitation Data'!G27))="","",OFFSET('Sanitation Data'!$G$29,0,10*ROW('Sanitation Data'!G27)))</f>
        <v/>
      </c>
      <c r="DB33" s="392" t="str">
        <f ca="1">+IF(OFFSET('Sanitation Data'!$G$30,0,10*ROW('Sanitation Data'!G27))="","",OFFSET('Sanitation Data'!$G$30,0,10*ROW('Sanitation Data'!G27)))</f>
        <v/>
      </c>
      <c r="DC33" s="392" t="str">
        <f ca="1">+IF(OFFSET('Sanitation Data'!$G$31,0,10*ROW('Sanitation Data'!G27))="","",OFFSET('Sanitation Data'!$G$31,0,10*ROW('Sanitation Data'!G27)))</f>
        <v/>
      </c>
      <c r="DD33" s="392" t="str">
        <f ca="1">+IF(OFFSET('Sanitation Data'!$G$32,0,10*ROW('Sanitation Data'!G27))="","",OFFSET('Sanitation Data'!$G$32,0,10*ROW('Sanitation Data'!G27)))</f>
        <v/>
      </c>
      <c r="DE33" s="392" t="str">
        <f ca="1">+IF(OFFSET('Sanitation Data'!$H$28,0,10*ROW('Sanitation Data'!H27))="","",OFFSET('Sanitation Data'!$H$28,0,10*ROW('Sanitation Data'!H27)))</f>
        <v/>
      </c>
      <c r="DF33" s="392" t="str">
        <f ca="1">+IF(OFFSET('Sanitation Data'!$H$29,0,10*ROW('Sanitation Data'!H27))="","",OFFSET('Sanitation Data'!$H$29,0,10*ROW('Sanitation Data'!H27)))</f>
        <v/>
      </c>
      <c r="DG33" s="392" t="str">
        <f ca="1">+IF(OFFSET('Sanitation Data'!$H$30,0,10*ROW('Sanitation Data'!H27))="","",OFFSET('Sanitation Data'!$H$30,0,10*ROW('Sanitation Data'!H27)))</f>
        <v/>
      </c>
      <c r="DH33" s="392" t="str">
        <f ca="1">+IF(OFFSET('Sanitation Data'!$H$31,0,10*ROW('Sanitation Data'!H27))="","",OFFSET('Sanitation Data'!$H$31,0,10*ROW('Sanitation Data'!H27)))</f>
        <v/>
      </c>
      <c r="DI33" s="392" t="str">
        <f ca="1">+IF(OFFSET('Sanitation Data'!$H$32,0,10*ROW('Sanitation Data'!H27))="","",OFFSET('Sanitation Data'!$H$32,0,10*ROW('Sanitation Data'!H27)))</f>
        <v/>
      </c>
      <c r="DJ33" s="392" t="str">
        <f ca="1">+IF(OFFSET('Sanitation Data'!$I$28,0,10*ROW('Sanitation Data'!I27))="","",OFFSET('Sanitation Data'!$I$28,0,10*ROW('Sanitation Data'!I27)))</f>
        <v/>
      </c>
      <c r="DK33" s="392" t="str">
        <f ca="1">+IF(OFFSET('Sanitation Data'!$I$29,0,10*ROW('Sanitation Data'!I27))="","",OFFSET('Sanitation Data'!$I$29,0,10*ROW('Sanitation Data'!I27)))</f>
        <v/>
      </c>
      <c r="DL33" s="392" t="str">
        <f ca="1">+IF(OFFSET('Sanitation Data'!$I$30,0,10*ROW('Sanitation Data'!I27))="","",OFFSET('Sanitation Data'!$I$30,0,10*ROW('Sanitation Data'!I27)))</f>
        <v/>
      </c>
      <c r="DM33" s="392" t="str">
        <f ca="1">+IF(OFFSET('Sanitation Data'!$I$31,0,10*ROW('Sanitation Data'!I27))="","",OFFSET('Sanitation Data'!$I$31,0,10*ROW('Sanitation Data'!I27)))</f>
        <v/>
      </c>
      <c r="DN33" s="392" t="str">
        <f ca="1">+IF(OFFSET('Sanitation Data'!$I$32,0,10*ROW('Sanitation Data'!I27))="","",OFFSET('Sanitation Data'!$I$32,0,10*ROW('Sanitation Data'!I27)))</f>
        <v/>
      </c>
      <c r="DO33" s="392" t="str">
        <f ca="1">+IF(OFFSET('Hygiene Data'!$D$11,0,10*ROW('Hygiene Data'!D27))="","",OFFSET('Hygiene Data'!$D$11,0,10*ROW('Hygiene Data'!D27)))</f>
        <v/>
      </c>
      <c r="DP33" s="392" t="str">
        <f ca="1">+IF(OFFSET('Hygiene Data'!$D$12,0,10*ROW('Hygiene Data'!D27))="","",OFFSET('Hygiene Data'!$D$12,0,10*ROW('Hygiene Data'!D27)))</f>
        <v/>
      </c>
      <c r="DQ33" s="392" t="str">
        <f ca="1">+IF(OFFSET('Hygiene Data'!$D$13,0,10*ROW('Hygiene Data'!D27))="","",OFFSET('Hygiene Data'!$D$13,0,10*ROW('Hygiene Data'!D27)))</f>
        <v/>
      </c>
      <c r="DR33" s="392" t="str">
        <f ca="1">+IF(OFFSET('Hygiene Data'!$E$11,0,10*ROW('Hygiene Data'!E27))="","",OFFSET('Hygiene Data'!$E$11,0,10*ROW('Hygiene Data'!E27)))</f>
        <v/>
      </c>
      <c r="DS33" s="392" t="str">
        <f ca="1">+IF(OFFSET('Hygiene Data'!$E$12,0,10*ROW('Hygiene Data'!E27))="","",OFFSET('Hygiene Data'!$E$12,0,10*ROW('Hygiene Data'!E27)))</f>
        <v/>
      </c>
      <c r="DT33" s="392" t="str">
        <f ca="1">+IF(OFFSET('Hygiene Data'!$E$13,0,10*ROW('Hygiene Data'!E27))="","",OFFSET('Hygiene Data'!$E$13,0,10*ROW('Hygiene Data'!E27)))</f>
        <v/>
      </c>
      <c r="DU33" s="392" t="str">
        <f ca="1">+IF(OFFSET('Hygiene Data'!$F$11,0,10*ROW('Hygiene Data'!F27))="","",OFFSET('Hygiene Data'!$F$11,0,10*ROW('Hygiene Data'!F27)))</f>
        <v/>
      </c>
      <c r="DV33" s="392" t="str">
        <f ca="1">+IF(OFFSET('Hygiene Data'!$F$12,0,10*ROW('Hygiene Data'!F27))="","",OFFSET('Hygiene Data'!$F$12,0,10*ROW('Hygiene Data'!F27)))</f>
        <v/>
      </c>
      <c r="DW33" s="392" t="str">
        <f ca="1">+IF(OFFSET('Hygiene Data'!$F$13,0,10*ROW('Hygiene Data'!F27))="","",OFFSET('Hygiene Data'!$F$13,0,10*ROW('Hygiene Data'!F27)))</f>
        <v/>
      </c>
      <c r="DX33" s="392" t="str">
        <f ca="1">+IF(OFFSET('Hygiene Data'!$G$11,0,10*ROW('Hygiene Data'!G27))="","",OFFSET('Hygiene Data'!$G$11,0,10*ROW('Hygiene Data'!G27)))</f>
        <v/>
      </c>
      <c r="DY33" s="392" t="str">
        <f ca="1">+IF(OFFSET('Hygiene Data'!$G$12,0,10*ROW('Hygiene Data'!G27))="","",OFFSET('Hygiene Data'!$G$12,0,10*ROW('Hygiene Data'!G27)))</f>
        <v/>
      </c>
      <c r="DZ33" s="392" t="str">
        <f ca="1">+IF(OFFSET('Hygiene Data'!$G$13,0,10*ROW('Hygiene Data'!G27))="","",OFFSET('Hygiene Data'!$G$13,0,10*ROW('Hygiene Data'!G27)))</f>
        <v/>
      </c>
      <c r="EA33" s="392" t="str">
        <f ca="1">+IF(OFFSET('Hygiene Data'!$H$11,0,10*ROW('Hygiene Data'!H27))="","",OFFSET('Hygiene Data'!$H$11,0,10*ROW('Hygiene Data'!H27)))</f>
        <v/>
      </c>
      <c r="EB33" s="392" t="str">
        <f ca="1">+IF(OFFSET('Hygiene Data'!$H$12,0,10*ROW('Hygiene Data'!H27))="","",OFFSET('Hygiene Data'!$H$12,0,10*ROW('Hygiene Data'!H27)))</f>
        <v/>
      </c>
      <c r="EC33" s="392" t="str">
        <f ca="1">+IF(OFFSET('Hygiene Data'!$H$13,0,10*ROW('Hygiene Data'!H27))="","",OFFSET('Hygiene Data'!$H$13,0,10*ROW('Hygiene Data'!H27)))</f>
        <v/>
      </c>
      <c r="ED33" s="392" t="str">
        <f ca="1">+IF(OFFSET('Hygiene Data'!$I$11,0,10*ROW('Hygiene Data'!I27))="","",OFFSET('Hygiene Data'!$I$11,0,10*ROW('Hygiene Data'!I27)))</f>
        <v/>
      </c>
      <c r="EE33" s="392" t="str">
        <f ca="1">+IF(OFFSET('Hygiene Data'!$I$12,0,10*ROW('Hygiene Data'!I27))="","",OFFSET('Hygiene Data'!$I$12,0,10*ROW('Hygiene Data'!I27)))</f>
        <v/>
      </c>
      <c r="EF33" s="392" t="str">
        <f ca="1">+IF(OFFSET('Hygiene Data'!$I$13,0,10*ROW('Hygiene Data'!I27))="","",OFFSET('Hygiene Data'!$I$13,0,10*ROW('Hygiene Data'!I27)))</f>
        <v/>
      </c>
    </row>
    <row r="34" spans="1:136" x14ac:dyDescent="0.25">
      <c r="A34" s="501" t="str">
        <f ca="1">+IF(OFFSET('Water Data'!$B$2,0,10*ROW('Water Data'!E28))="","",OFFSET('Water Data'!$B$2,0,10*ROW('Water Data'!E28)))</f>
        <v/>
      </c>
      <c r="B34" s="50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8" t="str">
        <f t="shared" ca="1" si="0"/>
        <v/>
      </c>
      <c r="D34" s="52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2" t="str">
        <f ca="1">+IF(OFFSET('Water Data'!$D$27,0,10*ROW('Water Data'!D28))="","",OFFSET('Water Data'!$D$27,0,10*ROW('Water Data'!D28)))</f>
        <v/>
      </c>
      <c r="BT34" s="392" t="str">
        <f ca="1">+IF(OFFSET('Water Data'!$D$28,0,10*ROW('Water Data'!D28))="","",OFFSET('Water Data'!$D$28,0,10*ROW('Water Data'!D28)))</f>
        <v/>
      </c>
      <c r="BU34" s="392" t="str">
        <f ca="1">+IF(OFFSET('Water Data'!$D$29,0,10*ROW('Water Data'!D28))="","",OFFSET('Water Data'!$D$29,0,10*ROW('Water Data'!D28)))</f>
        <v/>
      </c>
      <c r="BV34" s="392" t="str">
        <f ca="1">+IF(OFFSET('Water Data'!$E$27,0,10*ROW('Water Data'!E28))="","",OFFSET('Water Data'!$E$27,0,10*ROW('Water Data'!E28)))</f>
        <v/>
      </c>
      <c r="BW34" s="392" t="str">
        <f ca="1">+IF(OFFSET('Water Data'!$E$28,0,10*ROW('Water Data'!E28))="","",OFFSET('Water Data'!$E$28,0,10*ROW('Water Data'!E28)))</f>
        <v/>
      </c>
      <c r="BX34" s="392" t="str">
        <f ca="1">+IF(OFFSET('Water Data'!$E$29,0,10*ROW('Water Data'!E28))="","",OFFSET('Water Data'!$E$29,0,10*ROW('Water Data'!E28)))</f>
        <v/>
      </c>
      <c r="BY34" s="392" t="str">
        <f ca="1">+IF(OFFSET('Water Data'!$F$27,0,10*ROW('Water Data'!F28))="","",OFFSET('Water Data'!$F$27,0,10*ROW('Water Data'!F28)))</f>
        <v/>
      </c>
      <c r="BZ34" s="392" t="str">
        <f ca="1">+IF(OFFSET('Water Data'!$F$28,0,10*ROW('Water Data'!F28))="","",OFFSET('Water Data'!$F$28,0,10*ROW('Water Data'!F28)))</f>
        <v/>
      </c>
      <c r="CA34" s="392" t="str">
        <f ca="1">+IF(OFFSET('Water Data'!$F$29,0,10*ROW('Water Data'!F28))="","",OFFSET('Water Data'!$F$29,0,10*ROW('Water Data'!F28)))</f>
        <v/>
      </c>
      <c r="CB34" s="392" t="str">
        <f ca="1">+IF(OFFSET('Water Data'!$G$27,0,10*ROW('Water Data'!G28))="","",OFFSET('Water Data'!$G$27,0,10*ROW('Water Data'!G28)))</f>
        <v/>
      </c>
      <c r="CC34" s="392" t="str">
        <f ca="1">+IF(OFFSET('Water Data'!$G$28,0,10*ROW('Water Data'!G28))="","",OFFSET('Water Data'!$G$28,0,10*ROW('Water Data'!G28)))</f>
        <v/>
      </c>
      <c r="CD34" s="392" t="str">
        <f ca="1">+IF(OFFSET('Water Data'!$G$29,0,10*ROW('Water Data'!G28))="","",OFFSET('Water Data'!$G$29,0,10*ROW('Water Data'!G28)))</f>
        <v/>
      </c>
      <c r="CE34" s="392" t="str">
        <f ca="1">+IF(OFFSET('Water Data'!$H$27,0,10*ROW('Water Data'!H28))="","",OFFSET('Water Data'!$H$27,0,10*ROW('Water Data'!H28)))</f>
        <v/>
      </c>
      <c r="CF34" s="392" t="str">
        <f ca="1">+IF(OFFSET('Water Data'!$H$28,0,10*ROW('Water Data'!H28))="","",OFFSET('Water Data'!$H$28,0,10*ROW('Water Data'!H28)))</f>
        <v/>
      </c>
      <c r="CG34" s="392" t="str">
        <f ca="1">+IF(OFFSET('Water Data'!$H$29,0,10*ROW('Water Data'!H28))="","",OFFSET('Water Data'!$H$29,0,10*ROW('Water Data'!H28)))</f>
        <v/>
      </c>
      <c r="CH34" s="392" t="str">
        <f ca="1">+IF(OFFSET('Water Data'!$I$27,0,10*ROW('Water Data'!I28))="","",OFFSET('Water Data'!$I$27,0,10*ROW('Water Data'!I28)))</f>
        <v/>
      </c>
      <c r="CI34" s="392" t="str">
        <f ca="1">+IF(OFFSET('Water Data'!$I$28,0,10*ROW('Water Data'!I28))="","",OFFSET('Water Data'!$I$28,0,10*ROW('Water Data'!I28)))</f>
        <v/>
      </c>
      <c r="CJ34" s="392" t="str">
        <f ca="1">+IF(OFFSET('Water Data'!$I$29,0,10*ROW('Water Data'!I28))="","",OFFSET('Water Data'!$I$29,0,10*ROW('Water Data'!I28)))</f>
        <v/>
      </c>
      <c r="CK34" s="392" t="str">
        <f ca="1">+IF(OFFSET('Sanitation Data'!$D$28,0,10*ROW('Sanitation Data'!D28))="","",OFFSET('Sanitation Data'!$D$28,0,10*ROW('Sanitation Data'!D28)))</f>
        <v/>
      </c>
      <c r="CL34" s="392" t="str">
        <f ca="1">+IF(OFFSET('Sanitation Data'!$D$29,0,10*ROW('Sanitation Data'!D28))="","",OFFSET('Sanitation Data'!$D$29,0,10*ROW('Sanitation Data'!D28)))</f>
        <v/>
      </c>
      <c r="CM34" s="392" t="str">
        <f ca="1">+IF(OFFSET('Sanitation Data'!$D$30,0,10*ROW('Sanitation Data'!D28))="","",OFFSET('Sanitation Data'!$D$30,0,10*ROW('Sanitation Data'!D28)))</f>
        <v/>
      </c>
      <c r="CN34" s="392" t="str">
        <f ca="1">+IF(OFFSET('Sanitation Data'!$D$31,0,10*ROW('Sanitation Data'!D28))="","",OFFSET('Sanitation Data'!$D$31,0,10*ROW('Sanitation Data'!D28)))</f>
        <v/>
      </c>
      <c r="CO34" s="392" t="str">
        <f ca="1">+IF(OFFSET('Sanitation Data'!$D$32,0,10*ROW('Sanitation Data'!D28))="","",OFFSET('Sanitation Data'!$D$32,0,10*ROW('Sanitation Data'!D28)))</f>
        <v/>
      </c>
      <c r="CP34" s="392" t="str">
        <f ca="1">+IF(OFFSET('Sanitation Data'!$E$28,0,10*ROW('Sanitation Data'!E28))="","",OFFSET('Sanitation Data'!$E$28,0,10*ROW('Sanitation Data'!E28)))</f>
        <v/>
      </c>
      <c r="CQ34" s="392" t="str">
        <f ca="1">+IF(OFFSET('Sanitation Data'!$E$29,0,10*ROW('Sanitation Data'!E28))="","",OFFSET('Sanitation Data'!$E$29,0,10*ROW('Sanitation Data'!E28)))</f>
        <v/>
      </c>
      <c r="CR34" s="392" t="str">
        <f ca="1">+IF(OFFSET('Sanitation Data'!$E$30,0,10*ROW('Sanitation Data'!E28))="","",OFFSET('Sanitation Data'!$E$30,0,10*ROW('Sanitation Data'!E28)))</f>
        <v/>
      </c>
      <c r="CS34" s="392" t="str">
        <f ca="1">+IF(OFFSET('Sanitation Data'!$E$31,0,10*ROW('Sanitation Data'!E28))="","",OFFSET('Sanitation Data'!$E$31,0,10*ROW('Sanitation Data'!E28)))</f>
        <v/>
      </c>
      <c r="CT34" s="392" t="str">
        <f ca="1">+IF(OFFSET('Sanitation Data'!$E$32,0,10*ROW('Sanitation Data'!E28))="","",OFFSET('Sanitation Data'!$E$32,0,10*ROW('Sanitation Data'!E28)))</f>
        <v/>
      </c>
      <c r="CU34" s="392" t="str">
        <f ca="1">+IF(OFFSET('Sanitation Data'!$F$28,0,10*ROW('Sanitation Data'!F28))="","",OFFSET('Sanitation Data'!$F$28,0,10*ROW('Sanitation Data'!F28)))</f>
        <v/>
      </c>
      <c r="CV34" s="392" t="str">
        <f ca="1">+IF(OFFSET('Sanitation Data'!$F$29,0,10*ROW('Sanitation Data'!F28))="","",OFFSET('Sanitation Data'!$F$29,0,10*ROW('Sanitation Data'!F28)))</f>
        <v/>
      </c>
      <c r="CW34" s="392" t="str">
        <f ca="1">+IF(OFFSET('Sanitation Data'!$F$30,0,10*ROW('Sanitation Data'!F28))="","",OFFSET('Sanitation Data'!$F$30,0,10*ROW('Sanitation Data'!F28)))</f>
        <v/>
      </c>
      <c r="CX34" s="392" t="str">
        <f ca="1">+IF(OFFSET('Sanitation Data'!$F$31,0,10*ROW('Sanitation Data'!F28))="","",OFFSET('Sanitation Data'!$F$31,0,10*ROW('Sanitation Data'!F28)))</f>
        <v/>
      </c>
      <c r="CY34" s="392" t="str">
        <f ca="1">+IF(OFFSET('Sanitation Data'!$F$32,0,10*ROW('Sanitation Data'!F28))="","",OFFSET('Sanitation Data'!$F$32,0,10*ROW('Sanitation Data'!F28)))</f>
        <v/>
      </c>
      <c r="CZ34" s="392" t="str">
        <f ca="1">+IF(OFFSET('Sanitation Data'!$G$28,0,10*ROW('Sanitation Data'!G28))="","",OFFSET('Sanitation Data'!$G$28,0,10*ROW('Sanitation Data'!G28)))</f>
        <v/>
      </c>
      <c r="DA34" s="392" t="str">
        <f ca="1">+IF(OFFSET('Sanitation Data'!$G$29,0,10*ROW('Sanitation Data'!G28))="","",OFFSET('Sanitation Data'!$G$29,0,10*ROW('Sanitation Data'!G28)))</f>
        <v/>
      </c>
      <c r="DB34" s="392" t="str">
        <f ca="1">+IF(OFFSET('Sanitation Data'!$G$30,0,10*ROW('Sanitation Data'!G28))="","",OFFSET('Sanitation Data'!$G$30,0,10*ROW('Sanitation Data'!G28)))</f>
        <v/>
      </c>
      <c r="DC34" s="392" t="str">
        <f ca="1">+IF(OFFSET('Sanitation Data'!$G$31,0,10*ROW('Sanitation Data'!G28))="","",OFFSET('Sanitation Data'!$G$31,0,10*ROW('Sanitation Data'!G28)))</f>
        <v/>
      </c>
      <c r="DD34" s="392" t="str">
        <f ca="1">+IF(OFFSET('Sanitation Data'!$G$32,0,10*ROW('Sanitation Data'!G28))="","",OFFSET('Sanitation Data'!$G$32,0,10*ROW('Sanitation Data'!G28)))</f>
        <v/>
      </c>
      <c r="DE34" s="392" t="str">
        <f ca="1">+IF(OFFSET('Sanitation Data'!$H$28,0,10*ROW('Sanitation Data'!H28))="","",OFFSET('Sanitation Data'!$H$28,0,10*ROW('Sanitation Data'!H28)))</f>
        <v/>
      </c>
      <c r="DF34" s="392" t="str">
        <f ca="1">+IF(OFFSET('Sanitation Data'!$H$29,0,10*ROW('Sanitation Data'!H28))="","",OFFSET('Sanitation Data'!$H$29,0,10*ROW('Sanitation Data'!H28)))</f>
        <v/>
      </c>
      <c r="DG34" s="392" t="str">
        <f ca="1">+IF(OFFSET('Sanitation Data'!$H$30,0,10*ROW('Sanitation Data'!H28))="","",OFFSET('Sanitation Data'!$H$30,0,10*ROW('Sanitation Data'!H28)))</f>
        <v/>
      </c>
      <c r="DH34" s="392" t="str">
        <f ca="1">+IF(OFFSET('Sanitation Data'!$H$31,0,10*ROW('Sanitation Data'!H28))="","",OFFSET('Sanitation Data'!$H$31,0,10*ROW('Sanitation Data'!H28)))</f>
        <v/>
      </c>
      <c r="DI34" s="392" t="str">
        <f ca="1">+IF(OFFSET('Sanitation Data'!$H$32,0,10*ROW('Sanitation Data'!H28))="","",OFFSET('Sanitation Data'!$H$32,0,10*ROW('Sanitation Data'!H28)))</f>
        <v/>
      </c>
      <c r="DJ34" s="392" t="str">
        <f ca="1">+IF(OFFSET('Sanitation Data'!$I$28,0,10*ROW('Sanitation Data'!I28))="","",OFFSET('Sanitation Data'!$I$28,0,10*ROW('Sanitation Data'!I28)))</f>
        <v/>
      </c>
      <c r="DK34" s="392" t="str">
        <f ca="1">+IF(OFFSET('Sanitation Data'!$I$29,0,10*ROW('Sanitation Data'!I28))="","",OFFSET('Sanitation Data'!$I$29,0,10*ROW('Sanitation Data'!I28)))</f>
        <v/>
      </c>
      <c r="DL34" s="392" t="str">
        <f ca="1">+IF(OFFSET('Sanitation Data'!$I$30,0,10*ROW('Sanitation Data'!I28))="","",OFFSET('Sanitation Data'!$I$30,0,10*ROW('Sanitation Data'!I28)))</f>
        <v/>
      </c>
      <c r="DM34" s="392" t="str">
        <f ca="1">+IF(OFFSET('Sanitation Data'!$I$31,0,10*ROW('Sanitation Data'!I28))="","",OFFSET('Sanitation Data'!$I$31,0,10*ROW('Sanitation Data'!I28)))</f>
        <v/>
      </c>
      <c r="DN34" s="392" t="str">
        <f ca="1">+IF(OFFSET('Sanitation Data'!$I$32,0,10*ROW('Sanitation Data'!I28))="","",OFFSET('Sanitation Data'!$I$32,0,10*ROW('Sanitation Data'!I28)))</f>
        <v/>
      </c>
      <c r="DO34" s="392" t="str">
        <f ca="1">+IF(OFFSET('Hygiene Data'!$D$11,0,10*ROW('Hygiene Data'!D28))="","",OFFSET('Hygiene Data'!$D$11,0,10*ROW('Hygiene Data'!D28)))</f>
        <v/>
      </c>
      <c r="DP34" s="392" t="str">
        <f ca="1">+IF(OFFSET('Hygiene Data'!$D$12,0,10*ROW('Hygiene Data'!D28))="","",OFFSET('Hygiene Data'!$D$12,0,10*ROW('Hygiene Data'!D28)))</f>
        <v/>
      </c>
      <c r="DQ34" s="392" t="str">
        <f ca="1">+IF(OFFSET('Hygiene Data'!$D$13,0,10*ROW('Hygiene Data'!D28))="","",OFFSET('Hygiene Data'!$D$13,0,10*ROW('Hygiene Data'!D28)))</f>
        <v/>
      </c>
      <c r="DR34" s="392" t="str">
        <f ca="1">+IF(OFFSET('Hygiene Data'!$E$11,0,10*ROW('Hygiene Data'!E28))="","",OFFSET('Hygiene Data'!$E$11,0,10*ROW('Hygiene Data'!E28)))</f>
        <v/>
      </c>
      <c r="DS34" s="392" t="str">
        <f ca="1">+IF(OFFSET('Hygiene Data'!$E$12,0,10*ROW('Hygiene Data'!E28))="","",OFFSET('Hygiene Data'!$E$12,0,10*ROW('Hygiene Data'!E28)))</f>
        <v/>
      </c>
      <c r="DT34" s="392" t="str">
        <f ca="1">+IF(OFFSET('Hygiene Data'!$E$13,0,10*ROW('Hygiene Data'!E28))="","",OFFSET('Hygiene Data'!$E$13,0,10*ROW('Hygiene Data'!E28)))</f>
        <v/>
      </c>
      <c r="DU34" s="392" t="str">
        <f ca="1">+IF(OFFSET('Hygiene Data'!$F$11,0,10*ROW('Hygiene Data'!F28))="","",OFFSET('Hygiene Data'!$F$11,0,10*ROW('Hygiene Data'!F28)))</f>
        <v/>
      </c>
      <c r="DV34" s="392" t="str">
        <f ca="1">+IF(OFFSET('Hygiene Data'!$F$12,0,10*ROW('Hygiene Data'!F28))="","",OFFSET('Hygiene Data'!$F$12,0,10*ROW('Hygiene Data'!F28)))</f>
        <v/>
      </c>
      <c r="DW34" s="392" t="str">
        <f ca="1">+IF(OFFSET('Hygiene Data'!$F$13,0,10*ROW('Hygiene Data'!F28))="","",OFFSET('Hygiene Data'!$F$13,0,10*ROW('Hygiene Data'!F28)))</f>
        <v/>
      </c>
      <c r="DX34" s="392" t="str">
        <f ca="1">+IF(OFFSET('Hygiene Data'!$G$11,0,10*ROW('Hygiene Data'!G28))="","",OFFSET('Hygiene Data'!$G$11,0,10*ROW('Hygiene Data'!G28)))</f>
        <v/>
      </c>
      <c r="DY34" s="392" t="str">
        <f ca="1">+IF(OFFSET('Hygiene Data'!$G$12,0,10*ROW('Hygiene Data'!G28))="","",OFFSET('Hygiene Data'!$G$12,0,10*ROW('Hygiene Data'!G28)))</f>
        <v/>
      </c>
      <c r="DZ34" s="392" t="str">
        <f ca="1">+IF(OFFSET('Hygiene Data'!$G$13,0,10*ROW('Hygiene Data'!G28))="","",OFFSET('Hygiene Data'!$G$13,0,10*ROW('Hygiene Data'!G28)))</f>
        <v/>
      </c>
      <c r="EA34" s="392" t="str">
        <f ca="1">+IF(OFFSET('Hygiene Data'!$H$11,0,10*ROW('Hygiene Data'!H28))="","",OFFSET('Hygiene Data'!$H$11,0,10*ROW('Hygiene Data'!H28)))</f>
        <v/>
      </c>
      <c r="EB34" s="392" t="str">
        <f ca="1">+IF(OFFSET('Hygiene Data'!$H$12,0,10*ROW('Hygiene Data'!H28))="","",OFFSET('Hygiene Data'!$H$12,0,10*ROW('Hygiene Data'!H28)))</f>
        <v/>
      </c>
      <c r="EC34" s="392" t="str">
        <f ca="1">+IF(OFFSET('Hygiene Data'!$H$13,0,10*ROW('Hygiene Data'!H28))="","",OFFSET('Hygiene Data'!$H$13,0,10*ROW('Hygiene Data'!H28)))</f>
        <v/>
      </c>
      <c r="ED34" s="392" t="str">
        <f ca="1">+IF(OFFSET('Hygiene Data'!$I$11,0,10*ROW('Hygiene Data'!I28))="","",OFFSET('Hygiene Data'!$I$11,0,10*ROW('Hygiene Data'!I28)))</f>
        <v/>
      </c>
      <c r="EE34" s="392" t="str">
        <f ca="1">+IF(OFFSET('Hygiene Data'!$I$12,0,10*ROW('Hygiene Data'!I28))="","",OFFSET('Hygiene Data'!$I$12,0,10*ROW('Hygiene Data'!I28)))</f>
        <v/>
      </c>
      <c r="EF34" s="392" t="str">
        <f ca="1">+IF(OFFSET('Hygiene Data'!$I$13,0,10*ROW('Hygiene Data'!I28))="","",OFFSET('Hygiene Data'!$I$13,0,10*ROW('Hygiene Data'!I28)))</f>
        <v/>
      </c>
    </row>
    <row r="35" spans="1:136" x14ac:dyDescent="0.25">
      <c r="A35" s="501" t="str">
        <f ca="1">+IF(OFFSET('Water Data'!$B$2,0,10*ROW('Water Data'!E29))="","",OFFSET('Water Data'!$B$2,0,10*ROW('Water Data'!E29)))</f>
        <v/>
      </c>
      <c r="B35" s="50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8" t="str">
        <f t="shared" ca="1" si="0"/>
        <v/>
      </c>
      <c r="D35" s="52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2" t="str">
        <f ca="1">+IF(OFFSET('Water Data'!$D$27,0,10*ROW('Water Data'!D29))="","",OFFSET('Water Data'!$D$27,0,10*ROW('Water Data'!D29)))</f>
        <v/>
      </c>
      <c r="BT35" s="392" t="str">
        <f ca="1">+IF(OFFSET('Water Data'!$D$28,0,10*ROW('Water Data'!D29))="","",OFFSET('Water Data'!$D$28,0,10*ROW('Water Data'!D29)))</f>
        <v/>
      </c>
      <c r="BU35" s="392" t="str">
        <f ca="1">+IF(OFFSET('Water Data'!$D$29,0,10*ROW('Water Data'!D29))="","",OFFSET('Water Data'!$D$29,0,10*ROW('Water Data'!D29)))</f>
        <v/>
      </c>
      <c r="BV35" s="392" t="str">
        <f ca="1">+IF(OFFSET('Water Data'!$E$27,0,10*ROW('Water Data'!E29))="","",OFFSET('Water Data'!$E$27,0,10*ROW('Water Data'!E29)))</f>
        <v/>
      </c>
      <c r="BW35" s="392" t="str">
        <f ca="1">+IF(OFFSET('Water Data'!$E$28,0,10*ROW('Water Data'!E29))="","",OFFSET('Water Data'!$E$28,0,10*ROW('Water Data'!E29)))</f>
        <v/>
      </c>
      <c r="BX35" s="392" t="str">
        <f ca="1">+IF(OFFSET('Water Data'!$E$29,0,10*ROW('Water Data'!E29))="","",OFFSET('Water Data'!$E$29,0,10*ROW('Water Data'!E29)))</f>
        <v/>
      </c>
      <c r="BY35" s="392" t="str">
        <f ca="1">+IF(OFFSET('Water Data'!$F$27,0,10*ROW('Water Data'!F29))="","",OFFSET('Water Data'!$F$27,0,10*ROW('Water Data'!F29)))</f>
        <v/>
      </c>
      <c r="BZ35" s="392" t="str">
        <f ca="1">+IF(OFFSET('Water Data'!$F$28,0,10*ROW('Water Data'!F29))="","",OFFSET('Water Data'!$F$28,0,10*ROW('Water Data'!F29)))</f>
        <v/>
      </c>
      <c r="CA35" s="392" t="str">
        <f ca="1">+IF(OFFSET('Water Data'!$F$29,0,10*ROW('Water Data'!F29))="","",OFFSET('Water Data'!$F$29,0,10*ROW('Water Data'!F29)))</f>
        <v/>
      </c>
      <c r="CB35" s="392" t="str">
        <f ca="1">+IF(OFFSET('Water Data'!$G$27,0,10*ROW('Water Data'!G29))="","",OFFSET('Water Data'!$G$27,0,10*ROW('Water Data'!G29)))</f>
        <v/>
      </c>
      <c r="CC35" s="392" t="str">
        <f ca="1">+IF(OFFSET('Water Data'!$G$28,0,10*ROW('Water Data'!G29))="","",OFFSET('Water Data'!$G$28,0,10*ROW('Water Data'!G29)))</f>
        <v/>
      </c>
      <c r="CD35" s="392" t="str">
        <f ca="1">+IF(OFFSET('Water Data'!$G$29,0,10*ROW('Water Data'!G29))="","",OFFSET('Water Data'!$G$29,0,10*ROW('Water Data'!G29)))</f>
        <v/>
      </c>
      <c r="CE35" s="392" t="str">
        <f ca="1">+IF(OFFSET('Water Data'!$H$27,0,10*ROW('Water Data'!H29))="","",OFFSET('Water Data'!$H$27,0,10*ROW('Water Data'!H29)))</f>
        <v/>
      </c>
      <c r="CF35" s="392" t="str">
        <f ca="1">+IF(OFFSET('Water Data'!$H$28,0,10*ROW('Water Data'!H29))="","",OFFSET('Water Data'!$H$28,0,10*ROW('Water Data'!H29)))</f>
        <v/>
      </c>
      <c r="CG35" s="392" t="str">
        <f ca="1">+IF(OFFSET('Water Data'!$H$29,0,10*ROW('Water Data'!H29))="","",OFFSET('Water Data'!$H$29,0,10*ROW('Water Data'!H29)))</f>
        <v/>
      </c>
      <c r="CH35" s="392" t="str">
        <f ca="1">+IF(OFFSET('Water Data'!$I$27,0,10*ROW('Water Data'!I29))="","",OFFSET('Water Data'!$I$27,0,10*ROW('Water Data'!I29)))</f>
        <v/>
      </c>
      <c r="CI35" s="392" t="str">
        <f ca="1">+IF(OFFSET('Water Data'!$I$28,0,10*ROW('Water Data'!I29))="","",OFFSET('Water Data'!$I$28,0,10*ROW('Water Data'!I29)))</f>
        <v/>
      </c>
      <c r="CJ35" s="392" t="str">
        <f ca="1">+IF(OFFSET('Water Data'!$I$29,0,10*ROW('Water Data'!I29))="","",OFFSET('Water Data'!$I$29,0,10*ROW('Water Data'!I29)))</f>
        <v/>
      </c>
      <c r="CK35" s="392" t="str">
        <f ca="1">+IF(OFFSET('Sanitation Data'!$D$28,0,10*ROW('Sanitation Data'!D29))="","",OFFSET('Sanitation Data'!$D$28,0,10*ROW('Sanitation Data'!D29)))</f>
        <v/>
      </c>
      <c r="CL35" s="392" t="str">
        <f ca="1">+IF(OFFSET('Sanitation Data'!$D$29,0,10*ROW('Sanitation Data'!D29))="","",OFFSET('Sanitation Data'!$D$29,0,10*ROW('Sanitation Data'!D29)))</f>
        <v/>
      </c>
      <c r="CM35" s="392" t="str">
        <f ca="1">+IF(OFFSET('Sanitation Data'!$D$30,0,10*ROW('Sanitation Data'!D29))="","",OFFSET('Sanitation Data'!$D$30,0,10*ROW('Sanitation Data'!D29)))</f>
        <v/>
      </c>
      <c r="CN35" s="392" t="str">
        <f ca="1">+IF(OFFSET('Sanitation Data'!$D$31,0,10*ROW('Sanitation Data'!D29))="","",OFFSET('Sanitation Data'!$D$31,0,10*ROW('Sanitation Data'!D29)))</f>
        <v/>
      </c>
      <c r="CO35" s="392" t="str">
        <f ca="1">+IF(OFFSET('Sanitation Data'!$D$32,0,10*ROW('Sanitation Data'!D29))="","",OFFSET('Sanitation Data'!$D$32,0,10*ROW('Sanitation Data'!D29)))</f>
        <v/>
      </c>
      <c r="CP35" s="392" t="str">
        <f ca="1">+IF(OFFSET('Sanitation Data'!$E$28,0,10*ROW('Sanitation Data'!E29))="","",OFFSET('Sanitation Data'!$E$28,0,10*ROW('Sanitation Data'!E29)))</f>
        <v/>
      </c>
      <c r="CQ35" s="392" t="str">
        <f ca="1">+IF(OFFSET('Sanitation Data'!$E$29,0,10*ROW('Sanitation Data'!E29))="","",OFFSET('Sanitation Data'!$E$29,0,10*ROW('Sanitation Data'!E29)))</f>
        <v/>
      </c>
      <c r="CR35" s="392" t="str">
        <f ca="1">+IF(OFFSET('Sanitation Data'!$E$30,0,10*ROW('Sanitation Data'!E29))="","",OFFSET('Sanitation Data'!$E$30,0,10*ROW('Sanitation Data'!E29)))</f>
        <v/>
      </c>
      <c r="CS35" s="392" t="str">
        <f ca="1">+IF(OFFSET('Sanitation Data'!$E$31,0,10*ROW('Sanitation Data'!E29))="","",OFFSET('Sanitation Data'!$E$31,0,10*ROW('Sanitation Data'!E29)))</f>
        <v/>
      </c>
      <c r="CT35" s="392" t="str">
        <f ca="1">+IF(OFFSET('Sanitation Data'!$E$32,0,10*ROW('Sanitation Data'!E29))="","",OFFSET('Sanitation Data'!$E$32,0,10*ROW('Sanitation Data'!E29)))</f>
        <v/>
      </c>
      <c r="CU35" s="392" t="str">
        <f ca="1">+IF(OFFSET('Sanitation Data'!$F$28,0,10*ROW('Sanitation Data'!F29))="","",OFFSET('Sanitation Data'!$F$28,0,10*ROW('Sanitation Data'!F29)))</f>
        <v/>
      </c>
      <c r="CV35" s="392" t="str">
        <f ca="1">+IF(OFFSET('Sanitation Data'!$F$29,0,10*ROW('Sanitation Data'!F29))="","",OFFSET('Sanitation Data'!$F$29,0,10*ROW('Sanitation Data'!F29)))</f>
        <v/>
      </c>
      <c r="CW35" s="392" t="str">
        <f ca="1">+IF(OFFSET('Sanitation Data'!$F$30,0,10*ROW('Sanitation Data'!F29))="","",OFFSET('Sanitation Data'!$F$30,0,10*ROW('Sanitation Data'!F29)))</f>
        <v/>
      </c>
      <c r="CX35" s="392" t="str">
        <f ca="1">+IF(OFFSET('Sanitation Data'!$F$31,0,10*ROW('Sanitation Data'!F29))="","",OFFSET('Sanitation Data'!$F$31,0,10*ROW('Sanitation Data'!F29)))</f>
        <v/>
      </c>
      <c r="CY35" s="392" t="str">
        <f ca="1">+IF(OFFSET('Sanitation Data'!$F$32,0,10*ROW('Sanitation Data'!F29))="","",OFFSET('Sanitation Data'!$F$32,0,10*ROW('Sanitation Data'!F29)))</f>
        <v/>
      </c>
      <c r="CZ35" s="392" t="str">
        <f ca="1">+IF(OFFSET('Sanitation Data'!$G$28,0,10*ROW('Sanitation Data'!G29))="","",OFFSET('Sanitation Data'!$G$28,0,10*ROW('Sanitation Data'!G29)))</f>
        <v/>
      </c>
      <c r="DA35" s="392" t="str">
        <f ca="1">+IF(OFFSET('Sanitation Data'!$G$29,0,10*ROW('Sanitation Data'!G29))="","",OFFSET('Sanitation Data'!$G$29,0,10*ROW('Sanitation Data'!G29)))</f>
        <v/>
      </c>
      <c r="DB35" s="392" t="str">
        <f ca="1">+IF(OFFSET('Sanitation Data'!$G$30,0,10*ROW('Sanitation Data'!G29))="","",OFFSET('Sanitation Data'!$G$30,0,10*ROW('Sanitation Data'!G29)))</f>
        <v/>
      </c>
      <c r="DC35" s="392" t="str">
        <f ca="1">+IF(OFFSET('Sanitation Data'!$G$31,0,10*ROW('Sanitation Data'!G29))="","",OFFSET('Sanitation Data'!$G$31,0,10*ROW('Sanitation Data'!G29)))</f>
        <v/>
      </c>
      <c r="DD35" s="392" t="str">
        <f ca="1">+IF(OFFSET('Sanitation Data'!$G$32,0,10*ROW('Sanitation Data'!G29))="","",OFFSET('Sanitation Data'!$G$32,0,10*ROW('Sanitation Data'!G29)))</f>
        <v/>
      </c>
      <c r="DE35" s="392" t="str">
        <f ca="1">+IF(OFFSET('Sanitation Data'!$H$28,0,10*ROW('Sanitation Data'!H29))="","",OFFSET('Sanitation Data'!$H$28,0,10*ROW('Sanitation Data'!H29)))</f>
        <v/>
      </c>
      <c r="DF35" s="392" t="str">
        <f ca="1">+IF(OFFSET('Sanitation Data'!$H$29,0,10*ROW('Sanitation Data'!H29))="","",OFFSET('Sanitation Data'!$H$29,0,10*ROW('Sanitation Data'!H29)))</f>
        <v/>
      </c>
      <c r="DG35" s="392" t="str">
        <f ca="1">+IF(OFFSET('Sanitation Data'!$H$30,0,10*ROW('Sanitation Data'!H29))="","",OFFSET('Sanitation Data'!$H$30,0,10*ROW('Sanitation Data'!H29)))</f>
        <v/>
      </c>
      <c r="DH35" s="392" t="str">
        <f ca="1">+IF(OFFSET('Sanitation Data'!$H$31,0,10*ROW('Sanitation Data'!H29))="","",OFFSET('Sanitation Data'!$H$31,0,10*ROW('Sanitation Data'!H29)))</f>
        <v/>
      </c>
      <c r="DI35" s="392" t="str">
        <f ca="1">+IF(OFFSET('Sanitation Data'!$H$32,0,10*ROW('Sanitation Data'!H29))="","",OFFSET('Sanitation Data'!$H$32,0,10*ROW('Sanitation Data'!H29)))</f>
        <v/>
      </c>
      <c r="DJ35" s="392" t="str">
        <f ca="1">+IF(OFFSET('Sanitation Data'!$I$28,0,10*ROW('Sanitation Data'!I29))="","",OFFSET('Sanitation Data'!$I$28,0,10*ROW('Sanitation Data'!I29)))</f>
        <v/>
      </c>
      <c r="DK35" s="392" t="str">
        <f ca="1">+IF(OFFSET('Sanitation Data'!$I$29,0,10*ROW('Sanitation Data'!I29))="","",OFFSET('Sanitation Data'!$I$29,0,10*ROW('Sanitation Data'!I29)))</f>
        <v/>
      </c>
      <c r="DL35" s="392" t="str">
        <f ca="1">+IF(OFFSET('Sanitation Data'!$I$30,0,10*ROW('Sanitation Data'!I29))="","",OFFSET('Sanitation Data'!$I$30,0,10*ROW('Sanitation Data'!I29)))</f>
        <v/>
      </c>
      <c r="DM35" s="392" t="str">
        <f ca="1">+IF(OFFSET('Sanitation Data'!$I$31,0,10*ROW('Sanitation Data'!I29))="","",OFFSET('Sanitation Data'!$I$31,0,10*ROW('Sanitation Data'!I29)))</f>
        <v/>
      </c>
      <c r="DN35" s="392" t="str">
        <f ca="1">+IF(OFFSET('Sanitation Data'!$I$32,0,10*ROW('Sanitation Data'!I29))="","",OFFSET('Sanitation Data'!$I$32,0,10*ROW('Sanitation Data'!I29)))</f>
        <v/>
      </c>
      <c r="DO35" s="392" t="str">
        <f ca="1">+IF(OFFSET('Hygiene Data'!$D$11,0,10*ROW('Hygiene Data'!D29))="","",OFFSET('Hygiene Data'!$D$11,0,10*ROW('Hygiene Data'!D29)))</f>
        <v/>
      </c>
      <c r="DP35" s="392" t="str">
        <f ca="1">+IF(OFFSET('Hygiene Data'!$D$12,0,10*ROW('Hygiene Data'!D29))="","",OFFSET('Hygiene Data'!$D$12,0,10*ROW('Hygiene Data'!D29)))</f>
        <v/>
      </c>
      <c r="DQ35" s="392" t="str">
        <f ca="1">+IF(OFFSET('Hygiene Data'!$D$13,0,10*ROW('Hygiene Data'!D29))="","",OFFSET('Hygiene Data'!$D$13,0,10*ROW('Hygiene Data'!D29)))</f>
        <v/>
      </c>
      <c r="DR35" s="392" t="str">
        <f ca="1">+IF(OFFSET('Hygiene Data'!$E$11,0,10*ROW('Hygiene Data'!E29))="","",OFFSET('Hygiene Data'!$E$11,0,10*ROW('Hygiene Data'!E29)))</f>
        <v/>
      </c>
      <c r="DS35" s="392" t="str">
        <f ca="1">+IF(OFFSET('Hygiene Data'!$E$12,0,10*ROW('Hygiene Data'!E29))="","",OFFSET('Hygiene Data'!$E$12,0,10*ROW('Hygiene Data'!E29)))</f>
        <v/>
      </c>
      <c r="DT35" s="392" t="str">
        <f ca="1">+IF(OFFSET('Hygiene Data'!$E$13,0,10*ROW('Hygiene Data'!E29))="","",OFFSET('Hygiene Data'!$E$13,0,10*ROW('Hygiene Data'!E29)))</f>
        <v/>
      </c>
      <c r="DU35" s="392" t="str">
        <f ca="1">+IF(OFFSET('Hygiene Data'!$F$11,0,10*ROW('Hygiene Data'!F29))="","",OFFSET('Hygiene Data'!$F$11,0,10*ROW('Hygiene Data'!F29)))</f>
        <v/>
      </c>
      <c r="DV35" s="392" t="str">
        <f ca="1">+IF(OFFSET('Hygiene Data'!$F$12,0,10*ROW('Hygiene Data'!F29))="","",OFFSET('Hygiene Data'!$F$12,0,10*ROW('Hygiene Data'!F29)))</f>
        <v/>
      </c>
      <c r="DW35" s="392" t="str">
        <f ca="1">+IF(OFFSET('Hygiene Data'!$F$13,0,10*ROW('Hygiene Data'!F29))="","",OFFSET('Hygiene Data'!$F$13,0,10*ROW('Hygiene Data'!F29)))</f>
        <v/>
      </c>
      <c r="DX35" s="392" t="str">
        <f ca="1">+IF(OFFSET('Hygiene Data'!$G$11,0,10*ROW('Hygiene Data'!G29))="","",OFFSET('Hygiene Data'!$G$11,0,10*ROW('Hygiene Data'!G29)))</f>
        <v/>
      </c>
      <c r="DY35" s="392" t="str">
        <f ca="1">+IF(OFFSET('Hygiene Data'!$G$12,0,10*ROW('Hygiene Data'!G29))="","",OFFSET('Hygiene Data'!$G$12,0,10*ROW('Hygiene Data'!G29)))</f>
        <v/>
      </c>
      <c r="DZ35" s="392" t="str">
        <f ca="1">+IF(OFFSET('Hygiene Data'!$G$13,0,10*ROW('Hygiene Data'!G29))="","",OFFSET('Hygiene Data'!$G$13,0,10*ROW('Hygiene Data'!G29)))</f>
        <v/>
      </c>
      <c r="EA35" s="392" t="str">
        <f ca="1">+IF(OFFSET('Hygiene Data'!$H$11,0,10*ROW('Hygiene Data'!H29))="","",OFFSET('Hygiene Data'!$H$11,0,10*ROW('Hygiene Data'!H29)))</f>
        <v/>
      </c>
      <c r="EB35" s="392" t="str">
        <f ca="1">+IF(OFFSET('Hygiene Data'!$H$12,0,10*ROW('Hygiene Data'!H29))="","",OFFSET('Hygiene Data'!$H$12,0,10*ROW('Hygiene Data'!H29)))</f>
        <v/>
      </c>
      <c r="EC35" s="392" t="str">
        <f ca="1">+IF(OFFSET('Hygiene Data'!$H$13,0,10*ROW('Hygiene Data'!H29))="","",OFFSET('Hygiene Data'!$H$13,0,10*ROW('Hygiene Data'!H29)))</f>
        <v/>
      </c>
      <c r="ED35" s="392" t="str">
        <f ca="1">+IF(OFFSET('Hygiene Data'!$I$11,0,10*ROW('Hygiene Data'!I29))="","",OFFSET('Hygiene Data'!$I$11,0,10*ROW('Hygiene Data'!I29)))</f>
        <v/>
      </c>
      <c r="EE35" s="392" t="str">
        <f ca="1">+IF(OFFSET('Hygiene Data'!$I$12,0,10*ROW('Hygiene Data'!I29))="","",OFFSET('Hygiene Data'!$I$12,0,10*ROW('Hygiene Data'!I29)))</f>
        <v/>
      </c>
      <c r="EF35" s="392" t="str">
        <f ca="1">+IF(OFFSET('Hygiene Data'!$I$13,0,10*ROW('Hygiene Data'!I29))="","",OFFSET('Hygiene Data'!$I$13,0,10*ROW('Hygiene Data'!I29)))</f>
        <v/>
      </c>
    </row>
    <row r="36" spans="1:136" x14ac:dyDescent="0.25">
      <c r="A36" s="501" t="str">
        <f ca="1">+IF(OFFSET('Water Data'!$B$2,0,10*ROW('Water Data'!E30))="","",OFFSET('Water Data'!$B$2,0,10*ROW('Water Data'!E30)))</f>
        <v/>
      </c>
      <c r="B36" s="50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8" t="str">
        <f t="shared" ca="1" si="0"/>
        <v/>
      </c>
      <c r="D36" s="52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2" t="str">
        <f ca="1">+IF(OFFSET('Water Data'!$D$27,0,10*ROW('Water Data'!D30))="","",OFFSET('Water Data'!$D$27,0,10*ROW('Water Data'!D30)))</f>
        <v/>
      </c>
      <c r="BT36" s="392" t="str">
        <f ca="1">+IF(OFFSET('Water Data'!$D$28,0,10*ROW('Water Data'!D30))="","",OFFSET('Water Data'!$D$28,0,10*ROW('Water Data'!D30)))</f>
        <v/>
      </c>
      <c r="BU36" s="392" t="str">
        <f ca="1">+IF(OFFSET('Water Data'!$D$29,0,10*ROW('Water Data'!D30))="","",OFFSET('Water Data'!$D$29,0,10*ROW('Water Data'!D30)))</f>
        <v/>
      </c>
      <c r="BV36" s="392" t="str">
        <f ca="1">+IF(OFFSET('Water Data'!$E$27,0,10*ROW('Water Data'!E30))="","",OFFSET('Water Data'!$E$27,0,10*ROW('Water Data'!E30)))</f>
        <v/>
      </c>
      <c r="BW36" s="392" t="str">
        <f ca="1">+IF(OFFSET('Water Data'!$E$28,0,10*ROW('Water Data'!E30))="","",OFFSET('Water Data'!$E$28,0,10*ROW('Water Data'!E30)))</f>
        <v/>
      </c>
      <c r="BX36" s="392" t="str">
        <f ca="1">+IF(OFFSET('Water Data'!$E$29,0,10*ROW('Water Data'!E30))="","",OFFSET('Water Data'!$E$29,0,10*ROW('Water Data'!E30)))</f>
        <v/>
      </c>
      <c r="BY36" s="392" t="str">
        <f ca="1">+IF(OFFSET('Water Data'!$F$27,0,10*ROW('Water Data'!F30))="","",OFFSET('Water Data'!$F$27,0,10*ROW('Water Data'!F30)))</f>
        <v/>
      </c>
      <c r="BZ36" s="392" t="str">
        <f ca="1">+IF(OFFSET('Water Data'!$F$28,0,10*ROW('Water Data'!F30))="","",OFFSET('Water Data'!$F$28,0,10*ROW('Water Data'!F30)))</f>
        <v/>
      </c>
      <c r="CA36" s="392" t="str">
        <f ca="1">+IF(OFFSET('Water Data'!$F$29,0,10*ROW('Water Data'!F30))="","",OFFSET('Water Data'!$F$29,0,10*ROW('Water Data'!F30)))</f>
        <v/>
      </c>
      <c r="CB36" s="392" t="str">
        <f ca="1">+IF(OFFSET('Water Data'!$G$27,0,10*ROW('Water Data'!G30))="","",OFFSET('Water Data'!$G$27,0,10*ROW('Water Data'!G30)))</f>
        <v/>
      </c>
      <c r="CC36" s="392" t="str">
        <f ca="1">+IF(OFFSET('Water Data'!$G$28,0,10*ROW('Water Data'!G30))="","",OFFSET('Water Data'!$G$28,0,10*ROW('Water Data'!G30)))</f>
        <v/>
      </c>
      <c r="CD36" s="392" t="str">
        <f ca="1">+IF(OFFSET('Water Data'!$G$29,0,10*ROW('Water Data'!G30))="","",OFFSET('Water Data'!$G$29,0,10*ROW('Water Data'!G30)))</f>
        <v/>
      </c>
      <c r="CE36" s="392" t="str">
        <f ca="1">+IF(OFFSET('Water Data'!$H$27,0,10*ROW('Water Data'!H30))="","",OFFSET('Water Data'!$H$27,0,10*ROW('Water Data'!H30)))</f>
        <v/>
      </c>
      <c r="CF36" s="392" t="str">
        <f ca="1">+IF(OFFSET('Water Data'!$H$28,0,10*ROW('Water Data'!H30))="","",OFFSET('Water Data'!$H$28,0,10*ROW('Water Data'!H30)))</f>
        <v/>
      </c>
      <c r="CG36" s="392" t="str">
        <f ca="1">+IF(OFFSET('Water Data'!$H$29,0,10*ROW('Water Data'!H30))="","",OFFSET('Water Data'!$H$29,0,10*ROW('Water Data'!H30)))</f>
        <v/>
      </c>
      <c r="CH36" s="392" t="str">
        <f ca="1">+IF(OFFSET('Water Data'!$I$27,0,10*ROW('Water Data'!I30))="","",OFFSET('Water Data'!$I$27,0,10*ROW('Water Data'!I30)))</f>
        <v/>
      </c>
      <c r="CI36" s="392" t="str">
        <f ca="1">+IF(OFFSET('Water Data'!$I$28,0,10*ROW('Water Data'!I30))="","",OFFSET('Water Data'!$I$28,0,10*ROW('Water Data'!I30)))</f>
        <v/>
      </c>
      <c r="CJ36" s="392" t="str">
        <f ca="1">+IF(OFFSET('Water Data'!$I$29,0,10*ROW('Water Data'!I30))="","",OFFSET('Water Data'!$I$29,0,10*ROW('Water Data'!I30)))</f>
        <v/>
      </c>
      <c r="CK36" s="392" t="str">
        <f ca="1">+IF(OFFSET('Sanitation Data'!$D$28,0,10*ROW('Sanitation Data'!D30))="","",OFFSET('Sanitation Data'!$D$28,0,10*ROW('Sanitation Data'!D30)))</f>
        <v/>
      </c>
      <c r="CL36" s="392" t="str">
        <f ca="1">+IF(OFFSET('Sanitation Data'!$D$29,0,10*ROW('Sanitation Data'!D30))="","",OFFSET('Sanitation Data'!$D$29,0,10*ROW('Sanitation Data'!D30)))</f>
        <v/>
      </c>
      <c r="CM36" s="392" t="str">
        <f ca="1">+IF(OFFSET('Sanitation Data'!$D$30,0,10*ROW('Sanitation Data'!D30))="","",OFFSET('Sanitation Data'!$D$30,0,10*ROW('Sanitation Data'!D30)))</f>
        <v/>
      </c>
      <c r="CN36" s="392" t="str">
        <f ca="1">+IF(OFFSET('Sanitation Data'!$D$31,0,10*ROW('Sanitation Data'!D30))="","",OFFSET('Sanitation Data'!$D$31,0,10*ROW('Sanitation Data'!D30)))</f>
        <v/>
      </c>
      <c r="CO36" s="392" t="str">
        <f ca="1">+IF(OFFSET('Sanitation Data'!$D$32,0,10*ROW('Sanitation Data'!D30))="","",OFFSET('Sanitation Data'!$D$32,0,10*ROW('Sanitation Data'!D30)))</f>
        <v/>
      </c>
      <c r="CP36" s="392" t="str">
        <f ca="1">+IF(OFFSET('Sanitation Data'!$E$28,0,10*ROW('Sanitation Data'!E30))="","",OFFSET('Sanitation Data'!$E$28,0,10*ROW('Sanitation Data'!E30)))</f>
        <v/>
      </c>
      <c r="CQ36" s="392" t="str">
        <f ca="1">+IF(OFFSET('Sanitation Data'!$E$29,0,10*ROW('Sanitation Data'!E30))="","",OFFSET('Sanitation Data'!$E$29,0,10*ROW('Sanitation Data'!E30)))</f>
        <v/>
      </c>
      <c r="CR36" s="392" t="str">
        <f ca="1">+IF(OFFSET('Sanitation Data'!$E$30,0,10*ROW('Sanitation Data'!E30))="","",OFFSET('Sanitation Data'!$E$30,0,10*ROW('Sanitation Data'!E30)))</f>
        <v/>
      </c>
      <c r="CS36" s="392" t="str">
        <f ca="1">+IF(OFFSET('Sanitation Data'!$E$31,0,10*ROW('Sanitation Data'!E30))="","",OFFSET('Sanitation Data'!$E$31,0,10*ROW('Sanitation Data'!E30)))</f>
        <v/>
      </c>
      <c r="CT36" s="392" t="str">
        <f ca="1">+IF(OFFSET('Sanitation Data'!$E$32,0,10*ROW('Sanitation Data'!E30))="","",OFFSET('Sanitation Data'!$E$32,0,10*ROW('Sanitation Data'!E30)))</f>
        <v/>
      </c>
      <c r="CU36" s="392" t="str">
        <f ca="1">+IF(OFFSET('Sanitation Data'!$F$28,0,10*ROW('Sanitation Data'!F30))="","",OFFSET('Sanitation Data'!$F$28,0,10*ROW('Sanitation Data'!F30)))</f>
        <v/>
      </c>
      <c r="CV36" s="392" t="str">
        <f ca="1">+IF(OFFSET('Sanitation Data'!$F$29,0,10*ROW('Sanitation Data'!F30))="","",OFFSET('Sanitation Data'!$F$29,0,10*ROW('Sanitation Data'!F30)))</f>
        <v/>
      </c>
      <c r="CW36" s="392" t="str">
        <f ca="1">+IF(OFFSET('Sanitation Data'!$F$30,0,10*ROW('Sanitation Data'!F30))="","",OFFSET('Sanitation Data'!$F$30,0,10*ROW('Sanitation Data'!F30)))</f>
        <v/>
      </c>
      <c r="CX36" s="392" t="str">
        <f ca="1">+IF(OFFSET('Sanitation Data'!$F$31,0,10*ROW('Sanitation Data'!F30))="","",OFFSET('Sanitation Data'!$F$31,0,10*ROW('Sanitation Data'!F30)))</f>
        <v/>
      </c>
      <c r="CY36" s="392" t="str">
        <f ca="1">+IF(OFFSET('Sanitation Data'!$F$32,0,10*ROW('Sanitation Data'!F30))="","",OFFSET('Sanitation Data'!$F$32,0,10*ROW('Sanitation Data'!F30)))</f>
        <v/>
      </c>
      <c r="CZ36" s="392" t="str">
        <f ca="1">+IF(OFFSET('Sanitation Data'!$G$28,0,10*ROW('Sanitation Data'!G30))="","",OFFSET('Sanitation Data'!$G$28,0,10*ROW('Sanitation Data'!G30)))</f>
        <v/>
      </c>
      <c r="DA36" s="392" t="str">
        <f ca="1">+IF(OFFSET('Sanitation Data'!$G$29,0,10*ROW('Sanitation Data'!G30))="","",OFFSET('Sanitation Data'!$G$29,0,10*ROW('Sanitation Data'!G30)))</f>
        <v/>
      </c>
      <c r="DB36" s="392" t="str">
        <f ca="1">+IF(OFFSET('Sanitation Data'!$G$30,0,10*ROW('Sanitation Data'!G30))="","",OFFSET('Sanitation Data'!$G$30,0,10*ROW('Sanitation Data'!G30)))</f>
        <v/>
      </c>
      <c r="DC36" s="392" t="str">
        <f ca="1">+IF(OFFSET('Sanitation Data'!$G$31,0,10*ROW('Sanitation Data'!G30))="","",OFFSET('Sanitation Data'!$G$31,0,10*ROW('Sanitation Data'!G30)))</f>
        <v/>
      </c>
      <c r="DD36" s="392" t="str">
        <f ca="1">+IF(OFFSET('Sanitation Data'!$G$32,0,10*ROW('Sanitation Data'!G30))="","",OFFSET('Sanitation Data'!$G$32,0,10*ROW('Sanitation Data'!G30)))</f>
        <v/>
      </c>
      <c r="DE36" s="392" t="str">
        <f ca="1">+IF(OFFSET('Sanitation Data'!$H$28,0,10*ROW('Sanitation Data'!H30))="","",OFFSET('Sanitation Data'!$H$28,0,10*ROW('Sanitation Data'!H30)))</f>
        <v/>
      </c>
      <c r="DF36" s="392" t="str">
        <f ca="1">+IF(OFFSET('Sanitation Data'!$H$29,0,10*ROW('Sanitation Data'!H30))="","",OFFSET('Sanitation Data'!$H$29,0,10*ROW('Sanitation Data'!H30)))</f>
        <v/>
      </c>
      <c r="DG36" s="392" t="str">
        <f ca="1">+IF(OFFSET('Sanitation Data'!$H$30,0,10*ROW('Sanitation Data'!H30))="","",OFFSET('Sanitation Data'!$H$30,0,10*ROW('Sanitation Data'!H30)))</f>
        <v/>
      </c>
      <c r="DH36" s="392" t="str">
        <f ca="1">+IF(OFFSET('Sanitation Data'!$H$31,0,10*ROW('Sanitation Data'!H30))="","",OFFSET('Sanitation Data'!$H$31,0,10*ROW('Sanitation Data'!H30)))</f>
        <v/>
      </c>
      <c r="DI36" s="392" t="str">
        <f ca="1">+IF(OFFSET('Sanitation Data'!$H$32,0,10*ROW('Sanitation Data'!H30))="","",OFFSET('Sanitation Data'!$H$32,0,10*ROW('Sanitation Data'!H30)))</f>
        <v/>
      </c>
      <c r="DJ36" s="392" t="str">
        <f ca="1">+IF(OFFSET('Sanitation Data'!$I$28,0,10*ROW('Sanitation Data'!I30))="","",OFFSET('Sanitation Data'!$I$28,0,10*ROW('Sanitation Data'!I30)))</f>
        <v/>
      </c>
      <c r="DK36" s="392" t="str">
        <f ca="1">+IF(OFFSET('Sanitation Data'!$I$29,0,10*ROW('Sanitation Data'!I30))="","",OFFSET('Sanitation Data'!$I$29,0,10*ROW('Sanitation Data'!I30)))</f>
        <v/>
      </c>
      <c r="DL36" s="392" t="str">
        <f ca="1">+IF(OFFSET('Sanitation Data'!$I$30,0,10*ROW('Sanitation Data'!I30))="","",OFFSET('Sanitation Data'!$I$30,0,10*ROW('Sanitation Data'!I30)))</f>
        <v/>
      </c>
      <c r="DM36" s="392" t="str">
        <f ca="1">+IF(OFFSET('Sanitation Data'!$I$31,0,10*ROW('Sanitation Data'!I30))="","",OFFSET('Sanitation Data'!$I$31,0,10*ROW('Sanitation Data'!I30)))</f>
        <v/>
      </c>
      <c r="DN36" s="392" t="str">
        <f ca="1">+IF(OFFSET('Sanitation Data'!$I$32,0,10*ROW('Sanitation Data'!I30))="","",OFFSET('Sanitation Data'!$I$32,0,10*ROW('Sanitation Data'!I30)))</f>
        <v/>
      </c>
      <c r="DO36" s="392" t="str">
        <f ca="1">+IF(OFFSET('Hygiene Data'!$D$11,0,10*ROW('Hygiene Data'!D30))="","",OFFSET('Hygiene Data'!$D$11,0,10*ROW('Hygiene Data'!D30)))</f>
        <v/>
      </c>
      <c r="DP36" s="392" t="str">
        <f ca="1">+IF(OFFSET('Hygiene Data'!$D$12,0,10*ROW('Hygiene Data'!D30))="","",OFFSET('Hygiene Data'!$D$12,0,10*ROW('Hygiene Data'!D30)))</f>
        <v/>
      </c>
      <c r="DQ36" s="392" t="str">
        <f ca="1">+IF(OFFSET('Hygiene Data'!$D$13,0,10*ROW('Hygiene Data'!D30))="","",OFFSET('Hygiene Data'!$D$13,0,10*ROW('Hygiene Data'!D30)))</f>
        <v/>
      </c>
      <c r="DR36" s="392" t="str">
        <f ca="1">+IF(OFFSET('Hygiene Data'!$E$11,0,10*ROW('Hygiene Data'!E30))="","",OFFSET('Hygiene Data'!$E$11,0,10*ROW('Hygiene Data'!E30)))</f>
        <v/>
      </c>
      <c r="DS36" s="392" t="str">
        <f ca="1">+IF(OFFSET('Hygiene Data'!$E$12,0,10*ROW('Hygiene Data'!E30))="","",OFFSET('Hygiene Data'!$E$12,0,10*ROW('Hygiene Data'!E30)))</f>
        <v/>
      </c>
      <c r="DT36" s="392" t="str">
        <f ca="1">+IF(OFFSET('Hygiene Data'!$E$13,0,10*ROW('Hygiene Data'!E30))="","",OFFSET('Hygiene Data'!$E$13,0,10*ROW('Hygiene Data'!E30)))</f>
        <v/>
      </c>
      <c r="DU36" s="392" t="str">
        <f ca="1">+IF(OFFSET('Hygiene Data'!$F$11,0,10*ROW('Hygiene Data'!F30))="","",OFFSET('Hygiene Data'!$F$11,0,10*ROW('Hygiene Data'!F30)))</f>
        <v/>
      </c>
      <c r="DV36" s="392" t="str">
        <f ca="1">+IF(OFFSET('Hygiene Data'!$F$12,0,10*ROW('Hygiene Data'!F30))="","",OFFSET('Hygiene Data'!$F$12,0,10*ROW('Hygiene Data'!F30)))</f>
        <v/>
      </c>
      <c r="DW36" s="392" t="str">
        <f ca="1">+IF(OFFSET('Hygiene Data'!$F$13,0,10*ROW('Hygiene Data'!F30))="","",OFFSET('Hygiene Data'!$F$13,0,10*ROW('Hygiene Data'!F30)))</f>
        <v/>
      </c>
      <c r="DX36" s="392" t="str">
        <f ca="1">+IF(OFFSET('Hygiene Data'!$G$11,0,10*ROW('Hygiene Data'!G30))="","",OFFSET('Hygiene Data'!$G$11,0,10*ROW('Hygiene Data'!G30)))</f>
        <v/>
      </c>
      <c r="DY36" s="392" t="str">
        <f ca="1">+IF(OFFSET('Hygiene Data'!$G$12,0,10*ROW('Hygiene Data'!G30))="","",OFFSET('Hygiene Data'!$G$12,0,10*ROW('Hygiene Data'!G30)))</f>
        <v/>
      </c>
      <c r="DZ36" s="392" t="str">
        <f ca="1">+IF(OFFSET('Hygiene Data'!$G$13,0,10*ROW('Hygiene Data'!G30))="","",OFFSET('Hygiene Data'!$G$13,0,10*ROW('Hygiene Data'!G30)))</f>
        <v/>
      </c>
      <c r="EA36" s="392" t="str">
        <f ca="1">+IF(OFFSET('Hygiene Data'!$H$11,0,10*ROW('Hygiene Data'!H30))="","",OFFSET('Hygiene Data'!$H$11,0,10*ROW('Hygiene Data'!H30)))</f>
        <v/>
      </c>
      <c r="EB36" s="392" t="str">
        <f ca="1">+IF(OFFSET('Hygiene Data'!$H$12,0,10*ROW('Hygiene Data'!H30))="","",OFFSET('Hygiene Data'!$H$12,0,10*ROW('Hygiene Data'!H30)))</f>
        <v/>
      </c>
      <c r="EC36" s="392" t="str">
        <f ca="1">+IF(OFFSET('Hygiene Data'!$H$13,0,10*ROW('Hygiene Data'!H30))="","",OFFSET('Hygiene Data'!$H$13,0,10*ROW('Hygiene Data'!H30)))</f>
        <v/>
      </c>
      <c r="ED36" s="392" t="str">
        <f ca="1">+IF(OFFSET('Hygiene Data'!$I$11,0,10*ROW('Hygiene Data'!I30))="","",OFFSET('Hygiene Data'!$I$11,0,10*ROW('Hygiene Data'!I30)))</f>
        <v/>
      </c>
      <c r="EE36" s="392" t="str">
        <f ca="1">+IF(OFFSET('Hygiene Data'!$I$12,0,10*ROW('Hygiene Data'!I30))="","",OFFSET('Hygiene Data'!$I$12,0,10*ROW('Hygiene Data'!I30)))</f>
        <v/>
      </c>
      <c r="EF36" s="392" t="str">
        <f ca="1">+IF(OFFSET('Hygiene Data'!$I$13,0,10*ROW('Hygiene Data'!I30))="","",OFFSET('Hygiene Data'!$I$13,0,10*ROW('Hygiene Data'!I30)))</f>
        <v/>
      </c>
    </row>
    <row r="37" spans="1:136" x14ac:dyDescent="0.25">
      <c r="A37" s="501" t="str">
        <f ca="1">+IF(OFFSET('Water Data'!$B$2,0,10*ROW('Water Data'!E31))="","",OFFSET('Water Data'!$B$2,0,10*ROW('Water Data'!E31)))</f>
        <v/>
      </c>
      <c r="B37" s="50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8" t="str">
        <f t="shared" ca="1" si="0"/>
        <v/>
      </c>
      <c r="D37" s="52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2" t="str">
        <f ca="1">+IF(OFFSET('Water Data'!$D$27,0,10*ROW('Water Data'!D31))="","",OFFSET('Water Data'!$D$27,0,10*ROW('Water Data'!D31)))</f>
        <v/>
      </c>
      <c r="BT37" s="392" t="str">
        <f ca="1">+IF(OFFSET('Water Data'!$D$28,0,10*ROW('Water Data'!D31))="","",OFFSET('Water Data'!$D$28,0,10*ROW('Water Data'!D31)))</f>
        <v/>
      </c>
      <c r="BU37" s="392" t="str">
        <f ca="1">+IF(OFFSET('Water Data'!$D$29,0,10*ROW('Water Data'!D31))="","",OFFSET('Water Data'!$D$29,0,10*ROW('Water Data'!D31)))</f>
        <v/>
      </c>
      <c r="BV37" s="392" t="str">
        <f ca="1">+IF(OFFSET('Water Data'!$E$27,0,10*ROW('Water Data'!E31))="","",OFFSET('Water Data'!$E$27,0,10*ROW('Water Data'!E31)))</f>
        <v/>
      </c>
      <c r="BW37" s="392" t="str">
        <f ca="1">+IF(OFFSET('Water Data'!$E$28,0,10*ROW('Water Data'!E31))="","",OFFSET('Water Data'!$E$28,0,10*ROW('Water Data'!E31)))</f>
        <v/>
      </c>
      <c r="BX37" s="392" t="str">
        <f ca="1">+IF(OFFSET('Water Data'!$E$29,0,10*ROW('Water Data'!E31))="","",OFFSET('Water Data'!$E$29,0,10*ROW('Water Data'!E31)))</f>
        <v/>
      </c>
      <c r="BY37" s="392" t="str">
        <f ca="1">+IF(OFFSET('Water Data'!$F$27,0,10*ROW('Water Data'!F31))="","",OFFSET('Water Data'!$F$27,0,10*ROW('Water Data'!F31)))</f>
        <v/>
      </c>
      <c r="BZ37" s="392" t="str">
        <f ca="1">+IF(OFFSET('Water Data'!$F$28,0,10*ROW('Water Data'!F31))="","",OFFSET('Water Data'!$F$28,0,10*ROW('Water Data'!F31)))</f>
        <v/>
      </c>
      <c r="CA37" s="392" t="str">
        <f ca="1">+IF(OFFSET('Water Data'!$F$29,0,10*ROW('Water Data'!F31))="","",OFFSET('Water Data'!$F$29,0,10*ROW('Water Data'!F31)))</f>
        <v/>
      </c>
      <c r="CB37" s="392" t="str">
        <f ca="1">+IF(OFFSET('Water Data'!$G$27,0,10*ROW('Water Data'!G31))="","",OFFSET('Water Data'!$G$27,0,10*ROW('Water Data'!G31)))</f>
        <v/>
      </c>
      <c r="CC37" s="392" t="str">
        <f ca="1">+IF(OFFSET('Water Data'!$G$28,0,10*ROW('Water Data'!G31))="","",OFFSET('Water Data'!$G$28,0,10*ROW('Water Data'!G31)))</f>
        <v/>
      </c>
      <c r="CD37" s="392" t="str">
        <f ca="1">+IF(OFFSET('Water Data'!$G$29,0,10*ROW('Water Data'!G31))="","",OFFSET('Water Data'!$G$29,0,10*ROW('Water Data'!G31)))</f>
        <v/>
      </c>
      <c r="CE37" s="392" t="str">
        <f ca="1">+IF(OFFSET('Water Data'!$H$27,0,10*ROW('Water Data'!H31))="","",OFFSET('Water Data'!$H$27,0,10*ROW('Water Data'!H31)))</f>
        <v/>
      </c>
      <c r="CF37" s="392" t="str">
        <f ca="1">+IF(OFFSET('Water Data'!$H$28,0,10*ROW('Water Data'!H31))="","",OFFSET('Water Data'!$H$28,0,10*ROW('Water Data'!H31)))</f>
        <v/>
      </c>
      <c r="CG37" s="392" t="str">
        <f ca="1">+IF(OFFSET('Water Data'!$H$29,0,10*ROW('Water Data'!H31))="","",OFFSET('Water Data'!$H$29,0,10*ROW('Water Data'!H31)))</f>
        <v/>
      </c>
      <c r="CH37" s="392" t="str">
        <f ca="1">+IF(OFFSET('Water Data'!$I$27,0,10*ROW('Water Data'!I31))="","",OFFSET('Water Data'!$I$27,0,10*ROW('Water Data'!I31)))</f>
        <v/>
      </c>
      <c r="CI37" s="392" t="str">
        <f ca="1">+IF(OFFSET('Water Data'!$I$28,0,10*ROW('Water Data'!I31))="","",OFFSET('Water Data'!$I$28,0,10*ROW('Water Data'!I31)))</f>
        <v/>
      </c>
      <c r="CJ37" s="392" t="str">
        <f ca="1">+IF(OFFSET('Water Data'!$I$29,0,10*ROW('Water Data'!I31))="","",OFFSET('Water Data'!$I$29,0,10*ROW('Water Data'!I31)))</f>
        <v/>
      </c>
      <c r="CK37" s="392" t="str">
        <f ca="1">+IF(OFFSET('Sanitation Data'!$D$28,0,10*ROW('Sanitation Data'!D31))="","",OFFSET('Sanitation Data'!$D$28,0,10*ROW('Sanitation Data'!D31)))</f>
        <v/>
      </c>
      <c r="CL37" s="392" t="str">
        <f ca="1">+IF(OFFSET('Sanitation Data'!$D$29,0,10*ROW('Sanitation Data'!D31))="","",OFFSET('Sanitation Data'!$D$29,0,10*ROW('Sanitation Data'!D31)))</f>
        <v/>
      </c>
      <c r="CM37" s="392" t="str">
        <f ca="1">+IF(OFFSET('Sanitation Data'!$D$30,0,10*ROW('Sanitation Data'!D31))="","",OFFSET('Sanitation Data'!$D$30,0,10*ROW('Sanitation Data'!D31)))</f>
        <v/>
      </c>
      <c r="CN37" s="392" t="str">
        <f ca="1">+IF(OFFSET('Sanitation Data'!$D$31,0,10*ROW('Sanitation Data'!D31))="","",OFFSET('Sanitation Data'!$D$31,0,10*ROW('Sanitation Data'!D31)))</f>
        <v/>
      </c>
      <c r="CO37" s="392" t="str">
        <f ca="1">+IF(OFFSET('Sanitation Data'!$D$32,0,10*ROW('Sanitation Data'!D31))="","",OFFSET('Sanitation Data'!$D$32,0,10*ROW('Sanitation Data'!D31)))</f>
        <v/>
      </c>
      <c r="CP37" s="392" t="str">
        <f ca="1">+IF(OFFSET('Sanitation Data'!$E$28,0,10*ROW('Sanitation Data'!E31))="","",OFFSET('Sanitation Data'!$E$28,0,10*ROW('Sanitation Data'!E31)))</f>
        <v/>
      </c>
      <c r="CQ37" s="392" t="str">
        <f ca="1">+IF(OFFSET('Sanitation Data'!$E$29,0,10*ROW('Sanitation Data'!E31))="","",OFFSET('Sanitation Data'!$E$29,0,10*ROW('Sanitation Data'!E31)))</f>
        <v/>
      </c>
      <c r="CR37" s="392" t="str">
        <f ca="1">+IF(OFFSET('Sanitation Data'!$E$30,0,10*ROW('Sanitation Data'!E31))="","",OFFSET('Sanitation Data'!$E$30,0,10*ROW('Sanitation Data'!E31)))</f>
        <v/>
      </c>
      <c r="CS37" s="392" t="str">
        <f ca="1">+IF(OFFSET('Sanitation Data'!$E$31,0,10*ROW('Sanitation Data'!E31))="","",OFFSET('Sanitation Data'!$E$31,0,10*ROW('Sanitation Data'!E31)))</f>
        <v/>
      </c>
      <c r="CT37" s="392" t="str">
        <f ca="1">+IF(OFFSET('Sanitation Data'!$E$32,0,10*ROW('Sanitation Data'!E31))="","",OFFSET('Sanitation Data'!$E$32,0,10*ROW('Sanitation Data'!E31)))</f>
        <v/>
      </c>
      <c r="CU37" s="392" t="str">
        <f ca="1">+IF(OFFSET('Sanitation Data'!$F$28,0,10*ROW('Sanitation Data'!F31))="","",OFFSET('Sanitation Data'!$F$28,0,10*ROW('Sanitation Data'!F31)))</f>
        <v/>
      </c>
      <c r="CV37" s="392" t="str">
        <f ca="1">+IF(OFFSET('Sanitation Data'!$F$29,0,10*ROW('Sanitation Data'!F31))="","",OFFSET('Sanitation Data'!$F$29,0,10*ROW('Sanitation Data'!F31)))</f>
        <v/>
      </c>
      <c r="CW37" s="392" t="str">
        <f ca="1">+IF(OFFSET('Sanitation Data'!$F$30,0,10*ROW('Sanitation Data'!F31))="","",OFFSET('Sanitation Data'!$F$30,0,10*ROW('Sanitation Data'!F31)))</f>
        <v/>
      </c>
      <c r="CX37" s="392" t="str">
        <f ca="1">+IF(OFFSET('Sanitation Data'!$F$31,0,10*ROW('Sanitation Data'!F31))="","",OFFSET('Sanitation Data'!$F$31,0,10*ROW('Sanitation Data'!F31)))</f>
        <v/>
      </c>
      <c r="CY37" s="392" t="str">
        <f ca="1">+IF(OFFSET('Sanitation Data'!$F$32,0,10*ROW('Sanitation Data'!F31))="","",OFFSET('Sanitation Data'!$F$32,0,10*ROW('Sanitation Data'!F31)))</f>
        <v/>
      </c>
      <c r="CZ37" s="392" t="str">
        <f ca="1">+IF(OFFSET('Sanitation Data'!$G$28,0,10*ROW('Sanitation Data'!G31))="","",OFFSET('Sanitation Data'!$G$28,0,10*ROW('Sanitation Data'!G31)))</f>
        <v/>
      </c>
      <c r="DA37" s="392" t="str">
        <f ca="1">+IF(OFFSET('Sanitation Data'!$G$29,0,10*ROW('Sanitation Data'!G31))="","",OFFSET('Sanitation Data'!$G$29,0,10*ROW('Sanitation Data'!G31)))</f>
        <v/>
      </c>
      <c r="DB37" s="392" t="str">
        <f ca="1">+IF(OFFSET('Sanitation Data'!$G$30,0,10*ROW('Sanitation Data'!G31))="","",OFFSET('Sanitation Data'!$G$30,0,10*ROW('Sanitation Data'!G31)))</f>
        <v/>
      </c>
      <c r="DC37" s="392" t="str">
        <f ca="1">+IF(OFFSET('Sanitation Data'!$G$31,0,10*ROW('Sanitation Data'!G31))="","",OFFSET('Sanitation Data'!$G$31,0,10*ROW('Sanitation Data'!G31)))</f>
        <v/>
      </c>
      <c r="DD37" s="392" t="str">
        <f ca="1">+IF(OFFSET('Sanitation Data'!$G$32,0,10*ROW('Sanitation Data'!G31))="","",OFFSET('Sanitation Data'!$G$32,0,10*ROW('Sanitation Data'!G31)))</f>
        <v/>
      </c>
      <c r="DE37" s="392" t="str">
        <f ca="1">+IF(OFFSET('Sanitation Data'!$H$28,0,10*ROW('Sanitation Data'!H31))="","",OFFSET('Sanitation Data'!$H$28,0,10*ROW('Sanitation Data'!H31)))</f>
        <v/>
      </c>
      <c r="DF37" s="392" t="str">
        <f ca="1">+IF(OFFSET('Sanitation Data'!$H$29,0,10*ROW('Sanitation Data'!H31))="","",OFFSET('Sanitation Data'!$H$29,0,10*ROW('Sanitation Data'!H31)))</f>
        <v/>
      </c>
      <c r="DG37" s="392" t="str">
        <f ca="1">+IF(OFFSET('Sanitation Data'!$H$30,0,10*ROW('Sanitation Data'!H31))="","",OFFSET('Sanitation Data'!$H$30,0,10*ROW('Sanitation Data'!H31)))</f>
        <v/>
      </c>
      <c r="DH37" s="392" t="str">
        <f ca="1">+IF(OFFSET('Sanitation Data'!$H$31,0,10*ROW('Sanitation Data'!H31))="","",OFFSET('Sanitation Data'!$H$31,0,10*ROW('Sanitation Data'!H31)))</f>
        <v/>
      </c>
      <c r="DI37" s="392" t="str">
        <f ca="1">+IF(OFFSET('Sanitation Data'!$H$32,0,10*ROW('Sanitation Data'!H31))="","",OFFSET('Sanitation Data'!$H$32,0,10*ROW('Sanitation Data'!H31)))</f>
        <v/>
      </c>
      <c r="DJ37" s="392" t="str">
        <f ca="1">+IF(OFFSET('Sanitation Data'!$I$28,0,10*ROW('Sanitation Data'!I31))="","",OFFSET('Sanitation Data'!$I$28,0,10*ROW('Sanitation Data'!I31)))</f>
        <v/>
      </c>
      <c r="DK37" s="392" t="str">
        <f ca="1">+IF(OFFSET('Sanitation Data'!$I$29,0,10*ROW('Sanitation Data'!I31))="","",OFFSET('Sanitation Data'!$I$29,0,10*ROW('Sanitation Data'!I31)))</f>
        <v/>
      </c>
      <c r="DL37" s="392" t="str">
        <f ca="1">+IF(OFFSET('Sanitation Data'!$I$30,0,10*ROW('Sanitation Data'!I31))="","",OFFSET('Sanitation Data'!$I$30,0,10*ROW('Sanitation Data'!I31)))</f>
        <v/>
      </c>
      <c r="DM37" s="392" t="str">
        <f ca="1">+IF(OFFSET('Sanitation Data'!$I$31,0,10*ROW('Sanitation Data'!I31))="","",OFFSET('Sanitation Data'!$I$31,0,10*ROW('Sanitation Data'!I31)))</f>
        <v/>
      </c>
      <c r="DN37" s="392" t="str">
        <f ca="1">+IF(OFFSET('Sanitation Data'!$I$32,0,10*ROW('Sanitation Data'!I31))="","",OFFSET('Sanitation Data'!$I$32,0,10*ROW('Sanitation Data'!I31)))</f>
        <v/>
      </c>
      <c r="DO37" s="392" t="str">
        <f ca="1">+IF(OFFSET('Hygiene Data'!$D$11,0,10*ROW('Hygiene Data'!D31))="","",OFFSET('Hygiene Data'!$D$11,0,10*ROW('Hygiene Data'!D31)))</f>
        <v/>
      </c>
      <c r="DP37" s="392" t="str">
        <f ca="1">+IF(OFFSET('Hygiene Data'!$D$12,0,10*ROW('Hygiene Data'!D31))="","",OFFSET('Hygiene Data'!$D$12,0,10*ROW('Hygiene Data'!D31)))</f>
        <v/>
      </c>
      <c r="DQ37" s="392" t="str">
        <f ca="1">+IF(OFFSET('Hygiene Data'!$D$13,0,10*ROW('Hygiene Data'!D31))="","",OFFSET('Hygiene Data'!$D$13,0,10*ROW('Hygiene Data'!D31)))</f>
        <v/>
      </c>
      <c r="DR37" s="392" t="str">
        <f ca="1">+IF(OFFSET('Hygiene Data'!$E$11,0,10*ROW('Hygiene Data'!E31))="","",OFFSET('Hygiene Data'!$E$11,0,10*ROW('Hygiene Data'!E31)))</f>
        <v/>
      </c>
      <c r="DS37" s="392" t="str">
        <f ca="1">+IF(OFFSET('Hygiene Data'!$E$12,0,10*ROW('Hygiene Data'!E31))="","",OFFSET('Hygiene Data'!$E$12,0,10*ROW('Hygiene Data'!E31)))</f>
        <v/>
      </c>
      <c r="DT37" s="392" t="str">
        <f ca="1">+IF(OFFSET('Hygiene Data'!$E$13,0,10*ROW('Hygiene Data'!E31))="","",OFFSET('Hygiene Data'!$E$13,0,10*ROW('Hygiene Data'!E31)))</f>
        <v/>
      </c>
      <c r="DU37" s="392" t="str">
        <f ca="1">+IF(OFFSET('Hygiene Data'!$F$11,0,10*ROW('Hygiene Data'!F31))="","",OFFSET('Hygiene Data'!$F$11,0,10*ROW('Hygiene Data'!F31)))</f>
        <v/>
      </c>
      <c r="DV37" s="392" t="str">
        <f ca="1">+IF(OFFSET('Hygiene Data'!$F$12,0,10*ROW('Hygiene Data'!F31))="","",OFFSET('Hygiene Data'!$F$12,0,10*ROW('Hygiene Data'!F31)))</f>
        <v/>
      </c>
      <c r="DW37" s="392" t="str">
        <f ca="1">+IF(OFFSET('Hygiene Data'!$F$13,0,10*ROW('Hygiene Data'!F31))="","",OFFSET('Hygiene Data'!$F$13,0,10*ROW('Hygiene Data'!F31)))</f>
        <v/>
      </c>
      <c r="DX37" s="392" t="str">
        <f ca="1">+IF(OFFSET('Hygiene Data'!$G$11,0,10*ROW('Hygiene Data'!G31))="","",OFFSET('Hygiene Data'!$G$11,0,10*ROW('Hygiene Data'!G31)))</f>
        <v/>
      </c>
      <c r="DY37" s="392" t="str">
        <f ca="1">+IF(OFFSET('Hygiene Data'!$G$12,0,10*ROW('Hygiene Data'!G31))="","",OFFSET('Hygiene Data'!$G$12,0,10*ROW('Hygiene Data'!G31)))</f>
        <v/>
      </c>
      <c r="DZ37" s="392" t="str">
        <f ca="1">+IF(OFFSET('Hygiene Data'!$G$13,0,10*ROW('Hygiene Data'!G31))="","",OFFSET('Hygiene Data'!$G$13,0,10*ROW('Hygiene Data'!G31)))</f>
        <v/>
      </c>
      <c r="EA37" s="392" t="str">
        <f ca="1">+IF(OFFSET('Hygiene Data'!$H$11,0,10*ROW('Hygiene Data'!H31))="","",OFFSET('Hygiene Data'!$H$11,0,10*ROW('Hygiene Data'!H31)))</f>
        <v/>
      </c>
      <c r="EB37" s="392" t="str">
        <f ca="1">+IF(OFFSET('Hygiene Data'!$H$12,0,10*ROW('Hygiene Data'!H31))="","",OFFSET('Hygiene Data'!$H$12,0,10*ROW('Hygiene Data'!H31)))</f>
        <v/>
      </c>
      <c r="EC37" s="392" t="str">
        <f ca="1">+IF(OFFSET('Hygiene Data'!$H$13,0,10*ROW('Hygiene Data'!H31))="","",OFFSET('Hygiene Data'!$H$13,0,10*ROW('Hygiene Data'!H31)))</f>
        <v/>
      </c>
      <c r="ED37" s="392" t="str">
        <f ca="1">+IF(OFFSET('Hygiene Data'!$I$11,0,10*ROW('Hygiene Data'!I31))="","",OFFSET('Hygiene Data'!$I$11,0,10*ROW('Hygiene Data'!I31)))</f>
        <v/>
      </c>
      <c r="EE37" s="392" t="str">
        <f ca="1">+IF(OFFSET('Hygiene Data'!$I$12,0,10*ROW('Hygiene Data'!I31))="","",OFFSET('Hygiene Data'!$I$12,0,10*ROW('Hygiene Data'!I31)))</f>
        <v/>
      </c>
      <c r="EF37" s="392" t="str">
        <f ca="1">+IF(OFFSET('Hygiene Data'!$I$13,0,10*ROW('Hygiene Data'!I31))="","",OFFSET('Hygiene Data'!$I$13,0,10*ROW('Hygiene Data'!I31)))</f>
        <v/>
      </c>
    </row>
    <row r="38" spans="1:136" x14ac:dyDescent="0.25">
      <c r="A38" s="501" t="str">
        <f ca="1">+IF(OFFSET('Water Data'!$B$2,0,10*ROW('Water Data'!E32))="","",OFFSET('Water Data'!$B$2,0,10*ROW('Water Data'!E32)))</f>
        <v/>
      </c>
      <c r="B38" s="50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8" t="str">
        <f t="shared" ca="1" si="0"/>
        <v/>
      </c>
      <c r="D38" s="52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2" t="str">
        <f ca="1">+IF(OFFSET('Water Data'!$D$27,0,10*ROW('Water Data'!D32))="","",OFFSET('Water Data'!$D$27,0,10*ROW('Water Data'!D32)))</f>
        <v/>
      </c>
      <c r="BT38" s="392" t="str">
        <f ca="1">+IF(OFFSET('Water Data'!$D$28,0,10*ROW('Water Data'!D32))="","",OFFSET('Water Data'!$D$28,0,10*ROW('Water Data'!D32)))</f>
        <v/>
      </c>
      <c r="BU38" s="392" t="str">
        <f ca="1">+IF(OFFSET('Water Data'!$D$29,0,10*ROW('Water Data'!D32))="","",OFFSET('Water Data'!$D$29,0,10*ROW('Water Data'!D32)))</f>
        <v/>
      </c>
      <c r="BV38" s="392" t="str">
        <f ca="1">+IF(OFFSET('Water Data'!$E$27,0,10*ROW('Water Data'!E32))="","",OFFSET('Water Data'!$E$27,0,10*ROW('Water Data'!E32)))</f>
        <v/>
      </c>
      <c r="BW38" s="392" t="str">
        <f ca="1">+IF(OFFSET('Water Data'!$E$28,0,10*ROW('Water Data'!E32))="","",OFFSET('Water Data'!$E$28,0,10*ROW('Water Data'!E32)))</f>
        <v/>
      </c>
      <c r="BX38" s="392" t="str">
        <f ca="1">+IF(OFFSET('Water Data'!$E$29,0,10*ROW('Water Data'!E32))="","",OFFSET('Water Data'!$E$29,0,10*ROW('Water Data'!E32)))</f>
        <v/>
      </c>
      <c r="BY38" s="392" t="str">
        <f ca="1">+IF(OFFSET('Water Data'!$F$27,0,10*ROW('Water Data'!F32))="","",OFFSET('Water Data'!$F$27,0,10*ROW('Water Data'!F32)))</f>
        <v/>
      </c>
      <c r="BZ38" s="392" t="str">
        <f ca="1">+IF(OFFSET('Water Data'!$F$28,0,10*ROW('Water Data'!F32))="","",OFFSET('Water Data'!$F$28,0,10*ROW('Water Data'!F32)))</f>
        <v/>
      </c>
      <c r="CA38" s="392" t="str">
        <f ca="1">+IF(OFFSET('Water Data'!$F$29,0,10*ROW('Water Data'!F32))="","",OFFSET('Water Data'!$F$29,0,10*ROW('Water Data'!F32)))</f>
        <v/>
      </c>
      <c r="CB38" s="392" t="str">
        <f ca="1">+IF(OFFSET('Water Data'!$G$27,0,10*ROW('Water Data'!G32))="","",OFFSET('Water Data'!$G$27,0,10*ROW('Water Data'!G32)))</f>
        <v/>
      </c>
      <c r="CC38" s="392" t="str">
        <f ca="1">+IF(OFFSET('Water Data'!$G$28,0,10*ROW('Water Data'!G32))="","",OFFSET('Water Data'!$G$28,0,10*ROW('Water Data'!G32)))</f>
        <v/>
      </c>
      <c r="CD38" s="392" t="str">
        <f ca="1">+IF(OFFSET('Water Data'!$G$29,0,10*ROW('Water Data'!G32))="","",OFFSET('Water Data'!$G$29,0,10*ROW('Water Data'!G32)))</f>
        <v/>
      </c>
      <c r="CE38" s="392" t="str">
        <f ca="1">+IF(OFFSET('Water Data'!$H$27,0,10*ROW('Water Data'!H32))="","",OFFSET('Water Data'!$H$27,0,10*ROW('Water Data'!H32)))</f>
        <v/>
      </c>
      <c r="CF38" s="392" t="str">
        <f ca="1">+IF(OFFSET('Water Data'!$H$28,0,10*ROW('Water Data'!H32))="","",OFFSET('Water Data'!$H$28,0,10*ROW('Water Data'!H32)))</f>
        <v/>
      </c>
      <c r="CG38" s="392" t="str">
        <f ca="1">+IF(OFFSET('Water Data'!$H$29,0,10*ROW('Water Data'!H32))="","",OFFSET('Water Data'!$H$29,0,10*ROW('Water Data'!H32)))</f>
        <v/>
      </c>
      <c r="CH38" s="392" t="str">
        <f ca="1">+IF(OFFSET('Water Data'!$I$27,0,10*ROW('Water Data'!I32))="","",OFFSET('Water Data'!$I$27,0,10*ROW('Water Data'!I32)))</f>
        <v/>
      </c>
      <c r="CI38" s="392" t="str">
        <f ca="1">+IF(OFFSET('Water Data'!$I$28,0,10*ROW('Water Data'!I32))="","",OFFSET('Water Data'!$I$28,0,10*ROW('Water Data'!I32)))</f>
        <v/>
      </c>
      <c r="CJ38" s="392" t="str">
        <f ca="1">+IF(OFFSET('Water Data'!$I$29,0,10*ROW('Water Data'!I32))="","",OFFSET('Water Data'!$I$29,0,10*ROW('Water Data'!I32)))</f>
        <v/>
      </c>
      <c r="CK38" s="392" t="str">
        <f ca="1">+IF(OFFSET('Sanitation Data'!$D$28,0,10*ROW('Sanitation Data'!D32))="","",OFFSET('Sanitation Data'!$D$28,0,10*ROW('Sanitation Data'!D32)))</f>
        <v/>
      </c>
      <c r="CL38" s="392" t="str">
        <f ca="1">+IF(OFFSET('Sanitation Data'!$D$29,0,10*ROW('Sanitation Data'!D32))="","",OFFSET('Sanitation Data'!$D$29,0,10*ROW('Sanitation Data'!D32)))</f>
        <v/>
      </c>
      <c r="CM38" s="392" t="str">
        <f ca="1">+IF(OFFSET('Sanitation Data'!$D$30,0,10*ROW('Sanitation Data'!D32))="","",OFFSET('Sanitation Data'!$D$30,0,10*ROW('Sanitation Data'!D32)))</f>
        <v/>
      </c>
      <c r="CN38" s="392" t="str">
        <f ca="1">+IF(OFFSET('Sanitation Data'!$D$31,0,10*ROW('Sanitation Data'!D32))="","",OFFSET('Sanitation Data'!$D$31,0,10*ROW('Sanitation Data'!D32)))</f>
        <v/>
      </c>
      <c r="CO38" s="392" t="str">
        <f ca="1">+IF(OFFSET('Sanitation Data'!$D$32,0,10*ROW('Sanitation Data'!D32))="","",OFFSET('Sanitation Data'!$D$32,0,10*ROW('Sanitation Data'!D32)))</f>
        <v/>
      </c>
      <c r="CP38" s="392" t="str">
        <f ca="1">+IF(OFFSET('Sanitation Data'!$E$28,0,10*ROW('Sanitation Data'!E32))="","",OFFSET('Sanitation Data'!$E$28,0,10*ROW('Sanitation Data'!E32)))</f>
        <v/>
      </c>
      <c r="CQ38" s="392" t="str">
        <f ca="1">+IF(OFFSET('Sanitation Data'!$E$29,0,10*ROW('Sanitation Data'!E32))="","",OFFSET('Sanitation Data'!$E$29,0,10*ROW('Sanitation Data'!E32)))</f>
        <v/>
      </c>
      <c r="CR38" s="392" t="str">
        <f ca="1">+IF(OFFSET('Sanitation Data'!$E$30,0,10*ROW('Sanitation Data'!E32))="","",OFFSET('Sanitation Data'!$E$30,0,10*ROW('Sanitation Data'!E32)))</f>
        <v/>
      </c>
      <c r="CS38" s="392" t="str">
        <f ca="1">+IF(OFFSET('Sanitation Data'!$E$31,0,10*ROW('Sanitation Data'!E32))="","",OFFSET('Sanitation Data'!$E$31,0,10*ROW('Sanitation Data'!E32)))</f>
        <v/>
      </c>
      <c r="CT38" s="392" t="str">
        <f ca="1">+IF(OFFSET('Sanitation Data'!$E$32,0,10*ROW('Sanitation Data'!E32))="","",OFFSET('Sanitation Data'!$E$32,0,10*ROW('Sanitation Data'!E32)))</f>
        <v/>
      </c>
      <c r="CU38" s="392" t="str">
        <f ca="1">+IF(OFFSET('Sanitation Data'!$F$28,0,10*ROW('Sanitation Data'!F32))="","",OFFSET('Sanitation Data'!$F$28,0,10*ROW('Sanitation Data'!F32)))</f>
        <v/>
      </c>
      <c r="CV38" s="392" t="str">
        <f ca="1">+IF(OFFSET('Sanitation Data'!$F$29,0,10*ROW('Sanitation Data'!F32))="","",OFFSET('Sanitation Data'!$F$29,0,10*ROW('Sanitation Data'!F32)))</f>
        <v/>
      </c>
      <c r="CW38" s="392" t="str">
        <f ca="1">+IF(OFFSET('Sanitation Data'!$F$30,0,10*ROW('Sanitation Data'!F32))="","",OFFSET('Sanitation Data'!$F$30,0,10*ROW('Sanitation Data'!F32)))</f>
        <v/>
      </c>
      <c r="CX38" s="392" t="str">
        <f ca="1">+IF(OFFSET('Sanitation Data'!$F$31,0,10*ROW('Sanitation Data'!F32))="","",OFFSET('Sanitation Data'!$F$31,0,10*ROW('Sanitation Data'!F32)))</f>
        <v/>
      </c>
      <c r="CY38" s="392" t="str">
        <f ca="1">+IF(OFFSET('Sanitation Data'!$F$32,0,10*ROW('Sanitation Data'!F32))="","",OFFSET('Sanitation Data'!$F$32,0,10*ROW('Sanitation Data'!F32)))</f>
        <v/>
      </c>
      <c r="CZ38" s="392" t="str">
        <f ca="1">+IF(OFFSET('Sanitation Data'!$G$28,0,10*ROW('Sanitation Data'!G32))="","",OFFSET('Sanitation Data'!$G$28,0,10*ROW('Sanitation Data'!G32)))</f>
        <v/>
      </c>
      <c r="DA38" s="392" t="str">
        <f ca="1">+IF(OFFSET('Sanitation Data'!$G$29,0,10*ROW('Sanitation Data'!G32))="","",OFFSET('Sanitation Data'!$G$29,0,10*ROW('Sanitation Data'!G32)))</f>
        <v/>
      </c>
      <c r="DB38" s="392" t="str">
        <f ca="1">+IF(OFFSET('Sanitation Data'!$G$30,0,10*ROW('Sanitation Data'!G32))="","",OFFSET('Sanitation Data'!$G$30,0,10*ROW('Sanitation Data'!G32)))</f>
        <v/>
      </c>
      <c r="DC38" s="392" t="str">
        <f ca="1">+IF(OFFSET('Sanitation Data'!$G$31,0,10*ROW('Sanitation Data'!G32))="","",OFFSET('Sanitation Data'!$G$31,0,10*ROW('Sanitation Data'!G32)))</f>
        <v/>
      </c>
      <c r="DD38" s="392" t="str">
        <f ca="1">+IF(OFFSET('Sanitation Data'!$G$32,0,10*ROW('Sanitation Data'!G32))="","",OFFSET('Sanitation Data'!$G$32,0,10*ROW('Sanitation Data'!G32)))</f>
        <v/>
      </c>
      <c r="DE38" s="392" t="str">
        <f ca="1">+IF(OFFSET('Sanitation Data'!$H$28,0,10*ROW('Sanitation Data'!H32))="","",OFFSET('Sanitation Data'!$H$28,0,10*ROW('Sanitation Data'!H32)))</f>
        <v/>
      </c>
      <c r="DF38" s="392" t="str">
        <f ca="1">+IF(OFFSET('Sanitation Data'!$H$29,0,10*ROW('Sanitation Data'!H32))="","",OFFSET('Sanitation Data'!$H$29,0,10*ROW('Sanitation Data'!H32)))</f>
        <v/>
      </c>
      <c r="DG38" s="392" t="str">
        <f ca="1">+IF(OFFSET('Sanitation Data'!$H$30,0,10*ROW('Sanitation Data'!H32))="","",OFFSET('Sanitation Data'!$H$30,0,10*ROW('Sanitation Data'!H32)))</f>
        <v/>
      </c>
      <c r="DH38" s="392" t="str">
        <f ca="1">+IF(OFFSET('Sanitation Data'!$H$31,0,10*ROW('Sanitation Data'!H32))="","",OFFSET('Sanitation Data'!$H$31,0,10*ROW('Sanitation Data'!H32)))</f>
        <v/>
      </c>
      <c r="DI38" s="392" t="str">
        <f ca="1">+IF(OFFSET('Sanitation Data'!$H$32,0,10*ROW('Sanitation Data'!H32))="","",OFFSET('Sanitation Data'!$H$32,0,10*ROW('Sanitation Data'!H32)))</f>
        <v/>
      </c>
      <c r="DJ38" s="392" t="str">
        <f ca="1">+IF(OFFSET('Sanitation Data'!$I$28,0,10*ROW('Sanitation Data'!I32))="","",OFFSET('Sanitation Data'!$I$28,0,10*ROW('Sanitation Data'!I32)))</f>
        <v/>
      </c>
      <c r="DK38" s="392" t="str">
        <f ca="1">+IF(OFFSET('Sanitation Data'!$I$29,0,10*ROW('Sanitation Data'!I32))="","",OFFSET('Sanitation Data'!$I$29,0,10*ROW('Sanitation Data'!I32)))</f>
        <v/>
      </c>
      <c r="DL38" s="392" t="str">
        <f ca="1">+IF(OFFSET('Sanitation Data'!$I$30,0,10*ROW('Sanitation Data'!I32))="","",OFFSET('Sanitation Data'!$I$30,0,10*ROW('Sanitation Data'!I32)))</f>
        <v/>
      </c>
      <c r="DM38" s="392" t="str">
        <f ca="1">+IF(OFFSET('Sanitation Data'!$I$31,0,10*ROW('Sanitation Data'!I32))="","",OFFSET('Sanitation Data'!$I$31,0,10*ROW('Sanitation Data'!I32)))</f>
        <v/>
      </c>
      <c r="DN38" s="392" t="str">
        <f ca="1">+IF(OFFSET('Sanitation Data'!$I$32,0,10*ROW('Sanitation Data'!I32))="","",OFFSET('Sanitation Data'!$I$32,0,10*ROW('Sanitation Data'!I32)))</f>
        <v/>
      </c>
      <c r="DO38" s="392" t="str">
        <f ca="1">+IF(OFFSET('Hygiene Data'!$D$11,0,10*ROW('Hygiene Data'!D32))="","",OFFSET('Hygiene Data'!$D$11,0,10*ROW('Hygiene Data'!D32)))</f>
        <v/>
      </c>
      <c r="DP38" s="392" t="str">
        <f ca="1">+IF(OFFSET('Hygiene Data'!$D$12,0,10*ROW('Hygiene Data'!D32))="","",OFFSET('Hygiene Data'!$D$12,0,10*ROW('Hygiene Data'!D32)))</f>
        <v/>
      </c>
      <c r="DQ38" s="392" t="str">
        <f ca="1">+IF(OFFSET('Hygiene Data'!$D$13,0,10*ROW('Hygiene Data'!D32))="","",OFFSET('Hygiene Data'!$D$13,0,10*ROW('Hygiene Data'!D32)))</f>
        <v/>
      </c>
      <c r="DR38" s="392" t="str">
        <f ca="1">+IF(OFFSET('Hygiene Data'!$E$11,0,10*ROW('Hygiene Data'!E32))="","",OFFSET('Hygiene Data'!$E$11,0,10*ROW('Hygiene Data'!E32)))</f>
        <v/>
      </c>
      <c r="DS38" s="392" t="str">
        <f ca="1">+IF(OFFSET('Hygiene Data'!$E$12,0,10*ROW('Hygiene Data'!E32))="","",OFFSET('Hygiene Data'!$E$12,0,10*ROW('Hygiene Data'!E32)))</f>
        <v/>
      </c>
      <c r="DT38" s="392" t="str">
        <f ca="1">+IF(OFFSET('Hygiene Data'!$E$13,0,10*ROW('Hygiene Data'!E32))="","",OFFSET('Hygiene Data'!$E$13,0,10*ROW('Hygiene Data'!E32)))</f>
        <v/>
      </c>
      <c r="DU38" s="392" t="str">
        <f ca="1">+IF(OFFSET('Hygiene Data'!$F$11,0,10*ROW('Hygiene Data'!F32))="","",OFFSET('Hygiene Data'!$F$11,0,10*ROW('Hygiene Data'!F32)))</f>
        <v/>
      </c>
      <c r="DV38" s="392" t="str">
        <f ca="1">+IF(OFFSET('Hygiene Data'!$F$12,0,10*ROW('Hygiene Data'!F32))="","",OFFSET('Hygiene Data'!$F$12,0,10*ROW('Hygiene Data'!F32)))</f>
        <v/>
      </c>
      <c r="DW38" s="392" t="str">
        <f ca="1">+IF(OFFSET('Hygiene Data'!$F$13,0,10*ROW('Hygiene Data'!F32))="","",OFFSET('Hygiene Data'!$F$13,0,10*ROW('Hygiene Data'!F32)))</f>
        <v/>
      </c>
      <c r="DX38" s="392" t="str">
        <f ca="1">+IF(OFFSET('Hygiene Data'!$G$11,0,10*ROW('Hygiene Data'!G32))="","",OFFSET('Hygiene Data'!$G$11,0,10*ROW('Hygiene Data'!G32)))</f>
        <v/>
      </c>
      <c r="DY38" s="392" t="str">
        <f ca="1">+IF(OFFSET('Hygiene Data'!$G$12,0,10*ROW('Hygiene Data'!G32))="","",OFFSET('Hygiene Data'!$G$12,0,10*ROW('Hygiene Data'!G32)))</f>
        <v/>
      </c>
      <c r="DZ38" s="392" t="str">
        <f ca="1">+IF(OFFSET('Hygiene Data'!$G$13,0,10*ROW('Hygiene Data'!G32))="","",OFFSET('Hygiene Data'!$G$13,0,10*ROW('Hygiene Data'!G32)))</f>
        <v/>
      </c>
      <c r="EA38" s="392" t="str">
        <f ca="1">+IF(OFFSET('Hygiene Data'!$H$11,0,10*ROW('Hygiene Data'!H32))="","",OFFSET('Hygiene Data'!$H$11,0,10*ROW('Hygiene Data'!H32)))</f>
        <v/>
      </c>
      <c r="EB38" s="392" t="str">
        <f ca="1">+IF(OFFSET('Hygiene Data'!$H$12,0,10*ROW('Hygiene Data'!H32))="","",OFFSET('Hygiene Data'!$H$12,0,10*ROW('Hygiene Data'!H32)))</f>
        <v/>
      </c>
      <c r="EC38" s="392" t="str">
        <f ca="1">+IF(OFFSET('Hygiene Data'!$H$13,0,10*ROW('Hygiene Data'!H32))="","",OFFSET('Hygiene Data'!$H$13,0,10*ROW('Hygiene Data'!H32)))</f>
        <v/>
      </c>
      <c r="ED38" s="392" t="str">
        <f ca="1">+IF(OFFSET('Hygiene Data'!$I$11,0,10*ROW('Hygiene Data'!I32))="","",OFFSET('Hygiene Data'!$I$11,0,10*ROW('Hygiene Data'!I32)))</f>
        <v/>
      </c>
      <c r="EE38" s="392" t="str">
        <f ca="1">+IF(OFFSET('Hygiene Data'!$I$12,0,10*ROW('Hygiene Data'!I32))="","",OFFSET('Hygiene Data'!$I$12,0,10*ROW('Hygiene Data'!I32)))</f>
        <v/>
      </c>
      <c r="EF38" s="392" t="str">
        <f ca="1">+IF(OFFSET('Hygiene Data'!$I$13,0,10*ROW('Hygiene Data'!I32))="","",OFFSET('Hygiene Data'!$I$13,0,10*ROW('Hygiene Data'!I32)))</f>
        <v/>
      </c>
    </row>
    <row r="39" spans="1:136" x14ac:dyDescent="0.25">
      <c r="A39" s="501" t="str">
        <f ca="1">+IF(OFFSET('Water Data'!$B$2,0,10*ROW('Water Data'!E33))="","",OFFSET('Water Data'!$B$2,0,10*ROW('Water Data'!E33)))</f>
        <v/>
      </c>
      <c r="B39" s="50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8" t="str">
        <f t="shared" ca="1" si="0"/>
        <v/>
      </c>
      <c r="D39" s="52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2" t="str">
        <f ca="1">+IF(OFFSET('Water Data'!$D$27,0,10*ROW('Water Data'!D33))="","",OFFSET('Water Data'!$D$27,0,10*ROW('Water Data'!D33)))</f>
        <v/>
      </c>
      <c r="BT39" s="392" t="str">
        <f ca="1">+IF(OFFSET('Water Data'!$D$28,0,10*ROW('Water Data'!D33))="","",OFFSET('Water Data'!$D$28,0,10*ROW('Water Data'!D33)))</f>
        <v/>
      </c>
      <c r="BU39" s="392" t="str">
        <f ca="1">+IF(OFFSET('Water Data'!$D$29,0,10*ROW('Water Data'!D33))="","",OFFSET('Water Data'!$D$29,0,10*ROW('Water Data'!D33)))</f>
        <v/>
      </c>
      <c r="BV39" s="392" t="str">
        <f ca="1">+IF(OFFSET('Water Data'!$E$27,0,10*ROW('Water Data'!E33))="","",OFFSET('Water Data'!$E$27,0,10*ROW('Water Data'!E33)))</f>
        <v/>
      </c>
      <c r="BW39" s="392" t="str">
        <f ca="1">+IF(OFFSET('Water Data'!$E$28,0,10*ROW('Water Data'!E33))="","",OFFSET('Water Data'!$E$28,0,10*ROW('Water Data'!E33)))</f>
        <v/>
      </c>
      <c r="BX39" s="392" t="str">
        <f ca="1">+IF(OFFSET('Water Data'!$E$29,0,10*ROW('Water Data'!E33))="","",OFFSET('Water Data'!$E$29,0,10*ROW('Water Data'!E33)))</f>
        <v/>
      </c>
      <c r="BY39" s="392" t="str">
        <f ca="1">+IF(OFFSET('Water Data'!$F$27,0,10*ROW('Water Data'!F33))="","",OFFSET('Water Data'!$F$27,0,10*ROW('Water Data'!F33)))</f>
        <v/>
      </c>
      <c r="BZ39" s="392" t="str">
        <f ca="1">+IF(OFFSET('Water Data'!$F$28,0,10*ROW('Water Data'!F33))="","",OFFSET('Water Data'!$F$28,0,10*ROW('Water Data'!F33)))</f>
        <v/>
      </c>
      <c r="CA39" s="392" t="str">
        <f ca="1">+IF(OFFSET('Water Data'!$F$29,0,10*ROW('Water Data'!F33))="","",OFFSET('Water Data'!$F$29,0,10*ROW('Water Data'!F33)))</f>
        <v/>
      </c>
      <c r="CB39" s="392" t="str">
        <f ca="1">+IF(OFFSET('Water Data'!$G$27,0,10*ROW('Water Data'!G33))="","",OFFSET('Water Data'!$G$27,0,10*ROW('Water Data'!G33)))</f>
        <v/>
      </c>
      <c r="CC39" s="392" t="str">
        <f ca="1">+IF(OFFSET('Water Data'!$G$28,0,10*ROW('Water Data'!G33))="","",OFFSET('Water Data'!$G$28,0,10*ROW('Water Data'!G33)))</f>
        <v/>
      </c>
      <c r="CD39" s="392" t="str">
        <f ca="1">+IF(OFFSET('Water Data'!$G$29,0,10*ROW('Water Data'!G33))="","",OFFSET('Water Data'!$G$29,0,10*ROW('Water Data'!G33)))</f>
        <v/>
      </c>
      <c r="CE39" s="392" t="str">
        <f ca="1">+IF(OFFSET('Water Data'!$H$27,0,10*ROW('Water Data'!H33))="","",OFFSET('Water Data'!$H$27,0,10*ROW('Water Data'!H33)))</f>
        <v/>
      </c>
      <c r="CF39" s="392" t="str">
        <f ca="1">+IF(OFFSET('Water Data'!$H$28,0,10*ROW('Water Data'!H33))="","",OFFSET('Water Data'!$H$28,0,10*ROW('Water Data'!H33)))</f>
        <v/>
      </c>
      <c r="CG39" s="392" t="str">
        <f ca="1">+IF(OFFSET('Water Data'!$H$29,0,10*ROW('Water Data'!H33))="","",OFFSET('Water Data'!$H$29,0,10*ROW('Water Data'!H33)))</f>
        <v/>
      </c>
      <c r="CH39" s="392" t="str">
        <f ca="1">+IF(OFFSET('Water Data'!$I$27,0,10*ROW('Water Data'!I33))="","",OFFSET('Water Data'!$I$27,0,10*ROW('Water Data'!I33)))</f>
        <v/>
      </c>
      <c r="CI39" s="392" t="str">
        <f ca="1">+IF(OFFSET('Water Data'!$I$28,0,10*ROW('Water Data'!I33))="","",OFFSET('Water Data'!$I$28,0,10*ROW('Water Data'!I33)))</f>
        <v/>
      </c>
      <c r="CJ39" s="392" t="str">
        <f ca="1">+IF(OFFSET('Water Data'!$I$29,0,10*ROW('Water Data'!I33))="","",OFFSET('Water Data'!$I$29,0,10*ROW('Water Data'!I33)))</f>
        <v/>
      </c>
      <c r="CK39" s="392" t="str">
        <f ca="1">+IF(OFFSET('Sanitation Data'!$D$28,0,10*ROW('Sanitation Data'!D33))="","",OFFSET('Sanitation Data'!$D$28,0,10*ROW('Sanitation Data'!D33)))</f>
        <v/>
      </c>
      <c r="CL39" s="392" t="str">
        <f ca="1">+IF(OFFSET('Sanitation Data'!$D$29,0,10*ROW('Sanitation Data'!D33))="","",OFFSET('Sanitation Data'!$D$29,0,10*ROW('Sanitation Data'!D33)))</f>
        <v/>
      </c>
      <c r="CM39" s="392" t="str">
        <f ca="1">+IF(OFFSET('Sanitation Data'!$D$30,0,10*ROW('Sanitation Data'!D33))="","",OFFSET('Sanitation Data'!$D$30,0,10*ROW('Sanitation Data'!D33)))</f>
        <v/>
      </c>
      <c r="CN39" s="392" t="str">
        <f ca="1">+IF(OFFSET('Sanitation Data'!$D$31,0,10*ROW('Sanitation Data'!D33))="","",OFFSET('Sanitation Data'!$D$31,0,10*ROW('Sanitation Data'!D33)))</f>
        <v/>
      </c>
      <c r="CO39" s="392" t="str">
        <f ca="1">+IF(OFFSET('Sanitation Data'!$D$32,0,10*ROW('Sanitation Data'!D33))="","",OFFSET('Sanitation Data'!$D$32,0,10*ROW('Sanitation Data'!D33)))</f>
        <v/>
      </c>
      <c r="CP39" s="392" t="str">
        <f ca="1">+IF(OFFSET('Sanitation Data'!$E$28,0,10*ROW('Sanitation Data'!E33))="","",OFFSET('Sanitation Data'!$E$28,0,10*ROW('Sanitation Data'!E33)))</f>
        <v/>
      </c>
      <c r="CQ39" s="392" t="str">
        <f ca="1">+IF(OFFSET('Sanitation Data'!$E$29,0,10*ROW('Sanitation Data'!E33))="","",OFFSET('Sanitation Data'!$E$29,0,10*ROW('Sanitation Data'!E33)))</f>
        <v/>
      </c>
      <c r="CR39" s="392" t="str">
        <f ca="1">+IF(OFFSET('Sanitation Data'!$E$30,0,10*ROW('Sanitation Data'!E33))="","",OFFSET('Sanitation Data'!$E$30,0,10*ROW('Sanitation Data'!E33)))</f>
        <v/>
      </c>
      <c r="CS39" s="392" t="str">
        <f ca="1">+IF(OFFSET('Sanitation Data'!$E$31,0,10*ROW('Sanitation Data'!E33))="","",OFFSET('Sanitation Data'!$E$31,0,10*ROW('Sanitation Data'!E33)))</f>
        <v/>
      </c>
      <c r="CT39" s="392" t="str">
        <f ca="1">+IF(OFFSET('Sanitation Data'!$E$32,0,10*ROW('Sanitation Data'!E33))="","",OFFSET('Sanitation Data'!$E$32,0,10*ROW('Sanitation Data'!E33)))</f>
        <v/>
      </c>
      <c r="CU39" s="392" t="str">
        <f ca="1">+IF(OFFSET('Sanitation Data'!$F$28,0,10*ROW('Sanitation Data'!F33))="","",OFFSET('Sanitation Data'!$F$28,0,10*ROW('Sanitation Data'!F33)))</f>
        <v/>
      </c>
      <c r="CV39" s="392" t="str">
        <f ca="1">+IF(OFFSET('Sanitation Data'!$F$29,0,10*ROW('Sanitation Data'!F33))="","",OFFSET('Sanitation Data'!$F$29,0,10*ROW('Sanitation Data'!F33)))</f>
        <v/>
      </c>
      <c r="CW39" s="392" t="str">
        <f ca="1">+IF(OFFSET('Sanitation Data'!$F$30,0,10*ROW('Sanitation Data'!F33))="","",OFFSET('Sanitation Data'!$F$30,0,10*ROW('Sanitation Data'!F33)))</f>
        <v/>
      </c>
      <c r="CX39" s="392" t="str">
        <f ca="1">+IF(OFFSET('Sanitation Data'!$F$31,0,10*ROW('Sanitation Data'!F33))="","",OFFSET('Sanitation Data'!$F$31,0,10*ROW('Sanitation Data'!F33)))</f>
        <v/>
      </c>
      <c r="CY39" s="392" t="str">
        <f ca="1">+IF(OFFSET('Sanitation Data'!$F$32,0,10*ROW('Sanitation Data'!F33))="","",OFFSET('Sanitation Data'!$F$32,0,10*ROW('Sanitation Data'!F33)))</f>
        <v/>
      </c>
      <c r="CZ39" s="392" t="str">
        <f ca="1">+IF(OFFSET('Sanitation Data'!$G$28,0,10*ROW('Sanitation Data'!G33))="","",OFFSET('Sanitation Data'!$G$28,0,10*ROW('Sanitation Data'!G33)))</f>
        <v/>
      </c>
      <c r="DA39" s="392" t="str">
        <f ca="1">+IF(OFFSET('Sanitation Data'!$G$29,0,10*ROW('Sanitation Data'!G33))="","",OFFSET('Sanitation Data'!$G$29,0,10*ROW('Sanitation Data'!G33)))</f>
        <v/>
      </c>
      <c r="DB39" s="392" t="str">
        <f ca="1">+IF(OFFSET('Sanitation Data'!$G$30,0,10*ROW('Sanitation Data'!G33))="","",OFFSET('Sanitation Data'!$G$30,0,10*ROW('Sanitation Data'!G33)))</f>
        <v/>
      </c>
      <c r="DC39" s="392" t="str">
        <f ca="1">+IF(OFFSET('Sanitation Data'!$G$31,0,10*ROW('Sanitation Data'!G33))="","",OFFSET('Sanitation Data'!$G$31,0,10*ROW('Sanitation Data'!G33)))</f>
        <v/>
      </c>
      <c r="DD39" s="392" t="str">
        <f ca="1">+IF(OFFSET('Sanitation Data'!$G$32,0,10*ROW('Sanitation Data'!G33))="","",OFFSET('Sanitation Data'!$G$32,0,10*ROW('Sanitation Data'!G33)))</f>
        <v/>
      </c>
      <c r="DE39" s="392" t="str">
        <f ca="1">+IF(OFFSET('Sanitation Data'!$H$28,0,10*ROW('Sanitation Data'!H33))="","",OFFSET('Sanitation Data'!$H$28,0,10*ROW('Sanitation Data'!H33)))</f>
        <v/>
      </c>
      <c r="DF39" s="392" t="str">
        <f ca="1">+IF(OFFSET('Sanitation Data'!$H$29,0,10*ROW('Sanitation Data'!H33))="","",OFFSET('Sanitation Data'!$H$29,0,10*ROW('Sanitation Data'!H33)))</f>
        <v/>
      </c>
      <c r="DG39" s="392" t="str">
        <f ca="1">+IF(OFFSET('Sanitation Data'!$H$30,0,10*ROW('Sanitation Data'!H33))="","",OFFSET('Sanitation Data'!$H$30,0,10*ROW('Sanitation Data'!H33)))</f>
        <v/>
      </c>
      <c r="DH39" s="392" t="str">
        <f ca="1">+IF(OFFSET('Sanitation Data'!$H$31,0,10*ROW('Sanitation Data'!H33))="","",OFFSET('Sanitation Data'!$H$31,0,10*ROW('Sanitation Data'!H33)))</f>
        <v/>
      </c>
      <c r="DI39" s="392" t="str">
        <f ca="1">+IF(OFFSET('Sanitation Data'!$H$32,0,10*ROW('Sanitation Data'!H33))="","",OFFSET('Sanitation Data'!$H$32,0,10*ROW('Sanitation Data'!H33)))</f>
        <v/>
      </c>
      <c r="DJ39" s="392" t="str">
        <f ca="1">+IF(OFFSET('Sanitation Data'!$I$28,0,10*ROW('Sanitation Data'!I33))="","",OFFSET('Sanitation Data'!$I$28,0,10*ROW('Sanitation Data'!I33)))</f>
        <v/>
      </c>
      <c r="DK39" s="392" t="str">
        <f ca="1">+IF(OFFSET('Sanitation Data'!$I$29,0,10*ROW('Sanitation Data'!I33))="","",OFFSET('Sanitation Data'!$I$29,0,10*ROW('Sanitation Data'!I33)))</f>
        <v/>
      </c>
      <c r="DL39" s="392" t="str">
        <f ca="1">+IF(OFFSET('Sanitation Data'!$I$30,0,10*ROW('Sanitation Data'!I33))="","",OFFSET('Sanitation Data'!$I$30,0,10*ROW('Sanitation Data'!I33)))</f>
        <v/>
      </c>
      <c r="DM39" s="392" t="str">
        <f ca="1">+IF(OFFSET('Sanitation Data'!$I$31,0,10*ROW('Sanitation Data'!I33))="","",OFFSET('Sanitation Data'!$I$31,0,10*ROW('Sanitation Data'!I33)))</f>
        <v/>
      </c>
      <c r="DN39" s="392" t="str">
        <f ca="1">+IF(OFFSET('Sanitation Data'!$I$32,0,10*ROW('Sanitation Data'!I33))="","",OFFSET('Sanitation Data'!$I$32,0,10*ROW('Sanitation Data'!I33)))</f>
        <v/>
      </c>
      <c r="DO39" s="392" t="str">
        <f ca="1">+IF(OFFSET('Hygiene Data'!$D$11,0,10*ROW('Hygiene Data'!D33))="","",OFFSET('Hygiene Data'!$D$11,0,10*ROW('Hygiene Data'!D33)))</f>
        <v/>
      </c>
      <c r="DP39" s="392" t="str">
        <f ca="1">+IF(OFFSET('Hygiene Data'!$D$12,0,10*ROW('Hygiene Data'!D33))="","",OFFSET('Hygiene Data'!$D$12,0,10*ROW('Hygiene Data'!D33)))</f>
        <v/>
      </c>
      <c r="DQ39" s="392" t="str">
        <f ca="1">+IF(OFFSET('Hygiene Data'!$D$13,0,10*ROW('Hygiene Data'!D33))="","",OFFSET('Hygiene Data'!$D$13,0,10*ROW('Hygiene Data'!D33)))</f>
        <v/>
      </c>
      <c r="DR39" s="392" t="str">
        <f ca="1">+IF(OFFSET('Hygiene Data'!$E$11,0,10*ROW('Hygiene Data'!E33))="","",OFFSET('Hygiene Data'!$E$11,0,10*ROW('Hygiene Data'!E33)))</f>
        <v/>
      </c>
      <c r="DS39" s="392" t="str">
        <f ca="1">+IF(OFFSET('Hygiene Data'!$E$12,0,10*ROW('Hygiene Data'!E33))="","",OFFSET('Hygiene Data'!$E$12,0,10*ROW('Hygiene Data'!E33)))</f>
        <v/>
      </c>
      <c r="DT39" s="392" t="str">
        <f ca="1">+IF(OFFSET('Hygiene Data'!$E$13,0,10*ROW('Hygiene Data'!E33))="","",OFFSET('Hygiene Data'!$E$13,0,10*ROW('Hygiene Data'!E33)))</f>
        <v/>
      </c>
      <c r="DU39" s="392" t="str">
        <f ca="1">+IF(OFFSET('Hygiene Data'!$F$11,0,10*ROW('Hygiene Data'!F33))="","",OFFSET('Hygiene Data'!$F$11,0,10*ROW('Hygiene Data'!F33)))</f>
        <v/>
      </c>
      <c r="DV39" s="392" t="str">
        <f ca="1">+IF(OFFSET('Hygiene Data'!$F$12,0,10*ROW('Hygiene Data'!F33))="","",OFFSET('Hygiene Data'!$F$12,0,10*ROW('Hygiene Data'!F33)))</f>
        <v/>
      </c>
      <c r="DW39" s="392" t="str">
        <f ca="1">+IF(OFFSET('Hygiene Data'!$F$13,0,10*ROW('Hygiene Data'!F33))="","",OFFSET('Hygiene Data'!$F$13,0,10*ROW('Hygiene Data'!F33)))</f>
        <v/>
      </c>
      <c r="DX39" s="392" t="str">
        <f ca="1">+IF(OFFSET('Hygiene Data'!$G$11,0,10*ROW('Hygiene Data'!G33))="","",OFFSET('Hygiene Data'!$G$11,0,10*ROW('Hygiene Data'!G33)))</f>
        <v/>
      </c>
      <c r="DY39" s="392" t="str">
        <f ca="1">+IF(OFFSET('Hygiene Data'!$G$12,0,10*ROW('Hygiene Data'!G33))="","",OFFSET('Hygiene Data'!$G$12,0,10*ROW('Hygiene Data'!G33)))</f>
        <v/>
      </c>
      <c r="DZ39" s="392" t="str">
        <f ca="1">+IF(OFFSET('Hygiene Data'!$G$13,0,10*ROW('Hygiene Data'!G33))="","",OFFSET('Hygiene Data'!$G$13,0,10*ROW('Hygiene Data'!G33)))</f>
        <v/>
      </c>
      <c r="EA39" s="392" t="str">
        <f ca="1">+IF(OFFSET('Hygiene Data'!$H$11,0,10*ROW('Hygiene Data'!H33))="","",OFFSET('Hygiene Data'!$H$11,0,10*ROW('Hygiene Data'!H33)))</f>
        <v/>
      </c>
      <c r="EB39" s="392" t="str">
        <f ca="1">+IF(OFFSET('Hygiene Data'!$H$12,0,10*ROW('Hygiene Data'!H33))="","",OFFSET('Hygiene Data'!$H$12,0,10*ROW('Hygiene Data'!H33)))</f>
        <v/>
      </c>
      <c r="EC39" s="392" t="str">
        <f ca="1">+IF(OFFSET('Hygiene Data'!$H$13,0,10*ROW('Hygiene Data'!H33))="","",OFFSET('Hygiene Data'!$H$13,0,10*ROW('Hygiene Data'!H33)))</f>
        <v/>
      </c>
      <c r="ED39" s="392" t="str">
        <f ca="1">+IF(OFFSET('Hygiene Data'!$I$11,0,10*ROW('Hygiene Data'!I33))="","",OFFSET('Hygiene Data'!$I$11,0,10*ROW('Hygiene Data'!I33)))</f>
        <v/>
      </c>
      <c r="EE39" s="392" t="str">
        <f ca="1">+IF(OFFSET('Hygiene Data'!$I$12,0,10*ROW('Hygiene Data'!I33))="","",OFFSET('Hygiene Data'!$I$12,0,10*ROW('Hygiene Data'!I33)))</f>
        <v/>
      </c>
      <c r="EF39" s="392" t="str">
        <f ca="1">+IF(OFFSET('Hygiene Data'!$I$13,0,10*ROW('Hygiene Data'!I33))="","",OFFSET('Hygiene Data'!$I$13,0,10*ROW('Hygiene Data'!I33)))</f>
        <v/>
      </c>
    </row>
    <row r="40" spans="1:136" x14ac:dyDescent="0.25">
      <c r="A40" s="501" t="str">
        <f ca="1">+IF(OFFSET('Water Data'!$B$2,0,10*ROW('Water Data'!E34))="","",OFFSET('Water Data'!$B$2,0,10*ROW('Water Data'!E34)))</f>
        <v/>
      </c>
      <c r="B40" s="50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8" t="str">
        <f t="shared" ca="1" si="0"/>
        <v/>
      </c>
      <c r="D40" s="52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2" t="str">
        <f ca="1">+IF(OFFSET('Water Data'!$D$27,0,10*ROW('Water Data'!D34))="","",OFFSET('Water Data'!$D$27,0,10*ROW('Water Data'!D34)))</f>
        <v/>
      </c>
      <c r="BT40" s="392" t="str">
        <f ca="1">+IF(OFFSET('Water Data'!$D$28,0,10*ROW('Water Data'!D34))="","",OFFSET('Water Data'!$D$28,0,10*ROW('Water Data'!D34)))</f>
        <v/>
      </c>
      <c r="BU40" s="392" t="str">
        <f ca="1">+IF(OFFSET('Water Data'!$D$29,0,10*ROW('Water Data'!D34))="","",OFFSET('Water Data'!$D$29,0,10*ROW('Water Data'!D34)))</f>
        <v/>
      </c>
      <c r="BV40" s="392" t="str">
        <f ca="1">+IF(OFFSET('Water Data'!$E$27,0,10*ROW('Water Data'!E34))="","",OFFSET('Water Data'!$E$27,0,10*ROW('Water Data'!E34)))</f>
        <v/>
      </c>
      <c r="BW40" s="392" t="str">
        <f ca="1">+IF(OFFSET('Water Data'!$E$28,0,10*ROW('Water Data'!E34))="","",OFFSET('Water Data'!$E$28,0,10*ROW('Water Data'!E34)))</f>
        <v/>
      </c>
      <c r="BX40" s="392" t="str">
        <f ca="1">+IF(OFFSET('Water Data'!$E$29,0,10*ROW('Water Data'!E34))="","",OFFSET('Water Data'!$E$29,0,10*ROW('Water Data'!E34)))</f>
        <v/>
      </c>
      <c r="BY40" s="392" t="str">
        <f ca="1">+IF(OFFSET('Water Data'!$F$27,0,10*ROW('Water Data'!F34))="","",OFFSET('Water Data'!$F$27,0,10*ROW('Water Data'!F34)))</f>
        <v/>
      </c>
      <c r="BZ40" s="392" t="str">
        <f ca="1">+IF(OFFSET('Water Data'!$F$28,0,10*ROW('Water Data'!F34))="","",OFFSET('Water Data'!$F$28,0,10*ROW('Water Data'!F34)))</f>
        <v/>
      </c>
      <c r="CA40" s="392" t="str">
        <f ca="1">+IF(OFFSET('Water Data'!$F$29,0,10*ROW('Water Data'!F34))="","",OFFSET('Water Data'!$F$29,0,10*ROW('Water Data'!F34)))</f>
        <v/>
      </c>
      <c r="CB40" s="392" t="str">
        <f ca="1">+IF(OFFSET('Water Data'!$G$27,0,10*ROW('Water Data'!G34))="","",OFFSET('Water Data'!$G$27,0,10*ROW('Water Data'!G34)))</f>
        <v/>
      </c>
      <c r="CC40" s="392" t="str">
        <f ca="1">+IF(OFFSET('Water Data'!$G$28,0,10*ROW('Water Data'!G34))="","",OFFSET('Water Data'!$G$28,0,10*ROW('Water Data'!G34)))</f>
        <v/>
      </c>
      <c r="CD40" s="392" t="str">
        <f ca="1">+IF(OFFSET('Water Data'!$G$29,0,10*ROW('Water Data'!G34))="","",OFFSET('Water Data'!$G$29,0,10*ROW('Water Data'!G34)))</f>
        <v/>
      </c>
      <c r="CE40" s="392" t="str">
        <f ca="1">+IF(OFFSET('Water Data'!$H$27,0,10*ROW('Water Data'!H34))="","",OFFSET('Water Data'!$H$27,0,10*ROW('Water Data'!H34)))</f>
        <v/>
      </c>
      <c r="CF40" s="392" t="str">
        <f ca="1">+IF(OFFSET('Water Data'!$H$28,0,10*ROW('Water Data'!H34))="","",OFFSET('Water Data'!$H$28,0,10*ROW('Water Data'!H34)))</f>
        <v/>
      </c>
      <c r="CG40" s="392" t="str">
        <f ca="1">+IF(OFFSET('Water Data'!$H$29,0,10*ROW('Water Data'!H34))="","",OFFSET('Water Data'!$H$29,0,10*ROW('Water Data'!H34)))</f>
        <v/>
      </c>
      <c r="CH40" s="392" t="str">
        <f ca="1">+IF(OFFSET('Water Data'!$I$27,0,10*ROW('Water Data'!I34))="","",OFFSET('Water Data'!$I$27,0,10*ROW('Water Data'!I34)))</f>
        <v/>
      </c>
      <c r="CI40" s="392" t="str">
        <f ca="1">+IF(OFFSET('Water Data'!$I$28,0,10*ROW('Water Data'!I34))="","",OFFSET('Water Data'!$I$28,0,10*ROW('Water Data'!I34)))</f>
        <v/>
      </c>
      <c r="CJ40" s="392" t="str">
        <f ca="1">+IF(OFFSET('Water Data'!$I$29,0,10*ROW('Water Data'!I34))="","",OFFSET('Water Data'!$I$29,0,10*ROW('Water Data'!I34)))</f>
        <v/>
      </c>
      <c r="CK40" s="392" t="str">
        <f ca="1">+IF(OFFSET('Sanitation Data'!$D$28,0,10*ROW('Sanitation Data'!D34))="","",OFFSET('Sanitation Data'!$D$28,0,10*ROW('Sanitation Data'!D34)))</f>
        <v/>
      </c>
      <c r="CL40" s="392" t="str">
        <f ca="1">+IF(OFFSET('Sanitation Data'!$D$29,0,10*ROW('Sanitation Data'!D34))="","",OFFSET('Sanitation Data'!$D$29,0,10*ROW('Sanitation Data'!D34)))</f>
        <v/>
      </c>
      <c r="CM40" s="392" t="str">
        <f ca="1">+IF(OFFSET('Sanitation Data'!$D$30,0,10*ROW('Sanitation Data'!D34))="","",OFFSET('Sanitation Data'!$D$30,0,10*ROW('Sanitation Data'!D34)))</f>
        <v/>
      </c>
      <c r="CN40" s="392" t="str">
        <f ca="1">+IF(OFFSET('Sanitation Data'!$D$31,0,10*ROW('Sanitation Data'!D34))="","",OFFSET('Sanitation Data'!$D$31,0,10*ROW('Sanitation Data'!D34)))</f>
        <v/>
      </c>
      <c r="CO40" s="392" t="str">
        <f ca="1">+IF(OFFSET('Sanitation Data'!$D$32,0,10*ROW('Sanitation Data'!D34))="","",OFFSET('Sanitation Data'!$D$32,0,10*ROW('Sanitation Data'!D34)))</f>
        <v/>
      </c>
      <c r="CP40" s="392" t="str">
        <f ca="1">+IF(OFFSET('Sanitation Data'!$E$28,0,10*ROW('Sanitation Data'!E34))="","",OFFSET('Sanitation Data'!$E$28,0,10*ROW('Sanitation Data'!E34)))</f>
        <v/>
      </c>
      <c r="CQ40" s="392" t="str">
        <f ca="1">+IF(OFFSET('Sanitation Data'!$E$29,0,10*ROW('Sanitation Data'!E34))="","",OFFSET('Sanitation Data'!$E$29,0,10*ROW('Sanitation Data'!E34)))</f>
        <v/>
      </c>
      <c r="CR40" s="392" t="str">
        <f ca="1">+IF(OFFSET('Sanitation Data'!$E$30,0,10*ROW('Sanitation Data'!E34))="","",OFFSET('Sanitation Data'!$E$30,0,10*ROW('Sanitation Data'!E34)))</f>
        <v/>
      </c>
      <c r="CS40" s="392" t="str">
        <f ca="1">+IF(OFFSET('Sanitation Data'!$E$31,0,10*ROW('Sanitation Data'!E34))="","",OFFSET('Sanitation Data'!$E$31,0,10*ROW('Sanitation Data'!E34)))</f>
        <v/>
      </c>
      <c r="CT40" s="392" t="str">
        <f ca="1">+IF(OFFSET('Sanitation Data'!$E$32,0,10*ROW('Sanitation Data'!E34))="","",OFFSET('Sanitation Data'!$E$32,0,10*ROW('Sanitation Data'!E34)))</f>
        <v/>
      </c>
      <c r="CU40" s="392" t="str">
        <f ca="1">+IF(OFFSET('Sanitation Data'!$F$28,0,10*ROW('Sanitation Data'!F34))="","",OFFSET('Sanitation Data'!$F$28,0,10*ROW('Sanitation Data'!F34)))</f>
        <v/>
      </c>
      <c r="CV40" s="392" t="str">
        <f ca="1">+IF(OFFSET('Sanitation Data'!$F$29,0,10*ROW('Sanitation Data'!F34))="","",OFFSET('Sanitation Data'!$F$29,0,10*ROW('Sanitation Data'!F34)))</f>
        <v/>
      </c>
      <c r="CW40" s="392" t="str">
        <f ca="1">+IF(OFFSET('Sanitation Data'!$F$30,0,10*ROW('Sanitation Data'!F34))="","",OFFSET('Sanitation Data'!$F$30,0,10*ROW('Sanitation Data'!F34)))</f>
        <v/>
      </c>
      <c r="CX40" s="392" t="str">
        <f ca="1">+IF(OFFSET('Sanitation Data'!$F$31,0,10*ROW('Sanitation Data'!F34))="","",OFFSET('Sanitation Data'!$F$31,0,10*ROW('Sanitation Data'!F34)))</f>
        <v/>
      </c>
      <c r="CY40" s="392" t="str">
        <f ca="1">+IF(OFFSET('Sanitation Data'!$F$32,0,10*ROW('Sanitation Data'!F34))="","",OFFSET('Sanitation Data'!$F$32,0,10*ROW('Sanitation Data'!F34)))</f>
        <v/>
      </c>
      <c r="CZ40" s="392" t="str">
        <f ca="1">+IF(OFFSET('Sanitation Data'!$G$28,0,10*ROW('Sanitation Data'!G34))="","",OFFSET('Sanitation Data'!$G$28,0,10*ROW('Sanitation Data'!G34)))</f>
        <v/>
      </c>
      <c r="DA40" s="392" t="str">
        <f ca="1">+IF(OFFSET('Sanitation Data'!$G$29,0,10*ROW('Sanitation Data'!G34))="","",OFFSET('Sanitation Data'!$G$29,0,10*ROW('Sanitation Data'!G34)))</f>
        <v/>
      </c>
      <c r="DB40" s="392" t="str">
        <f ca="1">+IF(OFFSET('Sanitation Data'!$G$30,0,10*ROW('Sanitation Data'!G34))="","",OFFSET('Sanitation Data'!$G$30,0,10*ROW('Sanitation Data'!G34)))</f>
        <v/>
      </c>
      <c r="DC40" s="392" t="str">
        <f ca="1">+IF(OFFSET('Sanitation Data'!$G$31,0,10*ROW('Sanitation Data'!G34))="","",OFFSET('Sanitation Data'!$G$31,0,10*ROW('Sanitation Data'!G34)))</f>
        <v/>
      </c>
      <c r="DD40" s="392" t="str">
        <f ca="1">+IF(OFFSET('Sanitation Data'!$G$32,0,10*ROW('Sanitation Data'!G34))="","",OFFSET('Sanitation Data'!$G$32,0,10*ROW('Sanitation Data'!G34)))</f>
        <v/>
      </c>
      <c r="DE40" s="392" t="str">
        <f ca="1">+IF(OFFSET('Sanitation Data'!$H$28,0,10*ROW('Sanitation Data'!H34))="","",OFFSET('Sanitation Data'!$H$28,0,10*ROW('Sanitation Data'!H34)))</f>
        <v/>
      </c>
      <c r="DF40" s="392" t="str">
        <f ca="1">+IF(OFFSET('Sanitation Data'!$H$29,0,10*ROW('Sanitation Data'!H34))="","",OFFSET('Sanitation Data'!$H$29,0,10*ROW('Sanitation Data'!H34)))</f>
        <v/>
      </c>
      <c r="DG40" s="392" t="str">
        <f ca="1">+IF(OFFSET('Sanitation Data'!$H$30,0,10*ROW('Sanitation Data'!H34))="","",OFFSET('Sanitation Data'!$H$30,0,10*ROW('Sanitation Data'!H34)))</f>
        <v/>
      </c>
      <c r="DH40" s="392" t="str">
        <f ca="1">+IF(OFFSET('Sanitation Data'!$H$31,0,10*ROW('Sanitation Data'!H34))="","",OFFSET('Sanitation Data'!$H$31,0,10*ROW('Sanitation Data'!H34)))</f>
        <v/>
      </c>
      <c r="DI40" s="392" t="str">
        <f ca="1">+IF(OFFSET('Sanitation Data'!$H$32,0,10*ROW('Sanitation Data'!H34))="","",OFFSET('Sanitation Data'!$H$32,0,10*ROW('Sanitation Data'!H34)))</f>
        <v/>
      </c>
      <c r="DJ40" s="392" t="str">
        <f ca="1">+IF(OFFSET('Sanitation Data'!$I$28,0,10*ROW('Sanitation Data'!I34))="","",OFFSET('Sanitation Data'!$I$28,0,10*ROW('Sanitation Data'!I34)))</f>
        <v/>
      </c>
      <c r="DK40" s="392" t="str">
        <f ca="1">+IF(OFFSET('Sanitation Data'!$I$29,0,10*ROW('Sanitation Data'!I34))="","",OFFSET('Sanitation Data'!$I$29,0,10*ROW('Sanitation Data'!I34)))</f>
        <v/>
      </c>
      <c r="DL40" s="392" t="str">
        <f ca="1">+IF(OFFSET('Sanitation Data'!$I$30,0,10*ROW('Sanitation Data'!I34))="","",OFFSET('Sanitation Data'!$I$30,0,10*ROW('Sanitation Data'!I34)))</f>
        <v/>
      </c>
      <c r="DM40" s="392" t="str">
        <f ca="1">+IF(OFFSET('Sanitation Data'!$I$31,0,10*ROW('Sanitation Data'!I34))="","",OFFSET('Sanitation Data'!$I$31,0,10*ROW('Sanitation Data'!I34)))</f>
        <v/>
      </c>
      <c r="DN40" s="392" t="str">
        <f ca="1">+IF(OFFSET('Sanitation Data'!$I$32,0,10*ROW('Sanitation Data'!I34))="","",OFFSET('Sanitation Data'!$I$32,0,10*ROW('Sanitation Data'!I34)))</f>
        <v/>
      </c>
      <c r="DO40" s="392" t="str">
        <f ca="1">+IF(OFFSET('Hygiene Data'!$D$11,0,10*ROW('Hygiene Data'!D34))="","",OFFSET('Hygiene Data'!$D$11,0,10*ROW('Hygiene Data'!D34)))</f>
        <v/>
      </c>
      <c r="DP40" s="392" t="str">
        <f ca="1">+IF(OFFSET('Hygiene Data'!$D$12,0,10*ROW('Hygiene Data'!D34))="","",OFFSET('Hygiene Data'!$D$12,0,10*ROW('Hygiene Data'!D34)))</f>
        <v/>
      </c>
      <c r="DQ40" s="392" t="str">
        <f ca="1">+IF(OFFSET('Hygiene Data'!$D$13,0,10*ROW('Hygiene Data'!D34))="","",OFFSET('Hygiene Data'!$D$13,0,10*ROW('Hygiene Data'!D34)))</f>
        <v/>
      </c>
      <c r="DR40" s="392" t="str">
        <f ca="1">+IF(OFFSET('Hygiene Data'!$E$11,0,10*ROW('Hygiene Data'!E34))="","",OFFSET('Hygiene Data'!$E$11,0,10*ROW('Hygiene Data'!E34)))</f>
        <v/>
      </c>
      <c r="DS40" s="392" t="str">
        <f ca="1">+IF(OFFSET('Hygiene Data'!$E$12,0,10*ROW('Hygiene Data'!E34))="","",OFFSET('Hygiene Data'!$E$12,0,10*ROW('Hygiene Data'!E34)))</f>
        <v/>
      </c>
      <c r="DT40" s="392" t="str">
        <f ca="1">+IF(OFFSET('Hygiene Data'!$E$13,0,10*ROW('Hygiene Data'!E34))="","",OFFSET('Hygiene Data'!$E$13,0,10*ROW('Hygiene Data'!E34)))</f>
        <v/>
      </c>
      <c r="DU40" s="392" t="str">
        <f ca="1">+IF(OFFSET('Hygiene Data'!$F$11,0,10*ROW('Hygiene Data'!F34))="","",OFFSET('Hygiene Data'!$F$11,0,10*ROW('Hygiene Data'!F34)))</f>
        <v/>
      </c>
      <c r="DV40" s="392" t="str">
        <f ca="1">+IF(OFFSET('Hygiene Data'!$F$12,0,10*ROW('Hygiene Data'!F34))="","",OFFSET('Hygiene Data'!$F$12,0,10*ROW('Hygiene Data'!F34)))</f>
        <v/>
      </c>
      <c r="DW40" s="392" t="str">
        <f ca="1">+IF(OFFSET('Hygiene Data'!$F$13,0,10*ROW('Hygiene Data'!F34))="","",OFFSET('Hygiene Data'!$F$13,0,10*ROW('Hygiene Data'!F34)))</f>
        <v/>
      </c>
      <c r="DX40" s="392" t="str">
        <f ca="1">+IF(OFFSET('Hygiene Data'!$G$11,0,10*ROW('Hygiene Data'!G34))="","",OFFSET('Hygiene Data'!$G$11,0,10*ROW('Hygiene Data'!G34)))</f>
        <v/>
      </c>
      <c r="DY40" s="392" t="str">
        <f ca="1">+IF(OFFSET('Hygiene Data'!$G$12,0,10*ROW('Hygiene Data'!G34))="","",OFFSET('Hygiene Data'!$G$12,0,10*ROW('Hygiene Data'!G34)))</f>
        <v/>
      </c>
      <c r="DZ40" s="392" t="str">
        <f ca="1">+IF(OFFSET('Hygiene Data'!$G$13,0,10*ROW('Hygiene Data'!G34))="","",OFFSET('Hygiene Data'!$G$13,0,10*ROW('Hygiene Data'!G34)))</f>
        <v/>
      </c>
      <c r="EA40" s="392" t="str">
        <f ca="1">+IF(OFFSET('Hygiene Data'!$H$11,0,10*ROW('Hygiene Data'!H34))="","",OFFSET('Hygiene Data'!$H$11,0,10*ROW('Hygiene Data'!H34)))</f>
        <v/>
      </c>
      <c r="EB40" s="392" t="str">
        <f ca="1">+IF(OFFSET('Hygiene Data'!$H$12,0,10*ROW('Hygiene Data'!H34))="","",OFFSET('Hygiene Data'!$H$12,0,10*ROW('Hygiene Data'!H34)))</f>
        <v/>
      </c>
      <c r="EC40" s="392" t="str">
        <f ca="1">+IF(OFFSET('Hygiene Data'!$H$13,0,10*ROW('Hygiene Data'!H34))="","",OFFSET('Hygiene Data'!$H$13,0,10*ROW('Hygiene Data'!H34)))</f>
        <v/>
      </c>
      <c r="ED40" s="392" t="str">
        <f ca="1">+IF(OFFSET('Hygiene Data'!$I$11,0,10*ROW('Hygiene Data'!I34))="","",OFFSET('Hygiene Data'!$I$11,0,10*ROW('Hygiene Data'!I34)))</f>
        <v/>
      </c>
      <c r="EE40" s="392" t="str">
        <f ca="1">+IF(OFFSET('Hygiene Data'!$I$12,0,10*ROW('Hygiene Data'!I34))="","",OFFSET('Hygiene Data'!$I$12,0,10*ROW('Hygiene Data'!I34)))</f>
        <v/>
      </c>
      <c r="EF40" s="392" t="str">
        <f ca="1">+IF(OFFSET('Hygiene Data'!$I$13,0,10*ROW('Hygiene Data'!I34))="","",OFFSET('Hygiene Data'!$I$13,0,10*ROW('Hygiene Data'!I34)))</f>
        <v/>
      </c>
    </row>
    <row r="41" spans="1:136" x14ac:dyDescent="0.25">
      <c r="A41" s="501" t="str">
        <f ca="1">+IF(OFFSET('Water Data'!$B$2,0,10*ROW('Water Data'!E35))="","",OFFSET('Water Data'!$B$2,0,10*ROW('Water Data'!E35)))</f>
        <v/>
      </c>
      <c r="B41" s="50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8" t="str">
        <f t="shared" ca="1" si="0"/>
        <v/>
      </c>
      <c r="D41" s="52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2" t="str">
        <f ca="1">+IF(OFFSET('Water Data'!$D$27,0,10*ROW('Water Data'!D35))="","",OFFSET('Water Data'!$D$27,0,10*ROW('Water Data'!D35)))</f>
        <v/>
      </c>
      <c r="BT41" s="392" t="str">
        <f ca="1">+IF(OFFSET('Water Data'!$D$28,0,10*ROW('Water Data'!D35))="","",OFFSET('Water Data'!$D$28,0,10*ROW('Water Data'!D35)))</f>
        <v/>
      </c>
      <c r="BU41" s="392" t="str">
        <f ca="1">+IF(OFFSET('Water Data'!$D$29,0,10*ROW('Water Data'!D35))="","",OFFSET('Water Data'!$D$29,0,10*ROW('Water Data'!D35)))</f>
        <v/>
      </c>
      <c r="BV41" s="392" t="str">
        <f ca="1">+IF(OFFSET('Water Data'!$E$27,0,10*ROW('Water Data'!E35))="","",OFFSET('Water Data'!$E$27,0,10*ROW('Water Data'!E35)))</f>
        <v/>
      </c>
      <c r="BW41" s="392" t="str">
        <f ca="1">+IF(OFFSET('Water Data'!$E$28,0,10*ROW('Water Data'!E35))="","",OFFSET('Water Data'!$E$28,0,10*ROW('Water Data'!E35)))</f>
        <v/>
      </c>
      <c r="BX41" s="392" t="str">
        <f ca="1">+IF(OFFSET('Water Data'!$E$29,0,10*ROW('Water Data'!E35))="","",OFFSET('Water Data'!$E$29,0,10*ROW('Water Data'!E35)))</f>
        <v/>
      </c>
      <c r="BY41" s="392" t="str">
        <f ca="1">+IF(OFFSET('Water Data'!$F$27,0,10*ROW('Water Data'!F35))="","",OFFSET('Water Data'!$F$27,0,10*ROW('Water Data'!F35)))</f>
        <v/>
      </c>
      <c r="BZ41" s="392" t="str">
        <f ca="1">+IF(OFFSET('Water Data'!$F$28,0,10*ROW('Water Data'!F35))="","",OFFSET('Water Data'!$F$28,0,10*ROW('Water Data'!F35)))</f>
        <v/>
      </c>
      <c r="CA41" s="392" t="str">
        <f ca="1">+IF(OFFSET('Water Data'!$F$29,0,10*ROW('Water Data'!F35))="","",OFFSET('Water Data'!$F$29,0,10*ROW('Water Data'!F35)))</f>
        <v/>
      </c>
      <c r="CB41" s="392" t="str">
        <f ca="1">+IF(OFFSET('Water Data'!$G$27,0,10*ROW('Water Data'!G35))="","",OFFSET('Water Data'!$G$27,0,10*ROW('Water Data'!G35)))</f>
        <v/>
      </c>
      <c r="CC41" s="392" t="str">
        <f ca="1">+IF(OFFSET('Water Data'!$G$28,0,10*ROW('Water Data'!G35))="","",OFFSET('Water Data'!$G$28,0,10*ROW('Water Data'!G35)))</f>
        <v/>
      </c>
      <c r="CD41" s="392" t="str">
        <f ca="1">+IF(OFFSET('Water Data'!$G$29,0,10*ROW('Water Data'!G35))="","",OFFSET('Water Data'!$G$29,0,10*ROW('Water Data'!G35)))</f>
        <v/>
      </c>
      <c r="CE41" s="392" t="str">
        <f ca="1">+IF(OFFSET('Water Data'!$H$27,0,10*ROW('Water Data'!H35))="","",OFFSET('Water Data'!$H$27,0,10*ROW('Water Data'!H35)))</f>
        <v/>
      </c>
      <c r="CF41" s="392" t="str">
        <f ca="1">+IF(OFFSET('Water Data'!$H$28,0,10*ROW('Water Data'!H35))="","",OFFSET('Water Data'!$H$28,0,10*ROW('Water Data'!H35)))</f>
        <v/>
      </c>
      <c r="CG41" s="392" t="str">
        <f ca="1">+IF(OFFSET('Water Data'!$H$29,0,10*ROW('Water Data'!H35))="","",OFFSET('Water Data'!$H$29,0,10*ROW('Water Data'!H35)))</f>
        <v/>
      </c>
      <c r="CH41" s="392" t="str">
        <f ca="1">+IF(OFFSET('Water Data'!$I$27,0,10*ROW('Water Data'!I35))="","",OFFSET('Water Data'!$I$27,0,10*ROW('Water Data'!I35)))</f>
        <v/>
      </c>
      <c r="CI41" s="392" t="str">
        <f ca="1">+IF(OFFSET('Water Data'!$I$28,0,10*ROW('Water Data'!I35))="","",OFFSET('Water Data'!$I$28,0,10*ROW('Water Data'!I35)))</f>
        <v/>
      </c>
      <c r="CJ41" s="392" t="str">
        <f ca="1">+IF(OFFSET('Water Data'!$I$29,0,10*ROW('Water Data'!I35))="","",OFFSET('Water Data'!$I$29,0,10*ROW('Water Data'!I35)))</f>
        <v/>
      </c>
      <c r="CK41" s="392" t="str">
        <f ca="1">+IF(OFFSET('Sanitation Data'!$D$28,0,10*ROW('Sanitation Data'!D35))="","",OFFSET('Sanitation Data'!$D$28,0,10*ROW('Sanitation Data'!D35)))</f>
        <v/>
      </c>
      <c r="CL41" s="392" t="str">
        <f ca="1">+IF(OFFSET('Sanitation Data'!$D$29,0,10*ROW('Sanitation Data'!D35))="","",OFFSET('Sanitation Data'!$D$29,0,10*ROW('Sanitation Data'!D35)))</f>
        <v/>
      </c>
      <c r="CM41" s="392" t="str">
        <f ca="1">+IF(OFFSET('Sanitation Data'!$D$30,0,10*ROW('Sanitation Data'!D35))="","",OFFSET('Sanitation Data'!$D$30,0,10*ROW('Sanitation Data'!D35)))</f>
        <v/>
      </c>
      <c r="CN41" s="392" t="str">
        <f ca="1">+IF(OFFSET('Sanitation Data'!$D$31,0,10*ROW('Sanitation Data'!D35))="","",OFFSET('Sanitation Data'!$D$31,0,10*ROW('Sanitation Data'!D35)))</f>
        <v/>
      </c>
      <c r="CO41" s="392" t="str">
        <f ca="1">+IF(OFFSET('Sanitation Data'!$D$32,0,10*ROW('Sanitation Data'!D35))="","",OFFSET('Sanitation Data'!$D$32,0,10*ROW('Sanitation Data'!D35)))</f>
        <v/>
      </c>
      <c r="CP41" s="392" t="str">
        <f ca="1">+IF(OFFSET('Sanitation Data'!$E$28,0,10*ROW('Sanitation Data'!E35))="","",OFFSET('Sanitation Data'!$E$28,0,10*ROW('Sanitation Data'!E35)))</f>
        <v/>
      </c>
      <c r="CQ41" s="392" t="str">
        <f ca="1">+IF(OFFSET('Sanitation Data'!$E$29,0,10*ROW('Sanitation Data'!E35))="","",OFFSET('Sanitation Data'!$E$29,0,10*ROW('Sanitation Data'!E35)))</f>
        <v/>
      </c>
      <c r="CR41" s="392" t="str">
        <f ca="1">+IF(OFFSET('Sanitation Data'!$E$30,0,10*ROW('Sanitation Data'!E35))="","",OFFSET('Sanitation Data'!$E$30,0,10*ROW('Sanitation Data'!E35)))</f>
        <v/>
      </c>
      <c r="CS41" s="392" t="str">
        <f ca="1">+IF(OFFSET('Sanitation Data'!$E$31,0,10*ROW('Sanitation Data'!E35))="","",OFFSET('Sanitation Data'!$E$31,0,10*ROW('Sanitation Data'!E35)))</f>
        <v/>
      </c>
      <c r="CT41" s="392" t="str">
        <f ca="1">+IF(OFFSET('Sanitation Data'!$E$32,0,10*ROW('Sanitation Data'!E35))="","",OFFSET('Sanitation Data'!$E$32,0,10*ROW('Sanitation Data'!E35)))</f>
        <v/>
      </c>
      <c r="CU41" s="392" t="str">
        <f ca="1">+IF(OFFSET('Sanitation Data'!$F$28,0,10*ROW('Sanitation Data'!F35))="","",OFFSET('Sanitation Data'!$F$28,0,10*ROW('Sanitation Data'!F35)))</f>
        <v/>
      </c>
      <c r="CV41" s="392" t="str">
        <f ca="1">+IF(OFFSET('Sanitation Data'!$F$29,0,10*ROW('Sanitation Data'!F35))="","",OFFSET('Sanitation Data'!$F$29,0,10*ROW('Sanitation Data'!F35)))</f>
        <v/>
      </c>
      <c r="CW41" s="392" t="str">
        <f ca="1">+IF(OFFSET('Sanitation Data'!$F$30,0,10*ROW('Sanitation Data'!F35))="","",OFFSET('Sanitation Data'!$F$30,0,10*ROW('Sanitation Data'!F35)))</f>
        <v/>
      </c>
      <c r="CX41" s="392" t="str">
        <f ca="1">+IF(OFFSET('Sanitation Data'!$F$31,0,10*ROW('Sanitation Data'!F35))="","",OFFSET('Sanitation Data'!$F$31,0,10*ROW('Sanitation Data'!F35)))</f>
        <v/>
      </c>
      <c r="CY41" s="392" t="str">
        <f ca="1">+IF(OFFSET('Sanitation Data'!$F$32,0,10*ROW('Sanitation Data'!F35))="","",OFFSET('Sanitation Data'!$F$32,0,10*ROW('Sanitation Data'!F35)))</f>
        <v/>
      </c>
      <c r="CZ41" s="392" t="str">
        <f ca="1">+IF(OFFSET('Sanitation Data'!$G$28,0,10*ROW('Sanitation Data'!G35))="","",OFFSET('Sanitation Data'!$G$28,0,10*ROW('Sanitation Data'!G35)))</f>
        <v/>
      </c>
      <c r="DA41" s="392" t="str">
        <f ca="1">+IF(OFFSET('Sanitation Data'!$G$29,0,10*ROW('Sanitation Data'!G35))="","",OFFSET('Sanitation Data'!$G$29,0,10*ROW('Sanitation Data'!G35)))</f>
        <v/>
      </c>
      <c r="DB41" s="392" t="str">
        <f ca="1">+IF(OFFSET('Sanitation Data'!$G$30,0,10*ROW('Sanitation Data'!G35))="","",OFFSET('Sanitation Data'!$G$30,0,10*ROW('Sanitation Data'!G35)))</f>
        <v/>
      </c>
      <c r="DC41" s="392" t="str">
        <f ca="1">+IF(OFFSET('Sanitation Data'!$G$31,0,10*ROW('Sanitation Data'!G35))="","",OFFSET('Sanitation Data'!$G$31,0,10*ROW('Sanitation Data'!G35)))</f>
        <v/>
      </c>
      <c r="DD41" s="392" t="str">
        <f ca="1">+IF(OFFSET('Sanitation Data'!$G$32,0,10*ROW('Sanitation Data'!G35))="","",OFFSET('Sanitation Data'!$G$32,0,10*ROW('Sanitation Data'!G35)))</f>
        <v/>
      </c>
      <c r="DE41" s="392" t="str">
        <f ca="1">+IF(OFFSET('Sanitation Data'!$H$28,0,10*ROW('Sanitation Data'!H35))="","",OFFSET('Sanitation Data'!$H$28,0,10*ROW('Sanitation Data'!H35)))</f>
        <v/>
      </c>
      <c r="DF41" s="392" t="str">
        <f ca="1">+IF(OFFSET('Sanitation Data'!$H$29,0,10*ROW('Sanitation Data'!H35))="","",OFFSET('Sanitation Data'!$H$29,0,10*ROW('Sanitation Data'!H35)))</f>
        <v/>
      </c>
      <c r="DG41" s="392" t="str">
        <f ca="1">+IF(OFFSET('Sanitation Data'!$H$30,0,10*ROW('Sanitation Data'!H35))="","",OFFSET('Sanitation Data'!$H$30,0,10*ROW('Sanitation Data'!H35)))</f>
        <v/>
      </c>
      <c r="DH41" s="392" t="str">
        <f ca="1">+IF(OFFSET('Sanitation Data'!$H$31,0,10*ROW('Sanitation Data'!H35))="","",OFFSET('Sanitation Data'!$H$31,0,10*ROW('Sanitation Data'!H35)))</f>
        <v/>
      </c>
      <c r="DI41" s="392" t="str">
        <f ca="1">+IF(OFFSET('Sanitation Data'!$H$32,0,10*ROW('Sanitation Data'!H35))="","",OFFSET('Sanitation Data'!$H$32,0,10*ROW('Sanitation Data'!H35)))</f>
        <v/>
      </c>
      <c r="DJ41" s="392" t="str">
        <f ca="1">+IF(OFFSET('Sanitation Data'!$I$28,0,10*ROW('Sanitation Data'!I35))="","",OFFSET('Sanitation Data'!$I$28,0,10*ROW('Sanitation Data'!I35)))</f>
        <v/>
      </c>
      <c r="DK41" s="392" t="str">
        <f ca="1">+IF(OFFSET('Sanitation Data'!$I$29,0,10*ROW('Sanitation Data'!I35))="","",OFFSET('Sanitation Data'!$I$29,0,10*ROW('Sanitation Data'!I35)))</f>
        <v/>
      </c>
      <c r="DL41" s="392" t="str">
        <f ca="1">+IF(OFFSET('Sanitation Data'!$I$30,0,10*ROW('Sanitation Data'!I35))="","",OFFSET('Sanitation Data'!$I$30,0,10*ROW('Sanitation Data'!I35)))</f>
        <v/>
      </c>
      <c r="DM41" s="392" t="str">
        <f ca="1">+IF(OFFSET('Sanitation Data'!$I$31,0,10*ROW('Sanitation Data'!I35))="","",OFFSET('Sanitation Data'!$I$31,0,10*ROW('Sanitation Data'!I35)))</f>
        <v/>
      </c>
      <c r="DN41" s="392" t="str">
        <f ca="1">+IF(OFFSET('Sanitation Data'!$I$32,0,10*ROW('Sanitation Data'!I35))="","",OFFSET('Sanitation Data'!$I$32,0,10*ROW('Sanitation Data'!I35)))</f>
        <v/>
      </c>
      <c r="DO41" s="392" t="str">
        <f ca="1">+IF(OFFSET('Hygiene Data'!$D$11,0,10*ROW('Hygiene Data'!D35))="","",OFFSET('Hygiene Data'!$D$11,0,10*ROW('Hygiene Data'!D35)))</f>
        <v/>
      </c>
      <c r="DP41" s="392" t="str">
        <f ca="1">+IF(OFFSET('Hygiene Data'!$D$12,0,10*ROW('Hygiene Data'!D35))="","",OFFSET('Hygiene Data'!$D$12,0,10*ROW('Hygiene Data'!D35)))</f>
        <v/>
      </c>
      <c r="DQ41" s="392" t="str">
        <f ca="1">+IF(OFFSET('Hygiene Data'!$D$13,0,10*ROW('Hygiene Data'!D35))="","",OFFSET('Hygiene Data'!$D$13,0,10*ROW('Hygiene Data'!D35)))</f>
        <v/>
      </c>
      <c r="DR41" s="392" t="str">
        <f ca="1">+IF(OFFSET('Hygiene Data'!$E$11,0,10*ROW('Hygiene Data'!E35))="","",OFFSET('Hygiene Data'!$E$11,0,10*ROW('Hygiene Data'!E35)))</f>
        <v/>
      </c>
      <c r="DS41" s="392" t="str">
        <f ca="1">+IF(OFFSET('Hygiene Data'!$E$12,0,10*ROW('Hygiene Data'!E35))="","",OFFSET('Hygiene Data'!$E$12,0,10*ROW('Hygiene Data'!E35)))</f>
        <v/>
      </c>
      <c r="DT41" s="392" t="str">
        <f ca="1">+IF(OFFSET('Hygiene Data'!$E$13,0,10*ROW('Hygiene Data'!E35))="","",OFFSET('Hygiene Data'!$E$13,0,10*ROW('Hygiene Data'!E35)))</f>
        <v/>
      </c>
      <c r="DU41" s="392" t="str">
        <f ca="1">+IF(OFFSET('Hygiene Data'!$F$11,0,10*ROW('Hygiene Data'!F35))="","",OFFSET('Hygiene Data'!$F$11,0,10*ROW('Hygiene Data'!F35)))</f>
        <v/>
      </c>
      <c r="DV41" s="392" t="str">
        <f ca="1">+IF(OFFSET('Hygiene Data'!$F$12,0,10*ROW('Hygiene Data'!F35))="","",OFFSET('Hygiene Data'!$F$12,0,10*ROW('Hygiene Data'!F35)))</f>
        <v/>
      </c>
      <c r="DW41" s="392" t="str">
        <f ca="1">+IF(OFFSET('Hygiene Data'!$F$13,0,10*ROW('Hygiene Data'!F35))="","",OFFSET('Hygiene Data'!$F$13,0,10*ROW('Hygiene Data'!F35)))</f>
        <v/>
      </c>
      <c r="DX41" s="392" t="str">
        <f ca="1">+IF(OFFSET('Hygiene Data'!$G$11,0,10*ROW('Hygiene Data'!G35))="","",OFFSET('Hygiene Data'!$G$11,0,10*ROW('Hygiene Data'!G35)))</f>
        <v/>
      </c>
      <c r="DY41" s="392" t="str">
        <f ca="1">+IF(OFFSET('Hygiene Data'!$G$12,0,10*ROW('Hygiene Data'!G35))="","",OFFSET('Hygiene Data'!$G$12,0,10*ROW('Hygiene Data'!G35)))</f>
        <v/>
      </c>
      <c r="DZ41" s="392" t="str">
        <f ca="1">+IF(OFFSET('Hygiene Data'!$G$13,0,10*ROW('Hygiene Data'!G35))="","",OFFSET('Hygiene Data'!$G$13,0,10*ROW('Hygiene Data'!G35)))</f>
        <v/>
      </c>
      <c r="EA41" s="392" t="str">
        <f ca="1">+IF(OFFSET('Hygiene Data'!$H$11,0,10*ROW('Hygiene Data'!H35))="","",OFFSET('Hygiene Data'!$H$11,0,10*ROW('Hygiene Data'!H35)))</f>
        <v/>
      </c>
      <c r="EB41" s="392" t="str">
        <f ca="1">+IF(OFFSET('Hygiene Data'!$H$12,0,10*ROW('Hygiene Data'!H35))="","",OFFSET('Hygiene Data'!$H$12,0,10*ROW('Hygiene Data'!H35)))</f>
        <v/>
      </c>
      <c r="EC41" s="392" t="str">
        <f ca="1">+IF(OFFSET('Hygiene Data'!$H$13,0,10*ROW('Hygiene Data'!H35))="","",OFFSET('Hygiene Data'!$H$13,0,10*ROW('Hygiene Data'!H35)))</f>
        <v/>
      </c>
      <c r="ED41" s="392" t="str">
        <f ca="1">+IF(OFFSET('Hygiene Data'!$I$11,0,10*ROW('Hygiene Data'!I35))="","",OFFSET('Hygiene Data'!$I$11,0,10*ROW('Hygiene Data'!I35)))</f>
        <v/>
      </c>
      <c r="EE41" s="392" t="str">
        <f ca="1">+IF(OFFSET('Hygiene Data'!$I$12,0,10*ROW('Hygiene Data'!I35))="","",OFFSET('Hygiene Data'!$I$12,0,10*ROW('Hygiene Data'!I35)))</f>
        <v/>
      </c>
      <c r="EF41" s="392" t="str">
        <f ca="1">+IF(OFFSET('Hygiene Data'!$I$13,0,10*ROW('Hygiene Data'!I35))="","",OFFSET('Hygiene Data'!$I$13,0,10*ROW('Hygiene Data'!I35)))</f>
        <v/>
      </c>
    </row>
    <row r="42" spans="1:136" x14ac:dyDescent="0.25">
      <c r="A42" s="501" t="str">
        <f ca="1">+IF(OFFSET('Water Data'!$B$2,0,10*ROW('Water Data'!E36))="","",OFFSET('Water Data'!$B$2,0,10*ROW('Water Data'!E36)))</f>
        <v/>
      </c>
      <c r="B42" s="50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8" t="str">
        <f t="shared" ca="1" si="0"/>
        <v/>
      </c>
      <c r="D42" s="52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2" t="str">
        <f ca="1">+IF(OFFSET('Water Data'!$D$27,0,10*ROW('Water Data'!D36))="","",OFFSET('Water Data'!$D$27,0,10*ROW('Water Data'!D36)))</f>
        <v/>
      </c>
      <c r="BT42" s="392" t="str">
        <f ca="1">+IF(OFFSET('Water Data'!$D$28,0,10*ROW('Water Data'!D36))="","",OFFSET('Water Data'!$D$28,0,10*ROW('Water Data'!D36)))</f>
        <v/>
      </c>
      <c r="BU42" s="392" t="str">
        <f ca="1">+IF(OFFSET('Water Data'!$D$29,0,10*ROW('Water Data'!D36))="","",OFFSET('Water Data'!$D$29,0,10*ROW('Water Data'!D36)))</f>
        <v/>
      </c>
      <c r="BV42" s="392" t="str">
        <f ca="1">+IF(OFFSET('Water Data'!$E$27,0,10*ROW('Water Data'!E36))="","",OFFSET('Water Data'!$E$27,0,10*ROW('Water Data'!E36)))</f>
        <v/>
      </c>
      <c r="BW42" s="392" t="str">
        <f ca="1">+IF(OFFSET('Water Data'!$E$28,0,10*ROW('Water Data'!E36))="","",OFFSET('Water Data'!$E$28,0,10*ROW('Water Data'!E36)))</f>
        <v/>
      </c>
      <c r="BX42" s="392" t="str">
        <f ca="1">+IF(OFFSET('Water Data'!$E$29,0,10*ROW('Water Data'!E36))="","",OFFSET('Water Data'!$E$29,0,10*ROW('Water Data'!E36)))</f>
        <v/>
      </c>
      <c r="BY42" s="392" t="str">
        <f ca="1">+IF(OFFSET('Water Data'!$F$27,0,10*ROW('Water Data'!F36))="","",OFFSET('Water Data'!$F$27,0,10*ROW('Water Data'!F36)))</f>
        <v/>
      </c>
      <c r="BZ42" s="392" t="str">
        <f ca="1">+IF(OFFSET('Water Data'!$F$28,0,10*ROW('Water Data'!F36))="","",OFFSET('Water Data'!$F$28,0,10*ROW('Water Data'!F36)))</f>
        <v/>
      </c>
      <c r="CA42" s="392" t="str">
        <f ca="1">+IF(OFFSET('Water Data'!$F$29,0,10*ROW('Water Data'!F36))="","",OFFSET('Water Data'!$F$29,0,10*ROW('Water Data'!F36)))</f>
        <v/>
      </c>
      <c r="CB42" s="392" t="str">
        <f ca="1">+IF(OFFSET('Water Data'!$G$27,0,10*ROW('Water Data'!G36))="","",OFFSET('Water Data'!$G$27,0,10*ROW('Water Data'!G36)))</f>
        <v/>
      </c>
      <c r="CC42" s="392" t="str">
        <f ca="1">+IF(OFFSET('Water Data'!$G$28,0,10*ROW('Water Data'!G36))="","",OFFSET('Water Data'!$G$28,0,10*ROW('Water Data'!G36)))</f>
        <v/>
      </c>
      <c r="CD42" s="392" t="str">
        <f ca="1">+IF(OFFSET('Water Data'!$G$29,0,10*ROW('Water Data'!G36))="","",OFFSET('Water Data'!$G$29,0,10*ROW('Water Data'!G36)))</f>
        <v/>
      </c>
      <c r="CE42" s="392" t="str">
        <f ca="1">+IF(OFFSET('Water Data'!$H$27,0,10*ROW('Water Data'!H36))="","",OFFSET('Water Data'!$H$27,0,10*ROW('Water Data'!H36)))</f>
        <v/>
      </c>
      <c r="CF42" s="392" t="str">
        <f ca="1">+IF(OFFSET('Water Data'!$H$28,0,10*ROW('Water Data'!H36))="","",OFFSET('Water Data'!$H$28,0,10*ROW('Water Data'!H36)))</f>
        <v/>
      </c>
      <c r="CG42" s="392" t="str">
        <f ca="1">+IF(OFFSET('Water Data'!$H$29,0,10*ROW('Water Data'!H36))="","",OFFSET('Water Data'!$H$29,0,10*ROW('Water Data'!H36)))</f>
        <v/>
      </c>
      <c r="CH42" s="392" t="str">
        <f ca="1">+IF(OFFSET('Water Data'!$I$27,0,10*ROW('Water Data'!I36))="","",OFFSET('Water Data'!$I$27,0,10*ROW('Water Data'!I36)))</f>
        <v/>
      </c>
      <c r="CI42" s="392" t="str">
        <f ca="1">+IF(OFFSET('Water Data'!$I$28,0,10*ROW('Water Data'!I36))="","",OFFSET('Water Data'!$I$28,0,10*ROW('Water Data'!I36)))</f>
        <v/>
      </c>
      <c r="CJ42" s="392" t="str">
        <f ca="1">+IF(OFFSET('Water Data'!$I$29,0,10*ROW('Water Data'!I36))="","",OFFSET('Water Data'!$I$29,0,10*ROW('Water Data'!I36)))</f>
        <v/>
      </c>
      <c r="CK42" s="392" t="str">
        <f ca="1">+IF(OFFSET('Sanitation Data'!$D$28,0,10*ROW('Sanitation Data'!D36))="","",OFFSET('Sanitation Data'!$D$28,0,10*ROW('Sanitation Data'!D36)))</f>
        <v/>
      </c>
      <c r="CL42" s="392" t="str">
        <f ca="1">+IF(OFFSET('Sanitation Data'!$D$29,0,10*ROW('Sanitation Data'!D36))="","",OFFSET('Sanitation Data'!$D$29,0,10*ROW('Sanitation Data'!D36)))</f>
        <v/>
      </c>
      <c r="CM42" s="392" t="str">
        <f ca="1">+IF(OFFSET('Sanitation Data'!$D$30,0,10*ROW('Sanitation Data'!D36))="","",OFFSET('Sanitation Data'!$D$30,0,10*ROW('Sanitation Data'!D36)))</f>
        <v/>
      </c>
      <c r="CN42" s="392" t="str">
        <f ca="1">+IF(OFFSET('Sanitation Data'!$D$31,0,10*ROW('Sanitation Data'!D36))="","",OFFSET('Sanitation Data'!$D$31,0,10*ROW('Sanitation Data'!D36)))</f>
        <v/>
      </c>
      <c r="CO42" s="392" t="str">
        <f ca="1">+IF(OFFSET('Sanitation Data'!$D$32,0,10*ROW('Sanitation Data'!D36))="","",OFFSET('Sanitation Data'!$D$32,0,10*ROW('Sanitation Data'!D36)))</f>
        <v/>
      </c>
      <c r="CP42" s="392" t="str">
        <f ca="1">+IF(OFFSET('Sanitation Data'!$E$28,0,10*ROW('Sanitation Data'!E36))="","",OFFSET('Sanitation Data'!$E$28,0,10*ROW('Sanitation Data'!E36)))</f>
        <v/>
      </c>
      <c r="CQ42" s="392" t="str">
        <f ca="1">+IF(OFFSET('Sanitation Data'!$E$29,0,10*ROW('Sanitation Data'!E36))="","",OFFSET('Sanitation Data'!$E$29,0,10*ROW('Sanitation Data'!E36)))</f>
        <v/>
      </c>
      <c r="CR42" s="392" t="str">
        <f ca="1">+IF(OFFSET('Sanitation Data'!$E$30,0,10*ROW('Sanitation Data'!E36))="","",OFFSET('Sanitation Data'!$E$30,0,10*ROW('Sanitation Data'!E36)))</f>
        <v/>
      </c>
      <c r="CS42" s="392" t="str">
        <f ca="1">+IF(OFFSET('Sanitation Data'!$E$31,0,10*ROW('Sanitation Data'!E36))="","",OFFSET('Sanitation Data'!$E$31,0,10*ROW('Sanitation Data'!E36)))</f>
        <v/>
      </c>
      <c r="CT42" s="392" t="str">
        <f ca="1">+IF(OFFSET('Sanitation Data'!$E$32,0,10*ROW('Sanitation Data'!E36))="","",OFFSET('Sanitation Data'!$E$32,0,10*ROW('Sanitation Data'!E36)))</f>
        <v/>
      </c>
      <c r="CU42" s="392" t="str">
        <f ca="1">+IF(OFFSET('Sanitation Data'!$F$28,0,10*ROW('Sanitation Data'!F36))="","",OFFSET('Sanitation Data'!$F$28,0,10*ROW('Sanitation Data'!F36)))</f>
        <v/>
      </c>
      <c r="CV42" s="392" t="str">
        <f ca="1">+IF(OFFSET('Sanitation Data'!$F$29,0,10*ROW('Sanitation Data'!F36))="","",OFFSET('Sanitation Data'!$F$29,0,10*ROW('Sanitation Data'!F36)))</f>
        <v/>
      </c>
      <c r="CW42" s="392" t="str">
        <f ca="1">+IF(OFFSET('Sanitation Data'!$F$30,0,10*ROW('Sanitation Data'!F36))="","",OFFSET('Sanitation Data'!$F$30,0,10*ROW('Sanitation Data'!F36)))</f>
        <v/>
      </c>
      <c r="CX42" s="392" t="str">
        <f ca="1">+IF(OFFSET('Sanitation Data'!$F$31,0,10*ROW('Sanitation Data'!F36))="","",OFFSET('Sanitation Data'!$F$31,0,10*ROW('Sanitation Data'!F36)))</f>
        <v/>
      </c>
      <c r="CY42" s="392" t="str">
        <f ca="1">+IF(OFFSET('Sanitation Data'!$F$32,0,10*ROW('Sanitation Data'!F36))="","",OFFSET('Sanitation Data'!$F$32,0,10*ROW('Sanitation Data'!F36)))</f>
        <v/>
      </c>
      <c r="CZ42" s="392" t="str">
        <f ca="1">+IF(OFFSET('Sanitation Data'!$G$28,0,10*ROW('Sanitation Data'!G36))="","",OFFSET('Sanitation Data'!$G$28,0,10*ROW('Sanitation Data'!G36)))</f>
        <v/>
      </c>
      <c r="DA42" s="392" t="str">
        <f ca="1">+IF(OFFSET('Sanitation Data'!$G$29,0,10*ROW('Sanitation Data'!G36))="","",OFFSET('Sanitation Data'!$G$29,0,10*ROW('Sanitation Data'!G36)))</f>
        <v/>
      </c>
      <c r="DB42" s="392" t="str">
        <f ca="1">+IF(OFFSET('Sanitation Data'!$G$30,0,10*ROW('Sanitation Data'!G36))="","",OFFSET('Sanitation Data'!$G$30,0,10*ROW('Sanitation Data'!G36)))</f>
        <v/>
      </c>
      <c r="DC42" s="392" t="str">
        <f ca="1">+IF(OFFSET('Sanitation Data'!$G$31,0,10*ROW('Sanitation Data'!G36))="","",OFFSET('Sanitation Data'!$G$31,0,10*ROW('Sanitation Data'!G36)))</f>
        <v/>
      </c>
      <c r="DD42" s="392" t="str">
        <f ca="1">+IF(OFFSET('Sanitation Data'!$G$32,0,10*ROW('Sanitation Data'!G36))="","",OFFSET('Sanitation Data'!$G$32,0,10*ROW('Sanitation Data'!G36)))</f>
        <v/>
      </c>
      <c r="DE42" s="392" t="str">
        <f ca="1">+IF(OFFSET('Sanitation Data'!$H$28,0,10*ROW('Sanitation Data'!H36))="","",OFFSET('Sanitation Data'!$H$28,0,10*ROW('Sanitation Data'!H36)))</f>
        <v/>
      </c>
      <c r="DF42" s="392" t="str">
        <f ca="1">+IF(OFFSET('Sanitation Data'!$H$29,0,10*ROW('Sanitation Data'!H36))="","",OFFSET('Sanitation Data'!$H$29,0,10*ROW('Sanitation Data'!H36)))</f>
        <v/>
      </c>
      <c r="DG42" s="392" t="str">
        <f ca="1">+IF(OFFSET('Sanitation Data'!$H$30,0,10*ROW('Sanitation Data'!H36))="","",OFFSET('Sanitation Data'!$H$30,0,10*ROW('Sanitation Data'!H36)))</f>
        <v/>
      </c>
      <c r="DH42" s="392" t="str">
        <f ca="1">+IF(OFFSET('Sanitation Data'!$H$31,0,10*ROW('Sanitation Data'!H36))="","",OFFSET('Sanitation Data'!$H$31,0,10*ROW('Sanitation Data'!H36)))</f>
        <v/>
      </c>
      <c r="DI42" s="392" t="str">
        <f ca="1">+IF(OFFSET('Sanitation Data'!$H$32,0,10*ROW('Sanitation Data'!H36))="","",OFFSET('Sanitation Data'!$H$32,0,10*ROW('Sanitation Data'!H36)))</f>
        <v/>
      </c>
      <c r="DJ42" s="392" t="str">
        <f ca="1">+IF(OFFSET('Sanitation Data'!$I$28,0,10*ROW('Sanitation Data'!I36))="","",OFFSET('Sanitation Data'!$I$28,0,10*ROW('Sanitation Data'!I36)))</f>
        <v/>
      </c>
      <c r="DK42" s="392" t="str">
        <f ca="1">+IF(OFFSET('Sanitation Data'!$I$29,0,10*ROW('Sanitation Data'!I36))="","",OFFSET('Sanitation Data'!$I$29,0,10*ROW('Sanitation Data'!I36)))</f>
        <v/>
      </c>
      <c r="DL42" s="392" t="str">
        <f ca="1">+IF(OFFSET('Sanitation Data'!$I$30,0,10*ROW('Sanitation Data'!I36))="","",OFFSET('Sanitation Data'!$I$30,0,10*ROW('Sanitation Data'!I36)))</f>
        <v/>
      </c>
      <c r="DM42" s="392" t="str">
        <f ca="1">+IF(OFFSET('Sanitation Data'!$I$31,0,10*ROW('Sanitation Data'!I36))="","",OFFSET('Sanitation Data'!$I$31,0,10*ROW('Sanitation Data'!I36)))</f>
        <v/>
      </c>
      <c r="DN42" s="392" t="str">
        <f ca="1">+IF(OFFSET('Sanitation Data'!$I$32,0,10*ROW('Sanitation Data'!I36))="","",OFFSET('Sanitation Data'!$I$32,0,10*ROW('Sanitation Data'!I36)))</f>
        <v/>
      </c>
      <c r="DO42" s="392" t="str">
        <f ca="1">+IF(OFFSET('Hygiene Data'!$D$11,0,10*ROW('Hygiene Data'!D36))="","",OFFSET('Hygiene Data'!$D$11,0,10*ROW('Hygiene Data'!D36)))</f>
        <v/>
      </c>
      <c r="DP42" s="392" t="str">
        <f ca="1">+IF(OFFSET('Hygiene Data'!$D$12,0,10*ROW('Hygiene Data'!D36))="","",OFFSET('Hygiene Data'!$D$12,0,10*ROW('Hygiene Data'!D36)))</f>
        <v/>
      </c>
      <c r="DQ42" s="392" t="str">
        <f ca="1">+IF(OFFSET('Hygiene Data'!$D$13,0,10*ROW('Hygiene Data'!D36))="","",OFFSET('Hygiene Data'!$D$13,0,10*ROW('Hygiene Data'!D36)))</f>
        <v/>
      </c>
      <c r="DR42" s="392" t="str">
        <f ca="1">+IF(OFFSET('Hygiene Data'!$E$11,0,10*ROW('Hygiene Data'!E36))="","",OFFSET('Hygiene Data'!$E$11,0,10*ROW('Hygiene Data'!E36)))</f>
        <v/>
      </c>
      <c r="DS42" s="392" t="str">
        <f ca="1">+IF(OFFSET('Hygiene Data'!$E$12,0,10*ROW('Hygiene Data'!E36))="","",OFFSET('Hygiene Data'!$E$12,0,10*ROW('Hygiene Data'!E36)))</f>
        <v/>
      </c>
      <c r="DT42" s="392" t="str">
        <f ca="1">+IF(OFFSET('Hygiene Data'!$E$13,0,10*ROW('Hygiene Data'!E36))="","",OFFSET('Hygiene Data'!$E$13,0,10*ROW('Hygiene Data'!E36)))</f>
        <v/>
      </c>
      <c r="DU42" s="392" t="str">
        <f ca="1">+IF(OFFSET('Hygiene Data'!$F$11,0,10*ROW('Hygiene Data'!F36))="","",OFFSET('Hygiene Data'!$F$11,0,10*ROW('Hygiene Data'!F36)))</f>
        <v/>
      </c>
      <c r="DV42" s="392" t="str">
        <f ca="1">+IF(OFFSET('Hygiene Data'!$F$12,0,10*ROW('Hygiene Data'!F36))="","",OFFSET('Hygiene Data'!$F$12,0,10*ROW('Hygiene Data'!F36)))</f>
        <v/>
      </c>
      <c r="DW42" s="392" t="str">
        <f ca="1">+IF(OFFSET('Hygiene Data'!$F$13,0,10*ROW('Hygiene Data'!F36))="","",OFFSET('Hygiene Data'!$F$13,0,10*ROW('Hygiene Data'!F36)))</f>
        <v/>
      </c>
      <c r="DX42" s="392" t="str">
        <f ca="1">+IF(OFFSET('Hygiene Data'!$G$11,0,10*ROW('Hygiene Data'!G36))="","",OFFSET('Hygiene Data'!$G$11,0,10*ROW('Hygiene Data'!G36)))</f>
        <v/>
      </c>
      <c r="DY42" s="392" t="str">
        <f ca="1">+IF(OFFSET('Hygiene Data'!$G$12,0,10*ROW('Hygiene Data'!G36))="","",OFFSET('Hygiene Data'!$G$12,0,10*ROW('Hygiene Data'!G36)))</f>
        <v/>
      </c>
      <c r="DZ42" s="392" t="str">
        <f ca="1">+IF(OFFSET('Hygiene Data'!$G$13,0,10*ROW('Hygiene Data'!G36))="","",OFFSET('Hygiene Data'!$G$13,0,10*ROW('Hygiene Data'!G36)))</f>
        <v/>
      </c>
      <c r="EA42" s="392" t="str">
        <f ca="1">+IF(OFFSET('Hygiene Data'!$H$11,0,10*ROW('Hygiene Data'!H36))="","",OFFSET('Hygiene Data'!$H$11,0,10*ROW('Hygiene Data'!H36)))</f>
        <v/>
      </c>
      <c r="EB42" s="392" t="str">
        <f ca="1">+IF(OFFSET('Hygiene Data'!$H$12,0,10*ROW('Hygiene Data'!H36))="","",OFFSET('Hygiene Data'!$H$12,0,10*ROW('Hygiene Data'!H36)))</f>
        <v/>
      </c>
      <c r="EC42" s="392" t="str">
        <f ca="1">+IF(OFFSET('Hygiene Data'!$H$13,0,10*ROW('Hygiene Data'!H36))="","",OFFSET('Hygiene Data'!$H$13,0,10*ROW('Hygiene Data'!H36)))</f>
        <v/>
      </c>
      <c r="ED42" s="392" t="str">
        <f ca="1">+IF(OFFSET('Hygiene Data'!$I$11,0,10*ROW('Hygiene Data'!I36))="","",OFFSET('Hygiene Data'!$I$11,0,10*ROW('Hygiene Data'!I36)))</f>
        <v/>
      </c>
      <c r="EE42" s="392" t="str">
        <f ca="1">+IF(OFFSET('Hygiene Data'!$I$12,0,10*ROW('Hygiene Data'!I36))="","",OFFSET('Hygiene Data'!$I$12,0,10*ROW('Hygiene Data'!I36)))</f>
        <v/>
      </c>
      <c r="EF42" s="392" t="str">
        <f ca="1">+IF(OFFSET('Hygiene Data'!$I$13,0,10*ROW('Hygiene Data'!I36))="","",OFFSET('Hygiene Data'!$I$13,0,10*ROW('Hygiene Data'!I36)))</f>
        <v/>
      </c>
    </row>
    <row r="43" spans="1:136" x14ac:dyDescent="0.25">
      <c r="A43" s="501" t="str">
        <f ca="1">+IF(OFFSET('Water Data'!$B$2,0,10*ROW('Water Data'!E37))="","",OFFSET('Water Data'!$B$2,0,10*ROW('Water Data'!E37)))</f>
        <v/>
      </c>
      <c r="B43" s="50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8" t="str">
        <f t="shared" ca="1" si="0"/>
        <v/>
      </c>
      <c r="D43" s="52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2" t="str">
        <f ca="1">+IF(OFFSET('Water Data'!$D$27,0,10*ROW('Water Data'!D37))="","",OFFSET('Water Data'!$D$27,0,10*ROW('Water Data'!D37)))</f>
        <v/>
      </c>
      <c r="BT43" s="392" t="str">
        <f ca="1">+IF(OFFSET('Water Data'!$D$28,0,10*ROW('Water Data'!D37))="","",OFFSET('Water Data'!$D$28,0,10*ROW('Water Data'!D37)))</f>
        <v/>
      </c>
      <c r="BU43" s="392" t="str">
        <f ca="1">+IF(OFFSET('Water Data'!$D$29,0,10*ROW('Water Data'!D37))="","",OFFSET('Water Data'!$D$29,0,10*ROW('Water Data'!D37)))</f>
        <v/>
      </c>
      <c r="BV43" s="392" t="str">
        <f ca="1">+IF(OFFSET('Water Data'!$E$27,0,10*ROW('Water Data'!E37))="","",OFFSET('Water Data'!$E$27,0,10*ROW('Water Data'!E37)))</f>
        <v/>
      </c>
      <c r="BW43" s="392" t="str">
        <f ca="1">+IF(OFFSET('Water Data'!$E$28,0,10*ROW('Water Data'!E37))="","",OFFSET('Water Data'!$E$28,0,10*ROW('Water Data'!E37)))</f>
        <v/>
      </c>
      <c r="BX43" s="392" t="str">
        <f ca="1">+IF(OFFSET('Water Data'!$E$29,0,10*ROW('Water Data'!E37))="","",OFFSET('Water Data'!$E$29,0,10*ROW('Water Data'!E37)))</f>
        <v/>
      </c>
      <c r="BY43" s="392" t="str">
        <f ca="1">+IF(OFFSET('Water Data'!$F$27,0,10*ROW('Water Data'!F37))="","",OFFSET('Water Data'!$F$27,0,10*ROW('Water Data'!F37)))</f>
        <v/>
      </c>
      <c r="BZ43" s="392" t="str">
        <f ca="1">+IF(OFFSET('Water Data'!$F$28,0,10*ROW('Water Data'!F37))="","",OFFSET('Water Data'!$F$28,0,10*ROW('Water Data'!F37)))</f>
        <v/>
      </c>
      <c r="CA43" s="392" t="str">
        <f ca="1">+IF(OFFSET('Water Data'!$F$29,0,10*ROW('Water Data'!F37))="","",OFFSET('Water Data'!$F$29,0,10*ROW('Water Data'!F37)))</f>
        <v/>
      </c>
      <c r="CB43" s="392" t="str">
        <f ca="1">+IF(OFFSET('Water Data'!$G$27,0,10*ROW('Water Data'!G37))="","",OFFSET('Water Data'!$G$27,0,10*ROW('Water Data'!G37)))</f>
        <v/>
      </c>
      <c r="CC43" s="392" t="str">
        <f ca="1">+IF(OFFSET('Water Data'!$G$28,0,10*ROW('Water Data'!G37))="","",OFFSET('Water Data'!$G$28,0,10*ROW('Water Data'!G37)))</f>
        <v/>
      </c>
      <c r="CD43" s="392" t="str">
        <f ca="1">+IF(OFFSET('Water Data'!$G$29,0,10*ROW('Water Data'!G37))="","",OFFSET('Water Data'!$G$29,0,10*ROW('Water Data'!G37)))</f>
        <v/>
      </c>
      <c r="CE43" s="392" t="str">
        <f ca="1">+IF(OFFSET('Water Data'!$H$27,0,10*ROW('Water Data'!H37))="","",OFFSET('Water Data'!$H$27,0,10*ROW('Water Data'!H37)))</f>
        <v/>
      </c>
      <c r="CF43" s="392" t="str">
        <f ca="1">+IF(OFFSET('Water Data'!$H$28,0,10*ROW('Water Data'!H37))="","",OFFSET('Water Data'!$H$28,0,10*ROW('Water Data'!H37)))</f>
        <v/>
      </c>
      <c r="CG43" s="392" t="str">
        <f ca="1">+IF(OFFSET('Water Data'!$H$29,0,10*ROW('Water Data'!H37))="","",OFFSET('Water Data'!$H$29,0,10*ROW('Water Data'!H37)))</f>
        <v/>
      </c>
      <c r="CH43" s="392" t="str">
        <f ca="1">+IF(OFFSET('Water Data'!$I$27,0,10*ROW('Water Data'!I37))="","",OFFSET('Water Data'!$I$27,0,10*ROW('Water Data'!I37)))</f>
        <v/>
      </c>
      <c r="CI43" s="392" t="str">
        <f ca="1">+IF(OFFSET('Water Data'!$I$28,0,10*ROW('Water Data'!I37))="","",OFFSET('Water Data'!$I$28,0,10*ROW('Water Data'!I37)))</f>
        <v/>
      </c>
      <c r="CJ43" s="392" t="str">
        <f ca="1">+IF(OFFSET('Water Data'!$I$29,0,10*ROW('Water Data'!I37))="","",OFFSET('Water Data'!$I$29,0,10*ROW('Water Data'!I37)))</f>
        <v/>
      </c>
      <c r="CK43" s="392" t="str">
        <f ca="1">+IF(OFFSET('Sanitation Data'!$D$28,0,10*ROW('Sanitation Data'!D37))="","",OFFSET('Sanitation Data'!$D$28,0,10*ROW('Sanitation Data'!D37)))</f>
        <v/>
      </c>
      <c r="CL43" s="392" t="str">
        <f ca="1">+IF(OFFSET('Sanitation Data'!$D$29,0,10*ROW('Sanitation Data'!D37))="","",OFFSET('Sanitation Data'!$D$29,0,10*ROW('Sanitation Data'!D37)))</f>
        <v/>
      </c>
      <c r="CM43" s="392" t="str">
        <f ca="1">+IF(OFFSET('Sanitation Data'!$D$30,0,10*ROW('Sanitation Data'!D37))="","",OFFSET('Sanitation Data'!$D$30,0,10*ROW('Sanitation Data'!D37)))</f>
        <v/>
      </c>
      <c r="CN43" s="392" t="str">
        <f ca="1">+IF(OFFSET('Sanitation Data'!$D$31,0,10*ROW('Sanitation Data'!D37))="","",OFFSET('Sanitation Data'!$D$31,0,10*ROW('Sanitation Data'!D37)))</f>
        <v/>
      </c>
      <c r="CO43" s="392" t="str">
        <f ca="1">+IF(OFFSET('Sanitation Data'!$D$32,0,10*ROW('Sanitation Data'!D37))="","",OFFSET('Sanitation Data'!$D$32,0,10*ROW('Sanitation Data'!D37)))</f>
        <v/>
      </c>
      <c r="CP43" s="392" t="str">
        <f ca="1">+IF(OFFSET('Sanitation Data'!$E$28,0,10*ROW('Sanitation Data'!E37))="","",OFFSET('Sanitation Data'!$E$28,0,10*ROW('Sanitation Data'!E37)))</f>
        <v/>
      </c>
      <c r="CQ43" s="392" t="str">
        <f ca="1">+IF(OFFSET('Sanitation Data'!$E$29,0,10*ROW('Sanitation Data'!E37))="","",OFFSET('Sanitation Data'!$E$29,0,10*ROW('Sanitation Data'!E37)))</f>
        <v/>
      </c>
      <c r="CR43" s="392" t="str">
        <f ca="1">+IF(OFFSET('Sanitation Data'!$E$30,0,10*ROW('Sanitation Data'!E37))="","",OFFSET('Sanitation Data'!$E$30,0,10*ROW('Sanitation Data'!E37)))</f>
        <v/>
      </c>
      <c r="CS43" s="392" t="str">
        <f ca="1">+IF(OFFSET('Sanitation Data'!$E$31,0,10*ROW('Sanitation Data'!E37))="","",OFFSET('Sanitation Data'!$E$31,0,10*ROW('Sanitation Data'!E37)))</f>
        <v/>
      </c>
      <c r="CT43" s="392" t="str">
        <f ca="1">+IF(OFFSET('Sanitation Data'!$E$32,0,10*ROW('Sanitation Data'!E37))="","",OFFSET('Sanitation Data'!$E$32,0,10*ROW('Sanitation Data'!E37)))</f>
        <v/>
      </c>
      <c r="CU43" s="392" t="str">
        <f ca="1">+IF(OFFSET('Sanitation Data'!$F$28,0,10*ROW('Sanitation Data'!F37))="","",OFFSET('Sanitation Data'!$F$28,0,10*ROW('Sanitation Data'!F37)))</f>
        <v/>
      </c>
      <c r="CV43" s="392" t="str">
        <f ca="1">+IF(OFFSET('Sanitation Data'!$F$29,0,10*ROW('Sanitation Data'!F37))="","",OFFSET('Sanitation Data'!$F$29,0,10*ROW('Sanitation Data'!F37)))</f>
        <v/>
      </c>
      <c r="CW43" s="392" t="str">
        <f ca="1">+IF(OFFSET('Sanitation Data'!$F$30,0,10*ROW('Sanitation Data'!F37))="","",OFFSET('Sanitation Data'!$F$30,0,10*ROW('Sanitation Data'!F37)))</f>
        <v/>
      </c>
      <c r="CX43" s="392" t="str">
        <f ca="1">+IF(OFFSET('Sanitation Data'!$F$31,0,10*ROW('Sanitation Data'!F37))="","",OFFSET('Sanitation Data'!$F$31,0,10*ROW('Sanitation Data'!F37)))</f>
        <v/>
      </c>
      <c r="CY43" s="392" t="str">
        <f ca="1">+IF(OFFSET('Sanitation Data'!$F$32,0,10*ROW('Sanitation Data'!F37))="","",OFFSET('Sanitation Data'!$F$32,0,10*ROW('Sanitation Data'!F37)))</f>
        <v/>
      </c>
      <c r="CZ43" s="392" t="str">
        <f ca="1">+IF(OFFSET('Sanitation Data'!$G$28,0,10*ROW('Sanitation Data'!G37))="","",OFFSET('Sanitation Data'!$G$28,0,10*ROW('Sanitation Data'!G37)))</f>
        <v/>
      </c>
      <c r="DA43" s="392" t="str">
        <f ca="1">+IF(OFFSET('Sanitation Data'!$G$29,0,10*ROW('Sanitation Data'!G37))="","",OFFSET('Sanitation Data'!$G$29,0,10*ROW('Sanitation Data'!G37)))</f>
        <v/>
      </c>
      <c r="DB43" s="392" t="str">
        <f ca="1">+IF(OFFSET('Sanitation Data'!$G$30,0,10*ROW('Sanitation Data'!G37))="","",OFFSET('Sanitation Data'!$G$30,0,10*ROW('Sanitation Data'!G37)))</f>
        <v/>
      </c>
      <c r="DC43" s="392" t="str">
        <f ca="1">+IF(OFFSET('Sanitation Data'!$G$31,0,10*ROW('Sanitation Data'!G37))="","",OFFSET('Sanitation Data'!$G$31,0,10*ROW('Sanitation Data'!G37)))</f>
        <v/>
      </c>
      <c r="DD43" s="392" t="str">
        <f ca="1">+IF(OFFSET('Sanitation Data'!$G$32,0,10*ROW('Sanitation Data'!G37))="","",OFFSET('Sanitation Data'!$G$32,0,10*ROW('Sanitation Data'!G37)))</f>
        <v/>
      </c>
      <c r="DE43" s="392" t="str">
        <f ca="1">+IF(OFFSET('Sanitation Data'!$H$28,0,10*ROW('Sanitation Data'!H37))="","",OFFSET('Sanitation Data'!$H$28,0,10*ROW('Sanitation Data'!H37)))</f>
        <v/>
      </c>
      <c r="DF43" s="392" t="str">
        <f ca="1">+IF(OFFSET('Sanitation Data'!$H$29,0,10*ROW('Sanitation Data'!H37))="","",OFFSET('Sanitation Data'!$H$29,0,10*ROW('Sanitation Data'!H37)))</f>
        <v/>
      </c>
      <c r="DG43" s="392" t="str">
        <f ca="1">+IF(OFFSET('Sanitation Data'!$H$30,0,10*ROW('Sanitation Data'!H37))="","",OFFSET('Sanitation Data'!$H$30,0,10*ROW('Sanitation Data'!H37)))</f>
        <v/>
      </c>
      <c r="DH43" s="392" t="str">
        <f ca="1">+IF(OFFSET('Sanitation Data'!$H$31,0,10*ROW('Sanitation Data'!H37))="","",OFFSET('Sanitation Data'!$H$31,0,10*ROW('Sanitation Data'!H37)))</f>
        <v/>
      </c>
      <c r="DI43" s="392" t="str">
        <f ca="1">+IF(OFFSET('Sanitation Data'!$H$32,0,10*ROW('Sanitation Data'!H37))="","",OFFSET('Sanitation Data'!$H$32,0,10*ROW('Sanitation Data'!H37)))</f>
        <v/>
      </c>
      <c r="DJ43" s="392" t="str">
        <f ca="1">+IF(OFFSET('Sanitation Data'!$I$28,0,10*ROW('Sanitation Data'!I37))="","",OFFSET('Sanitation Data'!$I$28,0,10*ROW('Sanitation Data'!I37)))</f>
        <v/>
      </c>
      <c r="DK43" s="392" t="str">
        <f ca="1">+IF(OFFSET('Sanitation Data'!$I$29,0,10*ROW('Sanitation Data'!I37))="","",OFFSET('Sanitation Data'!$I$29,0,10*ROW('Sanitation Data'!I37)))</f>
        <v/>
      </c>
      <c r="DL43" s="392" t="str">
        <f ca="1">+IF(OFFSET('Sanitation Data'!$I$30,0,10*ROW('Sanitation Data'!I37))="","",OFFSET('Sanitation Data'!$I$30,0,10*ROW('Sanitation Data'!I37)))</f>
        <v/>
      </c>
      <c r="DM43" s="392" t="str">
        <f ca="1">+IF(OFFSET('Sanitation Data'!$I$31,0,10*ROW('Sanitation Data'!I37))="","",OFFSET('Sanitation Data'!$I$31,0,10*ROW('Sanitation Data'!I37)))</f>
        <v/>
      </c>
      <c r="DN43" s="392" t="str">
        <f ca="1">+IF(OFFSET('Sanitation Data'!$I$32,0,10*ROW('Sanitation Data'!I37))="","",OFFSET('Sanitation Data'!$I$32,0,10*ROW('Sanitation Data'!I37)))</f>
        <v/>
      </c>
      <c r="DO43" s="392" t="str">
        <f ca="1">+IF(OFFSET('Hygiene Data'!$D$11,0,10*ROW('Hygiene Data'!D37))="","",OFFSET('Hygiene Data'!$D$11,0,10*ROW('Hygiene Data'!D37)))</f>
        <v/>
      </c>
      <c r="DP43" s="392" t="str">
        <f ca="1">+IF(OFFSET('Hygiene Data'!$D$12,0,10*ROW('Hygiene Data'!D37))="","",OFFSET('Hygiene Data'!$D$12,0,10*ROW('Hygiene Data'!D37)))</f>
        <v/>
      </c>
      <c r="DQ43" s="392" t="str">
        <f ca="1">+IF(OFFSET('Hygiene Data'!$D$13,0,10*ROW('Hygiene Data'!D37))="","",OFFSET('Hygiene Data'!$D$13,0,10*ROW('Hygiene Data'!D37)))</f>
        <v/>
      </c>
      <c r="DR43" s="392" t="str">
        <f ca="1">+IF(OFFSET('Hygiene Data'!$E$11,0,10*ROW('Hygiene Data'!E37))="","",OFFSET('Hygiene Data'!$E$11,0,10*ROW('Hygiene Data'!E37)))</f>
        <v/>
      </c>
      <c r="DS43" s="392" t="str">
        <f ca="1">+IF(OFFSET('Hygiene Data'!$E$12,0,10*ROW('Hygiene Data'!E37))="","",OFFSET('Hygiene Data'!$E$12,0,10*ROW('Hygiene Data'!E37)))</f>
        <v/>
      </c>
      <c r="DT43" s="392" t="str">
        <f ca="1">+IF(OFFSET('Hygiene Data'!$E$13,0,10*ROW('Hygiene Data'!E37))="","",OFFSET('Hygiene Data'!$E$13,0,10*ROW('Hygiene Data'!E37)))</f>
        <v/>
      </c>
      <c r="DU43" s="392" t="str">
        <f ca="1">+IF(OFFSET('Hygiene Data'!$F$11,0,10*ROW('Hygiene Data'!F37))="","",OFFSET('Hygiene Data'!$F$11,0,10*ROW('Hygiene Data'!F37)))</f>
        <v/>
      </c>
      <c r="DV43" s="392" t="str">
        <f ca="1">+IF(OFFSET('Hygiene Data'!$F$12,0,10*ROW('Hygiene Data'!F37))="","",OFFSET('Hygiene Data'!$F$12,0,10*ROW('Hygiene Data'!F37)))</f>
        <v/>
      </c>
      <c r="DW43" s="392" t="str">
        <f ca="1">+IF(OFFSET('Hygiene Data'!$F$13,0,10*ROW('Hygiene Data'!F37))="","",OFFSET('Hygiene Data'!$F$13,0,10*ROW('Hygiene Data'!F37)))</f>
        <v/>
      </c>
      <c r="DX43" s="392" t="str">
        <f ca="1">+IF(OFFSET('Hygiene Data'!$G$11,0,10*ROW('Hygiene Data'!G37))="","",OFFSET('Hygiene Data'!$G$11,0,10*ROW('Hygiene Data'!G37)))</f>
        <v/>
      </c>
      <c r="DY43" s="392" t="str">
        <f ca="1">+IF(OFFSET('Hygiene Data'!$G$12,0,10*ROW('Hygiene Data'!G37))="","",OFFSET('Hygiene Data'!$G$12,0,10*ROW('Hygiene Data'!G37)))</f>
        <v/>
      </c>
      <c r="DZ43" s="392" t="str">
        <f ca="1">+IF(OFFSET('Hygiene Data'!$G$13,0,10*ROW('Hygiene Data'!G37))="","",OFFSET('Hygiene Data'!$G$13,0,10*ROW('Hygiene Data'!G37)))</f>
        <v/>
      </c>
      <c r="EA43" s="392" t="str">
        <f ca="1">+IF(OFFSET('Hygiene Data'!$H$11,0,10*ROW('Hygiene Data'!H37))="","",OFFSET('Hygiene Data'!$H$11,0,10*ROW('Hygiene Data'!H37)))</f>
        <v/>
      </c>
      <c r="EB43" s="392" t="str">
        <f ca="1">+IF(OFFSET('Hygiene Data'!$H$12,0,10*ROW('Hygiene Data'!H37))="","",OFFSET('Hygiene Data'!$H$12,0,10*ROW('Hygiene Data'!H37)))</f>
        <v/>
      </c>
      <c r="EC43" s="392" t="str">
        <f ca="1">+IF(OFFSET('Hygiene Data'!$H$13,0,10*ROW('Hygiene Data'!H37))="","",OFFSET('Hygiene Data'!$H$13,0,10*ROW('Hygiene Data'!H37)))</f>
        <v/>
      </c>
      <c r="ED43" s="392" t="str">
        <f ca="1">+IF(OFFSET('Hygiene Data'!$I$11,0,10*ROW('Hygiene Data'!I37))="","",OFFSET('Hygiene Data'!$I$11,0,10*ROW('Hygiene Data'!I37)))</f>
        <v/>
      </c>
      <c r="EE43" s="392" t="str">
        <f ca="1">+IF(OFFSET('Hygiene Data'!$I$12,0,10*ROW('Hygiene Data'!I37))="","",OFFSET('Hygiene Data'!$I$12,0,10*ROW('Hygiene Data'!I37)))</f>
        <v/>
      </c>
      <c r="EF43" s="392" t="str">
        <f ca="1">+IF(OFFSET('Hygiene Data'!$I$13,0,10*ROW('Hygiene Data'!I37))="","",OFFSET('Hygiene Data'!$I$13,0,10*ROW('Hygiene Data'!I37)))</f>
        <v/>
      </c>
    </row>
    <row r="44" spans="1:136" x14ac:dyDescent="0.25">
      <c r="A44" s="501" t="str">
        <f ca="1">+IF(OFFSET('Water Data'!$B$2,0,10*ROW('Water Data'!E38))="","",OFFSET('Water Data'!$B$2,0,10*ROW('Water Data'!E38)))</f>
        <v/>
      </c>
      <c r="B44" s="50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8" t="str">
        <f t="shared" ca="1" si="0"/>
        <v/>
      </c>
      <c r="D44" s="52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2" t="str">
        <f ca="1">+IF(OFFSET('Water Data'!$D$27,0,10*ROW('Water Data'!D38))="","",OFFSET('Water Data'!$D$27,0,10*ROW('Water Data'!D38)))</f>
        <v/>
      </c>
      <c r="BT44" s="392" t="str">
        <f ca="1">+IF(OFFSET('Water Data'!$D$28,0,10*ROW('Water Data'!D38))="","",OFFSET('Water Data'!$D$28,0,10*ROW('Water Data'!D38)))</f>
        <v/>
      </c>
      <c r="BU44" s="392" t="str">
        <f ca="1">+IF(OFFSET('Water Data'!$D$29,0,10*ROW('Water Data'!D38))="","",OFFSET('Water Data'!$D$29,0,10*ROW('Water Data'!D38)))</f>
        <v/>
      </c>
      <c r="BV44" s="392" t="str">
        <f ca="1">+IF(OFFSET('Water Data'!$E$27,0,10*ROW('Water Data'!E38))="","",OFFSET('Water Data'!$E$27,0,10*ROW('Water Data'!E38)))</f>
        <v/>
      </c>
      <c r="BW44" s="392" t="str">
        <f ca="1">+IF(OFFSET('Water Data'!$E$28,0,10*ROW('Water Data'!E38))="","",OFFSET('Water Data'!$E$28,0,10*ROW('Water Data'!E38)))</f>
        <v/>
      </c>
      <c r="BX44" s="392" t="str">
        <f ca="1">+IF(OFFSET('Water Data'!$E$29,0,10*ROW('Water Data'!E38))="","",OFFSET('Water Data'!$E$29,0,10*ROW('Water Data'!E38)))</f>
        <v/>
      </c>
      <c r="BY44" s="392" t="str">
        <f ca="1">+IF(OFFSET('Water Data'!$F$27,0,10*ROW('Water Data'!F38))="","",OFFSET('Water Data'!$F$27,0,10*ROW('Water Data'!F38)))</f>
        <v/>
      </c>
      <c r="BZ44" s="392" t="str">
        <f ca="1">+IF(OFFSET('Water Data'!$F$28,0,10*ROW('Water Data'!F38))="","",OFFSET('Water Data'!$F$28,0,10*ROW('Water Data'!F38)))</f>
        <v/>
      </c>
      <c r="CA44" s="392" t="str">
        <f ca="1">+IF(OFFSET('Water Data'!$F$29,0,10*ROW('Water Data'!F38))="","",OFFSET('Water Data'!$F$29,0,10*ROW('Water Data'!F38)))</f>
        <v/>
      </c>
      <c r="CB44" s="392" t="str">
        <f ca="1">+IF(OFFSET('Water Data'!$G$27,0,10*ROW('Water Data'!G38))="","",OFFSET('Water Data'!$G$27,0,10*ROW('Water Data'!G38)))</f>
        <v/>
      </c>
      <c r="CC44" s="392" t="str">
        <f ca="1">+IF(OFFSET('Water Data'!$G$28,0,10*ROW('Water Data'!G38))="","",OFFSET('Water Data'!$G$28,0,10*ROW('Water Data'!G38)))</f>
        <v/>
      </c>
      <c r="CD44" s="392" t="str">
        <f ca="1">+IF(OFFSET('Water Data'!$G$29,0,10*ROW('Water Data'!G38))="","",OFFSET('Water Data'!$G$29,0,10*ROW('Water Data'!G38)))</f>
        <v/>
      </c>
      <c r="CE44" s="392" t="str">
        <f ca="1">+IF(OFFSET('Water Data'!$H$27,0,10*ROW('Water Data'!H38))="","",OFFSET('Water Data'!$H$27,0,10*ROW('Water Data'!H38)))</f>
        <v/>
      </c>
      <c r="CF44" s="392" t="str">
        <f ca="1">+IF(OFFSET('Water Data'!$H$28,0,10*ROW('Water Data'!H38))="","",OFFSET('Water Data'!$H$28,0,10*ROW('Water Data'!H38)))</f>
        <v/>
      </c>
      <c r="CG44" s="392" t="str">
        <f ca="1">+IF(OFFSET('Water Data'!$H$29,0,10*ROW('Water Data'!H38))="","",OFFSET('Water Data'!$H$29,0,10*ROW('Water Data'!H38)))</f>
        <v/>
      </c>
      <c r="CH44" s="392" t="str">
        <f ca="1">+IF(OFFSET('Water Data'!$I$27,0,10*ROW('Water Data'!I38))="","",OFFSET('Water Data'!$I$27,0,10*ROW('Water Data'!I38)))</f>
        <v/>
      </c>
      <c r="CI44" s="392" t="str">
        <f ca="1">+IF(OFFSET('Water Data'!$I$28,0,10*ROW('Water Data'!I38))="","",OFFSET('Water Data'!$I$28,0,10*ROW('Water Data'!I38)))</f>
        <v/>
      </c>
      <c r="CJ44" s="392" t="str">
        <f ca="1">+IF(OFFSET('Water Data'!$I$29,0,10*ROW('Water Data'!I38))="","",OFFSET('Water Data'!$I$29,0,10*ROW('Water Data'!I38)))</f>
        <v/>
      </c>
      <c r="CK44" s="392" t="str">
        <f ca="1">+IF(OFFSET('Sanitation Data'!$D$28,0,10*ROW('Sanitation Data'!D38))="","",OFFSET('Sanitation Data'!$D$28,0,10*ROW('Sanitation Data'!D38)))</f>
        <v/>
      </c>
      <c r="CL44" s="392" t="str">
        <f ca="1">+IF(OFFSET('Sanitation Data'!$D$29,0,10*ROW('Sanitation Data'!D38))="","",OFFSET('Sanitation Data'!$D$29,0,10*ROW('Sanitation Data'!D38)))</f>
        <v/>
      </c>
      <c r="CM44" s="392" t="str">
        <f ca="1">+IF(OFFSET('Sanitation Data'!$D$30,0,10*ROW('Sanitation Data'!D38))="","",OFFSET('Sanitation Data'!$D$30,0,10*ROW('Sanitation Data'!D38)))</f>
        <v/>
      </c>
      <c r="CN44" s="392" t="str">
        <f ca="1">+IF(OFFSET('Sanitation Data'!$D$31,0,10*ROW('Sanitation Data'!D38))="","",OFFSET('Sanitation Data'!$D$31,0,10*ROW('Sanitation Data'!D38)))</f>
        <v/>
      </c>
      <c r="CO44" s="392" t="str">
        <f ca="1">+IF(OFFSET('Sanitation Data'!$D$32,0,10*ROW('Sanitation Data'!D38))="","",OFFSET('Sanitation Data'!$D$32,0,10*ROW('Sanitation Data'!D38)))</f>
        <v/>
      </c>
      <c r="CP44" s="392" t="str">
        <f ca="1">+IF(OFFSET('Sanitation Data'!$E$28,0,10*ROW('Sanitation Data'!E38))="","",OFFSET('Sanitation Data'!$E$28,0,10*ROW('Sanitation Data'!E38)))</f>
        <v/>
      </c>
      <c r="CQ44" s="392" t="str">
        <f ca="1">+IF(OFFSET('Sanitation Data'!$E$29,0,10*ROW('Sanitation Data'!E38))="","",OFFSET('Sanitation Data'!$E$29,0,10*ROW('Sanitation Data'!E38)))</f>
        <v/>
      </c>
      <c r="CR44" s="392" t="str">
        <f ca="1">+IF(OFFSET('Sanitation Data'!$E$30,0,10*ROW('Sanitation Data'!E38))="","",OFFSET('Sanitation Data'!$E$30,0,10*ROW('Sanitation Data'!E38)))</f>
        <v/>
      </c>
      <c r="CS44" s="392" t="str">
        <f ca="1">+IF(OFFSET('Sanitation Data'!$E$31,0,10*ROW('Sanitation Data'!E38))="","",OFFSET('Sanitation Data'!$E$31,0,10*ROW('Sanitation Data'!E38)))</f>
        <v/>
      </c>
      <c r="CT44" s="392" t="str">
        <f ca="1">+IF(OFFSET('Sanitation Data'!$E$32,0,10*ROW('Sanitation Data'!E38))="","",OFFSET('Sanitation Data'!$E$32,0,10*ROW('Sanitation Data'!E38)))</f>
        <v/>
      </c>
      <c r="CU44" s="392" t="str">
        <f ca="1">+IF(OFFSET('Sanitation Data'!$F$28,0,10*ROW('Sanitation Data'!F38))="","",OFFSET('Sanitation Data'!$F$28,0,10*ROW('Sanitation Data'!F38)))</f>
        <v/>
      </c>
      <c r="CV44" s="392" t="str">
        <f ca="1">+IF(OFFSET('Sanitation Data'!$F$29,0,10*ROW('Sanitation Data'!F38))="","",OFFSET('Sanitation Data'!$F$29,0,10*ROW('Sanitation Data'!F38)))</f>
        <v/>
      </c>
      <c r="CW44" s="392" t="str">
        <f ca="1">+IF(OFFSET('Sanitation Data'!$F$30,0,10*ROW('Sanitation Data'!F38))="","",OFFSET('Sanitation Data'!$F$30,0,10*ROW('Sanitation Data'!F38)))</f>
        <v/>
      </c>
      <c r="CX44" s="392" t="str">
        <f ca="1">+IF(OFFSET('Sanitation Data'!$F$31,0,10*ROW('Sanitation Data'!F38))="","",OFFSET('Sanitation Data'!$F$31,0,10*ROW('Sanitation Data'!F38)))</f>
        <v/>
      </c>
      <c r="CY44" s="392" t="str">
        <f ca="1">+IF(OFFSET('Sanitation Data'!$F$32,0,10*ROW('Sanitation Data'!F38))="","",OFFSET('Sanitation Data'!$F$32,0,10*ROW('Sanitation Data'!F38)))</f>
        <v/>
      </c>
      <c r="CZ44" s="392" t="str">
        <f ca="1">+IF(OFFSET('Sanitation Data'!$G$28,0,10*ROW('Sanitation Data'!G38))="","",OFFSET('Sanitation Data'!$G$28,0,10*ROW('Sanitation Data'!G38)))</f>
        <v/>
      </c>
      <c r="DA44" s="392" t="str">
        <f ca="1">+IF(OFFSET('Sanitation Data'!$G$29,0,10*ROW('Sanitation Data'!G38))="","",OFFSET('Sanitation Data'!$G$29,0,10*ROW('Sanitation Data'!G38)))</f>
        <v/>
      </c>
      <c r="DB44" s="392" t="str">
        <f ca="1">+IF(OFFSET('Sanitation Data'!$G$30,0,10*ROW('Sanitation Data'!G38))="","",OFFSET('Sanitation Data'!$G$30,0,10*ROW('Sanitation Data'!G38)))</f>
        <v/>
      </c>
      <c r="DC44" s="392" t="str">
        <f ca="1">+IF(OFFSET('Sanitation Data'!$G$31,0,10*ROW('Sanitation Data'!G38))="","",OFFSET('Sanitation Data'!$G$31,0,10*ROW('Sanitation Data'!G38)))</f>
        <v/>
      </c>
      <c r="DD44" s="392" t="str">
        <f ca="1">+IF(OFFSET('Sanitation Data'!$G$32,0,10*ROW('Sanitation Data'!G38))="","",OFFSET('Sanitation Data'!$G$32,0,10*ROW('Sanitation Data'!G38)))</f>
        <v/>
      </c>
      <c r="DE44" s="392" t="str">
        <f ca="1">+IF(OFFSET('Sanitation Data'!$H$28,0,10*ROW('Sanitation Data'!H38))="","",OFFSET('Sanitation Data'!$H$28,0,10*ROW('Sanitation Data'!H38)))</f>
        <v/>
      </c>
      <c r="DF44" s="392" t="str">
        <f ca="1">+IF(OFFSET('Sanitation Data'!$H$29,0,10*ROW('Sanitation Data'!H38))="","",OFFSET('Sanitation Data'!$H$29,0,10*ROW('Sanitation Data'!H38)))</f>
        <v/>
      </c>
      <c r="DG44" s="392" t="str">
        <f ca="1">+IF(OFFSET('Sanitation Data'!$H$30,0,10*ROW('Sanitation Data'!H38))="","",OFFSET('Sanitation Data'!$H$30,0,10*ROW('Sanitation Data'!H38)))</f>
        <v/>
      </c>
      <c r="DH44" s="392" t="str">
        <f ca="1">+IF(OFFSET('Sanitation Data'!$H$31,0,10*ROW('Sanitation Data'!H38))="","",OFFSET('Sanitation Data'!$H$31,0,10*ROW('Sanitation Data'!H38)))</f>
        <v/>
      </c>
      <c r="DI44" s="392" t="str">
        <f ca="1">+IF(OFFSET('Sanitation Data'!$H$32,0,10*ROW('Sanitation Data'!H38))="","",OFFSET('Sanitation Data'!$H$32,0,10*ROW('Sanitation Data'!H38)))</f>
        <v/>
      </c>
      <c r="DJ44" s="392" t="str">
        <f ca="1">+IF(OFFSET('Sanitation Data'!$I$28,0,10*ROW('Sanitation Data'!I38))="","",OFFSET('Sanitation Data'!$I$28,0,10*ROW('Sanitation Data'!I38)))</f>
        <v/>
      </c>
      <c r="DK44" s="392" t="str">
        <f ca="1">+IF(OFFSET('Sanitation Data'!$I$29,0,10*ROW('Sanitation Data'!I38))="","",OFFSET('Sanitation Data'!$I$29,0,10*ROW('Sanitation Data'!I38)))</f>
        <v/>
      </c>
      <c r="DL44" s="392" t="str">
        <f ca="1">+IF(OFFSET('Sanitation Data'!$I$30,0,10*ROW('Sanitation Data'!I38))="","",OFFSET('Sanitation Data'!$I$30,0,10*ROW('Sanitation Data'!I38)))</f>
        <v/>
      </c>
      <c r="DM44" s="392" t="str">
        <f ca="1">+IF(OFFSET('Sanitation Data'!$I$31,0,10*ROW('Sanitation Data'!I38))="","",OFFSET('Sanitation Data'!$I$31,0,10*ROW('Sanitation Data'!I38)))</f>
        <v/>
      </c>
      <c r="DN44" s="392" t="str">
        <f ca="1">+IF(OFFSET('Sanitation Data'!$I$32,0,10*ROW('Sanitation Data'!I38))="","",OFFSET('Sanitation Data'!$I$32,0,10*ROW('Sanitation Data'!I38)))</f>
        <v/>
      </c>
      <c r="DO44" s="392" t="str">
        <f ca="1">+IF(OFFSET('Hygiene Data'!$D$11,0,10*ROW('Hygiene Data'!D38))="","",OFFSET('Hygiene Data'!$D$11,0,10*ROW('Hygiene Data'!D38)))</f>
        <v/>
      </c>
      <c r="DP44" s="392" t="str">
        <f ca="1">+IF(OFFSET('Hygiene Data'!$D$12,0,10*ROW('Hygiene Data'!D38))="","",OFFSET('Hygiene Data'!$D$12,0,10*ROW('Hygiene Data'!D38)))</f>
        <v/>
      </c>
      <c r="DQ44" s="392" t="str">
        <f ca="1">+IF(OFFSET('Hygiene Data'!$D$13,0,10*ROW('Hygiene Data'!D38))="","",OFFSET('Hygiene Data'!$D$13,0,10*ROW('Hygiene Data'!D38)))</f>
        <v/>
      </c>
      <c r="DR44" s="392" t="str">
        <f ca="1">+IF(OFFSET('Hygiene Data'!$E$11,0,10*ROW('Hygiene Data'!E38))="","",OFFSET('Hygiene Data'!$E$11,0,10*ROW('Hygiene Data'!E38)))</f>
        <v/>
      </c>
      <c r="DS44" s="392" t="str">
        <f ca="1">+IF(OFFSET('Hygiene Data'!$E$12,0,10*ROW('Hygiene Data'!E38))="","",OFFSET('Hygiene Data'!$E$12,0,10*ROW('Hygiene Data'!E38)))</f>
        <v/>
      </c>
      <c r="DT44" s="392" t="str">
        <f ca="1">+IF(OFFSET('Hygiene Data'!$E$13,0,10*ROW('Hygiene Data'!E38))="","",OFFSET('Hygiene Data'!$E$13,0,10*ROW('Hygiene Data'!E38)))</f>
        <v/>
      </c>
      <c r="DU44" s="392" t="str">
        <f ca="1">+IF(OFFSET('Hygiene Data'!$F$11,0,10*ROW('Hygiene Data'!F38))="","",OFFSET('Hygiene Data'!$F$11,0,10*ROW('Hygiene Data'!F38)))</f>
        <v/>
      </c>
      <c r="DV44" s="392" t="str">
        <f ca="1">+IF(OFFSET('Hygiene Data'!$F$12,0,10*ROW('Hygiene Data'!F38))="","",OFFSET('Hygiene Data'!$F$12,0,10*ROW('Hygiene Data'!F38)))</f>
        <v/>
      </c>
      <c r="DW44" s="392" t="str">
        <f ca="1">+IF(OFFSET('Hygiene Data'!$F$13,0,10*ROW('Hygiene Data'!F38))="","",OFFSET('Hygiene Data'!$F$13,0,10*ROW('Hygiene Data'!F38)))</f>
        <v/>
      </c>
      <c r="DX44" s="392" t="str">
        <f ca="1">+IF(OFFSET('Hygiene Data'!$G$11,0,10*ROW('Hygiene Data'!G38))="","",OFFSET('Hygiene Data'!$G$11,0,10*ROW('Hygiene Data'!G38)))</f>
        <v/>
      </c>
      <c r="DY44" s="392" t="str">
        <f ca="1">+IF(OFFSET('Hygiene Data'!$G$12,0,10*ROW('Hygiene Data'!G38))="","",OFFSET('Hygiene Data'!$G$12,0,10*ROW('Hygiene Data'!G38)))</f>
        <v/>
      </c>
      <c r="DZ44" s="392" t="str">
        <f ca="1">+IF(OFFSET('Hygiene Data'!$G$13,0,10*ROW('Hygiene Data'!G38))="","",OFFSET('Hygiene Data'!$G$13,0,10*ROW('Hygiene Data'!G38)))</f>
        <v/>
      </c>
      <c r="EA44" s="392" t="str">
        <f ca="1">+IF(OFFSET('Hygiene Data'!$H$11,0,10*ROW('Hygiene Data'!H38))="","",OFFSET('Hygiene Data'!$H$11,0,10*ROW('Hygiene Data'!H38)))</f>
        <v/>
      </c>
      <c r="EB44" s="392" t="str">
        <f ca="1">+IF(OFFSET('Hygiene Data'!$H$12,0,10*ROW('Hygiene Data'!H38))="","",OFFSET('Hygiene Data'!$H$12,0,10*ROW('Hygiene Data'!H38)))</f>
        <v/>
      </c>
      <c r="EC44" s="392" t="str">
        <f ca="1">+IF(OFFSET('Hygiene Data'!$H$13,0,10*ROW('Hygiene Data'!H38))="","",OFFSET('Hygiene Data'!$H$13,0,10*ROW('Hygiene Data'!H38)))</f>
        <v/>
      </c>
      <c r="ED44" s="392" t="str">
        <f ca="1">+IF(OFFSET('Hygiene Data'!$I$11,0,10*ROW('Hygiene Data'!I38))="","",OFFSET('Hygiene Data'!$I$11,0,10*ROW('Hygiene Data'!I38)))</f>
        <v/>
      </c>
      <c r="EE44" s="392" t="str">
        <f ca="1">+IF(OFFSET('Hygiene Data'!$I$12,0,10*ROW('Hygiene Data'!I38))="","",OFFSET('Hygiene Data'!$I$12,0,10*ROW('Hygiene Data'!I38)))</f>
        <v/>
      </c>
      <c r="EF44" s="392" t="str">
        <f ca="1">+IF(OFFSET('Hygiene Data'!$I$13,0,10*ROW('Hygiene Data'!I38))="","",OFFSET('Hygiene Data'!$I$13,0,10*ROW('Hygiene Data'!I38)))</f>
        <v/>
      </c>
    </row>
    <row r="45" spans="1:136" x14ac:dyDescent="0.25">
      <c r="A45" s="501" t="str">
        <f ca="1">+IF(OFFSET('Water Data'!$B$2,0,10*ROW('Water Data'!E39))="","",OFFSET('Water Data'!$B$2,0,10*ROW('Water Data'!E39)))</f>
        <v/>
      </c>
      <c r="B45" s="50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8" t="str">
        <f t="shared" ca="1" si="0"/>
        <v/>
      </c>
      <c r="D45" s="52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2" t="str">
        <f ca="1">+IF(OFFSET('Water Data'!$D$27,0,10*ROW('Water Data'!D39))="","",OFFSET('Water Data'!$D$27,0,10*ROW('Water Data'!D39)))</f>
        <v/>
      </c>
      <c r="BT45" s="392" t="str">
        <f ca="1">+IF(OFFSET('Water Data'!$D$28,0,10*ROW('Water Data'!D39))="","",OFFSET('Water Data'!$D$28,0,10*ROW('Water Data'!D39)))</f>
        <v/>
      </c>
      <c r="BU45" s="392" t="str">
        <f ca="1">+IF(OFFSET('Water Data'!$D$29,0,10*ROW('Water Data'!D39))="","",OFFSET('Water Data'!$D$29,0,10*ROW('Water Data'!D39)))</f>
        <v/>
      </c>
      <c r="BV45" s="392" t="str">
        <f ca="1">+IF(OFFSET('Water Data'!$E$27,0,10*ROW('Water Data'!E39))="","",OFFSET('Water Data'!$E$27,0,10*ROW('Water Data'!E39)))</f>
        <v/>
      </c>
      <c r="BW45" s="392" t="str">
        <f ca="1">+IF(OFFSET('Water Data'!$E$28,0,10*ROW('Water Data'!E39))="","",OFFSET('Water Data'!$E$28,0,10*ROW('Water Data'!E39)))</f>
        <v/>
      </c>
      <c r="BX45" s="392" t="str">
        <f ca="1">+IF(OFFSET('Water Data'!$E$29,0,10*ROW('Water Data'!E39))="","",OFFSET('Water Data'!$E$29,0,10*ROW('Water Data'!E39)))</f>
        <v/>
      </c>
      <c r="BY45" s="392" t="str">
        <f ca="1">+IF(OFFSET('Water Data'!$F$27,0,10*ROW('Water Data'!F39))="","",OFFSET('Water Data'!$F$27,0,10*ROW('Water Data'!F39)))</f>
        <v/>
      </c>
      <c r="BZ45" s="392" t="str">
        <f ca="1">+IF(OFFSET('Water Data'!$F$28,0,10*ROW('Water Data'!F39))="","",OFFSET('Water Data'!$F$28,0,10*ROW('Water Data'!F39)))</f>
        <v/>
      </c>
      <c r="CA45" s="392" t="str">
        <f ca="1">+IF(OFFSET('Water Data'!$F$29,0,10*ROW('Water Data'!F39))="","",OFFSET('Water Data'!$F$29,0,10*ROW('Water Data'!F39)))</f>
        <v/>
      </c>
      <c r="CB45" s="392" t="str">
        <f ca="1">+IF(OFFSET('Water Data'!$G$27,0,10*ROW('Water Data'!G39))="","",OFFSET('Water Data'!$G$27,0,10*ROW('Water Data'!G39)))</f>
        <v/>
      </c>
      <c r="CC45" s="392" t="str">
        <f ca="1">+IF(OFFSET('Water Data'!$G$28,0,10*ROW('Water Data'!G39))="","",OFFSET('Water Data'!$G$28,0,10*ROW('Water Data'!G39)))</f>
        <v/>
      </c>
      <c r="CD45" s="392" t="str">
        <f ca="1">+IF(OFFSET('Water Data'!$G$29,0,10*ROW('Water Data'!G39))="","",OFFSET('Water Data'!$G$29,0,10*ROW('Water Data'!G39)))</f>
        <v/>
      </c>
      <c r="CE45" s="392" t="str">
        <f ca="1">+IF(OFFSET('Water Data'!$H$27,0,10*ROW('Water Data'!H39))="","",OFFSET('Water Data'!$H$27,0,10*ROW('Water Data'!H39)))</f>
        <v/>
      </c>
      <c r="CF45" s="392" t="str">
        <f ca="1">+IF(OFFSET('Water Data'!$H$28,0,10*ROW('Water Data'!H39))="","",OFFSET('Water Data'!$H$28,0,10*ROW('Water Data'!H39)))</f>
        <v/>
      </c>
      <c r="CG45" s="392" t="str">
        <f ca="1">+IF(OFFSET('Water Data'!$H$29,0,10*ROW('Water Data'!H39))="","",OFFSET('Water Data'!$H$29,0,10*ROW('Water Data'!H39)))</f>
        <v/>
      </c>
      <c r="CH45" s="392" t="str">
        <f ca="1">+IF(OFFSET('Water Data'!$I$27,0,10*ROW('Water Data'!I39))="","",OFFSET('Water Data'!$I$27,0,10*ROW('Water Data'!I39)))</f>
        <v/>
      </c>
      <c r="CI45" s="392" t="str">
        <f ca="1">+IF(OFFSET('Water Data'!$I$28,0,10*ROW('Water Data'!I39))="","",OFFSET('Water Data'!$I$28,0,10*ROW('Water Data'!I39)))</f>
        <v/>
      </c>
      <c r="CJ45" s="392" t="str">
        <f ca="1">+IF(OFFSET('Water Data'!$I$29,0,10*ROW('Water Data'!I39))="","",OFFSET('Water Data'!$I$29,0,10*ROW('Water Data'!I39)))</f>
        <v/>
      </c>
      <c r="CK45" s="392" t="str">
        <f ca="1">+IF(OFFSET('Sanitation Data'!$D$28,0,10*ROW('Sanitation Data'!D39))="","",OFFSET('Sanitation Data'!$D$28,0,10*ROW('Sanitation Data'!D39)))</f>
        <v/>
      </c>
      <c r="CL45" s="392" t="str">
        <f ca="1">+IF(OFFSET('Sanitation Data'!$D$29,0,10*ROW('Sanitation Data'!D39))="","",OFFSET('Sanitation Data'!$D$29,0,10*ROW('Sanitation Data'!D39)))</f>
        <v/>
      </c>
      <c r="CM45" s="392" t="str">
        <f ca="1">+IF(OFFSET('Sanitation Data'!$D$30,0,10*ROW('Sanitation Data'!D39))="","",OFFSET('Sanitation Data'!$D$30,0,10*ROW('Sanitation Data'!D39)))</f>
        <v/>
      </c>
      <c r="CN45" s="392" t="str">
        <f ca="1">+IF(OFFSET('Sanitation Data'!$D$31,0,10*ROW('Sanitation Data'!D39))="","",OFFSET('Sanitation Data'!$D$31,0,10*ROW('Sanitation Data'!D39)))</f>
        <v/>
      </c>
      <c r="CO45" s="392" t="str">
        <f ca="1">+IF(OFFSET('Sanitation Data'!$D$32,0,10*ROW('Sanitation Data'!D39))="","",OFFSET('Sanitation Data'!$D$32,0,10*ROW('Sanitation Data'!D39)))</f>
        <v/>
      </c>
      <c r="CP45" s="392" t="str">
        <f ca="1">+IF(OFFSET('Sanitation Data'!$E$28,0,10*ROW('Sanitation Data'!E39))="","",OFFSET('Sanitation Data'!$E$28,0,10*ROW('Sanitation Data'!E39)))</f>
        <v/>
      </c>
      <c r="CQ45" s="392" t="str">
        <f ca="1">+IF(OFFSET('Sanitation Data'!$E$29,0,10*ROW('Sanitation Data'!E39))="","",OFFSET('Sanitation Data'!$E$29,0,10*ROW('Sanitation Data'!E39)))</f>
        <v/>
      </c>
      <c r="CR45" s="392" t="str">
        <f ca="1">+IF(OFFSET('Sanitation Data'!$E$30,0,10*ROW('Sanitation Data'!E39))="","",OFFSET('Sanitation Data'!$E$30,0,10*ROW('Sanitation Data'!E39)))</f>
        <v/>
      </c>
      <c r="CS45" s="392" t="str">
        <f ca="1">+IF(OFFSET('Sanitation Data'!$E$31,0,10*ROW('Sanitation Data'!E39))="","",OFFSET('Sanitation Data'!$E$31,0,10*ROW('Sanitation Data'!E39)))</f>
        <v/>
      </c>
      <c r="CT45" s="392" t="str">
        <f ca="1">+IF(OFFSET('Sanitation Data'!$E$32,0,10*ROW('Sanitation Data'!E39))="","",OFFSET('Sanitation Data'!$E$32,0,10*ROW('Sanitation Data'!E39)))</f>
        <v/>
      </c>
      <c r="CU45" s="392" t="str">
        <f ca="1">+IF(OFFSET('Sanitation Data'!$F$28,0,10*ROW('Sanitation Data'!F39))="","",OFFSET('Sanitation Data'!$F$28,0,10*ROW('Sanitation Data'!F39)))</f>
        <v/>
      </c>
      <c r="CV45" s="392" t="str">
        <f ca="1">+IF(OFFSET('Sanitation Data'!$F$29,0,10*ROW('Sanitation Data'!F39))="","",OFFSET('Sanitation Data'!$F$29,0,10*ROW('Sanitation Data'!F39)))</f>
        <v/>
      </c>
      <c r="CW45" s="392" t="str">
        <f ca="1">+IF(OFFSET('Sanitation Data'!$F$30,0,10*ROW('Sanitation Data'!F39))="","",OFFSET('Sanitation Data'!$F$30,0,10*ROW('Sanitation Data'!F39)))</f>
        <v/>
      </c>
      <c r="CX45" s="392" t="str">
        <f ca="1">+IF(OFFSET('Sanitation Data'!$F$31,0,10*ROW('Sanitation Data'!F39))="","",OFFSET('Sanitation Data'!$F$31,0,10*ROW('Sanitation Data'!F39)))</f>
        <v/>
      </c>
      <c r="CY45" s="392" t="str">
        <f ca="1">+IF(OFFSET('Sanitation Data'!$F$32,0,10*ROW('Sanitation Data'!F39))="","",OFFSET('Sanitation Data'!$F$32,0,10*ROW('Sanitation Data'!F39)))</f>
        <v/>
      </c>
      <c r="CZ45" s="392" t="str">
        <f ca="1">+IF(OFFSET('Sanitation Data'!$G$28,0,10*ROW('Sanitation Data'!G39))="","",OFFSET('Sanitation Data'!$G$28,0,10*ROW('Sanitation Data'!G39)))</f>
        <v/>
      </c>
      <c r="DA45" s="392" t="str">
        <f ca="1">+IF(OFFSET('Sanitation Data'!$G$29,0,10*ROW('Sanitation Data'!G39))="","",OFFSET('Sanitation Data'!$G$29,0,10*ROW('Sanitation Data'!G39)))</f>
        <v/>
      </c>
      <c r="DB45" s="392" t="str">
        <f ca="1">+IF(OFFSET('Sanitation Data'!$G$30,0,10*ROW('Sanitation Data'!G39))="","",OFFSET('Sanitation Data'!$G$30,0,10*ROW('Sanitation Data'!G39)))</f>
        <v/>
      </c>
      <c r="DC45" s="392" t="str">
        <f ca="1">+IF(OFFSET('Sanitation Data'!$G$31,0,10*ROW('Sanitation Data'!G39))="","",OFFSET('Sanitation Data'!$G$31,0,10*ROW('Sanitation Data'!G39)))</f>
        <v/>
      </c>
      <c r="DD45" s="392" t="str">
        <f ca="1">+IF(OFFSET('Sanitation Data'!$G$32,0,10*ROW('Sanitation Data'!G39))="","",OFFSET('Sanitation Data'!$G$32,0,10*ROW('Sanitation Data'!G39)))</f>
        <v/>
      </c>
      <c r="DE45" s="392" t="str">
        <f ca="1">+IF(OFFSET('Sanitation Data'!$H$28,0,10*ROW('Sanitation Data'!H39))="","",OFFSET('Sanitation Data'!$H$28,0,10*ROW('Sanitation Data'!H39)))</f>
        <v/>
      </c>
      <c r="DF45" s="392" t="str">
        <f ca="1">+IF(OFFSET('Sanitation Data'!$H$29,0,10*ROW('Sanitation Data'!H39))="","",OFFSET('Sanitation Data'!$H$29,0,10*ROW('Sanitation Data'!H39)))</f>
        <v/>
      </c>
      <c r="DG45" s="392" t="str">
        <f ca="1">+IF(OFFSET('Sanitation Data'!$H$30,0,10*ROW('Sanitation Data'!H39))="","",OFFSET('Sanitation Data'!$H$30,0,10*ROW('Sanitation Data'!H39)))</f>
        <v/>
      </c>
      <c r="DH45" s="392" t="str">
        <f ca="1">+IF(OFFSET('Sanitation Data'!$H$31,0,10*ROW('Sanitation Data'!H39))="","",OFFSET('Sanitation Data'!$H$31,0,10*ROW('Sanitation Data'!H39)))</f>
        <v/>
      </c>
      <c r="DI45" s="392" t="str">
        <f ca="1">+IF(OFFSET('Sanitation Data'!$H$32,0,10*ROW('Sanitation Data'!H39))="","",OFFSET('Sanitation Data'!$H$32,0,10*ROW('Sanitation Data'!H39)))</f>
        <v/>
      </c>
      <c r="DJ45" s="392" t="str">
        <f ca="1">+IF(OFFSET('Sanitation Data'!$I$28,0,10*ROW('Sanitation Data'!I39))="","",OFFSET('Sanitation Data'!$I$28,0,10*ROW('Sanitation Data'!I39)))</f>
        <v/>
      </c>
      <c r="DK45" s="392" t="str">
        <f ca="1">+IF(OFFSET('Sanitation Data'!$I$29,0,10*ROW('Sanitation Data'!I39))="","",OFFSET('Sanitation Data'!$I$29,0,10*ROW('Sanitation Data'!I39)))</f>
        <v/>
      </c>
      <c r="DL45" s="392" t="str">
        <f ca="1">+IF(OFFSET('Sanitation Data'!$I$30,0,10*ROW('Sanitation Data'!I39))="","",OFFSET('Sanitation Data'!$I$30,0,10*ROW('Sanitation Data'!I39)))</f>
        <v/>
      </c>
      <c r="DM45" s="392" t="str">
        <f ca="1">+IF(OFFSET('Sanitation Data'!$I$31,0,10*ROW('Sanitation Data'!I39))="","",OFFSET('Sanitation Data'!$I$31,0,10*ROW('Sanitation Data'!I39)))</f>
        <v/>
      </c>
      <c r="DN45" s="392" t="str">
        <f ca="1">+IF(OFFSET('Sanitation Data'!$I$32,0,10*ROW('Sanitation Data'!I39))="","",OFFSET('Sanitation Data'!$I$32,0,10*ROW('Sanitation Data'!I39)))</f>
        <v/>
      </c>
      <c r="DO45" s="392" t="str">
        <f ca="1">+IF(OFFSET('Hygiene Data'!$D$11,0,10*ROW('Hygiene Data'!D39))="","",OFFSET('Hygiene Data'!$D$11,0,10*ROW('Hygiene Data'!D39)))</f>
        <v/>
      </c>
      <c r="DP45" s="392" t="str">
        <f ca="1">+IF(OFFSET('Hygiene Data'!$D$12,0,10*ROW('Hygiene Data'!D39))="","",OFFSET('Hygiene Data'!$D$12,0,10*ROW('Hygiene Data'!D39)))</f>
        <v/>
      </c>
      <c r="DQ45" s="392" t="str">
        <f ca="1">+IF(OFFSET('Hygiene Data'!$D$13,0,10*ROW('Hygiene Data'!D39))="","",OFFSET('Hygiene Data'!$D$13,0,10*ROW('Hygiene Data'!D39)))</f>
        <v/>
      </c>
      <c r="DR45" s="392" t="str">
        <f ca="1">+IF(OFFSET('Hygiene Data'!$E$11,0,10*ROW('Hygiene Data'!E39))="","",OFFSET('Hygiene Data'!$E$11,0,10*ROW('Hygiene Data'!E39)))</f>
        <v/>
      </c>
      <c r="DS45" s="392" t="str">
        <f ca="1">+IF(OFFSET('Hygiene Data'!$E$12,0,10*ROW('Hygiene Data'!E39))="","",OFFSET('Hygiene Data'!$E$12,0,10*ROW('Hygiene Data'!E39)))</f>
        <v/>
      </c>
      <c r="DT45" s="392" t="str">
        <f ca="1">+IF(OFFSET('Hygiene Data'!$E$13,0,10*ROW('Hygiene Data'!E39))="","",OFFSET('Hygiene Data'!$E$13,0,10*ROW('Hygiene Data'!E39)))</f>
        <v/>
      </c>
      <c r="DU45" s="392" t="str">
        <f ca="1">+IF(OFFSET('Hygiene Data'!$F$11,0,10*ROW('Hygiene Data'!F39))="","",OFFSET('Hygiene Data'!$F$11,0,10*ROW('Hygiene Data'!F39)))</f>
        <v/>
      </c>
      <c r="DV45" s="392" t="str">
        <f ca="1">+IF(OFFSET('Hygiene Data'!$F$12,0,10*ROW('Hygiene Data'!F39))="","",OFFSET('Hygiene Data'!$F$12,0,10*ROW('Hygiene Data'!F39)))</f>
        <v/>
      </c>
      <c r="DW45" s="392" t="str">
        <f ca="1">+IF(OFFSET('Hygiene Data'!$F$13,0,10*ROW('Hygiene Data'!F39))="","",OFFSET('Hygiene Data'!$F$13,0,10*ROW('Hygiene Data'!F39)))</f>
        <v/>
      </c>
      <c r="DX45" s="392" t="str">
        <f ca="1">+IF(OFFSET('Hygiene Data'!$G$11,0,10*ROW('Hygiene Data'!G39))="","",OFFSET('Hygiene Data'!$G$11,0,10*ROW('Hygiene Data'!G39)))</f>
        <v/>
      </c>
      <c r="DY45" s="392" t="str">
        <f ca="1">+IF(OFFSET('Hygiene Data'!$G$12,0,10*ROW('Hygiene Data'!G39))="","",OFFSET('Hygiene Data'!$G$12,0,10*ROW('Hygiene Data'!G39)))</f>
        <v/>
      </c>
      <c r="DZ45" s="392" t="str">
        <f ca="1">+IF(OFFSET('Hygiene Data'!$G$13,0,10*ROW('Hygiene Data'!G39))="","",OFFSET('Hygiene Data'!$G$13,0,10*ROW('Hygiene Data'!G39)))</f>
        <v/>
      </c>
      <c r="EA45" s="392" t="str">
        <f ca="1">+IF(OFFSET('Hygiene Data'!$H$11,0,10*ROW('Hygiene Data'!H39))="","",OFFSET('Hygiene Data'!$H$11,0,10*ROW('Hygiene Data'!H39)))</f>
        <v/>
      </c>
      <c r="EB45" s="392" t="str">
        <f ca="1">+IF(OFFSET('Hygiene Data'!$H$12,0,10*ROW('Hygiene Data'!H39))="","",OFFSET('Hygiene Data'!$H$12,0,10*ROW('Hygiene Data'!H39)))</f>
        <v/>
      </c>
      <c r="EC45" s="392" t="str">
        <f ca="1">+IF(OFFSET('Hygiene Data'!$H$13,0,10*ROW('Hygiene Data'!H39))="","",OFFSET('Hygiene Data'!$H$13,0,10*ROW('Hygiene Data'!H39)))</f>
        <v/>
      </c>
      <c r="ED45" s="392" t="str">
        <f ca="1">+IF(OFFSET('Hygiene Data'!$I$11,0,10*ROW('Hygiene Data'!I39))="","",OFFSET('Hygiene Data'!$I$11,0,10*ROW('Hygiene Data'!I39)))</f>
        <v/>
      </c>
      <c r="EE45" s="392" t="str">
        <f ca="1">+IF(OFFSET('Hygiene Data'!$I$12,0,10*ROW('Hygiene Data'!I39))="","",OFFSET('Hygiene Data'!$I$12,0,10*ROW('Hygiene Data'!I39)))</f>
        <v/>
      </c>
      <c r="EF45" s="392" t="str">
        <f ca="1">+IF(OFFSET('Hygiene Data'!$I$13,0,10*ROW('Hygiene Data'!I39))="","",OFFSET('Hygiene Data'!$I$13,0,10*ROW('Hygiene Data'!I39)))</f>
        <v/>
      </c>
    </row>
    <row r="46" spans="1:136" x14ac:dyDescent="0.25">
      <c r="A46" s="501" t="str">
        <f ca="1">+IF(OFFSET('Water Data'!$B$2,0,10*ROW('Water Data'!E40))="","",OFFSET('Water Data'!$B$2,0,10*ROW('Water Data'!E40)))</f>
        <v/>
      </c>
      <c r="B46" s="50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8" t="str">
        <f t="shared" ca="1" si="0"/>
        <v/>
      </c>
      <c r="D46" s="52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2" t="str">
        <f ca="1">+IF(OFFSET('Water Data'!$D$27,0,10*ROW('Water Data'!D40))="","",OFFSET('Water Data'!$D$27,0,10*ROW('Water Data'!D40)))</f>
        <v/>
      </c>
      <c r="BT46" s="392" t="str">
        <f ca="1">+IF(OFFSET('Water Data'!$D$28,0,10*ROW('Water Data'!D40))="","",OFFSET('Water Data'!$D$28,0,10*ROW('Water Data'!D40)))</f>
        <v/>
      </c>
      <c r="BU46" s="392" t="str">
        <f ca="1">+IF(OFFSET('Water Data'!$D$29,0,10*ROW('Water Data'!D40))="","",OFFSET('Water Data'!$D$29,0,10*ROW('Water Data'!D40)))</f>
        <v/>
      </c>
      <c r="BV46" s="392" t="str">
        <f ca="1">+IF(OFFSET('Water Data'!$E$27,0,10*ROW('Water Data'!E40))="","",OFFSET('Water Data'!$E$27,0,10*ROW('Water Data'!E40)))</f>
        <v/>
      </c>
      <c r="BW46" s="392" t="str">
        <f ca="1">+IF(OFFSET('Water Data'!$E$28,0,10*ROW('Water Data'!E40))="","",OFFSET('Water Data'!$E$28,0,10*ROW('Water Data'!E40)))</f>
        <v/>
      </c>
      <c r="BX46" s="392" t="str">
        <f ca="1">+IF(OFFSET('Water Data'!$E$29,0,10*ROW('Water Data'!E40))="","",OFFSET('Water Data'!$E$29,0,10*ROW('Water Data'!E40)))</f>
        <v/>
      </c>
      <c r="BY46" s="392" t="str">
        <f ca="1">+IF(OFFSET('Water Data'!$F$27,0,10*ROW('Water Data'!F40))="","",OFFSET('Water Data'!$F$27,0,10*ROW('Water Data'!F40)))</f>
        <v/>
      </c>
      <c r="BZ46" s="392" t="str">
        <f ca="1">+IF(OFFSET('Water Data'!$F$28,0,10*ROW('Water Data'!F40))="","",OFFSET('Water Data'!$F$28,0,10*ROW('Water Data'!F40)))</f>
        <v/>
      </c>
      <c r="CA46" s="392" t="str">
        <f ca="1">+IF(OFFSET('Water Data'!$F$29,0,10*ROW('Water Data'!F40))="","",OFFSET('Water Data'!$F$29,0,10*ROW('Water Data'!F40)))</f>
        <v/>
      </c>
      <c r="CB46" s="392" t="str">
        <f ca="1">+IF(OFFSET('Water Data'!$G$27,0,10*ROW('Water Data'!G40))="","",OFFSET('Water Data'!$G$27,0,10*ROW('Water Data'!G40)))</f>
        <v/>
      </c>
      <c r="CC46" s="392" t="str">
        <f ca="1">+IF(OFFSET('Water Data'!$G$28,0,10*ROW('Water Data'!G40))="","",OFFSET('Water Data'!$G$28,0,10*ROW('Water Data'!G40)))</f>
        <v/>
      </c>
      <c r="CD46" s="392" t="str">
        <f ca="1">+IF(OFFSET('Water Data'!$G$29,0,10*ROW('Water Data'!G40))="","",OFFSET('Water Data'!$G$29,0,10*ROW('Water Data'!G40)))</f>
        <v/>
      </c>
      <c r="CE46" s="392" t="str">
        <f ca="1">+IF(OFFSET('Water Data'!$H$27,0,10*ROW('Water Data'!H40))="","",OFFSET('Water Data'!$H$27,0,10*ROW('Water Data'!H40)))</f>
        <v/>
      </c>
      <c r="CF46" s="392" t="str">
        <f ca="1">+IF(OFFSET('Water Data'!$H$28,0,10*ROW('Water Data'!H40))="","",OFFSET('Water Data'!$H$28,0,10*ROW('Water Data'!H40)))</f>
        <v/>
      </c>
      <c r="CG46" s="392" t="str">
        <f ca="1">+IF(OFFSET('Water Data'!$H$29,0,10*ROW('Water Data'!H40))="","",OFFSET('Water Data'!$H$29,0,10*ROW('Water Data'!H40)))</f>
        <v/>
      </c>
      <c r="CH46" s="392" t="str">
        <f ca="1">+IF(OFFSET('Water Data'!$I$27,0,10*ROW('Water Data'!I40))="","",OFFSET('Water Data'!$I$27,0,10*ROW('Water Data'!I40)))</f>
        <v/>
      </c>
      <c r="CI46" s="392" t="str">
        <f ca="1">+IF(OFFSET('Water Data'!$I$28,0,10*ROW('Water Data'!I40))="","",OFFSET('Water Data'!$I$28,0,10*ROW('Water Data'!I40)))</f>
        <v/>
      </c>
      <c r="CJ46" s="392" t="str">
        <f ca="1">+IF(OFFSET('Water Data'!$I$29,0,10*ROW('Water Data'!I40))="","",OFFSET('Water Data'!$I$29,0,10*ROW('Water Data'!I40)))</f>
        <v/>
      </c>
      <c r="CK46" s="392" t="str">
        <f ca="1">+IF(OFFSET('Sanitation Data'!$D$28,0,10*ROW('Sanitation Data'!D40))="","",OFFSET('Sanitation Data'!$D$28,0,10*ROW('Sanitation Data'!D40)))</f>
        <v/>
      </c>
      <c r="CL46" s="392" t="str">
        <f ca="1">+IF(OFFSET('Sanitation Data'!$D$29,0,10*ROW('Sanitation Data'!D40))="","",OFFSET('Sanitation Data'!$D$29,0,10*ROW('Sanitation Data'!D40)))</f>
        <v/>
      </c>
      <c r="CM46" s="392" t="str">
        <f ca="1">+IF(OFFSET('Sanitation Data'!$D$30,0,10*ROW('Sanitation Data'!D40))="","",OFFSET('Sanitation Data'!$D$30,0,10*ROW('Sanitation Data'!D40)))</f>
        <v/>
      </c>
      <c r="CN46" s="392" t="str">
        <f ca="1">+IF(OFFSET('Sanitation Data'!$D$31,0,10*ROW('Sanitation Data'!D40))="","",OFFSET('Sanitation Data'!$D$31,0,10*ROW('Sanitation Data'!D40)))</f>
        <v/>
      </c>
      <c r="CO46" s="392" t="str">
        <f ca="1">+IF(OFFSET('Sanitation Data'!$D$32,0,10*ROW('Sanitation Data'!D40))="","",OFFSET('Sanitation Data'!$D$32,0,10*ROW('Sanitation Data'!D40)))</f>
        <v/>
      </c>
      <c r="CP46" s="392" t="str">
        <f ca="1">+IF(OFFSET('Sanitation Data'!$E$28,0,10*ROW('Sanitation Data'!E40))="","",OFFSET('Sanitation Data'!$E$28,0,10*ROW('Sanitation Data'!E40)))</f>
        <v/>
      </c>
      <c r="CQ46" s="392" t="str">
        <f ca="1">+IF(OFFSET('Sanitation Data'!$E$29,0,10*ROW('Sanitation Data'!E40))="","",OFFSET('Sanitation Data'!$E$29,0,10*ROW('Sanitation Data'!E40)))</f>
        <v/>
      </c>
      <c r="CR46" s="392" t="str">
        <f ca="1">+IF(OFFSET('Sanitation Data'!$E$30,0,10*ROW('Sanitation Data'!E40))="","",OFFSET('Sanitation Data'!$E$30,0,10*ROW('Sanitation Data'!E40)))</f>
        <v/>
      </c>
      <c r="CS46" s="392" t="str">
        <f ca="1">+IF(OFFSET('Sanitation Data'!$E$31,0,10*ROW('Sanitation Data'!E40))="","",OFFSET('Sanitation Data'!$E$31,0,10*ROW('Sanitation Data'!E40)))</f>
        <v/>
      </c>
      <c r="CT46" s="392" t="str">
        <f ca="1">+IF(OFFSET('Sanitation Data'!$E$32,0,10*ROW('Sanitation Data'!E40))="","",OFFSET('Sanitation Data'!$E$32,0,10*ROW('Sanitation Data'!E40)))</f>
        <v/>
      </c>
      <c r="CU46" s="392" t="str">
        <f ca="1">+IF(OFFSET('Sanitation Data'!$F$28,0,10*ROW('Sanitation Data'!F40))="","",OFFSET('Sanitation Data'!$F$28,0,10*ROW('Sanitation Data'!F40)))</f>
        <v/>
      </c>
      <c r="CV46" s="392" t="str">
        <f ca="1">+IF(OFFSET('Sanitation Data'!$F$29,0,10*ROW('Sanitation Data'!F40))="","",OFFSET('Sanitation Data'!$F$29,0,10*ROW('Sanitation Data'!F40)))</f>
        <v/>
      </c>
      <c r="CW46" s="392" t="str">
        <f ca="1">+IF(OFFSET('Sanitation Data'!$F$30,0,10*ROW('Sanitation Data'!F40))="","",OFFSET('Sanitation Data'!$F$30,0,10*ROW('Sanitation Data'!F40)))</f>
        <v/>
      </c>
      <c r="CX46" s="392" t="str">
        <f ca="1">+IF(OFFSET('Sanitation Data'!$F$31,0,10*ROW('Sanitation Data'!F40))="","",OFFSET('Sanitation Data'!$F$31,0,10*ROW('Sanitation Data'!F40)))</f>
        <v/>
      </c>
      <c r="CY46" s="392" t="str">
        <f ca="1">+IF(OFFSET('Sanitation Data'!$F$32,0,10*ROW('Sanitation Data'!F40))="","",OFFSET('Sanitation Data'!$F$32,0,10*ROW('Sanitation Data'!F40)))</f>
        <v/>
      </c>
      <c r="CZ46" s="392" t="str">
        <f ca="1">+IF(OFFSET('Sanitation Data'!$G$28,0,10*ROW('Sanitation Data'!G40))="","",OFFSET('Sanitation Data'!$G$28,0,10*ROW('Sanitation Data'!G40)))</f>
        <v/>
      </c>
      <c r="DA46" s="392" t="str">
        <f ca="1">+IF(OFFSET('Sanitation Data'!$G$29,0,10*ROW('Sanitation Data'!G40))="","",OFFSET('Sanitation Data'!$G$29,0,10*ROW('Sanitation Data'!G40)))</f>
        <v/>
      </c>
      <c r="DB46" s="392" t="str">
        <f ca="1">+IF(OFFSET('Sanitation Data'!$G$30,0,10*ROW('Sanitation Data'!G40))="","",OFFSET('Sanitation Data'!$G$30,0,10*ROW('Sanitation Data'!G40)))</f>
        <v/>
      </c>
      <c r="DC46" s="392" t="str">
        <f ca="1">+IF(OFFSET('Sanitation Data'!$G$31,0,10*ROW('Sanitation Data'!G40))="","",OFFSET('Sanitation Data'!$G$31,0,10*ROW('Sanitation Data'!G40)))</f>
        <v/>
      </c>
      <c r="DD46" s="392" t="str">
        <f ca="1">+IF(OFFSET('Sanitation Data'!$G$32,0,10*ROW('Sanitation Data'!G40))="","",OFFSET('Sanitation Data'!$G$32,0,10*ROW('Sanitation Data'!G40)))</f>
        <v/>
      </c>
      <c r="DE46" s="392" t="str">
        <f ca="1">+IF(OFFSET('Sanitation Data'!$H$28,0,10*ROW('Sanitation Data'!H40))="","",OFFSET('Sanitation Data'!$H$28,0,10*ROW('Sanitation Data'!H40)))</f>
        <v/>
      </c>
      <c r="DF46" s="392" t="str">
        <f ca="1">+IF(OFFSET('Sanitation Data'!$H$29,0,10*ROW('Sanitation Data'!H40))="","",OFFSET('Sanitation Data'!$H$29,0,10*ROW('Sanitation Data'!H40)))</f>
        <v/>
      </c>
      <c r="DG46" s="392" t="str">
        <f ca="1">+IF(OFFSET('Sanitation Data'!$H$30,0,10*ROW('Sanitation Data'!H40))="","",OFFSET('Sanitation Data'!$H$30,0,10*ROW('Sanitation Data'!H40)))</f>
        <v/>
      </c>
      <c r="DH46" s="392" t="str">
        <f ca="1">+IF(OFFSET('Sanitation Data'!$H$31,0,10*ROW('Sanitation Data'!H40))="","",OFFSET('Sanitation Data'!$H$31,0,10*ROW('Sanitation Data'!H40)))</f>
        <v/>
      </c>
      <c r="DI46" s="392" t="str">
        <f ca="1">+IF(OFFSET('Sanitation Data'!$H$32,0,10*ROW('Sanitation Data'!H40))="","",OFFSET('Sanitation Data'!$H$32,0,10*ROW('Sanitation Data'!H40)))</f>
        <v/>
      </c>
      <c r="DJ46" s="392" t="str">
        <f ca="1">+IF(OFFSET('Sanitation Data'!$I$28,0,10*ROW('Sanitation Data'!I40))="","",OFFSET('Sanitation Data'!$I$28,0,10*ROW('Sanitation Data'!I40)))</f>
        <v/>
      </c>
      <c r="DK46" s="392" t="str">
        <f ca="1">+IF(OFFSET('Sanitation Data'!$I$29,0,10*ROW('Sanitation Data'!I40))="","",OFFSET('Sanitation Data'!$I$29,0,10*ROW('Sanitation Data'!I40)))</f>
        <v/>
      </c>
      <c r="DL46" s="392" t="str">
        <f ca="1">+IF(OFFSET('Sanitation Data'!$I$30,0,10*ROW('Sanitation Data'!I40))="","",OFFSET('Sanitation Data'!$I$30,0,10*ROW('Sanitation Data'!I40)))</f>
        <v/>
      </c>
      <c r="DM46" s="392" t="str">
        <f ca="1">+IF(OFFSET('Sanitation Data'!$I$31,0,10*ROW('Sanitation Data'!I40))="","",OFFSET('Sanitation Data'!$I$31,0,10*ROW('Sanitation Data'!I40)))</f>
        <v/>
      </c>
      <c r="DN46" s="392" t="str">
        <f ca="1">+IF(OFFSET('Sanitation Data'!$I$32,0,10*ROW('Sanitation Data'!I40))="","",OFFSET('Sanitation Data'!$I$32,0,10*ROW('Sanitation Data'!I40)))</f>
        <v/>
      </c>
      <c r="DO46" s="392" t="str">
        <f ca="1">+IF(OFFSET('Hygiene Data'!$D$11,0,10*ROW('Hygiene Data'!D40))="","",OFFSET('Hygiene Data'!$D$11,0,10*ROW('Hygiene Data'!D40)))</f>
        <v/>
      </c>
      <c r="DP46" s="392" t="str">
        <f ca="1">+IF(OFFSET('Hygiene Data'!$D$12,0,10*ROW('Hygiene Data'!D40))="","",OFFSET('Hygiene Data'!$D$12,0,10*ROW('Hygiene Data'!D40)))</f>
        <v/>
      </c>
      <c r="DQ46" s="392" t="str">
        <f ca="1">+IF(OFFSET('Hygiene Data'!$D$13,0,10*ROW('Hygiene Data'!D40))="","",OFFSET('Hygiene Data'!$D$13,0,10*ROW('Hygiene Data'!D40)))</f>
        <v/>
      </c>
      <c r="DR46" s="392" t="str">
        <f ca="1">+IF(OFFSET('Hygiene Data'!$E$11,0,10*ROW('Hygiene Data'!E40))="","",OFFSET('Hygiene Data'!$E$11,0,10*ROW('Hygiene Data'!E40)))</f>
        <v/>
      </c>
      <c r="DS46" s="392" t="str">
        <f ca="1">+IF(OFFSET('Hygiene Data'!$E$12,0,10*ROW('Hygiene Data'!E40))="","",OFFSET('Hygiene Data'!$E$12,0,10*ROW('Hygiene Data'!E40)))</f>
        <v/>
      </c>
      <c r="DT46" s="392" t="str">
        <f ca="1">+IF(OFFSET('Hygiene Data'!$E$13,0,10*ROW('Hygiene Data'!E40))="","",OFFSET('Hygiene Data'!$E$13,0,10*ROW('Hygiene Data'!E40)))</f>
        <v/>
      </c>
      <c r="DU46" s="392" t="str">
        <f ca="1">+IF(OFFSET('Hygiene Data'!$F$11,0,10*ROW('Hygiene Data'!F40))="","",OFFSET('Hygiene Data'!$F$11,0,10*ROW('Hygiene Data'!F40)))</f>
        <v/>
      </c>
      <c r="DV46" s="392" t="str">
        <f ca="1">+IF(OFFSET('Hygiene Data'!$F$12,0,10*ROW('Hygiene Data'!F40))="","",OFFSET('Hygiene Data'!$F$12,0,10*ROW('Hygiene Data'!F40)))</f>
        <v/>
      </c>
      <c r="DW46" s="392" t="str">
        <f ca="1">+IF(OFFSET('Hygiene Data'!$F$13,0,10*ROW('Hygiene Data'!F40))="","",OFFSET('Hygiene Data'!$F$13,0,10*ROW('Hygiene Data'!F40)))</f>
        <v/>
      </c>
      <c r="DX46" s="392" t="str">
        <f ca="1">+IF(OFFSET('Hygiene Data'!$G$11,0,10*ROW('Hygiene Data'!G40))="","",OFFSET('Hygiene Data'!$G$11,0,10*ROW('Hygiene Data'!G40)))</f>
        <v/>
      </c>
      <c r="DY46" s="392" t="str">
        <f ca="1">+IF(OFFSET('Hygiene Data'!$G$12,0,10*ROW('Hygiene Data'!G40))="","",OFFSET('Hygiene Data'!$G$12,0,10*ROW('Hygiene Data'!G40)))</f>
        <v/>
      </c>
      <c r="DZ46" s="392" t="str">
        <f ca="1">+IF(OFFSET('Hygiene Data'!$G$13,0,10*ROW('Hygiene Data'!G40))="","",OFFSET('Hygiene Data'!$G$13,0,10*ROW('Hygiene Data'!G40)))</f>
        <v/>
      </c>
      <c r="EA46" s="392" t="str">
        <f ca="1">+IF(OFFSET('Hygiene Data'!$H$11,0,10*ROW('Hygiene Data'!H40))="","",OFFSET('Hygiene Data'!$H$11,0,10*ROW('Hygiene Data'!H40)))</f>
        <v/>
      </c>
      <c r="EB46" s="392" t="str">
        <f ca="1">+IF(OFFSET('Hygiene Data'!$H$12,0,10*ROW('Hygiene Data'!H40))="","",OFFSET('Hygiene Data'!$H$12,0,10*ROW('Hygiene Data'!H40)))</f>
        <v/>
      </c>
      <c r="EC46" s="392" t="str">
        <f ca="1">+IF(OFFSET('Hygiene Data'!$H$13,0,10*ROW('Hygiene Data'!H40))="","",OFFSET('Hygiene Data'!$H$13,0,10*ROW('Hygiene Data'!H40)))</f>
        <v/>
      </c>
      <c r="ED46" s="392" t="str">
        <f ca="1">+IF(OFFSET('Hygiene Data'!$I$11,0,10*ROW('Hygiene Data'!I40))="","",OFFSET('Hygiene Data'!$I$11,0,10*ROW('Hygiene Data'!I40)))</f>
        <v/>
      </c>
      <c r="EE46" s="392" t="str">
        <f ca="1">+IF(OFFSET('Hygiene Data'!$I$12,0,10*ROW('Hygiene Data'!I40))="","",OFFSET('Hygiene Data'!$I$12,0,10*ROW('Hygiene Data'!I40)))</f>
        <v/>
      </c>
      <c r="EF46" s="392" t="str">
        <f ca="1">+IF(OFFSET('Hygiene Data'!$I$13,0,10*ROW('Hygiene Data'!I40))="","",OFFSET('Hygiene Data'!$I$13,0,10*ROW('Hygiene Data'!I40)))</f>
        <v/>
      </c>
    </row>
    <row r="47" spans="1:136" x14ac:dyDescent="0.25">
      <c r="A47" s="501" t="str">
        <f ca="1">+IF(OFFSET('Water Data'!$B$2,0,10*ROW('Water Data'!E41))="","",OFFSET('Water Data'!$B$2,0,10*ROW('Water Data'!E41)))</f>
        <v/>
      </c>
      <c r="B47" s="50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8" t="str">
        <f t="shared" ca="1" si="0"/>
        <v/>
      </c>
      <c r="D47" s="52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2" t="str">
        <f ca="1">+IF(OFFSET('Water Data'!$D$27,0,10*ROW('Water Data'!D41))="","",OFFSET('Water Data'!$D$27,0,10*ROW('Water Data'!D41)))</f>
        <v/>
      </c>
      <c r="BT47" s="392" t="str">
        <f ca="1">+IF(OFFSET('Water Data'!$D$28,0,10*ROW('Water Data'!D41))="","",OFFSET('Water Data'!$D$28,0,10*ROW('Water Data'!D41)))</f>
        <v/>
      </c>
      <c r="BU47" s="392" t="str">
        <f ca="1">+IF(OFFSET('Water Data'!$D$29,0,10*ROW('Water Data'!D41))="","",OFFSET('Water Data'!$D$29,0,10*ROW('Water Data'!D41)))</f>
        <v/>
      </c>
      <c r="BV47" s="392" t="str">
        <f ca="1">+IF(OFFSET('Water Data'!$E$27,0,10*ROW('Water Data'!E41))="","",OFFSET('Water Data'!$E$27,0,10*ROW('Water Data'!E41)))</f>
        <v/>
      </c>
      <c r="BW47" s="392" t="str">
        <f ca="1">+IF(OFFSET('Water Data'!$E$28,0,10*ROW('Water Data'!E41))="","",OFFSET('Water Data'!$E$28,0,10*ROW('Water Data'!E41)))</f>
        <v/>
      </c>
      <c r="BX47" s="392" t="str">
        <f ca="1">+IF(OFFSET('Water Data'!$E$29,0,10*ROW('Water Data'!E41))="","",OFFSET('Water Data'!$E$29,0,10*ROW('Water Data'!E41)))</f>
        <v/>
      </c>
      <c r="BY47" s="392" t="str">
        <f ca="1">+IF(OFFSET('Water Data'!$F$27,0,10*ROW('Water Data'!F41))="","",OFFSET('Water Data'!$F$27,0,10*ROW('Water Data'!F41)))</f>
        <v/>
      </c>
      <c r="BZ47" s="392" t="str">
        <f ca="1">+IF(OFFSET('Water Data'!$F$28,0,10*ROW('Water Data'!F41))="","",OFFSET('Water Data'!$F$28,0,10*ROW('Water Data'!F41)))</f>
        <v/>
      </c>
      <c r="CA47" s="392" t="str">
        <f ca="1">+IF(OFFSET('Water Data'!$F$29,0,10*ROW('Water Data'!F41))="","",OFFSET('Water Data'!$F$29,0,10*ROW('Water Data'!F41)))</f>
        <v/>
      </c>
      <c r="CB47" s="392" t="str">
        <f ca="1">+IF(OFFSET('Water Data'!$G$27,0,10*ROW('Water Data'!G41))="","",OFFSET('Water Data'!$G$27,0,10*ROW('Water Data'!G41)))</f>
        <v/>
      </c>
      <c r="CC47" s="392" t="str">
        <f ca="1">+IF(OFFSET('Water Data'!$G$28,0,10*ROW('Water Data'!G41))="","",OFFSET('Water Data'!$G$28,0,10*ROW('Water Data'!G41)))</f>
        <v/>
      </c>
      <c r="CD47" s="392" t="str">
        <f ca="1">+IF(OFFSET('Water Data'!$G$29,0,10*ROW('Water Data'!G41))="","",OFFSET('Water Data'!$G$29,0,10*ROW('Water Data'!G41)))</f>
        <v/>
      </c>
      <c r="CE47" s="392" t="str">
        <f ca="1">+IF(OFFSET('Water Data'!$H$27,0,10*ROW('Water Data'!H41))="","",OFFSET('Water Data'!$H$27,0,10*ROW('Water Data'!H41)))</f>
        <v/>
      </c>
      <c r="CF47" s="392" t="str">
        <f ca="1">+IF(OFFSET('Water Data'!$H$28,0,10*ROW('Water Data'!H41))="","",OFFSET('Water Data'!$H$28,0,10*ROW('Water Data'!H41)))</f>
        <v/>
      </c>
      <c r="CG47" s="392" t="str">
        <f ca="1">+IF(OFFSET('Water Data'!$H$29,0,10*ROW('Water Data'!H41))="","",OFFSET('Water Data'!$H$29,0,10*ROW('Water Data'!H41)))</f>
        <v/>
      </c>
      <c r="CH47" s="392" t="str">
        <f ca="1">+IF(OFFSET('Water Data'!$I$27,0,10*ROW('Water Data'!I41))="","",OFFSET('Water Data'!$I$27,0,10*ROW('Water Data'!I41)))</f>
        <v/>
      </c>
      <c r="CI47" s="392" t="str">
        <f ca="1">+IF(OFFSET('Water Data'!$I$28,0,10*ROW('Water Data'!I41))="","",OFFSET('Water Data'!$I$28,0,10*ROW('Water Data'!I41)))</f>
        <v/>
      </c>
      <c r="CJ47" s="392" t="str">
        <f ca="1">+IF(OFFSET('Water Data'!$I$29,0,10*ROW('Water Data'!I41))="","",OFFSET('Water Data'!$I$29,0,10*ROW('Water Data'!I41)))</f>
        <v/>
      </c>
      <c r="CK47" s="392" t="str">
        <f ca="1">+IF(OFFSET('Sanitation Data'!$D$28,0,10*ROW('Sanitation Data'!D41))="","",OFFSET('Sanitation Data'!$D$28,0,10*ROW('Sanitation Data'!D41)))</f>
        <v/>
      </c>
      <c r="CL47" s="392" t="str">
        <f ca="1">+IF(OFFSET('Sanitation Data'!$D$29,0,10*ROW('Sanitation Data'!D41))="","",OFFSET('Sanitation Data'!$D$29,0,10*ROW('Sanitation Data'!D41)))</f>
        <v/>
      </c>
      <c r="CM47" s="392" t="str">
        <f ca="1">+IF(OFFSET('Sanitation Data'!$D$30,0,10*ROW('Sanitation Data'!D41))="","",OFFSET('Sanitation Data'!$D$30,0,10*ROW('Sanitation Data'!D41)))</f>
        <v/>
      </c>
      <c r="CN47" s="392" t="str">
        <f ca="1">+IF(OFFSET('Sanitation Data'!$D$31,0,10*ROW('Sanitation Data'!D41))="","",OFFSET('Sanitation Data'!$D$31,0,10*ROW('Sanitation Data'!D41)))</f>
        <v/>
      </c>
      <c r="CO47" s="392" t="str">
        <f ca="1">+IF(OFFSET('Sanitation Data'!$D$32,0,10*ROW('Sanitation Data'!D41))="","",OFFSET('Sanitation Data'!$D$32,0,10*ROW('Sanitation Data'!D41)))</f>
        <v/>
      </c>
      <c r="CP47" s="392" t="str">
        <f ca="1">+IF(OFFSET('Sanitation Data'!$E$28,0,10*ROW('Sanitation Data'!E41))="","",OFFSET('Sanitation Data'!$E$28,0,10*ROW('Sanitation Data'!E41)))</f>
        <v/>
      </c>
      <c r="CQ47" s="392" t="str">
        <f ca="1">+IF(OFFSET('Sanitation Data'!$E$29,0,10*ROW('Sanitation Data'!E41))="","",OFFSET('Sanitation Data'!$E$29,0,10*ROW('Sanitation Data'!E41)))</f>
        <v/>
      </c>
      <c r="CR47" s="392" t="str">
        <f ca="1">+IF(OFFSET('Sanitation Data'!$E$30,0,10*ROW('Sanitation Data'!E41))="","",OFFSET('Sanitation Data'!$E$30,0,10*ROW('Sanitation Data'!E41)))</f>
        <v/>
      </c>
      <c r="CS47" s="392" t="str">
        <f ca="1">+IF(OFFSET('Sanitation Data'!$E$31,0,10*ROW('Sanitation Data'!E41))="","",OFFSET('Sanitation Data'!$E$31,0,10*ROW('Sanitation Data'!E41)))</f>
        <v/>
      </c>
      <c r="CT47" s="392" t="str">
        <f ca="1">+IF(OFFSET('Sanitation Data'!$E$32,0,10*ROW('Sanitation Data'!E41))="","",OFFSET('Sanitation Data'!$E$32,0,10*ROW('Sanitation Data'!E41)))</f>
        <v/>
      </c>
      <c r="CU47" s="392" t="str">
        <f ca="1">+IF(OFFSET('Sanitation Data'!$F$28,0,10*ROW('Sanitation Data'!F41))="","",OFFSET('Sanitation Data'!$F$28,0,10*ROW('Sanitation Data'!F41)))</f>
        <v/>
      </c>
      <c r="CV47" s="392" t="str">
        <f ca="1">+IF(OFFSET('Sanitation Data'!$F$29,0,10*ROW('Sanitation Data'!F41))="","",OFFSET('Sanitation Data'!$F$29,0,10*ROW('Sanitation Data'!F41)))</f>
        <v/>
      </c>
      <c r="CW47" s="392" t="str">
        <f ca="1">+IF(OFFSET('Sanitation Data'!$F$30,0,10*ROW('Sanitation Data'!F41))="","",OFFSET('Sanitation Data'!$F$30,0,10*ROW('Sanitation Data'!F41)))</f>
        <v/>
      </c>
      <c r="CX47" s="392" t="str">
        <f ca="1">+IF(OFFSET('Sanitation Data'!$F$31,0,10*ROW('Sanitation Data'!F41))="","",OFFSET('Sanitation Data'!$F$31,0,10*ROW('Sanitation Data'!F41)))</f>
        <v/>
      </c>
      <c r="CY47" s="392" t="str">
        <f ca="1">+IF(OFFSET('Sanitation Data'!$F$32,0,10*ROW('Sanitation Data'!F41))="","",OFFSET('Sanitation Data'!$F$32,0,10*ROW('Sanitation Data'!F41)))</f>
        <v/>
      </c>
      <c r="CZ47" s="392" t="str">
        <f ca="1">+IF(OFFSET('Sanitation Data'!$G$28,0,10*ROW('Sanitation Data'!G41))="","",OFFSET('Sanitation Data'!$G$28,0,10*ROW('Sanitation Data'!G41)))</f>
        <v/>
      </c>
      <c r="DA47" s="392" t="str">
        <f ca="1">+IF(OFFSET('Sanitation Data'!$G$29,0,10*ROW('Sanitation Data'!G41))="","",OFFSET('Sanitation Data'!$G$29,0,10*ROW('Sanitation Data'!G41)))</f>
        <v/>
      </c>
      <c r="DB47" s="392" t="str">
        <f ca="1">+IF(OFFSET('Sanitation Data'!$G$30,0,10*ROW('Sanitation Data'!G41))="","",OFFSET('Sanitation Data'!$G$30,0,10*ROW('Sanitation Data'!G41)))</f>
        <v/>
      </c>
      <c r="DC47" s="392" t="str">
        <f ca="1">+IF(OFFSET('Sanitation Data'!$G$31,0,10*ROW('Sanitation Data'!G41))="","",OFFSET('Sanitation Data'!$G$31,0,10*ROW('Sanitation Data'!G41)))</f>
        <v/>
      </c>
      <c r="DD47" s="392" t="str">
        <f ca="1">+IF(OFFSET('Sanitation Data'!$G$32,0,10*ROW('Sanitation Data'!G41))="","",OFFSET('Sanitation Data'!$G$32,0,10*ROW('Sanitation Data'!G41)))</f>
        <v/>
      </c>
      <c r="DE47" s="392" t="str">
        <f ca="1">+IF(OFFSET('Sanitation Data'!$H$28,0,10*ROW('Sanitation Data'!H41))="","",OFFSET('Sanitation Data'!$H$28,0,10*ROW('Sanitation Data'!H41)))</f>
        <v/>
      </c>
      <c r="DF47" s="392" t="str">
        <f ca="1">+IF(OFFSET('Sanitation Data'!$H$29,0,10*ROW('Sanitation Data'!H41))="","",OFFSET('Sanitation Data'!$H$29,0,10*ROW('Sanitation Data'!H41)))</f>
        <v/>
      </c>
      <c r="DG47" s="392" t="str">
        <f ca="1">+IF(OFFSET('Sanitation Data'!$H$30,0,10*ROW('Sanitation Data'!H41))="","",OFFSET('Sanitation Data'!$H$30,0,10*ROW('Sanitation Data'!H41)))</f>
        <v/>
      </c>
      <c r="DH47" s="392" t="str">
        <f ca="1">+IF(OFFSET('Sanitation Data'!$H$31,0,10*ROW('Sanitation Data'!H41))="","",OFFSET('Sanitation Data'!$H$31,0,10*ROW('Sanitation Data'!H41)))</f>
        <v/>
      </c>
      <c r="DI47" s="392" t="str">
        <f ca="1">+IF(OFFSET('Sanitation Data'!$H$32,0,10*ROW('Sanitation Data'!H41))="","",OFFSET('Sanitation Data'!$H$32,0,10*ROW('Sanitation Data'!H41)))</f>
        <v/>
      </c>
      <c r="DJ47" s="392" t="str">
        <f ca="1">+IF(OFFSET('Sanitation Data'!$I$28,0,10*ROW('Sanitation Data'!I41))="","",OFFSET('Sanitation Data'!$I$28,0,10*ROW('Sanitation Data'!I41)))</f>
        <v/>
      </c>
      <c r="DK47" s="392" t="str">
        <f ca="1">+IF(OFFSET('Sanitation Data'!$I$29,0,10*ROW('Sanitation Data'!I41))="","",OFFSET('Sanitation Data'!$I$29,0,10*ROW('Sanitation Data'!I41)))</f>
        <v/>
      </c>
      <c r="DL47" s="392" t="str">
        <f ca="1">+IF(OFFSET('Sanitation Data'!$I$30,0,10*ROW('Sanitation Data'!I41))="","",OFFSET('Sanitation Data'!$I$30,0,10*ROW('Sanitation Data'!I41)))</f>
        <v/>
      </c>
      <c r="DM47" s="392" t="str">
        <f ca="1">+IF(OFFSET('Sanitation Data'!$I$31,0,10*ROW('Sanitation Data'!I41))="","",OFFSET('Sanitation Data'!$I$31,0,10*ROW('Sanitation Data'!I41)))</f>
        <v/>
      </c>
      <c r="DN47" s="392" t="str">
        <f ca="1">+IF(OFFSET('Sanitation Data'!$I$32,0,10*ROW('Sanitation Data'!I41))="","",OFFSET('Sanitation Data'!$I$32,0,10*ROW('Sanitation Data'!I41)))</f>
        <v/>
      </c>
      <c r="DO47" s="392" t="str">
        <f ca="1">+IF(OFFSET('Hygiene Data'!$D$11,0,10*ROW('Hygiene Data'!D41))="","",OFFSET('Hygiene Data'!$D$11,0,10*ROW('Hygiene Data'!D41)))</f>
        <v/>
      </c>
      <c r="DP47" s="392" t="str">
        <f ca="1">+IF(OFFSET('Hygiene Data'!$D$12,0,10*ROW('Hygiene Data'!D41))="","",OFFSET('Hygiene Data'!$D$12,0,10*ROW('Hygiene Data'!D41)))</f>
        <v/>
      </c>
      <c r="DQ47" s="392" t="str">
        <f ca="1">+IF(OFFSET('Hygiene Data'!$D$13,0,10*ROW('Hygiene Data'!D41))="","",OFFSET('Hygiene Data'!$D$13,0,10*ROW('Hygiene Data'!D41)))</f>
        <v/>
      </c>
      <c r="DR47" s="392" t="str">
        <f ca="1">+IF(OFFSET('Hygiene Data'!$E$11,0,10*ROW('Hygiene Data'!E41))="","",OFFSET('Hygiene Data'!$E$11,0,10*ROW('Hygiene Data'!E41)))</f>
        <v/>
      </c>
      <c r="DS47" s="392" t="str">
        <f ca="1">+IF(OFFSET('Hygiene Data'!$E$12,0,10*ROW('Hygiene Data'!E41))="","",OFFSET('Hygiene Data'!$E$12,0,10*ROW('Hygiene Data'!E41)))</f>
        <v/>
      </c>
      <c r="DT47" s="392" t="str">
        <f ca="1">+IF(OFFSET('Hygiene Data'!$E$13,0,10*ROW('Hygiene Data'!E41))="","",OFFSET('Hygiene Data'!$E$13,0,10*ROW('Hygiene Data'!E41)))</f>
        <v/>
      </c>
      <c r="DU47" s="392" t="str">
        <f ca="1">+IF(OFFSET('Hygiene Data'!$F$11,0,10*ROW('Hygiene Data'!F41))="","",OFFSET('Hygiene Data'!$F$11,0,10*ROW('Hygiene Data'!F41)))</f>
        <v/>
      </c>
      <c r="DV47" s="392" t="str">
        <f ca="1">+IF(OFFSET('Hygiene Data'!$F$12,0,10*ROW('Hygiene Data'!F41))="","",OFFSET('Hygiene Data'!$F$12,0,10*ROW('Hygiene Data'!F41)))</f>
        <v/>
      </c>
      <c r="DW47" s="392" t="str">
        <f ca="1">+IF(OFFSET('Hygiene Data'!$F$13,0,10*ROW('Hygiene Data'!F41))="","",OFFSET('Hygiene Data'!$F$13,0,10*ROW('Hygiene Data'!F41)))</f>
        <v/>
      </c>
      <c r="DX47" s="392" t="str">
        <f ca="1">+IF(OFFSET('Hygiene Data'!$G$11,0,10*ROW('Hygiene Data'!G41))="","",OFFSET('Hygiene Data'!$G$11,0,10*ROW('Hygiene Data'!G41)))</f>
        <v/>
      </c>
      <c r="DY47" s="392" t="str">
        <f ca="1">+IF(OFFSET('Hygiene Data'!$G$12,0,10*ROW('Hygiene Data'!G41))="","",OFFSET('Hygiene Data'!$G$12,0,10*ROW('Hygiene Data'!G41)))</f>
        <v/>
      </c>
      <c r="DZ47" s="392" t="str">
        <f ca="1">+IF(OFFSET('Hygiene Data'!$G$13,0,10*ROW('Hygiene Data'!G41))="","",OFFSET('Hygiene Data'!$G$13,0,10*ROW('Hygiene Data'!G41)))</f>
        <v/>
      </c>
      <c r="EA47" s="392" t="str">
        <f ca="1">+IF(OFFSET('Hygiene Data'!$H$11,0,10*ROW('Hygiene Data'!H41))="","",OFFSET('Hygiene Data'!$H$11,0,10*ROW('Hygiene Data'!H41)))</f>
        <v/>
      </c>
      <c r="EB47" s="392" t="str">
        <f ca="1">+IF(OFFSET('Hygiene Data'!$H$12,0,10*ROW('Hygiene Data'!H41))="","",OFFSET('Hygiene Data'!$H$12,0,10*ROW('Hygiene Data'!H41)))</f>
        <v/>
      </c>
      <c r="EC47" s="392" t="str">
        <f ca="1">+IF(OFFSET('Hygiene Data'!$H$13,0,10*ROW('Hygiene Data'!H41))="","",OFFSET('Hygiene Data'!$H$13,0,10*ROW('Hygiene Data'!H41)))</f>
        <v/>
      </c>
      <c r="ED47" s="392" t="str">
        <f ca="1">+IF(OFFSET('Hygiene Data'!$I$11,0,10*ROW('Hygiene Data'!I41))="","",OFFSET('Hygiene Data'!$I$11,0,10*ROW('Hygiene Data'!I41)))</f>
        <v/>
      </c>
      <c r="EE47" s="392" t="str">
        <f ca="1">+IF(OFFSET('Hygiene Data'!$I$12,0,10*ROW('Hygiene Data'!I41))="","",OFFSET('Hygiene Data'!$I$12,0,10*ROW('Hygiene Data'!I41)))</f>
        <v/>
      </c>
      <c r="EF47" s="392" t="str">
        <f ca="1">+IF(OFFSET('Hygiene Data'!$I$13,0,10*ROW('Hygiene Data'!I41))="","",OFFSET('Hygiene Data'!$I$13,0,10*ROW('Hygiene Data'!I41)))</f>
        <v/>
      </c>
    </row>
    <row r="48" spans="1:136" x14ac:dyDescent="0.25">
      <c r="A48" s="501" t="str">
        <f ca="1">+IF(OFFSET('Water Data'!$B$2,0,10*ROW('Water Data'!E42))="","",OFFSET('Water Data'!$B$2,0,10*ROW('Water Data'!E42)))</f>
        <v/>
      </c>
      <c r="B48" s="50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8" t="str">
        <f t="shared" ca="1" si="0"/>
        <v/>
      </c>
      <c r="D48" s="52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2" t="str">
        <f ca="1">+IF(OFFSET('Water Data'!$D$27,0,10*ROW('Water Data'!D42))="","",OFFSET('Water Data'!$D$27,0,10*ROW('Water Data'!D42)))</f>
        <v/>
      </c>
      <c r="BT48" s="392" t="str">
        <f ca="1">+IF(OFFSET('Water Data'!$D$28,0,10*ROW('Water Data'!D42))="","",OFFSET('Water Data'!$D$28,0,10*ROW('Water Data'!D42)))</f>
        <v/>
      </c>
      <c r="BU48" s="392" t="str">
        <f ca="1">+IF(OFFSET('Water Data'!$D$29,0,10*ROW('Water Data'!D42))="","",OFFSET('Water Data'!$D$29,0,10*ROW('Water Data'!D42)))</f>
        <v/>
      </c>
      <c r="BV48" s="392" t="str">
        <f ca="1">+IF(OFFSET('Water Data'!$E$27,0,10*ROW('Water Data'!E42))="","",OFFSET('Water Data'!$E$27,0,10*ROW('Water Data'!E42)))</f>
        <v/>
      </c>
      <c r="BW48" s="392" t="str">
        <f ca="1">+IF(OFFSET('Water Data'!$E$28,0,10*ROW('Water Data'!E42))="","",OFFSET('Water Data'!$E$28,0,10*ROW('Water Data'!E42)))</f>
        <v/>
      </c>
      <c r="BX48" s="392" t="str">
        <f ca="1">+IF(OFFSET('Water Data'!$E$29,0,10*ROW('Water Data'!E42))="","",OFFSET('Water Data'!$E$29,0,10*ROW('Water Data'!E42)))</f>
        <v/>
      </c>
      <c r="BY48" s="392" t="str">
        <f ca="1">+IF(OFFSET('Water Data'!$F$27,0,10*ROW('Water Data'!F42))="","",OFFSET('Water Data'!$F$27,0,10*ROW('Water Data'!F42)))</f>
        <v/>
      </c>
      <c r="BZ48" s="392" t="str">
        <f ca="1">+IF(OFFSET('Water Data'!$F$28,0,10*ROW('Water Data'!F42))="","",OFFSET('Water Data'!$F$28,0,10*ROW('Water Data'!F42)))</f>
        <v/>
      </c>
      <c r="CA48" s="392" t="str">
        <f ca="1">+IF(OFFSET('Water Data'!$F$29,0,10*ROW('Water Data'!F42))="","",OFFSET('Water Data'!$F$29,0,10*ROW('Water Data'!F42)))</f>
        <v/>
      </c>
      <c r="CB48" s="392" t="str">
        <f ca="1">+IF(OFFSET('Water Data'!$G$27,0,10*ROW('Water Data'!G42))="","",OFFSET('Water Data'!$G$27,0,10*ROW('Water Data'!G42)))</f>
        <v/>
      </c>
      <c r="CC48" s="392" t="str">
        <f ca="1">+IF(OFFSET('Water Data'!$G$28,0,10*ROW('Water Data'!G42))="","",OFFSET('Water Data'!$G$28,0,10*ROW('Water Data'!G42)))</f>
        <v/>
      </c>
      <c r="CD48" s="392" t="str">
        <f ca="1">+IF(OFFSET('Water Data'!$G$29,0,10*ROW('Water Data'!G42))="","",OFFSET('Water Data'!$G$29,0,10*ROW('Water Data'!G42)))</f>
        <v/>
      </c>
      <c r="CE48" s="392" t="str">
        <f ca="1">+IF(OFFSET('Water Data'!$H$27,0,10*ROW('Water Data'!H42))="","",OFFSET('Water Data'!$H$27,0,10*ROW('Water Data'!H42)))</f>
        <v/>
      </c>
      <c r="CF48" s="392" t="str">
        <f ca="1">+IF(OFFSET('Water Data'!$H$28,0,10*ROW('Water Data'!H42))="","",OFFSET('Water Data'!$H$28,0,10*ROW('Water Data'!H42)))</f>
        <v/>
      </c>
      <c r="CG48" s="392" t="str">
        <f ca="1">+IF(OFFSET('Water Data'!$H$29,0,10*ROW('Water Data'!H42))="","",OFFSET('Water Data'!$H$29,0,10*ROW('Water Data'!H42)))</f>
        <v/>
      </c>
      <c r="CH48" s="392" t="str">
        <f ca="1">+IF(OFFSET('Water Data'!$I$27,0,10*ROW('Water Data'!I42))="","",OFFSET('Water Data'!$I$27,0,10*ROW('Water Data'!I42)))</f>
        <v/>
      </c>
      <c r="CI48" s="392" t="str">
        <f ca="1">+IF(OFFSET('Water Data'!$I$28,0,10*ROW('Water Data'!I42))="","",OFFSET('Water Data'!$I$28,0,10*ROW('Water Data'!I42)))</f>
        <v/>
      </c>
      <c r="CJ48" s="392" t="str">
        <f ca="1">+IF(OFFSET('Water Data'!$I$29,0,10*ROW('Water Data'!I42))="","",OFFSET('Water Data'!$I$29,0,10*ROW('Water Data'!I42)))</f>
        <v/>
      </c>
      <c r="CK48" s="392" t="str">
        <f ca="1">+IF(OFFSET('Sanitation Data'!$D$28,0,10*ROW('Sanitation Data'!D42))="","",OFFSET('Sanitation Data'!$D$28,0,10*ROW('Sanitation Data'!D42)))</f>
        <v/>
      </c>
      <c r="CL48" s="392" t="str">
        <f ca="1">+IF(OFFSET('Sanitation Data'!$D$29,0,10*ROW('Sanitation Data'!D42))="","",OFFSET('Sanitation Data'!$D$29,0,10*ROW('Sanitation Data'!D42)))</f>
        <v/>
      </c>
      <c r="CM48" s="392" t="str">
        <f ca="1">+IF(OFFSET('Sanitation Data'!$D$30,0,10*ROW('Sanitation Data'!D42))="","",OFFSET('Sanitation Data'!$D$30,0,10*ROW('Sanitation Data'!D42)))</f>
        <v/>
      </c>
      <c r="CN48" s="392" t="str">
        <f ca="1">+IF(OFFSET('Sanitation Data'!$D$31,0,10*ROW('Sanitation Data'!D42))="","",OFFSET('Sanitation Data'!$D$31,0,10*ROW('Sanitation Data'!D42)))</f>
        <v/>
      </c>
      <c r="CO48" s="392" t="str">
        <f ca="1">+IF(OFFSET('Sanitation Data'!$D$32,0,10*ROW('Sanitation Data'!D42))="","",OFFSET('Sanitation Data'!$D$32,0,10*ROW('Sanitation Data'!D42)))</f>
        <v/>
      </c>
      <c r="CP48" s="392" t="str">
        <f ca="1">+IF(OFFSET('Sanitation Data'!$E$28,0,10*ROW('Sanitation Data'!E42))="","",OFFSET('Sanitation Data'!$E$28,0,10*ROW('Sanitation Data'!E42)))</f>
        <v/>
      </c>
      <c r="CQ48" s="392" t="str">
        <f ca="1">+IF(OFFSET('Sanitation Data'!$E$29,0,10*ROW('Sanitation Data'!E42))="","",OFFSET('Sanitation Data'!$E$29,0,10*ROW('Sanitation Data'!E42)))</f>
        <v/>
      </c>
      <c r="CR48" s="392" t="str">
        <f ca="1">+IF(OFFSET('Sanitation Data'!$E$30,0,10*ROW('Sanitation Data'!E42))="","",OFFSET('Sanitation Data'!$E$30,0,10*ROW('Sanitation Data'!E42)))</f>
        <v/>
      </c>
      <c r="CS48" s="392" t="str">
        <f ca="1">+IF(OFFSET('Sanitation Data'!$E$31,0,10*ROW('Sanitation Data'!E42))="","",OFFSET('Sanitation Data'!$E$31,0,10*ROW('Sanitation Data'!E42)))</f>
        <v/>
      </c>
      <c r="CT48" s="392" t="str">
        <f ca="1">+IF(OFFSET('Sanitation Data'!$E$32,0,10*ROW('Sanitation Data'!E42))="","",OFFSET('Sanitation Data'!$E$32,0,10*ROW('Sanitation Data'!E42)))</f>
        <v/>
      </c>
      <c r="CU48" s="392" t="str">
        <f ca="1">+IF(OFFSET('Sanitation Data'!$F$28,0,10*ROW('Sanitation Data'!F42))="","",OFFSET('Sanitation Data'!$F$28,0,10*ROW('Sanitation Data'!F42)))</f>
        <v/>
      </c>
      <c r="CV48" s="392" t="str">
        <f ca="1">+IF(OFFSET('Sanitation Data'!$F$29,0,10*ROW('Sanitation Data'!F42))="","",OFFSET('Sanitation Data'!$F$29,0,10*ROW('Sanitation Data'!F42)))</f>
        <v/>
      </c>
      <c r="CW48" s="392" t="str">
        <f ca="1">+IF(OFFSET('Sanitation Data'!$F$30,0,10*ROW('Sanitation Data'!F42))="","",OFFSET('Sanitation Data'!$F$30,0,10*ROW('Sanitation Data'!F42)))</f>
        <v/>
      </c>
      <c r="CX48" s="392" t="str">
        <f ca="1">+IF(OFFSET('Sanitation Data'!$F$31,0,10*ROW('Sanitation Data'!F42))="","",OFFSET('Sanitation Data'!$F$31,0,10*ROW('Sanitation Data'!F42)))</f>
        <v/>
      </c>
      <c r="CY48" s="392" t="str">
        <f ca="1">+IF(OFFSET('Sanitation Data'!$F$32,0,10*ROW('Sanitation Data'!F42))="","",OFFSET('Sanitation Data'!$F$32,0,10*ROW('Sanitation Data'!F42)))</f>
        <v/>
      </c>
      <c r="CZ48" s="392" t="str">
        <f ca="1">+IF(OFFSET('Sanitation Data'!$G$28,0,10*ROW('Sanitation Data'!G42))="","",OFFSET('Sanitation Data'!$G$28,0,10*ROW('Sanitation Data'!G42)))</f>
        <v/>
      </c>
      <c r="DA48" s="392" t="str">
        <f ca="1">+IF(OFFSET('Sanitation Data'!$G$29,0,10*ROW('Sanitation Data'!G42))="","",OFFSET('Sanitation Data'!$G$29,0,10*ROW('Sanitation Data'!G42)))</f>
        <v/>
      </c>
      <c r="DB48" s="392" t="str">
        <f ca="1">+IF(OFFSET('Sanitation Data'!$G$30,0,10*ROW('Sanitation Data'!G42))="","",OFFSET('Sanitation Data'!$G$30,0,10*ROW('Sanitation Data'!G42)))</f>
        <v/>
      </c>
      <c r="DC48" s="392" t="str">
        <f ca="1">+IF(OFFSET('Sanitation Data'!$G$31,0,10*ROW('Sanitation Data'!G42))="","",OFFSET('Sanitation Data'!$G$31,0,10*ROW('Sanitation Data'!G42)))</f>
        <v/>
      </c>
      <c r="DD48" s="392" t="str">
        <f ca="1">+IF(OFFSET('Sanitation Data'!$G$32,0,10*ROW('Sanitation Data'!G42))="","",OFFSET('Sanitation Data'!$G$32,0,10*ROW('Sanitation Data'!G42)))</f>
        <v/>
      </c>
      <c r="DE48" s="392" t="str">
        <f ca="1">+IF(OFFSET('Sanitation Data'!$H$28,0,10*ROW('Sanitation Data'!H42))="","",OFFSET('Sanitation Data'!$H$28,0,10*ROW('Sanitation Data'!H42)))</f>
        <v/>
      </c>
      <c r="DF48" s="392" t="str">
        <f ca="1">+IF(OFFSET('Sanitation Data'!$H$29,0,10*ROW('Sanitation Data'!H42))="","",OFFSET('Sanitation Data'!$H$29,0,10*ROW('Sanitation Data'!H42)))</f>
        <v/>
      </c>
      <c r="DG48" s="392" t="str">
        <f ca="1">+IF(OFFSET('Sanitation Data'!$H$30,0,10*ROW('Sanitation Data'!H42))="","",OFFSET('Sanitation Data'!$H$30,0,10*ROW('Sanitation Data'!H42)))</f>
        <v/>
      </c>
      <c r="DH48" s="392" t="str">
        <f ca="1">+IF(OFFSET('Sanitation Data'!$H$31,0,10*ROW('Sanitation Data'!H42))="","",OFFSET('Sanitation Data'!$H$31,0,10*ROW('Sanitation Data'!H42)))</f>
        <v/>
      </c>
      <c r="DI48" s="392" t="str">
        <f ca="1">+IF(OFFSET('Sanitation Data'!$H$32,0,10*ROW('Sanitation Data'!H42))="","",OFFSET('Sanitation Data'!$H$32,0,10*ROW('Sanitation Data'!H42)))</f>
        <v/>
      </c>
      <c r="DJ48" s="392" t="str">
        <f ca="1">+IF(OFFSET('Sanitation Data'!$I$28,0,10*ROW('Sanitation Data'!I42))="","",OFFSET('Sanitation Data'!$I$28,0,10*ROW('Sanitation Data'!I42)))</f>
        <v/>
      </c>
      <c r="DK48" s="392" t="str">
        <f ca="1">+IF(OFFSET('Sanitation Data'!$I$29,0,10*ROW('Sanitation Data'!I42))="","",OFFSET('Sanitation Data'!$I$29,0,10*ROW('Sanitation Data'!I42)))</f>
        <v/>
      </c>
      <c r="DL48" s="392" t="str">
        <f ca="1">+IF(OFFSET('Sanitation Data'!$I$30,0,10*ROW('Sanitation Data'!I42))="","",OFFSET('Sanitation Data'!$I$30,0,10*ROW('Sanitation Data'!I42)))</f>
        <v/>
      </c>
      <c r="DM48" s="392" t="str">
        <f ca="1">+IF(OFFSET('Sanitation Data'!$I$31,0,10*ROW('Sanitation Data'!I42))="","",OFFSET('Sanitation Data'!$I$31,0,10*ROW('Sanitation Data'!I42)))</f>
        <v/>
      </c>
      <c r="DN48" s="392" t="str">
        <f ca="1">+IF(OFFSET('Sanitation Data'!$I$32,0,10*ROW('Sanitation Data'!I42))="","",OFFSET('Sanitation Data'!$I$32,0,10*ROW('Sanitation Data'!I42)))</f>
        <v/>
      </c>
      <c r="DO48" s="392" t="str">
        <f ca="1">+IF(OFFSET('Hygiene Data'!$D$11,0,10*ROW('Hygiene Data'!D42))="","",OFFSET('Hygiene Data'!$D$11,0,10*ROW('Hygiene Data'!D42)))</f>
        <v/>
      </c>
      <c r="DP48" s="392" t="str">
        <f ca="1">+IF(OFFSET('Hygiene Data'!$D$12,0,10*ROW('Hygiene Data'!D42))="","",OFFSET('Hygiene Data'!$D$12,0,10*ROW('Hygiene Data'!D42)))</f>
        <v/>
      </c>
      <c r="DQ48" s="392" t="str">
        <f ca="1">+IF(OFFSET('Hygiene Data'!$D$13,0,10*ROW('Hygiene Data'!D42))="","",OFFSET('Hygiene Data'!$D$13,0,10*ROW('Hygiene Data'!D42)))</f>
        <v/>
      </c>
      <c r="DR48" s="392" t="str">
        <f ca="1">+IF(OFFSET('Hygiene Data'!$E$11,0,10*ROW('Hygiene Data'!E42))="","",OFFSET('Hygiene Data'!$E$11,0,10*ROW('Hygiene Data'!E42)))</f>
        <v/>
      </c>
      <c r="DS48" s="392" t="str">
        <f ca="1">+IF(OFFSET('Hygiene Data'!$E$12,0,10*ROW('Hygiene Data'!E42))="","",OFFSET('Hygiene Data'!$E$12,0,10*ROW('Hygiene Data'!E42)))</f>
        <v/>
      </c>
      <c r="DT48" s="392" t="str">
        <f ca="1">+IF(OFFSET('Hygiene Data'!$E$13,0,10*ROW('Hygiene Data'!E42))="","",OFFSET('Hygiene Data'!$E$13,0,10*ROW('Hygiene Data'!E42)))</f>
        <v/>
      </c>
      <c r="DU48" s="392" t="str">
        <f ca="1">+IF(OFFSET('Hygiene Data'!$F$11,0,10*ROW('Hygiene Data'!F42))="","",OFFSET('Hygiene Data'!$F$11,0,10*ROW('Hygiene Data'!F42)))</f>
        <v/>
      </c>
      <c r="DV48" s="392" t="str">
        <f ca="1">+IF(OFFSET('Hygiene Data'!$F$12,0,10*ROW('Hygiene Data'!F42))="","",OFFSET('Hygiene Data'!$F$12,0,10*ROW('Hygiene Data'!F42)))</f>
        <v/>
      </c>
      <c r="DW48" s="392" t="str">
        <f ca="1">+IF(OFFSET('Hygiene Data'!$F$13,0,10*ROW('Hygiene Data'!F42))="","",OFFSET('Hygiene Data'!$F$13,0,10*ROW('Hygiene Data'!F42)))</f>
        <v/>
      </c>
      <c r="DX48" s="392" t="str">
        <f ca="1">+IF(OFFSET('Hygiene Data'!$G$11,0,10*ROW('Hygiene Data'!G42))="","",OFFSET('Hygiene Data'!$G$11,0,10*ROW('Hygiene Data'!G42)))</f>
        <v/>
      </c>
      <c r="DY48" s="392" t="str">
        <f ca="1">+IF(OFFSET('Hygiene Data'!$G$12,0,10*ROW('Hygiene Data'!G42))="","",OFFSET('Hygiene Data'!$G$12,0,10*ROW('Hygiene Data'!G42)))</f>
        <v/>
      </c>
      <c r="DZ48" s="392" t="str">
        <f ca="1">+IF(OFFSET('Hygiene Data'!$G$13,0,10*ROW('Hygiene Data'!G42))="","",OFFSET('Hygiene Data'!$G$13,0,10*ROW('Hygiene Data'!G42)))</f>
        <v/>
      </c>
      <c r="EA48" s="392" t="str">
        <f ca="1">+IF(OFFSET('Hygiene Data'!$H$11,0,10*ROW('Hygiene Data'!H42))="","",OFFSET('Hygiene Data'!$H$11,0,10*ROW('Hygiene Data'!H42)))</f>
        <v/>
      </c>
      <c r="EB48" s="392" t="str">
        <f ca="1">+IF(OFFSET('Hygiene Data'!$H$12,0,10*ROW('Hygiene Data'!H42))="","",OFFSET('Hygiene Data'!$H$12,0,10*ROW('Hygiene Data'!H42)))</f>
        <v/>
      </c>
      <c r="EC48" s="392" t="str">
        <f ca="1">+IF(OFFSET('Hygiene Data'!$H$13,0,10*ROW('Hygiene Data'!H42))="","",OFFSET('Hygiene Data'!$H$13,0,10*ROW('Hygiene Data'!H42)))</f>
        <v/>
      </c>
      <c r="ED48" s="392" t="str">
        <f ca="1">+IF(OFFSET('Hygiene Data'!$I$11,0,10*ROW('Hygiene Data'!I42))="","",OFFSET('Hygiene Data'!$I$11,0,10*ROW('Hygiene Data'!I42)))</f>
        <v/>
      </c>
      <c r="EE48" s="392" t="str">
        <f ca="1">+IF(OFFSET('Hygiene Data'!$I$12,0,10*ROW('Hygiene Data'!I42))="","",OFFSET('Hygiene Data'!$I$12,0,10*ROW('Hygiene Data'!I42)))</f>
        <v/>
      </c>
      <c r="EF48" s="392" t="str">
        <f ca="1">+IF(OFFSET('Hygiene Data'!$I$13,0,10*ROW('Hygiene Data'!I42))="","",OFFSET('Hygiene Data'!$I$13,0,10*ROW('Hygiene Data'!I42)))</f>
        <v/>
      </c>
    </row>
    <row r="49" spans="1:136" x14ac:dyDescent="0.25">
      <c r="A49" s="501" t="str">
        <f ca="1">+IF(OFFSET('Water Data'!$B$2,0,10*ROW('Water Data'!E43))="","",OFFSET('Water Data'!$B$2,0,10*ROW('Water Data'!E43)))</f>
        <v/>
      </c>
      <c r="B49" s="50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8" t="str">
        <f t="shared" ca="1" si="0"/>
        <v/>
      </c>
      <c r="D49" s="52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2" t="str">
        <f ca="1">+IF(OFFSET('Water Data'!$D$27,0,10*ROW('Water Data'!D43))="","",OFFSET('Water Data'!$D$27,0,10*ROW('Water Data'!D43)))</f>
        <v/>
      </c>
      <c r="BT49" s="392" t="str">
        <f ca="1">+IF(OFFSET('Water Data'!$D$28,0,10*ROW('Water Data'!D43))="","",OFFSET('Water Data'!$D$28,0,10*ROW('Water Data'!D43)))</f>
        <v/>
      </c>
      <c r="BU49" s="392" t="str">
        <f ca="1">+IF(OFFSET('Water Data'!$D$29,0,10*ROW('Water Data'!D43))="","",OFFSET('Water Data'!$D$29,0,10*ROW('Water Data'!D43)))</f>
        <v/>
      </c>
      <c r="BV49" s="392" t="str">
        <f ca="1">+IF(OFFSET('Water Data'!$E$27,0,10*ROW('Water Data'!E43))="","",OFFSET('Water Data'!$E$27,0,10*ROW('Water Data'!E43)))</f>
        <v/>
      </c>
      <c r="BW49" s="392" t="str">
        <f ca="1">+IF(OFFSET('Water Data'!$E$28,0,10*ROW('Water Data'!E43))="","",OFFSET('Water Data'!$E$28,0,10*ROW('Water Data'!E43)))</f>
        <v/>
      </c>
      <c r="BX49" s="392" t="str">
        <f ca="1">+IF(OFFSET('Water Data'!$E$29,0,10*ROW('Water Data'!E43))="","",OFFSET('Water Data'!$E$29,0,10*ROW('Water Data'!E43)))</f>
        <v/>
      </c>
      <c r="BY49" s="392" t="str">
        <f ca="1">+IF(OFFSET('Water Data'!$F$27,0,10*ROW('Water Data'!F43))="","",OFFSET('Water Data'!$F$27,0,10*ROW('Water Data'!F43)))</f>
        <v/>
      </c>
      <c r="BZ49" s="392" t="str">
        <f ca="1">+IF(OFFSET('Water Data'!$F$28,0,10*ROW('Water Data'!F43))="","",OFFSET('Water Data'!$F$28,0,10*ROW('Water Data'!F43)))</f>
        <v/>
      </c>
      <c r="CA49" s="392" t="str">
        <f ca="1">+IF(OFFSET('Water Data'!$F$29,0,10*ROW('Water Data'!F43))="","",OFFSET('Water Data'!$F$29,0,10*ROW('Water Data'!F43)))</f>
        <v/>
      </c>
      <c r="CB49" s="392" t="str">
        <f ca="1">+IF(OFFSET('Water Data'!$G$27,0,10*ROW('Water Data'!G43))="","",OFFSET('Water Data'!$G$27,0,10*ROW('Water Data'!G43)))</f>
        <v/>
      </c>
      <c r="CC49" s="392" t="str">
        <f ca="1">+IF(OFFSET('Water Data'!$G$28,0,10*ROW('Water Data'!G43))="","",OFFSET('Water Data'!$G$28,0,10*ROW('Water Data'!G43)))</f>
        <v/>
      </c>
      <c r="CD49" s="392" t="str">
        <f ca="1">+IF(OFFSET('Water Data'!$G$29,0,10*ROW('Water Data'!G43))="","",OFFSET('Water Data'!$G$29,0,10*ROW('Water Data'!G43)))</f>
        <v/>
      </c>
      <c r="CE49" s="392" t="str">
        <f ca="1">+IF(OFFSET('Water Data'!$H$27,0,10*ROW('Water Data'!H43))="","",OFFSET('Water Data'!$H$27,0,10*ROW('Water Data'!H43)))</f>
        <v/>
      </c>
      <c r="CF49" s="392" t="str">
        <f ca="1">+IF(OFFSET('Water Data'!$H$28,0,10*ROW('Water Data'!H43))="","",OFFSET('Water Data'!$H$28,0,10*ROW('Water Data'!H43)))</f>
        <v/>
      </c>
      <c r="CG49" s="392" t="str">
        <f ca="1">+IF(OFFSET('Water Data'!$H$29,0,10*ROW('Water Data'!H43))="","",OFFSET('Water Data'!$H$29,0,10*ROW('Water Data'!H43)))</f>
        <v/>
      </c>
      <c r="CH49" s="392" t="str">
        <f ca="1">+IF(OFFSET('Water Data'!$I$27,0,10*ROW('Water Data'!I43))="","",OFFSET('Water Data'!$I$27,0,10*ROW('Water Data'!I43)))</f>
        <v/>
      </c>
      <c r="CI49" s="392" t="str">
        <f ca="1">+IF(OFFSET('Water Data'!$I$28,0,10*ROW('Water Data'!I43))="","",OFFSET('Water Data'!$I$28,0,10*ROW('Water Data'!I43)))</f>
        <v/>
      </c>
      <c r="CJ49" s="392" t="str">
        <f ca="1">+IF(OFFSET('Water Data'!$I$29,0,10*ROW('Water Data'!I43))="","",OFFSET('Water Data'!$I$29,0,10*ROW('Water Data'!I43)))</f>
        <v/>
      </c>
      <c r="CK49" s="392" t="str">
        <f ca="1">+IF(OFFSET('Sanitation Data'!$D$28,0,10*ROW('Sanitation Data'!D43))="","",OFFSET('Sanitation Data'!$D$28,0,10*ROW('Sanitation Data'!D43)))</f>
        <v/>
      </c>
      <c r="CL49" s="392" t="str">
        <f ca="1">+IF(OFFSET('Sanitation Data'!$D$29,0,10*ROW('Sanitation Data'!D43))="","",OFFSET('Sanitation Data'!$D$29,0,10*ROW('Sanitation Data'!D43)))</f>
        <v/>
      </c>
      <c r="CM49" s="392" t="str">
        <f ca="1">+IF(OFFSET('Sanitation Data'!$D$30,0,10*ROW('Sanitation Data'!D43))="","",OFFSET('Sanitation Data'!$D$30,0,10*ROW('Sanitation Data'!D43)))</f>
        <v/>
      </c>
      <c r="CN49" s="392" t="str">
        <f ca="1">+IF(OFFSET('Sanitation Data'!$D$31,0,10*ROW('Sanitation Data'!D43))="","",OFFSET('Sanitation Data'!$D$31,0,10*ROW('Sanitation Data'!D43)))</f>
        <v/>
      </c>
      <c r="CO49" s="392" t="str">
        <f ca="1">+IF(OFFSET('Sanitation Data'!$D$32,0,10*ROW('Sanitation Data'!D43))="","",OFFSET('Sanitation Data'!$D$32,0,10*ROW('Sanitation Data'!D43)))</f>
        <v/>
      </c>
      <c r="CP49" s="392" t="str">
        <f ca="1">+IF(OFFSET('Sanitation Data'!$E$28,0,10*ROW('Sanitation Data'!E43))="","",OFFSET('Sanitation Data'!$E$28,0,10*ROW('Sanitation Data'!E43)))</f>
        <v/>
      </c>
      <c r="CQ49" s="392" t="str">
        <f ca="1">+IF(OFFSET('Sanitation Data'!$E$29,0,10*ROW('Sanitation Data'!E43))="","",OFFSET('Sanitation Data'!$E$29,0,10*ROW('Sanitation Data'!E43)))</f>
        <v/>
      </c>
      <c r="CR49" s="392" t="str">
        <f ca="1">+IF(OFFSET('Sanitation Data'!$E$30,0,10*ROW('Sanitation Data'!E43))="","",OFFSET('Sanitation Data'!$E$30,0,10*ROW('Sanitation Data'!E43)))</f>
        <v/>
      </c>
      <c r="CS49" s="392" t="str">
        <f ca="1">+IF(OFFSET('Sanitation Data'!$E$31,0,10*ROW('Sanitation Data'!E43))="","",OFFSET('Sanitation Data'!$E$31,0,10*ROW('Sanitation Data'!E43)))</f>
        <v/>
      </c>
      <c r="CT49" s="392" t="str">
        <f ca="1">+IF(OFFSET('Sanitation Data'!$E$32,0,10*ROW('Sanitation Data'!E43))="","",OFFSET('Sanitation Data'!$E$32,0,10*ROW('Sanitation Data'!E43)))</f>
        <v/>
      </c>
      <c r="CU49" s="392" t="str">
        <f ca="1">+IF(OFFSET('Sanitation Data'!$F$28,0,10*ROW('Sanitation Data'!F43))="","",OFFSET('Sanitation Data'!$F$28,0,10*ROW('Sanitation Data'!F43)))</f>
        <v/>
      </c>
      <c r="CV49" s="392" t="str">
        <f ca="1">+IF(OFFSET('Sanitation Data'!$F$29,0,10*ROW('Sanitation Data'!F43))="","",OFFSET('Sanitation Data'!$F$29,0,10*ROW('Sanitation Data'!F43)))</f>
        <v/>
      </c>
      <c r="CW49" s="392" t="str">
        <f ca="1">+IF(OFFSET('Sanitation Data'!$F$30,0,10*ROW('Sanitation Data'!F43))="","",OFFSET('Sanitation Data'!$F$30,0,10*ROW('Sanitation Data'!F43)))</f>
        <v/>
      </c>
      <c r="CX49" s="392" t="str">
        <f ca="1">+IF(OFFSET('Sanitation Data'!$F$31,0,10*ROW('Sanitation Data'!F43))="","",OFFSET('Sanitation Data'!$F$31,0,10*ROW('Sanitation Data'!F43)))</f>
        <v/>
      </c>
      <c r="CY49" s="392" t="str">
        <f ca="1">+IF(OFFSET('Sanitation Data'!$F$32,0,10*ROW('Sanitation Data'!F43))="","",OFFSET('Sanitation Data'!$F$32,0,10*ROW('Sanitation Data'!F43)))</f>
        <v/>
      </c>
      <c r="CZ49" s="392" t="str">
        <f ca="1">+IF(OFFSET('Sanitation Data'!$G$28,0,10*ROW('Sanitation Data'!G43))="","",OFFSET('Sanitation Data'!$G$28,0,10*ROW('Sanitation Data'!G43)))</f>
        <v/>
      </c>
      <c r="DA49" s="392" t="str">
        <f ca="1">+IF(OFFSET('Sanitation Data'!$G$29,0,10*ROW('Sanitation Data'!G43))="","",OFFSET('Sanitation Data'!$G$29,0,10*ROW('Sanitation Data'!G43)))</f>
        <v/>
      </c>
      <c r="DB49" s="392" t="str">
        <f ca="1">+IF(OFFSET('Sanitation Data'!$G$30,0,10*ROW('Sanitation Data'!G43))="","",OFFSET('Sanitation Data'!$G$30,0,10*ROW('Sanitation Data'!G43)))</f>
        <v/>
      </c>
      <c r="DC49" s="392" t="str">
        <f ca="1">+IF(OFFSET('Sanitation Data'!$G$31,0,10*ROW('Sanitation Data'!G43))="","",OFFSET('Sanitation Data'!$G$31,0,10*ROW('Sanitation Data'!G43)))</f>
        <v/>
      </c>
      <c r="DD49" s="392" t="str">
        <f ca="1">+IF(OFFSET('Sanitation Data'!$G$32,0,10*ROW('Sanitation Data'!G43))="","",OFFSET('Sanitation Data'!$G$32,0,10*ROW('Sanitation Data'!G43)))</f>
        <v/>
      </c>
      <c r="DE49" s="392" t="str">
        <f ca="1">+IF(OFFSET('Sanitation Data'!$H$28,0,10*ROW('Sanitation Data'!H43))="","",OFFSET('Sanitation Data'!$H$28,0,10*ROW('Sanitation Data'!H43)))</f>
        <v/>
      </c>
      <c r="DF49" s="392" t="str">
        <f ca="1">+IF(OFFSET('Sanitation Data'!$H$29,0,10*ROW('Sanitation Data'!H43))="","",OFFSET('Sanitation Data'!$H$29,0,10*ROW('Sanitation Data'!H43)))</f>
        <v/>
      </c>
      <c r="DG49" s="392" t="str">
        <f ca="1">+IF(OFFSET('Sanitation Data'!$H$30,0,10*ROW('Sanitation Data'!H43))="","",OFFSET('Sanitation Data'!$H$30,0,10*ROW('Sanitation Data'!H43)))</f>
        <v/>
      </c>
      <c r="DH49" s="392" t="str">
        <f ca="1">+IF(OFFSET('Sanitation Data'!$H$31,0,10*ROW('Sanitation Data'!H43))="","",OFFSET('Sanitation Data'!$H$31,0,10*ROW('Sanitation Data'!H43)))</f>
        <v/>
      </c>
      <c r="DI49" s="392" t="str">
        <f ca="1">+IF(OFFSET('Sanitation Data'!$H$32,0,10*ROW('Sanitation Data'!H43))="","",OFFSET('Sanitation Data'!$H$32,0,10*ROW('Sanitation Data'!H43)))</f>
        <v/>
      </c>
      <c r="DJ49" s="392" t="str">
        <f ca="1">+IF(OFFSET('Sanitation Data'!$I$28,0,10*ROW('Sanitation Data'!I43))="","",OFFSET('Sanitation Data'!$I$28,0,10*ROW('Sanitation Data'!I43)))</f>
        <v/>
      </c>
      <c r="DK49" s="392" t="str">
        <f ca="1">+IF(OFFSET('Sanitation Data'!$I$29,0,10*ROW('Sanitation Data'!I43))="","",OFFSET('Sanitation Data'!$I$29,0,10*ROW('Sanitation Data'!I43)))</f>
        <v/>
      </c>
      <c r="DL49" s="392" t="str">
        <f ca="1">+IF(OFFSET('Sanitation Data'!$I$30,0,10*ROW('Sanitation Data'!I43))="","",OFFSET('Sanitation Data'!$I$30,0,10*ROW('Sanitation Data'!I43)))</f>
        <v/>
      </c>
      <c r="DM49" s="392" t="str">
        <f ca="1">+IF(OFFSET('Sanitation Data'!$I$31,0,10*ROW('Sanitation Data'!I43))="","",OFFSET('Sanitation Data'!$I$31,0,10*ROW('Sanitation Data'!I43)))</f>
        <v/>
      </c>
      <c r="DN49" s="392" t="str">
        <f ca="1">+IF(OFFSET('Sanitation Data'!$I$32,0,10*ROW('Sanitation Data'!I43))="","",OFFSET('Sanitation Data'!$I$32,0,10*ROW('Sanitation Data'!I43)))</f>
        <v/>
      </c>
      <c r="DO49" s="392" t="str">
        <f ca="1">+IF(OFFSET('Hygiene Data'!$D$11,0,10*ROW('Hygiene Data'!D43))="","",OFFSET('Hygiene Data'!$D$11,0,10*ROW('Hygiene Data'!D43)))</f>
        <v/>
      </c>
      <c r="DP49" s="392" t="str">
        <f ca="1">+IF(OFFSET('Hygiene Data'!$D$12,0,10*ROW('Hygiene Data'!D43))="","",OFFSET('Hygiene Data'!$D$12,0,10*ROW('Hygiene Data'!D43)))</f>
        <v/>
      </c>
      <c r="DQ49" s="392" t="str">
        <f ca="1">+IF(OFFSET('Hygiene Data'!$D$13,0,10*ROW('Hygiene Data'!D43))="","",OFFSET('Hygiene Data'!$D$13,0,10*ROW('Hygiene Data'!D43)))</f>
        <v/>
      </c>
      <c r="DR49" s="392" t="str">
        <f ca="1">+IF(OFFSET('Hygiene Data'!$E$11,0,10*ROW('Hygiene Data'!E43))="","",OFFSET('Hygiene Data'!$E$11,0,10*ROW('Hygiene Data'!E43)))</f>
        <v/>
      </c>
      <c r="DS49" s="392" t="str">
        <f ca="1">+IF(OFFSET('Hygiene Data'!$E$12,0,10*ROW('Hygiene Data'!E43))="","",OFFSET('Hygiene Data'!$E$12,0,10*ROW('Hygiene Data'!E43)))</f>
        <v/>
      </c>
      <c r="DT49" s="392" t="str">
        <f ca="1">+IF(OFFSET('Hygiene Data'!$E$13,0,10*ROW('Hygiene Data'!E43))="","",OFFSET('Hygiene Data'!$E$13,0,10*ROW('Hygiene Data'!E43)))</f>
        <v/>
      </c>
      <c r="DU49" s="392" t="str">
        <f ca="1">+IF(OFFSET('Hygiene Data'!$F$11,0,10*ROW('Hygiene Data'!F43))="","",OFFSET('Hygiene Data'!$F$11,0,10*ROW('Hygiene Data'!F43)))</f>
        <v/>
      </c>
      <c r="DV49" s="392" t="str">
        <f ca="1">+IF(OFFSET('Hygiene Data'!$F$12,0,10*ROW('Hygiene Data'!F43))="","",OFFSET('Hygiene Data'!$F$12,0,10*ROW('Hygiene Data'!F43)))</f>
        <v/>
      </c>
      <c r="DW49" s="392" t="str">
        <f ca="1">+IF(OFFSET('Hygiene Data'!$F$13,0,10*ROW('Hygiene Data'!F43))="","",OFFSET('Hygiene Data'!$F$13,0,10*ROW('Hygiene Data'!F43)))</f>
        <v/>
      </c>
      <c r="DX49" s="392" t="str">
        <f ca="1">+IF(OFFSET('Hygiene Data'!$G$11,0,10*ROW('Hygiene Data'!G43))="","",OFFSET('Hygiene Data'!$G$11,0,10*ROW('Hygiene Data'!G43)))</f>
        <v/>
      </c>
      <c r="DY49" s="392" t="str">
        <f ca="1">+IF(OFFSET('Hygiene Data'!$G$12,0,10*ROW('Hygiene Data'!G43))="","",OFFSET('Hygiene Data'!$G$12,0,10*ROW('Hygiene Data'!G43)))</f>
        <v/>
      </c>
      <c r="DZ49" s="392" t="str">
        <f ca="1">+IF(OFFSET('Hygiene Data'!$G$13,0,10*ROW('Hygiene Data'!G43))="","",OFFSET('Hygiene Data'!$G$13,0,10*ROW('Hygiene Data'!G43)))</f>
        <v/>
      </c>
      <c r="EA49" s="392" t="str">
        <f ca="1">+IF(OFFSET('Hygiene Data'!$H$11,0,10*ROW('Hygiene Data'!H43))="","",OFFSET('Hygiene Data'!$H$11,0,10*ROW('Hygiene Data'!H43)))</f>
        <v/>
      </c>
      <c r="EB49" s="392" t="str">
        <f ca="1">+IF(OFFSET('Hygiene Data'!$H$12,0,10*ROW('Hygiene Data'!H43))="","",OFFSET('Hygiene Data'!$H$12,0,10*ROW('Hygiene Data'!H43)))</f>
        <v/>
      </c>
      <c r="EC49" s="392" t="str">
        <f ca="1">+IF(OFFSET('Hygiene Data'!$H$13,0,10*ROW('Hygiene Data'!H43))="","",OFFSET('Hygiene Data'!$H$13,0,10*ROW('Hygiene Data'!H43)))</f>
        <v/>
      </c>
      <c r="ED49" s="392" t="str">
        <f ca="1">+IF(OFFSET('Hygiene Data'!$I$11,0,10*ROW('Hygiene Data'!I43))="","",OFFSET('Hygiene Data'!$I$11,0,10*ROW('Hygiene Data'!I43)))</f>
        <v/>
      </c>
      <c r="EE49" s="392" t="str">
        <f ca="1">+IF(OFFSET('Hygiene Data'!$I$12,0,10*ROW('Hygiene Data'!I43))="","",OFFSET('Hygiene Data'!$I$12,0,10*ROW('Hygiene Data'!I43)))</f>
        <v/>
      </c>
      <c r="EF49" s="392" t="str">
        <f ca="1">+IF(OFFSET('Hygiene Data'!$I$13,0,10*ROW('Hygiene Data'!I43))="","",OFFSET('Hygiene Data'!$I$13,0,10*ROW('Hygiene Data'!I43)))</f>
        <v/>
      </c>
    </row>
    <row r="50" spans="1:136" x14ac:dyDescent="0.25">
      <c r="A50" s="501" t="str">
        <f ca="1">+IF(OFFSET('Water Data'!$B$2,0,10*ROW('Water Data'!E44))="","",OFFSET('Water Data'!$B$2,0,10*ROW('Water Data'!E44)))</f>
        <v/>
      </c>
      <c r="B50" s="50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8" t="str">
        <f t="shared" ca="1" si="0"/>
        <v/>
      </c>
      <c r="D50" s="52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2" t="str">
        <f ca="1">+IF(OFFSET('Water Data'!$D$27,0,10*ROW('Water Data'!D44))="","",OFFSET('Water Data'!$D$27,0,10*ROW('Water Data'!D44)))</f>
        <v/>
      </c>
      <c r="BT50" s="392" t="str">
        <f ca="1">+IF(OFFSET('Water Data'!$D$28,0,10*ROW('Water Data'!D44))="","",OFFSET('Water Data'!$D$28,0,10*ROW('Water Data'!D44)))</f>
        <v/>
      </c>
      <c r="BU50" s="392" t="str">
        <f ca="1">+IF(OFFSET('Water Data'!$D$29,0,10*ROW('Water Data'!D44))="","",OFFSET('Water Data'!$D$29,0,10*ROW('Water Data'!D44)))</f>
        <v/>
      </c>
      <c r="BV50" s="392" t="str">
        <f ca="1">+IF(OFFSET('Water Data'!$E$27,0,10*ROW('Water Data'!E44))="","",OFFSET('Water Data'!$E$27,0,10*ROW('Water Data'!E44)))</f>
        <v/>
      </c>
      <c r="BW50" s="392" t="str">
        <f ca="1">+IF(OFFSET('Water Data'!$E$28,0,10*ROW('Water Data'!E44))="","",OFFSET('Water Data'!$E$28,0,10*ROW('Water Data'!E44)))</f>
        <v/>
      </c>
      <c r="BX50" s="392" t="str">
        <f ca="1">+IF(OFFSET('Water Data'!$E$29,0,10*ROW('Water Data'!E44))="","",OFFSET('Water Data'!$E$29,0,10*ROW('Water Data'!E44)))</f>
        <v/>
      </c>
      <c r="BY50" s="392" t="str">
        <f ca="1">+IF(OFFSET('Water Data'!$F$27,0,10*ROW('Water Data'!F44))="","",OFFSET('Water Data'!$F$27,0,10*ROW('Water Data'!F44)))</f>
        <v/>
      </c>
      <c r="BZ50" s="392" t="str">
        <f ca="1">+IF(OFFSET('Water Data'!$F$28,0,10*ROW('Water Data'!F44))="","",OFFSET('Water Data'!$F$28,0,10*ROW('Water Data'!F44)))</f>
        <v/>
      </c>
      <c r="CA50" s="392" t="str">
        <f ca="1">+IF(OFFSET('Water Data'!$F$29,0,10*ROW('Water Data'!F44))="","",OFFSET('Water Data'!$F$29,0,10*ROW('Water Data'!F44)))</f>
        <v/>
      </c>
      <c r="CB50" s="392" t="str">
        <f ca="1">+IF(OFFSET('Water Data'!$G$27,0,10*ROW('Water Data'!G44))="","",OFFSET('Water Data'!$G$27,0,10*ROW('Water Data'!G44)))</f>
        <v/>
      </c>
      <c r="CC50" s="392" t="str">
        <f ca="1">+IF(OFFSET('Water Data'!$G$28,0,10*ROW('Water Data'!G44))="","",OFFSET('Water Data'!$G$28,0,10*ROW('Water Data'!G44)))</f>
        <v/>
      </c>
      <c r="CD50" s="392" t="str">
        <f ca="1">+IF(OFFSET('Water Data'!$G$29,0,10*ROW('Water Data'!G44))="","",OFFSET('Water Data'!$G$29,0,10*ROW('Water Data'!G44)))</f>
        <v/>
      </c>
      <c r="CE50" s="392" t="str">
        <f ca="1">+IF(OFFSET('Water Data'!$H$27,0,10*ROW('Water Data'!H44))="","",OFFSET('Water Data'!$H$27,0,10*ROW('Water Data'!H44)))</f>
        <v/>
      </c>
      <c r="CF50" s="392" t="str">
        <f ca="1">+IF(OFFSET('Water Data'!$H$28,0,10*ROW('Water Data'!H44))="","",OFFSET('Water Data'!$H$28,0,10*ROW('Water Data'!H44)))</f>
        <v/>
      </c>
      <c r="CG50" s="392" t="str">
        <f ca="1">+IF(OFFSET('Water Data'!$H$29,0,10*ROW('Water Data'!H44))="","",OFFSET('Water Data'!$H$29,0,10*ROW('Water Data'!H44)))</f>
        <v/>
      </c>
      <c r="CH50" s="392" t="str">
        <f ca="1">+IF(OFFSET('Water Data'!$I$27,0,10*ROW('Water Data'!I44))="","",OFFSET('Water Data'!$I$27,0,10*ROW('Water Data'!I44)))</f>
        <v/>
      </c>
      <c r="CI50" s="392" t="str">
        <f ca="1">+IF(OFFSET('Water Data'!$I$28,0,10*ROW('Water Data'!I44))="","",OFFSET('Water Data'!$I$28,0,10*ROW('Water Data'!I44)))</f>
        <v/>
      </c>
      <c r="CJ50" s="392" t="str">
        <f ca="1">+IF(OFFSET('Water Data'!$I$29,0,10*ROW('Water Data'!I44))="","",OFFSET('Water Data'!$I$29,0,10*ROW('Water Data'!I44)))</f>
        <v/>
      </c>
      <c r="CK50" s="392" t="str">
        <f ca="1">+IF(OFFSET('Sanitation Data'!$D$28,0,10*ROW('Sanitation Data'!D44))="","",OFFSET('Sanitation Data'!$D$28,0,10*ROW('Sanitation Data'!D44)))</f>
        <v/>
      </c>
      <c r="CL50" s="392" t="str">
        <f ca="1">+IF(OFFSET('Sanitation Data'!$D$29,0,10*ROW('Sanitation Data'!D44))="","",OFFSET('Sanitation Data'!$D$29,0,10*ROW('Sanitation Data'!D44)))</f>
        <v/>
      </c>
      <c r="CM50" s="392" t="str">
        <f ca="1">+IF(OFFSET('Sanitation Data'!$D$30,0,10*ROW('Sanitation Data'!D44))="","",OFFSET('Sanitation Data'!$D$30,0,10*ROW('Sanitation Data'!D44)))</f>
        <v/>
      </c>
      <c r="CN50" s="392" t="str">
        <f ca="1">+IF(OFFSET('Sanitation Data'!$D$31,0,10*ROW('Sanitation Data'!D44))="","",OFFSET('Sanitation Data'!$D$31,0,10*ROW('Sanitation Data'!D44)))</f>
        <v/>
      </c>
      <c r="CO50" s="392" t="str">
        <f ca="1">+IF(OFFSET('Sanitation Data'!$D$32,0,10*ROW('Sanitation Data'!D44))="","",OFFSET('Sanitation Data'!$D$32,0,10*ROW('Sanitation Data'!D44)))</f>
        <v/>
      </c>
      <c r="CP50" s="392" t="str">
        <f ca="1">+IF(OFFSET('Sanitation Data'!$E$28,0,10*ROW('Sanitation Data'!E44))="","",OFFSET('Sanitation Data'!$E$28,0,10*ROW('Sanitation Data'!E44)))</f>
        <v/>
      </c>
      <c r="CQ50" s="392" t="str">
        <f ca="1">+IF(OFFSET('Sanitation Data'!$E$29,0,10*ROW('Sanitation Data'!E44))="","",OFFSET('Sanitation Data'!$E$29,0,10*ROW('Sanitation Data'!E44)))</f>
        <v/>
      </c>
      <c r="CR50" s="392" t="str">
        <f ca="1">+IF(OFFSET('Sanitation Data'!$E$30,0,10*ROW('Sanitation Data'!E44))="","",OFFSET('Sanitation Data'!$E$30,0,10*ROW('Sanitation Data'!E44)))</f>
        <v/>
      </c>
      <c r="CS50" s="392" t="str">
        <f ca="1">+IF(OFFSET('Sanitation Data'!$E$31,0,10*ROW('Sanitation Data'!E44))="","",OFFSET('Sanitation Data'!$E$31,0,10*ROW('Sanitation Data'!E44)))</f>
        <v/>
      </c>
      <c r="CT50" s="392" t="str">
        <f ca="1">+IF(OFFSET('Sanitation Data'!$E$32,0,10*ROW('Sanitation Data'!E44))="","",OFFSET('Sanitation Data'!$E$32,0,10*ROW('Sanitation Data'!E44)))</f>
        <v/>
      </c>
      <c r="CU50" s="392" t="str">
        <f ca="1">+IF(OFFSET('Sanitation Data'!$F$28,0,10*ROW('Sanitation Data'!F44))="","",OFFSET('Sanitation Data'!$F$28,0,10*ROW('Sanitation Data'!F44)))</f>
        <v/>
      </c>
      <c r="CV50" s="392" t="str">
        <f ca="1">+IF(OFFSET('Sanitation Data'!$F$29,0,10*ROW('Sanitation Data'!F44))="","",OFFSET('Sanitation Data'!$F$29,0,10*ROW('Sanitation Data'!F44)))</f>
        <v/>
      </c>
      <c r="CW50" s="392" t="str">
        <f ca="1">+IF(OFFSET('Sanitation Data'!$F$30,0,10*ROW('Sanitation Data'!F44))="","",OFFSET('Sanitation Data'!$F$30,0,10*ROW('Sanitation Data'!F44)))</f>
        <v/>
      </c>
      <c r="CX50" s="392" t="str">
        <f ca="1">+IF(OFFSET('Sanitation Data'!$F$31,0,10*ROW('Sanitation Data'!F44))="","",OFFSET('Sanitation Data'!$F$31,0,10*ROW('Sanitation Data'!F44)))</f>
        <v/>
      </c>
      <c r="CY50" s="392" t="str">
        <f ca="1">+IF(OFFSET('Sanitation Data'!$F$32,0,10*ROW('Sanitation Data'!F44))="","",OFFSET('Sanitation Data'!$F$32,0,10*ROW('Sanitation Data'!F44)))</f>
        <v/>
      </c>
      <c r="CZ50" s="392" t="str">
        <f ca="1">+IF(OFFSET('Sanitation Data'!$G$28,0,10*ROW('Sanitation Data'!G44))="","",OFFSET('Sanitation Data'!$G$28,0,10*ROW('Sanitation Data'!G44)))</f>
        <v/>
      </c>
      <c r="DA50" s="392" t="str">
        <f ca="1">+IF(OFFSET('Sanitation Data'!$G$29,0,10*ROW('Sanitation Data'!G44))="","",OFFSET('Sanitation Data'!$G$29,0,10*ROW('Sanitation Data'!G44)))</f>
        <v/>
      </c>
      <c r="DB50" s="392" t="str">
        <f ca="1">+IF(OFFSET('Sanitation Data'!$G$30,0,10*ROW('Sanitation Data'!G44))="","",OFFSET('Sanitation Data'!$G$30,0,10*ROW('Sanitation Data'!G44)))</f>
        <v/>
      </c>
      <c r="DC50" s="392" t="str">
        <f ca="1">+IF(OFFSET('Sanitation Data'!$G$31,0,10*ROW('Sanitation Data'!G44))="","",OFFSET('Sanitation Data'!$G$31,0,10*ROW('Sanitation Data'!G44)))</f>
        <v/>
      </c>
      <c r="DD50" s="392" t="str">
        <f ca="1">+IF(OFFSET('Sanitation Data'!$G$32,0,10*ROW('Sanitation Data'!G44))="","",OFFSET('Sanitation Data'!$G$32,0,10*ROW('Sanitation Data'!G44)))</f>
        <v/>
      </c>
      <c r="DE50" s="392" t="str">
        <f ca="1">+IF(OFFSET('Sanitation Data'!$H$28,0,10*ROW('Sanitation Data'!H44))="","",OFFSET('Sanitation Data'!$H$28,0,10*ROW('Sanitation Data'!H44)))</f>
        <v/>
      </c>
      <c r="DF50" s="392" t="str">
        <f ca="1">+IF(OFFSET('Sanitation Data'!$H$29,0,10*ROW('Sanitation Data'!H44))="","",OFFSET('Sanitation Data'!$H$29,0,10*ROW('Sanitation Data'!H44)))</f>
        <v/>
      </c>
      <c r="DG50" s="392" t="str">
        <f ca="1">+IF(OFFSET('Sanitation Data'!$H$30,0,10*ROW('Sanitation Data'!H44))="","",OFFSET('Sanitation Data'!$H$30,0,10*ROW('Sanitation Data'!H44)))</f>
        <v/>
      </c>
      <c r="DH50" s="392" t="str">
        <f ca="1">+IF(OFFSET('Sanitation Data'!$H$31,0,10*ROW('Sanitation Data'!H44))="","",OFFSET('Sanitation Data'!$H$31,0,10*ROW('Sanitation Data'!H44)))</f>
        <v/>
      </c>
      <c r="DI50" s="392" t="str">
        <f ca="1">+IF(OFFSET('Sanitation Data'!$H$32,0,10*ROW('Sanitation Data'!H44))="","",OFFSET('Sanitation Data'!$H$32,0,10*ROW('Sanitation Data'!H44)))</f>
        <v/>
      </c>
      <c r="DJ50" s="392" t="str">
        <f ca="1">+IF(OFFSET('Sanitation Data'!$I$28,0,10*ROW('Sanitation Data'!I44))="","",OFFSET('Sanitation Data'!$I$28,0,10*ROW('Sanitation Data'!I44)))</f>
        <v/>
      </c>
      <c r="DK50" s="392" t="str">
        <f ca="1">+IF(OFFSET('Sanitation Data'!$I$29,0,10*ROW('Sanitation Data'!I44))="","",OFFSET('Sanitation Data'!$I$29,0,10*ROW('Sanitation Data'!I44)))</f>
        <v/>
      </c>
      <c r="DL50" s="392" t="str">
        <f ca="1">+IF(OFFSET('Sanitation Data'!$I$30,0,10*ROW('Sanitation Data'!I44))="","",OFFSET('Sanitation Data'!$I$30,0,10*ROW('Sanitation Data'!I44)))</f>
        <v/>
      </c>
      <c r="DM50" s="392" t="str">
        <f ca="1">+IF(OFFSET('Sanitation Data'!$I$31,0,10*ROW('Sanitation Data'!I44))="","",OFFSET('Sanitation Data'!$I$31,0,10*ROW('Sanitation Data'!I44)))</f>
        <v/>
      </c>
      <c r="DN50" s="392" t="str">
        <f ca="1">+IF(OFFSET('Sanitation Data'!$I$32,0,10*ROW('Sanitation Data'!I44))="","",OFFSET('Sanitation Data'!$I$32,0,10*ROW('Sanitation Data'!I44)))</f>
        <v/>
      </c>
      <c r="DO50" s="392" t="str">
        <f ca="1">+IF(OFFSET('Hygiene Data'!$D$11,0,10*ROW('Hygiene Data'!D44))="","",OFFSET('Hygiene Data'!$D$11,0,10*ROW('Hygiene Data'!D44)))</f>
        <v/>
      </c>
      <c r="DP50" s="392" t="str">
        <f ca="1">+IF(OFFSET('Hygiene Data'!$D$12,0,10*ROW('Hygiene Data'!D44))="","",OFFSET('Hygiene Data'!$D$12,0,10*ROW('Hygiene Data'!D44)))</f>
        <v/>
      </c>
      <c r="DQ50" s="392" t="str">
        <f ca="1">+IF(OFFSET('Hygiene Data'!$D$13,0,10*ROW('Hygiene Data'!D44))="","",OFFSET('Hygiene Data'!$D$13,0,10*ROW('Hygiene Data'!D44)))</f>
        <v/>
      </c>
      <c r="DR50" s="392" t="str">
        <f ca="1">+IF(OFFSET('Hygiene Data'!$E$11,0,10*ROW('Hygiene Data'!E44))="","",OFFSET('Hygiene Data'!$E$11,0,10*ROW('Hygiene Data'!E44)))</f>
        <v/>
      </c>
      <c r="DS50" s="392" t="str">
        <f ca="1">+IF(OFFSET('Hygiene Data'!$E$12,0,10*ROW('Hygiene Data'!E44))="","",OFFSET('Hygiene Data'!$E$12,0,10*ROW('Hygiene Data'!E44)))</f>
        <v/>
      </c>
      <c r="DT50" s="392" t="str">
        <f ca="1">+IF(OFFSET('Hygiene Data'!$E$13,0,10*ROW('Hygiene Data'!E44))="","",OFFSET('Hygiene Data'!$E$13,0,10*ROW('Hygiene Data'!E44)))</f>
        <v/>
      </c>
      <c r="DU50" s="392" t="str">
        <f ca="1">+IF(OFFSET('Hygiene Data'!$F$11,0,10*ROW('Hygiene Data'!F44))="","",OFFSET('Hygiene Data'!$F$11,0,10*ROW('Hygiene Data'!F44)))</f>
        <v/>
      </c>
      <c r="DV50" s="392" t="str">
        <f ca="1">+IF(OFFSET('Hygiene Data'!$F$12,0,10*ROW('Hygiene Data'!F44))="","",OFFSET('Hygiene Data'!$F$12,0,10*ROW('Hygiene Data'!F44)))</f>
        <v/>
      </c>
      <c r="DW50" s="392" t="str">
        <f ca="1">+IF(OFFSET('Hygiene Data'!$F$13,0,10*ROW('Hygiene Data'!F44))="","",OFFSET('Hygiene Data'!$F$13,0,10*ROW('Hygiene Data'!F44)))</f>
        <v/>
      </c>
      <c r="DX50" s="392" t="str">
        <f ca="1">+IF(OFFSET('Hygiene Data'!$G$11,0,10*ROW('Hygiene Data'!G44))="","",OFFSET('Hygiene Data'!$G$11,0,10*ROW('Hygiene Data'!G44)))</f>
        <v/>
      </c>
      <c r="DY50" s="392" t="str">
        <f ca="1">+IF(OFFSET('Hygiene Data'!$G$12,0,10*ROW('Hygiene Data'!G44))="","",OFFSET('Hygiene Data'!$G$12,0,10*ROW('Hygiene Data'!G44)))</f>
        <v/>
      </c>
      <c r="DZ50" s="392" t="str">
        <f ca="1">+IF(OFFSET('Hygiene Data'!$G$13,0,10*ROW('Hygiene Data'!G44))="","",OFFSET('Hygiene Data'!$G$13,0,10*ROW('Hygiene Data'!G44)))</f>
        <v/>
      </c>
      <c r="EA50" s="392" t="str">
        <f ca="1">+IF(OFFSET('Hygiene Data'!$H$11,0,10*ROW('Hygiene Data'!H44))="","",OFFSET('Hygiene Data'!$H$11,0,10*ROW('Hygiene Data'!H44)))</f>
        <v/>
      </c>
      <c r="EB50" s="392" t="str">
        <f ca="1">+IF(OFFSET('Hygiene Data'!$H$12,0,10*ROW('Hygiene Data'!H44))="","",OFFSET('Hygiene Data'!$H$12,0,10*ROW('Hygiene Data'!H44)))</f>
        <v/>
      </c>
      <c r="EC50" s="392" t="str">
        <f ca="1">+IF(OFFSET('Hygiene Data'!$H$13,0,10*ROW('Hygiene Data'!H44))="","",OFFSET('Hygiene Data'!$H$13,0,10*ROW('Hygiene Data'!H44)))</f>
        <v/>
      </c>
      <c r="ED50" s="392" t="str">
        <f ca="1">+IF(OFFSET('Hygiene Data'!$I$11,0,10*ROW('Hygiene Data'!I44))="","",OFFSET('Hygiene Data'!$I$11,0,10*ROW('Hygiene Data'!I44)))</f>
        <v/>
      </c>
      <c r="EE50" s="392" t="str">
        <f ca="1">+IF(OFFSET('Hygiene Data'!$I$12,0,10*ROW('Hygiene Data'!I44))="","",OFFSET('Hygiene Data'!$I$12,0,10*ROW('Hygiene Data'!I44)))</f>
        <v/>
      </c>
      <c r="EF50" s="392" t="str">
        <f ca="1">+IF(OFFSET('Hygiene Data'!$I$13,0,10*ROW('Hygiene Data'!I44))="","",OFFSET('Hygiene Data'!$I$13,0,10*ROW('Hygiene Data'!I44)))</f>
        <v/>
      </c>
    </row>
    <row r="51" spans="1:136" x14ac:dyDescent="0.25">
      <c r="A51" s="501" t="str">
        <f ca="1">+IF(OFFSET('Water Data'!$B$2,0,10*ROW('Water Data'!E45))="","",OFFSET('Water Data'!$B$2,0,10*ROW('Water Data'!E45)))</f>
        <v/>
      </c>
      <c r="B51" s="50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8" t="str">
        <f t="shared" ca="1" si="0"/>
        <v/>
      </c>
      <c r="D51" s="52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2" t="str">
        <f ca="1">+IF(OFFSET('Water Data'!$D$27,0,10*ROW('Water Data'!D45))="","",OFFSET('Water Data'!$D$27,0,10*ROW('Water Data'!D45)))</f>
        <v/>
      </c>
      <c r="BT51" s="392" t="str">
        <f ca="1">+IF(OFFSET('Water Data'!$D$28,0,10*ROW('Water Data'!D45))="","",OFFSET('Water Data'!$D$28,0,10*ROW('Water Data'!D45)))</f>
        <v/>
      </c>
      <c r="BU51" s="392" t="str">
        <f ca="1">+IF(OFFSET('Water Data'!$D$29,0,10*ROW('Water Data'!D45))="","",OFFSET('Water Data'!$D$29,0,10*ROW('Water Data'!D45)))</f>
        <v/>
      </c>
      <c r="BV51" s="392" t="str">
        <f ca="1">+IF(OFFSET('Water Data'!$E$27,0,10*ROW('Water Data'!E45))="","",OFFSET('Water Data'!$E$27,0,10*ROW('Water Data'!E45)))</f>
        <v/>
      </c>
      <c r="BW51" s="392" t="str">
        <f ca="1">+IF(OFFSET('Water Data'!$E$28,0,10*ROW('Water Data'!E45))="","",OFFSET('Water Data'!$E$28,0,10*ROW('Water Data'!E45)))</f>
        <v/>
      </c>
      <c r="BX51" s="392" t="str">
        <f ca="1">+IF(OFFSET('Water Data'!$E$29,0,10*ROW('Water Data'!E45))="","",OFFSET('Water Data'!$E$29,0,10*ROW('Water Data'!E45)))</f>
        <v/>
      </c>
      <c r="BY51" s="392" t="str">
        <f ca="1">+IF(OFFSET('Water Data'!$F$27,0,10*ROW('Water Data'!F45))="","",OFFSET('Water Data'!$F$27,0,10*ROW('Water Data'!F45)))</f>
        <v/>
      </c>
      <c r="BZ51" s="392" t="str">
        <f ca="1">+IF(OFFSET('Water Data'!$F$28,0,10*ROW('Water Data'!F45))="","",OFFSET('Water Data'!$F$28,0,10*ROW('Water Data'!F45)))</f>
        <v/>
      </c>
      <c r="CA51" s="392" t="str">
        <f ca="1">+IF(OFFSET('Water Data'!$F$29,0,10*ROW('Water Data'!F45))="","",OFFSET('Water Data'!$F$29,0,10*ROW('Water Data'!F45)))</f>
        <v/>
      </c>
      <c r="CB51" s="392" t="str">
        <f ca="1">+IF(OFFSET('Water Data'!$G$27,0,10*ROW('Water Data'!G45))="","",OFFSET('Water Data'!$G$27,0,10*ROW('Water Data'!G45)))</f>
        <v/>
      </c>
      <c r="CC51" s="392" t="str">
        <f ca="1">+IF(OFFSET('Water Data'!$G$28,0,10*ROW('Water Data'!G45))="","",OFFSET('Water Data'!$G$28,0,10*ROW('Water Data'!G45)))</f>
        <v/>
      </c>
      <c r="CD51" s="392" t="str">
        <f ca="1">+IF(OFFSET('Water Data'!$G$29,0,10*ROW('Water Data'!G45))="","",OFFSET('Water Data'!$G$29,0,10*ROW('Water Data'!G45)))</f>
        <v/>
      </c>
      <c r="CE51" s="392" t="str">
        <f ca="1">+IF(OFFSET('Water Data'!$H$27,0,10*ROW('Water Data'!H45))="","",OFFSET('Water Data'!$H$27,0,10*ROW('Water Data'!H45)))</f>
        <v/>
      </c>
      <c r="CF51" s="392" t="str">
        <f ca="1">+IF(OFFSET('Water Data'!$H$28,0,10*ROW('Water Data'!H45))="","",OFFSET('Water Data'!$H$28,0,10*ROW('Water Data'!H45)))</f>
        <v/>
      </c>
      <c r="CG51" s="392" t="str">
        <f ca="1">+IF(OFFSET('Water Data'!$H$29,0,10*ROW('Water Data'!H45))="","",OFFSET('Water Data'!$H$29,0,10*ROW('Water Data'!H45)))</f>
        <v/>
      </c>
      <c r="CH51" s="392" t="str">
        <f ca="1">+IF(OFFSET('Water Data'!$I$27,0,10*ROW('Water Data'!I45))="","",OFFSET('Water Data'!$I$27,0,10*ROW('Water Data'!I45)))</f>
        <v/>
      </c>
      <c r="CI51" s="392" t="str">
        <f ca="1">+IF(OFFSET('Water Data'!$I$28,0,10*ROW('Water Data'!I45))="","",OFFSET('Water Data'!$I$28,0,10*ROW('Water Data'!I45)))</f>
        <v/>
      </c>
      <c r="CJ51" s="392" t="str">
        <f ca="1">+IF(OFFSET('Water Data'!$I$29,0,10*ROW('Water Data'!I45))="","",OFFSET('Water Data'!$I$29,0,10*ROW('Water Data'!I45)))</f>
        <v/>
      </c>
      <c r="CK51" s="392" t="str">
        <f ca="1">+IF(OFFSET('Sanitation Data'!$D$28,0,10*ROW('Sanitation Data'!D45))="","",OFFSET('Sanitation Data'!$D$28,0,10*ROW('Sanitation Data'!D45)))</f>
        <v/>
      </c>
      <c r="CL51" s="392" t="str">
        <f ca="1">+IF(OFFSET('Sanitation Data'!$D$29,0,10*ROW('Sanitation Data'!D45))="","",OFFSET('Sanitation Data'!$D$29,0,10*ROW('Sanitation Data'!D45)))</f>
        <v/>
      </c>
      <c r="CM51" s="392" t="str">
        <f ca="1">+IF(OFFSET('Sanitation Data'!$D$30,0,10*ROW('Sanitation Data'!D45))="","",OFFSET('Sanitation Data'!$D$30,0,10*ROW('Sanitation Data'!D45)))</f>
        <v/>
      </c>
      <c r="CN51" s="392" t="str">
        <f ca="1">+IF(OFFSET('Sanitation Data'!$D$31,0,10*ROW('Sanitation Data'!D45))="","",OFFSET('Sanitation Data'!$D$31,0,10*ROW('Sanitation Data'!D45)))</f>
        <v/>
      </c>
      <c r="CO51" s="392" t="str">
        <f ca="1">+IF(OFFSET('Sanitation Data'!$D$32,0,10*ROW('Sanitation Data'!D45))="","",OFFSET('Sanitation Data'!$D$32,0,10*ROW('Sanitation Data'!D45)))</f>
        <v/>
      </c>
      <c r="CP51" s="392" t="str">
        <f ca="1">+IF(OFFSET('Sanitation Data'!$E$28,0,10*ROW('Sanitation Data'!E45))="","",OFFSET('Sanitation Data'!$E$28,0,10*ROW('Sanitation Data'!E45)))</f>
        <v/>
      </c>
      <c r="CQ51" s="392" t="str">
        <f ca="1">+IF(OFFSET('Sanitation Data'!$E$29,0,10*ROW('Sanitation Data'!E45))="","",OFFSET('Sanitation Data'!$E$29,0,10*ROW('Sanitation Data'!E45)))</f>
        <v/>
      </c>
      <c r="CR51" s="392" t="str">
        <f ca="1">+IF(OFFSET('Sanitation Data'!$E$30,0,10*ROW('Sanitation Data'!E45))="","",OFFSET('Sanitation Data'!$E$30,0,10*ROW('Sanitation Data'!E45)))</f>
        <v/>
      </c>
      <c r="CS51" s="392" t="str">
        <f ca="1">+IF(OFFSET('Sanitation Data'!$E$31,0,10*ROW('Sanitation Data'!E45))="","",OFFSET('Sanitation Data'!$E$31,0,10*ROW('Sanitation Data'!E45)))</f>
        <v/>
      </c>
      <c r="CT51" s="392" t="str">
        <f ca="1">+IF(OFFSET('Sanitation Data'!$E$32,0,10*ROW('Sanitation Data'!E45))="","",OFFSET('Sanitation Data'!$E$32,0,10*ROW('Sanitation Data'!E45)))</f>
        <v/>
      </c>
      <c r="CU51" s="392" t="str">
        <f ca="1">+IF(OFFSET('Sanitation Data'!$F$28,0,10*ROW('Sanitation Data'!F45))="","",OFFSET('Sanitation Data'!$F$28,0,10*ROW('Sanitation Data'!F45)))</f>
        <v/>
      </c>
      <c r="CV51" s="392" t="str">
        <f ca="1">+IF(OFFSET('Sanitation Data'!$F$29,0,10*ROW('Sanitation Data'!F45))="","",OFFSET('Sanitation Data'!$F$29,0,10*ROW('Sanitation Data'!F45)))</f>
        <v/>
      </c>
      <c r="CW51" s="392" t="str">
        <f ca="1">+IF(OFFSET('Sanitation Data'!$F$30,0,10*ROW('Sanitation Data'!F45))="","",OFFSET('Sanitation Data'!$F$30,0,10*ROW('Sanitation Data'!F45)))</f>
        <v/>
      </c>
      <c r="CX51" s="392" t="str">
        <f ca="1">+IF(OFFSET('Sanitation Data'!$F$31,0,10*ROW('Sanitation Data'!F45))="","",OFFSET('Sanitation Data'!$F$31,0,10*ROW('Sanitation Data'!F45)))</f>
        <v/>
      </c>
      <c r="CY51" s="392" t="str">
        <f ca="1">+IF(OFFSET('Sanitation Data'!$F$32,0,10*ROW('Sanitation Data'!F45))="","",OFFSET('Sanitation Data'!$F$32,0,10*ROW('Sanitation Data'!F45)))</f>
        <v/>
      </c>
      <c r="CZ51" s="392" t="str">
        <f ca="1">+IF(OFFSET('Sanitation Data'!$G$28,0,10*ROW('Sanitation Data'!G45))="","",OFFSET('Sanitation Data'!$G$28,0,10*ROW('Sanitation Data'!G45)))</f>
        <v/>
      </c>
      <c r="DA51" s="392" t="str">
        <f ca="1">+IF(OFFSET('Sanitation Data'!$G$29,0,10*ROW('Sanitation Data'!G45))="","",OFFSET('Sanitation Data'!$G$29,0,10*ROW('Sanitation Data'!G45)))</f>
        <v/>
      </c>
      <c r="DB51" s="392" t="str">
        <f ca="1">+IF(OFFSET('Sanitation Data'!$G$30,0,10*ROW('Sanitation Data'!G45))="","",OFFSET('Sanitation Data'!$G$30,0,10*ROW('Sanitation Data'!G45)))</f>
        <v/>
      </c>
      <c r="DC51" s="392" t="str">
        <f ca="1">+IF(OFFSET('Sanitation Data'!$G$31,0,10*ROW('Sanitation Data'!G45))="","",OFFSET('Sanitation Data'!$G$31,0,10*ROW('Sanitation Data'!G45)))</f>
        <v/>
      </c>
      <c r="DD51" s="392" t="str">
        <f ca="1">+IF(OFFSET('Sanitation Data'!$G$32,0,10*ROW('Sanitation Data'!G45))="","",OFFSET('Sanitation Data'!$G$32,0,10*ROW('Sanitation Data'!G45)))</f>
        <v/>
      </c>
      <c r="DE51" s="392" t="str">
        <f ca="1">+IF(OFFSET('Sanitation Data'!$H$28,0,10*ROW('Sanitation Data'!H45))="","",OFFSET('Sanitation Data'!$H$28,0,10*ROW('Sanitation Data'!H45)))</f>
        <v/>
      </c>
      <c r="DF51" s="392" t="str">
        <f ca="1">+IF(OFFSET('Sanitation Data'!$H$29,0,10*ROW('Sanitation Data'!H45))="","",OFFSET('Sanitation Data'!$H$29,0,10*ROW('Sanitation Data'!H45)))</f>
        <v/>
      </c>
      <c r="DG51" s="392" t="str">
        <f ca="1">+IF(OFFSET('Sanitation Data'!$H$30,0,10*ROW('Sanitation Data'!H45))="","",OFFSET('Sanitation Data'!$H$30,0,10*ROW('Sanitation Data'!H45)))</f>
        <v/>
      </c>
      <c r="DH51" s="392" t="str">
        <f ca="1">+IF(OFFSET('Sanitation Data'!$H$31,0,10*ROW('Sanitation Data'!H45))="","",OFFSET('Sanitation Data'!$H$31,0,10*ROW('Sanitation Data'!H45)))</f>
        <v/>
      </c>
      <c r="DI51" s="392" t="str">
        <f ca="1">+IF(OFFSET('Sanitation Data'!$H$32,0,10*ROW('Sanitation Data'!H45))="","",OFFSET('Sanitation Data'!$H$32,0,10*ROW('Sanitation Data'!H45)))</f>
        <v/>
      </c>
      <c r="DJ51" s="392" t="str">
        <f ca="1">+IF(OFFSET('Sanitation Data'!$I$28,0,10*ROW('Sanitation Data'!I45))="","",OFFSET('Sanitation Data'!$I$28,0,10*ROW('Sanitation Data'!I45)))</f>
        <v/>
      </c>
      <c r="DK51" s="392" t="str">
        <f ca="1">+IF(OFFSET('Sanitation Data'!$I$29,0,10*ROW('Sanitation Data'!I45))="","",OFFSET('Sanitation Data'!$I$29,0,10*ROW('Sanitation Data'!I45)))</f>
        <v/>
      </c>
      <c r="DL51" s="392" t="str">
        <f ca="1">+IF(OFFSET('Sanitation Data'!$I$30,0,10*ROW('Sanitation Data'!I45))="","",OFFSET('Sanitation Data'!$I$30,0,10*ROW('Sanitation Data'!I45)))</f>
        <v/>
      </c>
      <c r="DM51" s="392" t="str">
        <f ca="1">+IF(OFFSET('Sanitation Data'!$I$31,0,10*ROW('Sanitation Data'!I45))="","",OFFSET('Sanitation Data'!$I$31,0,10*ROW('Sanitation Data'!I45)))</f>
        <v/>
      </c>
      <c r="DN51" s="392" t="str">
        <f ca="1">+IF(OFFSET('Sanitation Data'!$I$32,0,10*ROW('Sanitation Data'!I45))="","",OFFSET('Sanitation Data'!$I$32,0,10*ROW('Sanitation Data'!I45)))</f>
        <v/>
      </c>
      <c r="DO51" s="392" t="str">
        <f ca="1">+IF(OFFSET('Hygiene Data'!$D$11,0,10*ROW('Hygiene Data'!D45))="","",OFFSET('Hygiene Data'!$D$11,0,10*ROW('Hygiene Data'!D45)))</f>
        <v/>
      </c>
      <c r="DP51" s="392" t="str">
        <f ca="1">+IF(OFFSET('Hygiene Data'!$D$12,0,10*ROW('Hygiene Data'!D45))="","",OFFSET('Hygiene Data'!$D$12,0,10*ROW('Hygiene Data'!D45)))</f>
        <v/>
      </c>
      <c r="DQ51" s="392" t="str">
        <f ca="1">+IF(OFFSET('Hygiene Data'!$D$13,0,10*ROW('Hygiene Data'!D45))="","",OFFSET('Hygiene Data'!$D$13,0,10*ROW('Hygiene Data'!D45)))</f>
        <v/>
      </c>
      <c r="DR51" s="392" t="str">
        <f ca="1">+IF(OFFSET('Hygiene Data'!$E$11,0,10*ROW('Hygiene Data'!E45))="","",OFFSET('Hygiene Data'!$E$11,0,10*ROW('Hygiene Data'!E45)))</f>
        <v/>
      </c>
      <c r="DS51" s="392" t="str">
        <f ca="1">+IF(OFFSET('Hygiene Data'!$E$12,0,10*ROW('Hygiene Data'!E45))="","",OFFSET('Hygiene Data'!$E$12,0,10*ROW('Hygiene Data'!E45)))</f>
        <v/>
      </c>
      <c r="DT51" s="392" t="str">
        <f ca="1">+IF(OFFSET('Hygiene Data'!$E$13,0,10*ROW('Hygiene Data'!E45))="","",OFFSET('Hygiene Data'!$E$13,0,10*ROW('Hygiene Data'!E45)))</f>
        <v/>
      </c>
      <c r="DU51" s="392" t="str">
        <f ca="1">+IF(OFFSET('Hygiene Data'!$F$11,0,10*ROW('Hygiene Data'!F45))="","",OFFSET('Hygiene Data'!$F$11,0,10*ROW('Hygiene Data'!F45)))</f>
        <v/>
      </c>
      <c r="DV51" s="392" t="str">
        <f ca="1">+IF(OFFSET('Hygiene Data'!$F$12,0,10*ROW('Hygiene Data'!F45))="","",OFFSET('Hygiene Data'!$F$12,0,10*ROW('Hygiene Data'!F45)))</f>
        <v/>
      </c>
      <c r="DW51" s="392" t="str">
        <f ca="1">+IF(OFFSET('Hygiene Data'!$F$13,0,10*ROW('Hygiene Data'!F45))="","",OFFSET('Hygiene Data'!$F$13,0,10*ROW('Hygiene Data'!F45)))</f>
        <v/>
      </c>
      <c r="DX51" s="392" t="str">
        <f ca="1">+IF(OFFSET('Hygiene Data'!$G$11,0,10*ROW('Hygiene Data'!G45))="","",OFFSET('Hygiene Data'!$G$11,0,10*ROW('Hygiene Data'!G45)))</f>
        <v/>
      </c>
      <c r="DY51" s="392" t="str">
        <f ca="1">+IF(OFFSET('Hygiene Data'!$G$12,0,10*ROW('Hygiene Data'!G45))="","",OFFSET('Hygiene Data'!$G$12,0,10*ROW('Hygiene Data'!G45)))</f>
        <v/>
      </c>
      <c r="DZ51" s="392" t="str">
        <f ca="1">+IF(OFFSET('Hygiene Data'!$G$13,0,10*ROW('Hygiene Data'!G45))="","",OFFSET('Hygiene Data'!$G$13,0,10*ROW('Hygiene Data'!G45)))</f>
        <v/>
      </c>
      <c r="EA51" s="392" t="str">
        <f ca="1">+IF(OFFSET('Hygiene Data'!$H$11,0,10*ROW('Hygiene Data'!H45))="","",OFFSET('Hygiene Data'!$H$11,0,10*ROW('Hygiene Data'!H45)))</f>
        <v/>
      </c>
      <c r="EB51" s="392" t="str">
        <f ca="1">+IF(OFFSET('Hygiene Data'!$H$12,0,10*ROW('Hygiene Data'!H45))="","",OFFSET('Hygiene Data'!$H$12,0,10*ROW('Hygiene Data'!H45)))</f>
        <v/>
      </c>
      <c r="EC51" s="392" t="str">
        <f ca="1">+IF(OFFSET('Hygiene Data'!$H$13,0,10*ROW('Hygiene Data'!H45))="","",OFFSET('Hygiene Data'!$H$13,0,10*ROW('Hygiene Data'!H45)))</f>
        <v/>
      </c>
      <c r="ED51" s="392" t="str">
        <f ca="1">+IF(OFFSET('Hygiene Data'!$I$11,0,10*ROW('Hygiene Data'!I45))="","",OFFSET('Hygiene Data'!$I$11,0,10*ROW('Hygiene Data'!I45)))</f>
        <v/>
      </c>
      <c r="EE51" s="392" t="str">
        <f ca="1">+IF(OFFSET('Hygiene Data'!$I$12,0,10*ROW('Hygiene Data'!I45))="","",OFFSET('Hygiene Data'!$I$12,0,10*ROW('Hygiene Data'!I45)))</f>
        <v/>
      </c>
      <c r="EF51" s="392" t="str">
        <f ca="1">+IF(OFFSET('Hygiene Data'!$I$13,0,10*ROW('Hygiene Data'!I45))="","",OFFSET('Hygiene Data'!$I$13,0,10*ROW('Hygiene Data'!I45)))</f>
        <v/>
      </c>
    </row>
    <row r="52" spans="1:136" x14ac:dyDescent="0.25">
      <c r="A52" s="501" t="str">
        <f ca="1">+IF(OFFSET('Water Data'!$B$2,0,10*ROW('Water Data'!E46))="","",OFFSET('Water Data'!$B$2,0,10*ROW('Water Data'!E46)))</f>
        <v/>
      </c>
      <c r="B52" s="50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8" t="str">
        <f t="shared" ca="1" si="0"/>
        <v/>
      </c>
      <c r="D52" s="52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2" t="str">
        <f ca="1">+IF(OFFSET('Water Data'!$D$27,0,10*ROW('Water Data'!D46))="","",OFFSET('Water Data'!$D$27,0,10*ROW('Water Data'!D46)))</f>
        <v/>
      </c>
      <c r="BT52" s="392" t="str">
        <f ca="1">+IF(OFFSET('Water Data'!$D$28,0,10*ROW('Water Data'!D46))="","",OFFSET('Water Data'!$D$28,0,10*ROW('Water Data'!D46)))</f>
        <v/>
      </c>
      <c r="BU52" s="392" t="str">
        <f ca="1">+IF(OFFSET('Water Data'!$D$29,0,10*ROW('Water Data'!D46))="","",OFFSET('Water Data'!$D$29,0,10*ROW('Water Data'!D46)))</f>
        <v/>
      </c>
      <c r="BV52" s="392" t="str">
        <f ca="1">+IF(OFFSET('Water Data'!$E$27,0,10*ROW('Water Data'!E46))="","",OFFSET('Water Data'!$E$27,0,10*ROW('Water Data'!E46)))</f>
        <v/>
      </c>
      <c r="BW52" s="392" t="str">
        <f ca="1">+IF(OFFSET('Water Data'!$E$28,0,10*ROW('Water Data'!E46))="","",OFFSET('Water Data'!$E$28,0,10*ROW('Water Data'!E46)))</f>
        <v/>
      </c>
      <c r="BX52" s="392" t="str">
        <f ca="1">+IF(OFFSET('Water Data'!$E$29,0,10*ROW('Water Data'!E46))="","",OFFSET('Water Data'!$E$29,0,10*ROW('Water Data'!E46)))</f>
        <v/>
      </c>
      <c r="BY52" s="392" t="str">
        <f ca="1">+IF(OFFSET('Water Data'!$F$27,0,10*ROW('Water Data'!F46))="","",OFFSET('Water Data'!$F$27,0,10*ROW('Water Data'!F46)))</f>
        <v/>
      </c>
      <c r="BZ52" s="392" t="str">
        <f ca="1">+IF(OFFSET('Water Data'!$F$28,0,10*ROW('Water Data'!F46))="","",OFFSET('Water Data'!$F$28,0,10*ROW('Water Data'!F46)))</f>
        <v/>
      </c>
      <c r="CA52" s="392" t="str">
        <f ca="1">+IF(OFFSET('Water Data'!$F$29,0,10*ROW('Water Data'!F46))="","",OFFSET('Water Data'!$F$29,0,10*ROW('Water Data'!F46)))</f>
        <v/>
      </c>
      <c r="CB52" s="392" t="str">
        <f ca="1">+IF(OFFSET('Water Data'!$G$27,0,10*ROW('Water Data'!G46))="","",OFFSET('Water Data'!$G$27,0,10*ROW('Water Data'!G46)))</f>
        <v/>
      </c>
      <c r="CC52" s="392" t="str">
        <f ca="1">+IF(OFFSET('Water Data'!$G$28,0,10*ROW('Water Data'!G46))="","",OFFSET('Water Data'!$G$28,0,10*ROW('Water Data'!G46)))</f>
        <v/>
      </c>
      <c r="CD52" s="392" t="str">
        <f ca="1">+IF(OFFSET('Water Data'!$G$29,0,10*ROW('Water Data'!G46))="","",OFFSET('Water Data'!$G$29,0,10*ROW('Water Data'!G46)))</f>
        <v/>
      </c>
      <c r="CE52" s="392" t="str">
        <f ca="1">+IF(OFFSET('Water Data'!$H$27,0,10*ROW('Water Data'!H46))="","",OFFSET('Water Data'!$H$27,0,10*ROW('Water Data'!H46)))</f>
        <v/>
      </c>
      <c r="CF52" s="392" t="str">
        <f ca="1">+IF(OFFSET('Water Data'!$H$28,0,10*ROW('Water Data'!H46))="","",OFFSET('Water Data'!$H$28,0,10*ROW('Water Data'!H46)))</f>
        <v/>
      </c>
      <c r="CG52" s="392" t="str">
        <f ca="1">+IF(OFFSET('Water Data'!$H$29,0,10*ROW('Water Data'!H46))="","",OFFSET('Water Data'!$H$29,0,10*ROW('Water Data'!H46)))</f>
        <v/>
      </c>
      <c r="CH52" s="392" t="str">
        <f ca="1">+IF(OFFSET('Water Data'!$I$27,0,10*ROW('Water Data'!I46))="","",OFFSET('Water Data'!$I$27,0,10*ROW('Water Data'!I46)))</f>
        <v/>
      </c>
      <c r="CI52" s="392" t="str">
        <f ca="1">+IF(OFFSET('Water Data'!$I$28,0,10*ROW('Water Data'!I46))="","",OFFSET('Water Data'!$I$28,0,10*ROW('Water Data'!I46)))</f>
        <v/>
      </c>
      <c r="CJ52" s="392" t="str">
        <f ca="1">+IF(OFFSET('Water Data'!$I$29,0,10*ROW('Water Data'!I46))="","",OFFSET('Water Data'!$I$29,0,10*ROW('Water Data'!I46)))</f>
        <v/>
      </c>
      <c r="CK52" s="392" t="str">
        <f ca="1">+IF(OFFSET('Sanitation Data'!$D$28,0,10*ROW('Sanitation Data'!D46))="","",OFFSET('Sanitation Data'!$D$28,0,10*ROW('Sanitation Data'!D46)))</f>
        <v/>
      </c>
      <c r="CL52" s="392" t="str">
        <f ca="1">+IF(OFFSET('Sanitation Data'!$D$29,0,10*ROW('Sanitation Data'!D46))="","",OFFSET('Sanitation Data'!$D$29,0,10*ROW('Sanitation Data'!D46)))</f>
        <v/>
      </c>
      <c r="CM52" s="392" t="str">
        <f ca="1">+IF(OFFSET('Sanitation Data'!$D$30,0,10*ROW('Sanitation Data'!D46))="","",OFFSET('Sanitation Data'!$D$30,0,10*ROW('Sanitation Data'!D46)))</f>
        <v/>
      </c>
      <c r="CN52" s="392" t="str">
        <f ca="1">+IF(OFFSET('Sanitation Data'!$D$31,0,10*ROW('Sanitation Data'!D46))="","",OFFSET('Sanitation Data'!$D$31,0,10*ROW('Sanitation Data'!D46)))</f>
        <v/>
      </c>
      <c r="CO52" s="392" t="str">
        <f ca="1">+IF(OFFSET('Sanitation Data'!$D$32,0,10*ROW('Sanitation Data'!D46))="","",OFFSET('Sanitation Data'!$D$32,0,10*ROW('Sanitation Data'!D46)))</f>
        <v/>
      </c>
      <c r="CP52" s="392" t="str">
        <f ca="1">+IF(OFFSET('Sanitation Data'!$E$28,0,10*ROW('Sanitation Data'!E46))="","",OFFSET('Sanitation Data'!$E$28,0,10*ROW('Sanitation Data'!E46)))</f>
        <v/>
      </c>
      <c r="CQ52" s="392" t="str">
        <f ca="1">+IF(OFFSET('Sanitation Data'!$E$29,0,10*ROW('Sanitation Data'!E46))="","",OFFSET('Sanitation Data'!$E$29,0,10*ROW('Sanitation Data'!E46)))</f>
        <v/>
      </c>
      <c r="CR52" s="392" t="str">
        <f ca="1">+IF(OFFSET('Sanitation Data'!$E$30,0,10*ROW('Sanitation Data'!E46))="","",OFFSET('Sanitation Data'!$E$30,0,10*ROW('Sanitation Data'!E46)))</f>
        <v/>
      </c>
      <c r="CS52" s="392" t="str">
        <f ca="1">+IF(OFFSET('Sanitation Data'!$E$31,0,10*ROW('Sanitation Data'!E46))="","",OFFSET('Sanitation Data'!$E$31,0,10*ROW('Sanitation Data'!E46)))</f>
        <v/>
      </c>
      <c r="CT52" s="392" t="str">
        <f ca="1">+IF(OFFSET('Sanitation Data'!$E$32,0,10*ROW('Sanitation Data'!E46))="","",OFFSET('Sanitation Data'!$E$32,0,10*ROW('Sanitation Data'!E46)))</f>
        <v/>
      </c>
      <c r="CU52" s="392" t="str">
        <f ca="1">+IF(OFFSET('Sanitation Data'!$F$28,0,10*ROW('Sanitation Data'!F46))="","",OFFSET('Sanitation Data'!$F$28,0,10*ROW('Sanitation Data'!F46)))</f>
        <v/>
      </c>
      <c r="CV52" s="392" t="str">
        <f ca="1">+IF(OFFSET('Sanitation Data'!$F$29,0,10*ROW('Sanitation Data'!F46))="","",OFFSET('Sanitation Data'!$F$29,0,10*ROW('Sanitation Data'!F46)))</f>
        <v/>
      </c>
      <c r="CW52" s="392" t="str">
        <f ca="1">+IF(OFFSET('Sanitation Data'!$F$30,0,10*ROW('Sanitation Data'!F46))="","",OFFSET('Sanitation Data'!$F$30,0,10*ROW('Sanitation Data'!F46)))</f>
        <v/>
      </c>
      <c r="CX52" s="392" t="str">
        <f ca="1">+IF(OFFSET('Sanitation Data'!$F$31,0,10*ROW('Sanitation Data'!F46))="","",OFFSET('Sanitation Data'!$F$31,0,10*ROW('Sanitation Data'!F46)))</f>
        <v/>
      </c>
      <c r="CY52" s="392" t="str">
        <f ca="1">+IF(OFFSET('Sanitation Data'!$F$32,0,10*ROW('Sanitation Data'!F46))="","",OFFSET('Sanitation Data'!$F$32,0,10*ROW('Sanitation Data'!F46)))</f>
        <v/>
      </c>
      <c r="CZ52" s="392" t="str">
        <f ca="1">+IF(OFFSET('Sanitation Data'!$G$28,0,10*ROW('Sanitation Data'!G46))="","",OFFSET('Sanitation Data'!$G$28,0,10*ROW('Sanitation Data'!G46)))</f>
        <v/>
      </c>
      <c r="DA52" s="392" t="str">
        <f ca="1">+IF(OFFSET('Sanitation Data'!$G$29,0,10*ROW('Sanitation Data'!G46))="","",OFFSET('Sanitation Data'!$G$29,0,10*ROW('Sanitation Data'!G46)))</f>
        <v/>
      </c>
      <c r="DB52" s="392" t="str">
        <f ca="1">+IF(OFFSET('Sanitation Data'!$G$30,0,10*ROW('Sanitation Data'!G46))="","",OFFSET('Sanitation Data'!$G$30,0,10*ROW('Sanitation Data'!G46)))</f>
        <v/>
      </c>
      <c r="DC52" s="392" t="str">
        <f ca="1">+IF(OFFSET('Sanitation Data'!$G$31,0,10*ROW('Sanitation Data'!G46))="","",OFFSET('Sanitation Data'!$G$31,0,10*ROW('Sanitation Data'!G46)))</f>
        <v/>
      </c>
      <c r="DD52" s="392" t="str">
        <f ca="1">+IF(OFFSET('Sanitation Data'!$G$32,0,10*ROW('Sanitation Data'!G46))="","",OFFSET('Sanitation Data'!$G$32,0,10*ROW('Sanitation Data'!G46)))</f>
        <v/>
      </c>
      <c r="DE52" s="392" t="str">
        <f ca="1">+IF(OFFSET('Sanitation Data'!$H$28,0,10*ROW('Sanitation Data'!H46))="","",OFFSET('Sanitation Data'!$H$28,0,10*ROW('Sanitation Data'!H46)))</f>
        <v/>
      </c>
      <c r="DF52" s="392" t="str">
        <f ca="1">+IF(OFFSET('Sanitation Data'!$H$29,0,10*ROW('Sanitation Data'!H46))="","",OFFSET('Sanitation Data'!$H$29,0,10*ROW('Sanitation Data'!H46)))</f>
        <v/>
      </c>
      <c r="DG52" s="392" t="str">
        <f ca="1">+IF(OFFSET('Sanitation Data'!$H$30,0,10*ROW('Sanitation Data'!H46))="","",OFFSET('Sanitation Data'!$H$30,0,10*ROW('Sanitation Data'!H46)))</f>
        <v/>
      </c>
      <c r="DH52" s="392" t="str">
        <f ca="1">+IF(OFFSET('Sanitation Data'!$H$31,0,10*ROW('Sanitation Data'!H46))="","",OFFSET('Sanitation Data'!$H$31,0,10*ROW('Sanitation Data'!H46)))</f>
        <v/>
      </c>
      <c r="DI52" s="392" t="str">
        <f ca="1">+IF(OFFSET('Sanitation Data'!$H$32,0,10*ROW('Sanitation Data'!H46))="","",OFFSET('Sanitation Data'!$H$32,0,10*ROW('Sanitation Data'!H46)))</f>
        <v/>
      </c>
      <c r="DJ52" s="392" t="str">
        <f ca="1">+IF(OFFSET('Sanitation Data'!$I$28,0,10*ROW('Sanitation Data'!I46))="","",OFFSET('Sanitation Data'!$I$28,0,10*ROW('Sanitation Data'!I46)))</f>
        <v/>
      </c>
      <c r="DK52" s="392" t="str">
        <f ca="1">+IF(OFFSET('Sanitation Data'!$I$29,0,10*ROW('Sanitation Data'!I46))="","",OFFSET('Sanitation Data'!$I$29,0,10*ROW('Sanitation Data'!I46)))</f>
        <v/>
      </c>
      <c r="DL52" s="392" t="str">
        <f ca="1">+IF(OFFSET('Sanitation Data'!$I$30,0,10*ROW('Sanitation Data'!I46))="","",OFFSET('Sanitation Data'!$I$30,0,10*ROW('Sanitation Data'!I46)))</f>
        <v/>
      </c>
      <c r="DM52" s="392" t="str">
        <f ca="1">+IF(OFFSET('Sanitation Data'!$I$31,0,10*ROW('Sanitation Data'!I46))="","",OFFSET('Sanitation Data'!$I$31,0,10*ROW('Sanitation Data'!I46)))</f>
        <v/>
      </c>
      <c r="DN52" s="392" t="str">
        <f ca="1">+IF(OFFSET('Sanitation Data'!$I$32,0,10*ROW('Sanitation Data'!I46))="","",OFFSET('Sanitation Data'!$I$32,0,10*ROW('Sanitation Data'!I46)))</f>
        <v/>
      </c>
      <c r="DO52" s="392" t="str">
        <f ca="1">+IF(OFFSET('Hygiene Data'!$D$11,0,10*ROW('Hygiene Data'!D46))="","",OFFSET('Hygiene Data'!$D$11,0,10*ROW('Hygiene Data'!D46)))</f>
        <v/>
      </c>
      <c r="DP52" s="392" t="str">
        <f ca="1">+IF(OFFSET('Hygiene Data'!$D$12,0,10*ROW('Hygiene Data'!D46))="","",OFFSET('Hygiene Data'!$D$12,0,10*ROW('Hygiene Data'!D46)))</f>
        <v/>
      </c>
      <c r="DQ52" s="392" t="str">
        <f ca="1">+IF(OFFSET('Hygiene Data'!$D$13,0,10*ROW('Hygiene Data'!D46))="","",OFFSET('Hygiene Data'!$D$13,0,10*ROW('Hygiene Data'!D46)))</f>
        <v/>
      </c>
      <c r="DR52" s="392" t="str">
        <f ca="1">+IF(OFFSET('Hygiene Data'!$E$11,0,10*ROW('Hygiene Data'!E46))="","",OFFSET('Hygiene Data'!$E$11,0,10*ROW('Hygiene Data'!E46)))</f>
        <v/>
      </c>
      <c r="DS52" s="392" t="str">
        <f ca="1">+IF(OFFSET('Hygiene Data'!$E$12,0,10*ROW('Hygiene Data'!E46))="","",OFFSET('Hygiene Data'!$E$12,0,10*ROW('Hygiene Data'!E46)))</f>
        <v/>
      </c>
      <c r="DT52" s="392" t="str">
        <f ca="1">+IF(OFFSET('Hygiene Data'!$E$13,0,10*ROW('Hygiene Data'!E46))="","",OFFSET('Hygiene Data'!$E$13,0,10*ROW('Hygiene Data'!E46)))</f>
        <v/>
      </c>
      <c r="DU52" s="392" t="str">
        <f ca="1">+IF(OFFSET('Hygiene Data'!$F$11,0,10*ROW('Hygiene Data'!F46))="","",OFFSET('Hygiene Data'!$F$11,0,10*ROW('Hygiene Data'!F46)))</f>
        <v/>
      </c>
      <c r="DV52" s="392" t="str">
        <f ca="1">+IF(OFFSET('Hygiene Data'!$F$12,0,10*ROW('Hygiene Data'!F46))="","",OFFSET('Hygiene Data'!$F$12,0,10*ROW('Hygiene Data'!F46)))</f>
        <v/>
      </c>
      <c r="DW52" s="392" t="str">
        <f ca="1">+IF(OFFSET('Hygiene Data'!$F$13,0,10*ROW('Hygiene Data'!F46))="","",OFFSET('Hygiene Data'!$F$13,0,10*ROW('Hygiene Data'!F46)))</f>
        <v/>
      </c>
      <c r="DX52" s="392" t="str">
        <f ca="1">+IF(OFFSET('Hygiene Data'!$G$11,0,10*ROW('Hygiene Data'!G46))="","",OFFSET('Hygiene Data'!$G$11,0,10*ROW('Hygiene Data'!G46)))</f>
        <v/>
      </c>
      <c r="DY52" s="392" t="str">
        <f ca="1">+IF(OFFSET('Hygiene Data'!$G$12,0,10*ROW('Hygiene Data'!G46))="","",OFFSET('Hygiene Data'!$G$12,0,10*ROW('Hygiene Data'!G46)))</f>
        <v/>
      </c>
      <c r="DZ52" s="392" t="str">
        <f ca="1">+IF(OFFSET('Hygiene Data'!$G$13,0,10*ROW('Hygiene Data'!G46))="","",OFFSET('Hygiene Data'!$G$13,0,10*ROW('Hygiene Data'!G46)))</f>
        <v/>
      </c>
      <c r="EA52" s="392" t="str">
        <f ca="1">+IF(OFFSET('Hygiene Data'!$H$11,0,10*ROW('Hygiene Data'!H46))="","",OFFSET('Hygiene Data'!$H$11,0,10*ROW('Hygiene Data'!H46)))</f>
        <v/>
      </c>
      <c r="EB52" s="392" t="str">
        <f ca="1">+IF(OFFSET('Hygiene Data'!$H$12,0,10*ROW('Hygiene Data'!H46))="","",OFFSET('Hygiene Data'!$H$12,0,10*ROW('Hygiene Data'!H46)))</f>
        <v/>
      </c>
      <c r="EC52" s="392" t="str">
        <f ca="1">+IF(OFFSET('Hygiene Data'!$H$13,0,10*ROW('Hygiene Data'!H46))="","",OFFSET('Hygiene Data'!$H$13,0,10*ROW('Hygiene Data'!H46)))</f>
        <v/>
      </c>
      <c r="ED52" s="392" t="str">
        <f ca="1">+IF(OFFSET('Hygiene Data'!$I$11,0,10*ROW('Hygiene Data'!I46))="","",OFFSET('Hygiene Data'!$I$11,0,10*ROW('Hygiene Data'!I46)))</f>
        <v/>
      </c>
      <c r="EE52" s="392" t="str">
        <f ca="1">+IF(OFFSET('Hygiene Data'!$I$12,0,10*ROW('Hygiene Data'!I46))="","",OFFSET('Hygiene Data'!$I$12,0,10*ROW('Hygiene Data'!I46)))</f>
        <v/>
      </c>
      <c r="EF52" s="392" t="str">
        <f ca="1">+IF(OFFSET('Hygiene Data'!$I$13,0,10*ROW('Hygiene Data'!I46))="","",OFFSET('Hygiene Data'!$I$13,0,10*ROW('Hygiene Data'!I46)))</f>
        <v/>
      </c>
    </row>
    <row r="53" spans="1:136" x14ac:dyDescent="0.25">
      <c r="A53" s="501" t="str">
        <f ca="1">+IF(OFFSET('Water Data'!$B$2,0,10*ROW('Water Data'!E47))="","",OFFSET('Water Data'!$B$2,0,10*ROW('Water Data'!E47)))</f>
        <v/>
      </c>
      <c r="B53" s="50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8" t="str">
        <f t="shared" ca="1" si="0"/>
        <v/>
      </c>
      <c r="D53" s="52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2" t="str">
        <f ca="1">+IF(OFFSET('Water Data'!$D$27,0,10*ROW('Water Data'!D47))="","",OFFSET('Water Data'!$D$27,0,10*ROW('Water Data'!D47)))</f>
        <v/>
      </c>
      <c r="BT53" s="392" t="str">
        <f ca="1">+IF(OFFSET('Water Data'!$D$28,0,10*ROW('Water Data'!D47))="","",OFFSET('Water Data'!$D$28,0,10*ROW('Water Data'!D47)))</f>
        <v/>
      </c>
      <c r="BU53" s="392" t="str">
        <f ca="1">+IF(OFFSET('Water Data'!$D$29,0,10*ROW('Water Data'!D47))="","",OFFSET('Water Data'!$D$29,0,10*ROW('Water Data'!D47)))</f>
        <v/>
      </c>
      <c r="BV53" s="392" t="str">
        <f ca="1">+IF(OFFSET('Water Data'!$E$27,0,10*ROW('Water Data'!E47))="","",OFFSET('Water Data'!$E$27,0,10*ROW('Water Data'!E47)))</f>
        <v/>
      </c>
      <c r="BW53" s="392" t="str">
        <f ca="1">+IF(OFFSET('Water Data'!$E$28,0,10*ROW('Water Data'!E47))="","",OFFSET('Water Data'!$E$28,0,10*ROW('Water Data'!E47)))</f>
        <v/>
      </c>
      <c r="BX53" s="392" t="str">
        <f ca="1">+IF(OFFSET('Water Data'!$E$29,0,10*ROW('Water Data'!E47))="","",OFFSET('Water Data'!$E$29,0,10*ROW('Water Data'!E47)))</f>
        <v/>
      </c>
      <c r="BY53" s="392" t="str">
        <f ca="1">+IF(OFFSET('Water Data'!$F$27,0,10*ROW('Water Data'!F47))="","",OFFSET('Water Data'!$F$27,0,10*ROW('Water Data'!F47)))</f>
        <v/>
      </c>
      <c r="BZ53" s="392" t="str">
        <f ca="1">+IF(OFFSET('Water Data'!$F$28,0,10*ROW('Water Data'!F47))="","",OFFSET('Water Data'!$F$28,0,10*ROW('Water Data'!F47)))</f>
        <v/>
      </c>
      <c r="CA53" s="392" t="str">
        <f ca="1">+IF(OFFSET('Water Data'!$F$29,0,10*ROW('Water Data'!F47))="","",OFFSET('Water Data'!$F$29,0,10*ROW('Water Data'!F47)))</f>
        <v/>
      </c>
      <c r="CB53" s="392" t="str">
        <f ca="1">+IF(OFFSET('Water Data'!$G$27,0,10*ROW('Water Data'!G47))="","",OFFSET('Water Data'!$G$27,0,10*ROW('Water Data'!G47)))</f>
        <v/>
      </c>
      <c r="CC53" s="392" t="str">
        <f ca="1">+IF(OFFSET('Water Data'!$G$28,0,10*ROW('Water Data'!G47))="","",OFFSET('Water Data'!$G$28,0,10*ROW('Water Data'!G47)))</f>
        <v/>
      </c>
      <c r="CD53" s="392" t="str">
        <f ca="1">+IF(OFFSET('Water Data'!$G$29,0,10*ROW('Water Data'!G47))="","",OFFSET('Water Data'!$G$29,0,10*ROW('Water Data'!G47)))</f>
        <v/>
      </c>
      <c r="CE53" s="392" t="str">
        <f ca="1">+IF(OFFSET('Water Data'!$H$27,0,10*ROW('Water Data'!H47))="","",OFFSET('Water Data'!$H$27,0,10*ROW('Water Data'!H47)))</f>
        <v/>
      </c>
      <c r="CF53" s="392" t="str">
        <f ca="1">+IF(OFFSET('Water Data'!$H$28,0,10*ROW('Water Data'!H47))="","",OFFSET('Water Data'!$H$28,0,10*ROW('Water Data'!H47)))</f>
        <v/>
      </c>
      <c r="CG53" s="392" t="str">
        <f ca="1">+IF(OFFSET('Water Data'!$H$29,0,10*ROW('Water Data'!H47))="","",OFFSET('Water Data'!$H$29,0,10*ROW('Water Data'!H47)))</f>
        <v/>
      </c>
      <c r="CH53" s="392" t="str">
        <f ca="1">+IF(OFFSET('Water Data'!$I$27,0,10*ROW('Water Data'!I47))="","",OFFSET('Water Data'!$I$27,0,10*ROW('Water Data'!I47)))</f>
        <v/>
      </c>
      <c r="CI53" s="392" t="str">
        <f ca="1">+IF(OFFSET('Water Data'!$I$28,0,10*ROW('Water Data'!I47))="","",OFFSET('Water Data'!$I$28,0,10*ROW('Water Data'!I47)))</f>
        <v/>
      </c>
      <c r="CJ53" s="392" t="str">
        <f ca="1">+IF(OFFSET('Water Data'!$I$29,0,10*ROW('Water Data'!I47))="","",OFFSET('Water Data'!$I$29,0,10*ROW('Water Data'!I47)))</f>
        <v/>
      </c>
      <c r="CK53" s="392" t="str">
        <f ca="1">+IF(OFFSET('Sanitation Data'!$D$28,0,10*ROW('Sanitation Data'!D47))="","",OFFSET('Sanitation Data'!$D$28,0,10*ROW('Sanitation Data'!D47)))</f>
        <v/>
      </c>
      <c r="CL53" s="392" t="str">
        <f ca="1">+IF(OFFSET('Sanitation Data'!$D$29,0,10*ROW('Sanitation Data'!D47))="","",OFFSET('Sanitation Data'!$D$29,0,10*ROW('Sanitation Data'!D47)))</f>
        <v/>
      </c>
      <c r="CM53" s="392" t="str">
        <f ca="1">+IF(OFFSET('Sanitation Data'!$D$30,0,10*ROW('Sanitation Data'!D47))="","",OFFSET('Sanitation Data'!$D$30,0,10*ROW('Sanitation Data'!D47)))</f>
        <v/>
      </c>
      <c r="CN53" s="392" t="str">
        <f ca="1">+IF(OFFSET('Sanitation Data'!$D$31,0,10*ROW('Sanitation Data'!D47))="","",OFFSET('Sanitation Data'!$D$31,0,10*ROW('Sanitation Data'!D47)))</f>
        <v/>
      </c>
      <c r="CO53" s="392" t="str">
        <f ca="1">+IF(OFFSET('Sanitation Data'!$D$32,0,10*ROW('Sanitation Data'!D47))="","",OFFSET('Sanitation Data'!$D$32,0,10*ROW('Sanitation Data'!D47)))</f>
        <v/>
      </c>
      <c r="CP53" s="392" t="str">
        <f ca="1">+IF(OFFSET('Sanitation Data'!$E$28,0,10*ROW('Sanitation Data'!E47))="","",OFFSET('Sanitation Data'!$E$28,0,10*ROW('Sanitation Data'!E47)))</f>
        <v/>
      </c>
      <c r="CQ53" s="392" t="str">
        <f ca="1">+IF(OFFSET('Sanitation Data'!$E$29,0,10*ROW('Sanitation Data'!E47))="","",OFFSET('Sanitation Data'!$E$29,0,10*ROW('Sanitation Data'!E47)))</f>
        <v/>
      </c>
      <c r="CR53" s="392" t="str">
        <f ca="1">+IF(OFFSET('Sanitation Data'!$E$30,0,10*ROW('Sanitation Data'!E47))="","",OFFSET('Sanitation Data'!$E$30,0,10*ROW('Sanitation Data'!E47)))</f>
        <v/>
      </c>
      <c r="CS53" s="392" t="str">
        <f ca="1">+IF(OFFSET('Sanitation Data'!$E$31,0,10*ROW('Sanitation Data'!E47))="","",OFFSET('Sanitation Data'!$E$31,0,10*ROW('Sanitation Data'!E47)))</f>
        <v/>
      </c>
      <c r="CT53" s="392" t="str">
        <f ca="1">+IF(OFFSET('Sanitation Data'!$E$32,0,10*ROW('Sanitation Data'!E47))="","",OFFSET('Sanitation Data'!$E$32,0,10*ROW('Sanitation Data'!E47)))</f>
        <v/>
      </c>
      <c r="CU53" s="392" t="str">
        <f ca="1">+IF(OFFSET('Sanitation Data'!$F$28,0,10*ROW('Sanitation Data'!F47))="","",OFFSET('Sanitation Data'!$F$28,0,10*ROW('Sanitation Data'!F47)))</f>
        <v/>
      </c>
      <c r="CV53" s="392" t="str">
        <f ca="1">+IF(OFFSET('Sanitation Data'!$F$29,0,10*ROW('Sanitation Data'!F47))="","",OFFSET('Sanitation Data'!$F$29,0,10*ROW('Sanitation Data'!F47)))</f>
        <v/>
      </c>
      <c r="CW53" s="392" t="str">
        <f ca="1">+IF(OFFSET('Sanitation Data'!$F$30,0,10*ROW('Sanitation Data'!F47))="","",OFFSET('Sanitation Data'!$F$30,0,10*ROW('Sanitation Data'!F47)))</f>
        <v/>
      </c>
      <c r="CX53" s="392" t="str">
        <f ca="1">+IF(OFFSET('Sanitation Data'!$F$31,0,10*ROW('Sanitation Data'!F47))="","",OFFSET('Sanitation Data'!$F$31,0,10*ROW('Sanitation Data'!F47)))</f>
        <v/>
      </c>
      <c r="CY53" s="392" t="str">
        <f ca="1">+IF(OFFSET('Sanitation Data'!$F$32,0,10*ROW('Sanitation Data'!F47))="","",OFFSET('Sanitation Data'!$F$32,0,10*ROW('Sanitation Data'!F47)))</f>
        <v/>
      </c>
      <c r="CZ53" s="392" t="str">
        <f ca="1">+IF(OFFSET('Sanitation Data'!$G$28,0,10*ROW('Sanitation Data'!G47))="","",OFFSET('Sanitation Data'!$G$28,0,10*ROW('Sanitation Data'!G47)))</f>
        <v/>
      </c>
      <c r="DA53" s="392" t="str">
        <f ca="1">+IF(OFFSET('Sanitation Data'!$G$29,0,10*ROW('Sanitation Data'!G47))="","",OFFSET('Sanitation Data'!$G$29,0,10*ROW('Sanitation Data'!G47)))</f>
        <v/>
      </c>
      <c r="DB53" s="392" t="str">
        <f ca="1">+IF(OFFSET('Sanitation Data'!$G$30,0,10*ROW('Sanitation Data'!G47))="","",OFFSET('Sanitation Data'!$G$30,0,10*ROW('Sanitation Data'!G47)))</f>
        <v/>
      </c>
      <c r="DC53" s="392" t="str">
        <f ca="1">+IF(OFFSET('Sanitation Data'!$G$31,0,10*ROW('Sanitation Data'!G47))="","",OFFSET('Sanitation Data'!$G$31,0,10*ROW('Sanitation Data'!G47)))</f>
        <v/>
      </c>
      <c r="DD53" s="392" t="str">
        <f ca="1">+IF(OFFSET('Sanitation Data'!$G$32,0,10*ROW('Sanitation Data'!G47))="","",OFFSET('Sanitation Data'!$G$32,0,10*ROW('Sanitation Data'!G47)))</f>
        <v/>
      </c>
      <c r="DE53" s="392" t="str">
        <f ca="1">+IF(OFFSET('Sanitation Data'!$H$28,0,10*ROW('Sanitation Data'!H47))="","",OFFSET('Sanitation Data'!$H$28,0,10*ROW('Sanitation Data'!H47)))</f>
        <v/>
      </c>
      <c r="DF53" s="392" t="str">
        <f ca="1">+IF(OFFSET('Sanitation Data'!$H$29,0,10*ROW('Sanitation Data'!H47))="","",OFFSET('Sanitation Data'!$H$29,0,10*ROW('Sanitation Data'!H47)))</f>
        <v/>
      </c>
      <c r="DG53" s="392" t="str">
        <f ca="1">+IF(OFFSET('Sanitation Data'!$H$30,0,10*ROW('Sanitation Data'!H47))="","",OFFSET('Sanitation Data'!$H$30,0,10*ROW('Sanitation Data'!H47)))</f>
        <v/>
      </c>
      <c r="DH53" s="392" t="str">
        <f ca="1">+IF(OFFSET('Sanitation Data'!$H$31,0,10*ROW('Sanitation Data'!H47))="","",OFFSET('Sanitation Data'!$H$31,0,10*ROW('Sanitation Data'!H47)))</f>
        <v/>
      </c>
      <c r="DI53" s="392" t="str">
        <f ca="1">+IF(OFFSET('Sanitation Data'!$H$32,0,10*ROW('Sanitation Data'!H47))="","",OFFSET('Sanitation Data'!$H$32,0,10*ROW('Sanitation Data'!H47)))</f>
        <v/>
      </c>
      <c r="DJ53" s="392" t="str">
        <f ca="1">+IF(OFFSET('Sanitation Data'!$I$28,0,10*ROW('Sanitation Data'!I47))="","",OFFSET('Sanitation Data'!$I$28,0,10*ROW('Sanitation Data'!I47)))</f>
        <v/>
      </c>
      <c r="DK53" s="392" t="str">
        <f ca="1">+IF(OFFSET('Sanitation Data'!$I$29,0,10*ROW('Sanitation Data'!I47))="","",OFFSET('Sanitation Data'!$I$29,0,10*ROW('Sanitation Data'!I47)))</f>
        <v/>
      </c>
      <c r="DL53" s="392" t="str">
        <f ca="1">+IF(OFFSET('Sanitation Data'!$I$30,0,10*ROW('Sanitation Data'!I47))="","",OFFSET('Sanitation Data'!$I$30,0,10*ROW('Sanitation Data'!I47)))</f>
        <v/>
      </c>
      <c r="DM53" s="392" t="str">
        <f ca="1">+IF(OFFSET('Sanitation Data'!$I$31,0,10*ROW('Sanitation Data'!I47))="","",OFFSET('Sanitation Data'!$I$31,0,10*ROW('Sanitation Data'!I47)))</f>
        <v/>
      </c>
      <c r="DN53" s="392" t="str">
        <f ca="1">+IF(OFFSET('Sanitation Data'!$I$32,0,10*ROW('Sanitation Data'!I47))="","",OFFSET('Sanitation Data'!$I$32,0,10*ROW('Sanitation Data'!I47)))</f>
        <v/>
      </c>
      <c r="DO53" s="392" t="str">
        <f ca="1">+IF(OFFSET('Hygiene Data'!$D$11,0,10*ROW('Hygiene Data'!D47))="","",OFFSET('Hygiene Data'!$D$11,0,10*ROW('Hygiene Data'!D47)))</f>
        <v/>
      </c>
      <c r="DP53" s="392" t="str">
        <f ca="1">+IF(OFFSET('Hygiene Data'!$D$12,0,10*ROW('Hygiene Data'!D47))="","",OFFSET('Hygiene Data'!$D$12,0,10*ROW('Hygiene Data'!D47)))</f>
        <v/>
      </c>
      <c r="DQ53" s="392" t="str">
        <f ca="1">+IF(OFFSET('Hygiene Data'!$D$13,0,10*ROW('Hygiene Data'!D47))="","",OFFSET('Hygiene Data'!$D$13,0,10*ROW('Hygiene Data'!D47)))</f>
        <v/>
      </c>
      <c r="DR53" s="392" t="str">
        <f ca="1">+IF(OFFSET('Hygiene Data'!$E$11,0,10*ROW('Hygiene Data'!E47))="","",OFFSET('Hygiene Data'!$E$11,0,10*ROW('Hygiene Data'!E47)))</f>
        <v/>
      </c>
      <c r="DS53" s="392" t="str">
        <f ca="1">+IF(OFFSET('Hygiene Data'!$E$12,0,10*ROW('Hygiene Data'!E47))="","",OFFSET('Hygiene Data'!$E$12,0,10*ROW('Hygiene Data'!E47)))</f>
        <v/>
      </c>
      <c r="DT53" s="392" t="str">
        <f ca="1">+IF(OFFSET('Hygiene Data'!$E$13,0,10*ROW('Hygiene Data'!E47))="","",OFFSET('Hygiene Data'!$E$13,0,10*ROW('Hygiene Data'!E47)))</f>
        <v/>
      </c>
      <c r="DU53" s="392" t="str">
        <f ca="1">+IF(OFFSET('Hygiene Data'!$F$11,0,10*ROW('Hygiene Data'!F47))="","",OFFSET('Hygiene Data'!$F$11,0,10*ROW('Hygiene Data'!F47)))</f>
        <v/>
      </c>
      <c r="DV53" s="392" t="str">
        <f ca="1">+IF(OFFSET('Hygiene Data'!$F$12,0,10*ROW('Hygiene Data'!F47))="","",OFFSET('Hygiene Data'!$F$12,0,10*ROW('Hygiene Data'!F47)))</f>
        <v/>
      </c>
      <c r="DW53" s="392" t="str">
        <f ca="1">+IF(OFFSET('Hygiene Data'!$F$13,0,10*ROW('Hygiene Data'!F47))="","",OFFSET('Hygiene Data'!$F$13,0,10*ROW('Hygiene Data'!F47)))</f>
        <v/>
      </c>
      <c r="DX53" s="392" t="str">
        <f ca="1">+IF(OFFSET('Hygiene Data'!$G$11,0,10*ROW('Hygiene Data'!G47))="","",OFFSET('Hygiene Data'!$G$11,0,10*ROW('Hygiene Data'!G47)))</f>
        <v/>
      </c>
      <c r="DY53" s="392" t="str">
        <f ca="1">+IF(OFFSET('Hygiene Data'!$G$12,0,10*ROW('Hygiene Data'!G47))="","",OFFSET('Hygiene Data'!$G$12,0,10*ROW('Hygiene Data'!G47)))</f>
        <v/>
      </c>
      <c r="DZ53" s="392" t="str">
        <f ca="1">+IF(OFFSET('Hygiene Data'!$G$13,0,10*ROW('Hygiene Data'!G47))="","",OFFSET('Hygiene Data'!$G$13,0,10*ROW('Hygiene Data'!G47)))</f>
        <v/>
      </c>
      <c r="EA53" s="392" t="str">
        <f ca="1">+IF(OFFSET('Hygiene Data'!$H$11,0,10*ROW('Hygiene Data'!H47))="","",OFFSET('Hygiene Data'!$H$11,0,10*ROW('Hygiene Data'!H47)))</f>
        <v/>
      </c>
      <c r="EB53" s="392" t="str">
        <f ca="1">+IF(OFFSET('Hygiene Data'!$H$12,0,10*ROW('Hygiene Data'!H47))="","",OFFSET('Hygiene Data'!$H$12,0,10*ROW('Hygiene Data'!H47)))</f>
        <v/>
      </c>
      <c r="EC53" s="392" t="str">
        <f ca="1">+IF(OFFSET('Hygiene Data'!$H$13,0,10*ROW('Hygiene Data'!H47))="","",OFFSET('Hygiene Data'!$H$13,0,10*ROW('Hygiene Data'!H47)))</f>
        <v/>
      </c>
      <c r="ED53" s="392" t="str">
        <f ca="1">+IF(OFFSET('Hygiene Data'!$I$11,0,10*ROW('Hygiene Data'!I47))="","",OFFSET('Hygiene Data'!$I$11,0,10*ROW('Hygiene Data'!I47)))</f>
        <v/>
      </c>
      <c r="EE53" s="392" t="str">
        <f ca="1">+IF(OFFSET('Hygiene Data'!$I$12,0,10*ROW('Hygiene Data'!I47))="","",OFFSET('Hygiene Data'!$I$12,0,10*ROW('Hygiene Data'!I47)))</f>
        <v/>
      </c>
      <c r="EF53" s="392" t="str">
        <f ca="1">+IF(OFFSET('Hygiene Data'!$I$13,0,10*ROW('Hygiene Data'!I47))="","",OFFSET('Hygiene Data'!$I$13,0,10*ROW('Hygiene Data'!I47)))</f>
        <v/>
      </c>
    </row>
    <row r="54" spans="1:136" x14ac:dyDescent="0.25">
      <c r="A54" s="501" t="str">
        <f ca="1">+IF(OFFSET('Water Data'!$B$2,0,10*ROW('Water Data'!E48))="","",OFFSET('Water Data'!$B$2,0,10*ROW('Water Data'!E48)))</f>
        <v/>
      </c>
      <c r="B54" s="50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8" t="str">
        <f t="shared" ca="1" si="0"/>
        <v/>
      </c>
      <c r="D54" s="52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2" t="str">
        <f ca="1">+IF(OFFSET('Water Data'!$D$27,0,10*ROW('Water Data'!D48))="","",OFFSET('Water Data'!$D$27,0,10*ROW('Water Data'!D48)))</f>
        <v/>
      </c>
      <c r="BT54" s="392" t="str">
        <f ca="1">+IF(OFFSET('Water Data'!$D$28,0,10*ROW('Water Data'!D48))="","",OFFSET('Water Data'!$D$28,0,10*ROW('Water Data'!D48)))</f>
        <v/>
      </c>
      <c r="BU54" s="392" t="str">
        <f ca="1">+IF(OFFSET('Water Data'!$D$29,0,10*ROW('Water Data'!D48))="","",OFFSET('Water Data'!$D$29,0,10*ROW('Water Data'!D48)))</f>
        <v/>
      </c>
      <c r="BV54" s="392" t="str">
        <f ca="1">+IF(OFFSET('Water Data'!$E$27,0,10*ROW('Water Data'!E48))="","",OFFSET('Water Data'!$E$27,0,10*ROW('Water Data'!E48)))</f>
        <v/>
      </c>
      <c r="BW54" s="392" t="str">
        <f ca="1">+IF(OFFSET('Water Data'!$E$28,0,10*ROW('Water Data'!E48))="","",OFFSET('Water Data'!$E$28,0,10*ROW('Water Data'!E48)))</f>
        <v/>
      </c>
      <c r="BX54" s="392" t="str">
        <f ca="1">+IF(OFFSET('Water Data'!$E$29,0,10*ROW('Water Data'!E48))="","",OFFSET('Water Data'!$E$29,0,10*ROW('Water Data'!E48)))</f>
        <v/>
      </c>
      <c r="BY54" s="392" t="str">
        <f ca="1">+IF(OFFSET('Water Data'!$F$27,0,10*ROW('Water Data'!F48))="","",OFFSET('Water Data'!$F$27,0,10*ROW('Water Data'!F48)))</f>
        <v/>
      </c>
      <c r="BZ54" s="392" t="str">
        <f ca="1">+IF(OFFSET('Water Data'!$F$28,0,10*ROW('Water Data'!F48))="","",OFFSET('Water Data'!$F$28,0,10*ROW('Water Data'!F48)))</f>
        <v/>
      </c>
      <c r="CA54" s="392" t="str">
        <f ca="1">+IF(OFFSET('Water Data'!$F$29,0,10*ROW('Water Data'!F48))="","",OFFSET('Water Data'!$F$29,0,10*ROW('Water Data'!F48)))</f>
        <v/>
      </c>
      <c r="CB54" s="392" t="str">
        <f ca="1">+IF(OFFSET('Water Data'!$G$27,0,10*ROW('Water Data'!G48))="","",OFFSET('Water Data'!$G$27,0,10*ROW('Water Data'!G48)))</f>
        <v/>
      </c>
      <c r="CC54" s="392" t="str">
        <f ca="1">+IF(OFFSET('Water Data'!$G$28,0,10*ROW('Water Data'!G48))="","",OFFSET('Water Data'!$G$28,0,10*ROW('Water Data'!G48)))</f>
        <v/>
      </c>
      <c r="CD54" s="392" t="str">
        <f ca="1">+IF(OFFSET('Water Data'!$G$29,0,10*ROW('Water Data'!G48))="","",OFFSET('Water Data'!$G$29,0,10*ROW('Water Data'!G48)))</f>
        <v/>
      </c>
      <c r="CE54" s="392" t="str">
        <f ca="1">+IF(OFFSET('Water Data'!$H$27,0,10*ROW('Water Data'!H48))="","",OFFSET('Water Data'!$H$27,0,10*ROW('Water Data'!H48)))</f>
        <v/>
      </c>
      <c r="CF54" s="392" t="str">
        <f ca="1">+IF(OFFSET('Water Data'!$H$28,0,10*ROW('Water Data'!H48))="","",OFFSET('Water Data'!$H$28,0,10*ROW('Water Data'!H48)))</f>
        <v/>
      </c>
      <c r="CG54" s="392" t="str">
        <f ca="1">+IF(OFFSET('Water Data'!$H$29,0,10*ROW('Water Data'!H48))="","",OFFSET('Water Data'!$H$29,0,10*ROW('Water Data'!H48)))</f>
        <v/>
      </c>
      <c r="CH54" s="392" t="str">
        <f ca="1">+IF(OFFSET('Water Data'!$I$27,0,10*ROW('Water Data'!I48))="","",OFFSET('Water Data'!$I$27,0,10*ROW('Water Data'!I48)))</f>
        <v/>
      </c>
      <c r="CI54" s="392" t="str">
        <f ca="1">+IF(OFFSET('Water Data'!$I$28,0,10*ROW('Water Data'!I48))="","",OFFSET('Water Data'!$I$28,0,10*ROW('Water Data'!I48)))</f>
        <v/>
      </c>
      <c r="CJ54" s="392" t="str">
        <f ca="1">+IF(OFFSET('Water Data'!$I$29,0,10*ROW('Water Data'!I48))="","",OFFSET('Water Data'!$I$29,0,10*ROW('Water Data'!I48)))</f>
        <v/>
      </c>
      <c r="CK54" s="392" t="str">
        <f ca="1">+IF(OFFSET('Sanitation Data'!$D$28,0,10*ROW('Sanitation Data'!D48))="","",OFFSET('Sanitation Data'!$D$28,0,10*ROW('Sanitation Data'!D48)))</f>
        <v/>
      </c>
      <c r="CL54" s="392" t="str">
        <f ca="1">+IF(OFFSET('Sanitation Data'!$D$29,0,10*ROW('Sanitation Data'!D48))="","",OFFSET('Sanitation Data'!$D$29,0,10*ROW('Sanitation Data'!D48)))</f>
        <v/>
      </c>
      <c r="CM54" s="392" t="str">
        <f ca="1">+IF(OFFSET('Sanitation Data'!$D$30,0,10*ROW('Sanitation Data'!D48))="","",OFFSET('Sanitation Data'!$D$30,0,10*ROW('Sanitation Data'!D48)))</f>
        <v/>
      </c>
      <c r="CN54" s="392" t="str">
        <f ca="1">+IF(OFFSET('Sanitation Data'!$D$31,0,10*ROW('Sanitation Data'!D48))="","",OFFSET('Sanitation Data'!$D$31,0,10*ROW('Sanitation Data'!D48)))</f>
        <v/>
      </c>
      <c r="CO54" s="392" t="str">
        <f ca="1">+IF(OFFSET('Sanitation Data'!$D$32,0,10*ROW('Sanitation Data'!D48))="","",OFFSET('Sanitation Data'!$D$32,0,10*ROW('Sanitation Data'!D48)))</f>
        <v/>
      </c>
      <c r="CP54" s="392" t="str">
        <f ca="1">+IF(OFFSET('Sanitation Data'!$E$28,0,10*ROW('Sanitation Data'!E48))="","",OFFSET('Sanitation Data'!$E$28,0,10*ROW('Sanitation Data'!E48)))</f>
        <v/>
      </c>
      <c r="CQ54" s="392" t="str">
        <f ca="1">+IF(OFFSET('Sanitation Data'!$E$29,0,10*ROW('Sanitation Data'!E48))="","",OFFSET('Sanitation Data'!$E$29,0,10*ROW('Sanitation Data'!E48)))</f>
        <v/>
      </c>
      <c r="CR54" s="392" t="str">
        <f ca="1">+IF(OFFSET('Sanitation Data'!$E$30,0,10*ROW('Sanitation Data'!E48))="","",OFFSET('Sanitation Data'!$E$30,0,10*ROW('Sanitation Data'!E48)))</f>
        <v/>
      </c>
      <c r="CS54" s="392" t="str">
        <f ca="1">+IF(OFFSET('Sanitation Data'!$E$31,0,10*ROW('Sanitation Data'!E48))="","",OFFSET('Sanitation Data'!$E$31,0,10*ROW('Sanitation Data'!E48)))</f>
        <v/>
      </c>
      <c r="CT54" s="392" t="str">
        <f ca="1">+IF(OFFSET('Sanitation Data'!$E$32,0,10*ROW('Sanitation Data'!E48))="","",OFFSET('Sanitation Data'!$E$32,0,10*ROW('Sanitation Data'!E48)))</f>
        <v/>
      </c>
      <c r="CU54" s="392" t="str">
        <f ca="1">+IF(OFFSET('Sanitation Data'!$F$28,0,10*ROW('Sanitation Data'!F48))="","",OFFSET('Sanitation Data'!$F$28,0,10*ROW('Sanitation Data'!F48)))</f>
        <v/>
      </c>
      <c r="CV54" s="392" t="str">
        <f ca="1">+IF(OFFSET('Sanitation Data'!$F$29,0,10*ROW('Sanitation Data'!F48))="","",OFFSET('Sanitation Data'!$F$29,0,10*ROW('Sanitation Data'!F48)))</f>
        <v/>
      </c>
      <c r="CW54" s="392" t="str">
        <f ca="1">+IF(OFFSET('Sanitation Data'!$F$30,0,10*ROW('Sanitation Data'!F48))="","",OFFSET('Sanitation Data'!$F$30,0,10*ROW('Sanitation Data'!F48)))</f>
        <v/>
      </c>
      <c r="CX54" s="392" t="str">
        <f ca="1">+IF(OFFSET('Sanitation Data'!$F$31,0,10*ROW('Sanitation Data'!F48))="","",OFFSET('Sanitation Data'!$F$31,0,10*ROW('Sanitation Data'!F48)))</f>
        <v/>
      </c>
      <c r="CY54" s="392" t="str">
        <f ca="1">+IF(OFFSET('Sanitation Data'!$F$32,0,10*ROW('Sanitation Data'!F48))="","",OFFSET('Sanitation Data'!$F$32,0,10*ROW('Sanitation Data'!F48)))</f>
        <v/>
      </c>
      <c r="CZ54" s="392" t="str">
        <f ca="1">+IF(OFFSET('Sanitation Data'!$G$28,0,10*ROW('Sanitation Data'!G48))="","",OFFSET('Sanitation Data'!$G$28,0,10*ROW('Sanitation Data'!G48)))</f>
        <v/>
      </c>
      <c r="DA54" s="392" t="str">
        <f ca="1">+IF(OFFSET('Sanitation Data'!$G$29,0,10*ROW('Sanitation Data'!G48))="","",OFFSET('Sanitation Data'!$G$29,0,10*ROW('Sanitation Data'!G48)))</f>
        <v/>
      </c>
      <c r="DB54" s="392" t="str">
        <f ca="1">+IF(OFFSET('Sanitation Data'!$G$30,0,10*ROW('Sanitation Data'!G48))="","",OFFSET('Sanitation Data'!$G$30,0,10*ROW('Sanitation Data'!G48)))</f>
        <v/>
      </c>
      <c r="DC54" s="392" t="str">
        <f ca="1">+IF(OFFSET('Sanitation Data'!$G$31,0,10*ROW('Sanitation Data'!G48))="","",OFFSET('Sanitation Data'!$G$31,0,10*ROW('Sanitation Data'!G48)))</f>
        <v/>
      </c>
      <c r="DD54" s="392" t="str">
        <f ca="1">+IF(OFFSET('Sanitation Data'!$G$32,0,10*ROW('Sanitation Data'!G48))="","",OFFSET('Sanitation Data'!$G$32,0,10*ROW('Sanitation Data'!G48)))</f>
        <v/>
      </c>
      <c r="DE54" s="392" t="str">
        <f ca="1">+IF(OFFSET('Sanitation Data'!$H$28,0,10*ROW('Sanitation Data'!H48))="","",OFFSET('Sanitation Data'!$H$28,0,10*ROW('Sanitation Data'!H48)))</f>
        <v/>
      </c>
      <c r="DF54" s="392" t="str">
        <f ca="1">+IF(OFFSET('Sanitation Data'!$H$29,0,10*ROW('Sanitation Data'!H48))="","",OFFSET('Sanitation Data'!$H$29,0,10*ROW('Sanitation Data'!H48)))</f>
        <v/>
      </c>
      <c r="DG54" s="392" t="str">
        <f ca="1">+IF(OFFSET('Sanitation Data'!$H$30,0,10*ROW('Sanitation Data'!H48))="","",OFFSET('Sanitation Data'!$H$30,0,10*ROW('Sanitation Data'!H48)))</f>
        <v/>
      </c>
      <c r="DH54" s="392" t="str">
        <f ca="1">+IF(OFFSET('Sanitation Data'!$H$31,0,10*ROW('Sanitation Data'!H48))="","",OFFSET('Sanitation Data'!$H$31,0,10*ROW('Sanitation Data'!H48)))</f>
        <v/>
      </c>
      <c r="DI54" s="392" t="str">
        <f ca="1">+IF(OFFSET('Sanitation Data'!$H$32,0,10*ROW('Sanitation Data'!H48))="","",OFFSET('Sanitation Data'!$H$32,0,10*ROW('Sanitation Data'!H48)))</f>
        <v/>
      </c>
      <c r="DJ54" s="392" t="str">
        <f ca="1">+IF(OFFSET('Sanitation Data'!$I$28,0,10*ROW('Sanitation Data'!I48))="","",OFFSET('Sanitation Data'!$I$28,0,10*ROW('Sanitation Data'!I48)))</f>
        <v/>
      </c>
      <c r="DK54" s="392" t="str">
        <f ca="1">+IF(OFFSET('Sanitation Data'!$I$29,0,10*ROW('Sanitation Data'!I48))="","",OFFSET('Sanitation Data'!$I$29,0,10*ROW('Sanitation Data'!I48)))</f>
        <v/>
      </c>
      <c r="DL54" s="392" t="str">
        <f ca="1">+IF(OFFSET('Sanitation Data'!$I$30,0,10*ROW('Sanitation Data'!I48))="","",OFFSET('Sanitation Data'!$I$30,0,10*ROW('Sanitation Data'!I48)))</f>
        <v/>
      </c>
      <c r="DM54" s="392" t="str">
        <f ca="1">+IF(OFFSET('Sanitation Data'!$I$31,0,10*ROW('Sanitation Data'!I48))="","",OFFSET('Sanitation Data'!$I$31,0,10*ROW('Sanitation Data'!I48)))</f>
        <v/>
      </c>
      <c r="DN54" s="392" t="str">
        <f ca="1">+IF(OFFSET('Sanitation Data'!$I$32,0,10*ROW('Sanitation Data'!I48))="","",OFFSET('Sanitation Data'!$I$32,0,10*ROW('Sanitation Data'!I48)))</f>
        <v/>
      </c>
      <c r="DO54" s="392" t="str">
        <f ca="1">+IF(OFFSET('Hygiene Data'!$D$11,0,10*ROW('Hygiene Data'!D48))="","",OFFSET('Hygiene Data'!$D$11,0,10*ROW('Hygiene Data'!D48)))</f>
        <v/>
      </c>
      <c r="DP54" s="392" t="str">
        <f ca="1">+IF(OFFSET('Hygiene Data'!$D$12,0,10*ROW('Hygiene Data'!D48))="","",OFFSET('Hygiene Data'!$D$12,0,10*ROW('Hygiene Data'!D48)))</f>
        <v/>
      </c>
      <c r="DQ54" s="392" t="str">
        <f ca="1">+IF(OFFSET('Hygiene Data'!$D$13,0,10*ROW('Hygiene Data'!D48))="","",OFFSET('Hygiene Data'!$D$13,0,10*ROW('Hygiene Data'!D48)))</f>
        <v/>
      </c>
      <c r="DR54" s="392" t="str">
        <f ca="1">+IF(OFFSET('Hygiene Data'!$E$11,0,10*ROW('Hygiene Data'!E48))="","",OFFSET('Hygiene Data'!$E$11,0,10*ROW('Hygiene Data'!E48)))</f>
        <v/>
      </c>
      <c r="DS54" s="392" t="str">
        <f ca="1">+IF(OFFSET('Hygiene Data'!$E$12,0,10*ROW('Hygiene Data'!E48))="","",OFFSET('Hygiene Data'!$E$12,0,10*ROW('Hygiene Data'!E48)))</f>
        <v/>
      </c>
      <c r="DT54" s="392" t="str">
        <f ca="1">+IF(OFFSET('Hygiene Data'!$E$13,0,10*ROW('Hygiene Data'!E48))="","",OFFSET('Hygiene Data'!$E$13,0,10*ROW('Hygiene Data'!E48)))</f>
        <v/>
      </c>
      <c r="DU54" s="392" t="str">
        <f ca="1">+IF(OFFSET('Hygiene Data'!$F$11,0,10*ROW('Hygiene Data'!F48))="","",OFFSET('Hygiene Data'!$F$11,0,10*ROW('Hygiene Data'!F48)))</f>
        <v/>
      </c>
      <c r="DV54" s="392" t="str">
        <f ca="1">+IF(OFFSET('Hygiene Data'!$F$12,0,10*ROW('Hygiene Data'!F48))="","",OFFSET('Hygiene Data'!$F$12,0,10*ROW('Hygiene Data'!F48)))</f>
        <v/>
      </c>
      <c r="DW54" s="392" t="str">
        <f ca="1">+IF(OFFSET('Hygiene Data'!$F$13,0,10*ROW('Hygiene Data'!F48))="","",OFFSET('Hygiene Data'!$F$13,0,10*ROW('Hygiene Data'!F48)))</f>
        <v/>
      </c>
      <c r="DX54" s="392" t="str">
        <f ca="1">+IF(OFFSET('Hygiene Data'!$G$11,0,10*ROW('Hygiene Data'!G48))="","",OFFSET('Hygiene Data'!$G$11,0,10*ROW('Hygiene Data'!G48)))</f>
        <v/>
      </c>
      <c r="DY54" s="392" t="str">
        <f ca="1">+IF(OFFSET('Hygiene Data'!$G$12,0,10*ROW('Hygiene Data'!G48))="","",OFFSET('Hygiene Data'!$G$12,0,10*ROW('Hygiene Data'!G48)))</f>
        <v/>
      </c>
      <c r="DZ54" s="392" t="str">
        <f ca="1">+IF(OFFSET('Hygiene Data'!$G$13,0,10*ROW('Hygiene Data'!G48))="","",OFFSET('Hygiene Data'!$G$13,0,10*ROW('Hygiene Data'!G48)))</f>
        <v/>
      </c>
      <c r="EA54" s="392" t="str">
        <f ca="1">+IF(OFFSET('Hygiene Data'!$H$11,0,10*ROW('Hygiene Data'!H48))="","",OFFSET('Hygiene Data'!$H$11,0,10*ROW('Hygiene Data'!H48)))</f>
        <v/>
      </c>
      <c r="EB54" s="392" t="str">
        <f ca="1">+IF(OFFSET('Hygiene Data'!$H$12,0,10*ROW('Hygiene Data'!H48))="","",OFFSET('Hygiene Data'!$H$12,0,10*ROW('Hygiene Data'!H48)))</f>
        <v/>
      </c>
      <c r="EC54" s="392" t="str">
        <f ca="1">+IF(OFFSET('Hygiene Data'!$H$13,0,10*ROW('Hygiene Data'!H48))="","",OFFSET('Hygiene Data'!$H$13,0,10*ROW('Hygiene Data'!H48)))</f>
        <v/>
      </c>
      <c r="ED54" s="392" t="str">
        <f ca="1">+IF(OFFSET('Hygiene Data'!$I$11,0,10*ROW('Hygiene Data'!I48))="","",OFFSET('Hygiene Data'!$I$11,0,10*ROW('Hygiene Data'!I48)))</f>
        <v/>
      </c>
      <c r="EE54" s="392" t="str">
        <f ca="1">+IF(OFFSET('Hygiene Data'!$I$12,0,10*ROW('Hygiene Data'!I48))="","",OFFSET('Hygiene Data'!$I$12,0,10*ROW('Hygiene Data'!I48)))</f>
        <v/>
      </c>
      <c r="EF54" s="392" t="str">
        <f ca="1">+IF(OFFSET('Hygiene Data'!$I$13,0,10*ROW('Hygiene Data'!I48))="","",OFFSET('Hygiene Data'!$I$13,0,10*ROW('Hygiene Data'!I48)))</f>
        <v/>
      </c>
    </row>
    <row r="55" spans="1:136" x14ac:dyDescent="0.25">
      <c r="A55" s="501" t="str">
        <f ca="1">+IF(OFFSET('Water Data'!$B$2,0,10*ROW('Water Data'!E49))="","",OFFSET('Water Data'!$B$2,0,10*ROW('Water Data'!E49)))</f>
        <v/>
      </c>
      <c r="B55" s="50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8" t="str">
        <f t="shared" ca="1" si="0"/>
        <v/>
      </c>
      <c r="D55" s="52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2" t="str">
        <f ca="1">+IF(OFFSET('Water Data'!$D$27,0,10*ROW('Water Data'!D49))="","",OFFSET('Water Data'!$D$27,0,10*ROW('Water Data'!D49)))</f>
        <v/>
      </c>
      <c r="BT55" s="392" t="str">
        <f ca="1">+IF(OFFSET('Water Data'!$D$28,0,10*ROW('Water Data'!D49))="","",OFFSET('Water Data'!$D$28,0,10*ROW('Water Data'!D49)))</f>
        <v/>
      </c>
      <c r="BU55" s="392" t="str">
        <f ca="1">+IF(OFFSET('Water Data'!$D$29,0,10*ROW('Water Data'!D49))="","",OFFSET('Water Data'!$D$29,0,10*ROW('Water Data'!D49)))</f>
        <v/>
      </c>
      <c r="BV55" s="392" t="str">
        <f ca="1">+IF(OFFSET('Water Data'!$E$27,0,10*ROW('Water Data'!E49))="","",OFFSET('Water Data'!$E$27,0,10*ROW('Water Data'!E49)))</f>
        <v/>
      </c>
      <c r="BW55" s="392" t="str">
        <f ca="1">+IF(OFFSET('Water Data'!$E$28,0,10*ROW('Water Data'!E49))="","",OFFSET('Water Data'!$E$28,0,10*ROW('Water Data'!E49)))</f>
        <v/>
      </c>
      <c r="BX55" s="392" t="str">
        <f ca="1">+IF(OFFSET('Water Data'!$E$29,0,10*ROW('Water Data'!E49))="","",OFFSET('Water Data'!$E$29,0,10*ROW('Water Data'!E49)))</f>
        <v/>
      </c>
      <c r="BY55" s="392" t="str">
        <f ca="1">+IF(OFFSET('Water Data'!$F$27,0,10*ROW('Water Data'!F49))="","",OFFSET('Water Data'!$F$27,0,10*ROW('Water Data'!F49)))</f>
        <v/>
      </c>
      <c r="BZ55" s="392" t="str">
        <f ca="1">+IF(OFFSET('Water Data'!$F$28,0,10*ROW('Water Data'!F49))="","",OFFSET('Water Data'!$F$28,0,10*ROW('Water Data'!F49)))</f>
        <v/>
      </c>
      <c r="CA55" s="392" t="str">
        <f ca="1">+IF(OFFSET('Water Data'!$F$29,0,10*ROW('Water Data'!F49))="","",OFFSET('Water Data'!$F$29,0,10*ROW('Water Data'!F49)))</f>
        <v/>
      </c>
      <c r="CB55" s="392" t="str">
        <f ca="1">+IF(OFFSET('Water Data'!$G$27,0,10*ROW('Water Data'!G49))="","",OFFSET('Water Data'!$G$27,0,10*ROW('Water Data'!G49)))</f>
        <v/>
      </c>
      <c r="CC55" s="392" t="str">
        <f ca="1">+IF(OFFSET('Water Data'!$G$28,0,10*ROW('Water Data'!G49))="","",OFFSET('Water Data'!$G$28,0,10*ROW('Water Data'!G49)))</f>
        <v/>
      </c>
      <c r="CD55" s="392" t="str">
        <f ca="1">+IF(OFFSET('Water Data'!$G$29,0,10*ROW('Water Data'!G49))="","",OFFSET('Water Data'!$G$29,0,10*ROW('Water Data'!G49)))</f>
        <v/>
      </c>
      <c r="CE55" s="392" t="str">
        <f ca="1">+IF(OFFSET('Water Data'!$H$27,0,10*ROW('Water Data'!H49))="","",OFFSET('Water Data'!$H$27,0,10*ROW('Water Data'!H49)))</f>
        <v/>
      </c>
      <c r="CF55" s="392" t="str">
        <f ca="1">+IF(OFFSET('Water Data'!$H$28,0,10*ROW('Water Data'!H49))="","",OFFSET('Water Data'!$H$28,0,10*ROW('Water Data'!H49)))</f>
        <v/>
      </c>
      <c r="CG55" s="392" t="str">
        <f ca="1">+IF(OFFSET('Water Data'!$H$29,0,10*ROW('Water Data'!H49))="","",OFFSET('Water Data'!$H$29,0,10*ROW('Water Data'!H49)))</f>
        <v/>
      </c>
      <c r="CH55" s="392" t="str">
        <f ca="1">+IF(OFFSET('Water Data'!$I$27,0,10*ROW('Water Data'!I49))="","",OFFSET('Water Data'!$I$27,0,10*ROW('Water Data'!I49)))</f>
        <v/>
      </c>
      <c r="CI55" s="392" t="str">
        <f ca="1">+IF(OFFSET('Water Data'!$I$28,0,10*ROW('Water Data'!I49))="","",OFFSET('Water Data'!$I$28,0,10*ROW('Water Data'!I49)))</f>
        <v/>
      </c>
      <c r="CJ55" s="392" t="str">
        <f ca="1">+IF(OFFSET('Water Data'!$I$29,0,10*ROW('Water Data'!I49))="","",OFFSET('Water Data'!$I$29,0,10*ROW('Water Data'!I49)))</f>
        <v/>
      </c>
      <c r="CK55" s="392" t="str">
        <f ca="1">+IF(OFFSET('Sanitation Data'!$D$28,0,10*ROW('Sanitation Data'!D49))="","",OFFSET('Sanitation Data'!$D$28,0,10*ROW('Sanitation Data'!D49)))</f>
        <v/>
      </c>
      <c r="CL55" s="392" t="str">
        <f ca="1">+IF(OFFSET('Sanitation Data'!$D$29,0,10*ROW('Sanitation Data'!D49))="","",OFFSET('Sanitation Data'!$D$29,0,10*ROW('Sanitation Data'!D49)))</f>
        <v/>
      </c>
      <c r="CM55" s="392" t="str">
        <f ca="1">+IF(OFFSET('Sanitation Data'!$D$30,0,10*ROW('Sanitation Data'!D49))="","",OFFSET('Sanitation Data'!$D$30,0,10*ROW('Sanitation Data'!D49)))</f>
        <v/>
      </c>
      <c r="CN55" s="392" t="str">
        <f ca="1">+IF(OFFSET('Sanitation Data'!$D$31,0,10*ROW('Sanitation Data'!D49))="","",OFFSET('Sanitation Data'!$D$31,0,10*ROW('Sanitation Data'!D49)))</f>
        <v/>
      </c>
      <c r="CO55" s="392" t="str">
        <f ca="1">+IF(OFFSET('Sanitation Data'!$D$32,0,10*ROW('Sanitation Data'!D49))="","",OFFSET('Sanitation Data'!$D$32,0,10*ROW('Sanitation Data'!D49)))</f>
        <v/>
      </c>
      <c r="CP55" s="392" t="str">
        <f ca="1">+IF(OFFSET('Sanitation Data'!$E$28,0,10*ROW('Sanitation Data'!E49))="","",OFFSET('Sanitation Data'!$E$28,0,10*ROW('Sanitation Data'!E49)))</f>
        <v/>
      </c>
      <c r="CQ55" s="392" t="str">
        <f ca="1">+IF(OFFSET('Sanitation Data'!$E$29,0,10*ROW('Sanitation Data'!E49))="","",OFFSET('Sanitation Data'!$E$29,0,10*ROW('Sanitation Data'!E49)))</f>
        <v/>
      </c>
      <c r="CR55" s="392" t="str">
        <f ca="1">+IF(OFFSET('Sanitation Data'!$E$30,0,10*ROW('Sanitation Data'!E49))="","",OFFSET('Sanitation Data'!$E$30,0,10*ROW('Sanitation Data'!E49)))</f>
        <v/>
      </c>
      <c r="CS55" s="392" t="str">
        <f ca="1">+IF(OFFSET('Sanitation Data'!$E$31,0,10*ROW('Sanitation Data'!E49))="","",OFFSET('Sanitation Data'!$E$31,0,10*ROW('Sanitation Data'!E49)))</f>
        <v/>
      </c>
      <c r="CT55" s="392" t="str">
        <f ca="1">+IF(OFFSET('Sanitation Data'!$E$32,0,10*ROW('Sanitation Data'!E49))="","",OFFSET('Sanitation Data'!$E$32,0,10*ROW('Sanitation Data'!E49)))</f>
        <v/>
      </c>
      <c r="CU55" s="392" t="str">
        <f ca="1">+IF(OFFSET('Sanitation Data'!$F$28,0,10*ROW('Sanitation Data'!F49))="","",OFFSET('Sanitation Data'!$F$28,0,10*ROW('Sanitation Data'!F49)))</f>
        <v/>
      </c>
      <c r="CV55" s="392" t="str">
        <f ca="1">+IF(OFFSET('Sanitation Data'!$F$29,0,10*ROW('Sanitation Data'!F49))="","",OFFSET('Sanitation Data'!$F$29,0,10*ROW('Sanitation Data'!F49)))</f>
        <v/>
      </c>
      <c r="CW55" s="392" t="str">
        <f ca="1">+IF(OFFSET('Sanitation Data'!$F$30,0,10*ROW('Sanitation Data'!F49))="","",OFFSET('Sanitation Data'!$F$30,0,10*ROW('Sanitation Data'!F49)))</f>
        <v/>
      </c>
      <c r="CX55" s="392" t="str">
        <f ca="1">+IF(OFFSET('Sanitation Data'!$F$31,0,10*ROW('Sanitation Data'!F49))="","",OFFSET('Sanitation Data'!$F$31,0,10*ROW('Sanitation Data'!F49)))</f>
        <v/>
      </c>
      <c r="CY55" s="392" t="str">
        <f ca="1">+IF(OFFSET('Sanitation Data'!$F$32,0,10*ROW('Sanitation Data'!F49))="","",OFFSET('Sanitation Data'!$F$32,0,10*ROW('Sanitation Data'!F49)))</f>
        <v/>
      </c>
      <c r="CZ55" s="392" t="str">
        <f ca="1">+IF(OFFSET('Sanitation Data'!$G$28,0,10*ROW('Sanitation Data'!G49))="","",OFFSET('Sanitation Data'!$G$28,0,10*ROW('Sanitation Data'!G49)))</f>
        <v/>
      </c>
      <c r="DA55" s="392" t="str">
        <f ca="1">+IF(OFFSET('Sanitation Data'!$G$29,0,10*ROW('Sanitation Data'!G49))="","",OFFSET('Sanitation Data'!$G$29,0,10*ROW('Sanitation Data'!G49)))</f>
        <v/>
      </c>
      <c r="DB55" s="392" t="str">
        <f ca="1">+IF(OFFSET('Sanitation Data'!$G$30,0,10*ROW('Sanitation Data'!G49))="","",OFFSET('Sanitation Data'!$G$30,0,10*ROW('Sanitation Data'!G49)))</f>
        <v/>
      </c>
      <c r="DC55" s="392" t="str">
        <f ca="1">+IF(OFFSET('Sanitation Data'!$G$31,0,10*ROW('Sanitation Data'!G49))="","",OFFSET('Sanitation Data'!$G$31,0,10*ROW('Sanitation Data'!G49)))</f>
        <v/>
      </c>
      <c r="DD55" s="392" t="str">
        <f ca="1">+IF(OFFSET('Sanitation Data'!$G$32,0,10*ROW('Sanitation Data'!G49))="","",OFFSET('Sanitation Data'!$G$32,0,10*ROW('Sanitation Data'!G49)))</f>
        <v/>
      </c>
      <c r="DE55" s="392" t="str">
        <f ca="1">+IF(OFFSET('Sanitation Data'!$H$28,0,10*ROW('Sanitation Data'!H49))="","",OFFSET('Sanitation Data'!$H$28,0,10*ROW('Sanitation Data'!H49)))</f>
        <v/>
      </c>
      <c r="DF55" s="392" t="str">
        <f ca="1">+IF(OFFSET('Sanitation Data'!$H$29,0,10*ROW('Sanitation Data'!H49))="","",OFFSET('Sanitation Data'!$H$29,0,10*ROW('Sanitation Data'!H49)))</f>
        <v/>
      </c>
      <c r="DG55" s="392" t="str">
        <f ca="1">+IF(OFFSET('Sanitation Data'!$H$30,0,10*ROW('Sanitation Data'!H49))="","",OFFSET('Sanitation Data'!$H$30,0,10*ROW('Sanitation Data'!H49)))</f>
        <v/>
      </c>
      <c r="DH55" s="392" t="str">
        <f ca="1">+IF(OFFSET('Sanitation Data'!$H$31,0,10*ROW('Sanitation Data'!H49))="","",OFFSET('Sanitation Data'!$H$31,0,10*ROW('Sanitation Data'!H49)))</f>
        <v/>
      </c>
      <c r="DI55" s="392" t="str">
        <f ca="1">+IF(OFFSET('Sanitation Data'!$H$32,0,10*ROW('Sanitation Data'!H49))="","",OFFSET('Sanitation Data'!$H$32,0,10*ROW('Sanitation Data'!H49)))</f>
        <v/>
      </c>
      <c r="DJ55" s="392" t="str">
        <f ca="1">+IF(OFFSET('Sanitation Data'!$I$28,0,10*ROW('Sanitation Data'!I49))="","",OFFSET('Sanitation Data'!$I$28,0,10*ROW('Sanitation Data'!I49)))</f>
        <v/>
      </c>
      <c r="DK55" s="392" t="str">
        <f ca="1">+IF(OFFSET('Sanitation Data'!$I$29,0,10*ROW('Sanitation Data'!I49))="","",OFFSET('Sanitation Data'!$I$29,0,10*ROW('Sanitation Data'!I49)))</f>
        <v/>
      </c>
      <c r="DL55" s="392" t="str">
        <f ca="1">+IF(OFFSET('Sanitation Data'!$I$30,0,10*ROW('Sanitation Data'!I49))="","",OFFSET('Sanitation Data'!$I$30,0,10*ROW('Sanitation Data'!I49)))</f>
        <v/>
      </c>
      <c r="DM55" s="392" t="str">
        <f ca="1">+IF(OFFSET('Sanitation Data'!$I$31,0,10*ROW('Sanitation Data'!I49))="","",OFFSET('Sanitation Data'!$I$31,0,10*ROW('Sanitation Data'!I49)))</f>
        <v/>
      </c>
      <c r="DN55" s="392" t="str">
        <f ca="1">+IF(OFFSET('Sanitation Data'!$I$32,0,10*ROW('Sanitation Data'!I49))="","",OFFSET('Sanitation Data'!$I$32,0,10*ROW('Sanitation Data'!I49)))</f>
        <v/>
      </c>
      <c r="DO55" s="392" t="str">
        <f ca="1">+IF(OFFSET('Hygiene Data'!$D$11,0,10*ROW('Hygiene Data'!D49))="","",OFFSET('Hygiene Data'!$D$11,0,10*ROW('Hygiene Data'!D49)))</f>
        <v/>
      </c>
      <c r="DP55" s="392" t="str">
        <f ca="1">+IF(OFFSET('Hygiene Data'!$D$12,0,10*ROW('Hygiene Data'!D49))="","",OFFSET('Hygiene Data'!$D$12,0,10*ROW('Hygiene Data'!D49)))</f>
        <v/>
      </c>
      <c r="DQ55" s="392" t="str">
        <f ca="1">+IF(OFFSET('Hygiene Data'!$D$13,0,10*ROW('Hygiene Data'!D49))="","",OFFSET('Hygiene Data'!$D$13,0,10*ROW('Hygiene Data'!D49)))</f>
        <v/>
      </c>
      <c r="DR55" s="392" t="str">
        <f ca="1">+IF(OFFSET('Hygiene Data'!$E$11,0,10*ROW('Hygiene Data'!E49))="","",OFFSET('Hygiene Data'!$E$11,0,10*ROW('Hygiene Data'!E49)))</f>
        <v/>
      </c>
      <c r="DS55" s="392" t="str">
        <f ca="1">+IF(OFFSET('Hygiene Data'!$E$12,0,10*ROW('Hygiene Data'!E49))="","",OFFSET('Hygiene Data'!$E$12,0,10*ROW('Hygiene Data'!E49)))</f>
        <v/>
      </c>
      <c r="DT55" s="392" t="str">
        <f ca="1">+IF(OFFSET('Hygiene Data'!$E$13,0,10*ROW('Hygiene Data'!E49))="","",OFFSET('Hygiene Data'!$E$13,0,10*ROW('Hygiene Data'!E49)))</f>
        <v/>
      </c>
      <c r="DU55" s="392" t="str">
        <f ca="1">+IF(OFFSET('Hygiene Data'!$F$11,0,10*ROW('Hygiene Data'!F49))="","",OFFSET('Hygiene Data'!$F$11,0,10*ROW('Hygiene Data'!F49)))</f>
        <v/>
      </c>
      <c r="DV55" s="392" t="str">
        <f ca="1">+IF(OFFSET('Hygiene Data'!$F$12,0,10*ROW('Hygiene Data'!F49))="","",OFFSET('Hygiene Data'!$F$12,0,10*ROW('Hygiene Data'!F49)))</f>
        <v/>
      </c>
      <c r="DW55" s="392" t="str">
        <f ca="1">+IF(OFFSET('Hygiene Data'!$F$13,0,10*ROW('Hygiene Data'!F49))="","",OFFSET('Hygiene Data'!$F$13,0,10*ROW('Hygiene Data'!F49)))</f>
        <v/>
      </c>
      <c r="DX55" s="392" t="str">
        <f ca="1">+IF(OFFSET('Hygiene Data'!$G$11,0,10*ROW('Hygiene Data'!G49))="","",OFFSET('Hygiene Data'!$G$11,0,10*ROW('Hygiene Data'!G49)))</f>
        <v/>
      </c>
      <c r="DY55" s="392" t="str">
        <f ca="1">+IF(OFFSET('Hygiene Data'!$G$12,0,10*ROW('Hygiene Data'!G49))="","",OFFSET('Hygiene Data'!$G$12,0,10*ROW('Hygiene Data'!G49)))</f>
        <v/>
      </c>
      <c r="DZ55" s="392" t="str">
        <f ca="1">+IF(OFFSET('Hygiene Data'!$G$13,0,10*ROW('Hygiene Data'!G49))="","",OFFSET('Hygiene Data'!$G$13,0,10*ROW('Hygiene Data'!G49)))</f>
        <v/>
      </c>
      <c r="EA55" s="392" t="str">
        <f ca="1">+IF(OFFSET('Hygiene Data'!$H$11,0,10*ROW('Hygiene Data'!H49))="","",OFFSET('Hygiene Data'!$H$11,0,10*ROW('Hygiene Data'!H49)))</f>
        <v/>
      </c>
      <c r="EB55" s="392" t="str">
        <f ca="1">+IF(OFFSET('Hygiene Data'!$H$12,0,10*ROW('Hygiene Data'!H49))="","",OFFSET('Hygiene Data'!$H$12,0,10*ROW('Hygiene Data'!H49)))</f>
        <v/>
      </c>
      <c r="EC55" s="392" t="str">
        <f ca="1">+IF(OFFSET('Hygiene Data'!$H$13,0,10*ROW('Hygiene Data'!H49))="","",OFFSET('Hygiene Data'!$H$13,0,10*ROW('Hygiene Data'!H49)))</f>
        <v/>
      </c>
      <c r="ED55" s="392" t="str">
        <f ca="1">+IF(OFFSET('Hygiene Data'!$I$11,0,10*ROW('Hygiene Data'!I49))="","",OFFSET('Hygiene Data'!$I$11,0,10*ROW('Hygiene Data'!I49)))</f>
        <v/>
      </c>
      <c r="EE55" s="392" t="str">
        <f ca="1">+IF(OFFSET('Hygiene Data'!$I$12,0,10*ROW('Hygiene Data'!I49))="","",OFFSET('Hygiene Data'!$I$12,0,10*ROW('Hygiene Data'!I49)))</f>
        <v/>
      </c>
      <c r="EF55" s="392" t="str">
        <f ca="1">+IF(OFFSET('Hygiene Data'!$I$13,0,10*ROW('Hygiene Data'!I49))="","",OFFSET('Hygiene Data'!$I$13,0,10*ROW('Hygiene Data'!I49)))</f>
        <v/>
      </c>
    </row>
    <row r="56" spans="1:136" x14ac:dyDescent="0.25">
      <c r="A56" s="501" t="str">
        <f ca="1">+IF(OFFSET('Water Data'!$B$2,0,10*ROW('Water Data'!E50))="","",OFFSET('Water Data'!$B$2,0,10*ROW('Water Data'!E50)))</f>
        <v/>
      </c>
      <c r="B56" s="50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8" t="str">
        <f t="shared" ca="1" si="0"/>
        <v/>
      </c>
      <c r="D56" s="52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2" t="str">
        <f ca="1">+IF(OFFSET('Water Data'!$D$27,0,10*ROW('Water Data'!D50))="","",OFFSET('Water Data'!$D$27,0,10*ROW('Water Data'!D50)))</f>
        <v/>
      </c>
      <c r="BT56" s="392" t="str">
        <f ca="1">+IF(OFFSET('Water Data'!$D$28,0,10*ROW('Water Data'!D50))="","",OFFSET('Water Data'!$D$28,0,10*ROW('Water Data'!D50)))</f>
        <v/>
      </c>
      <c r="BU56" s="392" t="str">
        <f ca="1">+IF(OFFSET('Water Data'!$D$29,0,10*ROW('Water Data'!D50))="","",OFFSET('Water Data'!$D$29,0,10*ROW('Water Data'!D50)))</f>
        <v/>
      </c>
      <c r="BV56" s="392" t="str">
        <f ca="1">+IF(OFFSET('Water Data'!$E$27,0,10*ROW('Water Data'!E50))="","",OFFSET('Water Data'!$E$27,0,10*ROW('Water Data'!E50)))</f>
        <v/>
      </c>
      <c r="BW56" s="392" t="str">
        <f ca="1">+IF(OFFSET('Water Data'!$E$28,0,10*ROW('Water Data'!E50))="","",OFFSET('Water Data'!$E$28,0,10*ROW('Water Data'!E50)))</f>
        <v/>
      </c>
      <c r="BX56" s="392" t="str">
        <f ca="1">+IF(OFFSET('Water Data'!$E$29,0,10*ROW('Water Data'!E50))="","",OFFSET('Water Data'!$E$29,0,10*ROW('Water Data'!E50)))</f>
        <v/>
      </c>
      <c r="BY56" s="392" t="str">
        <f ca="1">+IF(OFFSET('Water Data'!$F$27,0,10*ROW('Water Data'!F50))="","",OFFSET('Water Data'!$F$27,0,10*ROW('Water Data'!F50)))</f>
        <v/>
      </c>
      <c r="BZ56" s="392" t="str">
        <f ca="1">+IF(OFFSET('Water Data'!$F$28,0,10*ROW('Water Data'!F50))="","",OFFSET('Water Data'!$F$28,0,10*ROW('Water Data'!F50)))</f>
        <v/>
      </c>
      <c r="CA56" s="392" t="str">
        <f ca="1">+IF(OFFSET('Water Data'!$F$29,0,10*ROW('Water Data'!F50))="","",OFFSET('Water Data'!$F$29,0,10*ROW('Water Data'!F50)))</f>
        <v/>
      </c>
      <c r="CB56" s="392" t="str">
        <f ca="1">+IF(OFFSET('Water Data'!$G$27,0,10*ROW('Water Data'!G50))="","",OFFSET('Water Data'!$G$27,0,10*ROW('Water Data'!G50)))</f>
        <v/>
      </c>
      <c r="CC56" s="392" t="str">
        <f ca="1">+IF(OFFSET('Water Data'!$G$28,0,10*ROW('Water Data'!G50))="","",OFFSET('Water Data'!$G$28,0,10*ROW('Water Data'!G50)))</f>
        <v/>
      </c>
      <c r="CD56" s="392" t="str">
        <f ca="1">+IF(OFFSET('Water Data'!$G$29,0,10*ROW('Water Data'!G50))="","",OFFSET('Water Data'!$G$29,0,10*ROW('Water Data'!G50)))</f>
        <v/>
      </c>
      <c r="CE56" s="392" t="str">
        <f ca="1">+IF(OFFSET('Water Data'!$H$27,0,10*ROW('Water Data'!H50))="","",OFFSET('Water Data'!$H$27,0,10*ROW('Water Data'!H50)))</f>
        <v/>
      </c>
      <c r="CF56" s="392" t="str">
        <f ca="1">+IF(OFFSET('Water Data'!$H$28,0,10*ROW('Water Data'!H50))="","",OFFSET('Water Data'!$H$28,0,10*ROW('Water Data'!H50)))</f>
        <v/>
      </c>
      <c r="CG56" s="392" t="str">
        <f ca="1">+IF(OFFSET('Water Data'!$H$29,0,10*ROW('Water Data'!H50))="","",OFFSET('Water Data'!$H$29,0,10*ROW('Water Data'!H50)))</f>
        <v/>
      </c>
      <c r="CH56" s="392" t="str">
        <f ca="1">+IF(OFFSET('Water Data'!$I$27,0,10*ROW('Water Data'!I50))="","",OFFSET('Water Data'!$I$27,0,10*ROW('Water Data'!I50)))</f>
        <v/>
      </c>
      <c r="CI56" s="392" t="str">
        <f ca="1">+IF(OFFSET('Water Data'!$I$28,0,10*ROW('Water Data'!I50))="","",OFFSET('Water Data'!$I$28,0,10*ROW('Water Data'!I50)))</f>
        <v/>
      </c>
      <c r="CJ56" s="392" t="str">
        <f ca="1">+IF(OFFSET('Water Data'!$I$29,0,10*ROW('Water Data'!I50))="","",OFFSET('Water Data'!$I$29,0,10*ROW('Water Data'!I50)))</f>
        <v/>
      </c>
      <c r="CK56" s="392" t="str">
        <f ca="1">+IF(OFFSET('Sanitation Data'!$D$28,0,10*ROW('Sanitation Data'!D50))="","",OFFSET('Sanitation Data'!$D$28,0,10*ROW('Sanitation Data'!D50)))</f>
        <v/>
      </c>
      <c r="CL56" s="392" t="str">
        <f ca="1">+IF(OFFSET('Sanitation Data'!$D$29,0,10*ROW('Sanitation Data'!D50))="","",OFFSET('Sanitation Data'!$D$29,0,10*ROW('Sanitation Data'!D50)))</f>
        <v/>
      </c>
      <c r="CM56" s="392" t="str">
        <f ca="1">+IF(OFFSET('Sanitation Data'!$D$30,0,10*ROW('Sanitation Data'!D50))="","",OFFSET('Sanitation Data'!$D$30,0,10*ROW('Sanitation Data'!D50)))</f>
        <v/>
      </c>
      <c r="CN56" s="392" t="str">
        <f ca="1">+IF(OFFSET('Sanitation Data'!$D$31,0,10*ROW('Sanitation Data'!D50))="","",OFFSET('Sanitation Data'!$D$31,0,10*ROW('Sanitation Data'!D50)))</f>
        <v/>
      </c>
      <c r="CO56" s="392" t="str">
        <f ca="1">+IF(OFFSET('Sanitation Data'!$D$32,0,10*ROW('Sanitation Data'!D50))="","",OFFSET('Sanitation Data'!$D$32,0,10*ROW('Sanitation Data'!D50)))</f>
        <v/>
      </c>
      <c r="CP56" s="392" t="str">
        <f ca="1">+IF(OFFSET('Sanitation Data'!$E$28,0,10*ROW('Sanitation Data'!E50))="","",OFFSET('Sanitation Data'!$E$28,0,10*ROW('Sanitation Data'!E50)))</f>
        <v/>
      </c>
      <c r="CQ56" s="392" t="str">
        <f ca="1">+IF(OFFSET('Sanitation Data'!$E$29,0,10*ROW('Sanitation Data'!E50))="","",OFFSET('Sanitation Data'!$E$29,0,10*ROW('Sanitation Data'!E50)))</f>
        <v/>
      </c>
      <c r="CR56" s="392" t="str">
        <f ca="1">+IF(OFFSET('Sanitation Data'!$E$30,0,10*ROW('Sanitation Data'!E50))="","",OFFSET('Sanitation Data'!$E$30,0,10*ROW('Sanitation Data'!E50)))</f>
        <v/>
      </c>
      <c r="CS56" s="392" t="str">
        <f ca="1">+IF(OFFSET('Sanitation Data'!$E$31,0,10*ROW('Sanitation Data'!E50))="","",OFFSET('Sanitation Data'!$E$31,0,10*ROW('Sanitation Data'!E50)))</f>
        <v/>
      </c>
      <c r="CT56" s="392" t="str">
        <f ca="1">+IF(OFFSET('Sanitation Data'!$E$32,0,10*ROW('Sanitation Data'!E50))="","",OFFSET('Sanitation Data'!$E$32,0,10*ROW('Sanitation Data'!E50)))</f>
        <v/>
      </c>
      <c r="CU56" s="392" t="str">
        <f ca="1">+IF(OFFSET('Sanitation Data'!$F$28,0,10*ROW('Sanitation Data'!F50))="","",OFFSET('Sanitation Data'!$F$28,0,10*ROW('Sanitation Data'!F50)))</f>
        <v/>
      </c>
      <c r="CV56" s="392" t="str">
        <f ca="1">+IF(OFFSET('Sanitation Data'!$F$29,0,10*ROW('Sanitation Data'!F50))="","",OFFSET('Sanitation Data'!$F$29,0,10*ROW('Sanitation Data'!F50)))</f>
        <v/>
      </c>
      <c r="CW56" s="392" t="str">
        <f ca="1">+IF(OFFSET('Sanitation Data'!$F$30,0,10*ROW('Sanitation Data'!F50))="","",OFFSET('Sanitation Data'!$F$30,0,10*ROW('Sanitation Data'!F50)))</f>
        <v/>
      </c>
      <c r="CX56" s="392" t="str">
        <f ca="1">+IF(OFFSET('Sanitation Data'!$F$31,0,10*ROW('Sanitation Data'!F50))="","",OFFSET('Sanitation Data'!$F$31,0,10*ROW('Sanitation Data'!F50)))</f>
        <v/>
      </c>
      <c r="CY56" s="392" t="str">
        <f ca="1">+IF(OFFSET('Sanitation Data'!$F$32,0,10*ROW('Sanitation Data'!F50))="","",OFFSET('Sanitation Data'!$F$32,0,10*ROW('Sanitation Data'!F50)))</f>
        <v/>
      </c>
      <c r="CZ56" s="392" t="str">
        <f ca="1">+IF(OFFSET('Sanitation Data'!$G$28,0,10*ROW('Sanitation Data'!G50))="","",OFFSET('Sanitation Data'!$G$28,0,10*ROW('Sanitation Data'!G50)))</f>
        <v/>
      </c>
      <c r="DA56" s="392" t="str">
        <f ca="1">+IF(OFFSET('Sanitation Data'!$G$29,0,10*ROW('Sanitation Data'!G50))="","",OFFSET('Sanitation Data'!$G$29,0,10*ROW('Sanitation Data'!G50)))</f>
        <v/>
      </c>
      <c r="DB56" s="392" t="str">
        <f ca="1">+IF(OFFSET('Sanitation Data'!$G$30,0,10*ROW('Sanitation Data'!G50))="","",OFFSET('Sanitation Data'!$G$30,0,10*ROW('Sanitation Data'!G50)))</f>
        <v/>
      </c>
      <c r="DC56" s="392" t="str">
        <f ca="1">+IF(OFFSET('Sanitation Data'!$G$31,0,10*ROW('Sanitation Data'!G50))="","",OFFSET('Sanitation Data'!$G$31,0,10*ROW('Sanitation Data'!G50)))</f>
        <v/>
      </c>
      <c r="DD56" s="392" t="str">
        <f ca="1">+IF(OFFSET('Sanitation Data'!$G$32,0,10*ROW('Sanitation Data'!G50))="","",OFFSET('Sanitation Data'!$G$32,0,10*ROW('Sanitation Data'!G50)))</f>
        <v/>
      </c>
      <c r="DE56" s="392" t="str">
        <f ca="1">+IF(OFFSET('Sanitation Data'!$H$28,0,10*ROW('Sanitation Data'!H50))="","",OFFSET('Sanitation Data'!$H$28,0,10*ROW('Sanitation Data'!H50)))</f>
        <v/>
      </c>
      <c r="DF56" s="392" t="str">
        <f ca="1">+IF(OFFSET('Sanitation Data'!$H$29,0,10*ROW('Sanitation Data'!H50))="","",OFFSET('Sanitation Data'!$H$29,0,10*ROW('Sanitation Data'!H50)))</f>
        <v/>
      </c>
      <c r="DG56" s="392" t="str">
        <f ca="1">+IF(OFFSET('Sanitation Data'!$H$30,0,10*ROW('Sanitation Data'!H50))="","",OFFSET('Sanitation Data'!$H$30,0,10*ROW('Sanitation Data'!H50)))</f>
        <v/>
      </c>
      <c r="DH56" s="392" t="str">
        <f ca="1">+IF(OFFSET('Sanitation Data'!$H$31,0,10*ROW('Sanitation Data'!H50))="","",OFFSET('Sanitation Data'!$H$31,0,10*ROW('Sanitation Data'!H50)))</f>
        <v/>
      </c>
      <c r="DI56" s="392" t="str">
        <f ca="1">+IF(OFFSET('Sanitation Data'!$H$32,0,10*ROW('Sanitation Data'!H50))="","",OFFSET('Sanitation Data'!$H$32,0,10*ROW('Sanitation Data'!H50)))</f>
        <v/>
      </c>
      <c r="DJ56" s="392" t="str">
        <f ca="1">+IF(OFFSET('Sanitation Data'!$I$28,0,10*ROW('Sanitation Data'!I50))="","",OFFSET('Sanitation Data'!$I$28,0,10*ROW('Sanitation Data'!I50)))</f>
        <v/>
      </c>
      <c r="DK56" s="392" t="str">
        <f ca="1">+IF(OFFSET('Sanitation Data'!$I$29,0,10*ROW('Sanitation Data'!I50))="","",OFFSET('Sanitation Data'!$I$29,0,10*ROW('Sanitation Data'!I50)))</f>
        <v/>
      </c>
      <c r="DL56" s="392" t="str">
        <f ca="1">+IF(OFFSET('Sanitation Data'!$I$30,0,10*ROW('Sanitation Data'!I50))="","",OFFSET('Sanitation Data'!$I$30,0,10*ROW('Sanitation Data'!I50)))</f>
        <v/>
      </c>
      <c r="DM56" s="392" t="str">
        <f ca="1">+IF(OFFSET('Sanitation Data'!$I$31,0,10*ROW('Sanitation Data'!I50))="","",OFFSET('Sanitation Data'!$I$31,0,10*ROW('Sanitation Data'!I50)))</f>
        <v/>
      </c>
      <c r="DN56" s="392" t="str">
        <f ca="1">+IF(OFFSET('Sanitation Data'!$I$32,0,10*ROW('Sanitation Data'!I50))="","",OFFSET('Sanitation Data'!$I$32,0,10*ROW('Sanitation Data'!I50)))</f>
        <v/>
      </c>
      <c r="DO56" s="392" t="str">
        <f ca="1">+IF(OFFSET('Hygiene Data'!$D$11,0,10*ROW('Hygiene Data'!D50))="","",OFFSET('Hygiene Data'!$D$11,0,10*ROW('Hygiene Data'!D50)))</f>
        <v/>
      </c>
      <c r="DP56" s="392" t="str">
        <f ca="1">+IF(OFFSET('Hygiene Data'!$D$12,0,10*ROW('Hygiene Data'!D50))="","",OFFSET('Hygiene Data'!$D$12,0,10*ROW('Hygiene Data'!D50)))</f>
        <v/>
      </c>
      <c r="DQ56" s="392" t="str">
        <f ca="1">+IF(OFFSET('Hygiene Data'!$D$13,0,10*ROW('Hygiene Data'!D50))="","",OFFSET('Hygiene Data'!$D$13,0,10*ROW('Hygiene Data'!D50)))</f>
        <v/>
      </c>
      <c r="DR56" s="392" t="str">
        <f ca="1">+IF(OFFSET('Hygiene Data'!$E$11,0,10*ROW('Hygiene Data'!E50))="","",OFFSET('Hygiene Data'!$E$11,0,10*ROW('Hygiene Data'!E50)))</f>
        <v/>
      </c>
      <c r="DS56" s="392" t="str">
        <f ca="1">+IF(OFFSET('Hygiene Data'!$E$12,0,10*ROW('Hygiene Data'!E50))="","",OFFSET('Hygiene Data'!$E$12,0,10*ROW('Hygiene Data'!E50)))</f>
        <v/>
      </c>
      <c r="DT56" s="392" t="str">
        <f ca="1">+IF(OFFSET('Hygiene Data'!$E$13,0,10*ROW('Hygiene Data'!E50))="","",OFFSET('Hygiene Data'!$E$13,0,10*ROW('Hygiene Data'!E50)))</f>
        <v/>
      </c>
      <c r="DU56" s="392" t="str">
        <f ca="1">+IF(OFFSET('Hygiene Data'!$F$11,0,10*ROW('Hygiene Data'!F50))="","",OFFSET('Hygiene Data'!$F$11,0,10*ROW('Hygiene Data'!F50)))</f>
        <v/>
      </c>
      <c r="DV56" s="392" t="str">
        <f ca="1">+IF(OFFSET('Hygiene Data'!$F$12,0,10*ROW('Hygiene Data'!F50))="","",OFFSET('Hygiene Data'!$F$12,0,10*ROW('Hygiene Data'!F50)))</f>
        <v/>
      </c>
      <c r="DW56" s="392" t="str">
        <f ca="1">+IF(OFFSET('Hygiene Data'!$F$13,0,10*ROW('Hygiene Data'!F50))="","",OFFSET('Hygiene Data'!$F$13,0,10*ROW('Hygiene Data'!F50)))</f>
        <v/>
      </c>
      <c r="DX56" s="392" t="str">
        <f ca="1">+IF(OFFSET('Hygiene Data'!$G$11,0,10*ROW('Hygiene Data'!G50))="","",OFFSET('Hygiene Data'!$G$11,0,10*ROW('Hygiene Data'!G50)))</f>
        <v/>
      </c>
      <c r="DY56" s="392" t="str">
        <f ca="1">+IF(OFFSET('Hygiene Data'!$G$12,0,10*ROW('Hygiene Data'!G50))="","",OFFSET('Hygiene Data'!$G$12,0,10*ROW('Hygiene Data'!G50)))</f>
        <v/>
      </c>
      <c r="DZ56" s="392" t="str">
        <f ca="1">+IF(OFFSET('Hygiene Data'!$G$13,0,10*ROW('Hygiene Data'!G50))="","",OFFSET('Hygiene Data'!$G$13,0,10*ROW('Hygiene Data'!G50)))</f>
        <v/>
      </c>
      <c r="EA56" s="392" t="str">
        <f ca="1">+IF(OFFSET('Hygiene Data'!$H$11,0,10*ROW('Hygiene Data'!H50))="","",OFFSET('Hygiene Data'!$H$11,0,10*ROW('Hygiene Data'!H50)))</f>
        <v/>
      </c>
      <c r="EB56" s="392" t="str">
        <f ca="1">+IF(OFFSET('Hygiene Data'!$H$12,0,10*ROW('Hygiene Data'!H50))="","",OFFSET('Hygiene Data'!$H$12,0,10*ROW('Hygiene Data'!H50)))</f>
        <v/>
      </c>
      <c r="EC56" s="392" t="str">
        <f ca="1">+IF(OFFSET('Hygiene Data'!$H$13,0,10*ROW('Hygiene Data'!H50))="","",OFFSET('Hygiene Data'!$H$13,0,10*ROW('Hygiene Data'!H50)))</f>
        <v/>
      </c>
      <c r="ED56" s="392" t="str">
        <f ca="1">+IF(OFFSET('Hygiene Data'!$I$11,0,10*ROW('Hygiene Data'!I50))="","",OFFSET('Hygiene Data'!$I$11,0,10*ROW('Hygiene Data'!I50)))</f>
        <v/>
      </c>
      <c r="EE56" s="392" t="str">
        <f ca="1">+IF(OFFSET('Hygiene Data'!$I$12,0,10*ROW('Hygiene Data'!I50))="","",OFFSET('Hygiene Data'!$I$12,0,10*ROW('Hygiene Data'!I50)))</f>
        <v/>
      </c>
      <c r="EF56" s="392" t="str">
        <f ca="1">+IF(OFFSET('Hygiene Data'!$I$13,0,10*ROW('Hygiene Data'!I50))="","",OFFSET('Hygiene Data'!$I$13,0,10*ROW('Hygiene Data'!I50)))</f>
        <v/>
      </c>
    </row>
    <row r="57" spans="1:136" x14ac:dyDescent="0.25">
      <c r="A57" s="501" t="str">
        <f ca="1">+IF(OFFSET('Water Data'!$B$2,0,10*ROW('Water Data'!E51))="","",OFFSET('Water Data'!$B$2,0,10*ROW('Water Data'!E51)))</f>
        <v/>
      </c>
      <c r="B57" s="50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8" t="str">
        <f t="shared" ca="1" si="0"/>
        <v/>
      </c>
      <c r="D57" s="52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2" t="str">
        <f ca="1">+IF(OFFSET('Water Data'!$D$27,0,10*ROW('Water Data'!D51))="","",OFFSET('Water Data'!$D$27,0,10*ROW('Water Data'!D51)))</f>
        <v/>
      </c>
      <c r="BT57" s="392" t="str">
        <f ca="1">+IF(OFFSET('Water Data'!$D$28,0,10*ROW('Water Data'!D51))="","",OFFSET('Water Data'!$D$28,0,10*ROW('Water Data'!D51)))</f>
        <v/>
      </c>
      <c r="BU57" s="392" t="str">
        <f ca="1">+IF(OFFSET('Water Data'!$D$29,0,10*ROW('Water Data'!D51))="","",OFFSET('Water Data'!$D$29,0,10*ROW('Water Data'!D51)))</f>
        <v/>
      </c>
      <c r="BV57" s="392" t="str">
        <f ca="1">+IF(OFFSET('Water Data'!$E$27,0,10*ROW('Water Data'!E51))="","",OFFSET('Water Data'!$E$27,0,10*ROW('Water Data'!E51)))</f>
        <v/>
      </c>
      <c r="BW57" s="392" t="str">
        <f ca="1">+IF(OFFSET('Water Data'!$E$28,0,10*ROW('Water Data'!E51))="","",OFFSET('Water Data'!$E$28,0,10*ROW('Water Data'!E51)))</f>
        <v/>
      </c>
      <c r="BX57" s="392" t="str">
        <f ca="1">+IF(OFFSET('Water Data'!$E$29,0,10*ROW('Water Data'!E51))="","",OFFSET('Water Data'!$E$29,0,10*ROW('Water Data'!E51)))</f>
        <v/>
      </c>
      <c r="BY57" s="392" t="str">
        <f ca="1">+IF(OFFSET('Water Data'!$F$27,0,10*ROW('Water Data'!F51))="","",OFFSET('Water Data'!$F$27,0,10*ROW('Water Data'!F51)))</f>
        <v/>
      </c>
      <c r="BZ57" s="392" t="str">
        <f ca="1">+IF(OFFSET('Water Data'!$F$28,0,10*ROW('Water Data'!F51))="","",OFFSET('Water Data'!$F$28,0,10*ROW('Water Data'!F51)))</f>
        <v/>
      </c>
      <c r="CA57" s="392" t="str">
        <f ca="1">+IF(OFFSET('Water Data'!$F$29,0,10*ROW('Water Data'!F51))="","",OFFSET('Water Data'!$F$29,0,10*ROW('Water Data'!F51)))</f>
        <v/>
      </c>
      <c r="CB57" s="392" t="str">
        <f ca="1">+IF(OFFSET('Water Data'!$G$27,0,10*ROW('Water Data'!G51))="","",OFFSET('Water Data'!$G$27,0,10*ROW('Water Data'!G51)))</f>
        <v/>
      </c>
      <c r="CC57" s="392" t="str">
        <f ca="1">+IF(OFFSET('Water Data'!$G$28,0,10*ROW('Water Data'!G51))="","",OFFSET('Water Data'!$G$28,0,10*ROW('Water Data'!G51)))</f>
        <v/>
      </c>
      <c r="CD57" s="392" t="str">
        <f ca="1">+IF(OFFSET('Water Data'!$G$29,0,10*ROW('Water Data'!G51))="","",OFFSET('Water Data'!$G$29,0,10*ROW('Water Data'!G51)))</f>
        <v/>
      </c>
      <c r="CE57" s="392" t="str">
        <f ca="1">+IF(OFFSET('Water Data'!$H$27,0,10*ROW('Water Data'!H51))="","",OFFSET('Water Data'!$H$27,0,10*ROW('Water Data'!H51)))</f>
        <v/>
      </c>
      <c r="CF57" s="392" t="str">
        <f ca="1">+IF(OFFSET('Water Data'!$H$28,0,10*ROW('Water Data'!H51))="","",OFFSET('Water Data'!$H$28,0,10*ROW('Water Data'!H51)))</f>
        <v/>
      </c>
      <c r="CG57" s="392" t="str">
        <f ca="1">+IF(OFFSET('Water Data'!$H$29,0,10*ROW('Water Data'!H51))="","",OFFSET('Water Data'!$H$29,0,10*ROW('Water Data'!H51)))</f>
        <v/>
      </c>
      <c r="CH57" s="392" t="str">
        <f ca="1">+IF(OFFSET('Water Data'!$I$27,0,10*ROW('Water Data'!I51))="","",OFFSET('Water Data'!$I$27,0,10*ROW('Water Data'!I51)))</f>
        <v/>
      </c>
      <c r="CI57" s="392" t="str">
        <f ca="1">+IF(OFFSET('Water Data'!$I$28,0,10*ROW('Water Data'!I51))="","",OFFSET('Water Data'!$I$28,0,10*ROW('Water Data'!I51)))</f>
        <v/>
      </c>
      <c r="CJ57" s="392" t="str">
        <f ca="1">+IF(OFFSET('Water Data'!$I$29,0,10*ROW('Water Data'!I51))="","",OFFSET('Water Data'!$I$29,0,10*ROW('Water Data'!I51)))</f>
        <v/>
      </c>
      <c r="CK57" s="392" t="str">
        <f ca="1">+IF(OFFSET('Sanitation Data'!$D$28,0,10*ROW('Sanitation Data'!D51))="","",OFFSET('Sanitation Data'!$D$28,0,10*ROW('Sanitation Data'!D51)))</f>
        <v/>
      </c>
      <c r="CL57" s="392" t="str">
        <f ca="1">+IF(OFFSET('Sanitation Data'!$D$29,0,10*ROW('Sanitation Data'!D51))="","",OFFSET('Sanitation Data'!$D$29,0,10*ROW('Sanitation Data'!D51)))</f>
        <v/>
      </c>
      <c r="CM57" s="392" t="str">
        <f ca="1">+IF(OFFSET('Sanitation Data'!$D$30,0,10*ROW('Sanitation Data'!D51))="","",OFFSET('Sanitation Data'!$D$30,0,10*ROW('Sanitation Data'!D51)))</f>
        <v/>
      </c>
      <c r="CN57" s="392" t="str">
        <f ca="1">+IF(OFFSET('Sanitation Data'!$D$31,0,10*ROW('Sanitation Data'!D51))="","",OFFSET('Sanitation Data'!$D$31,0,10*ROW('Sanitation Data'!D51)))</f>
        <v/>
      </c>
      <c r="CO57" s="392" t="str">
        <f ca="1">+IF(OFFSET('Sanitation Data'!$D$32,0,10*ROW('Sanitation Data'!D51))="","",OFFSET('Sanitation Data'!$D$32,0,10*ROW('Sanitation Data'!D51)))</f>
        <v/>
      </c>
      <c r="CP57" s="392" t="str">
        <f ca="1">+IF(OFFSET('Sanitation Data'!$E$28,0,10*ROW('Sanitation Data'!E51))="","",OFFSET('Sanitation Data'!$E$28,0,10*ROW('Sanitation Data'!E51)))</f>
        <v/>
      </c>
      <c r="CQ57" s="392" t="str">
        <f ca="1">+IF(OFFSET('Sanitation Data'!$E$29,0,10*ROW('Sanitation Data'!E51))="","",OFFSET('Sanitation Data'!$E$29,0,10*ROW('Sanitation Data'!E51)))</f>
        <v/>
      </c>
      <c r="CR57" s="392" t="str">
        <f ca="1">+IF(OFFSET('Sanitation Data'!$E$30,0,10*ROW('Sanitation Data'!E51))="","",OFFSET('Sanitation Data'!$E$30,0,10*ROW('Sanitation Data'!E51)))</f>
        <v/>
      </c>
      <c r="CS57" s="392" t="str">
        <f ca="1">+IF(OFFSET('Sanitation Data'!$E$31,0,10*ROW('Sanitation Data'!E51))="","",OFFSET('Sanitation Data'!$E$31,0,10*ROW('Sanitation Data'!E51)))</f>
        <v/>
      </c>
      <c r="CT57" s="392" t="str">
        <f ca="1">+IF(OFFSET('Sanitation Data'!$E$32,0,10*ROW('Sanitation Data'!E51))="","",OFFSET('Sanitation Data'!$E$32,0,10*ROW('Sanitation Data'!E51)))</f>
        <v/>
      </c>
      <c r="CU57" s="392" t="str">
        <f ca="1">+IF(OFFSET('Sanitation Data'!$F$28,0,10*ROW('Sanitation Data'!F51))="","",OFFSET('Sanitation Data'!$F$28,0,10*ROW('Sanitation Data'!F51)))</f>
        <v/>
      </c>
      <c r="CV57" s="392" t="str">
        <f ca="1">+IF(OFFSET('Sanitation Data'!$F$29,0,10*ROW('Sanitation Data'!F51))="","",OFFSET('Sanitation Data'!$F$29,0,10*ROW('Sanitation Data'!F51)))</f>
        <v/>
      </c>
      <c r="CW57" s="392" t="str">
        <f ca="1">+IF(OFFSET('Sanitation Data'!$F$30,0,10*ROW('Sanitation Data'!F51))="","",OFFSET('Sanitation Data'!$F$30,0,10*ROW('Sanitation Data'!F51)))</f>
        <v/>
      </c>
      <c r="CX57" s="392" t="str">
        <f ca="1">+IF(OFFSET('Sanitation Data'!$F$31,0,10*ROW('Sanitation Data'!F51))="","",OFFSET('Sanitation Data'!$F$31,0,10*ROW('Sanitation Data'!F51)))</f>
        <v/>
      </c>
      <c r="CY57" s="392" t="str">
        <f ca="1">+IF(OFFSET('Sanitation Data'!$F$32,0,10*ROW('Sanitation Data'!F51))="","",OFFSET('Sanitation Data'!$F$32,0,10*ROW('Sanitation Data'!F51)))</f>
        <v/>
      </c>
      <c r="CZ57" s="392" t="str">
        <f ca="1">+IF(OFFSET('Sanitation Data'!$G$28,0,10*ROW('Sanitation Data'!G51))="","",OFFSET('Sanitation Data'!$G$28,0,10*ROW('Sanitation Data'!G51)))</f>
        <v/>
      </c>
      <c r="DA57" s="392" t="str">
        <f ca="1">+IF(OFFSET('Sanitation Data'!$G$29,0,10*ROW('Sanitation Data'!G51))="","",OFFSET('Sanitation Data'!$G$29,0,10*ROW('Sanitation Data'!G51)))</f>
        <v/>
      </c>
      <c r="DB57" s="392" t="str">
        <f ca="1">+IF(OFFSET('Sanitation Data'!$G$30,0,10*ROW('Sanitation Data'!G51))="","",OFFSET('Sanitation Data'!$G$30,0,10*ROW('Sanitation Data'!G51)))</f>
        <v/>
      </c>
      <c r="DC57" s="392" t="str">
        <f ca="1">+IF(OFFSET('Sanitation Data'!$G$31,0,10*ROW('Sanitation Data'!G51))="","",OFFSET('Sanitation Data'!$G$31,0,10*ROW('Sanitation Data'!G51)))</f>
        <v/>
      </c>
      <c r="DD57" s="392" t="str">
        <f ca="1">+IF(OFFSET('Sanitation Data'!$G$32,0,10*ROW('Sanitation Data'!G51))="","",OFFSET('Sanitation Data'!$G$32,0,10*ROW('Sanitation Data'!G51)))</f>
        <v/>
      </c>
      <c r="DE57" s="392" t="str">
        <f ca="1">+IF(OFFSET('Sanitation Data'!$H$28,0,10*ROW('Sanitation Data'!H51))="","",OFFSET('Sanitation Data'!$H$28,0,10*ROW('Sanitation Data'!H51)))</f>
        <v/>
      </c>
      <c r="DF57" s="392" t="str">
        <f ca="1">+IF(OFFSET('Sanitation Data'!$H$29,0,10*ROW('Sanitation Data'!H51))="","",OFFSET('Sanitation Data'!$H$29,0,10*ROW('Sanitation Data'!H51)))</f>
        <v/>
      </c>
      <c r="DG57" s="392" t="str">
        <f ca="1">+IF(OFFSET('Sanitation Data'!$H$30,0,10*ROW('Sanitation Data'!H51))="","",OFFSET('Sanitation Data'!$H$30,0,10*ROW('Sanitation Data'!H51)))</f>
        <v/>
      </c>
      <c r="DH57" s="392" t="str">
        <f ca="1">+IF(OFFSET('Sanitation Data'!$H$31,0,10*ROW('Sanitation Data'!H51))="","",OFFSET('Sanitation Data'!$H$31,0,10*ROW('Sanitation Data'!H51)))</f>
        <v/>
      </c>
      <c r="DI57" s="392" t="str">
        <f ca="1">+IF(OFFSET('Sanitation Data'!$H$32,0,10*ROW('Sanitation Data'!H51))="","",OFFSET('Sanitation Data'!$H$32,0,10*ROW('Sanitation Data'!H51)))</f>
        <v/>
      </c>
      <c r="DJ57" s="392" t="str">
        <f ca="1">+IF(OFFSET('Sanitation Data'!$I$28,0,10*ROW('Sanitation Data'!I51))="","",OFFSET('Sanitation Data'!$I$28,0,10*ROW('Sanitation Data'!I51)))</f>
        <v/>
      </c>
      <c r="DK57" s="392" t="str">
        <f ca="1">+IF(OFFSET('Sanitation Data'!$I$29,0,10*ROW('Sanitation Data'!I51))="","",OFFSET('Sanitation Data'!$I$29,0,10*ROW('Sanitation Data'!I51)))</f>
        <v/>
      </c>
      <c r="DL57" s="392" t="str">
        <f ca="1">+IF(OFFSET('Sanitation Data'!$I$30,0,10*ROW('Sanitation Data'!I51))="","",OFFSET('Sanitation Data'!$I$30,0,10*ROW('Sanitation Data'!I51)))</f>
        <v/>
      </c>
      <c r="DM57" s="392" t="str">
        <f ca="1">+IF(OFFSET('Sanitation Data'!$I$31,0,10*ROW('Sanitation Data'!I51))="","",OFFSET('Sanitation Data'!$I$31,0,10*ROW('Sanitation Data'!I51)))</f>
        <v/>
      </c>
      <c r="DN57" s="392" t="str">
        <f ca="1">+IF(OFFSET('Sanitation Data'!$I$32,0,10*ROW('Sanitation Data'!I51))="","",OFFSET('Sanitation Data'!$I$32,0,10*ROW('Sanitation Data'!I51)))</f>
        <v/>
      </c>
      <c r="DO57" s="392" t="str">
        <f ca="1">+IF(OFFSET('Hygiene Data'!$D$11,0,10*ROW('Hygiene Data'!D51))="","",OFFSET('Hygiene Data'!$D$11,0,10*ROW('Hygiene Data'!D51)))</f>
        <v/>
      </c>
      <c r="DP57" s="392" t="str">
        <f ca="1">+IF(OFFSET('Hygiene Data'!$D$12,0,10*ROW('Hygiene Data'!D51))="","",OFFSET('Hygiene Data'!$D$12,0,10*ROW('Hygiene Data'!D51)))</f>
        <v/>
      </c>
      <c r="DQ57" s="392" t="str">
        <f ca="1">+IF(OFFSET('Hygiene Data'!$D$13,0,10*ROW('Hygiene Data'!D51))="","",OFFSET('Hygiene Data'!$D$13,0,10*ROW('Hygiene Data'!D51)))</f>
        <v/>
      </c>
      <c r="DR57" s="392" t="str">
        <f ca="1">+IF(OFFSET('Hygiene Data'!$E$11,0,10*ROW('Hygiene Data'!E51))="","",OFFSET('Hygiene Data'!$E$11,0,10*ROW('Hygiene Data'!E51)))</f>
        <v/>
      </c>
      <c r="DS57" s="392" t="str">
        <f ca="1">+IF(OFFSET('Hygiene Data'!$E$12,0,10*ROW('Hygiene Data'!E51))="","",OFFSET('Hygiene Data'!$E$12,0,10*ROW('Hygiene Data'!E51)))</f>
        <v/>
      </c>
      <c r="DT57" s="392" t="str">
        <f ca="1">+IF(OFFSET('Hygiene Data'!$E$13,0,10*ROW('Hygiene Data'!E51))="","",OFFSET('Hygiene Data'!$E$13,0,10*ROW('Hygiene Data'!E51)))</f>
        <v/>
      </c>
      <c r="DU57" s="392" t="str">
        <f ca="1">+IF(OFFSET('Hygiene Data'!$F$11,0,10*ROW('Hygiene Data'!F51))="","",OFFSET('Hygiene Data'!$F$11,0,10*ROW('Hygiene Data'!F51)))</f>
        <v/>
      </c>
      <c r="DV57" s="392" t="str">
        <f ca="1">+IF(OFFSET('Hygiene Data'!$F$12,0,10*ROW('Hygiene Data'!F51))="","",OFFSET('Hygiene Data'!$F$12,0,10*ROW('Hygiene Data'!F51)))</f>
        <v/>
      </c>
      <c r="DW57" s="392" t="str">
        <f ca="1">+IF(OFFSET('Hygiene Data'!$F$13,0,10*ROW('Hygiene Data'!F51))="","",OFFSET('Hygiene Data'!$F$13,0,10*ROW('Hygiene Data'!F51)))</f>
        <v/>
      </c>
      <c r="DX57" s="392" t="str">
        <f ca="1">+IF(OFFSET('Hygiene Data'!$G$11,0,10*ROW('Hygiene Data'!G51))="","",OFFSET('Hygiene Data'!$G$11,0,10*ROW('Hygiene Data'!G51)))</f>
        <v/>
      </c>
      <c r="DY57" s="392" t="str">
        <f ca="1">+IF(OFFSET('Hygiene Data'!$G$12,0,10*ROW('Hygiene Data'!G51))="","",OFFSET('Hygiene Data'!$G$12,0,10*ROW('Hygiene Data'!G51)))</f>
        <v/>
      </c>
      <c r="DZ57" s="392" t="str">
        <f ca="1">+IF(OFFSET('Hygiene Data'!$G$13,0,10*ROW('Hygiene Data'!G51))="","",OFFSET('Hygiene Data'!$G$13,0,10*ROW('Hygiene Data'!G51)))</f>
        <v/>
      </c>
      <c r="EA57" s="392" t="str">
        <f ca="1">+IF(OFFSET('Hygiene Data'!$H$11,0,10*ROW('Hygiene Data'!H51))="","",OFFSET('Hygiene Data'!$H$11,0,10*ROW('Hygiene Data'!H51)))</f>
        <v/>
      </c>
      <c r="EB57" s="392" t="str">
        <f ca="1">+IF(OFFSET('Hygiene Data'!$H$12,0,10*ROW('Hygiene Data'!H51))="","",OFFSET('Hygiene Data'!$H$12,0,10*ROW('Hygiene Data'!H51)))</f>
        <v/>
      </c>
      <c r="EC57" s="392" t="str">
        <f ca="1">+IF(OFFSET('Hygiene Data'!$H$13,0,10*ROW('Hygiene Data'!H51))="","",OFFSET('Hygiene Data'!$H$13,0,10*ROW('Hygiene Data'!H51)))</f>
        <v/>
      </c>
      <c r="ED57" s="392" t="str">
        <f ca="1">+IF(OFFSET('Hygiene Data'!$I$11,0,10*ROW('Hygiene Data'!I51))="","",OFFSET('Hygiene Data'!$I$11,0,10*ROW('Hygiene Data'!I51)))</f>
        <v/>
      </c>
      <c r="EE57" s="392" t="str">
        <f ca="1">+IF(OFFSET('Hygiene Data'!$I$12,0,10*ROW('Hygiene Data'!I51))="","",OFFSET('Hygiene Data'!$I$12,0,10*ROW('Hygiene Data'!I51)))</f>
        <v/>
      </c>
      <c r="EF57" s="392" t="str">
        <f ca="1">+IF(OFFSET('Hygiene Data'!$I$13,0,10*ROW('Hygiene Data'!I51))="","",OFFSET('Hygiene Data'!$I$13,0,10*ROW('Hygiene Data'!I51)))</f>
        <v/>
      </c>
    </row>
    <row r="58" spans="1:136" x14ac:dyDescent="0.25">
      <c r="A58" s="501" t="str">
        <f ca="1">+IF(OFFSET('Water Data'!$B$2,0,10*ROW('Water Data'!E52))="","",OFFSET('Water Data'!$B$2,0,10*ROW('Water Data'!E52)))</f>
        <v/>
      </c>
      <c r="B58" s="50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8" t="str">
        <f t="shared" ca="1" si="0"/>
        <v/>
      </c>
      <c r="D58" s="52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2" t="str">
        <f ca="1">+IF(OFFSET('Water Data'!$D$27,0,10*ROW('Water Data'!D52))="","",OFFSET('Water Data'!$D$27,0,10*ROW('Water Data'!D52)))</f>
        <v/>
      </c>
      <c r="BT58" s="392" t="str">
        <f ca="1">+IF(OFFSET('Water Data'!$D$28,0,10*ROW('Water Data'!D52))="","",OFFSET('Water Data'!$D$28,0,10*ROW('Water Data'!D52)))</f>
        <v/>
      </c>
      <c r="BU58" s="392" t="str">
        <f ca="1">+IF(OFFSET('Water Data'!$D$29,0,10*ROW('Water Data'!D52))="","",OFFSET('Water Data'!$D$29,0,10*ROW('Water Data'!D52)))</f>
        <v/>
      </c>
      <c r="BV58" s="392" t="str">
        <f ca="1">+IF(OFFSET('Water Data'!$E$27,0,10*ROW('Water Data'!E52))="","",OFFSET('Water Data'!$E$27,0,10*ROW('Water Data'!E52)))</f>
        <v/>
      </c>
      <c r="BW58" s="392" t="str">
        <f ca="1">+IF(OFFSET('Water Data'!$E$28,0,10*ROW('Water Data'!E52))="","",OFFSET('Water Data'!$E$28,0,10*ROW('Water Data'!E52)))</f>
        <v/>
      </c>
      <c r="BX58" s="392" t="str">
        <f ca="1">+IF(OFFSET('Water Data'!$E$29,0,10*ROW('Water Data'!E52))="","",OFFSET('Water Data'!$E$29,0,10*ROW('Water Data'!E52)))</f>
        <v/>
      </c>
      <c r="BY58" s="392" t="str">
        <f ca="1">+IF(OFFSET('Water Data'!$F$27,0,10*ROW('Water Data'!F52))="","",OFFSET('Water Data'!$F$27,0,10*ROW('Water Data'!F52)))</f>
        <v/>
      </c>
      <c r="BZ58" s="392" t="str">
        <f ca="1">+IF(OFFSET('Water Data'!$F$28,0,10*ROW('Water Data'!F52))="","",OFFSET('Water Data'!$F$28,0,10*ROW('Water Data'!F52)))</f>
        <v/>
      </c>
      <c r="CA58" s="392" t="str">
        <f ca="1">+IF(OFFSET('Water Data'!$F$29,0,10*ROW('Water Data'!F52))="","",OFFSET('Water Data'!$F$29,0,10*ROW('Water Data'!F52)))</f>
        <v/>
      </c>
      <c r="CB58" s="392" t="str">
        <f ca="1">+IF(OFFSET('Water Data'!$G$27,0,10*ROW('Water Data'!G52))="","",OFFSET('Water Data'!$G$27,0,10*ROW('Water Data'!G52)))</f>
        <v/>
      </c>
      <c r="CC58" s="392" t="str">
        <f ca="1">+IF(OFFSET('Water Data'!$G$28,0,10*ROW('Water Data'!G52))="","",OFFSET('Water Data'!$G$28,0,10*ROW('Water Data'!G52)))</f>
        <v/>
      </c>
      <c r="CD58" s="392" t="str">
        <f ca="1">+IF(OFFSET('Water Data'!$G$29,0,10*ROW('Water Data'!G52))="","",OFFSET('Water Data'!$G$29,0,10*ROW('Water Data'!G52)))</f>
        <v/>
      </c>
      <c r="CE58" s="392" t="str">
        <f ca="1">+IF(OFFSET('Water Data'!$H$27,0,10*ROW('Water Data'!H52))="","",OFFSET('Water Data'!$H$27,0,10*ROW('Water Data'!H52)))</f>
        <v/>
      </c>
      <c r="CF58" s="392" t="str">
        <f ca="1">+IF(OFFSET('Water Data'!$H$28,0,10*ROW('Water Data'!H52))="","",OFFSET('Water Data'!$H$28,0,10*ROW('Water Data'!H52)))</f>
        <v/>
      </c>
      <c r="CG58" s="392" t="str">
        <f ca="1">+IF(OFFSET('Water Data'!$H$29,0,10*ROW('Water Data'!H52))="","",OFFSET('Water Data'!$H$29,0,10*ROW('Water Data'!H52)))</f>
        <v/>
      </c>
      <c r="CH58" s="392" t="str">
        <f ca="1">+IF(OFFSET('Water Data'!$I$27,0,10*ROW('Water Data'!I52))="","",OFFSET('Water Data'!$I$27,0,10*ROW('Water Data'!I52)))</f>
        <v/>
      </c>
      <c r="CI58" s="392" t="str">
        <f ca="1">+IF(OFFSET('Water Data'!$I$28,0,10*ROW('Water Data'!I52))="","",OFFSET('Water Data'!$I$28,0,10*ROW('Water Data'!I52)))</f>
        <v/>
      </c>
      <c r="CJ58" s="392" t="str">
        <f ca="1">+IF(OFFSET('Water Data'!$I$29,0,10*ROW('Water Data'!I52))="","",OFFSET('Water Data'!$I$29,0,10*ROW('Water Data'!I52)))</f>
        <v/>
      </c>
      <c r="CK58" s="392" t="str">
        <f ca="1">+IF(OFFSET('Sanitation Data'!$D$28,0,10*ROW('Sanitation Data'!D52))="","",OFFSET('Sanitation Data'!$D$28,0,10*ROW('Sanitation Data'!D52)))</f>
        <v/>
      </c>
      <c r="CL58" s="392" t="str">
        <f ca="1">+IF(OFFSET('Sanitation Data'!$D$29,0,10*ROW('Sanitation Data'!D52))="","",OFFSET('Sanitation Data'!$D$29,0,10*ROW('Sanitation Data'!D52)))</f>
        <v/>
      </c>
      <c r="CM58" s="392" t="str">
        <f ca="1">+IF(OFFSET('Sanitation Data'!$D$30,0,10*ROW('Sanitation Data'!D52))="","",OFFSET('Sanitation Data'!$D$30,0,10*ROW('Sanitation Data'!D52)))</f>
        <v/>
      </c>
      <c r="CN58" s="392" t="str">
        <f ca="1">+IF(OFFSET('Sanitation Data'!$D$31,0,10*ROW('Sanitation Data'!D52))="","",OFFSET('Sanitation Data'!$D$31,0,10*ROW('Sanitation Data'!D52)))</f>
        <v/>
      </c>
      <c r="CO58" s="392" t="str">
        <f ca="1">+IF(OFFSET('Sanitation Data'!$D$32,0,10*ROW('Sanitation Data'!D52))="","",OFFSET('Sanitation Data'!$D$32,0,10*ROW('Sanitation Data'!D52)))</f>
        <v/>
      </c>
      <c r="CP58" s="392" t="str">
        <f ca="1">+IF(OFFSET('Sanitation Data'!$E$28,0,10*ROW('Sanitation Data'!E52))="","",OFFSET('Sanitation Data'!$E$28,0,10*ROW('Sanitation Data'!E52)))</f>
        <v/>
      </c>
      <c r="CQ58" s="392" t="str">
        <f ca="1">+IF(OFFSET('Sanitation Data'!$E$29,0,10*ROW('Sanitation Data'!E52))="","",OFFSET('Sanitation Data'!$E$29,0,10*ROW('Sanitation Data'!E52)))</f>
        <v/>
      </c>
      <c r="CR58" s="392" t="str">
        <f ca="1">+IF(OFFSET('Sanitation Data'!$E$30,0,10*ROW('Sanitation Data'!E52))="","",OFFSET('Sanitation Data'!$E$30,0,10*ROW('Sanitation Data'!E52)))</f>
        <v/>
      </c>
      <c r="CS58" s="392" t="str">
        <f ca="1">+IF(OFFSET('Sanitation Data'!$E$31,0,10*ROW('Sanitation Data'!E52))="","",OFFSET('Sanitation Data'!$E$31,0,10*ROW('Sanitation Data'!E52)))</f>
        <v/>
      </c>
      <c r="CT58" s="392" t="str">
        <f ca="1">+IF(OFFSET('Sanitation Data'!$E$32,0,10*ROW('Sanitation Data'!E52))="","",OFFSET('Sanitation Data'!$E$32,0,10*ROW('Sanitation Data'!E52)))</f>
        <v/>
      </c>
      <c r="CU58" s="392" t="str">
        <f ca="1">+IF(OFFSET('Sanitation Data'!$F$28,0,10*ROW('Sanitation Data'!F52))="","",OFFSET('Sanitation Data'!$F$28,0,10*ROW('Sanitation Data'!F52)))</f>
        <v/>
      </c>
      <c r="CV58" s="392" t="str">
        <f ca="1">+IF(OFFSET('Sanitation Data'!$F$29,0,10*ROW('Sanitation Data'!F52))="","",OFFSET('Sanitation Data'!$F$29,0,10*ROW('Sanitation Data'!F52)))</f>
        <v/>
      </c>
      <c r="CW58" s="392" t="str">
        <f ca="1">+IF(OFFSET('Sanitation Data'!$F$30,0,10*ROW('Sanitation Data'!F52))="","",OFFSET('Sanitation Data'!$F$30,0,10*ROW('Sanitation Data'!F52)))</f>
        <v/>
      </c>
      <c r="CX58" s="392" t="str">
        <f ca="1">+IF(OFFSET('Sanitation Data'!$F$31,0,10*ROW('Sanitation Data'!F52))="","",OFFSET('Sanitation Data'!$F$31,0,10*ROW('Sanitation Data'!F52)))</f>
        <v/>
      </c>
      <c r="CY58" s="392" t="str">
        <f ca="1">+IF(OFFSET('Sanitation Data'!$F$32,0,10*ROW('Sanitation Data'!F52))="","",OFFSET('Sanitation Data'!$F$32,0,10*ROW('Sanitation Data'!F52)))</f>
        <v/>
      </c>
      <c r="CZ58" s="392" t="str">
        <f ca="1">+IF(OFFSET('Sanitation Data'!$G$28,0,10*ROW('Sanitation Data'!G52))="","",OFFSET('Sanitation Data'!$G$28,0,10*ROW('Sanitation Data'!G52)))</f>
        <v/>
      </c>
      <c r="DA58" s="392" t="str">
        <f ca="1">+IF(OFFSET('Sanitation Data'!$G$29,0,10*ROW('Sanitation Data'!G52))="","",OFFSET('Sanitation Data'!$G$29,0,10*ROW('Sanitation Data'!G52)))</f>
        <v/>
      </c>
      <c r="DB58" s="392" t="str">
        <f ca="1">+IF(OFFSET('Sanitation Data'!$G$30,0,10*ROW('Sanitation Data'!G52))="","",OFFSET('Sanitation Data'!$G$30,0,10*ROW('Sanitation Data'!G52)))</f>
        <v/>
      </c>
      <c r="DC58" s="392" t="str">
        <f ca="1">+IF(OFFSET('Sanitation Data'!$G$31,0,10*ROW('Sanitation Data'!G52))="","",OFFSET('Sanitation Data'!$G$31,0,10*ROW('Sanitation Data'!G52)))</f>
        <v/>
      </c>
      <c r="DD58" s="392" t="str">
        <f ca="1">+IF(OFFSET('Sanitation Data'!$G$32,0,10*ROW('Sanitation Data'!G52))="","",OFFSET('Sanitation Data'!$G$32,0,10*ROW('Sanitation Data'!G52)))</f>
        <v/>
      </c>
      <c r="DE58" s="392" t="str">
        <f ca="1">+IF(OFFSET('Sanitation Data'!$H$28,0,10*ROW('Sanitation Data'!H52))="","",OFFSET('Sanitation Data'!$H$28,0,10*ROW('Sanitation Data'!H52)))</f>
        <v/>
      </c>
      <c r="DF58" s="392" t="str">
        <f ca="1">+IF(OFFSET('Sanitation Data'!$H$29,0,10*ROW('Sanitation Data'!H52))="","",OFFSET('Sanitation Data'!$H$29,0,10*ROW('Sanitation Data'!H52)))</f>
        <v/>
      </c>
      <c r="DG58" s="392" t="str">
        <f ca="1">+IF(OFFSET('Sanitation Data'!$H$30,0,10*ROW('Sanitation Data'!H52))="","",OFFSET('Sanitation Data'!$H$30,0,10*ROW('Sanitation Data'!H52)))</f>
        <v/>
      </c>
      <c r="DH58" s="392" t="str">
        <f ca="1">+IF(OFFSET('Sanitation Data'!$H$31,0,10*ROW('Sanitation Data'!H52))="","",OFFSET('Sanitation Data'!$H$31,0,10*ROW('Sanitation Data'!H52)))</f>
        <v/>
      </c>
      <c r="DI58" s="392" t="str">
        <f ca="1">+IF(OFFSET('Sanitation Data'!$H$32,0,10*ROW('Sanitation Data'!H52))="","",OFFSET('Sanitation Data'!$H$32,0,10*ROW('Sanitation Data'!H52)))</f>
        <v/>
      </c>
      <c r="DJ58" s="392" t="str">
        <f ca="1">+IF(OFFSET('Sanitation Data'!$I$28,0,10*ROW('Sanitation Data'!I52))="","",OFFSET('Sanitation Data'!$I$28,0,10*ROW('Sanitation Data'!I52)))</f>
        <v/>
      </c>
      <c r="DK58" s="392" t="str">
        <f ca="1">+IF(OFFSET('Sanitation Data'!$I$29,0,10*ROW('Sanitation Data'!I52))="","",OFFSET('Sanitation Data'!$I$29,0,10*ROW('Sanitation Data'!I52)))</f>
        <v/>
      </c>
      <c r="DL58" s="392" t="str">
        <f ca="1">+IF(OFFSET('Sanitation Data'!$I$30,0,10*ROW('Sanitation Data'!I52))="","",OFFSET('Sanitation Data'!$I$30,0,10*ROW('Sanitation Data'!I52)))</f>
        <v/>
      </c>
      <c r="DM58" s="392" t="str">
        <f ca="1">+IF(OFFSET('Sanitation Data'!$I$31,0,10*ROW('Sanitation Data'!I52))="","",OFFSET('Sanitation Data'!$I$31,0,10*ROW('Sanitation Data'!I52)))</f>
        <v/>
      </c>
      <c r="DN58" s="392" t="str">
        <f ca="1">+IF(OFFSET('Sanitation Data'!$I$32,0,10*ROW('Sanitation Data'!I52))="","",OFFSET('Sanitation Data'!$I$32,0,10*ROW('Sanitation Data'!I52)))</f>
        <v/>
      </c>
      <c r="DO58" s="392" t="str">
        <f ca="1">+IF(OFFSET('Hygiene Data'!$D$11,0,10*ROW('Hygiene Data'!D52))="","",OFFSET('Hygiene Data'!$D$11,0,10*ROW('Hygiene Data'!D52)))</f>
        <v/>
      </c>
      <c r="DP58" s="392" t="str">
        <f ca="1">+IF(OFFSET('Hygiene Data'!$D$12,0,10*ROW('Hygiene Data'!D52))="","",OFFSET('Hygiene Data'!$D$12,0,10*ROW('Hygiene Data'!D52)))</f>
        <v/>
      </c>
      <c r="DQ58" s="392" t="str">
        <f ca="1">+IF(OFFSET('Hygiene Data'!$D$13,0,10*ROW('Hygiene Data'!D52))="","",OFFSET('Hygiene Data'!$D$13,0,10*ROW('Hygiene Data'!D52)))</f>
        <v/>
      </c>
      <c r="DR58" s="392" t="str">
        <f ca="1">+IF(OFFSET('Hygiene Data'!$E$11,0,10*ROW('Hygiene Data'!E52))="","",OFFSET('Hygiene Data'!$E$11,0,10*ROW('Hygiene Data'!E52)))</f>
        <v/>
      </c>
      <c r="DS58" s="392" t="str">
        <f ca="1">+IF(OFFSET('Hygiene Data'!$E$12,0,10*ROW('Hygiene Data'!E52))="","",OFFSET('Hygiene Data'!$E$12,0,10*ROW('Hygiene Data'!E52)))</f>
        <v/>
      </c>
      <c r="DT58" s="392" t="str">
        <f ca="1">+IF(OFFSET('Hygiene Data'!$E$13,0,10*ROW('Hygiene Data'!E52))="","",OFFSET('Hygiene Data'!$E$13,0,10*ROW('Hygiene Data'!E52)))</f>
        <v/>
      </c>
      <c r="DU58" s="392" t="str">
        <f ca="1">+IF(OFFSET('Hygiene Data'!$F$11,0,10*ROW('Hygiene Data'!F52))="","",OFFSET('Hygiene Data'!$F$11,0,10*ROW('Hygiene Data'!F52)))</f>
        <v/>
      </c>
      <c r="DV58" s="392" t="str">
        <f ca="1">+IF(OFFSET('Hygiene Data'!$F$12,0,10*ROW('Hygiene Data'!F52))="","",OFFSET('Hygiene Data'!$F$12,0,10*ROW('Hygiene Data'!F52)))</f>
        <v/>
      </c>
      <c r="DW58" s="392" t="str">
        <f ca="1">+IF(OFFSET('Hygiene Data'!$F$13,0,10*ROW('Hygiene Data'!F52))="","",OFFSET('Hygiene Data'!$F$13,0,10*ROW('Hygiene Data'!F52)))</f>
        <v/>
      </c>
      <c r="DX58" s="392" t="str">
        <f ca="1">+IF(OFFSET('Hygiene Data'!$G$11,0,10*ROW('Hygiene Data'!G52))="","",OFFSET('Hygiene Data'!$G$11,0,10*ROW('Hygiene Data'!G52)))</f>
        <v/>
      </c>
      <c r="DY58" s="392" t="str">
        <f ca="1">+IF(OFFSET('Hygiene Data'!$G$12,0,10*ROW('Hygiene Data'!G52))="","",OFFSET('Hygiene Data'!$G$12,0,10*ROW('Hygiene Data'!G52)))</f>
        <v/>
      </c>
      <c r="DZ58" s="392" t="str">
        <f ca="1">+IF(OFFSET('Hygiene Data'!$G$13,0,10*ROW('Hygiene Data'!G52))="","",OFFSET('Hygiene Data'!$G$13,0,10*ROW('Hygiene Data'!G52)))</f>
        <v/>
      </c>
      <c r="EA58" s="392" t="str">
        <f ca="1">+IF(OFFSET('Hygiene Data'!$H$11,0,10*ROW('Hygiene Data'!H52))="","",OFFSET('Hygiene Data'!$H$11,0,10*ROW('Hygiene Data'!H52)))</f>
        <v/>
      </c>
      <c r="EB58" s="392" t="str">
        <f ca="1">+IF(OFFSET('Hygiene Data'!$H$12,0,10*ROW('Hygiene Data'!H52))="","",OFFSET('Hygiene Data'!$H$12,0,10*ROW('Hygiene Data'!H52)))</f>
        <v/>
      </c>
      <c r="EC58" s="392" t="str">
        <f ca="1">+IF(OFFSET('Hygiene Data'!$H$13,0,10*ROW('Hygiene Data'!H52))="","",OFFSET('Hygiene Data'!$H$13,0,10*ROW('Hygiene Data'!H52)))</f>
        <v/>
      </c>
      <c r="ED58" s="392" t="str">
        <f ca="1">+IF(OFFSET('Hygiene Data'!$I$11,0,10*ROW('Hygiene Data'!I52))="","",OFFSET('Hygiene Data'!$I$11,0,10*ROW('Hygiene Data'!I52)))</f>
        <v/>
      </c>
      <c r="EE58" s="392" t="str">
        <f ca="1">+IF(OFFSET('Hygiene Data'!$I$12,0,10*ROW('Hygiene Data'!I52))="","",OFFSET('Hygiene Data'!$I$12,0,10*ROW('Hygiene Data'!I52)))</f>
        <v/>
      </c>
      <c r="EF58" s="392" t="str">
        <f ca="1">+IF(OFFSET('Hygiene Data'!$I$13,0,10*ROW('Hygiene Data'!I52))="","",OFFSET('Hygiene Data'!$I$13,0,10*ROW('Hygiene Data'!I52)))</f>
        <v/>
      </c>
    </row>
    <row r="59" spans="1:136" x14ac:dyDescent="0.25">
      <c r="A59" s="501" t="str">
        <f ca="1">+IF(OFFSET('Water Data'!$B$2,0,10*ROW('Water Data'!E53))="","",OFFSET('Water Data'!$B$2,0,10*ROW('Water Data'!E53)))</f>
        <v/>
      </c>
      <c r="B59" s="50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8" t="str">
        <f t="shared" ca="1" si="0"/>
        <v/>
      </c>
      <c r="D59" s="52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2" t="str">
        <f ca="1">+IF(OFFSET('Water Data'!$D$27,0,10*ROW('Water Data'!D53))="","",OFFSET('Water Data'!$D$27,0,10*ROW('Water Data'!D53)))</f>
        <v/>
      </c>
      <c r="BT59" s="392" t="str">
        <f ca="1">+IF(OFFSET('Water Data'!$D$28,0,10*ROW('Water Data'!D53))="","",OFFSET('Water Data'!$D$28,0,10*ROW('Water Data'!D53)))</f>
        <v/>
      </c>
      <c r="BU59" s="392" t="str">
        <f ca="1">+IF(OFFSET('Water Data'!$D$29,0,10*ROW('Water Data'!D53))="","",OFFSET('Water Data'!$D$29,0,10*ROW('Water Data'!D53)))</f>
        <v/>
      </c>
      <c r="BV59" s="392" t="str">
        <f ca="1">+IF(OFFSET('Water Data'!$E$27,0,10*ROW('Water Data'!E53))="","",OFFSET('Water Data'!$E$27,0,10*ROW('Water Data'!E53)))</f>
        <v/>
      </c>
      <c r="BW59" s="392" t="str">
        <f ca="1">+IF(OFFSET('Water Data'!$E$28,0,10*ROW('Water Data'!E53))="","",OFFSET('Water Data'!$E$28,0,10*ROW('Water Data'!E53)))</f>
        <v/>
      </c>
      <c r="BX59" s="392" t="str">
        <f ca="1">+IF(OFFSET('Water Data'!$E$29,0,10*ROW('Water Data'!E53))="","",OFFSET('Water Data'!$E$29,0,10*ROW('Water Data'!E53)))</f>
        <v/>
      </c>
      <c r="BY59" s="392" t="str">
        <f ca="1">+IF(OFFSET('Water Data'!$F$27,0,10*ROW('Water Data'!F53))="","",OFFSET('Water Data'!$F$27,0,10*ROW('Water Data'!F53)))</f>
        <v/>
      </c>
      <c r="BZ59" s="392" t="str">
        <f ca="1">+IF(OFFSET('Water Data'!$F$28,0,10*ROW('Water Data'!F53))="","",OFFSET('Water Data'!$F$28,0,10*ROW('Water Data'!F53)))</f>
        <v/>
      </c>
      <c r="CA59" s="392" t="str">
        <f ca="1">+IF(OFFSET('Water Data'!$F$29,0,10*ROW('Water Data'!F53))="","",OFFSET('Water Data'!$F$29,0,10*ROW('Water Data'!F53)))</f>
        <v/>
      </c>
      <c r="CB59" s="392" t="str">
        <f ca="1">+IF(OFFSET('Water Data'!$G$27,0,10*ROW('Water Data'!G53))="","",OFFSET('Water Data'!$G$27,0,10*ROW('Water Data'!G53)))</f>
        <v/>
      </c>
      <c r="CC59" s="392" t="str">
        <f ca="1">+IF(OFFSET('Water Data'!$G$28,0,10*ROW('Water Data'!G53))="","",OFFSET('Water Data'!$G$28,0,10*ROW('Water Data'!G53)))</f>
        <v/>
      </c>
      <c r="CD59" s="392" t="str">
        <f ca="1">+IF(OFFSET('Water Data'!$G$29,0,10*ROW('Water Data'!G53))="","",OFFSET('Water Data'!$G$29,0,10*ROW('Water Data'!G53)))</f>
        <v/>
      </c>
      <c r="CE59" s="392" t="str">
        <f ca="1">+IF(OFFSET('Water Data'!$H$27,0,10*ROW('Water Data'!H53))="","",OFFSET('Water Data'!$H$27,0,10*ROW('Water Data'!H53)))</f>
        <v/>
      </c>
      <c r="CF59" s="392" t="str">
        <f ca="1">+IF(OFFSET('Water Data'!$H$28,0,10*ROW('Water Data'!H53))="","",OFFSET('Water Data'!$H$28,0,10*ROW('Water Data'!H53)))</f>
        <v/>
      </c>
      <c r="CG59" s="392" t="str">
        <f ca="1">+IF(OFFSET('Water Data'!$H$29,0,10*ROW('Water Data'!H53))="","",OFFSET('Water Data'!$H$29,0,10*ROW('Water Data'!H53)))</f>
        <v/>
      </c>
      <c r="CH59" s="392" t="str">
        <f ca="1">+IF(OFFSET('Water Data'!$I$27,0,10*ROW('Water Data'!I53))="","",OFFSET('Water Data'!$I$27,0,10*ROW('Water Data'!I53)))</f>
        <v/>
      </c>
      <c r="CI59" s="392" t="str">
        <f ca="1">+IF(OFFSET('Water Data'!$I$28,0,10*ROW('Water Data'!I53))="","",OFFSET('Water Data'!$I$28,0,10*ROW('Water Data'!I53)))</f>
        <v/>
      </c>
      <c r="CJ59" s="392" t="str">
        <f ca="1">+IF(OFFSET('Water Data'!$I$29,0,10*ROW('Water Data'!I53))="","",OFFSET('Water Data'!$I$29,0,10*ROW('Water Data'!I53)))</f>
        <v/>
      </c>
      <c r="CK59" s="392" t="str">
        <f ca="1">+IF(OFFSET('Sanitation Data'!$D$28,0,10*ROW('Sanitation Data'!D53))="","",OFFSET('Sanitation Data'!$D$28,0,10*ROW('Sanitation Data'!D53)))</f>
        <v/>
      </c>
      <c r="CL59" s="392" t="str">
        <f ca="1">+IF(OFFSET('Sanitation Data'!$D$29,0,10*ROW('Sanitation Data'!D53))="","",OFFSET('Sanitation Data'!$D$29,0,10*ROW('Sanitation Data'!D53)))</f>
        <v/>
      </c>
      <c r="CM59" s="392" t="str">
        <f ca="1">+IF(OFFSET('Sanitation Data'!$D$30,0,10*ROW('Sanitation Data'!D53))="","",OFFSET('Sanitation Data'!$D$30,0,10*ROW('Sanitation Data'!D53)))</f>
        <v/>
      </c>
      <c r="CN59" s="392" t="str">
        <f ca="1">+IF(OFFSET('Sanitation Data'!$D$31,0,10*ROW('Sanitation Data'!D53))="","",OFFSET('Sanitation Data'!$D$31,0,10*ROW('Sanitation Data'!D53)))</f>
        <v/>
      </c>
      <c r="CO59" s="392" t="str">
        <f ca="1">+IF(OFFSET('Sanitation Data'!$D$32,0,10*ROW('Sanitation Data'!D53))="","",OFFSET('Sanitation Data'!$D$32,0,10*ROW('Sanitation Data'!D53)))</f>
        <v/>
      </c>
      <c r="CP59" s="392" t="str">
        <f ca="1">+IF(OFFSET('Sanitation Data'!$E$28,0,10*ROW('Sanitation Data'!E53))="","",OFFSET('Sanitation Data'!$E$28,0,10*ROW('Sanitation Data'!E53)))</f>
        <v/>
      </c>
      <c r="CQ59" s="392" t="str">
        <f ca="1">+IF(OFFSET('Sanitation Data'!$E$29,0,10*ROW('Sanitation Data'!E53))="","",OFFSET('Sanitation Data'!$E$29,0,10*ROW('Sanitation Data'!E53)))</f>
        <v/>
      </c>
      <c r="CR59" s="392" t="str">
        <f ca="1">+IF(OFFSET('Sanitation Data'!$E$30,0,10*ROW('Sanitation Data'!E53))="","",OFFSET('Sanitation Data'!$E$30,0,10*ROW('Sanitation Data'!E53)))</f>
        <v/>
      </c>
      <c r="CS59" s="392" t="str">
        <f ca="1">+IF(OFFSET('Sanitation Data'!$E$31,0,10*ROW('Sanitation Data'!E53))="","",OFFSET('Sanitation Data'!$E$31,0,10*ROW('Sanitation Data'!E53)))</f>
        <v/>
      </c>
      <c r="CT59" s="392" t="str">
        <f ca="1">+IF(OFFSET('Sanitation Data'!$E$32,0,10*ROW('Sanitation Data'!E53))="","",OFFSET('Sanitation Data'!$E$32,0,10*ROW('Sanitation Data'!E53)))</f>
        <v/>
      </c>
      <c r="CU59" s="392" t="str">
        <f ca="1">+IF(OFFSET('Sanitation Data'!$F$28,0,10*ROW('Sanitation Data'!F53))="","",OFFSET('Sanitation Data'!$F$28,0,10*ROW('Sanitation Data'!F53)))</f>
        <v/>
      </c>
      <c r="CV59" s="392" t="str">
        <f ca="1">+IF(OFFSET('Sanitation Data'!$F$29,0,10*ROW('Sanitation Data'!F53))="","",OFFSET('Sanitation Data'!$F$29,0,10*ROW('Sanitation Data'!F53)))</f>
        <v/>
      </c>
      <c r="CW59" s="392" t="str">
        <f ca="1">+IF(OFFSET('Sanitation Data'!$F$30,0,10*ROW('Sanitation Data'!F53))="","",OFFSET('Sanitation Data'!$F$30,0,10*ROW('Sanitation Data'!F53)))</f>
        <v/>
      </c>
      <c r="CX59" s="392" t="str">
        <f ca="1">+IF(OFFSET('Sanitation Data'!$F$31,0,10*ROW('Sanitation Data'!F53))="","",OFFSET('Sanitation Data'!$F$31,0,10*ROW('Sanitation Data'!F53)))</f>
        <v/>
      </c>
      <c r="CY59" s="392" t="str">
        <f ca="1">+IF(OFFSET('Sanitation Data'!$F$32,0,10*ROW('Sanitation Data'!F53))="","",OFFSET('Sanitation Data'!$F$32,0,10*ROW('Sanitation Data'!F53)))</f>
        <v/>
      </c>
      <c r="CZ59" s="392" t="str">
        <f ca="1">+IF(OFFSET('Sanitation Data'!$G$28,0,10*ROW('Sanitation Data'!G53))="","",OFFSET('Sanitation Data'!$G$28,0,10*ROW('Sanitation Data'!G53)))</f>
        <v/>
      </c>
      <c r="DA59" s="392" t="str">
        <f ca="1">+IF(OFFSET('Sanitation Data'!$G$29,0,10*ROW('Sanitation Data'!G53))="","",OFFSET('Sanitation Data'!$G$29,0,10*ROW('Sanitation Data'!G53)))</f>
        <v/>
      </c>
      <c r="DB59" s="392" t="str">
        <f ca="1">+IF(OFFSET('Sanitation Data'!$G$30,0,10*ROW('Sanitation Data'!G53))="","",OFFSET('Sanitation Data'!$G$30,0,10*ROW('Sanitation Data'!G53)))</f>
        <v/>
      </c>
      <c r="DC59" s="392" t="str">
        <f ca="1">+IF(OFFSET('Sanitation Data'!$G$31,0,10*ROW('Sanitation Data'!G53))="","",OFFSET('Sanitation Data'!$G$31,0,10*ROW('Sanitation Data'!G53)))</f>
        <v/>
      </c>
      <c r="DD59" s="392" t="str">
        <f ca="1">+IF(OFFSET('Sanitation Data'!$G$32,0,10*ROW('Sanitation Data'!G53))="","",OFFSET('Sanitation Data'!$G$32,0,10*ROW('Sanitation Data'!G53)))</f>
        <v/>
      </c>
      <c r="DE59" s="392" t="str">
        <f ca="1">+IF(OFFSET('Sanitation Data'!$H$28,0,10*ROW('Sanitation Data'!H53))="","",OFFSET('Sanitation Data'!$H$28,0,10*ROW('Sanitation Data'!H53)))</f>
        <v/>
      </c>
      <c r="DF59" s="392" t="str">
        <f ca="1">+IF(OFFSET('Sanitation Data'!$H$29,0,10*ROW('Sanitation Data'!H53))="","",OFFSET('Sanitation Data'!$H$29,0,10*ROW('Sanitation Data'!H53)))</f>
        <v/>
      </c>
      <c r="DG59" s="392" t="str">
        <f ca="1">+IF(OFFSET('Sanitation Data'!$H$30,0,10*ROW('Sanitation Data'!H53))="","",OFFSET('Sanitation Data'!$H$30,0,10*ROW('Sanitation Data'!H53)))</f>
        <v/>
      </c>
      <c r="DH59" s="392" t="str">
        <f ca="1">+IF(OFFSET('Sanitation Data'!$H$31,0,10*ROW('Sanitation Data'!H53))="","",OFFSET('Sanitation Data'!$H$31,0,10*ROW('Sanitation Data'!H53)))</f>
        <v/>
      </c>
      <c r="DI59" s="392" t="str">
        <f ca="1">+IF(OFFSET('Sanitation Data'!$H$32,0,10*ROW('Sanitation Data'!H53))="","",OFFSET('Sanitation Data'!$H$32,0,10*ROW('Sanitation Data'!H53)))</f>
        <v/>
      </c>
      <c r="DJ59" s="392" t="str">
        <f ca="1">+IF(OFFSET('Sanitation Data'!$I$28,0,10*ROW('Sanitation Data'!I53))="","",OFFSET('Sanitation Data'!$I$28,0,10*ROW('Sanitation Data'!I53)))</f>
        <v/>
      </c>
      <c r="DK59" s="392" t="str">
        <f ca="1">+IF(OFFSET('Sanitation Data'!$I$29,0,10*ROW('Sanitation Data'!I53))="","",OFFSET('Sanitation Data'!$I$29,0,10*ROW('Sanitation Data'!I53)))</f>
        <v/>
      </c>
      <c r="DL59" s="392" t="str">
        <f ca="1">+IF(OFFSET('Sanitation Data'!$I$30,0,10*ROW('Sanitation Data'!I53))="","",OFFSET('Sanitation Data'!$I$30,0,10*ROW('Sanitation Data'!I53)))</f>
        <v/>
      </c>
      <c r="DM59" s="392" t="str">
        <f ca="1">+IF(OFFSET('Sanitation Data'!$I$31,0,10*ROW('Sanitation Data'!I53))="","",OFFSET('Sanitation Data'!$I$31,0,10*ROW('Sanitation Data'!I53)))</f>
        <v/>
      </c>
      <c r="DN59" s="392" t="str">
        <f ca="1">+IF(OFFSET('Sanitation Data'!$I$32,0,10*ROW('Sanitation Data'!I53))="","",OFFSET('Sanitation Data'!$I$32,0,10*ROW('Sanitation Data'!I53)))</f>
        <v/>
      </c>
      <c r="DO59" s="392" t="str">
        <f ca="1">+IF(OFFSET('Hygiene Data'!$D$11,0,10*ROW('Hygiene Data'!D53))="","",OFFSET('Hygiene Data'!$D$11,0,10*ROW('Hygiene Data'!D53)))</f>
        <v/>
      </c>
      <c r="DP59" s="392" t="str">
        <f ca="1">+IF(OFFSET('Hygiene Data'!$D$12,0,10*ROW('Hygiene Data'!D53))="","",OFFSET('Hygiene Data'!$D$12,0,10*ROW('Hygiene Data'!D53)))</f>
        <v/>
      </c>
      <c r="DQ59" s="392" t="str">
        <f ca="1">+IF(OFFSET('Hygiene Data'!$D$13,0,10*ROW('Hygiene Data'!D53))="","",OFFSET('Hygiene Data'!$D$13,0,10*ROW('Hygiene Data'!D53)))</f>
        <v/>
      </c>
      <c r="DR59" s="392" t="str">
        <f ca="1">+IF(OFFSET('Hygiene Data'!$E$11,0,10*ROW('Hygiene Data'!E53))="","",OFFSET('Hygiene Data'!$E$11,0,10*ROW('Hygiene Data'!E53)))</f>
        <v/>
      </c>
      <c r="DS59" s="392" t="str">
        <f ca="1">+IF(OFFSET('Hygiene Data'!$E$12,0,10*ROW('Hygiene Data'!E53))="","",OFFSET('Hygiene Data'!$E$12,0,10*ROW('Hygiene Data'!E53)))</f>
        <v/>
      </c>
      <c r="DT59" s="392" t="str">
        <f ca="1">+IF(OFFSET('Hygiene Data'!$E$13,0,10*ROW('Hygiene Data'!E53))="","",OFFSET('Hygiene Data'!$E$13,0,10*ROW('Hygiene Data'!E53)))</f>
        <v/>
      </c>
      <c r="DU59" s="392" t="str">
        <f ca="1">+IF(OFFSET('Hygiene Data'!$F$11,0,10*ROW('Hygiene Data'!F53))="","",OFFSET('Hygiene Data'!$F$11,0,10*ROW('Hygiene Data'!F53)))</f>
        <v/>
      </c>
      <c r="DV59" s="392" t="str">
        <f ca="1">+IF(OFFSET('Hygiene Data'!$F$12,0,10*ROW('Hygiene Data'!F53))="","",OFFSET('Hygiene Data'!$F$12,0,10*ROW('Hygiene Data'!F53)))</f>
        <v/>
      </c>
      <c r="DW59" s="392" t="str">
        <f ca="1">+IF(OFFSET('Hygiene Data'!$F$13,0,10*ROW('Hygiene Data'!F53))="","",OFFSET('Hygiene Data'!$F$13,0,10*ROW('Hygiene Data'!F53)))</f>
        <v/>
      </c>
      <c r="DX59" s="392" t="str">
        <f ca="1">+IF(OFFSET('Hygiene Data'!$G$11,0,10*ROW('Hygiene Data'!G53))="","",OFFSET('Hygiene Data'!$G$11,0,10*ROW('Hygiene Data'!G53)))</f>
        <v/>
      </c>
      <c r="DY59" s="392" t="str">
        <f ca="1">+IF(OFFSET('Hygiene Data'!$G$12,0,10*ROW('Hygiene Data'!G53))="","",OFFSET('Hygiene Data'!$G$12,0,10*ROW('Hygiene Data'!G53)))</f>
        <v/>
      </c>
      <c r="DZ59" s="392" t="str">
        <f ca="1">+IF(OFFSET('Hygiene Data'!$G$13,0,10*ROW('Hygiene Data'!G53))="","",OFFSET('Hygiene Data'!$G$13,0,10*ROW('Hygiene Data'!G53)))</f>
        <v/>
      </c>
      <c r="EA59" s="392" t="str">
        <f ca="1">+IF(OFFSET('Hygiene Data'!$H$11,0,10*ROW('Hygiene Data'!H53))="","",OFFSET('Hygiene Data'!$H$11,0,10*ROW('Hygiene Data'!H53)))</f>
        <v/>
      </c>
      <c r="EB59" s="392" t="str">
        <f ca="1">+IF(OFFSET('Hygiene Data'!$H$12,0,10*ROW('Hygiene Data'!H53))="","",OFFSET('Hygiene Data'!$H$12,0,10*ROW('Hygiene Data'!H53)))</f>
        <v/>
      </c>
      <c r="EC59" s="392" t="str">
        <f ca="1">+IF(OFFSET('Hygiene Data'!$H$13,0,10*ROW('Hygiene Data'!H53))="","",OFFSET('Hygiene Data'!$H$13,0,10*ROW('Hygiene Data'!H53)))</f>
        <v/>
      </c>
      <c r="ED59" s="392" t="str">
        <f ca="1">+IF(OFFSET('Hygiene Data'!$I$11,0,10*ROW('Hygiene Data'!I53))="","",OFFSET('Hygiene Data'!$I$11,0,10*ROW('Hygiene Data'!I53)))</f>
        <v/>
      </c>
      <c r="EE59" s="392" t="str">
        <f ca="1">+IF(OFFSET('Hygiene Data'!$I$12,0,10*ROW('Hygiene Data'!I53))="","",OFFSET('Hygiene Data'!$I$12,0,10*ROW('Hygiene Data'!I53)))</f>
        <v/>
      </c>
      <c r="EF59" s="392" t="str">
        <f ca="1">+IF(OFFSET('Hygiene Data'!$I$13,0,10*ROW('Hygiene Data'!I53))="","",OFFSET('Hygiene Data'!$I$13,0,10*ROW('Hygiene Data'!I53)))</f>
        <v/>
      </c>
    </row>
    <row r="60" spans="1:136" x14ac:dyDescent="0.25">
      <c r="A60" s="501" t="str">
        <f ca="1">+IF(OFFSET('Water Data'!$B$2,0,10*ROW('Water Data'!E54))="","",OFFSET('Water Data'!$B$2,0,10*ROW('Water Data'!E54)))</f>
        <v/>
      </c>
      <c r="B60" s="50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8" t="str">
        <f t="shared" ca="1" si="0"/>
        <v/>
      </c>
      <c r="D60" s="52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2" t="str">
        <f ca="1">+IF(OFFSET('Water Data'!$D$27,0,10*ROW('Water Data'!D54))="","",OFFSET('Water Data'!$D$27,0,10*ROW('Water Data'!D54)))</f>
        <v/>
      </c>
      <c r="BT60" s="392" t="str">
        <f ca="1">+IF(OFFSET('Water Data'!$D$28,0,10*ROW('Water Data'!D54))="","",OFFSET('Water Data'!$D$28,0,10*ROW('Water Data'!D54)))</f>
        <v/>
      </c>
      <c r="BU60" s="392" t="str">
        <f ca="1">+IF(OFFSET('Water Data'!$D$29,0,10*ROW('Water Data'!D54))="","",OFFSET('Water Data'!$D$29,0,10*ROW('Water Data'!D54)))</f>
        <v/>
      </c>
      <c r="BV60" s="392" t="str">
        <f ca="1">+IF(OFFSET('Water Data'!$E$27,0,10*ROW('Water Data'!E54))="","",OFFSET('Water Data'!$E$27,0,10*ROW('Water Data'!E54)))</f>
        <v/>
      </c>
      <c r="BW60" s="392" t="str">
        <f ca="1">+IF(OFFSET('Water Data'!$E$28,0,10*ROW('Water Data'!E54))="","",OFFSET('Water Data'!$E$28,0,10*ROW('Water Data'!E54)))</f>
        <v/>
      </c>
      <c r="BX60" s="392" t="str">
        <f ca="1">+IF(OFFSET('Water Data'!$E$29,0,10*ROW('Water Data'!E54))="","",OFFSET('Water Data'!$E$29,0,10*ROW('Water Data'!E54)))</f>
        <v/>
      </c>
      <c r="BY60" s="392" t="str">
        <f ca="1">+IF(OFFSET('Water Data'!$F$27,0,10*ROW('Water Data'!F54))="","",OFFSET('Water Data'!$F$27,0,10*ROW('Water Data'!F54)))</f>
        <v/>
      </c>
      <c r="BZ60" s="392" t="str">
        <f ca="1">+IF(OFFSET('Water Data'!$F$28,0,10*ROW('Water Data'!F54))="","",OFFSET('Water Data'!$F$28,0,10*ROW('Water Data'!F54)))</f>
        <v/>
      </c>
      <c r="CA60" s="392" t="str">
        <f ca="1">+IF(OFFSET('Water Data'!$F$29,0,10*ROW('Water Data'!F54))="","",OFFSET('Water Data'!$F$29,0,10*ROW('Water Data'!F54)))</f>
        <v/>
      </c>
      <c r="CB60" s="392" t="str">
        <f ca="1">+IF(OFFSET('Water Data'!$G$27,0,10*ROW('Water Data'!G54))="","",OFFSET('Water Data'!$G$27,0,10*ROW('Water Data'!G54)))</f>
        <v/>
      </c>
      <c r="CC60" s="392" t="str">
        <f ca="1">+IF(OFFSET('Water Data'!$G$28,0,10*ROW('Water Data'!G54))="","",OFFSET('Water Data'!$G$28,0,10*ROW('Water Data'!G54)))</f>
        <v/>
      </c>
      <c r="CD60" s="392" t="str">
        <f ca="1">+IF(OFFSET('Water Data'!$G$29,0,10*ROW('Water Data'!G54))="","",OFFSET('Water Data'!$G$29,0,10*ROW('Water Data'!G54)))</f>
        <v/>
      </c>
      <c r="CE60" s="392" t="str">
        <f ca="1">+IF(OFFSET('Water Data'!$H$27,0,10*ROW('Water Data'!H54))="","",OFFSET('Water Data'!$H$27,0,10*ROW('Water Data'!H54)))</f>
        <v/>
      </c>
      <c r="CF60" s="392" t="str">
        <f ca="1">+IF(OFFSET('Water Data'!$H$28,0,10*ROW('Water Data'!H54))="","",OFFSET('Water Data'!$H$28,0,10*ROW('Water Data'!H54)))</f>
        <v/>
      </c>
      <c r="CG60" s="392" t="str">
        <f ca="1">+IF(OFFSET('Water Data'!$H$29,0,10*ROW('Water Data'!H54))="","",OFFSET('Water Data'!$H$29,0,10*ROW('Water Data'!H54)))</f>
        <v/>
      </c>
      <c r="CH60" s="392" t="str">
        <f ca="1">+IF(OFFSET('Water Data'!$I$27,0,10*ROW('Water Data'!I54))="","",OFFSET('Water Data'!$I$27,0,10*ROW('Water Data'!I54)))</f>
        <v/>
      </c>
      <c r="CI60" s="392" t="str">
        <f ca="1">+IF(OFFSET('Water Data'!$I$28,0,10*ROW('Water Data'!I54))="","",OFFSET('Water Data'!$I$28,0,10*ROW('Water Data'!I54)))</f>
        <v/>
      </c>
      <c r="CJ60" s="392" t="str">
        <f ca="1">+IF(OFFSET('Water Data'!$I$29,0,10*ROW('Water Data'!I54))="","",OFFSET('Water Data'!$I$29,0,10*ROW('Water Data'!I54)))</f>
        <v/>
      </c>
      <c r="CK60" s="392" t="str">
        <f ca="1">+IF(OFFSET('Sanitation Data'!$D$28,0,10*ROW('Sanitation Data'!D54))="","",OFFSET('Sanitation Data'!$D$28,0,10*ROW('Sanitation Data'!D54)))</f>
        <v/>
      </c>
      <c r="CL60" s="392" t="str">
        <f ca="1">+IF(OFFSET('Sanitation Data'!$D$29,0,10*ROW('Sanitation Data'!D54))="","",OFFSET('Sanitation Data'!$D$29,0,10*ROW('Sanitation Data'!D54)))</f>
        <v/>
      </c>
      <c r="CM60" s="392" t="str">
        <f ca="1">+IF(OFFSET('Sanitation Data'!$D$30,0,10*ROW('Sanitation Data'!D54))="","",OFFSET('Sanitation Data'!$D$30,0,10*ROW('Sanitation Data'!D54)))</f>
        <v/>
      </c>
      <c r="CN60" s="392" t="str">
        <f ca="1">+IF(OFFSET('Sanitation Data'!$D$31,0,10*ROW('Sanitation Data'!D54))="","",OFFSET('Sanitation Data'!$D$31,0,10*ROW('Sanitation Data'!D54)))</f>
        <v/>
      </c>
      <c r="CO60" s="392" t="str">
        <f ca="1">+IF(OFFSET('Sanitation Data'!$D$32,0,10*ROW('Sanitation Data'!D54))="","",OFFSET('Sanitation Data'!$D$32,0,10*ROW('Sanitation Data'!D54)))</f>
        <v/>
      </c>
      <c r="CP60" s="392" t="str">
        <f ca="1">+IF(OFFSET('Sanitation Data'!$E$28,0,10*ROW('Sanitation Data'!E54))="","",OFFSET('Sanitation Data'!$E$28,0,10*ROW('Sanitation Data'!E54)))</f>
        <v/>
      </c>
      <c r="CQ60" s="392" t="str">
        <f ca="1">+IF(OFFSET('Sanitation Data'!$E$29,0,10*ROW('Sanitation Data'!E54))="","",OFFSET('Sanitation Data'!$E$29,0,10*ROW('Sanitation Data'!E54)))</f>
        <v/>
      </c>
      <c r="CR60" s="392" t="str">
        <f ca="1">+IF(OFFSET('Sanitation Data'!$E$30,0,10*ROW('Sanitation Data'!E54))="","",OFFSET('Sanitation Data'!$E$30,0,10*ROW('Sanitation Data'!E54)))</f>
        <v/>
      </c>
      <c r="CS60" s="392" t="str">
        <f ca="1">+IF(OFFSET('Sanitation Data'!$E$31,0,10*ROW('Sanitation Data'!E54))="","",OFFSET('Sanitation Data'!$E$31,0,10*ROW('Sanitation Data'!E54)))</f>
        <v/>
      </c>
      <c r="CT60" s="392" t="str">
        <f ca="1">+IF(OFFSET('Sanitation Data'!$E$32,0,10*ROW('Sanitation Data'!E54))="","",OFFSET('Sanitation Data'!$E$32,0,10*ROW('Sanitation Data'!E54)))</f>
        <v/>
      </c>
      <c r="CU60" s="392" t="str">
        <f ca="1">+IF(OFFSET('Sanitation Data'!$F$28,0,10*ROW('Sanitation Data'!F54))="","",OFFSET('Sanitation Data'!$F$28,0,10*ROW('Sanitation Data'!F54)))</f>
        <v/>
      </c>
      <c r="CV60" s="392" t="str">
        <f ca="1">+IF(OFFSET('Sanitation Data'!$F$29,0,10*ROW('Sanitation Data'!F54))="","",OFFSET('Sanitation Data'!$F$29,0,10*ROW('Sanitation Data'!F54)))</f>
        <v/>
      </c>
      <c r="CW60" s="392" t="str">
        <f ca="1">+IF(OFFSET('Sanitation Data'!$F$30,0,10*ROW('Sanitation Data'!F54))="","",OFFSET('Sanitation Data'!$F$30,0,10*ROW('Sanitation Data'!F54)))</f>
        <v/>
      </c>
      <c r="CX60" s="392" t="str">
        <f ca="1">+IF(OFFSET('Sanitation Data'!$F$31,0,10*ROW('Sanitation Data'!F54))="","",OFFSET('Sanitation Data'!$F$31,0,10*ROW('Sanitation Data'!F54)))</f>
        <v/>
      </c>
      <c r="CY60" s="392" t="str">
        <f ca="1">+IF(OFFSET('Sanitation Data'!$F$32,0,10*ROW('Sanitation Data'!F54))="","",OFFSET('Sanitation Data'!$F$32,0,10*ROW('Sanitation Data'!F54)))</f>
        <v/>
      </c>
      <c r="CZ60" s="392" t="str">
        <f ca="1">+IF(OFFSET('Sanitation Data'!$G$28,0,10*ROW('Sanitation Data'!G54))="","",OFFSET('Sanitation Data'!$G$28,0,10*ROW('Sanitation Data'!G54)))</f>
        <v/>
      </c>
      <c r="DA60" s="392" t="str">
        <f ca="1">+IF(OFFSET('Sanitation Data'!$G$29,0,10*ROW('Sanitation Data'!G54))="","",OFFSET('Sanitation Data'!$G$29,0,10*ROW('Sanitation Data'!G54)))</f>
        <v/>
      </c>
      <c r="DB60" s="392" t="str">
        <f ca="1">+IF(OFFSET('Sanitation Data'!$G$30,0,10*ROW('Sanitation Data'!G54))="","",OFFSET('Sanitation Data'!$G$30,0,10*ROW('Sanitation Data'!G54)))</f>
        <v/>
      </c>
      <c r="DC60" s="392" t="str">
        <f ca="1">+IF(OFFSET('Sanitation Data'!$G$31,0,10*ROW('Sanitation Data'!G54))="","",OFFSET('Sanitation Data'!$G$31,0,10*ROW('Sanitation Data'!G54)))</f>
        <v/>
      </c>
      <c r="DD60" s="392" t="str">
        <f ca="1">+IF(OFFSET('Sanitation Data'!$G$32,0,10*ROW('Sanitation Data'!G54))="","",OFFSET('Sanitation Data'!$G$32,0,10*ROW('Sanitation Data'!G54)))</f>
        <v/>
      </c>
      <c r="DE60" s="392" t="str">
        <f ca="1">+IF(OFFSET('Sanitation Data'!$H$28,0,10*ROW('Sanitation Data'!H54))="","",OFFSET('Sanitation Data'!$H$28,0,10*ROW('Sanitation Data'!H54)))</f>
        <v/>
      </c>
      <c r="DF60" s="392" t="str">
        <f ca="1">+IF(OFFSET('Sanitation Data'!$H$29,0,10*ROW('Sanitation Data'!H54))="","",OFFSET('Sanitation Data'!$H$29,0,10*ROW('Sanitation Data'!H54)))</f>
        <v/>
      </c>
      <c r="DG60" s="392" t="str">
        <f ca="1">+IF(OFFSET('Sanitation Data'!$H$30,0,10*ROW('Sanitation Data'!H54))="","",OFFSET('Sanitation Data'!$H$30,0,10*ROW('Sanitation Data'!H54)))</f>
        <v/>
      </c>
      <c r="DH60" s="392" t="str">
        <f ca="1">+IF(OFFSET('Sanitation Data'!$H$31,0,10*ROW('Sanitation Data'!H54))="","",OFFSET('Sanitation Data'!$H$31,0,10*ROW('Sanitation Data'!H54)))</f>
        <v/>
      </c>
      <c r="DI60" s="392" t="str">
        <f ca="1">+IF(OFFSET('Sanitation Data'!$H$32,0,10*ROW('Sanitation Data'!H54))="","",OFFSET('Sanitation Data'!$H$32,0,10*ROW('Sanitation Data'!H54)))</f>
        <v/>
      </c>
      <c r="DJ60" s="392" t="str">
        <f ca="1">+IF(OFFSET('Sanitation Data'!$I$28,0,10*ROW('Sanitation Data'!I54))="","",OFFSET('Sanitation Data'!$I$28,0,10*ROW('Sanitation Data'!I54)))</f>
        <v/>
      </c>
      <c r="DK60" s="392" t="str">
        <f ca="1">+IF(OFFSET('Sanitation Data'!$I$29,0,10*ROW('Sanitation Data'!I54))="","",OFFSET('Sanitation Data'!$I$29,0,10*ROW('Sanitation Data'!I54)))</f>
        <v/>
      </c>
      <c r="DL60" s="392" t="str">
        <f ca="1">+IF(OFFSET('Sanitation Data'!$I$30,0,10*ROW('Sanitation Data'!I54))="","",OFFSET('Sanitation Data'!$I$30,0,10*ROW('Sanitation Data'!I54)))</f>
        <v/>
      </c>
      <c r="DM60" s="392" t="str">
        <f ca="1">+IF(OFFSET('Sanitation Data'!$I$31,0,10*ROW('Sanitation Data'!I54))="","",OFFSET('Sanitation Data'!$I$31,0,10*ROW('Sanitation Data'!I54)))</f>
        <v/>
      </c>
      <c r="DN60" s="392" t="str">
        <f ca="1">+IF(OFFSET('Sanitation Data'!$I$32,0,10*ROW('Sanitation Data'!I54))="","",OFFSET('Sanitation Data'!$I$32,0,10*ROW('Sanitation Data'!I54)))</f>
        <v/>
      </c>
      <c r="DO60" s="392" t="str">
        <f ca="1">+IF(OFFSET('Hygiene Data'!$D$11,0,10*ROW('Hygiene Data'!D54))="","",OFFSET('Hygiene Data'!$D$11,0,10*ROW('Hygiene Data'!D54)))</f>
        <v/>
      </c>
      <c r="DP60" s="392" t="str">
        <f ca="1">+IF(OFFSET('Hygiene Data'!$D$12,0,10*ROW('Hygiene Data'!D54))="","",OFFSET('Hygiene Data'!$D$12,0,10*ROW('Hygiene Data'!D54)))</f>
        <v/>
      </c>
      <c r="DQ60" s="392" t="str">
        <f ca="1">+IF(OFFSET('Hygiene Data'!$D$13,0,10*ROW('Hygiene Data'!D54))="","",OFFSET('Hygiene Data'!$D$13,0,10*ROW('Hygiene Data'!D54)))</f>
        <v/>
      </c>
      <c r="DR60" s="392" t="str">
        <f ca="1">+IF(OFFSET('Hygiene Data'!$E$11,0,10*ROW('Hygiene Data'!E54))="","",OFFSET('Hygiene Data'!$E$11,0,10*ROW('Hygiene Data'!E54)))</f>
        <v/>
      </c>
      <c r="DS60" s="392" t="str">
        <f ca="1">+IF(OFFSET('Hygiene Data'!$E$12,0,10*ROW('Hygiene Data'!E54))="","",OFFSET('Hygiene Data'!$E$12,0,10*ROW('Hygiene Data'!E54)))</f>
        <v/>
      </c>
      <c r="DT60" s="392" t="str">
        <f ca="1">+IF(OFFSET('Hygiene Data'!$E$13,0,10*ROW('Hygiene Data'!E54))="","",OFFSET('Hygiene Data'!$E$13,0,10*ROW('Hygiene Data'!E54)))</f>
        <v/>
      </c>
      <c r="DU60" s="392" t="str">
        <f ca="1">+IF(OFFSET('Hygiene Data'!$F$11,0,10*ROW('Hygiene Data'!F54))="","",OFFSET('Hygiene Data'!$F$11,0,10*ROW('Hygiene Data'!F54)))</f>
        <v/>
      </c>
      <c r="DV60" s="392" t="str">
        <f ca="1">+IF(OFFSET('Hygiene Data'!$F$12,0,10*ROW('Hygiene Data'!F54))="","",OFFSET('Hygiene Data'!$F$12,0,10*ROW('Hygiene Data'!F54)))</f>
        <v/>
      </c>
      <c r="DW60" s="392" t="str">
        <f ca="1">+IF(OFFSET('Hygiene Data'!$F$13,0,10*ROW('Hygiene Data'!F54))="","",OFFSET('Hygiene Data'!$F$13,0,10*ROW('Hygiene Data'!F54)))</f>
        <v/>
      </c>
      <c r="DX60" s="392" t="str">
        <f ca="1">+IF(OFFSET('Hygiene Data'!$G$11,0,10*ROW('Hygiene Data'!G54))="","",OFFSET('Hygiene Data'!$G$11,0,10*ROW('Hygiene Data'!G54)))</f>
        <v/>
      </c>
      <c r="DY60" s="392" t="str">
        <f ca="1">+IF(OFFSET('Hygiene Data'!$G$12,0,10*ROW('Hygiene Data'!G54))="","",OFFSET('Hygiene Data'!$G$12,0,10*ROW('Hygiene Data'!G54)))</f>
        <v/>
      </c>
      <c r="DZ60" s="392" t="str">
        <f ca="1">+IF(OFFSET('Hygiene Data'!$G$13,0,10*ROW('Hygiene Data'!G54))="","",OFFSET('Hygiene Data'!$G$13,0,10*ROW('Hygiene Data'!G54)))</f>
        <v/>
      </c>
      <c r="EA60" s="392" t="str">
        <f ca="1">+IF(OFFSET('Hygiene Data'!$H$11,0,10*ROW('Hygiene Data'!H54))="","",OFFSET('Hygiene Data'!$H$11,0,10*ROW('Hygiene Data'!H54)))</f>
        <v/>
      </c>
      <c r="EB60" s="392" t="str">
        <f ca="1">+IF(OFFSET('Hygiene Data'!$H$12,0,10*ROW('Hygiene Data'!H54))="","",OFFSET('Hygiene Data'!$H$12,0,10*ROW('Hygiene Data'!H54)))</f>
        <v/>
      </c>
      <c r="EC60" s="392" t="str">
        <f ca="1">+IF(OFFSET('Hygiene Data'!$H$13,0,10*ROW('Hygiene Data'!H54))="","",OFFSET('Hygiene Data'!$H$13,0,10*ROW('Hygiene Data'!H54)))</f>
        <v/>
      </c>
      <c r="ED60" s="392" t="str">
        <f ca="1">+IF(OFFSET('Hygiene Data'!$I$11,0,10*ROW('Hygiene Data'!I54))="","",OFFSET('Hygiene Data'!$I$11,0,10*ROW('Hygiene Data'!I54)))</f>
        <v/>
      </c>
      <c r="EE60" s="392" t="str">
        <f ca="1">+IF(OFFSET('Hygiene Data'!$I$12,0,10*ROW('Hygiene Data'!I54))="","",OFFSET('Hygiene Data'!$I$12,0,10*ROW('Hygiene Data'!I54)))</f>
        <v/>
      </c>
      <c r="EF60" s="392" t="str">
        <f ca="1">+IF(OFFSET('Hygiene Data'!$I$13,0,10*ROW('Hygiene Data'!I54))="","",OFFSET('Hygiene Data'!$I$13,0,10*ROW('Hygiene Data'!I54)))</f>
        <v/>
      </c>
    </row>
    <row r="61" spans="1:136" x14ac:dyDescent="0.25">
      <c r="A61" s="501" t="str">
        <f ca="1">+IF(OFFSET('Water Data'!$B$2,0,10*ROW('Water Data'!E55))="","",OFFSET('Water Data'!$B$2,0,10*ROW('Water Data'!E55)))</f>
        <v/>
      </c>
      <c r="B61" s="50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8" t="str">
        <f t="shared" ca="1" si="0"/>
        <v/>
      </c>
      <c r="D61" s="52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2" t="str">
        <f ca="1">+IF(OFFSET('Water Data'!$D$27,0,10*ROW('Water Data'!D55))="","",OFFSET('Water Data'!$D$27,0,10*ROW('Water Data'!D55)))</f>
        <v/>
      </c>
      <c r="BT61" s="392" t="str">
        <f ca="1">+IF(OFFSET('Water Data'!$D$28,0,10*ROW('Water Data'!D55))="","",OFFSET('Water Data'!$D$28,0,10*ROW('Water Data'!D55)))</f>
        <v/>
      </c>
      <c r="BU61" s="392" t="str">
        <f ca="1">+IF(OFFSET('Water Data'!$D$29,0,10*ROW('Water Data'!D55))="","",OFFSET('Water Data'!$D$29,0,10*ROW('Water Data'!D55)))</f>
        <v/>
      </c>
      <c r="BV61" s="392" t="str">
        <f ca="1">+IF(OFFSET('Water Data'!$E$27,0,10*ROW('Water Data'!E55))="","",OFFSET('Water Data'!$E$27,0,10*ROW('Water Data'!E55)))</f>
        <v/>
      </c>
      <c r="BW61" s="392" t="str">
        <f ca="1">+IF(OFFSET('Water Data'!$E$28,0,10*ROW('Water Data'!E55))="","",OFFSET('Water Data'!$E$28,0,10*ROW('Water Data'!E55)))</f>
        <v/>
      </c>
      <c r="BX61" s="392" t="str">
        <f ca="1">+IF(OFFSET('Water Data'!$E$29,0,10*ROW('Water Data'!E55))="","",OFFSET('Water Data'!$E$29,0,10*ROW('Water Data'!E55)))</f>
        <v/>
      </c>
      <c r="BY61" s="392" t="str">
        <f ca="1">+IF(OFFSET('Water Data'!$F$27,0,10*ROW('Water Data'!F55))="","",OFFSET('Water Data'!$F$27,0,10*ROW('Water Data'!F55)))</f>
        <v/>
      </c>
      <c r="BZ61" s="392" t="str">
        <f ca="1">+IF(OFFSET('Water Data'!$F$28,0,10*ROW('Water Data'!F55))="","",OFFSET('Water Data'!$F$28,0,10*ROW('Water Data'!F55)))</f>
        <v/>
      </c>
      <c r="CA61" s="392" t="str">
        <f ca="1">+IF(OFFSET('Water Data'!$F$29,0,10*ROW('Water Data'!F55))="","",OFFSET('Water Data'!$F$29,0,10*ROW('Water Data'!F55)))</f>
        <v/>
      </c>
      <c r="CB61" s="392" t="str">
        <f ca="1">+IF(OFFSET('Water Data'!$G$27,0,10*ROW('Water Data'!G55))="","",OFFSET('Water Data'!$G$27,0,10*ROW('Water Data'!G55)))</f>
        <v/>
      </c>
      <c r="CC61" s="392" t="str">
        <f ca="1">+IF(OFFSET('Water Data'!$G$28,0,10*ROW('Water Data'!G55))="","",OFFSET('Water Data'!$G$28,0,10*ROW('Water Data'!G55)))</f>
        <v/>
      </c>
      <c r="CD61" s="392" t="str">
        <f ca="1">+IF(OFFSET('Water Data'!$G$29,0,10*ROW('Water Data'!G55))="","",OFFSET('Water Data'!$G$29,0,10*ROW('Water Data'!G55)))</f>
        <v/>
      </c>
      <c r="CE61" s="392" t="str">
        <f ca="1">+IF(OFFSET('Water Data'!$H$27,0,10*ROW('Water Data'!H55))="","",OFFSET('Water Data'!$H$27,0,10*ROW('Water Data'!H55)))</f>
        <v/>
      </c>
      <c r="CF61" s="392" t="str">
        <f ca="1">+IF(OFFSET('Water Data'!$H$28,0,10*ROW('Water Data'!H55))="","",OFFSET('Water Data'!$H$28,0,10*ROW('Water Data'!H55)))</f>
        <v/>
      </c>
      <c r="CG61" s="392" t="str">
        <f ca="1">+IF(OFFSET('Water Data'!$H$29,0,10*ROW('Water Data'!H55))="","",OFFSET('Water Data'!$H$29,0,10*ROW('Water Data'!H55)))</f>
        <v/>
      </c>
      <c r="CH61" s="392" t="str">
        <f ca="1">+IF(OFFSET('Water Data'!$I$27,0,10*ROW('Water Data'!I55))="","",OFFSET('Water Data'!$I$27,0,10*ROW('Water Data'!I55)))</f>
        <v/>
      </c>
      <c r="CI61" s="392" t="str">
        <f ca="1">+IF(OFFSET('Water Data'!$I$28,0,10*ROW('Water Data'!I55))="","",OFFSET('Water Data'!$I$28,0,10*ROW('Water Data'!I55)))</f>
        <v/>
      </c>
      <c r="CJ61" s="392" t="str">
        <f ca="1">+IF(OFFSET('Water Data'!$I$29,0,10*ROW('Water Data'!I55))="","",OFFSET('Water Data'!$I$29,0,10*ROW('Water Data'!I55)))</f>
        <v/>
      </c>
      <c r="CK61" s="392" t="str">
        <f ca="1">+IF(OFFSET('Sanitation Data'!$D$28,0,10*ROW('Sanitation Data'!D55))="","",OFFSET('Sanitation Data'!$D$28,0,10*ROW('Sanitation Data'!D55)))</f>
        <v/>
      </c>
      <c r="CL61" s="392" t="str">
        <f ca="1">+IF(OFFSET('Sanitation Data'!$D$29,0,10*ROW('Sanitation Data'!D55))="","",OFFSET('Sanitation Data'!$D$29,0,10*ROW('Sanitation Data'!D55)))</f>
        <v/>
      </c>
      <c r="CM61" s="392" t="str">
        <f ca="1">+IF(OFFSET('Sanitation Data'!$D$30,0,10*ROW('Sanitation Data'!D55))="","",OFFSET('Sanitation Data'!$D$30,0,10*ROW('Sanitation Data'!D55)))</f>
        <v/>
      </c>
      <c r="CN61" s="392" t="str">
        <f ca="1">+IF(OFFSET('Sanitation Data'!$D$31,0,10*ROW('Sanitation Data'!D55))="","",OFFSET('Sanitation Data'!$D$31,0,10*ROW('Sanitation Data'!D55)))</f>
        <v/>
      </c>
      <c r="CO61" s="392" t="str">
        <f ca="1">+IF(OFFSET('Sanitation Data'!$D$32,0,10*ROW('Sanitation Data'!D55))="","",OFFSET('Sanitation Data'!$D$32,0,10*ROW('Sanitation Data'!D55)))</f>
        <v/>
      </c>
      <c r="CP61" s="392" t="str">
        <f ca="1">+IF(OFFSET('Sanitation Data'!$E$28,0,10*ROW('Sanitation Data'!E55))="","",OFFSET('Sanitation Data'!$E$28,0,10*ROW('Sanitation Data'!E55)))</f>
        <v/>
      </c>
      <c r="CQ61" s="392" t="str">
        <f ca="1">+IF(OFFSET('Sanitation Data'!$E$29,0,10*ROW('Sanitation Data'!E55))="","",OFFSET('Sanitation Data'!$E$29,0,10*ROW('Sanitation Data'!E55)))</f>
        <v/>
      </c>
      <c r="CR61" s="392" t="str">
        <f ca="1">+IF(OFFSET('Sanitation Data'!$E$30,0,10*ROW('Sanitation Data'!E55))="","",OFFSET('Sanitation Data'!$E$30,0,10*ROW('Sanitation Data'!E55)))</f>
        <v/>
      </c>
      <c r="CS61" s="392" t="str">
        <f ca="1">+IF(OFFSET('Sanitation Data'!$E$31,0,10*ROW('Sanitation Data'!E55))="","",OFFSET('Sanitation Data'!$E$31,0,10*ROW('Sanitation Data'!E55)))</f>
        <v/>
      </c>
      <c r="CT61" s="392" t="str">
        <f ca="1">+IF(OFFSET('Sanitation Data'!$E$32,0,10*ROW('Sanitation Data'!E55))="","",OFFSET('Sanitation Data'!$E$32,0,10*ROW('Sanitation Data'!E55)))</f>
        <v/>
      </c>
      <c r="CU61" s="392" t="str">
        <f ca="1">+IF(OFFSET('Sanitation Data'!$F$28,0,10*ROW('Sanitation Data'!F55))="","",OFFSET('Sanitation Data'!$F$28,0,10*ROW('Sanitation Data'!F55)))</f>
        <v/>
      </c>
      <c r="CV61" s="392" t="str">
        <f ca="1">+IF(OFFSET('Sanitation Data'!$F$29,0,10*ROW('Sanitation Data'!F55))="","",OFFSET('Sanitation Data'!$F$29,0,10*ROW('Sanitation Data'!F55)))</f>
        <v/>
      </c>
      <c r="CW61" s="392" t="str">
        <f ca="1">+IF(OFFSET('Sanitation Data'!$F$30,0,10*ROW('Sanitation Data'!F55))="","",OFFSET('Sanitation Data'!$F$30,0,10*ROW('Sanitation Data'!F55)))</f>
        <v/>
      </c>
      <c r="CX61" s="392" t="str">
        <f ca="1">+IF(OFFSET('Sanitation Data'!$F$31,0,10*ROW('Sanitation Data'!F55))="","",OFFSET('Sanitation Data'!$F$31,0,10*ROW('Sanitation Data'!F55)))</f>
        <v/>
      </c>
      <c r="CY61" s="392" t="str">
        <f ca="1">+IF(OFFSET('Sanitation Data'!$F$32,0,10*ROW('Sanitation Data'!F55))="","",OFFSET('Sanitation Data'!$F$32,0,10*ROW('Sanitation Data'!F55)))</f>
        <v/>
      </c>
      <c r="CZ61" s="392" t="str">
        <f ca="1">+IF(OFFSET('Sanitation Data'!$G$28,0,10*ROW('Sanitation Data'!G55))="","",OFFSET('Sanitation Data'!$G$28,0,10*ROW('Sanitation Data'!G55)))</f>
        <v/>
      </c>
      <c r="DA61" s="392" t="str">
        <f ca="1">+IF(OFFSET('Sanitation Data'!$G$29,0,10*ROW('Sanitation Data'!G55))="","",OFFSET('Sanitation Data'!$G$29,0,10*ROW('Sanitation Data'!G55)))</f>
        <v/>
      </c>
      <c r="DB61" s="392" t="str">
        <f ca="1">+IF(OFFSET('Sanitation Data'!$G$30,0,10*ROW('Sanitation Data'!G55))="","",OFFSET('Sanitation Data'!$G$30,0,10*ROW('Sanitation Data'!G55)))</f>
        <v/>
      </c>
      <c r="DC61" s="392" t="str">
        <f ca="1">+IF(OFFSET('Sanitation Data'!$G$31,0,10*ROW('Sanitation Data'!G55))="","",OFFSET('Sanitation Data'!$G$31,0,10*ROW('Sanitation Data'!G55)))</f>
        <v/>
      </c>
      <c r="DD61" s="392" t="str">
        <f ca="1">+IF(OFFSET('Sanitation Data'!$G$32,0,10*ROW('Sanitation Data'!G55))="","",OFFSET('Sanitation Data'!$G$32,0,10*ROW('Sanitation Data'!G55)))</f>
        <v/>
      </c>
      <c r="DE61" s="392" t="str">
        <f ca="1">+IF(OFFSET('Sanitation Data'!$H$28,0,10*ROW('Sanitation Data'!H55))="","",OFFSET('Sanitation Data'!$H$28,0,10*ROW('Sanitation Data'!H55)))</f>
        <v/>
      </c>
      <c r="DF61" s="392" t="str">
        <f ca="1">+IF(OFFSET('Sanitation Data'!$H$29,0,10*ROW('Sanitation Data'!H55))="","",OFFSET('Sanitation Data'!$H$29,0,10*ROW('Sanitation Data'!H55)))</f>
        <v/>
      </c>
      <c r="DG61" s="392" t="str">
        <f ca="1">+IF(OFFSET('Sanitation Data'!$H$30,0,10*ROW('Sanitation Data'!H55))="","",OFFSET('Sanitation Data'!$H$30,0,10*ROW('Sanitation Data'!H55)))</f>
        <v/>
      </c>
      <c r="DH61" s="392" t="str">
        <f ca="1">+IF(OFFSET('Sanitation Data'!$H$31,0,10*ROW('Sanitation Data'!H55))="","",OFFSET('Sanitation Data'!$H$31,0,10*ROW('Sanitation Data'!H55)))</f>
        <v/>
      </c>
      <c r="DI61" s="392" t="str">
        <f ca="1">+IF(OFFSET('Sanitation Data'!$H$32,0,10*ROW('Sanitation Data'!H55))="","",OFFSET('Sanitation Data'!$H$32,0,10*ROW('Sanitation Data'!H55)))</f>
        <v/>
      </c>
      <c r="DJ61" s="392" t="str">
        <f ca="1">+IF(OFFSET('Sanitation Data'!$I$28,0,10*ROW('Sanitation Data'!I55))="","",OFFSET('Sanitation Data'!$I$28,0,10*ROW('Sanitation Data'!I55)))</f>
        <v/>
      </c>
      <c r="DK61" s="392" t="str">
        <f ca="1">+IF(OFFSET('Sanitation Data'!$I$29,0,10*ROW('Sanitation Data'!I55))="","",OFFSET('Sanitation Data'!$I$29,0,10*ROW('Sanitation Data'!I55)))</f>
        <v/>
      </c>
      <c r="DL61" s="392" t="str">
        <f ca="1">+IF(OFFSET('Sanitation Data'!$I$30,0,10*ROW('Sanitation Data'!I55))="","",OFFSET('Sanitation Data'!$I$30,0,10*ROW('Sanitation Data'!I55)))</f>
        <v/>
      </c>
      <c r="DM61" s="392" t="str">
        <f ca="1">+IF(OFFSET('Sanitation Data'!$I$31,0,10*ROW('Sanitation Data'!I55))="","",OFFSET('Sanitation Data'!$I$31,0,10*ROW('Sanitation Data'!I55)))</f>
        <v/>
      </c>
      <c r="DN61" s="392" t="str">
        <f ca="1">+IF(OFFSET('Sanitation Data'!$I$32,0,10*ROW('Sanitation Data'!I55))="","",OFFSET('Sanitation Data'!$I$32,0,10*ROW('Sanitation Data'!I55)))</f>
        <v/>
      </c>
      <c r="DO61" s="392" t="str">
        <f ca="1">+IF(OFFSET('Hygiene Data'!$D$11,0,10*ROW('Hygiene Data'!D55))="","",OFFSET('Hygiene Data'!$D$11,0,10*ROW('Hygiene Data'!D55)))</f>
        <v/>
      </c>
      <c r="DP61" s="392" t="str">
        <f ca="1">+IF(OFFSET('Hygiene Data'!$D$12,0,10*ROW('Hygiene Data'!D55))="","",OFFSET('Hygiene Data'!$D$12,0,10*ROW('Hygiene Data'!D55)))</f>
        <v/>
      </c>
      <c r="DQ61" s="392" t="str">
        <f ca="1">+IF(OFFSET('Hygiene Data'!$D$13,0,10*ROW('Hygiene Data'!D55))="","",OFFSET('Hygiene Data'!$D$13,0,10*ROW('Hygiene Data'!D55)))</f>
        <v/>
      </c>
      <c r="DR61" s="392" t="str">
        <f ca="1">+IF(OFFSET('Hygiene Data'!$E$11,0,10*ROW('Hygiene Data'!E55))="","",OFFSET('Hygiene Data'!$E$11,0,10*ROW('Hygiene Data'!E55)))</f>
        <v/>
      </c>
      <c r="DS61" s="392" t="str">
        <f ca="1">+IF(OFFSET('Hygiene Data'!$E$12,0,10*ROW('Hygiene Data'!E55))="","",OFFSET('Hygiene Data'!$E$12,0,10*ROW('Hygiene Data'!E55)))</f>
        <v/>
      </c>
      <c r="DT61" s="392" t="str">
        <f ca="1">+IF(OFFSET('Hygiene Data'!$E$13,0,10*ROW('Hygiene Data'!E55))="","",OFFSET('Hygiene Data'!$E$13,0,10*ROW('Hygiene Data'!E55)))</f>
        <v/>
      </c>
      <c r="DU61" s="392" t="str">
        <f ca="1">+IF(OFFSET('Hygiene Data'!$F$11,0,10*ROW('Hygiene Data'!F55))="","",OFFSET('Hygiene Data'!$F$11,0,10*ROW('Hygiene Data'!F55)))</f>
        <v/>
      </c>
      <c r="DV61" s="392" t="str">
        <f ca="1">+IF(OFFSET('Hygiene Data'!$F$12,0,10*ROW('Hygiene Data'!F55))="","",OFFSET('Hygiene Data'!$F$12,0,10*ROW('Hygiene Data'!F55)))</f>
        <v/>
      </c>
      <c r="DW61" s="392" t="str">
        <f ca="1">+IF(OFFSET('Hygiene Data'!$F$13,0,10*ROW('Hygiene Data'!F55))="","",OFFSET('Hygiene Data'!$F$13,0,10*ROW('Hygiene Data'!F55)))</f>
        <v/>
      </c>
      <c r="DX61" s="392" t="str">
        <f ca="1">+IF(OFFSET('Hygiene Data'!$G$11,0,10*ROW('Hygiene Data'!G55))="","",OFFSET('Hygiene Data'!$G$11,0,10*ROW('Hygiene Data'!G55)))</f>
        <v/>
      </c>
      <c r="DY61" s="392" t="str">
        <f ca="1">+IF(OFFSET('Hygiene Data'!$G$12,0,10*ROW('Hygiene Data'!G55))="","",OFFSET('Hygiene Data'!$G$12,0,10*ROW('Hygiene Data'!G55)))</f>
        <v/>
      </c>
      <c r="DZ61" s="392" t="str">
        <f ca="1">+IF(OFFSET('Hygiene Data'!$G$13,0,10*ROW('Hygiene Data'!G55))="","",OFFSET('Hygiene Data'!$G$13,0,10*ROW('Hygiene Data'!G55)))</f>
        <v/>
      </c>
      <c r="EA61" s="392" t="str">
        <f ca="1">+IF(OFFSET('Hygiene Data'!$H$11,0,10*ROW('Hygiene Data'!H55))="","",OFFSET('Hygiene Data'!$H$11,0,10*ROW('Hygiene Data'!H55)))</f>
        <v/>
      </c>
      <c r="EB61" s="392" t="str">
        <f ca="1">+IF(OFFSET('Hygiene Data'!$H$12,0,10*ROW('Hygiene Data'!H55))="","",OFFSET('Hygiene Data'!$H$12,0,10*ROW('Hygiene Data'!H55)))</f>
        <v/>
      </c>
      <c r="EC61" s="392" t="str">
        <f ca="1">+IF(OFFSET('Hygiene Data'!$H$13,0,10*ROW('Hygiene Data'!H55))="","",OFFSET('Hygiene Data'!$H$13,0,10*ROW('Hygiene Data'!H55)))</f>
        <v/>
      </c>
      <c r="ED61" s="392" t="str">
        <f ca="1">+IF(OFFSET('Hygiene Data'!$I$11,0,10*ROW('Hygiene Data'!I55))="","",OFFSET('Hygiene Data'!$I$11,0,10*ROW('Hygiene Data'!I55)))</f>
        <v/>
      </c>
      <c r="EE61" s="392" t="str">
        <f ca="1">+IF(OFFSET('Hygiene Data'!$I$12,0,10*ROW('Hygiene Data'!I55))="","",OFFSET('Hygiene Data'!$I$12,0,10*ROW('Hygiene Data'!I55)))</f>
        <v/>
      </c>
      <c r="EF61" s="392" t="str">
        <f ca="1">+IF(OFFSET('Hygiene Data'!$I$13,0,10*ROW('Hygiene Data'!I55))="","",OFFSET('Hygiene Data'!$I$13,0,10*ROW('Hygiene Data'!I55)))</f>
        <v/>
      </c>
    </row>
    <row r="62" spans="1:136" x14ac:dyDescent="0.25">
      <c r="A62" s="501" t="str">
        <f ca="1">+IF(OFFSET('Water Data'!$B$2,0,10*ROW('Water Data'!E56))="","",OFFSET('Water Data'!$B$2,0,10*ROW('Water Data'!E56)))</f>
        <v/>
      </c>
      <c r="B62" s="50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8" t="str">
        <f t="shared" ca="1" si="0"/>
        <v/>
      </c>
      <c r="D62" s="52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2" t="str">
        <f ca="1">+IF(OFFSET('Water Data'!$D$27,0,10*ROW('Water Data'!D56))="","",OFFSET('Water Data'!$D$27,0,10*ROW('Water Data'!D56)))</f>
        <v/>
      </c>
      <c r="BT62" s="392" t="str">
        <f ca="1">+IF(OFFSET('Water Data'!$D$28,0,10*ROW('Water Data'!D56))="","",OFFSET('Water Data'!$D$28,0,10*ROW('Water Data'!D56)))</f>
        <v/>
      </c>
      <c r="BU62" s="392" t="str">
        <f ca="1">+IF(OFFSET('Water Data'!$D$29,0,10*ROW('Water Data'!D56))="","",OFFSET('Water Data'!$D$29,0,10*ROW('Water Data'!D56)))</f>
        <v/>
      </c>
      <c r="BV62" s="392" t="str">
        <f ca="1">+IF(OFFSET('Water Data'!$E$27,0,10*ROW('Water Data'!E56))="","",OFFSET('Water Data'!$E$27,0,10*ROW('Water Data'!E56)))</f>
        <v/>
      </c>
      <c r="BW62" s="392" t="str">
        <f ca="1">+IF(OFFSET('Water Data'!$E$28,0,10*ROW('Water Data'!E56))="","",OFFSET('Water Data'!$E$28,0,10*ROW('Water Data'!E56)))</f>
        <v/>
      </c>
      <c r="BX62" s="392" t="str">
        <f ca="1">+IF(OFFSET('Water Data'!$E$29,0,10*ROW('Water Data'!E56))="","",OFFSET('Water Data'!$E$29,0,10*ROW('Water Data'!E56)))</f>
        <v/>
      </c>
      <c r="BY62" s="392" t="str">
        <f ca="1">+IF(OFFSET('Water Data'!$F$27,0,10*ROW('Water Data'!F56))="","",OFFSET('Water Data'!$F$27,0,10*ROW('Water Data'!F56)))</f>
        <v/>
      </c>
      <c r="BZ62" s="392" t="str">
        <f ca="1">+IF(OFFSET('Water Data'!$F$28,0,10*ROW('Water Data'!F56))="","",OFFSET('Water Data'!$F$28,0,10*ROW('Water Data'!F56)))</f>
        <v/>
      </c>
      <c r="CA62" s="392" t="str">
        <f ca="1">+IF(OFFSET('Water Data'!$F$29,0,10*ROW('Water Data'!F56))="","",OFFSET('Water Data'!$F$29,0,10*ROW('Water Data'!F56)))</f>
        <v/>
      </c>
      <c r="CB62" s="392" t="str">
        <f ca="1">+IF(OFFSET('Water Data'!$G$27,0,10*ROW('Water Data'!G56))="","",OFFSET('Water Data'!$G$27,0,10*ROW('Water Data'!G56)))</f>
        <v/>
      </c>
      <c r="CC62" s="392" t="str">
        <f ca="1">+IF(OFFSET('Water Data'!$G$28,0,10*ROW('Water Data'!G56))="","",OFFSET('Water Data'!$G$28,0,10*ROW('Water Data'!G56)))</f>
        <v/>
      </c>
      <c r="CD62" s="392" t="str">
        <f ca="1">+IF(OFFSET('Water Data'!$G$29,0,10*ROW('Water Data'!G56))="","",OFFSET('Water Data'!$G$29,0,10*ROW('Water Data'!G56)))</f>
        <v/>
      </c>
      <c r="CE62" s="392" t="str">
        <f ca="1">+IF(OFFSET('Water Data'!$H$27,0,10*ROW('Water Data'!H56))="","",OFFSET('Water Data'!$H$27,0,10*ROW('Water Data'!H56)))</f>
        <v/>
      </c>
      <c r="CF62" s="392" t="str">
        <f ca="1">+IF(OFFSET('Water Data'!$H$28,0,10*ROW('Water Data'!H56))="","",OFFSET('Water Data'!$H$28,0,10*ROW('Water Data'!H56)))</f>
        <v/>
      </c>
      <c r="CG62" s="392" t="str">
        <f ca="1">+IF(OFFSET('Water Data'!$H$29,0,10*ROW('Water Data'!H56))="","",OFFSET('Water Data'!$H$29,0,10*ROW('Water Data'!H56)))</f>
        <v/>
      </c>
      <c r="CH62" s="392" t="str">
        <f ca="1">+IF(OFFSET('Water Data'!$I$27,0,10*ROW('Water Data'!I56))="","",OFFSET('Water Data'!$I$27,0,10*ROW('Water Data'!I56)))</f>
        <v/>
      </c>
      <c r="CI62" s="392" t="str">
        <f ca="1">+IF(OFFSET('Water Data'!$I$28,0,10*ROW('Water Data'!I56))="","",OFFSET('Water Data'!$I$28,0,10*ROW('Water Data'!I56)))</f>
        <v/>
      </c>
      <c r="CJ62" s="392" t="str">
        <f ca="1">+IF(OFFSET('Water Data'!$I$29,0,10*ROW('Water Data'!I56))="","",OFFSET('Water Data'!$I$29,0,10*ROW('Water Data'!I56)))</f>
        <v/>
      </c>
      <c r="CK62" s="392" t="str">
        <f ca="1">+IF(OFFSET('Sanitation Data'!$D$28,0,10*ROW('Sanitation Data'!D56))="","",OFFSET('Sanitation Data'!$D$28,0,10*ROW('Sanitation Data'!D56)))</f>
        <v/>
      </c>
      <c r="CL62" s="392" t="str">
        <f ca="1">+IF(OFFSET('Sanitation Data'!$D$29,0,10*ROW('Sanitation Data'!D56))="","",OFFSET('Sanitation Data'!$D$29,0,10*ROW('Sanitation Data'!D56)))</f>
        <v/>
      </c>
      <c r="CM62" s="392" t="str">
        <f ca="1">+IF(OFFSET('Sanitation Data'!$D$30,0,10*ROW('Sanitation Data'!D56))="","",OFFSET('Sanitation Data'!$D$30,0,10*ROW('Sanitation Data'!D56)))</f>
        <v/>
      </c>
      <c r="CN62" s="392" t="str">
        <f ca="1">+IF(OFFSET('Sanitation Data'!$D$31,0,10*ROW('Sanitation Data'!D56))="","",OFFSET('Sanitation Data'!$D$31,0,10*ROW('Sanitation Data'!D56)))</f>
        <v/>
      </c>
      <c r="CO62" s="392" t="str">
        <f ca="1">+IF(OFFSET('Sanitation Data'!$D$32,0,10*ROW('Sanitation Data'!D56))="","",OFFSET('Sanitation Data'!$D$32,0,10*ROW('Sanitation Data'!D56)))</f>
        <v/>
      </c>
      <c r="CP62" s="392" t="str">
        <f ca="1">+IF(OFFSET('Sanitation Data'!$E$28,0,10*ROW('Sanitation Data'!E56))="","",OFFSET('Sanitation Data'!$E$28,0,10*ROW('Sanitation Data'!E56)))</f>
        <v/>
      </c>
      <c r="CQ62" s="392" t="str">
        <f ca="1">+IF(OFFSET('Sanitation Data'!$E$29,0,10*ROW('Sanitation Data'!E56))="","",OFFSET('Sanitation Data'!$E$29,0,10*ROW('Sanitation Data'!E56)))</f>
        <v/>
      </c>
      <c r="CR62" s="392" t="str">
        <f ca="1">+IF(OFFSET('Sanitation Data'!$E$30,0,10*ROW('Sanitation Data'!E56))="","",OFFSET('Sanitation Data'!$E$30,0,10*ROW('Sanitation Data'!E56)))</f>
        <v/>
      </c>
      <c r="CS62" s="392" t="str">
        <f ca="1">+IF(OFFSET('Sanitation Data'!$E$31,0,10*ROW('Sanitation Data'!E56))="","",OFFSET('Sanitation Data'!$E$31,0,10*ROW('Sanitation Data'!E56)))</f>
        <v/>
      </c>
      <c r="CT62" s="392" t="str">
        <f ca="1">+IF(OFFSET('Sanitation Data'!$E$32,0,10*ROW('Sanitation Data'!E56))="","",OFFSET('Sanitation Data'!$E$32,0,10*ROW('Sanitation Data'!E56)))</f>
        <v/>
      </c>
      <c r="CU62" s="392" t="str">
        <f ca="1">+IF(OFFSET('Sanitation Data'!$F$28,0,10*ROW('Sanitation Data'!F56))="","",OFFSET('Sanitation Data'!$F$28,0,10*ROW('Sanitation Data'!F56)))</f>
        <v/>
      </c>
      <c r="CV62" s="392" t="str">
        <f ca="1">+IF(OFFSET('Sanitation Data'!$F$29,0,10*ROW('Sanitation Data'!F56))="","",OFFSET('Sanitation Data'!$F$29,0,10*ROW('Sanitation Data'!F56)))</f>
        <v/>
      </c>
      <c r="CW62" s="392" t="str">
        <f ca="1">+IF(OFFSET('Sanitation Data'!$F$30,0,10*ROW('Sanitation Data'!F56))="","",OFFSET('Sanitation Data'!$F$30,0,10*ROW('Sanitation Data'!F56)))</f>
        <v/>
      </c>
      <c r="CX62" s="392" t="str">
        <f ca="1">+IF(OFFSET('Sanitation Data'!$F$31,0,10*ROW('Sanitation Data'!F56))="","",OFFSET('Sanitation Data'!$F$31,0,10*ROW('Sanitation Data'!F56)))</f>
        <v/>
      </c>
      <c r="CY62" s="392" t="str">
        <f ca="1">+IF(OFFSET('Sanitation Data'!$F$32,0,10*ROW('Sanitation Data'!F56))="","",OFFSET('Sanitation Data'!$F$32,0,10*ROW('Sanitation Data'!F56)))</f>
        <v/>
      </c>
      <c r="CZ62" s="392" t="str">
        <f ca="1">+IF(OFFSET('Sanitation Data'!$G$28,0,10*ROW('Sanitation Data'!G56))="","",OFFSET('Sanitation Data'!$G$28,0,10*ROW('Sanitation Data'!G56)))</f>
        <v/>
      </c>
      <c r="DA62" s="392" t="str">
        <f ca="1">+IF(OFFSET('Sanitation Data'!$G$29,0,10*ROW('Sanitation Data'!G56))="","",OFFSET('Sanitation Data'!$G$29,0,10*ROW('Sanitation Data'!G56)))</f>
        <v/>
      </c>
      <c r="DB62" s="392" t="str">
        <f ca="1">+IF(OFFSET('Sanitation Data'!$G$30,0,10*ROW('Sanitation Data'!G56))="","",OFFSET('Sanitation Data'!$G$30,0,10*ROW('Sanitation Data'!G56)))</f>
        <v/>
      </c>
      <c r="DC62" s="392" t="str">
        <f ca="1">+IF(OFFSET('Sanitation Data'!$G$31,0,10*ROW('Sanitation Data'!G56))="","",OFFSET('Sanitation Data'!$G$31,0,10*ROW('Sanitation Data'!G56)))</f>
        <v/>
      </c>
      <c r="DD62" s="392" t="str">
        <f ca="1">+IF(OFFSET('Sanitation Data'!$G$32,0,10*ROW('Sanitation Data'!G56))="","",OFFSET('Sanitation Data'!$G$32,0,10*ROW('Sanitation Data'!G56)))</f>
        <v/>
      </c>
      <c r="DE62" s="392" t="str">
        <f ca="1">+IF(OFFSET('Sanitation Data'!$H$28,0,10*ROW('Sanitation Data'!H56))="","",OFFSET('Sanitation Data'!$H$28,0,10*ROW('Sanitation Data'!H56)))</f>
        <v/>
      </c>
      <c r="DF62" s="392" t="str">
        <f ca="1">+IF(OFFSET('Sanitation Data'!$H$29,0,10*ROW('Sanitation Data'!H56))="","",OFFSET('Sanitation Data'!$H$29,0,10*ROW('Sanitation Data'!H56)))</f>
        <v/>
      </c>
      <c r="DG62" s="392" t="str">
        <f ca="1">+IF(OFFSET('Sanitation Data'!$H$30,0,10*ROW('Sanitation Data'!H56))="","",OFFSET('Sanitation Data'!$H$30,0,10*ROW('Sanitation Data'!H56)))</f>
        <v/>
      </c>
      <c r="DH62" s="392" t="str">
        <f ca="1">+IF(OFFSET('Sanitation Data'!$H$31,0,10*ROW('Sanitation Data'!H56))="","",OFFSET('Sanitation Data'!$H$31,0,10*ROW('Sanitation Data'!H56)))</f>
        <v/>
      </c>
      <c r="DI62" s="392" t="str">
        <f ca="1">+IF(OFFSET('Sanitation Data'!$H$32,0,10*ROW('Sanitation Data'!H56))="","",OFFSET('Sanitation Data'!$H$32,0,10*ROW('Sanitation Data'!H56)))</f>
        <v/>
      </c>
      <c r="DJ62" s="392" t="str">
        <f ca="1">+IF(OFFSET('Sanitation Data'!$I$28,0,10*ROW('Sanitation Data'!I56))="","",OFFSET('Sanitation Data'!$I$28,0,10*ROW('Sanitation Data'!I56)))</f>
        <v/>
      </c>
      <c r="DK62" s="392" t="str">
        <f ca="1">+IF(OFFSET('Sanitation Data'!$I$29,0,10*ROW('Sanitation Data'!I56))="","",OFFSET('Sanitation Data'!$I$29,0,10*ROW('Sanitation Data'!I56)))</f>
        <v/>
      </c>
      <c r="DL62" s="392" t="str">
        <f ca="1">+IF(OFFSET('Sanitation Data'!$I$30,0,10*ROW('Sanitation Data'!I56))="","",OFFSET('Sanitation Data'!$I$30,0,10*ROW('Sanitation Data'!I56)))</f>
        <v/>
      </c>
      <c r="DM62" s="392" t="str">
        <f ca="1">+IF(OFFSET('Sanitation Data'!$I$31,0,10*ROW('Sanitation Data'!I56))="","",OFFSET('Sanitation Data'!$I$31,0,10*ROW('Sanitation Data'!I56)))</f>
        <v/>
      </c>
      <c r="DN62" s="392" t="str">
        <f ca="1">+IF(OFFSET('Sanitation Data'!$I$32,0,10*ROW('Sanitation Data'!I56))="","",OFFSET('Sanitation Data'!$I$32,0,10*ROW('Sanitation Data'!I56)))</f>
        <v/>
      </c>
      <c r="DO62" s="392" t="str">
        <f ca="1">+IF(OFFSET('Hygiene Data'!$D$11,0,10*ROW('Hygiene Data'!D56))="","",OFFSET('Hygiene Data'!$D$11,0,10*ROW('Hygiene Data'!D56)))</f>
        <v/>
      </c>
      <c r="DP62" s="392" t="str">
        <f ca="1">+IF(OFFSET('Hygiene Data'!$D$12,0,10*ROW('Hygiene Data'!D56))="","",OFFSET('Hygiene Data'!$D$12,0,10*ROW('Hygiene Data'!D56)))</f>
        <v/>
      </c>
      <c r="DQ62" s="392" t="str">
        <f ca="1">+IF(OFFSET('Hygiene Data'!$D$13,0,10*ROW('Hygiene Data'!D56))="","",OFFSET('Hygiene Data'!$D$13,0,10*ROW('Hygiene Data'!D56)))</f>
        <v/>
      </c>
      <c r="DR62" s="392" t="str">
        <f ca="1">+IF(OFFSET('Hygiene Data'!$E$11,0,10*ROW('Hygiene Data'!E56))="","",OFFSET('Hygiene Data'!$E$11,0,10*ROW('Hygiene Data'!E56)))</f>
        <v/>
      </c>
      <c r="DS62" s="392" t="str">
        <f ca="1">+IF(OFFSET('Hygiene Data'!$E$12,0,10*ROW('Hygiene Data'!E56))="","",OFFSET('Hygiene Data'!$E$12,0,10*ROW('Hygiene Data'!E56)))</f>
        <v/>
      </c>
      <c r="DT62" s="392" t="str">
        <f ca="1">+IF(OFFSET('Hygiene Data'!$E$13,0,10*ROW('Hygiene Data'!E56))="","",OFFSET('Hygiene Data'!$E$13,0,10*ROW('Hygiene Data'!E56)))</f>
        <v/>
      </c>
      <c r="DU62" s="392" t="str">
        <f ca="1">+IF(OFFSET('Hygiene Data'!$F$11,0,10*ROW('Hygiene Data'!F56))="","",OFFSET('Hygiene Data'!$F$11,0,10*ROW('Hygiene Data'!F56)))</f>
        <v/>
      </c>
      <c r="DV62" s="392" t="str">
        <f ca="1">+IF(OFFSET('Hygiene Data'!$F$12,0,10*ROW('Hygiene Data'!F56))="","",OFFSET('Hygiene Data'!$F$12,0,10*ROW('Hygiene Data'!F56)))</f>
        <v/>
      </c>
      <c r="DW62" s="392" t="str">
        <f ca="1">+IF(OFFSET('Hygiene Data'!$F$13,0,10*ROW('Hygiene Data'!F56))="","",OFFSET('Hygiene Data'!$F$13,0,10*ROW('Hygiene Data'!F56)))</f>
        <v/>
      </c>
      <c r="DX62" s="392" t="str">
        <f ca="1">+IF(OFFSET('Hygiene Data'!$G$11,0,10*ROW('Hygiene Data'!G56))="","",OFFSET('Hygiene Data'!$G$11,0,10*ROW('Hygiene Data'!G56)))</f>
        <v/>
      </c>
      <c r="DY62" s="392" t="str">
        <f ca="1">+IF(OFFSET('Hygiene Data'!$G$12,0,10*ROW('Hygiene Data'!G56))="","",OFFSET('Hygiene Data'!$G$12,0,10*ROW('Hygiene Data'!G56)))</f>
        <v/>
      </c>
      <c r="DZ62" s="392" t="str">
        <f ca="1">+IF(OFFSET('Hygiene Data'!$G$13,0,10*ROW('Hygiene Data'!G56))="","",OFFSET('Hygiene Data'!$G$13,0,10*ROW('Hygiene Data'!G56)))</f>
        <v/>
      </c>
      <c r="EA62" s="392" t="str">
        <f ca="1">+IF(OFFSET('Hygiene Data'!$H$11,0,10*ROW('Hygiene Data'!H56))="","",OFFSET('Hygiene Data'!$H$11,0,10*ROW('Hygiene Data'!H56)))</f>
        <v/>
      </c>
      <c r="EB62" s="392" t="str">
        <f ca="1">+IF(OFFSET('Hygiene Data'!$H$12,0,10*ROW('Hygiene Data'!H56))="","",OFFSET('Hygiene Data'!$H$12,0,10*ROW('Hygiene Data'!H56)))</f>
        <v/>
      </c>
      <c r="EC62" s="392" t="str">
        <f ca="1">+IF(OFFSET('Hygiene Data'!$H$13,0,10*ROW('Hygiene Data'!H56))="","",OFFSET('Hygiene Data'!$H$13,0,10*ROW('Hygiene Data'!H56)))</f>
        <v/>
      </c>
      <c r="ED62" s="392" t="str">
        <f ca="1">+IF(OFFSET('Hygiene Data'!$I$11,0,10*ROW('Hygiene Data'!I56))="","",OFFSET('Hygiene Data'!$I$11,0,10*ROW('Hygiene Data'!I56)))</f>
        <v/>
      </c>
      <c r="EE62" s="392" t="str">
        <f ca="1">+IF(OFFSET('Hygiene Data'!$I$12,0,10*ROW('Hygiene Data'!I56))="","",OFFSET('Hygiene Data'!$I$12,0,10*ROW('Hygiene Data'!I56)))</f>
        <v/>
      </c>
      <c r="EF62" s="392" t="str">
        <f ca="1">+IF(OFFSET('Hygiene Data'!$I$13,0,10*ROW('Hygiene Data'!I56))="","",OFFSET('Hygiene Data'!$I$13,0,10*ROW('Hygiene Data'!I56)))</f>
        <v/>
      </c>
    </row>
    <row r="63" spans="1:136" x14ac:dyDescent="0.25">
      <c r="A63" s="501" t="str">
        <f ca="1">+IF(OFFSET('Water Data'!$B$2,0,10*ROW('Water Data'!E57))="","",OFFSET('Water Data'!$B$2,0,10*ROW('Water Data'!E57)))</f>
        <v/>
      </c>
      <c r="B63" s="50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8" t="str">
        <f t="shared" ca="1" si="0"/>
        <v/>
      </c>
      <c r="D63" s="52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2" t="str">
        <f ca="1">+IF(OFFSET('Water Data'!$D$27,0,10*ROW('Water Data'!D57))="","",OFFSET('Water Data'!$D$27,0,10*ROW('Water Data'!D57)))</f>
        <v/>
      </c>
      <c r="BT63" s="392" t="str">
        <f ca="1">+IF(OFFSET('Water Data'!$D$28,0,10*ROW('Water Data'!D57))="","",OFFSET('Water Data'!$D$28,0,10*ROW('Water Data'!D57)))</f>
        <v/>
      </c>
      <c r="BU63" s="392" t="str">
        <f ca="1">+IF(OFFSET('Water Data'!$D$29,0,10*ROW('Water Data'!D57))="","",OFFSET('Water Data'!$D$29,0,10*ROW('Water Data'!D57)))</f>
        <v/>
      </c>
      <c r="BV63" s="392" t="str">
        <f ca="1">+IF(OFFSET('Water Data'!$E$27,0,10*ROW('Water Data'!E57))="","",OFFSET('Water Data'!$E$27,0,10*ROW('Water Data'!E57)))</f>
        <v/>
      </c>
      <c r="BW63" s="392" t="str">
        <f ca="1">+IF(OFFSET('Water Data'!$E$28,0,10*ROW('Water Data'!E57))="","",OFFSET('Water Data'!$E$28,0,10*ROW('Water Data'!E57)))</f>
        <v/>
      </c>
      <c r="BX63" s="392" t="str">
        <f ca="1">+IF(OFFSET('Water Data'!$E$29,0,10*ROW('Water Data'!E57))="","",OFFSET('Water Data'!$E$29,0,10*ROW('Water Data'!E57)))</f>
        <v/>
      </c>
      <c r="BY63" s="392" t="str">
        <f ca="1">+IF(OFFSET('Water Data'!$F$27,0,10*ROW('Water Data'!F57))="","",OFFSET('Water Data'!$F$27,0,10*ROW('Water Data'!F57)))</f>
        <v/>
      </c>
      <c r="BZ63" s="392" t="str">
        <f ca="1">+IF(OFFSET('Water Data'!$F$28,0,10*ROW('Water Data'!F57))="","",OFFSET('Water Data'!$F$28,0,10*ROW('Water Data'!F57)))</f>
        <v/>
      </c>
      <c r="CA63" s="392" t="str">
        <f ca="1">+IF(OFFSET('Water Data'!$F$29,0,10*ROW('Water Data'!F57))="","",OFFSET('Water Data'!$F$29,0,10*ROW('Water Data'!F57)))</f>
        <v/>
      </c>
      <c r="CB63" s="392" t="str">
        <f ca="1">+IF(OFFSET('Water Data'!$G$27,0,10*ROW('Water Data'!G57))="","",OFFSET('Water Data'!$G$27,0,10*ROW('Water Data'!G57)))</f>
        <v/>
      </c>
      <c r="CC63" s="392" t="str">
        <f ca="1">+IF(OFFSET('Water Data'!$G$28,0,10*ROW('Water Data'!G57))="","",OFFSET('Water Data'!$G$28,0,10*ROW('Water Data'!G57)))</f>
        <v/>
      </c>
      <c r="CD63" s="392" t="str">
        <f ca="1">+IF(OFFSET('Water Data'!$G$29,0,10*ROW('Water Data'!G57))="","",OFFSET('Water Data'!$G$29,0,10*ROW('Water Data'!G57)))</f>
        <v/>
      </c>
      <c r="CE63" s="392" t="str">
        <f ca="1">+IF(OFFSET('Water Data'!$H$27,0,10*ROW('Water Data'!H57))="","",OFFSET('Water Data'!$H$27,0,10*ROW('Water Data'!H57)))</f>
        <v/>
      </c>
      <c r="CF63" s="392" t="str">
        <f ca="1">+IF(OFFSET('Water Data'!$H$28,0,10*ROW('Water Data'!H57))="","",OFFSET('Water Data'!$H$28,0,10*ROW('Water Data'!H57)))</f>
        <v/>
      </c>
      <c r="CG63" s="392" t="str">
        <f ca="1">+IF(OFFSET('Water Data'!$H$29,0,10*ROW('Water Data'!H57))="","",OFFSET('Water Data'!$H$29,0,10*ROW('Water Data'!H57)))</f>
        <v/>
      </c>
      <c r="CH63" s="392" t="str">
        <f ca="1">+IF(OFFSET('Water Data'!$I$27,0,10*ROW('Water Data'!I57))="","",OFFSET('Water Data'!$I$27,0,10*ROW('Water Data'!I57)))</f>
        <v/>
      </c>
      <c r="CI63" s="392" t="str">
        <f ca="1">+IF(OFFSET('Water Data'!$I$28,0,10*ROW('Water Data'!I57))="","",OFFSET('Water Data'!$I$28,0,10*ROW('Water Data'!I57)))</f>
        <v/>
      </c>
      <c r="CJ63" s="392" t="str">
        <f ca="1">+IF(OFFSET('Water Data'!$I$29,0,10*ROW('Water Data'!I57))="","",OFFSET('Water Data'!$I$29,0,10*ROW('Water Data'!I57)))</f>
        <v/>
      </c>
      <c r="CK63" s="392" t="str">
        <f ca="1">+IF(OFFSET('Sanitation Data'!$D$28,0,10*ROW('Sanitation Data'!D57))="","",OFFSET('Sanitation Data'!$D$28,0,10*ROW('Sanitation Data'!D57)))</f>
        <v/>
      </c>
      <c r="CL63" s="392" t="str">
        <f ca="1">+IF(OFFSET('Sanitation Data'!$D$29,0,10*ROW('Sanitation Data'!D57))="","",OFFSET('Sanitation Data'!$D$29,0,10*ROW('Sanitation Data'!D57)))</f>
        <v/>
      </c>
      <c r="CM63" s="392" t="str">
        <f ca="1">+IF(OFFSET('Sanitation Data'!$D$30,0,10*ROW('Sanitation Data'!D57))="","",OFFSET('Sanitation Data'!$D$30,0,10*ROW('Sanitation Data'!D57)))</f>
        <v/>
      </c>
      <c r="CN63" s="392" t="str">
        <f ca="1">+IF(OFFSET('Sanitation Data'!$D$31,0,10*ROW('Sanitation Data'!D57))="","",OFFSET('Sanitation Data'!$D$31,0,10*ROW('Sanitation Data'!D57)))</f>
        <v/>
      </c>
      <c r="CO63" s="392" t="str">
        <f ca="1">+IF(OFFSET('Sanitation Data'!$D$32,0,10*ROW('Sanitation Data'!D57))="","",OFFSET('Sanitation Data'!$D$32,0,10*ROW('Sanitation Data'!D57)))</f>
        <v/>
      </c>
      <c r="CP63" s="392" t="str">
        <f ca="1">+IF(OFFSET('Sanitation Data'!$E$28,0,10*ROW('Sanitation Data'!E57))="","",OFFSET('Sanitation Data'!$E$28,0,10*ROW('Sanitation Data'!E57)))</f>
        <v/>
      </c>
      <c r="CQ63" s="392" t="str">
        <f ca="1">+IF(OFFSET('Sanitation Data'!$E$29,0,10*ROW('Sanitation Data'!E57))="","",OFFSET('Sanitation Data'!$E$29,0,10*ROW('Sanitation Data'!E57)))</f>
        <v/>
      </c>
      <c r="CR63" s="392" t="str">
        <f ca="1">+IF(OFFSET('Sanitation Data'!$E$30,0,10*ROW('Sanitation Data'!E57))="","",OFFSET('Sanitation Data'!$E$30,0,10*ROW('Sanitation Data'!E57)))</f>
        <v/>
      </c>
      <c r="CS63" s="392" t="str">
        <f ca="1">+IF(OFFSET('Sanitation Data'!$E$31,0,10*ROW('Sanitation Data'!E57))="","",OFFSET('Sanitation Data'!$E$31,0,10*ROW('Sanitation Data'!E57)))</f>
        <v/>
      </c>
      <c r="CT63" s="392" t="str">
        <f ca="1">+IF(OFFSET('Sanitation Data'!$E$32,0,10*ROW('Sanitation Data'!E57))="","",OFFSET('Sanitation Data'!$E$32,0,10*ROW('Sanitation Data'!E57)))</f>
        <v/>
      </c>
      <c r="CU63" s="392" t="str">
        <f ca="1">+IF(OFFSET('Sanitation Data'!$F$28,0,10*ROW('Sanitation Data'!F57))="","",OFFSET('Sanitation Data'!$F$28,0,10*ROW('Sanitation Data'!F57)))</f>
        <v/>
      </c>
      <c r="CV63" s="392" t="str">
        <f ca="1">+IF(OFFSET('Sanitation Data'!$F$29,0,10*ROW('Sanitation Data'!F57))="","",OFFSET('Sanitation Data'!$F$29,0,10*ROW('Sanitation Data'!F57)))</f>
        <v/>
      </c>
      <c r="CW63" s="392" t="str">
        <f ca="1">+IF(OFFSET('Sanitation Data'!$F$30,0,10*ROW('Sanitation Data'!F57))="","",OFFSET('Sanitation Data'!$F$30,0,10*ROW('Sanitation Data'!F57)))</f>
        <v/>
      </c>
      <c r="CX63" s="392" t="str">
        <f ca="1">+IF(OFFSET('Sanitation Data'!$F$31,0,10*ROW('Sanitation Data'!F57))="","",OFFSET('Sanitation Data'!$F$31,0,10*ROW('Sanitation Data'!F57)))</f>
        <v/>
      </c>
      <c r="CY63" s="392" t="str">
        <f ca="1">+IF(OFFSET('Sanitation Data'!$F$32,0,10*ROW('Sanitation Data'!F57))="","",OFFSET('Sanitation Data'!$F$32,0,10*ROW('Sanitation Data'!F57)))</f>
        <v/>
      </c>
      <c r="CZ63" s="392" t="str">
        <f ca="1">+IF(OFFSET('Sanitation Data'!$G$28,0,10*ROW('Sanitation Data'!G57))="","",OFFSET('Sanitation Data'!$G$28,0,10*ROW('Sanitation Data'!G57)))</f>
        <v/>
      </c>
      <c r="DA63" s="392" t="str">
        <f ca="1">+IF(OFFSET('Sanitation Data'!$G$29,0,10*ROW('Sanitation Data'!G57))="","",OFFSET('Sanitation Data'!$G$29,0,10*ROW('Sanitation Data'!G57)))</f>
        <v/>
      </c>
      <c r="DB63" s="392" t="str">
        <f ca="1">+IF(OFFSET('Sanitation Data'!$G$30,0,10*ROW('Sanitation Data'!G57))="","",OFFSET('Sanitation Data'!$G$30,0,10*ROW('Sanitation Data'!G57)))</f>
        <v/>
      </c>
      <c r="DC63" s="392" t="str">
        <f ca="1">+IF(OFFSET('Sanitation Data'!$G$31,0,10*ROW('Sanitation Data'!G57))="","",OFFSET('Sanitation Data'!$G$31,0,10*ROW('Sanitation Data'!G57)))</f>
        <v/>
      </c>
      <c r="DD63" s="392" t="str">
        <f ca="1">+IF(OFFSET('Sanitation Data'!$G$32,0,10*ROW('Sanitation Data'!G57))="","",OFFSET('Sanitation Data'!$G$32,0,10*ROW('Sanitation Data'!G57)))</f>
        <v/>
      </c>
      <c r="DE63" s="392" t="str">
        <f ca="1">+IF(OFFSET('Sanitation Data'!$H$28,0,10*ROW('Sanitation Data'!H57))="","",OFFSET('Sanitation Data'!$H$28,0,10*ROW('Sanitation Data'!H57)))</f>
        <v/>
      </c>
      <c r="DF63" s="392" t="str">
        <f ca="1">+IF(OFFSET('Sanitation Data'!$H$29,0,10*ROW('Sanitation Data'!H57))="","",OFFSET('Sanitation Data'!$H$29,0,10*ROW('Sanitation Data'!H57)))</f>
        <v/>
      </c>
      <c r="DG63" s="392" t="str">
        <f ca="1">+IF(OFFSET('Sanitation Data'!$H$30,0,10*ROW('Sanitation Data'!H57))="","",OFFSET('Sanitation Data'!$H$30,0,10*ROW('Sanitation Data'!H57)))</f>
        <v/>
      </c>
      <c r="DH63" s="392" t="str">
        <f ca="1">+IF(OFFSET('Sanitation Data'!$H$31,0,10*ROW('Sanitation Data'!H57))="","",OFFSET('Sanitation Data'!$H$31,0,10*ROW('Sanitation Data'!H57)))</f>
        <v/>
      </c>
      <c r="DI63" s="392" t="str">
        <f ca="1">+IF(OFFSET('Sanitation Data'!$H$32,0,10*ROW('Sanitation Data'!H57))="","",OFFSET('Sanitation Data'!$H$32,0,10*ROW('Sanitation Data'!H57)))</f>
        <v/>
      </c>
      <c r="DJ63" s="392" t="str">
        <f ca="1">+IF(OFFSET('Sanitation Data'!$I$28,0,10*ROW('Sanitation Data'!I57))="","",OFFSET('Sanitation Data'!$I$28,0,10*ROW('Sanitation Data'!I57)))</f>
        <v/>
      </c>
      <c r="DK63" s="392" t="str">
        <f ca="1">+IF(OFFSET('Sanitation Data'!$I$29,0,10*ROW('Sanitation Data'!I57))="","",OFFSET('Sanitation Data'!$I$29,0,10*ROW('Sanitation Data'!I57)))</f>
        <v/>
      </c>
      <c r="DL63" s="392" t="str">
        <f ca="1">+IF(OFFSET('Sanitation Data'!$I$30,0,10*ROW('Sanitation Data'!I57))="","",OFFSET('Sanitation Data'!$I$30,0,10*ROW('Sanitation Data'!I57)))</f>
        <v/>
      </c>
      <c r="DM63" s="392" t="str">
        <f ca="1">+IF(OFFSET('Sanitation Data'!$I$31,0,10*ROW('Sanitation Data'!I57))="","",OFFSET('Sanitation Data'!$I$31,0,10*ROW('Sanitation Data'!I57)))</f>
        <v/>
      </c>
      <c r="DN63" s="392" t="str">
        <f ca="1">+IF(OFFSET('Sanitation Data'!$I$32,0,10*ROW('Sanitation Data'!I57))="","",OFFSET('Sanitation Data'!$I$32,0,10*ROW('Sanitation Data'!I57)))</f>
        <v/>
      </c>
      <c r="DO63" s="392" t="str">
        <f ca="1">+IF(OFFSET('Hygiene Data'!$D$11,0,10*ROW('Hygiene Data'!D57))="","",OFFSET('Hygiene Data'!$D$11,0,10*ROW('Hygiene Data'!D57)))</f>
        <v/>
      </c>
      <c r="DP63" s="392" t="str">
        <f ca="1">+IF(OFFSET('Hygiene Data'!$D$12,0,10*ROW('Hygiene Data'!D57))="","",OFFSET('Hygiene Data'!$D$12,0,10*ROW('Hygiene Data'!D57)))</f>
        <v/>
      </c>
      <c r="DQ63" s="392" t="str">
        <f ca="1">+IF(OFFSET('Hygiene Data'!$D$13,0,10*ROW('Hygiene Data'!D57))="","",OFFSET('Hygiene Data'!$D$13,0,10*ROW('Hygiene Data'!D57)))</f>
        <v/>
      </c>
      <c r="DR63" s="392" t="str">
        <f ca="1">+IF(OFFSET('Hygiene Data'!$E$11,0,10*ROW('Hygiene Data'!E57))="","",OFFSET('Hygiene Data'!$E$11,0,10*ROW('Hygiene Data'!E57)))</f>
        <v/>
      </c>
      <c r="DS63" s="392" t="str">
        <f ca="1">+IF(OFFSET('Hygiene Data'!$E$12,0,10*ROW('Hygiene Data'!E57))="","",OFFSET('Hygiene Data'!$E$12,0,10*ROW('Hygiene Data'!E57)))</f>
        <v/>
      </c>
      <c r="DT63" s="392" t="str">
        <f ca="1">+IF(OFFSET('Hygiene Data'!$E$13,0,10*ROW('Hygiene Data'!E57))="","",OFFSET('Hygiene Data'!$E$13,0,10*ROW('Hygiene Data'!E57)))</f>
        <v/>
      </c>
      <c r="DU63" s="392" t="str">
        <f ca="1">+IF(OFFSET('Hygiene Data'!$F$11,0,10*ROW('Hygiene Data'!F57))="","",OFFSET('Hygiene Data'!$F$11,0,10*ROW('Hygiene Data'!F57)))</f>
        <v/>
      </c>
      <c r="DV63" s="392" t="str">
        <f ca="1">+IF(OFFSET('Hygiene Data'!$F$12,0,10*ROW('Hygiene Data'!F57))="","",OFFSET('Hygiene Data'!$F$12,0,10*ROW('Hygiene Data'!F57)))</f>
        <v/>
      </c>
      <c r="DW63" s="392" t="str">
        <f ca="1">+IF(OFFSET('Hygiene Data'!$F$13,0,10*ROW('Hygiene Data'!F57))="","",OFFSET('Hygiene Data'!$F$13,0,10*ROW('Hygiene Data'!F57)))</f>
        <v/>
      </c>
      <c r="DX63" s="392" t="str">
        <f ca="1">+IF(OFFSET('Hygiene Data'!$G$11,0,10*ROW('Hygiene Data'!G57))="","",OFFSET('Hygiene Data'!$G$11,0,10*ROW('Hygiene Data'!G57)))</f>
        <v/>
      </c>
      <c r="DY63" s="392" t="str">
        <f ca="1">+IF(OFFSET('Hygiene Data'!$G$12,0,10*ROW('Hygiene Data'!G57))="","",OFFSET('Hygiene Data'!$G$12,0,10*ROW('Hygiene Data'!G57)))</f>
        <v/>
      </c>
      <c r="DZ63" s="392" t="str">
        <f ca="1">+IF(OFFSET('Hygiene Data'!$G$13,0,10*ROW('Hygiene Data'!G57))="","",OFFSET('Hygiene Data'!$G$13,0,10*ROW('Hygiene Data'!G57)))</f>
        <v/>
      </c>
      <c r="EA63" s="392" t="str">
        <f ca="1">+IF(OFFSET('Hygiene Data'!$H$11,0,10*ROW('Hygiene Data'!H57))="","",OFFSET('Hygiene Data'!$H$11,0,10*ROW('Hygiene Data'!H57)))</f>
        <v/>
      </c>
      <c r="EB63" s="392" t="str">
        <f ca="1">+IF(OFFSET('Hygiene Data'!$H$12,0,10*ROW('Hygiene Data'!H57))="","",OFFSET('Hygiene Data'!$H$12,0,10*ROW('Hygiene Data'!H57)))</f>
        <v/>
      </c>
      <c r="EC63" s="392" t="str">
        <f ca="1">+IF(OFFSET('Hygiene Data'!$H$13,0,10*ROW('Hygiene Data'!H57))="","",OFFSET('Hygiene Data'!$H$13,0,10*ROW('Hygiene Data'!H57)))</f>
        <v/>
      </c>
      <c r="ED63" s="392" t="str">
        <f ca="1">+IF(OFFSET('Hygiene Data'!$I$11,0,10*ROW('Hygiene Data'!I57))="","",OFFSET('Hygiene Data'!$I$11,0,10*ROW('Hygiene Data'!I57)))</f>
        <v/>
      </c>
      <c r="EE63" s="392" t="str">
        <f ca="1">+IF(OFFSET('Hygiene Data'!$I$12,0,10*ROW('Hygiene Data'!I57))="","",OFFSET('Hygiene Data'!$I$12,0,10*ROW('Hygiene Data'!I57)))</f>
        <v/>
      </c>
      <c r="EF63" s="392" t="str">
        <f ca="1">+IF(OFFSET('Hygiene Data'!$I$13,0,10*ROW('Hygiene Data'!I57))="","",OFFSET('Hygiene Data'!$I$13,0,10*ROW('Hygiene Data'!I57)))</f>
        <v/>
      </c>
    </row>
    <row r="64" spans="1:136" x14ac:dyDescent="0.25">
      <c r="A64" s="501" t="str">
        <f ca="1">+IF(OFFSET('Water Data'!$B$2,0,10*ROW('Water Data'!E58))="","",OFFSET('Water Data'!$B$2,0,10*ROW('Water Data'!E58)))</f>
        <v/>
      </c>
      <c r="B64" s="50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8" t="str">
        <f t="shared" ca="1" si="0"/>
        <v/>
      </c>
      <c r="D64" s="52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2" t="str">
        <f ca="1">+IF(OFFSET('Water Data'!$D$27,0,10*ROW('Water Data'!D58))="","",OFFSET('Water Data'!$D$27,0,10*ROW('Water Data'!D58)))</f>
        <v/>
      </c>
      <c r="BT64" s="392" t="str">
        <f ca="1">+IF(OFFSET('Water Data'!$D$28,0,10*ROW('Water Data'!D58))="","",OFFSET('Water Data'!$D$28,0,10*ROW('Water Data'!D58)))</f>
        <v/>
      </c>
      <c r="BU64" s="392" t="str">
        <f ca="1">+IF(OFFSET('Water Data'!$D$29,0,10*ROW('Water Data'!D58))="","",OFFSET('Water Data'!$D$29,0,10*ROW('Water Data'!D58)))</f>
        <v/>
      </c>
      <c r="BV64" s="392" t="str">
        <f ca="1">+IF(OFFSET('Water Data'!$E$27,0,10*ROW('Water Data'!E58))="","",OFFSET('Water Data'!$E$27,0,10*ROW('Water Data'!E58)))</f>
        <v/>
      </c>
      <c r="BW64" s="392" t="str">
        <f ca="1">+IF(OFFSET('Water Data'!$E$28,0,10*ROW('Water Data'!E58))="","",OFFSET('Water Data'!$E$28,0,10*ROW('Water Data'!E58)))</f>
        <v/>
      </c>
      <c r="BX64" s="392" t="str">
        <f ca="1">+IF(OFFSET('Water Data'!$E$29,0,10*ROW('Water Data'!E58))="","",OFFSET('Water Data'!$E$29,0,10*ROW('Water Data'!E58)))</f>
        <v/>
      </c>
      <c r="BY64" s="392" t="str">
        <f ca="1">+IF(OFFSET('Water Data'!$F$27,0,10*ROW('Water Data'!F58))="","",OFFSET('Water Data'!$F$27,0,10*ROW('Water Data'!F58)))</f>
        <v/>
      </c>
      <c r="BZ64" s="392" t="str">
        <f ca="1">+IF(OFFSET('Water Data'!$F$28,0,10*ROW('Water Data'!F58))="","",OFFSET('Water Data'!$F$28,0,10*ROW('Water Data'!F58)))</f>
        <v/>
      </c>
      <c r="CA64" s="392" t="str">
        <f ca="1">+IF(OFFSET('Water Data'!$F$29,0,10*ROW('Water Data'!F58))="","",OFFSET('Water Data'!$F$29,0,10*ROW('Water Data'!F58)))</f>
        <v/>
      </c>
      <c r="CB64" s="392" t="str">
        <f ca="1">+IF(OFFSET('Water Data'!$G$27,0,10*ROW('Water Data'!G58))="","",OFFSET('Water Data'!$G$27,0,10*ROW('Water Data'!G58)))</f>
        <v/>
      </c>
      <c r="CC64" s="392" t="str">
        <f ca="1">+IF(OFFSET('Water Data'!$G$28,0,10*ROW('Water Data'!G58))="","",OFFSET('Water Data'!$G$28,0,10*ROW('Water Data'!G58)))</f>
        <v/>
      </c>
      <c r="CD64" s="392" t="str">
        <f ca="1">+IF(OFFSET('Water Data'!$G$29,0,10*ROW('Water Data'!G58))="","",OFFSET('Water Data'!$G$29,0,10*ROW('Water Data'!G58)))</f>
        <v/>
      </c>
      <c r="CE64" s="392" t="str">
        <f ca="1">+IF(OFFSET('Water Data'!$H$27,0,10*ROW('Water Data'!H58))="","",OFFSET('Water Data'!$H$27,0,10*ROW('Water Data'!H58)))</f>
        <v/>
      </c>
      <c r="CF64" s="392" t="str">
        <f ca="1">+IF(OFFSET('Water Data'!$H$28,0,10*ROW('Water Data'!H58))="","",OFFSET('Water Data'!$H$28,0,10*ROW('Water Data'!H58)))</f>
        <v/>
      </c>
      <c r="CG64" s="392" t="str">
        <f ca="1">+IF(OFFSET('Water Data'!$H$29,0,10*ROW('Water Data'!H58))="","",OFFSET('Water Data'!$H$29,0,10*ROW('Water Data'!H58)))</f>
        <v/>
      </c>
      <c r="CH64" s="392" t="str">
        <f ca="1">+IF(OFFSET('Water Data'!$I$27,0,10*ROW('Water Data'!I58))="","",OFFSET('Water Data'!$I$27,0,10*ROW('Water Data'!I58)))</f>
        <v/>
      </c>
      <c r="CI64" s="392" t="str">
        <f ca="1">+IF(OFFSET('Water Data'!$I$28,0,10*ROW('Water Data'!I58))="","",OFFSET('Water Data'!$I$28,0,10*ROW('Water Data'!I58)))</f>
        <v/>
      </c>
      <c r="CJ64" s="392" t="str">
        <f ca="1">+IF(OFFSET('Water Data'!$I$29,0,10*ROW('Water Data'!I58))="","",OFFSET('Water Data'!$I$29,0,10*ROW('Water Data'!I58)))</f>
        <v/>
      </c>
      <c r="CK64" s="392" t="str">
        <f ca="1">+IF(OFFSET('Sanitation Data'!$D$28,0,10*ROW('Sanitation Data'!D58))="","",OFFSET('Sanitation Data'!$D$28,0,10*ROW('Sanitation Data'!D58)))</f>
        <v/>
      </c>
      <c r="CL64" s="392" t="str">
        <f ca="1">+IF(OFFSET('Sanitation Data'!$D$29,0,10*ROW('Sanitation Data'!D58))="","",OFFSET('Sanitation Data'!$D$29,0,10*ROW('Sanitation Data'!D58)))</f>
        <v/>
      </c>
      <c r="CM64" s="392" t="str">
        <f ca="1">+IF(OFFSET('Sanitation Data'!$D$30,0,10*ROW('Sanitation Data'!D58))="","",OFFSET('Sanitation Data'!$D$30,0,10*ROW('Sanitation Data'!D58)))</f>
        <v/>
      </c>
      <c r="CN64" s="392" t="str">
        <f ca="1">+IF(OFFSET('Sanitation Data'!$D$31,0,10*ROW('Sanitation Data'!D58))="","",OFFSET('Sanitation Data'!$D$31,0,10*ROW('Sanitation Data'!D58)))</f>
        <v/>
      </c>
      <c r="CO64" s="392" t="str">
        <f ca="1">+IF(OFFSET('Sanitation Data'!$D$32,0,10*ROW('Sanitation Data'!D58))="","",OFFSET('Sanitation Data'!$D$32,0,10*ROW('Sanitation Data'!D58)))</f>
        <v/>
      </c>
      <c r="CP64" s="392" t="str">
        <f ca="1">+IF(OFFSET('Sanitation Data'!$E$28,0,10*ROW('Sanitation Data'!E58))="","",OFFSET('Sanitation Data'!$E$28,0,10*ROW('Sanitation Data'!E58)))</f>
        <v/>
      </c>
      <c r="CQ64" s="392" t="str">
        <f ca="1">+IF(OFFSET('Sanitation Data'!$E$29,0,10*ROW('Sanitation Data'!E58))="","",OFFSET('Sanitation Data'!$E$29,0,10*ROW('Sanitation Data'!E58)))</f>
        <v/>
      </c>
      <c r="CR64" s="392" t="str">
        <f ca="1">+IF(OFFSET('Sanitation Data'!$E$30,0,10*ROW('Sanitation Data'!E58))="","",OFFSET('Sanitation Data'!$E$30,0,10*ROW('Sanitation Data'!E58)))</f>
        <v/>
      </c>
      <c r="CS64" s="392" t="str">
        <f ca="1">+IF(OFFSET('Sanitation Data'!$E$31,0,10*ROW('Sanitation Data'!E58))="","",OFFSET('Sanitation Data'!$E$31,0,10*ROW('Sanitation Data'!E58)))</f>
        <v/>
      </c>
      <c r="CT64" s="392" t="str">
        <f ca="1">+IF(OFFSET('Sanitation Data'!$E$32,0,10*ROW('Sanitation Data'!E58))="","",OFFSET('Sanitation Data'!$E$32,0,10*ROW('Sanitation Data'!E58)))</f>
        <v/>
      </c>
      <c r="CU64" s="392" t="str">
        <f ca="1">+IF(OFFSET('Sanitation Data'!$F$28,0,10*ROW('Sanitation Data'!F58))="","",OFFSET('Sanitation Data'!$F$28,0,10*ROW('Sanitation Data'!F58)))</f>
        <v/>
      </c>
      <c r="CV64" s="392" t="str">
        <f ca="1">+IF(OFFSET('Sanitation Data'!$F$29,0,10*ROW('Sanitation Data'!F58))="","",OFFSET('Sanitation Data'!$F$29,0,10*ROW('Sanitation Data'!F58)))</f>
        <v/>
      </c>
      <c r="CW64" s="392" t="str">
        <f ca="1">+IF(OFFSET('Sanitation Data'!$F$30,0,10*ROW('Sanitation Data'!F58))="","",OFFSET('Sanitation Data'!$F$30,0,10*ROW('Sanitation Data'!F58)))</f>
        <v/>
      </c>
      <c r="CX64" s="392" t="str">
        <f ca="1">+IF(OFFSET('Sanitation Data'!$F$31,0,10*ROW('Sanitation Data'!F58))="","",OFFSET('Sanitation Data'!$F$31,0,10*ROW('Sanitation Data'!F58)))</f>
        <v/>
      </c>
      <c r="CY64" s="392" t="str">
        <f ca="1">+IF(OFFSET('Sanitation Data'!$F$32,0,10*ROW('Sanitation Data'!F58))="","",OFFSET('Sanitation Data'!$F$32,0,10*ROW('Sanitation Data'!F58)))</f>
        <v/>
      </c>
      <c r="CZ64" s="392" t="str">
        <f ca="1">+IF(OFFSET('Sanitation Data'!$G$28,0,10*ROW('Sanitation Data'!G58))="","",OFFSET('Sanitation Data'!$G$28,0,10*ROW('Sanitation Data'!G58)))</f>
        <v/>
      </c>
      <c r="DA64" s="392" t="str">
        <f ca="1">+IF(OFFSET('Sanitation Data'!$G$29,0,10*ROW('Sanitation Data'!G58))="","",OFFSET('Sanitation Data'!$G$29,0,10*ROW('Sanitation Data'!G58)))</f>
        <v/>
      </c>
      <c r="DB64" s="392" t="str">
        <f ca="1">+IF(OFFSET('Sanitation Data'!$G$30,0,10*ROW('Sanitation Data'!G58))="","",OFFSET('Sanitation Data'!$G$30,0,10*ROW('Sanitation Data'!G58)))</f>
        <v/>
      </c>
      <c r="DC64" s="392" t="str">
        <f ca="1">+IF(OFFSET('Sanitation Data'!$G$31,0,10*ROW('Sanitation Data'!G58))="","",OFFSET('Sanitation Data'!$G$31,0,10*ROW('Sanitation Data'!G58)))</f>
        <v/>
      </c>
      <c r="DD64" s="392" t="str">
        <f ca="1">+IF(OFFSET('Sanitation Data'!$G$32,0,10*ROW('Sanitation Data'!G58))="","",OFFSET('Sanitation Data'!$G$32,0,10*ROW('Sanitation Data'!G58)))</f>
        <v/>
      </c>
      <c r="DE64" s="392" t="str">
        <f ca="1">+IF(OFFSET('Sanitation Data'!$H$28,0,10*ROW('Sanitation Data'!H58))="","",OFFSET('Sanitation Data'!$H$28,0,10*ROW('Sanitation Data'!H58)))</f>
        <v/>
      </c>
      <c r="DF64" s="392" t="str">
        <f ca="1">+IF(OFFSET('Sanitation Data'!$H$29,0,10*ROW('Sanitation Data'!H58))="","",OFFSET('Sanitation Data'!$H$29,0,10*ROW('Sanitation Data'!H58)))</f>
        <v/>
      </c>
      <c r="DG64" s="392" t="str">
        <f ca="1">+IF(OFFSET('Sanitation Data'!$H$30,0,10*ROW('Sanitation Data'!H58))="","",OFFSET('Sanitation Data'!$H$30,0,10*ROW('Sanitation Data'!H58)))</f>
        <v/>
      </c>
      <c r="DH64" s="392" t="str">
        <f ca="1">+IF(OFFSET('Sanitation Data'!$H$31,0,10*ROW('Sanitation Data'!H58))="","",OFFSET('Sanitation Data'!$H$31,0,10*ROW('Sanitation Data'!H58)))</f>
        <v/>
      </c>
      <c r="DI64" s="392" t="str">
        <f ca="1">+IF(OFFSET('Sanitation Data'!$H$32,0,10*ROW('Sanitation Data'!H58))="","",OFFSET('Sanitation Data'!$H$32,0,10*ROW('Sanitation Data'!H58)))</f>
        <v/>
      </c>
      <c r="DJ64" s="392" t="str">
        <f ca="1">+IF(OFFSET('Sanitation Data'!$I$28,0,10*ROW('Sanitation Data'!I58))="","",OFFSET('Sanitation Data'!$I$28,0,10*ROW('Sanitation Data'!I58)))</f>
        <v/>
      </c>
      <c r="DK64" s="392" t="str">
        <f ca="1">+IF(OFFSET('Sanitation Data'!$I$29,0,10*ROW('Sanitation Data'!I58))="","",OFFSET('Sanitation Data'!$I$29,0,10*ROW('Sanitation Data'!I58)))</f>
        <v/>
      </c>
      <c r="DL64" s="392" t="str">
        <f ca="1">+IF(OFFSET('Sanitation Data'!$I$30,0,10*ROW('Sanitation Data'!I58))="","",OFFSET('Sanitation Data'!$I$30,0,10*ROW('Sanitation Data'!I58)))</f>
        <v/>
      </c>
      <c r="DM64" s="392" t="str">
        <f ca="1">+IF(OFFSET('Sanitation Data'!$I$31,0,10*ROW('Sanitation Data'!I58))="","",OFFSET('Sanitation Data'!$I$31,0,10*ROW('Sanitation Data'!I58)))</f>
        <v/>
      </c>
      <c r="DN64" s="392" t="str">
        <f ca="1">+IF(OFFSET('Sanitation Data'!$I$32,0,10*ROW('Sanitation Data'!I58))="","",OFFSET('Sanitation Data'!$I$32,0,10*ROW('Sanitation Data'!I58)))</f>
        <v/>
      </c>
      <c r="DO64" s="392" t="str">
        <f ca="1">+IF(OFFSET('Hygiene Data'!$D$11,0,10*ROW('Hygiene Data'!D58))="","",OFFSET('Hygiene Data'!$D$11,0,10*ROW('Hygiene Data'!D58)))</f>
        <v/>
      </c>
      <c r="DP64" s="392" t="str">
        <f ca="1">+IF(OFFSET('Hygiene Data'!$D$12,0,10*ROW('Hygiene Data'!D58))="","",OFFSET('Hygiene Data'!$D$12,0,10*ROW('Hygiene Data'!D58)))</f>
        <v/>
      </c>
      <c r="DQ64" s="392" t="str">
        <f ca="1">+IF(OFFSET('Hygiene Data'!$D$13,0,10*ROW('Hygiene Data'!D58))="","",OFFSET('Hygiene Data'!$D$13,0,10*ROW('Hygiene Data'!D58)))</f>
        <v/>
      </c>
      <c r="DR64" s="392" t="str">
        <f ca="1">+IF(OFFSET('Hygiene Data'!$E$11,0,10*ROW('Hygiene Data'!E58))="","",OFFSET('Hygiene Data'!$E$11,0,10*ROW('Hygiene Data'!E58)))</f>
        <v/>
      </c>
      <c r="DS64" s="392" t="str">
        <f ca="1">+IF(OFFSET('Hygiene Data'!$E$12,0,10*ROW('Hygiene Data'!E58))="","",OFFSET('Hygiene Data'!$E$12,0,10*ROW('Hygiene Data'!E58)))</f>
        <v/>
      </c>
      <c r="DT64" s="392" t="str">
        <f ca="1">+IF(OFFSET('Hygiene Data'!$E$13,0,10*ROW('Hygiene Data'!E58))="","",OFFSET('Hygiene Data'!$E$13,0,10*ROW('Hygiene Data'!E58)))</f>
        <v/>
      </c>
      <c r="DU64" s="392" t="str">
        <f ca="1">+IF(OFFSET('Hygiene Data'!$F$11,0,10*ROW('Hygiene Data'!F58))="","",OFFSET('Hygiene Data'!$F$11,0,10*ROW('Hygiene Data'!F58)))</f>
        <v/>
      </c>
      <c r="DV64" s="392" t="str">
        <f ca="1">+IF(OFFSET('Hygiene Data'!$F$12,0,10*ROW('Hygiene Data'!F58))="","",OFFSET('Hygiene Data'!$F$12,0,10*ROW('Hygiene Data'!F58)))</f>
        <v/>
      </c>
      <c r="DW64" s="392" t="str">
        <f ca="1">+IF(OFFSET('Hygiene Data'!$F$13,0,10*ROW('Hygiene Data'!F58))="","",OFFSET('Hygiene Data'!$F$13,0,10*ROW('Hygiene Data'!F58)))</f>
        <v/>
      </c>
      <c r="DX64" s="392" t="str">
        <f ca="1">+IF(OFFSET('Hygiene Data'!$G$11,0,10*ROW('Hygiene Data'!G58))="","",OFFSET('Hygiene Data'!$G$11,0,10*ROW('Hygiene Data'!G58)))</f>
        <v/>
      </c>
      <c r="DY64" s="392" t="str">
        <f ca="1">+IF(OFFSET('Hygiene Data'!$G$12,0,10*ROW('Hygiene Data'!G58))="","",OFFSET('Hygiene Data'!$G$12,0,10*ROW('Hygiene Data'!G58)))</f>
        <v/>
      </c>
      <c r="DZ64" s="392" t="str">
        <f ca="1">+IF(OFFSET('Hygiene Data'!$G$13,0,10*ROW('Hygiene Data'!G58))="","",OFFSET('Hygiene Data'!$G$13,0,10*ROW('Hygiene Data'!G58)))</f>
        <v/>
      </c>
      <c r="EA64" s="392" t="str">
        <f ca="1">+IF(OFFSET('Hygiene Data'!$H$11,0,10*ROW('Hygiene Data'!H58))="","",OFFSET('Hygiene Data'!$H$11,0,10*ROW('Hygiene Data'!H58)))</f>
        <v/>
      </c>
      <c r="EB64" s="392" t="str">
        <f ca="1">+IF(OFFSET('Hygiene Data'!$H$12,0,10*ROW('Hygiene Data'!H58))="","",OFFSET('Hygiene Data'!$H$12,0,10*ROW('Hygiene Data'!H58)))</f>
        <v/>
      </c>
      <c r="EC64" s="392" t="str">
        <f ca="1">+IF(OFFSET('Hygiene Data'!$H$13,0,10*ROW('Hygiene Data'!H58))="","",OFFSET('Hygiene Data'!$H$13,0,10*ROW('Hygiene Data'!H58)))</f>
        <v/>
      </c>
      <c r="ED64" s="392" t="str">
        <f ca="1">+IF(OFFSET('Hygiene Data'!$I$11,0,10*ROW('Hygiene Data'!I58))="","",OFFSET('Hygiene Data'!$I$11,0,10*ROW('Hygiene Data'!I58)))</f>
        <v/>
      </c>
      <c r="EE64" s="392" t="str">
        <f ca="1">+IF(OFFSET('Hygiene Data'!$I$12,0,10*ROW('Hygiene Data'!I58))="","",OFFSET('Hygiene Data'!$I$12,0,10*ROW('Hygiene Data'!I58)))</f>
        <v/>
      </c>
      <c r="EF64" s="392" t="str">
        <f ca="1">+IF(OFFSET('Hygiene Data'!$I$13,0,10*ROW('Hygiene Data'!I58))="","",OFFSET('Hygiene Data'!$I$13,0,10*ROW('Hygiene Data'!I58)))</f>
        <v/>
      </c>
    </row>
    <row r="65" spans="1:136" x14ac:dyDescent="0.25">
      <c r="A65" s="501" t="str">
        <f ca="1">+IF(OFFSET('Water Data'!$B$2,0,10*ROW('Water Data'!E59))="","",OFFSET('Water Data'!$B$2,0,10*ROW('Water Data'!E59)))</f>
        <v/>
      </c>
      <c r="B65" s="50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8" t="str">
        <f t="shared" ca="1" si="0"/>
        <v/>
      </c>
      <c r="D65" s="52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2" t="str">
        <f ca="1">+IF(OFFSET('Water Data'!$D$27,0,10*ROW('Water Data'!D59))="","",OFFSET('Water Data'!$D$27,0,10*ROW('Water Data'!D59)))</f>
        <v/>
      </c>
      <c r="BT65" s="392" t="str">
        <f ca="1">+IF(OFFSET('Water Data'!$D$28,0,10*ROW('Water Data'!D59))="","",OFFSET('Water Data'!$D$28,0,10*ROW('Water Data'!D59)))</f>
        <v/>
      </c>
      <c r="BU65" s="392" t="str">
        <f ca="1">+IF(OFFSET('Water Data'!$D$29,0,10*ROW('Water Data'!D59))="","",OFFSET('Water Data'!$D$29,0,10*ROW('Water Data'!D59)))</f>
        <v/>
      </c>
      <c r="BV65" s="392" t="str">
        <f ca="1">+IF(OFFSET('Water Data'!$E$27,0,10*ROW('Water Data'!E59))="","",OFFSET('Water Data'!$E$27,0,10*ROW('Water Data'!E59)))</f>
        <v/>
      </c>
      <c r="BW65" s="392" t="str">
        <f ca="1">+IF(OFFSET('Water Data'!$E$28,0,10*ROW('Water Data'!E59))="","",OFFSET('Water Data'!$E$28,0,10*ROW('Water Data'!E59)))</f>
        <v/>
      </c>
      <c r="BX65" s="392" t="str">
        <f ca="1">+IF(OFFSET('Water Data'!$E$29,0,10*ROW('Water Data'!E59))="","",OFFSET('Water Data'!$E$29,0,10*ROW('Water Data'!E59)))</f>
        <v/>
      </c>
      <c r="BY65" s="392" t="str">
        <f ca="1">+IF(OFFSET('Water Data'!$F$27,0,10*ROW('Water Data'!F59))="","",OFFSET('Water Data'!$F$27,0,10*ROW('Water Data'!F59)))</f>
        <v/>
      </c>
      <c r="BZ65" s="392" t="str">
        <f ca="1">+IF(OFFSET('Water Data'!$F$28,0,10*ROW('Water Data'!F59))="","",OFFSET('Water Data'!$F$28,0,10*ROW('Water Data'!F59)))</f>
        <v/>
      </c>
      <c r="CA65" s="392" t="str">
        <f ca="1">+IF(OFFSET('Water Data'!$F$29,0,10*ROW('Water Data'!F59))="","",OFFSET('Water Data'!$F$29,0,10*ROW('Water Data'!F59)))</f>
        <v/>
      </c>
      <c r="CB65" s="392" t="str">
        <f ca="1">+IF(OFFSET('Water Data'!$G$27,0,10*ROW('Water Data'!G59))="","",OFFSET('Water Data'!$G$27,0,10*ROW('Water Data'!G59)))</f>
        <v/>
      </c>
      <c r="CC65" s="392" t="str">
        <f ca="1">+IF(OFFSET('Water Data'!$G$28,0,10*ROW('Water Data'!G59))="","",OFFSET('Water Data'!$G$28,0,10*ROW('Water Data'!G59)))</f>
        <v/>
      </c>
      <c r="CD65" s="392" t="str">
        <f ca="1">+IF(OFFSET('Water Data'!$G$29,0,10*ROW('Water Data'!G59))="","",OFFSET('Water Data'!$G$29,0,10*ROW('Water Data'!G59)))</f>
        <v/>
      </c>
      <c r="CE65" s="392" t="str">
        <f ca="1">+IF(OFFSET('Water Data'!$H$27,0,10*ROW('Water Data'!H59))="","",OFFSET('Water Data'!$H$27,0,10*ROW('Water Data'!H59)))</f>
        <v/>
      </c>
      <c r="CF65" s="392" t="str">
        <f ca="1">+IF(OFFSET('Water Data'!$H$28,0,10*ROW('Water Data'!H59))="","",OFFSET('Water Data'!$H$28,0,10*ROW('Water Data'!H59)))</f>
        <v/>
      </c>
      <c r="CG65" s="392" t="str">
        <f ca="1">+IF(OFFSET('Water Data'!$H$29,0,10*ROW('Water Data'!H59))="","",OFFSET('Water Data'!$H$29,0,10*ROW('Water Data'!H59)))</f>
        <v/>
      </c>
      <c r="CH65" s="392" t="str">
        <f ca="1">+IF(OFFSET('Water Data'!$I$27,0,10*ROW('Water Data'!I59))="","",OFFSET('Water Data'!$I$27,0,10*ROW('Water Data'!I59)))</f>
        <v/>
      </c>
      <c r="CI65" s="392" t="str">
        <f ca="1">+IF(OFFSET('Water Data'!$I$28,0,10*ROW('Water Data'!I59))="","",OFFSET('Water Data'!$I$28,0,10*ROW('Water Data'!I59)))</f>
        <v/>
      </c>
      <c r="CJ65" s="392" t="str">
        <f ca="1">+IF(OFFSET('Water Data'!$I$29,0,10*ROW('Water Data'!I59))="","",OFFSET('Water Data'!$I$29,0,10*ROW('Water Data'!I59)))</f>
        <v/>
      </c>
      <c r="CK65" s="392" t="str">
        <f ca="1">+IF(OFFSET('Sanitation Data'!$D$28,0,10*ROW('Sanitation Data'!D59))="","",OFFSET('Sanitation Data'!$D$28,0,10*ROW('Sanitation Data'!D59)))</f>
        <v/>
      </c>
      <c r="CL65" s="392" t="str">
        <f ca="1">+IF(OFFSET('Sanitation Data'!$D$29,0,10*ROW('Sanitation Data'!D59))="","",OFFSET('Sanitation Data'!$D$29,0,10*ROW('Sanitation Data'!D59)))</f>
        <v/>
      </c>
      <c r="CM65" s="392" t="str">
        <f ca="1">+IF(OFFSET('Sanitation Data'!$D$30,0,10*ROW('Sanitation Data'!D59))="","",OFFSET('Sanitation Data'!$D$30,0,10*ROW('Sanitation Data'!D59)))</f>
        <v/>
      </c>
      <c r="CN65" s="392" t="str">
        <f ca="1">+IF(OFFSET('Sanitation Data'!$D$31,0,10*ROW('Sanitation Data'!D59))="","",OFFSET('Sanitation Data'!$D$31,0,10*ROW('Sanitation Data'!D59)))</f>
        <v/>
      </c>
      <c r="CO65" s="392" t="str">
        <f ca="1">+IF(OFFSET('Sanitation Data'!$D$32,0,10*ROW('Sanitation Data'!D59))="","",OFFSET('Sanitation Data'!$D$32,0,10*ROW('Sanitation Data'!D59)))</f>
        <v/>
      </c>
      <c r="CP65" s="392" t="str">
        <f ca="1">+IF(OFFSET('Sanitation Data'!$E$28,0,10*ROW('Sanitation Data'!E59))="","",OFFSET('Sanitation Data'!$E$28,0,10*ROW('Sanitation Data'!E59)))</f>
        <v/>
      </c>
      <c r="CQ65" s="392" t="str">
        <f ca="1">+IF(OFFSET('Sanitation Data'!$E$29,0,10*ROW('Sanitation Data'!E59))="","",OFFSET('Sanitation Data'!$E$29,0,10*ROW('Sanitation Data'!E59)))</f>
        <v/>
      </c>
      <c r="CR65" s="392" t="str">
        <f ca="1">+IF(OFFSET('Sanitation Data'!$E$30,0,10*ROW('Sanitation Data'!E59))="","",OFFSET('Sanitation Data'!$E$30,0,10*ROW('Sanitation Data'!E59)))</f>
        <v/>
      </c>
      <c r="CS65" s="392" t="str">
        <f ca="1">+IF(OFFSET('Sanitation Data'!$E$31,0,10*ROW('Sanitation Data'!E59))="","",OFFSET('Sanitation Data'!$E$31,0,10*ROW('Sanitation Data'!E59)))</f>
        <v/>
      </c>
      <c r="CT65" s="392" t="str">
        <f ca="1">+IF(OFFSET('Sanitation Data'!$E$32,0,10*ROW('Sanitation Data'!E59))="","",OFFSET('Sanitation Data'!$E$32,0,10*ROW('Sanitation Data'!E59)))</f>
        <v/>
      </c>
      <c r="CU65" s="392" t="str">
        <f ca="1">+IF(OFFSET('Sanitation Data'!$F$28,0,10*ROW('Sanitation Data'!F59))="","",OFFSET('Sanitation Data'!$F$28,0,10*ROW('Sanitation Data'!F59)))</f>
        <v/>
      </c>
      <c r="CV65" s="392" t="str">
        <f ca="1">+IF(OFFSET('Sanitation Data'!$F$29,0,10*ROW('Sanitation Data'!F59))="","",OFFSET('Sanitation Data'!$F$29,0,10*ROW('Sanitation Data'!F59)))</f>
        <v/>
      </c>
      <c r="CW65" s="392" t="str">
        <f ca="1">+IF(OFFSET('Sanitation Data'!$F$30,0,10*ROW('Sanitation Data'!F59))="","",OFFSET('Sanitation Data'!$F$30,0,10*ROW('Sanitation Data'!F59)))</f>
        <v/>
      </c>
      <c r="CX65" s="392" t="str">
        <f ca="1">+IF(OFFSET('Sanitation Data'!$F$31,0,10*ROW('Sanitation Data'!F59))="","",OFFSET('Sanitation Data'!$F$31,0,10*ROW('Sanitation Data'!F59)))</f>
        <v/>
      </c>
      <c r="CY65" s="392" t="str">
        <f ca="1">+IF(OFFSET('Sanitation Data'!$F$32,0,10*ROW('Sanitation Data'!F59))="","",OFFSET('Sanitation Data'!$F$32,0,10*ROW('Sanitation Data'!F59)))</f>
        <v/>
      </c>
      <c r="CZ65" s="392" t="str">
        <f ca="1">+IF(OFFSET('Sanitation Data'!$G$28,0,10*ROW('Sanitation Data'!G59))="","",OFFSET('Sanitation Data'!$G$28,0,10*ROW('Sanitation Data'!G59)))</f>
        <v/>
      </c>
      <c r="DA65" s="392" t="str">
        <f ca="1">+IF(OFFSET('Sanitation Data'!$G$29,0,10*ROW('Sanitation Data'!G59))="","",OFFSET('Sanitation Data'!$G$29,0,10*ROW('Sanitation Data'!G59)))</f>
        <v/>
      </c>
      <c r="DB65" s="392" t="str">
        <f ca="1">+IF(OFFSET('Sanitation Data'!$G$30,0,10*ROW('Sanitation Data'!G59))="","",OFFSET('Sanitation Data'!$G$30,0,10*ROW('Sanitation Data'!G59)))</f>
        <v/>
      </c>
      <c r="DC65" s="392" t="str">
        <f ca="1">+IF(OFFSET('Sanitation Data'!$G$31,0,10*ROW('Sanitation Data'!G59))="","",OFFSET('Sanitation Data'!$G$31,0,10*ROW('Sanitation Data'!G59)))</f>
        <v/>
      </c>
      <c r="DD65" s="392" t="str">
        <f ca="1">+IF(OFFSET('Sanitation Data'!$G$32,0,10*ROW('Sanitation Data'!G59))="","",OFFSET('Sanitation Data'!$G$32,0,10*ROW('Sanitation Data'!G59)))</f>
        <v/>
      </c>
      <c r="DE65" s="392" t="str">
        <f ca="1">+IF(OFFSET('Sanitation Data'!$H$28,0,10*ROW('Sanitation Data'!H59))="","",OFFSET('Sanitation Data'!$H$28,0,10*ROW('Sanitation Data'!H59)))</f>
        <v/>
      </c>
      <c r="DF65" s="392" t="str">
        <f ca="1">+IF(OFFSET('Sanitation Data'!$H$29,0,10*ROW('Sanitation Data'!H59))="","",OFFSET('Sanitation Data'!$H$29,0,10*ROW('Sanitation Data'!H59)))</f>
        <v/>
      </c>
      <c r="DG65" s="392" t="str">
        <f ca="1">+IF(OFFSET('Sanitation Data'!$H$30,0,10*ROW('Sanitation Data'!H59))="","",OFFSET('Sanitation Data'!$H$30,0,10*ROW('Sanitation Data'!H59)))</f>
        <v/>
      </c>
      <c r="DH65" s="392" t="str">
        <f ca="1">+IF(OFFSET('Sanitation Data'!$H$31,0,10*ROW('Sanitation Data'!H59))="","",OFFSET('Sanitation Data'!$H$31,0,10*ROW('Sanitation Data'!H59)))</f>
        <v/>
      </c>
      <c r="DI65" s="392" t="str">
        <f ca="1">+IF(OFFSET('Sanitation Data'!$H$32,0,10*ROW('Sanitation Data'!H59))="","",OFFSET('Sanitation Data'!$H$32,0,10*ROW('Sanitation Data'!H59)))</f>
        <v/>
      </c>
      <c r="DJ65" s="392" t="str">
        <f ca="1">+IF(OFFSET('Sanitation Data'!$I$28,0,10*ROW('Sanitation Data'!I59))="","",OFFSET('Sanitation Data'!$I$28,0,10*ROW('Sanitation Data'!I59)))</f>
        <v/>
      </c>
      <c r="DK65" s="392" t="str">
        <f ca="1">+IF(OFFSET('Sanitation Data'!$I$29,0,10*ROW('Sanitation Data'!I59))="","",OFFSET('Sanitation Data'!$I$29,0,10*ROW('Sanitation Data'!I59)))</f>
        <v/>
      </c>
      <c r="DL65" s="392" t="str">
        <f ca="1">+IF(OFFSET('Sanitation Data'!$I$30,0,10*ROW('Sanitation Data'!I59))="","",OFFSET('Sanitation Data'!$I$30,0,10*ROW('Sanitation Data'!I59)))</f>
        <v/>
      </c>
      <c r="DM65" s="392" t="str">
        <f ca="1">+IF(OFFSET('Sanitation Data'!$I$31,0,10*ROW('Sanitation Data'!I59))="","",OFFSET('Sanitation Data'!$I$31,0,10*ROW('Sanitation Data'!I59)))</f>
        <v/>
      </c>
      <c r="DN65" s="392" t="str">
        <f ca="1">+IF(OFFSET('Sanitation Data'!$I$32,0,10*ROW('Sanitation Data'!I59))="","",OFFSET('Sanitation Data'!$I$32,0,10*ROW('Sanitation Data'!I59)))</f>
        <v/>
      </c>
      <c r="DO65" s="392" t="str">
        <f ca="1">+IF(OFFSET('Hygiene Data'!$D$11,0,10*ROW('Hygiene Data'!D59))="","",OFFSET('Hygiene Data'!$D$11,0,10*ROW('Hygiene Data'!D59)))</f>
        <v/>
      </c>
      <c r="DP65" s="392" t="str">
        <f ca="1">+IF(OFFSET('Hygiene Data'!$D$12,0,10*ROW('Hygiene Data'!D59))="","",OFFSET('Hygiene Data'!$D$12,0,10*ROW('Hygiene Data'!D59)))</f>
        <v/>
      </c>
      <c r="DQ65" s="392" t="str">
        <f ca="1">+IF(OFFSET('Hygiene Data'!$D$13,0,10*ROW('Hygiene Data'!D59))="","",OFFSET('Hygiene Data'!$D$13,0,10*ROW('Hygiene Data'!D59)))</f>
        <v/>
      </c>
      <c r="DR65" s="392" t="str">
        <f ca="1">+IF(OFFSET('Hygiene Data'!$E$11,0,10*ROW('Hygiene Data'!E59))="","",OFFSET('Hygiene Data'!$E$11,0,10*ROW('Hygiene Data'!E59)))</f>
        <v/>
      </c>
      <c r="DS65" s="392" t="str">
        <f ca="1">+IF(OFFSET('Hygiene Data'!$E$12,0,10*ROW('Hygiene Data'!E59))="","",OFFSET('Hygiene Data'!$E$12,0,10*ROW('Hygiene Data'!E59)))</f>
        <v/>
      </c>
      <c r="DT65" s="392" t="str">
        <f ca="1">+IF(OFFSET('Hygiene Data'!$E$13,0,10*ROW('Hygiene Data'!E59))="","",OFFSET('Hygiene Data'!$E$13,0,10*ROW('Hygiene Data'!E59)))</f>
        <v/>
      </c>
      <c r="DU65" s="392" t="str">
        <f ca="1">+IF(OFFSET('Hygiene Data'!$F$11,0,10*ROW('Hygiene Data'!F59))="","",OFFSET('Hygiene Data'!$F$11,0,10*ROW('Hygiene Data'!F59)))</f>
        <v/>
      </c>
      <c r="DV65" s="392" t="str">
        <f ca="1">+IF(OFFSET('Hygiene Data'!$F$12,0,10*ROW('Hygiene Data'!F59))="","",OFFSET('Hygiene Data'!$F$12,0,10*ROW('Hygiene Data'!F59)))</f>
        <v/>
      </c>
      <c r="DW65" s="392" t="str">
        <f ca="1">+IF(OFFSET('Hygiene Data'!$F$13,0,10*ROW('Hygiene Data'!F59))="","",OFFSET('Hygiene Data'!$F$13,0,10*ROW('Hygiene Data'!F59)))</f>
        <v/>
      </c>
      <c r="DX65" s="392" t="str">
        <f ca="1">+IF(OFFSET('Hygiene Data'!$G$11,0,10*ROW('Hygiene Data'!G59))="","",OFFSET('Hygiene Data'!$G$11,0,10*ROW('Hygiene Data'!G59)))</f>
        <v/>
      </c>
      <c r="DY65" s="392" t="str">
        <f ca="1">+IF(OFFSET('Hygiene Data'!$G$12,0,10*ROW('Hygiene Data'!G59))="","",OFFSET('Hygiene Data'!$G$12,0,10*ROW('Hygiene Data'!G59)))</f>
        <v/>
      </c>
      <c r="DZ65" s="392" t="str">
        <f ca="1">+IF(OFFSET('Hygiene Data'!$G$13,0,10*ROW('Hygiene Data'!G59))="","",OFFSET('Hygiene Data'!$G$13,0,10*ROW('Hygiene Data'!G59)))</f>
        <v/>
      </c>
      <c r="EA65" s="392" t="str">
        <f ca="1">+IF(OFFSET('Hygiene Data'!$H$11,0,10*ROW('Hygiene Data'!H59))="","",OFFSET('Hygiene Data'!$H$11,0,10*ROW('Hygiene Data'!H59)))</f>
        <v/>
      </c>
      <c r="EB65" s="392" t="str">
        <f ca="1">+IF(OFFSET('Hygiene Data'!$H$12,0,10*ROW('Hygiene Data'!H59))="","",OFFSET('Hygiene Data'!$H$12,0,10*ROW('Hygiene Data'!H59)))</f>
        <v/>
      </c>
      <c r="EC65" s="392" t="str">
        <f ca="1">+IF(OFFSET('Hygiene Data'!$H$13,0,10*ROW('Hygiene Data'!H59))="","",OFFSET('Hygiene Data'!$H$13,0,10*ROW('Hygiene Data'!H59)))</f>
        <v/>
      </c>
      <c r="ED65" s="392" t="str">
        <f ca="1">+IF(OFFSET('Hygiene Data'!$I$11,0,10*ROW('Hygiene Data'!I59))="","",OFFSET('Hygiene Data'!$I$11,0,10*ROW('Hygiene Data'!I59)))</f>
        <v/>
      </c>
      <c r="EE65" s="392" t="str">
        <f ca="1">+IF(OFFSET('Hygiene Data'!$I$12,0,10*ROW('Hygiene Data'!I59))="","",OFFSET('Hygiene Data'!$I$12,0,10*ROW('Hygiene Data'!I59)))</f>
        <v/>
      </c>
      <c r="EF65" s="392" t="str">
        <f ca="1">+IF(OFFSET('Hygiene Data'!$I$13,0,10*ROW('Hygiene Data'!I59))="","",OFFSET('Hygiene Data'!$I$13,0,10*ROW('Hygiene Data'!I59)))</f>
        <v/>
      </c>
    </row>
    <row r="66" spans="1:136" x14ac:dyDescent="0.25">
      <c r="A66" s="501" t="str">
        <f ca="1">+IF(OFFSET('Water Data'!$B$2,0,10*ROW('Water Data'!E60))="","",OFFSET('Water Data'!$B$2,0,10*ROW('Water Data'!E60)))</f>
        <v/>
      </c>
      <c r="B66" s="50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8" t="str">
        <f t="shared" ca="1" si="0"/>
        <v/>
      </c>
      <c r="D66" s="52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2" t="str">
        <f ca="1">+IF(OFFSET('Water Data'!$D$27,0,10*ROW('Water Data'!D60))="","",OFFSET('Water Data'!$D$27,0,10*ROW('Water Data'!D60)))</f>
        <v/>
      </c>
      <c r="BT66" s="392" t="str">
        <f ca="1">+IF(OFFSET('Water Data'!$D$28,0,10*ROW('Water Data'!D60))="","",OFFSET('Water Data'!$D$28,0,10*ROW('Water Data'!D60)))</f>
        <v/>
      </c>
      <c r="BU66" s="392" t="str">
        <f ca="1">+IF(OFFSET('Water Data'!$D$29,0,10*ROW('Water Data'!D60))="","",OFFSET('Water Data'!$D$29,0,10*ROW('Water Data'!D60)))</f>
        <v/>
      </c>
      <c r="BV66" s="392" t="str">
        <f ca="1">+IF(OFFSET('Water Data'!$E$27,0,10*ROW('Water Data'!E60))="","",OFFSET('Water Data'!$E$27,0,10*ROW('Water Data'!E60)))</f>
        <v/>
      </c>
      <c r="BW66" s="392" t="str">
        <f ca="1">+IF(OFFSET('Water Data'!$E$28,0,10*ROW('Water Data'!E60))="","",OFFSET('Water Data'!$E$28,0,10*ROW('Water Data'!E60)))</f>
        <v/>
      </c>
      <c r="BX66" s="392" t="str">
        <f ca="1">+IF(OFFSET('Water Data'!$E$29,0,10*ROW('Water Data'!E60))="","",OFFSET('Water Data'!$E$29,0,10*ROW('Water Data'!E60)))</f>
        <v/>
      </c>
      <c r="BY66" s="392" t="str">
        <f ca="1">+IF(OFFSET('Water Data'!$F$27,0,10*ROW('Water Data'!F60))="","",OFFSET('Water Data'!$F$27,0,10*ROW('Water Data'!F60)))</f>
        <v/>
      </c>
      <c r="BZ66" s="392" t="str">
        <f ca="1">+IF(OFFSET('Water Data'!$F$28,0,10*ROW('Water Data'!F60))="","",OFFSET('Water Data'!$F$28,0,10*ROW('Water Data'!F60)))</f>
        <v/>
      </c>
      <c r="CA66" s="392" t="str">
        <f ca="1">+IF(OFFSET('Water Data'!$F$29,0,10*ROW('Water Data'!F60))="","",OFFSET('Water Data'!$F$29,0,10*ROW('Water Data'!F60)))</f>
        <v/>
      </c>
      <c r="CB66" s="392" t="str">
        <f ca="1">+IF(OFFSET('Water Data'!$G$27,0,10*ROW('Water Data'!G60))="","",OFFSET('Water Data'!$G$27,0,10*ROW('Water Data'!G60)))</f>
        <v/>
      </c>
      <c r="CC66" s="392" t="str">
        <f ca="1">+IF(OFFSET('Water Data'!$G$28,0,10*ROW('Water Data'!G60))="","",OFFSET('Water Data'!$G$28,0,10*ROW('Water Data'!G60)))</f>
        <v/>
      </c>
      <c r="CD66" s="392" t="str">
        <f ca="1">+IF(OFFSET('Water Data'!$G$29,0,10*ROW('Water Data'!G60))="","",OFFSET('Water Data'!$G$29,0,10*ROW('Water Data'!G60)))</f>
        <v/>
      </c>
      <c r="CE66" s="392" t="str">
        <f ca="1">+IF(OFFSET('Water Data'!$H$27,0,10*ROW('Water Data'!H60))="","",OFFSET('Water Data'!$H$27,0,10*ROW('Water Data'!H60)))</f>
        <v/>
      </c>
      <c r="CF66" s="392" t="str">
        <f ca="1">+IF(OFFSET('Water Data'!$H$28,0,10*ROW('Water Data'!H60))="","",OFFSET('Water Data'!$H$28,0,10*ROW('Water Data'!H60)))</f>
        <v/>
      </c>
      <c r="CG66" s="392" t="str">
        <f ca="1">+IF(OFFSET('Water Data'!$H$29,0,10*ROW('Water Data'!H60))="","",OFFSET('Water Data'!$H$29,0,10*ROW('Water Data'!H60)))</f>
        <v/>
      </c>
      <c r="CH66" s="392" t="str">
        <f ca="1">+IF(OFFSET('Water Data'!$I$27,0,10*ROW('Water Data'!I60))="","",OFFSET('Water Data'!$I$27,0,10*ROW('Water Data'!I60)))</f>
        <v/>
      </c>
      <c r="CI66" s="392" t="str">
        <f ca="1">+IF(OFFSET('Water Data'!$I$28,0,10*ROW('Water Data'!I60))="","",OFFSET('Water Data'!$I$28,0,10*ROW('Water Data'!I60)))</f>
        <v/>
      </c>
      <c r="CJ66" s="392" t="str">
        <f ca="1">+IF(OFFSET('Water Data'!$I$29,0,10*ROW('Water Data'!I60))="","",OFFSET('Water Data'!$I$29,0,10*ROW('Water Data'!I60)))</f>
        <v/>
      </c>
      <c r="CK66" s="392" t="str">
        <f ca="1">+IF(OFFSET('Sanitation Data'!$D$28,0,10*ROW('Sanitation Data'!D60))="","",OFFSET('Sanitation Data'!$D$28,0,10*ROW('Sanitation Data'!D60)))</f>
        <v/>
      </c>
      <c r="CL66" s="392" t="str">
        <f ca="1">+IF(OFFSET('Sanitation Data'!$D$29,0,10*ROW('Sanitation Data'!D60))="","",OFFSET('Sanitation Data'!$D$29,0,10*ROW('Sanitation Data'!D60)))</f>
        <v/>
      </c>
      <c r="CM66" s="392" t="str">
        <f ca="1">+IF(OFFSET('Sanitation Data'!$D$30,0,10*ROW('Sanitation Data'!D60))="","",OFFSET('Sanitation Data'!$D$30,0,10*ROW('Sanitation Data'!D60)))</f>
        <v/>
      </c>
      <c r="CN66" s="392" t="str">
        <f ca="1">+IF(OFFSET('Sanitation Data'!$D$31,0,10*ROW('Sanitation Data'!D60))="","",OFFSET('Sanitation Data'!$D$31,0,10*ROW('Sanitation Data'!D60)))</f>
        <v/>
      </c>
      <c r="CO66" s="392" t="str">
        <f ca="1">+IF(OFFSET('Sanitation Data'!$D$32,0,10*ROW('Sanitation Data'!D60))="","",OFFSET('Sanitation Data'!$D$32,0,10*ROW('Sanitation Data'!D60)))</f>
        <v/>
      </c>
      <c r="CP66" s="392" t="str">
        <f ca="1">+IF(OFFSET('Sanitation Data'!$E$28,0,10*ROW('Sanitation Data'!E60))="","",OFFSET('Sanitation Data'!$E$28,0,10*ROW('Sanitation Data'!E60)))</f>
        <v/>
      </c>
      <c r="CQ66" s="392" t="str">
        <f ca="1">+IF(OFFSET('Sanitation Data'!$E$29,0,10*ROW('Sanitation Data'!E60))="","",OFFSET('Sanitation Data'!$E$29,0,10*ROW('Sanitation Data'!E60)))</f>
        <v/>
      </c>
      <c r="CR66" s="392" t="str">
        <f ca="1">+IF(OFFSET('Sanitation Data'!$E$30,0,10*ROW('Sanitation Data'!E60))="","",OFFSET('Sanitation Data'!$E$30,0,10*ROW('Sanitation Data'!E60)))</f>
        <v/>
      </c>
      <c r="CS66" s="392" t="str">
        <f ca="1">+IF(OFFSET('Sanitation Data'!$E$31,0,10*ROW('Sanitation Data'!E60))="","",OFFSET('Sanitation Data'!$E$31,0,10*ROW('Sanitation Data'!E60)))</f>
        <v/>
      </c>
      <c r="CT66" s="392" t="str">
        <f ca="1">+IF(OFFSET('Sanitation Data'!$E$32,0,10*ROW('Sanitation Data'!E60))="","",OFFSET('Sanitation Data'!$E$32,0,10*ROW('Sanitation Data'!E60)))</f>
        <v/>
      </c>
      <c r="CU66" s="392" t="str">
        <f ca="1">+IF(OFFSET('Sanitation Data'!$F$28,0,10*ROW('Sanitation Data'!F60))="","",OFFSET('Sanitation Data'!$F$28,0,10*ROW('Sanitation Data'!F60)))</f>
        <v/>
      </c>
      <c r="CV66" s="392" t="str">
        <f ca="1">+IF(OFFSET('Sanitation Data'!$F$29,0,10*ROW('Sanitation Data'!F60))="","",OFFSET('Sanitation Data'!$F$29,0,10*ROW('Sanitation Data'!F60)))</f>
        <v/>
      </c>
      <c r="CW66" s="392" t="str">
        <f ca="1">+IF(OFFSET('Sanitation Data'!$F$30,0,10*ROW('Sanitation Data'!F60))="","",OFFSET('Sanitation Data'!$F$30,0,10*ROW('Sanitation Data'!F60)))</f>
        <v/>
      </c>
      <c r="CX66" s="392" t="str">
        <f ca="1">+IF(OFFSET('Sanitation Data'!$F$31,0,10*ROW('Sanitation Data'!F60))="","",OFFSET('Sanitation Data'!$F$31,0,10*ROW('Sanitation Data'!F60)))</f>
        <v/>
      </c>
      <c r="CY66" s="392" t="str">
        <f ca="1">+IF(OFFSET('Sanitation Data'!$F$32,0,10*ROW('Sanitation Data'!F60))="","",OFFSET('Sanitation Data'!$F$32,0,10*ROW('Sanitation Data'!F60)))</f>
        <v/>
      </c>
      <c r="CZ66" s="392" t="str">
        <f ca="1">+IF(OFFSET('Sanitation Data'!$G$28,0,10*ROW('Sanitation Data'!G60))="","",OFFSET('Sanitation Data'!$G$28,0,10*ROW('Sanitation Data'!G60)))</f>
        <v/>
      </c>
      <c r="DA66" s="392" t="str">
        <f ca="1">+IF(OFFSET('Sanitation Data'!$G$29,0,10*ROW('Sanitation Data'!G60))="","",OFFSET('Sanitation Data'!$G$29,0,10*ROW('Sanitation Data'!G60)))</f>
        <v/>
      </c>
      <c r="DB66" s="392" t="str">
        <f ca="1">+IF(OFFSET('Sanitation Data'!$G$30,0,10*ROW('Sanitation Data'!G60))="","",OFFSET('Sanitation Data'!$G$30,0,10*ROW('Sanitation Data'!G60)))</f>
        <v/>
      </c>
      <c r="DC66" s="392" t="str">
        <f ca="1">+IF(OFFSET('Sanitation Data'!$G$31,0,10*ROW('Sanitation Data'!G60))="","",OFFSET('Sanitation Data'!$G$31,0,10*ROW('Sanitation Data'!G60)))</f>
        <v/>
      </c>
      <c r="DD66" s="392" t="str">
        <f ca="1">+IF(OFFSET('Sanitation Data'!$G$32,0,10*ROW('Sanitation Data'!G60))="","",OFFSET('Sanitation Data'!$G$32,0,10*ROW('Sanitation Data'!G60)))</f>
        <v/>
      </c>
      <c r="DE66" s="392" t="str">
        <f ca="1">+IF(OFFSET('Sanitation Data'!$H$28,0,10*ROW('Sanitation Data'!H60))="","",OFFSET('Sanitation Data'!$H$28,0,10*ROW('Sanitation Data'!H60)))</f>
        <v/>
      </c>
      <c r="DF66" s="392" t="str">
        <f ca="1">+IF(OFFSET('Sanitation Data'!$H$29,0,10*ROW('Sanitation Data'!H60))="","",OFFSET('Sanitation Data'!$H$29,0,10*ROW('Sanitation Data'!H60)))</f>
        <v/>
      </c>
      <c r="DG66" s="392" t="str">
        <f ca="1">+IF(OFFSET('Sanitation Data'!$H$30,0,10*ROW('Sanitation Data'!H60))="","",OFFSET('Sanitation Data'!$H$30,0,10*ROW('Sanitation Data'!H60)))</f>
        <v/>
      </c>
      <c r="DH66" s="392" t="str">
        <f ca="1">+IF(OFFSET('Sanitation Data'!$H$31,0,10*ROW('Sanitation Data'!H60))="","",OFFSET('Sanitation Data'!$H$31,0,10*ROW('Sanitation Data'!H60)))</f>
        <v/>
      </c>
      <c r="DI66" s="392" t="str">
        <f ca="1">+IF(OFFSET('Sanitation Data'!$H$32,0,10*ROW('Sanitation Data'!H60))="","",OFFSET('Sanitation Data'!$H$32,0,10*ROW('Sanitation Data'!H60)))</f>
        <v/>
      </c>
      <c r="DJ66" s="392" t="str">
        <f ca="1">+IF(OFFSET('Sanitation Data'!$I$28,0,10*ROW('Sanitation Data'!I60))="","",OFFSET('Sanitation Data'!$I$28,0,10*ROW('Sanitation Data'!I60)))</f>
        <v/>
      </c>
      <c r="DK66" s="392" t="str">
        <f ca="1">+IF(OFFSET('Sanitation Data'!$I$29,0,10*ROW('Sanitation Data'!I60))="","",OFFSET('Sanitation Data'!$I$29,0,10*ROW('Sanitation Data'!I60)))</f>
        <v/>
      </c>
      <c r="DL66" s="392" t="str">
        <f ca="1">+IF(OFFSET('Sanitation Data'!$I$30,0,10*ROW('Sanitation Data'!I60))="","",OFFSET('Sanitation Data'!$I$30,0,10*ROW('Sanitation Data'!I60)))</f>
        <v/>
      </c>
      <c r="DM66" s="392" t="str">
        <f ca="1">+IF(OFFSET('Sanitation Data'!$I$31,0,10*ROW('Sanitation Data'!I60))="","",OFFSET('Sanitation Data'!$I$31,0,10*ROW('Sanitation Data'!I60)))</f>
        <v/>
      </c>
      <c r="DN66" s="392" t="str">
        <f ca="1">+IF(OFFSET('Sanitation Data'!$I$32,0,10*ROW('Sanitation Data'!I60))="","",OFFSET('Sanitation Data'!$I$32,0,10*ROW('Sanitation Data'!I60)))</f>
        <v/>
      </c>
      <c r="DO66" s="392" t="str">
        <f ca="1">+IF(OFFSET('Hygiene Data'!$D$11,0,10*ROW('Hygiene Data'!D60))="","",OFFSET('Hygiene Data'!$D$11,0,10*ROW('Hygiene Data'!D60)))</f>
        <v/>
      </c>
      <c r="DP66" s="392" t="str">
        <f ca="1">+IF(OFFSET('Hygiene Data'!$D$12,0,10*ROW('Hygiene Data'!D60))="","",OFFSET('Hygiene Data'!$D$12,0,10*ROW('Hygiene Data'!D60)))</f>
        <v/>
      </c>
      <c r="DQ66" s="392" t="str">
        <f ca="1">+IF(OFFSET('Hygiene Data'!$D$13,0,10*ROW('Hygiene Data'!D60))="","",OFFSET('Hygiene Data'!$D$13,0,10*ROW('Hygiene Data'!D60)))</f>
        <v/>
      </c>
      <c r="DR66" s="392" t="str">
        <f ca="1">+IF(OFFSET('Hygiene Data'!$E$11,0,10*ROW('Hygiene Data'!E60))="","",OFFSET('Hygiene Data'!$E$11,0,10*ROW('Hygiene Data'!E60)))</f>
        <v/>
      </c>
      <c r="DS66" s="392" t="str">
        <f ca="1">+IF(OFFSET('Hygiene Data'!$E$12,0,10*ROW('Hygiene Data'!E60))="","",OFFSET('Hygiene Data'!$E$12,0,10*ROW('Hygiene Data'!E60)))</f>
        <v/>
      </c>
      <c r="DT66" s="392" t="str">
        <f ca="1">+IF(OFFSET('Hygiene Data'!$E$13,0,10*ROW('Hygiene Data'!E60))="","",OFFSET('Hygiene Data'!$E$13,0,10*ROW('Hygiene Data'!E60)))</f>
        <v/>
      </c>
      <c r="DU66" s="392" t="str">
        <f ca="1">+IF(OFFSET('Hygiene Data'!$F$11,0,10*ROW('Hygiene Data'!F60))="","",OFFSET('Hygiene Data'!$F$11,0,10*ROW('Hygiene Data'!F60)))</f>
        <v/>
      </c>
      <c r="DV66" s="392" t="str">
        <f ca="1">+IF(OFFSET('Hygiene Data'!$F$12,0,10*ROW('Hygiene Data'!F60))="","",OFFSET('Hygiene Data'!$F$12,0,10*ROW('Hygiene Data'!F60)))</f>
        <v/>
      </c>
      <c r="DW66" s="392" t="str">
        <f ca="1">+IF(OFFSET('Hygiene Data'!$F$13,0,10*ROW('Hygiene Data'!F60))="","",OFFSET('Hygiene Data'!$F$13,0,10*ROW('Hygiene Data'!F60)))</f>
        <v/>
      </c>
      <c r="DX66" s="392" t="str">
        <f ca="1">+IF(OFFSET('Hygiene Data'!$G$11,0,10*ROW('Hygiene Data'!G60))="","",OFFSET('Hygiene Data'!$G$11,0,10*ROW('Hygiene Data'!G60)))</f>
        <v/>
      </c>
      <c r="DY66" s="392" t="str">
        <f ca="1">+IF(OFFSET('Hygiene Data'!$G$12,0,10*ROW('Hygiene Data'!G60))="","",OFFSET('Hygiene Data'!$G$12,0,10*ROW('Hygiene Data'!G60)))</f>
        <v/>
      </c>
      <c r="DZ66" s="392" t="str">
        <f ca="1">+IF(OFFSET('Hygiene Data'!$G$13,0,10*ROW('Hygiene Data'!G60))="","",OFFSET('Hygiene Data'!$G$13,0,10*ROW('Hygiene Data'!G60)))</f>
        <v/>
      </c>
      <c r="EA66" s="392" t="str">
        <f ca="1">+IF(OFFSET('Hygiene Data'!$H$11,0,10*ROW('Hygiene Data'!H60))="","",OFFSET('Hygiene Data'!$H$11,0,10*ROW('Hygiene Data'!H60)))</f>
        <v/>
      </c>
      <c r="EB66" s="392" t="str">
        <f ca="1">+IF(OFFSET('Hygiene Data'!$H$12,0,10*ROW('Hygiene Data'!H60))="","",OFFSET('Hygiene Data'!$H$12,0,10*ROW('Hygiene Data'!H60)))</f>
        <v/>
      </c>
      <c r="EC66" s="392" t="str">
        <f ca="1">+IF(OFFSET('Hygiene Data'!$H$13,0,10*ROW('Hygiene Data'!H60))="","",OFFSET('Hygiene Data'!$H$13,0,10*ROW('Hygiene Data'!H60)))</f>
        <v/>
      </c>
      <c r="ED66" s="392" t="str">
        <f ca="1">+IF(OFFSET('Hygiene Data'!$I$11,0,10*ROW('Hygiene Data'!I60))="","",OFFSET('Hygiene Data'!$I$11,0,10*ROW('Hygiene Data'!I60)))</f>
        <v/>
      </c>
      <c r="EE66" s="392" t="str">
        <f ca="1">+IF(OFFSET('Hygiene Data'!$I$12,0,10*ROW('Hygiene Data'!I60))="","",OFFSET('Hygiene Data'!$I$12,0,10*ROW('Hygiene Data'!I60)))</f>
        <v/>
      </c>
      <c r="EF66" s="392" t="str">
        <f ca="1">+IF(OFFSET('Hygiene Data'!$I$13,0,10*ROW('Hygiene Data'!I60))="","",OFFSET('Hygiene Data'!$I$13,0,10*ROW('Hygiene Data'!I60)))</f>
        <v/>
      </c>
    </row>
    <row r="67" spans="1:136" x14ac:dyDescent="0.25">
      <c r="A67" s="501" t="str">
        <f ca="1">+IF(OFFSET('Water Data'!$B$2,0,10*ROW('Water Data'!E61))="","",OFFSET('Water Data'!$B$2,0,10*ROW('Water Data'!E61)))</f>
        <v/>
      </c>
      <c r="B67" s="50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8" t="str">
        <f t="shared" ca="1" si="0"/>
        <v/>
      </c>
      <c r="D67" s="52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2" t="str">
        <f ca="1">+IF(OFFSET('Water Data'!$D$27,0,10*ROW('Water Data'!D61))="","",OFFSET('Water Data'!$D$27,0,10*ROW('Water Data'!D61)))</f>
        <v/>
      </c>
      <c r="BT67" s="392" t="str">
        <f ca="1">+IF(OFFSET('Water Data'!$D$28,0,10*ROW('Water Data'!D61))="","",OFFSET('Water Data'!$D$28,0,10*ROW('Water Data'!D61)))</f>
        <v/>
      </c>
      <c r="BU67" s="392" t="str">
        <f ca="1">+IF(OFFSET('Water Data'!$D$29,0,10*ROW('Water Data'!D61))="","",OFFSET('Water Data'!$D$29,0,10*ROW('Water Data'!D61)))</f>
        <v/>
      </c>
      <c r="BV67" s="392" t="str">
        <f ca="1">+IF(OFFSET('Water Data'!$E$27,0,10*ROW('Water Data'!E61))="","",OFFSET('Water Data'!$E$27,0,10*ROW('Water Data'!E61)))</f>
        <v/>
      </c>
      <c r="BW67" s="392" t="str">
        <f ca="1">+IF(OFFSET('Water Data'!$E$28,0,10*ROW('Water Data'!E61))="","",OFFSET('Water Data'!$E$28,0,10*ROW('Water Data'!E61)))</f>
        <v/>
      </c>
      <c r="BX67" s="392" t="str">
        <f ca="1">+IF(OFFSET('Water Data'!$E$29,0,10*ROW('Water Data'!E61))="","",OFFSET('Water Data'!$E$29,0,10*ROW('Water Data'!E61)))</f>
        <v/>
      </c>
      <c r="BY67" s="392" t="str">
        <f ca="1">+IF(OFFSET('Water Data'!$F$27,0,10*ROW('Water Data'!F61))="","",OFFSET('Water Data'!$F$27,0,10*ROW('Water Data'!F61)))</f>
        <v/>
      </c>
      <c r="BZ67" s="392" t="str">
        <f ca="1">+IF(OFFSET('Water Data'!$F$28,0,10*ROW('Water Data'!F61))="","",OFFSET('Water Data'!$F$28,0,10*ROW('Water Data'!F61)))</f>
        <v/>
      </c>
      <c r="CA67" s="392" t="str">
        <f ca="1">+IF(OFFSET('Water Data'!$F$29,0,10*ROW('Water Data'!F61))="","",OFFSET('Water Data'!$F$29,0,10*ROW('Water Data'!F61)))</f>
        <v/>
      </c>
      <c r="CB67" s="392" t="str">
        <f ca="1">+IF(OFFSET('Water Data'!$G$27,0,10*ROW('Water Data'!G61))="","",OFFSET('Water Data'!$G$27,0,10*ROW('Water Data'!G61)))</f>
        <v/>
      </c>
      <c r="CC67" s="392" t="str">
        <f ca="1">+IF(OFFSET('Water Data'!$G$28,0,10*ROW('Water Data'!G61))="","",OFFSET('Water Data'!$G$28,0,10*ROW('Water Data'!G61)))</f>
        <v/>
      </c>
      <c r="CD67" s="392" t="str">
        <f ca="1">+IF(OFFSET('Water Data'!$G$29,0,10*ROW('Water Data'!G61))="","",OFFSET('Water Data'!$G$29,0,10*ROW('Water Data'!G61)))</f>
        <v/>
      </c>
      <c r="CE67" s="392" t="str">
        <f ca="1">+IF(OFFSET('Water Data'!$H$27,0,10*ROW('Water Data'!H61))="","",OFFSET('Water Data'!$H$27,0,10*ROW('Water Data'!H61)))</f>
        <v/>
      </c>
      <c r="CF67" s="392" t="str">
        <f ca="1">+IF(OFFSET('Water Data'!$H$28,0,10*ROW('Water Data'!H61))="","",OFFSET('Water Data'!$H$28,0,10*ROW('Water Data'!H61)))</f>
        <v/>
      </c>
      <c r="CG67" s="392" t="str">
        <f ca="1">+IF(OFFSET('Water Data'!$H$29,0,10*ROW('Water Data'!H61))="","",OFFSET('Water Data'!$H$29,0,10*ROW('Water Data'!H61)))</f>
        <v/>
      </c>
      <c r="CH67" s="392" t="str">
        <f ca="1">+IF(OFFSET('Water Data'!$I$27,0,10*ROW('Water Data'!I61))="","",OFFSET('Water Data'!$I$27,0,10*ROW('Water Data'!I61)))</f>
        <v/>
      </c>
      <c r="CI67" s="392" t="str">
        <f ca="1">+IF(OFFSET('Water Data'!$I$28,0,10*ROW('Water Data'!I61))="","",OFFSET('Water Data'!$I$28,0,10*ROW('Water Data'!I61)))</f>
        <v/>
      </c>
      <c r="CJ67" s="392" t="str">
        <f ca="1">+IF(OFFSET('Water Data'!$I$29,0,10*ROW('Water Data'!I61))="","",OFFSET('Water Data'!$I$29,0,10*ROW('Water Data'!I61)))</f>
        <v/>
      </c>
      <c r="CK67" s="392" t="str">
        <f ca="1">+IF(OFFSET('Sanitation Data'!$D$28,0,10*ROW('Sanitation Data'!D61))="","",OFFSET('Sanitation Data'!$D$28,0,10*ROW('Sanitation Data'!D61)))</f>
        <v/>
      </c>
      <c r="CL67" s="392" t="str">
        <f ca="1">+IF(OFFSET('Sanitation Data'!$D$29,0,10*ROW('Sanitation Data'!D61))="","",OFFSET('Sanitation Data'!$D$29,0,10*ROW('Sanitation Data'!D61)))</f>
        <v/>
      </c>
      <c r="CM67" s="392" t="str">
        <f ca="1">+IF(OFFSET('Sanitation Data'!$D$30,0,10*ROW('Sanitation Data'!D61))="","",OFFSET('Sanitation Data'!$D$30,0,10*ROW('Sanitation Data'!D61)))</f>
        <v/>
      </c>
      <c r="CN67" s="392" t="str">
        <f ca="1">+IF(OFFSET('Sanitation Data'!$D$31,0,10*ROW('Sanitation Data'!D61))="","",OFFSET('Sanitation Data'!$D$31,0,10*ROW('Sanitation Data'!D61)))</f>
        <v/>
      </c>
      <c r="CO67" s="392" t="str">
        <f ca="1">+IF(OFFSET('Sanitation Data'!$D$32,0,10*ROW('Sanitation Data'!D61))="","",OFFSET('Sanitation Data'!$D$32,0,10*ROW('Sanitation Data'!D61)))</f>
        <v/>
      </c>
      <c r="CP67" s="392" t="str">
        <f ca="1">+IF(OFFSET('Sanitation Data'!$E$28,0,10*ROW('Sanitation Data'!E61))="","",OFFSET('Sanitation Data'!$E$28,0,10*ROW('Sanitation Data'!E61)))</f>
        <v/>
      </c>
      <c r="CQ67" s="392" t="str">
        <f ca="1">+IF(OFFSET('Sanitation Data'!$E$29,0,10*ROW('Sanitation Data'!E61))="","",OFFSET('Sanitation Data'!$E$29,0,10*ROW('Sanitation Data'!E61)))</f>
        <v/>
      </c>
      <c r="CR67" s="392" t="str">
        <f ca="1">+IF(OFFSET('Sanitation Data'!$E$30,0,10*ROW('Sanitation Data'!E61))="","",OFFSET('Sanitation Data'!$E$30,0,10*ROW('Sanitation Data'!E61)))</f>
        <v/>
      </c>
      <c r="CS67" s="392" t="str">
        <f ca="1">+IF(OFFSET('Sanitation Data'!$E$31,0,10*ROW('Sanitation Data'!E61))="","",OFFSET('Sanitation Data'!$E$31,0,10*ROW('Sanitation Data'!E61)))</f>
        <v/>
      </c>
      <c r="CT67" s="392" t="str">
        <f ca="1">+IF(OFFSET('Sanitation Data'!$E$32,0,10*ROW('Sanitation Data'!E61))="","",OFFSET('Sanitation Data'!$E$32,0,10*ROW('Sanitation Data'!E61)))</f>
        <v/>
      </c>
      <c r="CU67" s="392" t="str">
        <f ca="1">+IF(OFFSET('Sanitation Data'!$F$28,0,10*ROW('Sanitation Data'!F61))="","",OFFSET('Sanitation Data'!$F$28,0,10*ROW('Sanitation Data'!F61)))</f>
        <v/>
      </c>
      <c r="CV67" s="392" t="str">
        <f ca="1">+IF(OFFSET('Sanitation Data'!$F$29,0,10*ROW('Sanitation Data'!F61))="","",OFFSET('Sanitation Data'!$F$29,0,10*ROW('Sanitation Data'!F61)))</f>
        <v/>
      </c>
      <c r="CW67" s="392" t="str">
        <f ca="1">+IF(OFFSET('Sanitation Data'!$F$30,0,10*ROW('Sanitation Data'!F61))="","",OFFSET('Sanitation Data'!$F$30,0,10*ROW('Sanitation Data'!F61)))</f>
        <v/>
      </c>
      <c r="CX67" s="392" t="str">
        <f ca="1">+IF(OFFSET('Sanitation Data'!$F$31,0,10*ROW('Sanitation Data'!F61))="","",OFFSET('Sanitation Data'!$F$31,0,10*ROW('Sanitation Data'!F61)))</f>
        <v/>
      </c>
      <c r="CY67" s="392" t="str">
        <f ca="1">+IF(OFFSET('Sanitation Data'!$F$32,0,10*ROW('Sanitation Data'!F61))="","",OFFSET('Sanitation Data'!$F$32,0,10*ROW('Sanitation Data'!F61)))</f>
        <v/>
      </c>
      <c r="CZ67" s="392" t="str">
        <f ca="1">+IF(OFFSET('Sanitation Data'!$G$28,0,10*ROW('Sanitation Data'!G61))="","",OFFSET('Sanitation Data'!$G$28,0,10*ROW('Sanitation Data'!G61)))</f>
        <v/>
      </c>
      <c r="DA67" s="392" t="str">
        <f ca="1">+IF(OFFSET('Sanitation Data'!$G$29,0,10*ROW('Sanitation Data'!G61))="","",OFFSET('Sanitation Data'!$G$29,0,10*ROW('Sanitation Data'!G61)))</f>
        <v/>
      </c>
      <c r="DB67" s="392" t="str">
        <f ca="1">+IF(OFFSET('Sanitation Data'!$G$30,0,10*ROW('Sanitation Data'!G61))="","",OFFSET('Sanitation Data'!$G$30,0,10*ROW('Sanitation Data'!G61)))</f>
        <v/>
      </c>
      <c r="DC67" s="392" t="str">
        <f ca="1">+IF(OFFSET('Sanitation Data'!$G$31,0,10*ROW('Sanitation Data'!G61))="","",OFFSET('Sanitation Data'!$G$31,0,10*ROW('Sanitation Data'!G61)))</f>
        <v/>
      </c>
      <c r="DD67" s="392" t="str">
        <f ca="1">+IF(OFFSET('Sanitation Data'!$G$32,0,10*ROW('Sanitation Data'!G61))="","",OFFSET('Sanitation Data'!$G$32,0,10*ROW('Sanitation Data'!G61)))</f>
        <v/>
      </c>
      <c r="DE67" s="392" t="str">
        <f ca="1">+IF(OFFSET('Sanitation Data'!$H$28,0,10*ROW('Sanitation Data'!H61))="","",OFFSET('Sanitation Data'!$H$28,0,10*ROW('Sanitation Data'!H61)))</f>
        <v/>
      </c>
      <c r="DF67" s="392" t="str">
        <f ca="1">+IF(OFFSET('Sanitation Data'!$H$29,0,10*ROW('Sanitation Data'!H61))="","",OFFSET('Sanitation Data'!$H$29,0,10*ROW('Sanitation Data'!H61)))</f>
        <v/>
      </c>
      <c r="DG67" s="392" t="str">
        <f ca="1">+IF(OFFSET('Sanitation Data'!$H$30,0,10*ROW('Sanitation Data'!H61))="","",OFFSET('Sanitation Data'!$H$30,0,10*ROW('Sanitation Data'!H61)))</f>
        <v/>
      </c>
      <c r="DH67" s="392" t="str">
        <f ca="1">+IF(OFFSET('Sanitation Data'!$H$31,0,10*ROW('Sanitation Data'!H61))="","",OFFSET('Sanitation Data'!$H$31,0,10*ROW('Sanitation Data'!H61)))</f>
        <v/>
      </c>
      <c r="DI67" s="392" t="str">
        <f ca="1">+IF(OFFSET('Sanitation Data'!$H$32,0,10*ROW('Sanitation Data'!H61))="","",OFFSET('Sanitation Data'!$H$32,0,10*ROW('Sanitation Data'!H61)))</f>
        <v/>
      </c>
      <c r="DJ67" s="392" t="str">
        <f ca="1">+IF(OFFSET('Sanitation Data'!$I$28,0,10*ROW('Sanitation Data'!I61))="","",OFFSET('Sanitation Data'!$I$28,0,10*ROW('Sanitation Data'!I61)))</f>
        <v/>
      </c>
      <c r="DK67" s="392" t="str">
        <f ca="1">+IF(OFFSET('Sanitation Data'!$I$29,0,10*ROW('Sanitation Data'!I61))="","",OFFSET('Sanitation Data'!$I$29,0,10*ROW('Sanitation Data'!I61)))</f>
        <v/>
      </c>
      <c r="DL67" s="392" t="str">
        <f ca="1">+IF(OFFSET('Sanitation Data'!$I$30,0,10*ROW('Sanitation Data'!I61))="","",OFFSET('Sanitation Data'!$I$30,0,10*ROW('Sanitation Data'!I61)))</f>
        <v/>
      </c>
      <c r="DM67" s="392" t="str">
        <f ca="1">+IF(OFFSET('Sanitation Data'!$I$31,0,10*ROW('Sanitation Data'!I61))="","",OFFSET('Sanitation Data'!$I$31,0,10*ROW('Sanitation Data'!I61)))</f>
        <v/>
      </c>
      <c r="DN67" s="392" t="str">
        <f ca="1">+IF(OFFSET('Sanitation Data'!$I$32,0,10*ROW('Sanitation Data'!I61))="","",OFFSET('Sanitation Data'!$I$32,0,10*ROW('Sanitation Data'!I61)))</f>
        <v/>
      </c>
      <c r="DO67" s="392" t="str">
        <f ca="1">+IF(OFFSET('Hygiene Data'!$D$11,0,10*ROW('Hygiene Data'!D61))="","",OFFSET('Hygiene Data'!$D$11,0,10*ROW('Hygiene Data'!D61)))</f>
        <v/>
      </c>
      <c r="DP67" s="392" t="str">
        <f ca="1">+IF(OFFSET('Hygiene Data'!$D$12,0,10*ROW('Hygiene Data'!D61))="","",OFFSET('Hygiene Data'!$D$12,0,10*ROW('Hygiene Data'!D61)))</f>
        <v/>
      </c>
      <c r="DQ67" s="392" t="str">
        <f ca="1">+IF(OFFSET('Hygiene Data'!$D$13,0,10*ROW('Hygiene Data'!D61))="","",OFFSET('Hygiene Data'!$D$13,0,10*ROW('Hygiene Data'!D61)))</f>
        <v/>
      </c>
      <c r="DR67" s="392" t="str">
        <f ca="1">+IF(OFFSET('Hygiene Data'!$E$11,0,10*ROW('Hygiene Data'!E61))="","",OFFSET('Hygiene Data'!$E$11,0,10*ROW('Hygiene Data'!E61)))</f>
        <v/>
      </c>
      <c r="DS67" s="392" t="str">
        <f ca="1">+IF(OFFSET('Hygiene Data'!$E$12,0,10*ROW('Hygiene Data'!E61))="","",OFFSET('Hygiene Data'!$E$12,0,10*ROW('Hygiene Data'!E61)))</f>
        <v/>
      </c>
      <c r="DT67" s="392" t="str">
        <f ca="1">+IF(OFFSET('Hygiene Data'!$E$13,0,10*ROW('Hygiene Data'!E61))="","",OFFSET('Hygiene Data'!$E$13,0,10*ROW('Hygiene Data'!E61)))</f>
        <v/>
      </c>
      <c r="DU67" s="392" t="str">
        <f ca="1">+IF(OFFSET('Hygiene Data'!$F$11,0,10*ROW('Hygiene Data'!F61))="","",OFFSET('Hygiene Data'!$F$11,0,10*ROW('Hygiene Data'!F61)))</f>
        <v/>
      </c>
      <c r="DV67" s="392" t="str">
        <f ca="1">+IF(OFFSET('Hygiene Data'!$F$12,0,10*ROW('Hygiene Data'!F61))="","",OFFSET('Hygiene Data'!$F$12,0,10*ROW('Hygiene Data'!F61)))</f>
        <v/>
      </c>
      <c r="DW67" s="392" t="str">
        <f ca="1">+IF(OFFSET('Hygiene Data'!$F$13,0,10*ROW('Hygiene Data'!F61))="","",OFFSET('Hygiene Data'!$F$13,0,10*ROW('Hygiene Data'!F61)))</f>
        <v/>
      </c>
      <c r="DX67" s="392" t="str">
        <f ca="1">+IF(OFFSET('Hygiene Data'!$G$11,0,10*ROW('Hygiene Data'!G61))="","",OFFSET('Hygiene Data'!$G$11,0,10*ROW('Hygiene Data'!G61)))</f>
        <v/>
      </c>
      <c r="DY67" s="392" t="str">
        <f ca="1">+IF(OFFSET('Hygiene Data'!$G$12,0,10*ROW('Hygiene Data'!G61))="","",OFFSET('Hygiene Data'!$G$12,0,10*ROW('Hygiene Data'!G61)))</f>
        <v/>
      </c>
      <c r="DZ67" s="392" t="str">
        <f ca="1">+IF(OFFSET('Hygiene Data'!$G$13,0,10*ROW('Hygiene Data'!G61))="","",OFFSET('Hygiene Data'!$G$13,0,10*ROW('Hygiene Data'!G61)))</f>
        <v/>
      </c>
      <c r="EA67" s="392" t="str">
        <f ca="1">+IF(OFFSET('Hygiene Data'!$H$11,0,10*ROW('Hygiene Data'!H61))="","",OFFSET('Hygiene Data'!$H$11,0,10*ROW('Hygiene Data'!H61)))</f>
        <v/>
      </c>
      <c r="EB67" s="392" t="str">
        <f ca="1">+IF(OFFSET('Hygiene Data'!$H$12,0,10*ROW('Hygiene Data'!H61))="","",OFFSET('Hygiene Data'!$H$12,0,10*ROW('Hygiene Data'!H61)))</f>
        <v/>
      </c>
      <c r="EC67" s="392" t="str">
        <f ca="1">+IF(OFFSET('Hygiene Data'!$H$13,0,10*ROW('Hygiene Data'!H61))="","",OFFSET('Hygiene Data'!$H$13,0,10*ROW('Hygiene Data'!H61)))</f>
        <v/>
      </c>
      <c r="ED67" s="392" t="str">
        <f ca="1">+IF(OFFSET('Hygiene Data'!$I$11,0,10*ROW('Hygiene Data'!I61))="","",OFFSET('Hygiene Data'!$I$11,0,10*ROW('Hygiene Data'!I61)))</f>
        <v/>
      </c>
      <c r="EE67" s="392" t="str">
        <f ca="1">+IF(OFFSET('Hygiene Data'!$I$12,0,10*ROW('Hygiene Data'!I61))="","",OFFSET('Hygiene Data'!$I$12,0,10*ROW('Hygiene Data'!I61)))</f>
        <v/>
      </c>
      <c r="EF67" s="392" t="str">
        <f ca="1">+IF(OFFSET('Hygiene Data'!$I$13,0,10*ROW('Hygiene Data'!I61))="","",OFFSET('Hygiene Data'!$I$13,0,10*ROW('Hygiene Data'!I61)))</f>
        <v/>
      </c>
    </row>
    <row r="68" spans="1:136" x14ac:dyDescent="0.25">
      <c r="A68" s="501" t="str">
        <f ca="1">+IF(OFFSET('Water Data'!$B$2,0,10*ROW('Water Data'!E62))="","",OFFSET('Water Data'!$B$2,0,10*ROW('Water Data'!E62)))</f>
        <v/>
      </c>
      <c r="B68" s="50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8" t="str">
        <f t="shared" ca="1" si="0"/>
        <v/>
      </c>
      <c r="D68" s="52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2" t="str">
        <f ca="1">+IF(OFFSET('Water Data'!$D$27,0,10*ROW('Water Data'!D62))="","",OFFSET('Water Data'!$D$27,0,10*ROW('Water Data'!D62)))</f>
        <v/>
      </c>
      <c r="BT68" s="392" t="str">
        <f ca="1">+IF(OFFSET('Water Data'!$D$28,0,10*ROW('Water Data'!D62))="","",OFFSET('Water Data'!$D$28,0,10*ROW('Water Data'!D62)))</f>
        <v/>
      </c>
      <c r="BU68" s="392" t="str">
        <f ca="1">+IF(OFFSET('Water Data'!$D$29,0,10*ROW('Water Data'!D62))="","",OFFSET('Water Data'!$D$29,0,10*ROW('Water Data'!D62)))</f>
        <v/>
      </c>
      <c r="BV68" s="392" t="str">
        <f ca="1">+IF(OFFSET('Water Data'!$E$27,0,10*ROW('Water Data'!E62))="","",OFFSET('Water Data'!$E$27,0,10*ROW('Water Data'!E62)))</f>
        <v/>
      </c>
      <c r="BW68" s="392" t="str">
        <f ca="1">+IF(OFFSET('Water Data'!$E$28,0,10*ROW('Water Data'!E62))="","",OFFSET('Water Data'!$E$28,0,10*ROW('Water Data'!E62)))</f>
        <v/>
      </c>
      <c r="BX68" s="392" t="str">
        <f ca="1">+IF(OFFSET('Water Data'!$E$29,0,10*ROW('Water Data'!E62))="","",OFFSET('Water Data'!$E$29,0,10*ROW('Water Data'!E62)))</f>
        <v/>
      </c>
      <c r="BY68" s="392" t="str">
        <f ca="1">+IF(OFFSET('Water Data'!$F$27,0,10*ROW('Water Data'!F62))="","",OFFSET('Water Data'!$F$27,0,10*ROW('Water Data'!F62)))</f>
        <v/>
      </c>
      <c r="BZ68" s="392" t="str">
        <f ca="1">+IF(OFFSET('Water Data'!$F$28,0,10*ROW('Water Data'!F62))="","",OFFSET('Water Data'!$F$28,0,10*ROW('Water Data'!F62)))</f>
        <v/>
      </c>
      <c r="CA68" s="392" t="str">
        <f ca="1">+IF(OFFSET('Water Data'!$F$29,0,10*ROW('Water Data'!F62))="","",OFFSET('Water Data'!$F$29,0,10*ROW('Water Data'!F62)))</f>
        <v/>
      </c>
      <c r="CB68" s="392" t="str">
        <f ca="1">+IF(OFFSET('Water Data'!$G$27,0,10*ROW('Water Data'!G62))="","",OFFSET('Water Data'!$G$27,0,10*ROW('Water Data'!G62)))</f>
        <v/>
      </c>
      <c r="CC68" s="392" t="str">
        <f ca="1">+IF(OFFSET('Water Data'!$G$28,0,10*ROW('Water Data'!G62))="","",OFFSET('Water Data'!$G$28,0,10*ROW('Water Data'!G62)))</f>
        <v/>
      </c>
      <c r="CD68" s="392" t="str">
        <f ca="1">+IF(OFFSET('Water Data'!$G$29,0,10*ROW('Water Data'!G62))="","",OFFSET('Water Data'!$G$29,0,10*ROW('Water Data'!G62)))</f>
        <v/>
      </c>
      <c r="CE68" s="392" t="str">
        <f ca="1">+IF(OFFSET('Water Data'!$H$27,0,10*ROW('Water Data'!H62))="","",OFFSET('Water Data'!$H$27,0,10*ROW('Water Data'!H62)))</f>
        <v/>
      </c>
      <c r="CF68" s="392" t="str">
        <f ca="1">+IF(OFFSET('Water Data'!$H$28,0,10*ROW('Water Data'!H62))="","",OFFSET('Water Data'!$H$28,0,10*ROW('Water Data'!H62)))</f>
        <v/>
      </c>
      <c r="CG68" s="392" t="str">
        <f ca="1">+IF(OFFSET('Water Data'!$H$29,0,10*ROW('Water Data'!H62))="","",OFFSET('Water Data'!$H$29,0,10*ROW('Water Data'!H62)))</f>
        <v/>
      </c>
      <c r="CH68" s="392" t="str">
        <f ca="1">+IF(OFFSET('Water Data'!$I$27,0,10*ROW('Water Data'!I62))="","",OFFSET('Water Data'!$I$27,0,10*ROW('Water Data'!I62)))</f>
        <v/>
      </c>
      <c r="CI68" s="392" t="str">
        <f ca="1">+IF(OFFSET('Water Data'!$I$28,0,10*ROW('Water Data'!I62))="","",OFFSET('Water Data'!$I$28,0,10*ROW('Water Data'!I62)))</f>
        <v/>
      </c>
      <c r="CJ68" s="392" t="str">
        <f ca="1">+IF(OFFSET('Water Data'!$I$29,0,10*ROW('Water Data'!I62))="","",OFFSET('Water Data'!$I$29,0,10*ROW('Water Data'!I62)))</f>
        <v/>
      </c>
      <c r="CK68" s="392" t="str">
        <f ca="1">+IF(OFFSET('Sanitation Data'!$D$28,0,10*ROW('Sanitation Data'!D62))="","",OFFSET('Sanitation Data'!$D$28,0,10*ROW('Sanitation Data'!D62)))</f>
        <v/>
      </c>
      <c r="CL68" s="392" t="str">
        <f ca="1">+IF(OFFSET('Sanitation Data'!$D$29,0,10*ROW('Sanitation Data'!D62))="","",OFFSET('Sanitation Data'!$D$29,0,10*ROW('Sanitation Data'!D62)))</f>
        <v/>
      </c>
      <c r="CM68" s="392" t="str">
        <f ca="1">+IF(OFFSET('Sanitation Data'!$D$30,0,10*ROW('Sanitation Data'!D62))="","",OFFSET('Sanitation Data'!$D$30,0,10*ROW('Sanitation Data'!D62)))</f>
        <v/>
      </c>
      <c r="CN68" s="392" t="str">
        <f ca="1">+IF(OFFSET('Sanitation Data'!$D$31,0,10*ROW('Sanitation Data'!D62))="","",OFFSET('Sanitation Data'!$D$31,0,10*ROW('Sanitation Data'!D62)))</f>
        <v/>
      </c>
      <c r="CO68" s="392" t="str">
        <f ca="1">+IF(OFFSET('Sanitation Data'!$D$32,0,10*ROW('Sanitation Data'!D62))="","",OFFSET('Sanitation Data'!$D$32,0,10*ROW('Sanitation Data'!D62)))</f>
        <v/>
      </c>
      <c r="CP68" s="392" t="str">
        <f ca="1">+IF(OFFSET('Sanitation Data'!$E$28,0,10*ROW('Sanitation Data'!E62))="","",OFFSET('Sanitation Data'!$E$28,0,10*ROW('Sanitation Data'!E62)))</f>
        <v/>
      </c>
      <c r="CQ68" s="392" t="str">
        <f ca="1">+IF(OFFSET('Sanitation Data'!$E$29,0,10*ROW('Sanitation Data'!E62))="","",OFFSET('Sanitation Data'!$E$29,0,10*ROW('Sanitation Data'!E62)))</f>
        <v/>
      </c>
      <c r="CR68" s="392" t="str">
        <f ca="1">+IF(OFFSET('Sanitation Data'!$E$30,0,10*ROW('Sanitation Data'!E62))="","",OFFSET('Sanitation Data'!$E$30,0,10*ROW('Sanitation Data'!E62)))</f>
        <v/>
      </c>
      <c r="CS68" s="392" t="str">
        <f ca="1">+IF(OFFSET('Sanitation Data'!$E$31,0,10*ROW('Sanitation Data'!E62))="","",OFFSET('Sanitation Data'!$E$31,0,10*ROW('Sanitation Data'!E62)))</f>
        <v/>
      </c>
      <c r="CT68" s="392" t="str">
        <f ca="1">+IF(OFFSET('Sanitation Data'!$E$32,0,10*ROW('Sanitation Data'!E62))="","",OFFSET('Sanitation Data'!$E$32,0,10*ROW('Sanitation Data'!E62)))</f>
        <v/>
      </c>
      <c r="CU68" s="392" t="str">
        <f ca="1">+IF(OFFSET('Sanitation Data'!$F$28,0,10*ROW('Sanitation Data'!F62))="","",OFFSET('Sanitation Data'!$F$28,0,10*ROW('Sanitation Data'!F62)))</f>
        <v/>
      </c>
      <c r="CV68" s="392" t="str">
        <f ca="1">+IF(OFFSET('Sanitation Data'!$F$29,0,10*ROW('Sanitation Data'!F62))="","",OFFSET('Sanitation Data'!$F$29,0,10*ROW('Sanitation Data'!F62)))</f>
        <v/>
      </c>
      <c r="CW68" s="392" t="str">
        <f ca="1">+IF(OFFSET('Sanitation Data'!$F$30,0,10*ROW('Sanitation Data'!F62))="","",OFFSET('Sanitation Data'!$F$30,0,10*ROW('Sanitation Data'!F62)))</f>
        <v/>
      </c>
      <c r="CX68" s="392" t="str">
        <f ca="1">+IF(OFFSET('Sanitation Data'!$F$31,0,10*ROW('Sanitation Data'!F62))="","",OFFSET('Sanitation Data'!$F$31,0,10*ROW('Sanitation Data'!F62)))</f>
        <v/>
      </c>
      <c r="CY68" s="392" t="str">
        <f ca="1">+IF(OFFSET('Sanitation Data'!$F$32,0,10*ROW('Sanitation Data'!F62))="","",OFFSET('Sanitation Data'!$F$32,0,10*ROW('Sanitation Data'!F62)))</f>
        <v/>
      </c>
      <c r="CZ68" s="392" t="str">
        <f ca="1">+IF(OFFSET('Sanitation Data'!$G$28,0,10*ROW('Sanitation Data'!G62))="","",OFFSET('Sanitation Data'!$G$28,0,10*ROW('Sanitation Data'!G62)))</f>
        <v/>
      </c>
      <c r="DA68" s="392" t="str">
        <f ca="1">+IF(OFFSET('Sanitation Data'!$G$29,0,10*ROW('Sanitation Data'!G62))="","",OFFSET('Sanitation Data'!$G$29,0,10*ROW('Sanitation Data'!G62)))</f>
        <v/>
      </c>
      <c r="DB68" s="392" t="str">
        <f ca="1">+IF(OFFSET('Sanitation Data'!$G$30,0,10*ROW('Sanitation Data'!G62))="","",OFFSET('Sanitation Data'!$G$30,0,10*ROW('Sanitation Data'!G62)))</f>
        <v/>
      </c>
      <c r="DC68" s="392" t="str">
        <f ca="1">+IF(OFFSET('Sanitation Data'!$G$31,0,10*ROW('Sanitation Data'!G62))="","",OFFSET('Sanitation Data'!$G$31,0,10*ROW('Sanitation Data'!G62)))</f>
        <v/>
      </c>
      <c r="DD68" s="392" t="str">
        <f ca="1">+IF(OFFSET('Sanitation Data'!$G$32,0,10*ROW('Sanitation Data'!G62))="","",OFFSET('Sanitation Data'!$G$32,0,10*ROW('Sanitation Data'!G62)))</f>
        <v/>
      </c>
      <c r="DE68" s="392" t="str">
        <f ca="1">+IF(OFFSET('Sanitation Data'!$H$28,0,10*ROW('Sanitation Data'!H62))="","",OFFSET('Sanitation Data'!$H$28,0,10*ROW('Sanitation Data'!H62)))</f>
        <v/>
      </c>
      <c r="DF68" s="392" t="str">
        <f ca="1">+IF(OFFSET('Sanitation Data'!$H$29,0,10*ROW('Sanitation Data'!H62))="","",OFFSET('Sanitation Data'!$H$29,0,10*ROW('Sanitation Data'!H62)))</f>
        <v/>
      </c>
      <c r="DG68" s="392" t="str">
        <f ca="1">+IF(OFFSET('Sanitation Data'!$H$30,0,10*ROW('Sanitation Data'!H62))="","",OFFSET('Sanitation Data'!$H$30,0,10*ROW('Sanitation Data'!H62)))</f>
        <v/>
      </c>
      <c r="DH68" s="392" t="str">
        <f ca="1">+IF(OFFSET('Sanitation Data'!$H$31,0,10*ROW('Sanitation Data'!H62))="","",OFFSET('Sanitation Data'!$H$31,0,10*ROW('Sanitation Data'!H62)))</f>
        <v/>
      </c>
      <c r="DI68" s="392" t="str">
        <f ca="1">+IF(OFFSET('Sanitation Data'!$H$32,0,10*ROW('Sanitation Data'!H62))="","",OFFSET('Sanitation Data'!$H$32,0,10*ROW('Sanitation Data'!H62)))</f>
        <v/>
      </c>
      <c r="DJ68" s="392" t="str">
        <f ca="1">+IF(OFFSET('Sanitation Data'!$I$28,0,10*ROW('Sanitation Data'!I62))="","",OFFSET('Sanitation Data'!$I$28,0,10*ROW('Sanitation Data'!I62)))</f>
        <v/>
      </c>
      <c r="DK68" s="392" t="str">
        <f ca="1">+IF(OFFSET('Sanitation Data'!$I$29,0,10*ROW('Sanitation Data'!I62))="","",OFFSET('Sanitation Data'!$I$29,0,10*ROW('Sanitation Data'!I62)))</f>
        <v/>
      </c>
      <c r="DL68" s="392" t="str">
        <f ca="1">+IF(OFFSET('Sanitation Data'!$I$30,0,10*ROW('Sanitation Data'!I62))="","",OFFSET('Sanitation Data'!$I$30,0,10*ROW('Sanitation Data'!I62)))</f>
        <v/>
      </c>
      <c r="DM68" s="392" t="str">
        <f ca="1">+IF(OFFSET('Sanitation Data'!$I$31,0,10*ROW('Sanitation Data'!I62))="","",OFFSET('Sanitation Data'!$I$31,0,10*ROW('Sanitation Data'!I62)))</f>
        <v/>
      </c>
      <c r="DN68" s="392" t="str">
        <f ca="1">+IF(OFFSET('Sanitation Data'!$I$32,0,10*ROW('Sanitation Data'!I62))="","",OFFSET('Sanitation Data'!$I$32,0,10*ROW('Sanitation Data'!I62)))</f>
        <v/>
      </c>
      <c r="DO68" s="392" t="str">
        <f ca="1">+IF(OFFSET('Hygiene Data'!$D$11,0,10*ROW('Hygiene Data'!D62))="","",OFFSET('Hygiene Data'!$D$11,0,10*ROW('Hygiene Data'!D62)))</f>
        <v/>
      </c>
      <c r="DP68" s="392" t="str">
        <f ca="1">+IF(OFFSET('Hygiene Data'!$D$12,0,10*ROW('Hygiene Data'!D62))="","",OFFSET('Hygiene Data'!$D$12,0,10*ROW('Hygiene Data'!D62)))</f>
        <v/>
      </c>
      <c r="DQ68" s="392" t="str">
        <f ca="1">+IF(OFFSET('Hygiene Data'!$D$13,0,10*ROW('Hygiene Data'!D62))="","",OFFSET('Hygiene Data'!$D$13,0,10*ROW('Hygiene Data'!D62)))</f>
        <v/>
      </c>
      <c r="DR68" s="392" t="str">
        <f ca="1">+IF(OFFSET('Hygiene Data'!$E$11,0,10*ROW('Hygiene Data'!E62))="","",OFFSET('Hygiene Data'!$E$11,0,10*ROW('Hygiene Data'!E62)))</f>
        <v/>
      </c>
      <c r="DS68" s="392" t="str">
        <f ca="1">+IF(OFFSET('Hygiene Data'!$E$12,0,10*ROW('Hygiene Data'!E62))="","",OFFSET('Hygiene Data'!$E$12,0,10*ROW('Hygiene Data'!E62)))</f>
        <v/>
      </c>
      <c r="DT68" s="392" t="str">
        <f ca="1">+IF(OFFSET('Hygiene Data'!$E$13,0,10*ROW('Hygiene Data'!E62))="","",OFFSET('Hygiene Data'!$E$13,0,10*ROW('Hygiene Data'!E62)))</f>
        <v/>
      </c>
      <c r="DU68" s="392" t="str">
        <f ca="1">+IF(OFFSET('Hygiene Data'!$F$11,0,10*ROW('Hygiene Data'!F62))="","",OFFSET('Hygiene Data'!$F$11,0,10*ROW('Hygiene Data'!F62)))</f>
        <v/>
      </c>
      <c r="DV68" s="392" t="str">
        <f ca="1">+IF(OFFSET('Hygiene Data'!$F$12,0,10*ROW('Hygiene Data'!F62))="","",OFFSET('Hygiene Data'!$F$12,0,10*ROW('Hygiene Data'!F62)))</f>
        <v/>
      </c>
      <c r="DW68" s="392" t="str">
        <f ca="1">+IF(OFFSET('Hygiene Data'!$F$13,0,10*ROW('Hygiene Data'!F62))="","",OFFSET('Hygiene Data'!$F$13,0,10*ROW('Hygiene Data'!F62)))</f>
        <v/>
      </c>
      <c r="DX68" s="392" t="str">
        <f ca="1">+IF(OFFSET('Hygiene Data'!$G$11,0,10*ROW('Hygiene Data'!G62))="","",OFFSET('Hygiene Data'!$G$11,0,10*ROW('Hygiene Data'!G62)))</f>
        <v/>
      </c>
      <c r="DY68" s="392" t="str">
        <f ca="1">+IF(OFFSET('Hygiene Data'!$G$12,0,10*ROW('Hygiene Data'!G62))="","",OFFSET('Hygiene Data'!$G$12,0,10*ROW('Hygiene Data'!G62)))</f>
        <v/>
      </c>
      <c r="DZ68" s="392" t="str">
        <f ca="1">+IF(OFFSET('Hygiene Data'!$G$13,0,10*ROW('Hygiene Data'!G62))="","",OFFSET('Hygiene Data'!$G$13,0,10*ROW('Hygiene Data'!G62)))</f>
        <v/>
      </c>
      <c r="EA68" s="392" t="str">
        <f ca="1">+IF(OFFSET('Hygiene Data'!$H$11,0,10*ROW('Hygiene Data'!H62))="","",OFFSET('Hygiene Data'!$H$11,0,10*ROW('Hygiene Data'!H62)))</f>
        <v/>
      </c>
      <c r="EB68" s="392" t="str">
        <f ca="1">+IF(OFFSET('Hygiene Data'!$H$12,0,10*ROW('Hygiene Data'!H62))="","",OFFSET('Hygiene Data'!$H$12,0,10*ROW('Hygiene Data'!H62)))</f>
        <v/>
      </c>
      <c r="EC68" s="392" t="str">
        <f ca="1">+IF(OFFSET('Hygiene Data'!$H$13,0,10*ROW('Hygiene Data'!H62))="","",OFFSET('Hygiene Data'!$H$13,0,10*ROW('Hygiene Data'!H62)))</f>
        <v/>
      </c>
      <c r="ED68" s="392" t="str">
        <f ca="1">+IF(OFFSET('Hygiene Data'!$I$11,0,10*ROW('Hygiene Data'!I62))="","",OFFSET('Hygiene Data'!$I$11,0,10*ROW('Hygiene Data'!I62)))</f>
        <v/>
      </c>
      <c r="EE68" s="392" t="str">
        <f ca="1">+IF(OFFSET('Hygiene Data'!$I$12,0,10*ROW('Hygiene Data'!I62))="","",OFFSET('Hygiene Data'!$I$12,0,10*ROW('Hygiene Data'!I62)))</f>
        <v/>
      </c>
      <c r="EF68" s="392" t="str">
        <f ca="1">+IF(OFFSET('Hygiene Data'!$I$13,0,10*ROW('Hygiene Data'!I62))="","",OFFSET('Hygiene Data'!$I$13,0,10*ROW('Hygiene Data'!I62)))</f>
        <v/>
      </c>
    </row>
    <row r="69" spans="1:136" x14ac:dyDescent="0.25">
      <c r="A69" s="501" t="str">
        <f ca="1">+IF(OFFSET('Water Data'!$B$2,0,10*ROW('Water Data'!E63))="","",OFFSET('Water Data'!$B$2,0,10*ROW('Water Data'!E63)))</f>
        <v/>
      </c>
      <c r="B69" s="50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8" t="str">
        <f t="shared" ca="1" si="0"/>
        <v/>
      </c>
      <c r="D69" s="52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2" t="str">
        <f ca="1">+IF(OFFSET('Water Data'!$D$27,0,10*ROW('Water Data'!D63))="","",OFFSET('Water Data'!$D$27,0,10*ROW('Water Data'!D63)))</f>
        <v/>
      </c>
      <c r="BT69" s="392" t="str">
        <f ca="1">+IF(OFFSET('Water Data'!$D$28,0,10*ROW('Water Data'!D63))="","",OFFSET('Water Data'!$D$28,0,10*ROW('Water Data'!D63)))</f>
        <v/>
      </c>
      <c r="BU69" s="392" t="str">
        <f ca="1">+IF(OFFSET('Water Data'!$D$29,0,10*ROW('Water Data'!D63))="","",OFFSET('Water Data'!$D$29,0,10*ROW('Water Data'!D63)))</f>
        <v/>
      </c>
      <c r="BV69" s="392" t="str">
        <f ca="1">+IF(OFFSET('Water Data'!$E$27,0,10*ROW('Water Data'!E63))="","",OFFSET('Water Data'!$E$27,0,10*ROW('Water Data'!E63)))</f>
        <v/>
      </c>
      <c r="BW69" s="392" t="str">
        <f ca="1">+IF(OFFSET('Water Data'!$E$28,0,10*ROW('Water Data'!E63))="","",OFFSET('Water Data'!$E$28,0,10*ROW('Water Data'!E63)))</f>
        <v/>
      </c>
      <c r="BX69" s="392" t="str">
        <f ca="1">+IF(OFFSET('Water Data'!$E$29,0,10*ROW('Water Data'!E63))="","",OFFSET('Water Data'!$E$29,0,10*ROW('Water Data'!E63)))</f>
        <v/>
      </c>
      <c r="BY69" s="392" t="str">
        <f ca="1">+IF(OFFSET('Water Data'!$F$27,0,10*ROW('Water Data'!F63))="","",OFFSET('Water Data'!$F$27,0,10*ROW('Water Data'!F63)))</f>
        <v/>
      </c>
      <c r="BZ69" s="392" t="str">
        <f ca="1">+IF(OFFSET('Water Data'!$F$28,0,10*ROW('Water Data'!F63))="","",OFFSET('Water Data'!$F$28,0,10*ROW('Water Data'!F63)))</f>
        <v/>
      </c>
      <c r="CA69" s="392" t="str">
        <f ca="1">+IF(OFFSET('Water Data'!$F$29,0,10*ROW('Water Data'!F63))="","",OFFSET('Water Data'!$F$29,0,10*ROW('Water Data'!F63)))</f>
        <v/>
      </c>
      <c r="CB69" s="392" t="str">
        <f ca="1">+IF(OFFSET('Water Data'!$G$27,0,10*ROW('Water Data'!G63))="","",OFFSET('Water Data'!$G$27,0,10*ROW('Water Data'!G63)))</f>
        <v/>
      </c>
      <c r="CC69" s="392" t="str">
        <f ca="1">+IF(OFFSET('Water Data'!$G$28,0,10*ROW('Water Data'!G63))="","",OFFSET('Water Data'!$G$28,0,10*ROW('Water Data'!G63)))</f>
        <v/>
      </c>
      <c r="CD69" s="392" t="str">
        <f ca="1">+IF(OFFSET('Water Data'!$G$29,0,10*ROW('Water Data'!G63))="","",OFFSET('Water Data'!$G$29,0,10*ROW('Water Data'!G63)))</f>
        <v/>
      </c>
      <c r="CE69" s="392" t="str">
        <f ca="1">+IF(OFFSET('Water Data'!$H$27,0,10*ROW('Water Data'!H63))="","",OFFSET('Water Data'!$H$27,0,10*ROW('Water Data'!H63)))</f>
        <v/>
      </c>
      <c r="CF69" s="392" t="str">
        <f ca="1">+IF(OFFSET('Water Data'!$H$28,0,10*ROW('Water Data'!H63))="","",OFFSET('Water Data'!$H$28,0,10*ROW('Water Data'!H63)))</f>
        <v/>
      </c>
      <c r="CG69" s="392" t="str">
        <f ca="1">+IF(OFFSET('Water Data'!$H$29,0,10*ROW('Water Data'!H63))="","",OFFSET('Water Data'!$H$29,0,10*ROW('Water Data'!H63)))</f>
        <v/>
      </c>
      <c r="CH69" s="392" t="str">
        <f ca="1">+IF(OFFSET('Water Data'!$I$27,0,10*ROW('Water Data'!I63))="","",OFFSET('Water Data'!$I$27,0,10*ROW('Water Data'!I63)))</f>
        <v/>
      </c>
      <c r="CI69" s="392" t="str">
        <f ca="1">+IF(OFFSET('Water Data'!$I$28,0,10*ROW('Water Data'!I63))="","",OFFSET('Water Data'!$I$28,0,10*ROW('Water Data'!I63)))</f>
        <v/>
      </c>
      <c r="CJ69" s="392" t="str">
        <f ca="1">+IF(OFFSET('Water Data'!$I$29,0,10*ROW('Water Data'!I63))="","",OFFSET('Water Data'!$I$29,0,10*ROW('Water Data'!I63)))</f>
        <v/>
      </c>
      <c r="CK69" s="392" t="str">
        <f ca="1">+IF(OFFSET('Sanitation Data'!$D$28,0,10*ROW('Sanitation Data'!D63))="","",OFFSET('Sanitation Data'!$D$28,0,10*ROW('Sanitation Data'!D63)))</f>
        <v/>
      </c>
      <c r="CL69" s="392" t="str">
        <f ca="1">+IF(OFFSET('Sanitation Data'!$D$29,0,10*ROW('Sanitation Data'!D63))="","",OFFSET('Sanitation Data'!$D$29,0,10*ROW('Sanitation Data'!D63)))</f>
        <v/>
      </c>
      <c r="CM69" s="392" t="str">
        <f ca="1">+IF(OFFSET('Sanitation Data'!$D$30,0,10*ROW('Sanitation Data'!D63))="","",OFFSET('Sanitation Data'!$D$30,0,10*ROW('Sanitation Data'!D63)))</f>
        <v/>
      </c>
      <c r="CN69" s="392" t="str">
        <f ca="1">+IF(OFFSET('Sanitation Data'!$D$31,0,10*ROW('Sanitation Data'!D63))="","",OFFSET('Sanitation Data'!$D$31,0,10*ROW('Sanitation Data'!D63)))</f>
        <v/>
      </c>
      <c r="CO69" s="392" t="str">
        <f ca="1">+IF(OFFSET('Sanitation Data'!$D$32,0,10*ROW('Sanitation Data'!D63))="","",OFFSET('Sanitation Data'!$D$32,0,10*ROW('Sanitation Data'!D63)))</f>
        <v/>
      </c>
      <c r="CP69" s="392" t="str">
        <f ca="1">+IF(OFFSET('Sanitation Data'!$E$28,0,10*ROW('Sanitation Data'!E63))="","",OFFSET('Sanitation Data'!$E$28,0,10*ROW('Sanitation Data'!E63)))</f>
        <v/>
      </c>
      <c r="CQ69" s="392" t="str">
        <f ca="1">+IF(OFFSET('Sanitation Data'!$E$29,0,10*ROW('Sanitation Data'!E63))="","",OFFSET('Sanitation Data'!$E$29,0,10*ROW('Sanitation Data'!E63)))</f>
        <v/>
      </c>
      <c r="CR69" s="392" t="str">
        <f ca="1">+IF(OFFSET('Sanitation Data'!$E$30,0,10*ROW('Sanitation Data'!E63))="","",OFFSET('Sanitation Data'!$E$30,0,10*ROW('Sanitation Data'!E63)))</f>
        <v/>
      </c>
      <c r="CS69" s="392" t="str">
        <f ca="1">+IF(OFFSET('Sanitation Data'!$E$31,0,10*ROW('Sanitation Data'!E63))="","",OFFSET('Sanitation Data'!$E$31,0,10*ROW('Sanitation Data'!E63)))</f>
        <v/>
      </c>
      <c r="CT69" s="392" t="str">
        <f ca="1">+IF(OFFSET('Sanitation Data'!$E$32,0,10*ROW('Sanitation Data'!E63))="","",OFFSET('Sanitation Data'!$E$32,0,10*ROW('Sanitation Data'!E63)))</f>
        <v/>
      </c>
      <c r="CU69" s="392" t="str">
        <f ca="1">+IF(OFFSET('Sanitation Data'!$F$28,0,10*ROW('Sanitation Data'!F63))="","",OFFSET('Sanitation Data'!$F$28,0,10*ROW('Sanitation Data'!F63)))</f>
        <v/>
      </c>
      <c r="CV69" s="392" t="str">
        <f ca="1">+IF(OFFSET('Sanitation Data'!$F$29,0,10*ROW('Sanitation Data'!F63))="","",OFFSET('Sanitation Data'!$F$29,0,10*ROW('Sanitation Data'!F63)))</f>
        <v/>
      </c>
      <c r="CW69" s="392" t="str">
        <f ca="1">+IF(OFFSET('Sanitation Data'!$F$30,0,10*ROW('Sanitation Data'!F63))="","",OFFSET('Sanitation Data'!$F$30,0,10*ROW('Sanitation Data'!F63)))</f>
        <v/>
      </c>
      <c r="CX69" s="392" t="str">
        <f ca="1">+IF(OFFSET('Sanitation Data'!$F$31,0,10*ROW('Sanitation Data'!F63))="","",OFFSET('Sanitation Data'!$F$31,0,10*ROW('Sanitation Data'!F63)))</f>
        <v/>
      </c>
      <c r="CY69" s="392" t="str">
        <f ca="1">+IF(OFFSET('Sanitation Data'!$F$32,0,10*ROW('Sanitation Data'!F63))="","",OFFSET('Sanitation Data'!$F$32,0,10*ROW('Sanitation Data'!F63)))</f>
        <v/>
      </c>
      <c r="CZ69" s="392" t="str">
        <f ca="1">+IF(OFFSET('Sanitation Data'!$G$28,0,10*ROW('Sanitation Data'!G63))="","",OFFSET('Sanitation Data'!$G$28,0,10*ROW('Sanitation Data'!G63)))</f>
        <v/>
      </c>
      <c r="DA69" s="392" t="str">
        <f ca="1">+IF(OFFSET('Sanitation Data'!$G$29,0,10*ROW('Sanitation Data'!G63))="","",OFFSET('Sanitation Data'!$G$29,0,10*ROW('Sanitation Data'!G63)))</f>
        <v/>
      </c>
      <c r="DB69" s="392" t="str">
        <f ca="1">+IF(OFFSET('Sanitation Data'!$G$30,0,10*ROW('Sanitation Data'!G63))="","",OFFSET('Sanitation Data'!$G$30,0,10*ROW('Sanitation Data'!G63)))</f>
        <v/>
      </c>
      <c r="DC69" s="392" t="str">
        <f ca="1">+IF(OFFSET('Sanitation Data'!$G$31,0,10*ROW('Sanitation Data'!G63))="","",OFFSET('Sanitation Data'!$G$31,0,10*ROW('Sanitation Data'!G63)))</f>
        <v/>
      </c>
      <c r="DD69" s="392" t="str">
        <f ca="1">+IF(OFFSET('Sanitation Data'!$G$32,0,10*ROW('Sanitation Data'!G63))="","",OFFSET('Sanitation Data'!$G$32,0,10*ROW('Sanitation Data'!G63)))</f>
        <v/>
      </c>
      <c r="DE69" s="392" t="str">
        <f ca="1">+IF(OFFSET('Sanitation Data'!$H$28,0,10*ROW('Sanitation Data'!H63))="","",OFFSET('Sanitation Data'!$H$28,0,10*ROW('Sanitation Data'!H63)))</f>
        <v/>
      </c>
      <c r="DF69" s="392" t="str">
        <f ca="1">+IF(OFFSET('Sanitation Data'!$H$29,0,10*ROW('Sanitation Data'!H63))="","",OFFSET('Sanitation Data'!$H$29,0,10*ROW('Sanitation Data'!H63)))</f>
        <v/>
      </c>
      <c r="DG69" s="392" t="str">
        <f ca="1">+IF(OFFSET('Sanitation Data'!$H$30,0,10*ROW('Sanitation Data'!H63))="","",OFFSET('Sanitation Data'!$H$30,0,10*ROW('Sanitation Data'!H63)))</f>
        <v/>
      </c>
      <c r="DH69" s="392" t="str">
        <f ca="1">+IF(OFFSET('Sanitation Data'!$H$31,0,10*ROW('Sanitation Data'!H63))="","",OFFSET('Sanitation Data'!$H$31,0,10*ROW('Sanitation Data'!H63)))</f>
        <v/>
      </c>
      <c r="DI69" s="392" t="str">
        <f ca="1">+IF(OFFSET('Sanitation Data'!$H$32,0,10*ROW('Sanitation Data'!H63))="","",OFFSET('Sanitation Data'!$H$32,0,10*ROW('Sanitation Data'!H63)))</f>
        <v/>
      </c>
      <c r="DJ69" s="392" t="str">
        <f ca="1">+IF(OFFSET('Sanitation Data'!$I$28,0,10*ROW('Sanitation Data'!I63))="","",OFFSET('Sanitation Data'!$I$28,0,10*ROW('Sanitation Data'!I63)))</f>
        <v/>
      </c>
      <c r="DK69" s="392" t="str">
        <f ca="1">+IF(OFFSET('Sanitation Data'!$I$29,0,10*ROW('Sanitation Data'!I63))="","",OFFSET('Sanitation Data'!$I$29,0,10*ROW('Sanitation Data'!I63)))</f>
        <v/>
      </c>
      <c r="DL69" s="392" t="str">
        <f ca="1">+IF(OFFSET('Sanitation Data'!$I$30,0,10*ROW('Sanitation Data'!I63))="","",OFFSET('Sanitation Data'!$I$30,0,10*ROW('Sanitation Data'!I63)))</f>
        <v/>
      </c>
      <c r="DM69" s="392" t="str">
        <f ca="1">+IF(OFFSET('Sanitation Data'!$I$31,0,10*ROW('Sanitation Data'!I63))="","",OFFSET('Sanitation Data'!$I$31,0,10*ROW('Sanitation Data'!I63)))</f>
        <v/>
      </c>
      <c r="DN69" s="392" t="str">
        <f ca="1">+IF(OFFSET('Sanitation Data'!$I$32,0,10*ROW('Sanitation Data'!I63))="","",OFFSET('Sanitation Data'!$I$32,0,10*ROW('Sanitation Data'!I63)))</f>
        <v/>
      </c>
      <c r="DO69" s="392" t="str">
        <f ca="1">+IF(OFFSET('Hygiene Data'!$D$11,0,10*ROW('Hygiene Data'!D63))="","",OFFSET('Hygiene Data'!$D$11,0,10*ROW('Hygiene Data'!D63)))</f>
        <v/>
      </c>
      <c r="DP69" s="392" t="str">
        <f ca="1">+IF(OFFSET('Hygiene Data'!$D$12,0,10*ROW('Hygiene Data'!D63))="","",OFFSET('Hygiene Data'!$D$12,0,10*ROW('Hygiene Data'!D63)))</f>
        <v/>
      </c>
      <c r="DQ69" s="392" t="str">
        <f ca="1">+IF(OFFSET('Hygiene Data'!$D$13,0,10*ROW('Hygiene Data'!D63))="","",OFFSET('Hygiene Data'!$D$13,0,10*ROW('Hygiene Data'!D63)))</f>
        <v/>
      </c>
      <c r="DR69" s="392" t="str">
        <f ca="1">+IF(OFFSET('Hygiene Data'!$E$11,0,10*ROW('Hygiene Data'!E63))="","",OFFSET('Hygiene Data'!$E$11,0,10*ROW('Hygiene Data'!E63)))</f>
        <v/>
      </c>
      <c r="DS69" s="392" t="str">
        <f ca="1">+IF(OFFSET('Hygiene Data'!$E$12,0,10*ROW('Hygiene Data'!E63))="","",OFFSET('Hygiene Data'!$E$12,0,10*ROW('Hygiene Data'!E63)))</f>
        <v/>
      </c>
      <c r="DT69" s="392" t="str">
        <f ca="1">+IF(OFFSET('Hygiene Data'!$E$13,0,10*ROW('Hygiene Data'!E63))="","",OFFSET('Hygiene Data'!$E$13,0,10*ROW('Hygiene Data'!E63)))</f>
        <v/>
      </c>
      <c r="DU69" s="392" t="str">
        <f ca="1">+IF(OFFSET('Hygiene Data'!$F$11,0,10*ROW('Hygiene Data'!F63))="","",OFFSET('Hygiene Data'!$F$11,0,10*ROW('Hygiene Data'!F63)))</f>
        <v/>
      </c>
      <c r="DV69" s="392" t="str">
        <f ca="1">+IF(OFFSET('Hygiene Data'!$F$12,0,10*ROW('Hygiene Data'!F63))="","",OFFSET('Hygiene Data'!$F$12,0,10*ROW('Hygiene Data'!F63)))</f>
        <v/>
      </c>
      <c r="DW69" s="392" t="str">
        <f ca="1">+IF(OFFSET('Hygiene Data'!$F$13,0,10*ROW('Hygiene Data'!F63))="","",OFFSET('Hygiene Data'!$F$13,0,10*ROW('Hygiene Data'!F63)))</f>
        <v/>
      </c>
      <c r="DX69" s="392" t="str">
        <f ca="1">+IF(OFFSET('Hygiene Data'!$G$11,0,10*ROW('Hygiene Data'!G63))="","",OFFSET('Hygiene Data'!$G$11,0,10*ROW('Hygiene Data'!G63)))</f>
        <v/>
      </c>
      <c r="DY69" s="392" t="str">
        <f ca="1">+IF(OFFSET('Hygiene Data'!$G$12,0,10*ROW('Hygiene Data'!G63))="","",OFFSET('Hygiene Data'!$G$12,0,10*ROW('Hygiene Data'!G63)))</f>
        <v/>
      </c>
      <c r="DZ69" s="392" t="str">
        <f ca="1">+IF(OFFSET('Hygiene Data'!$G$13,0,10*ROW('Hygiene Data'!G63))="","",OFFSET('Hygiene Data'!$G$13,0,10*ROW('Hygiene Data'!G63)))</f>
        <v/>
      </c>
      <c r="EA69" s="392" t="str">
        <f ca="1">+IF(OFFSET('Hygiene Data'!$H$11,0,10*ROW('Hygiene Data'!H63))="","",OFFSET('Hygiene Data'!$H$11,0,10*ROW('Hygiene Data'!H63)))</f>
        <v/>
      </c>
      <c r="EB69" s="392" t="str">
        <f ca="1">+IF(OFFSET('Hygiene Data'!$H$12,0,10*ROW('Hygiene Data'!H63))="","",OFFSET('Hygiene Data'!$H$12,0,10*ROW('Hygiene Data'!H63)))</f>
        <v/>
      </c>
      <c r="EC69" s="392" t="str">
        <f ca="1">+IF(OFFSET('Hygiene Data'!$H$13,0,10*ROW('Hygiene Data'!H63))="","",OFFSET('Hygiene Data'!$H$13,0,10*ROW('Hygiene Data'!H63)))</f>
        <v/>
      </c>
      <c r="ED69" s="392" t="str">
        <f ca="1">+IF(OFFSET('Hygiene Data'!$I$11,0,10*ROW('Hygiene Data'!I63))="","",OFFSET('Hygiene Data'!$I$11,0,10*ROW('Hygiene Data'!I63)))</f>
        <v/>
      </c>
      <c r="EE69" s="392" t="str">
        <f ca="1">+IF(OFFSET('Hygiene Data'!$I$12,0,10*ROW('Hygiene Data'!I63))="","",OFFSET('Hygiene Data'!$I$12,0,10*ROW('Hygiene Data'!I63)))</f>
        <v/>
      </c>
      <c r="EF69" s="392" t="str">
        <f ca="1">+IF(OFFSET('Hygiene Data'!$I$13,0,10*ROW('Hygiene Data'!I63))="","",OFFSET('Hygiene Data'!$I$13,0,10*ROW('Hygiene Data'!I63)))</f>
        <v/>
      </c>
    </row>
    <row r="70" spans="1:136" x14ac:dyDescent="0.25">
      <c r="A70" s="501" t="str">
        <f ca="1">+IF(OFFSET('Water Data'!$B$2,0,10*ROW('Water Data'!E64))="","",OFFSET('Water Data'!$B$2,0,10*ROW('Water Data'!E64)))</f>
        <v/>
      </c>
      <c r="B70" s="50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8" t="str">
        <f t="shared" ca="1" si="0"/>
        <v/>
      </c>
      <c r="D70" s="52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2" t="str">
        <f ca="1">+IF(OFFSET('Water Data'!$D$27,0,10*ROW('Water Data'!D64))="","",OFFSET('Water Data'!$D$27,0,10*ROW('Water Data'!D64)))</f>
        <v/>
      </c>
      <c r="BT70" s="392" t="str">
        <f ca="1">+IF(OFFSET('Water Data'!$D$28,0,10*ROW('Water Data'!D64))="","",OFFSET('Water Data'!$D$28,0,10*ROW('Water Data'!D64)))</f>
        <v/>
      </c>
      <c r="BU70" s="392" t="str">
        <f ca="1">+IF(OFFSET('Water Data'!$D$29,0,10*ROW('Water Data'!D64))="","",OFFSET('Water Data'!$D$29,0,10*ROW('Water Data'!D64)))</f>
        <v/>
      </c>
      <c r="BV70" s="392" t="str">
        <f ca="1">+IF(OFFSET('Water Data'!$E$27,0,10*ROW('Water Data'!E64))="","",OFFSET('Water Data'!$E$27,0,10*ROW('Water Data'!E64)))</f>
        <v/>
      </c>
      <c r="BW70" s="392" t="str">
        <f ca="1">+IF(OFFSET('Water Data'!$E$28,0,10*ROW('Water Data'!E64))="","",OFFSET('Water Data'!$E$28,0,10*ROW('Water Data'!E64)))</f>
        <v/>
      </c>
      <c r="BX70" s="392" t="str">
        <f ca="1">+IF(OFFSET('Water Data'!$E$29,0,10*ROW('Water Data'!E64))="","",OFFSET('Water Data'!$E$29,0,10*ROW('Water Data'!E64)))</f>
        <v/>
      </c>
      <c r="BY70" s="392" t="str">
        <f ca="1">+IF(OFFSET('Water Data'!$F$27,0,10*ROW('Water Data'!F64))="","",OFFSET('Water Data'!$F$27,0,10*ROW('Water Data'!F64)))</f>
        <v/>
      </c>
      <c r="BZ70" s="392" t="str">
        <f ca="1">+IF(OFFSET('Water Data'!$F$28,0,10*ROW('Water Data'!F64))="","",OFFSET('Water Data'!$F$28,0,10*ROW('Water Data'!F64)))</f>
        <v/>
      </c>
      <c r="CA70" s="392" t="str">
        <f ca="1">+IF(OFFSET('Water Data'!$F$29,0,10*ROW('Water Data'!F64))="","",OFFSET('Water Data'!$F$29,0,10*ROW('Water Data'!F64)))</f>
        <v/>
      </c>
      <c r="CB70" s="392" t="str">
        <f ca="1">+IF(OFFSET('Water Data'!$G$27,0,10*ROW('Water Data'!G64))="","",OFFSET('Water Data'!$G$27,0,10*ROW('Water Data'!G64)))</f>
        <v/>
      </c>
      <c r="CC70" s="392" t="str">
        <f ca="1">+IF(OFFSET('Water Data'!$G$28,0,10*ROW('Water Data'!G64))="","",OFFSET('Water Data'!$G$28,0,10*ROW('Water Data'!G64)))</f>
        <v/>
      </c>
      <c r="CD70" s="392" t="str">
        <f ca="1">+IF(OFFSET('Water Data'!$G$29,0,10*ROW('Water Data'!G64))="","",OFFSET('Water Data'!$G$29,0,10*ROW('Water Data'!G64)))</f>
        <v/>
      </c>
      <c r="CE70" s="392" t="str">
        <f ca="1">+IF(OFFSET('Water Data'!$H$27,0,10*ROW('Water Data'!H64))="","",OFFSET('Water Data'!$H$27,0,10*ROW('Water Data'!H64)))</f>
        <v/>
      </c>
      <c r="CF70" s="392" t="str">
        <f ca="1">+IF(OFFSET('Water Data'!$H$28,0,10*ROW('Water Data'!H64))="","",OFFSET('Water Data'!$H$28,0,10*ROW('Water Data'!H64)))</f>
        <v/>
      </c>
      <c r="CG70" s="392" t="str">
        <f ca="1">+IF(OFFSET('Water Data'!$H$29,0,10*ROW('Water Data'!H64))="","",OFFSET('Water Data'!$H$29,0,10*ROW('Water Data'!H64)))</f>
        <v/>
      </c>
      <c r="CH70" s="392" t="str">
        <f ca="1">+IF(OFFSET('Water Data'!$I$27,0,10*ROW('Water Data'!I64))="","",OFFSET('Water Data'!$I$27,0,10*ROW('Water Data'!I64)))</f>
        <v/>
      </c>
      <c r="CI70" s="392" t="str">
        <f ca="1">+IF(OFFSET('Water Data'!$I$28,0,10*ROW('Water Data'!I64))="","",OFFSET('Water Data'!$I$28,0,10*ROW('Water Data'!I64)))</f>
        <v/>
      </c>
      <c r="CJ70" s="392" t="str">
        <f ca="1">+IF(OFFSET('Water Data'!$I$29,0,10*ROW('Water Data'!I64))="","",OFFSET('Water Data'!$I$29,0,10*ROW('Water Data'!I64)))</f>
        <v/>
      </c>
      <c r="CK70" s="392" t="str">
        <f ca="1">+IF(OFFSET('Sanitation Data'!$D$28,0,10*ROW('Sanitation Data'!D64))="","",OFFSET('Sanitation Data'!$D$28,0,10*ROW('Sanitation Data'!D64)))</f>
        <v/>
      </c>
      <c r="CL70" s="392" t="str">
        <f ca="1">+IF(OFFSET('Sanitation Data'!$D$29,0,10*ROW('Sanitation Data'!D64))="","",OFFSET('Sanitation Data'!$D$29,0,10*ROW('Sanitation Data'!D64)))</f>
        <v/>
      </c>
      <c r="CM70" s="392" t="str">
        <f ca="1">+IF(OFFSET('Sanitation Data'!$D$30,0,10*ROW('Sanitation Data'!D64))="","",OFFSET('Sanitation Data'!$D$30,0,10*ROW('Sanitation Data'!D64)))</f>
        <v/>
      </c>
      <c r="CN70" s="392" t="str">
        <f ca="1">+IF(OFFSET('Sanitation Data'!$D$31,0,10*ROW('Sanitation Data'!D64))="","",OFFSET('Sanitation Data'!$D$31,0,10*ROW('Sanitation Data'!D64)))</f>
        <v/>
      </c>
      <c r="CO70" s="392" t="str">
        <f ca="1">+IF(OFFSET('Sanitation Data'!$D$32,0,10*ROW('Sanitation Data'!D64))="","",OFFSET('Sanitation Data'!$D$32,0,10*ROW('Sanitation Data'!D64)))</f>
        <v/>
      </c>
      <c r="CP70" s="392" t="str">
        <f ca="1">+IF(OFFSET('Sanitation Data'!$E$28,0,10*ROW('Sanitation Data'!E64))="","",OFFSET('Sanitation Data'!$E$28,0,10*ROW('Sanitation Data'!E64)))</f>
        <v/>
      </c>
      <c r="CQ70" s="392" t="str">
        <f ca="1">+IF(OFFSET('Sanitation Data'!$E$29,0,10*ROW('Sanitation Data'!E64))="","",OFFSET('Sanitation Data'!$E$29,0,10*ROW('Sanitation Data'!E64)))</f>
        <v/>
      </c>
      <c r="CR70" s="392" t="str">
        <f ca="1">+IF(OFFSET('Sanitation Data'!$E$30,0,10*ROW('Sanitation Data'!E64))="","",OFFSET('Sanitation Data'!$E$30,0,10*ROW('Sanitation Data'!E64)))</f>
        <v/>
      </c>
      <c r="CS70" s="392" t="str">
        <f ca="1">+IF(OFFSET('Sanitation Data'!$E$31,0,10*ROW('Sanitation Data'!E64))="","",OFFSET('Sanitation Data'!$E$31,0,10*ROW('Sanitation Data'!E64)))</f>
        <v/>
      </c>
      <c r="CT70" s="392" t="str">
        <f ca="1">+IF(OFFSET('Sanitation Data'!$E$32,0,10*ROW('Sanitation Data'!E64))="","",OFFSET('Sanitation Data'!$E$32,0,10*ROW('Sanitation Data'!E64)))</f>
        <v/>
      </c>
      <c r="CU70" s="392" t="str">
        <f ca="1">+IF(OFFSET('Sanitation Data'!$F$28,0,10*ROW('Sanitation Data'!F64))="","",OFFSET('Sanitation Data'!$F$28,0,10*ROW('Sanitation Data'!F64)))</f>
        <v/>
      </c>
      <c r="CV70" s="392" t="str">
        <f ca="1">+IF(OFFSET('Sanitation Data'!$F$29,0,10*ROW('Sanitation Data'!F64))="","",OFFSET('Sanitation Data'!$F$29,0,10*ROW('Sanitation Data'!F64)))</f>
        <v/>
      </c>
      <c r="CW70" s="392" t="str">
        <f ca="1">+IF(OFFSET('Sanitation Data'!$F$30,0,10*ROW('Sanitation Data'!F64))="","",OFFSET('Sanitation Data'!$F$30,0,10*ROW('Sanitation Data'!F64)))</f>
        <v/>
      </c>
      <c r="CX70" s="392" t="str">
        <f ca="1">+IF(OFFSET('Sanitation Data'!$F$31,0,10*ROW('Sanitation Data'!F64))="","",OFFSET('Sanitation Data'!$F$31,0,10*ROW('Sanitation Data'!F64)))</f>
        <v/>
      </c>
      <c r="CY70" s="392" t="str">
        <f ca="1">+IF(OFFSET('Sanitation Data'!$F$32,0,10*ROW('Sanitation Data'!F64))="","",OFFSET('Sanitation Data'!$F$32,0,10*ROW('Sanitation Data'!F64)))</f>
        <v/>
      </c>
      <c r="CZ70" s="392" t="str">
        <f ca="1">+IF(OFFSET('Sanitation Data'!$G$28,0,10*ROW('Sanitation Data'!G64))="","",OFFSET('Sanitation Data'!$G$28,0,10*ROW('Sanitation Data'!G64)))</f>
        <v/>
      </c>
      <c r="DA70" s="392" t="str">
        <f ca="1">+IF(OFFSET('Sanitation Data'!$G$29,0,10*ROW('Sanitation Data'!G64))="","",OFFSET('Sanitation Data'!$G$29,0,10*ROW('Sanitation Data'!G64)))</f>
        <v/>
      </c>
      <c r="DB70" s="392" t="str">
        <f ca="1">+IF(OFFSET('Sanitation Data'!$G$30,0,10*ROW('Sanitation Data'!G64))="","",OFFSET('Sanitation Data'!$G$30,0,10*ROW('Sanitation Data'!G64)))</f>
        <v/>
      </c>
      <c r="DC70" s="392" t="str">
        <f ca="1">+IF(OFFSET('Sanitation Data'!$G$31,0,10*ROW('Sanitation Data'!G64))="","",OFFSET('Sanitation Data'!$G$31,0,10*ROW('Sanitation Data'!G64)))</f>
        <v/>
      </c>
      <c r="DD70" s="392" t="str">
        <f ca="1">+IF(OFFSET('Sanitation Data'!$G$32,0,10*ROW('Sanitation Data'!G64))="","",OFFSET('Sanitation Data'!$G$32,0,10*ROW('Sanitation Data'!G64)))</f>
        <v/>
      </c>
      <c r="DE70" s="392" t="str">
        <f ca="1">+IF(OFFSET('Sanitation Data'!$H$28,0,10*ROW('Sanitation Data'!H64))="","",OFFSET('Sanitation Data'!$H$28,0,10*ROW('Sanitation Data'!H64)))</f>
        <v/>
      </c>
      <c r="DF70" s="392" t="str">
        <f ca="1">+IF(OFFSET('Sanitation Data'!$H$29,0,10*ROW('Sanitation Data'!H64))="","",OFFSET('Sanitation Data'!$H$29,0,10*ROW('Sanitation Data'!H64)))</f>
        <v/>
      </c>
      <c r="DG70" s="392" t="str">
        <f ca="1">+IF(OFFSET('Sanitation Data'!$H$30,0,10*ROW('Sanitation Data'!H64))="","",OFFSET('Sanitation Data'!$H$30,0,10*ROW('Sanitation Data'!H64)))</f>
        <v/>
      </c>
      <c r="DH70" s="392" t="str">
        <f ca="1">+IF(OFFSET('Sanitation Data'!$H$31,0,10*ROW('Sanitation Data'!H64))="","",OFFSET('Sanitation Data'!$H$31,0,10*ROW('Sanitation Data'!H64)))</f>
        <v/>
      </c>
      <c r="DI70" s="392" t="str">
        <f ca="1">+IF(OFFSET('Sanitation Data'!$H$32,0,10*ROW('Sanitation Data'!H64))="","",OFFSET('Sanitation Data'!$H$32,0,10*ROW('Sanitation Data'!H64)))</f>
        <v/>
      </c>
      <c r="DJ70" s="392" t="str">
        <f ca="1">+IF(OFFSET('Sanitation Data'!$I$28,0,10*ROW('Sanitation Data'!I64))="","",OFFSET('Sanitation Data'!$I$28,0,10*ROW('Sanitation Data'!I64)))</f>
        <v/>
      </c>
      <c r="DK70" s="392" t="str">
        <f ca="1">+IF(OFFSET('Sanitation Data'!$I$29,0,10*ROW('Sanitation Data'!I64))="","",OFFSET('Sanitation Data'!$I$29,0,10*ROW('Sanitation Data'!I64)))</f>
        <v/>
      </c>
      <c r="DL70" s="392" t="str">
        <f ca="1">+IF(OFFSET('Sanitation Data'!$I$30,0,10*ROW('Sanitation Data'!I64))="","",OFFSET('Sanitation Data'!$I$30,0,10*ROW('Sanitation Data'!I64)))</f>
        <v/>
      </c>
      <c r="DM70" s="392" t="str">
        <f ca="1">+IF(OFFSET('Sanitation Data'!$I$31,0,10*ROW('Sanitation Data'!I64))="","",OFFSET('Sanitation Data'!$I$31,0,10*ROW('Sanitation Data'!I64)))</f>
        <v/>
      </c>
      <c r="DN70" s="392" t="str">
        <f ca="1">+IF(OFFSET('Sanitation Data'!$I$32,0,10*ROW('Sanitation Data'!I64))="","",OFFSET('Sanitation Data'!$I$32,0,10*ROW('Sanitation Data'!I64)))</f>
        <v/>
      </c>
      <c r="DO70" s="392" t="str">
        <f ca="1">+IF(OFFSET('Hygiene Data'!$D$11,0,10*ROW('Hygiene Data'!D64))="","",OFFSET('Hygiene Data'!$D$11,0,10*ROW('Hygiene Data'!D64)))</f>
        <v/>
      </c>
      <c r="DP70" s="392" t="str">
        <f ca="1">+IF(OFFSET('Hygiene Data'!$D$12,0,10*ROW('Hygiene Data'!D64))="","",OFFSET('Hygiene Data'!$D$12,0,10*ROW('Hygiene Data'!D64)))</f>
        <v/>
      </c>
      <c r="DQ70" s="392" t="str">
        <f ca="1">+IF(OFFSET('Hygiene Data'!$D$13,0,10*ROW('Hygiene Data'!D64))="","",OFFSET('Hygiene Data'!$D$13,0,10*ROW('Hygiene Data'!D64)))</f>
        <v/>
      </c>
      <c r="DR70" s="392" t="str">
        <f ca="1">+IF(OFFSET('Hygiene Data'!$E$11,0,10*ROW('Hygiene Data'!E64))="","",OFFSET('Hygiene Data'!$E$11,0,10*ROW('Hygiene Data'!E64)))</f>
        <v/>
      </c>
      <c r="DS70" s="392" t="str">
        <f ca="1">+IF(OFFSET('Hygiene Data'!$E$12,0,10*ROW('Hygiene Data'!E64))="","",OFFSET('Hygiene Data'!$E$12,0,10*ROW('Hygiene Data'!E64)))</f>
        <v/>
      </c>
      <c r="DT70" s="392" t="str">
        <f ca="1">+IF(OFFSET('Hygiene Data'!$E$13,0,10*ROW('Hygiene Data'!E64))="","",OFFSET('Hygiene Data'!$E$13,0,10*ROW('Hygiene Data'!E64)))</f>
        <v/>
      </c>
      <c r="DU70" s="392" t="str">
        <f ca="1">+IF(OFFSET('Hygiene Data'!$F$11,0,10*ROW('Hygiene Data'!F64))="","",OFFSET('Hygiene Data'!$F$11,0,10*ROW('Hygiene Data'!F64)))</f>
        <v/>
      </c>
      <c r="DV70" s="392" t="str">
        <f ca="1">+IF(OFFSET('Hygiene Data'!$F$12,0,10*ROW('Hygiene Data'!F64))="","",OFFSET('Hygiene Data'!$F$12,0,10*ROW('Hygiene Data'!F64)))</f>
        <v/>
      </c>
      <c r="DW70" s="392" t="str">
        <f ca="1">+IF(OFFSET('Hygiene Data'!$F$13,0,10*ROW('Hygiene Data'!F64))="","",OFFSET('Hygiene Data'!$F$13,0,10*ROW('Hygiene Data'!F64)))</f>
        <v/>
      </c>
      <c r="DX70" s="392" t="str">
        <f ca="1">+IF(OFFSET('Hygiene Data'!$G$11,0,10*ROW('Hygiene Data'!G64))="","",OFFSET('Hygiene Data'!$G$11,0,10*ROW('Hygiene Data'!G64)))</f>
        <v/>
      </c>
      <c r="DY70" s="392" t="str">
        <f ca="1">+IF(OFFSET('Hygiene Data'!$G$12,0,10*ROW('Hygiene Data'!G64))="","",OFFSET('Hygiene Data'!$G$12,0,10*ROW('Hygiene Data'!G64)))</f>
        <v/>
      </c>
      <c r="DZ70" s="392" t="str">
        <f ca="1">+IF(OFFSET('Hygiene Data'!$G$13,0,10*ROW('Hygiene Data'!G64))="","",OFFSET('Hygiene Data'!$G$13,0,10*ROW('Hygiene Data'!G64)))</f>
        <v/>
      </c>
      <c r="EA70" s="392" t="str">
        <f ca="1">+IF(OFFSET('Hygiene Data'!$H$11,0,10*ROW('Hygiene Data'!H64))="","",OFFSET('Hygiene Data'!$H$11,0,10*ROW('Hygiene Data'!H64)))</f>
        <v/>
      </c>
      <c r="EB70" s="392" t="str">
        <f ca="1">+IF(OFFSET('Hygiene Data'!$H$12,0,10*ROW('Hygiene Data'!H64))="","",OFFSET('Hygiene Data'!$H$12,0,10*ROW('Hygiene Data'!H64)))</f>
        <v/>
      </c>
      <c r="EC70" s="392" t="str">
        <f ca="1">+IF(OFFSET('Hygiene Data'!$H$13,0,10*ROW('Hygiene Data'!H64))="","",OFFSET('Hygiene Data'!$H$13,0,10*ROW('Hygiene Data'!H64)))</f>
        <v/>
      </c>
      <c r="ED70" s="392" t="str">
        <f ca="1">+IF(OFFSET('Hygiene Data'!$I$11,0,10*ROW('Hygiene Data'!I64))="","",OFFSET('Hygiene Data'!$I$11,0,10*ROW('Hygiene Data'!I64)))</f>
        <v/>
      </c>
      <c r="EE70" s="392" t="str">
        <f ca="1">+IF(OFFSET('Hygiene Data'!$I$12,0,10*ROW('Hygiene Data'!I64))="","",OFFSET('Hygiene Data'!$I$12,0,10*ROW('Hygiene Data'!I64)))</f>
        <v/>
      </c>
      <c r="EF70" s="392" t="str">
        <f ca="1">+IF(OFFSET('Hygiene Data'!$I$13,0,10*ROW('Hygiene Data'!I64))="","",OFFSET('Hygiene Data'!$I$13,0,10*ROW('Hygiene Data'!I64)))</f>
        <v/>
      </c>
    </row>
    <row r="71" spans="1:136" x14ac:dyDescent="0.25">
      <c r="A71" s="501" t="str">
        <f ca="1">+IF(OFFSET('Water Data'!$B$2,0,10*ROW('Water Data'!E65))="","",OFFSET('Water Data'!$B$2,0,10*ROW('Water Data'!E65)))</f>
        <v/>
      </c>
      <c r="B71" s="50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8" t="str">
        <f t="shared" ref="C71:C134" ca="1" si="1">+IF(ISNUMBER(VALUE(MID(A71,5,4))), VALUE(MID(A71, 5,4)),"")</f>
        <v/>
      </c>
      <c r="D71" s="52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2" t="str">
        <f ca="1">+IF(OFFSET('Water Data'!$D$27,0,10*ROW('Water Data'!D65))="","",OFFSET('Water Data'!$D$27,0,10*ROW('Water Data'!D65)))</f>
        <v/>
      </c>
      <c r="BT71" s="392" t="str">
        <f ca="1">+IF(OFFSET('Water Data'!$D$28,0,10*ROW('Water Data'!D65))="","",OFFSET('Water Data'!$D$28,0,10*ROW('Water Data'!D65)))</f>
        <v/>
      </c>
      <c r="BU71" s="392" t="str">
        <f ca="1">+IF(OFFSET('Water Data'!$D$29,0,10*ROW('Water Data'!D65))="","",OFFSET('Water Data'!$D$29,0,10*ROW('Water Data'!D65)))</f>
        <v/>
      </c>
      <c r="BV71" s="392" t="str">
        <f ca="1">+IF(OFFSET('Water Data'!$E$27,0,10*ROW('Water Data'!E65))="","",OFFSET('Water Data'!$E$27,0,10*ROW('Water Data'!E65)))</f>
        <v/>
      </c>
      <c r="BW71" s="392" t="str">
        <f ca="1">+IF(OFFSET('Water Data'!$E$28,0,10*ROW('Water Data'!E65))="","",OFFSET('Water Data'!$E$28,0,10*ROW('Water Data'!E65)))</f>
        <v/>
      </c>
      <c r="BX71" s="392" t="str">
        <f ca="1">+IF(OFFSET('Water Data'!$E$29,0,10*ROW('Water Data'!E65))="","",OFFSET('Water Data'!$E$29,0,10*ROW('Water Data'!E65)))</f>
        <v/>
      </c>
      <c r="BY71" s="392" t="str">
        <f ca="1">+IF(OFFSET('Water Data'!$F$27,0,10*ROW('Water Data'!F65))="","",OFFSET('Water Data'!$F$27,0,10*ROW('Water Data'!F65)))</f>
        <v/>
      </c>
      <c r="BZ71" s="392" t="str">
        <f ca="1">+IF(OFFSET('Water Data'!$F$28,0,10*ROW('Water Data'!F65))="","",OFFSET('Water Data'!$F$28,0,10*ROW('Water Data'!F65)))</f>
        <v/>
      </c>
      <c r="CA71" s="392" t="str">
        <f ca="1">+IF(OFFSET('Water Data'!$F$29,0,10*ROW('Water Data'!F65))="","",OFFSET('Water Data'!$F$29,0,10*ROW('Water Data'!F65)))</f>
        <v/>
      </c>
      <c r="CB71" s="392" t="str">
        <f ca="1">+IF(OFFSET('Water Data'!$G$27,0,10*ROW('Water Data'!G65))="","",OFFSET('Water Data'!$G$27,0,10*ROW('Water Data'!G65)))</f>
        <v/>
      </c>
      <c r="CC71" s="392" t="str">
        <f ca="1">+IF(OFFSET('Water Data'!$G$28,0,10*ROW('Water Data'!G65))="","",OFFSET('Water Data'!$G$28,0,10*ROW('Water Data'!G65)))</f>
        <v/>
      </c>
      <c r="CD71" s="392" t="str">
        <f ca="1">+IF(OFFSET('Water Data'!$G$29,0,10*ROW('Water Data'!G65))="","",OFFSET('Water Data'!$G$29,0,10*ROW('Water Data'!G65)))</f>
        <v/>
      </c>
      <c r="CE71" s="392" t="str">
        <f ca="1">+IF(OFFSET('Water Data'!$H$27,0,10*ROW('Water Data'!H65))="","",OFFSET('Water Data'!$H$27,0,10*ROW('Water Data'!H65)))</f>
        <v/>
      </c>
      <c r="CF71" s="392" t="str">
        <f ca="1">+IF(OFFSET('Water Data'!$H$28,0,10*ROW('Water Data'!H65))="","",OFFSET('Water Data'!$H$28,0,10*ROW('Water Data'!H65)))</f>
        <v/>
      </c>
      <c r="CG71" s="392" t="str">
        <f ca="1">+IF(OFFSET('Water Data'!$H$29,0,10*ROW('Water Data'!H65))="","",OFFSET('Water Data'!$H$29,0,10*ROW('Water Data'!H65)))</f>
        <v/>
      </c>
      <c r="CH71" s="392" t="str">
        <f ca="1">+IF(OFFSET('Water Data'!$I$27,0,10*ROW('Water Data'!I65))="","",OFFSET('Water Data'!$I$27,0,10*ROW('Water Data'!I65)))</f>
        <v/>
      </c>
      <c r="CI71" s="392" t="str">
        <f ca="1">+IF(OFFSET('Water Data'!$I$28,0,10*ROW('Water Data'!I65))="","",OFFSET('Water Data'!$I$28,0,10*ROW('Water Data'!I65)))</f>
        <v/>
      </c>
      <c r="CJ71" s="392" t="str">
        <f ca="1">+IF(OFFSET('Water Data'!$I$29,0,10*ROW('Water Data'!I65))="","",OFFSET('Water Data'!$I$29,0,10*ROW('Water Data'!I65)))</f>
        <v/>
      </c>
      <c r="CK71" s="392" t="str">
        <f ca="1">+IF(OFFSET('Sanitation Data'!$D$28,0,10*ROW('Sanitation Data'!D65))="","",OFFSET('Sanitation Data'!$D$28,0,10*ROW('Sanitation Data'!D65)))</f>
        <v/>
      </c>
      <c r="CL71" s="392" t="str">
        <f ca="1">+IF(OFFSET('Sanitation Data'!$D$29,0,10*ROW('Sanitation Data'!D65))="","",OFFSET('Sanitation Data'!$D$29,0,10*ROW('Sanitation Data'!D65)))</f>
        <v/>
      </c>
      <c r="CM71" s="392" t="str">
        <f ca="1">+IF(OFFSET('Sanitation Data'!$D$30,0,10*ROW('Sanitation Data'!D65))="","",OFFSET('Sanitation Data'!$D$30,0,10*ROW('Sanitation Data'!D65)))</f>
        <v/>
      </c>
      <c r="CN71" s="392" t="str">
        <f ca="1">+IF(OFFSET('Sanitation Data'!$D$31,0,10*ROW('Sanitation Data'!D65))="","",OFFSET('Sanitation Data'!$D$31,0,10*ROW('Sanitation Data'!D65)))</f>
        <v/>
      </c>
      <c r="CO71" s="392" t="str">
        <f ca="1">+IF(OFFSET('Sanitation Data'!$D$32,0,10*ROW('Sanitation Data'!D65))="","",OFFSET('Sanitation Data'!$D$32,0,10*ROW('Sanitation Data'!D65)))</f>
        <v/>
      </c>
      <c r="CP71" s="392" t="str">
        <f ca="1">+IF(OFFSET('Sanitation Data'!$E$28,0,10*ROW('Sanitation Data'!E65))="","",OFFSET('Sanitation Data'!$E$28,0,10*ROW('Sanitation Data'!E65)))</f>
        <v/>
      </c>
      <c r="CQ71" s="392" t="str">
        <f ca="1">+IF(OFFSET('Sanitation Data'!$E$29,0,10*ROW('Sanitation Data'!E65))="","",OFFSET('Sanitation Data'!$E$29,0,10*ROW('Sanitation Data'!E65)))</f>
        <v/>
      </c>
      <c r="CR71" s="392" t="str">
        <f ca="1">+IF(OFFSET('Sanitation Data'!$E$30,0,10*ROW('Sanitation Data'!E65))="","",OFFSET('Sanitation Data'!$E$30,0,10*ROW('Sanitation Data'!E65)))</f>
        <v/>
      </c>
      <c r="CS71" s="392" t="str">
        <f ca="1">+IF(OFFSET('Sanitation Data'!$E$31,0,10*ROW('Sanitation Data'!E65))="","",OFFSET('Sanitation Data'!$E$31,0,10*ROW('Sanitation Data'!E65)))</f>
        <v/>
      </c>
      <c r="CT71" s="392" t="str">
        <f ca="1">+IF(OFFSET('Sanitation Data'!$E$32,0,10*ROW('Sanitation Data'!E65))="","",OFFSET('Sanitation Data'!$E$32,0,10*ROW('Sanitation Data'!E65)))</f>
        <v/>
      </c>
      <c r="CU71" s="392" t="str">
        <f ca="1">+IF(OFFSET('Sanitation Data'!$F$28,0,10*ROW('Sanitation Data'!F65))="","",OFFSET('Sanitation Data'!$F$28,0,10*ROW('Sanitation Data'!F65)))</f>
        <v/>
      </c>
      <c r="CV71" s="392" t="str">
        <f ca="1">+IF(OFFSET('Sanitation Data'!$F$29,0,10*ROW('Sanitation Data'!F65))="","",OFFSET('Sanitation Data'!$F$29,0,10*ROW('Sanitation Data'!F65)))</f>
        <v/>
      </c>
      <c r="CW71" s="392" t="str">
        <f ca="1">+IF(OFFSET('Sanitation Data'!$F$30,0,10*ROW('Sanitation Data'!F65))="","",OFFSET('Sanitation Data'!$F$30,0,10*ROW('Sanitation Data'!F65)))</f>
        <v/>
      </c>
      <c r="CX71" s="392" t="str">
        <f ca="1">+IF(OFFSET('Sanitation Data'!$F$31,0,10*ROW('Sanitation Data'!F65))="","",OFFSET('Sanitation Data'!$F$31,0,10*ROW('Sanitation Data'!F65)))</f>
        <v/>
      </c>
      <c r="CY71" s="392" t="str">
        <f ca="1">+IF(OFFSET('Sanitation Data'!$F$32,0,10*ROW('Sanitation Data'!F65))="","",OFFSET('Sanitation Data'!$F$32,0,10*ROW('Sanitation Data'!F65)))</f>
        <v/>
      </c>
      <c r="CZ71" s="392" t="str">
        <f ca="1">+IF(OFFSET('Sanitation Data'!$G$28,0,10*ROW('Sanitation Data'!G65))="","",OFFSET('Sanitation Data'!$G$28,0,10*ROW('Sanitation Data'!G65)))</f>
        <v/>
      </c>
      <c r="DA71" s="392" t="str">
        <f ca="1">+IF(OFFSET('Sanitation Data'!$G$29,0,10*ROW('Sanitation Data'!G65))="","",OFFSET('Sanitation Data'!$G$29,0,10*ROW('Sanitation Data'!G65)))</f>
        <v/>
      </c>
      <c r="DB71" s="392" t="str">
        <f ca="1">+IF(OFFSET('Sanitation Data'!$G$30,0,10*ROW('Sanitation Data'!G65))="","",OFFSET('Sanitation Data'!$G$30,0,10*ROW('Sanitation Data'!G65)))</f>
        <v/>
      </c>
      <c r="DC71" s="392" t="str">
        <f ca="1">+IF(OFFSET('Sanitation Data'!$G$31,0,10*ROW('Sanitation Data'!G65))="","",OFFSET('Sanitation Data'!$G$31,0,10*ROW('Sanitation Data'!G65)))</f>
        <v/>
      </c>
      <c r="DD71" s="392" t="str">
        <f ca="1">+IF(OFFSET('Sanitation Data'!$G$32,0,10*ROW('Sanitation Data'!G65))="","",OFFSET('Sanitation Data'!$G$32,0,10*ROW('Sanitation Data'!G65)))</f>
        <v/>
      </c>
      <c r="DE71" s="392" t="str">
        <f ca="1">+IF(OFFSET('Sanitation Data'!$H$28,0,10*ROW('Sanitation Data'!H65))="","",OFFSET('Sanitation Data'!$H$28,0,10*ROW('Sanitation Data'!H65)))</f>
        <v/>
      </c>
      <c r="DF71" s="392" t="str">
        <f ca="1">+IF(OFFSET('Sanitation Data'!$H$29,0,10*ROW('Sanitation Data'!H65))="","",OFFSET('Sanitation Data'!$H$29,0,10*ROW('Sanitation Data'!H65)))</f>
        <v/>
      </c>
      <c r="DG71" s="392" t="str">
        <f ca="1">+IF(OFFSET('Sanitation Data'!$H$30,0,10*ROW('Sanitation Data'!H65))="","",OFFSET('Sanitation Data'!$H$30,0,10*ROW('Sanitation Data'!H65)))</f>
        <v/>
      </c>
      <c r="DH71" s="392" t="str">
        <f ca="1">+IF(OFFSET('Sanitation Data'!$H$31,0,10*ROW('Sanitation Data'!H65))="","",OFFSET('Sanitation Data'!$H$31,0,10*ROW('Sanitation Data'!H65)))</f>
        <v/>
      </c>
      <c r="DI71" s="392" t="str">
        <f ca="1">+IF(OFFSET('Sanitation Data'!$H$32,0,10*ROW('Sanitation Data'!H65))="","",OFFSET('Sanitation Data'!$H$32,0,10*ROW('Sanitation Data'!H65)))</f>
        <v/>
      </c>
      <c r="DJ71" s="392" t="str">
        <f ca="1">+IF(OFFSET('Sanitation Data'!$I$28,0,10*ROW('Sanitation Data'!I65))="","",OFFSET('Sanitation Data'!$I$28,0,10*ROW('Sanitation Data'!I65)))</f>
        <v/>
      </c>
      <c r="DK71" s="392" t="str">
        <f ca="1">+IF(OFFSET('Sanitation Data'!$I$29,0,10*ROW('Sanitation Data'!I65))="","",OFFSET('Sanitation Data'!$I$29,0,10*ROW('Sanitation Data'!I65)))</f>
        <v/>
      </c>
      <c r="DL71" s="392" t="str">
        <f ca="1">+IF(OFFSET('Sanitation Data'!$I$30,0,10*ROW('Sanitation Data'!I65))="","",OFFSET('Sanitation Data'!$I$30,0,10*ROW('Sanitation Data'!I65)))</f>
        <v/>
      </c>
      <c r="DM71" s="392" t="str">
        <f ca="1">+IF(OFFSET('Sanitation Data'!$I$31,0,10*ROW('Sanitation Data'!I65))="","",OFFSET('Sanitation Data'!$I$31,0,10*ROW('Sanitation Data'!I65)))</f>
        <v/>
      </c>
      <c r="DN71" s="392" t="str">
        <f ca="1">+IF(OFFSET('Sanitation Data'!$I$32,0,10*ROW('Sanitation Data'!I65))="","",OFFSET('Sanitation Data'!$I$32,0,10*ROW('Sanitation Data'!I65)))</f>
        <v/>
      </c>
      <c r="DO71" s="392" t="str">
        <f ca="1">+IF(OFFSET('Hygiene Data'!$D$11,0,10*ROW('Hygiene Data'!D65))="","",OFFSET('Hygiene Data'!$D$11,0,10*ROW('Hygiene Data'!D65)))</f>
        <v/>
      </c>
      <c r="DP71" s="392" t="str">
        <f ca="1">+IF(OFFSET('Hygiene Data'!$D$12,0,10*ROW('Hygiene Data'!D65))="","",OFFSET('Hygiene Data'!$D$12,0,10*ROW('Hygiene Data'!D65)))</f>
        <v/>
      </c>
      <c r="DQ71" s="392" t="str">
        <f ca="1">+IF(OFFSET('Hygiene Data'!$D$13,0,10*ROW('Hygiene Data'!D65))="","",OFFSET('Hygiene Data'!$D$13,0,10*ROW('Hygiene Data'!D65)))</f>
        <v/>
      </c>
      <c r="DR71" s="392" t="str">
        <f ca="1">+IF(OFFSET('Hygiene Data'!$E$11,0,10*ROW('Hygiene Data'!E65))="","",OFFSET('Hygiene Data'!$E$11,0,10*ROW('Hygiene Data'!E65)))</f>
        <v/>
      </c>
      <c r="DS71" s="392" t="str">
        <f ca="1">+IF(OFFSET('Hygiene Data'!$E$12,0,10*ROW('Hygiene Data'!E65))="","",OFFSET('Hygiene Data'!$E$12,0,10*ROW('Hygiene Data'!E65)))</f>
        <v/>
      </c>
      <c r="DT71" s="392" t="str">
        <f ca="1">+IF(OFFSET('Hygiene Data'!$E$13,0,10*ROW('Hygiene Data'!E65))="","",OFFSET('Hygiene Data'!$E$13,0,10*ROW('Hygiene Data'!E65)))</f>
        <v/>
      </c>
      <c r="DU71" s="392" t="str">
        <f ca="1">+IF(OFFSET('Hygiene Data'!$F$11,0,10*ROW('Hygiene Data'!F65))="","",OFFSET('Hygiene Data'!$F$11,0,10*ROW('Hygiene Data'!F65)))</f>
        <v/>
      </c>
      <c r="DV71" s="392" t="str">
        <f ca="1">+IF(OFFSET('Hygiene Data'!$F$12,0,10*ROW('Hygiene Data'!F65))="","",OFFSET('Hygiene Data'!$F$12,0,10*ROW('Hygiene Data'!F65)))</f>
        <v/>
      </c>
      <c r="DW71" s="392" t="str">
        <f ca="1">+IF(OFFSET('Hygiene Data'!$F$13,0,10*ROW('Hygiene Data'!F65))="","",OFFSET('Hygiene Data'!$F$13,0,10*ROW('Hygiene Data'!F65)))</f>
        <v/>
      </c>
      <c r="DX71" s="392" t="str">
        <f ca="1">+IF(OFFSET('Hygiene Data'!$G$11,0,10*ROW('Hygiene Data'!G65))="","",OFFSET('Hygiene Data'!$G$11,0,10*ROW('Hygiene Data'!G65)))</f>
        <v/>
      </c>
      <c r="DY71" s="392" t="str">
        <f ca="1">+IF(OFFSET('Hygiene Data'!$G$12,0,10*ROW('Hygiene Data'!G65))="","",OFFSET('Hygiene Data'!$G$12,0,10*ROW('Hygiene Data'!G65)))</f>
        <v/>
      </c>
      <c r="DZ71" s="392" t="str">
        <f ca="1">+IF(OFFSET('Hygiene Data'!$G$13,0,10*ROW('Hygiene Data'!G65))="","",OFFSET('Hygiene Data'!$G$13,0,10*ROW('Hygiene Data'!G65)))</f>
        <v/>
      </c>
      <c r="EA71" s="392" t="str">
        <f ca="1">+IF(OFFSET('Hygiene Data'!$H$11,0,10*ROW('Hygiene Data'!H65))="","",OFFSET('Hygiene Data'!$H$11,0,10*ROW('Hygiene Data'!H65)))</f>
        <v/>
      </c>
      <c r="EB71" s="392" t="str">
        <f ca="1">+IF(OFFSET('Hygiene Data'!$H$12,0,10*ROW('Hygiene Data'!H65))="","",OFFSET('Hygiene Data'!$H$12,0,10*ROW('Hygiene Data'!H65)))</f>
        <v/>
      </c>
      <c r="EC71" s="392" t="str">
        <f ca="1">+IF(OFFSET('Hygiene Data'!$H$13,0,10*ROW('Hygiene Data'!H65))="","",OFFSET('Hygiene Data'!$H$13,0,10*ROW('Hygiene Data'!H65)))</f>
        <v/>
      </c>
      <c r="ED71" s="392" t="str">
        <f ca="1">+IF(OFFSET('Hygiene Data'!$I$11,0,10*ROW('Hygiene Data'!I65))="","",OFFSET('Hygiene Data'!$I$11,0,10*ROW('Hygiene Data'!I65)))</f>
        <v/>
      </c>
      <c r="EE71" s="392" t="str">
        <f ca="1">+IF(OFFSET('Hygiene Data'!$I$12,0,10*ROW('Hygiene Data'!I65))="","",OFFSET('Hygiene Data'!$I$12,0,10*ROW('Hygiene Data'!I65)))</f>
        <v/>
      </c>
      <c r="EF71" s="392" t="str">
        <f ca="1">+IF(OFFSET('Hygiene Data'!$I$13,0,10*ROW('Hygiene Data'!I65))="","",OFFSET('Hygiene Data'!$I$13,0,10*ROW('Hygiene Data'!I65)))</f>
        <v/>
      </c>
    </row>
    <row r="72" spans="1:136" x14ac:dyDescent="0.25">
      <c r="A72" s="501" t="str">
        <f ca="1">+IF(OFFSET('Water Data'!$B$2,0,10*ROW('Water Data'!E66))="","",OFFSET('Water Data'!$B$2,0,10*ROW('Water Data'!E66)))</f>
        <v/>
      </c>
      <c r="B72" s="50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8" t="str">
        <f t="shared" ca="1" si="1"/>
        <v/>
      </c>
      <c r="D72" s="52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2" t="str">
        <f ca="1">+IF(OFFSET('Water Data'!$D$27,0,10*ROW('Water Data'!D66))="","",OFFSET('Water Data'!$D$27,0,10*ROW('Water Data'!D66)))</f>
        <v/>
      </c>
      <c r="BT72" s="392" t="str">
        <f ca="1">+IF(OFFSET('Water Data'!$D$28,0,10*ROW('Water Data'!D66))="","",OFFSET('Water Data'!$D$28,0,10*ROW('Water Data'!D66)))</f>
        <v/>
      </c>
      <c r="BU72" s="392" t="str">
        <f ca="1">+IF(OFFSET('Water Data'!$D$29,0,10*ROW('Water Data'!D66))="","",OFFSET('Water Data'!$D$29,0,10*ROW('Water Data'!D66)))</f>
        <v/>
      </c>
      <c r="BV72" s="392" t="str">
        <f ca="1">+IF(OFFSET('Water Data'!$E$27,0,10*ROW('Water Data'!E66))="","",OFFSET('Water Data'!$E$27,0,10*ROW('Water Data'!E66)))</f>
        <v/>
      </c>
      <c r="BW72" s="392" t="str">
        <f ca="1">+IF(OFFSET('Water Data'!$E$28,0,10*ROW('Water Data'!E66))="","",OFFSET('Water Data'!$E$28,0,10*ROW('Water Data'!E66)))</f>
        <v/>
      </c>
      <c r="BX72" s="392" t="str">
        <f ca="1">+IF(OFFSET('Water Data'!$E$29,0,10*ROW('Water Data'!E66))="","",OFFSET('Water Data'!$E$29,0,10*ROW('Water Data'!E66)))</f>
        <v/>
      </c>
      <c r="BY72" s="392" t="str">
        <f ca="1">+IF(OFFSET('Water Data'!$F$27,0,10*ROW('Water Data'!F66))="","",OFFSET('Water Data'!$F$27,0,10*ROW('Water Data'!F66)))</f>
        <v/>
      </c>
      <c r="BZ72" s="392" t="str">
        <f ca="1">+IF(OFFSET('Water Data'!$F$28,0,10*ROW('Water Data'!F66))="","",OFFSET('Water Data'!$F$28,0,10*ROW('Water Data'!F66)))</f>
        <v/>
      </c>
      <c r="CA72" s="392" t="str">
        <f ca="1">+IF(OFFSET('Water Data'!$F$29,0,10*ROW('Water Data'!F66))="","",OFFSET('Water Data'!$F$29,0,10*ROW('Water Data'!F66)))</f>
        <v/>
      </c>
      <c r="CB72" s="392" t="str">
        <f ca="1">+IF(OFFSET('Water Data'!$G$27,0,10*ROW('Water Data'!G66))="","",OFFSET('Water Data'!$G$27,0,10*ROW('Water Data'!G66)))</f>
        <v/>
      </c>
      <c r="CC72" s="392" t="str">
        <f ca="1">+IF(OFFSET('Water Data'!$G$28,0,10*ROW('Water Data'!G66))="","",OFFSET('Water Data'!$G$28,0,10*ROW('Water Data'!G66)))</f>
        <v/>
      </c>
      <c r="CD72" s="392" t="str">
        <f ca="1">+IF(OFFSET('Water Data'!$G$29,0,10*ROW('Water Data'!G66))="","",OFFSET('Water Data'!$G$29,0,10*ROW('Water Data'!G66)))</f>
        <v/>
      </c>
      <c r="CE72" s="392" t="str">
        <f ca="1">+IF(OFFSET('Water Data'!$H$27,0,10*ROW('Water Data'!H66))="","",OFFSET('Water Data'!$H$27,0,10*ROW('Water Data'!H66)))</f>
        <v/>
      </c>
      <c r="CF72" s="392" t="str">
        <f ca="1">+IF(OFFSET('Water Data'!$H$28,0,10*ROW('Water Data'!H66))="","",OFFSET('Water Data'!$H$28,0,10*ROW('Water Data'!H66)))</f>
        <v/>
      </c>
      <c r="CG72" s="392" t="str">
        <f ca="1">+IF(OFFSET('Water Data'!$H$29,0,10*ROW('Water Data'!H66))="","",OFFSET('Water Data'!$H$29,0,10*ROW('Water Data'!H66)))</f>
        <v/>
      </c>
      <c r="CH72" s="392" t="str">
        <f ca="1">+IF(OFFSET('Water Data'!$I$27,0,10*ROW('Water Data'!I66))="","",OFFSET('Water Data'!$I$27,0,10*ROW('Water Data'!I66)))</f>
        <v/>
      </c>
      <c r="CI72" s="392" t="str">
        <f ca="1">+IF(OFFSET('Water Data'!$I$28,0,10*ROW('Water Data'!I66))="","",OFFSET('Water Data'!$I$28,0,10*ROW('Water Data'!I66)))</f>
        <v/>
      </c>
      <c r="CJ72" s="392" t="str">
        <f ca="1">+IF(OFFSET('Water Data'!$I$29,0,10*ROW('Water Data'!I66))="","",OFFSET('Water Data'!$I$29,0,10*ROW('Water Data'!I66)))</f>
        <v/>
      </c>
      <c r="CK72" s="392" t="str">
        <f ca="1">+IF(OFFSET('Sanitation Data'!$D$28,0,10*ROW('Sanitation Data'!D66))="","",OFFSET('Sanitation Data'!$D$28,0,10*ROW('Sanitation Data'!D66)))</f>
        <v/>
      </c>
      <c r="CL72" s="392" t="str">
        <f ca="1">+IF(OFFSET('Sanitation Data'!$D$29,0,10*ROW('Sanitation Data'!D66))="","",OFFSET('Sanitation Data'!$D$29,0,10*ROW('Sanitation Data'!D66)))</f>
        <v/>
      </c>
      <c r="CM72" s="392" t="str">
        <f ca="1">+IF(OFFSET('Sanitation Data'!$D$30,0,10*ROW('Sanitation Data'!D66))="","",OFFSET('Sanitation Data'!$D$30,0,10*ROW('Sanitation Data'!D66)))</f>
        <v/>
      </c>
      <c r="CN72" s="392" t="str">
        <f ca="1">+IF(OFFSET('Sanitation Data'!$D$31,0,10*ROW('Sanitation Data'!D66))="","",OFFSET('Sanitation Data'!$D$31,0,10*ROW('Sanitation Data'!D66)))</f>
        <v/>
      </c>
      <c r="CO72" s="392" t="str">
        <f ca="1">+IF(OFFSET('Sanitation Data'!$D$32,0,10*ROW('Sanitation Data'!D66))="","",OFFSET('Sanitation Data'!$D$32,0,10*ROW('Sanitation Data'!D66)))</f>
        <v/>
      </c>
      <c r="CP72" s="392" t="str">
        <f ca="1">+IF(OFFSET('Sanitation Data'!$E$28,0,10*ROW('Sanitation Data'!E66))="","",OFFSET('Sanitation Data'!$E$28,0,10*ROW('Sanitation Data'!E66)))</f>
        <v/>
      </c>
      <c r="CQ72" s="392" t="str">
        <f ca="1">+IF(OFFSET('Sanitation Data'!$E$29,0,10*ROW('Sanitation Data'!E66))="","",OFFSET('Sanitation Data'!$E$29,0,10*ROW('Sanitation Data'!E66)))</f>
        <v/>
      </c>
      <c r="CR72" s="392" t="str">
        <f ca="1">+IF(OFFSET('Sanitation Data'!$E$30,0,10*ROW('Sanitation Data'!E66))="","",OFFSET('Sanitation Data'!$E$30,0,10*ROW('Sanitation Data'!E66)))</f>
        <v/>
      </c>
      <c r="CS72" s="392" t="str">
        <f ca="1">+IF(OFFSET('Sanitation Data'!$E$31,0,10*ROW('Sanitation Data'!E66))="","",OFFSET('Sanitation Data'!$E$31,0,10*ROW('Sanitation Data'!E66)))</f>
        <v/>
      </c>
      <c r="CT72" s="392" t="str">
        <f ca="1">+IF(OFFSET('Sanitation Data'!$E$32,0,10*ROW('Sanitation Data'!E66))="","",OFFSET('Sanitation Data'!$E$32,0,10*ROW('Sanitation Data'!E66)))</f>
        <v/>
      </c>
      <c r="CU72" s="392" t="str">
        <f ca="1">+IF(OFFSET('Sanitation Data'!$F$28,0,10*ROW('Sanitation Data'!F66))="","",OFFSET('Sanitation Data'!$F$28,0,10*ROW('Sanitation Data'!F66)))</f>
        <v/>
      </c>
      <c r="CV72" s="392" t="str">
        <f ca="1">+IF(OFFSET('Sanitation Data'!$F$29,0,10*ROW('Sanitation Data'!F66))="","",OFFSET('Sanitation Data'!$F$29,0,10*ROW('Sanitation Data'!F66)))</f>
        <v/>
      </c>
      <c r="CW72" s="392" t="str">
        <f ca="1">+IF(OFFSET('Sanitation Data'!$F$30,0,10*ROW('Sanitation Data'!F66))="","",OFFSET('Sanitation Data'!$F$30,0,10*ROW('Sanitation Data'!F66)))</f>
        <v/>
      </c>
      <c r="CX72" s="392" t="str">
        <f ca="1">+IF(OFFSET('Sanitation Data'!$F$31,0,10*ROW('Sanitation Data'!F66))="","",OFFSET('Sanitation Data'!$F$31,0,10*ROW('Sanitation Data'!F66)))</f>
        <v/>
      </c>
      <c r="CY72" s="392" t="str">
        <f ca="1">+IF(OFFSET('Sanitation Data'!$F$32,0,10*ROW('Sanitation Data'!F66))="","",OFFSET('Sanitation Data'!$F$32,0,10*ROW('Sanitation Data'!F66)))</f>
        <v/>
      </c>
      <c r="CZ72" s="392" t="str">
        <f ca="1">+IF(OFFSET('Sanitation Data'!$G$28,0,10*ROW('Sanitation Data'!G66))="","",OFFSET('Sanitation Data'!$G$28,0,10*ROW('Sanitation Data'!G66)))</f>
        <v/>
      </c>
      <c r="DA72" s="392" t="str">
        <f ca="1">+IF(OFFSET('Sanitation Data'!$G$29,0,10*ROW('Sanitation Data'!G66))="","",OFFSET('Sanitation Data'!$G$29,0,10*ROW('Sanitation Data'!G66)))</f>
        <v/>
      </c>
      <c r="DB72" s="392" t="str">
        <f ca="1">+IF(OFFSET('Sanitation Data'!$G$30,0,10*ROW('Sanitation Data'!G66))="","",OFFSET('Sanitation Data'!$G$30,0,10*ROW('Sanitation Data'!G66)))</f>
        <v/>
      </c>
      <c r="DC72" s="392" t="str">
        <f ca="1">+IF(OFFSET('Sanitation Data'!$G$31,0,10*ROW('Sanitation Data'!G66))="","",OFFSET('Sanitation Data'!$G$31,0,10*ROW('Sanitation Data'!G66)))</f>
        <v/>
      </c>
      <c r="DD72" s="392" t="str">
        <f ca="1">+IF(OFFSET('Sanitation Data'!$G$32,0,10*ROW('Sanitation Data'!G66))="","",OFFSET('Sanitation Data'!$G$32,0,10*ROW('Sanitation Data'!G66)))</f>
        <v/>
      </c>
      <c r="DE72" s="392" t="str">
        <f ca="1">+IF(OFFSET('Sanitation Data'!$H$28,0,10*ROW('Sanitation Data'!H66))="","",OFFSET('Sanitation Data'!$H$28,0,10*ROW('Sanitation Data'!H66)))</f>
        <v/>
      </c>
      <c r="DF72" s="392" t="str">
        <f ca="1">+IF(OFFSET('Sanitation Data'!$H$29,0,10*ROW('Sanitation Data'!H66))="","",OFFSET('Sanitation Data'!$H$29,0,10*ROW('Sanitation Data'!H66)))</f>
        <v/>
      </c>
      <c r="DG72" s="392" t="str">
        <f ca="1">+IF(OFFSET('Sanitation Data'!$H$30,0,10*ROW('Sanitation Data'!H66))="","",OFFSET('Sanitation Data'!$H$30,0,10*ROW('Sanitation Data'!H66)))</f>
        <v/>
      </c>
      <c r="DH72" s="392" t="str">
        <f ca="1">+IF(OFFSET('Sanitation Data'!$H$31,0,10*ROW('Sanitation Data'!H66))="","",OFFSET('Sanitation Data'!$H$31,0,10*ROW('Sanitation Data'!H66)))</f>
        <v/>
      </c>
      <c r="DI72" s="392" t="str">
        <f ca="1">+IF(OFFSET('Sanitation Data'!$H$32,0,10*ROW('Sanitation Data'!H66))="","",OFFSET('Sanitation Data'!$H$32,0,10*ROW('Sanitation Data'!H66)))</f>
        <v/>
      </c>
      <c r="DJ72" s="392" t="str">
        <f ca="1">+IF(OFFSET('Sanitation Data'!$I$28,0,10*ROW('Sanitation Data'!I66))="","",OFFSET('Sanitation Data'!$I$28,0,10*ROW('Sanitation Data'!I66)))</f>
        <v/>
      </c>
      <c r="DK72" s="392" t="str">
        <f ca="1">+IF(OFFSET('Sanitation Data'!$I$29,0,10*ROW('Sanitation Data'!I66))="","",OFFSET('Sanitation Data'!$I$29,0,10*ROW('Sanitation Data'!I66)))</f>
        <v/>
      </c>
      <c r="DL72" s="392" t="str">
        <f ca="1">+IF(OFFSET('Sanitation Data'!$I$30,0,10*ROW('Sanitation Data'!I66))="","",OFFSET('Sanitation Data'!$I$30,0,10*ROW('Sanitation Data'!I66)))</f>
        <v/>
      </c>
      <c r="DM72" s="392" t="str">
        <f ca="1">+IF(OFFSET('Sanitation Data'!$I$31,0,10*ROW('Sanitation Data'!I66))="","",OFFSET('Sanitation Data'!$I$31,0,10*ROW('Sanitation Data'!I66)))</f>
        <v/>
      </c>
      <c r="DN72" s="392" t="str">
        <f ca="1">+IF(OFFSET('Sanitation Data'!$I$32,0,10*ROW('Sanitation Data'!I66))="","",OFFSET('Sanitation Data'!$I$32,0,10*ROW('Sanitation Data'!I66)))</f>
        <v/>
      </c>
      <c r="DO72" s="392" t="str">
        <f ca="1">+IF(OFFSET('Hygiene Data'!$D$11,0,10*ROW('Hygiene Data'!D66))="","",OFFSET('Hygiene Data'!$D$11,0,10*ROW('Hygiene Data'!D66)))</f>
        <v/>
      </c>
      <c r="DP72" s="392" t="str">
        <f ca="1">+IF(OFFSET('Hygiene Data'!$D$12,0,10*ROW('Hygiene Data'!D66))="","",OFFSET('Hygiene Data'!$D$12,0,10*ROW('Hygiene Data'!D66)))</f>
        <v/>
      </c>
      <c r="DQ72" s="392" t="str">
        <f ca="1">+IF(OFFSET('Hygiene Data'!$D$13,0,10*ROW('Hygiene Data'!D66))="","",OFFSET('Hygiene Data'!$D$13,0,10*ROW('Hygiene Data'!D66)))</f>
        <v/>
      </c>
      <c r="DR72" s="392" t="str">
        <f ca="1">+IF(OFFSET('Hygiene Data'!$E$11,0,10*ROW('Hygiene Data'!E66))="","",OFFSET('Hygiene Data'!$E$11,0,10*ROW('Hygiene Data'!E66)))</f>
        <v/>
      </c>
      <c r="DS72" s="392" t="str">
        <f ca="1">+IF(OFFSET('Hygiene Data'!$E$12,0,10*ROW('Hygiene Data'!E66))="","",OFFSET('Hygiene Data'!$E$12,0,10*ROW('Hygiene Data'!E66)))</f>
        <v/>
      </c>
      <c r="DT72" s="392" t="str">
        <f ca="1">+IF(OFFSET('Hygiene Data'!$E$13,0,10*ROW('Hygiene Data'!E66))="","",OFFSET('Hygiene Data'!$E$13,0,10*ROW('Hygiene Data'!E66)))</f>
        <v/>
      </c>
      <c r="DU72" s="392" t="str">
        <f ca="1">+IF(OFFSET('Hygiene Data'!$F$11,0,10*ROW('Hygiene Data'!F66))="","",OFFSET('Hygiene Data'!$F$11,0,10*ROW('Hygiene Data'!F66)))</f>
        <v/>
      </c>
      <c r="DV72" s="392" t="str">
        <f ca="1">+IF(OFFSET('Hygiene Data'!$F$12,0,10*ROW('Hygiene Data'!F66))="","",OFFSET('Hygiene Data'!$F$12,0,10*ROW('Hygiene Data'!F66)))</f>
        <v/>
      </c>
      <c r="DW72" s="392" t="str">
        <f ca="1">+IF(OFFSET('Hygiene Data'!$F$13,0,10*ROW('Hygiene Data'!F66))="","",OFFSET('Hygiene Data'!$F$13,0,10*ROW('Hygiene Data'!F66)))</f>
        <v/>
      </c>
      <c r="DX72" s="392" t="str">
        <f ca="1">+IF(OFFSET('Hygiene Data'!$G$11,0,10*ROW('Hygiene Data'!G66))="","",OFFSET('Hygiene Data'!$G$11,0,10*ROW('Hygiene Data'!G66)))</f>
        <v/>
      </c>
      <c r="DY72" s="392" t="str">
        <f ca="1">+IF(OFFSET('Hygiene Data'!$G$12,0,10*ROW('Hygiene Data'!G66))="","",OFFSET('Hygiene Data'!$G$12,0,10*ROW('Hygiene Data'!G66)))</f>
        <v/>
      </c>
      <c r="DZ72" s="392" t="str">
        <f ca="1">+IF(OFFSET('Hygiene Data'!$G$13,0,10*ROW('Hygiene Data'!G66))="","",OFFSET('Hygiene Data'!$G$13,0,10*ROW('Hygiene Data'!G66)))</f>
        <v/>
      </c>
      <c r="EA72" s="392" t="str">
        <f ca="1">+IF(OFFSET('Hygiene Data'!$H$11,0,10*ROW('Hygiene Data'!H66))="","",OFFSET('Hygiene Data'!$H$11,0,10*ROW('Hygiene Data'!H66)))</f>
        <v/>
      </c>
      <c r="EB72" s="392" t="str">
        <f ca="1">+IF(OFFSET('Hygiene Data'!$H$12,0,10*ROW('Hygiene Data'!H66))="","",OFFSET('Hygiene Data'!$H$12,0,10*ROW('Hygiene Data'!H66)))</f>
        <v/>
      </c>
      <c r="EC72" s="392" t="str">
        <f ca="1">+IF(OFFSET('Hygiene Data'!$H$13,0,10*ROW('Hygiene Data'!H66))="","",OFFSET('Hygiene Data'!$H$13,0,10*ROW('Hygiene Data'!H66)))</f>
        <v/>
      </c>
      <c r="ED72" s="392" t="str">
        <f ca="1">+IF(OFFSET('Hygiene Data'!$I$11,0,10*ROW('Hygiene Data'!I66))="","",OFFSET('Hygiene Data'!$I$11,0,10*ROW('Hygiene Data'!I66)))</f>
        <v/>
      </c>
      <c r="EE72" s="392" t="str">
        <f ca="1">+IF(OFFSET('Hygiene Data'!$I$12,0,10*ROW('Hygiene Data'!I66))="","",OFFSET('Hygiene Data'!$I$12,0,10*ROW('Hygiene Data'!I66)))</f>
        <v/>
      </c>
      <c r="EF72" s="392" t="str">
        <f ca="1">+IF(OFFSET('Hygiene Data'!$I$13,0,10*ROW('Hygiene Data'!I66))="","",OFFSET('Hygiene Data'!$I$13,0,10*ROW('Hygiene Data'!I66)))</f>
        <v/>
      </c>
    </row>
    <row r="73" spans="1:136" x14ac:dyDescent="0.25">
      <c r="A73" s="501" t="str">
        <f ca="1">+IF(OFFSET('Water Data'!$B$2,0,10*ROW('Water Data'!E67))="","",OFFSET('Water Data'!$B$2,0,10*ROW('Water Data'!E67)))</f>
        <v/>
      </c>
      <c r="B73" s="50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8" t="str">
        <f t="shared" ca="1" si="1"/>
        <v/>
      </c>
      <c r="D73" s="52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2" t="str">
        <f ca="1">+IF(OFFSET('Water Data'!$D$27,0,10*ROW('Water Data'!D67))="","",OFFSET('Water Data'!$D$27,0,10*ROW('Water Data'!D67)))</f>
        <v/>
      </c>
      <c r="BT73" s="392" t="str">
        <f ca="1">+IF(OFFSET('Water Data'!$D$28,0,10*ROW('Water Data'!D67))="","",OFFSET('Water Data'!$D$28,0,10*ROW('Water Data'!D67)))</f>
        <v/>
      </c>
      <c r="BU73" s="392" t="str">
        <f ca="1">+IF(OFFSET('Water Data'!$D$29,0,10*ROW('Water Data'!D67))="","",OFFSET('Water Data'!$D$29,0,10*ROW('Water Data'!D67)))</f>
        <v/>
      </c>
      <c r="BV73" s="392" t="str">
        <f ca="1">+IF(OFFSET('Water Data'!$E$27,0,10*ROW('Water Data'!E67))="","",OFFSET('Water Data'!$E$27,0,10*ROW('Water Data'!E67)))</f>
        <v/>
      </c>
      <c r="BW73" s="392" t="str">
        <f ca="1">+IF(OFFSET('Water Data'!$E$28,0,10*ROW('Water Data'!E67))="","",OFFSET('Water Data'!$E$28,0,10*ROW('Water Data'!E67)))</f>
        <v/>
      </c>
      <c r="BX73" s="392" t="str">
        <f ca="1">+IF(OFFSET('Water Data'!$E$29,0,10*ROW('Water Data'!E67))="","",OFFSET('Water Data'!$E$29,0,10*ROW('Water Data'!E67)))</f>
        <v/>
      </c>
      <c r="BY73" s="392" t="str">
        <f ca="1">+IF(OFFSET('Water Data'!$F$27,0,10*ROW('Water Data'!F67))="","",OFFSET('Water Data'!$F$27,0,10*ROW('Water Data'!F67)))</f>
        <v/>
      </c>
      <c r="BZ73" s="392" t="str">
        <f ca="1">+IF(OFFSET('Water Data'!$F$28,0,10*ROW('Water Data'!F67))="","",OFFSET('Water Data'!$F$28,0,10*ROW('Water Data'!F67)))</f>
        <v/>
      </c>
      <c r="CA73" s="392" t="str">
        <f ca="1">+IF(OFFSET('Water Data'!$F$29,0,10*ROW('Water Data'!F67))="","",OFFSET('Water Data'!$F$29,0,10*ROW('Water Data'!F67)))</f>
        <v/>
      </c>
      <c r="CB73" s="392" t="str">
        <f ca="1">+IF(OFFSET('Water Data'!$G$27,0,10*ROW('Water Data'!G67))="","",OFFSET('Water Data'!$G$27,0,10*ROW('Water Data'!G67)))</f>
        <v/>
      </c>
      <c r="CC73" s="392" t="str">
        <f ca="1">+IF(OFFSET('Water Data'!$G$28,0,10*ROW('Water Data'!G67))="","",OFFSET('Water Data'!$G$28,0,10*ROW('Water Data'!G67)))</f>
        <v/>
      </c>
      <c r="CD73" s="392" t="str">
        <f ca="1">+IF(OFFSET('Water Data'!$G$29,0,10*ROW('Water Data'!G67))="","",OFFSET('Water Data'!$G$29,0,10*ROW('Water Data'!G67)))</f>
        <v/>
      </c>
      <c r="CE73" s="392" t="str">
        <f ca="1">+IF(OFFSET('Water Data'!$H$27,0,10*ROW('Water Data'!H67))="","",OFFSET('Water Data'!$H$27,0,10*ROW('Water Data'!H67)))</f>
        <v/>
      </c>
      <c r="CF73" s="392" t="str">
        <f ca="1">+IF(OFFSET('Water Data'!$H$28,0,10*ROW('Water Data'!H67))="","",OFFSET('Water Data'!$H$28,0,10*ROW('Water Data'!H67)))</f>
        <v/>
      </c>
      <c r="CG73" s="392" t="str">
        <f ca="1">+IF(OFFSET('Water Data'!$H$29,0,10*ROW('Water Data'!H67))="","",OFFSET('Water Data'!$H$29,0,10*ROW('Water Data'!H67)))</f>
        <v/>
      </c>
      <c r="CH73" s="392" t="str">
        <f ca="1">+IF(OFFSET('Water Data'!$I$27,0,10*ROW('Water Data'!I67))="","",OFFSET('Water Data'!$I$27,0,10*ROW('Water Data'!I67)))</f>
        <v/>
      </c>
      <c r="CI73" s="392" t="str">
        <f ca="1">+IF(OFFSET('Water Data'!$I$28,0,10*ROW('Water Data'!I67))="","",OFFSET('Water Data'!$I$28,0,10*ROW('Water Data'!I67)))</f>
        <v/>
      </c>
      <c r="CJ73" s="392" t="str">
        <f ca="1">+IF(OFFSET('Water Data'!$I$29,0,10*ROW('Water Data'!I67))="","",OFFSET('Water Data'!$I$29,0,10*ROW('Water Data'!I67)))</f>
        <v/>
      </c>
      <c r="CK73" s="392" t="str">
        <f ca="1">+IF(OFFSET('Sanitation Data'!$D$28,0,10*ROW('Sanitation Data'!D67))="","",OFFSET('Sanitation Data'!$D$28,0,10*ROW('Sanitation Data'!D67)))</f>
        <v/>
      </c>
      <c r="CL73" s="392" t="str">
        <f ca="1">+IF(OFFSET('Sanitation Data'!$D$29,0,10*ROW('Sanitation Data'!D67))="","",OFFSET('Sanitation Data'!$D$29,0,10*ROW('Sanitation Data'!D67)))</f>
        <v/>
      </c>
      <c r="CM73" s="392" t="str">
        <f ca="1">+IF(OFFSET('Sanitation Data'!$D$30,0,10*ROW('Sanitation Data'!D67))="","",OFFSET('Sanitation Data'!$D$30,0,10*ROW('Sanitation Data'!D67)))</f>
        <v/>
      </c>
      <c r="CN73" s="392" t="str">
        <f ca="1">+IF(OFFSET('Sanitation Data'!$D$31,0,10*ROW('Sanitation Data'!D67))="","",OFFSET('Sanitation Data'!$D$31,0,10*ROW('Sanitation Data'!D67)))</f>
        <v/>
      </c>
      <c r="CO73" s="392" t="str">
        <f ca="1">+IF(OFFSET('Sanitation Data'!$D$32,0,10*ROW('Sanitation Data'!D67))="","",OFFSET('Sanitation Data'!$D$32,0,10*ROW('Sanitation Data'!D67)))</f>
        <v/>
      </c>
      <c r="CP73" s="392" t="str">
        <f ca="1">+IF(OFFSET('Sanitation Data'!$E$28,0,10*ROW('Sanitation Data'!E67))="","",OFFSET('Sanitation Data'!$E$28,0,10*ROW('Sanitation Data'!E67)))</f>
        <v/>
      </c>
      <c r="CQ73" s="392" t="str">
        <f ca="1">+IF(OFFSET('Sanitation Data'!$E$29,0,10*ROW('Sanitation Data'!E67))="","",OFFSET('Sanitation Data'!$E$29,0,10*ROW('Sanitation Data'!E67)))</f>
        <v/>
      </c>
      <c r="CR73" s="392" t="str">
        <f ca="1">+IF(OFFSET('Sanitation Data'!$E$30,0,10*ROW('Sanitation Data'!E67))="","",OFFSET('Sanitation Data'!$E$30,0,10*ROW('Sanitation Data'!E67)))</f>
        <v/>
      </c>
      <c r="CS73" s="392" t="str">
        <f ca="1">+IF(OFFSET('Sanitation Data'!$E$31,0,10*ROW('Sanitation Data'!E67))="","",OFFSET('Sanitation Data'!$E$31,0,10*ROW('Sanitation Data'!E67)))</f>
        <v/>
      </c>
      <c r="CT73" s="392" t="str">
        <f ca="1">+IF(OFFSET('Sanitation Data'!$E$32,0,10*ROW('Sanitation Data'!E67))="","",OFFSET('Sanitation Data'!$E$32,0,10*ROW('Sanitation Data'!E67)))</f>
        <v/>
      </c>
      <c r="CU73" s="392" t="str">
        <f ca="1">+IF(OFFSET('Sanitation Data'!$F$28,0,10*ROW('Sanitation Data'!F67))="","",OFFSET('Sanitation Data'!$F$28,0,10*ROW('Sanitation Data'!F67)))</f>
        <v/>
      </c>
      <c r="CV73" s="392" t="str">
        <f ca="1">+IF(OFFSET('Sanitation Data'!$F$29,0,10*ROW('Sanitation Data'!F67))="","",OFFSET('Sanitation Data'!$F$29,0,10*ROW('Sanitation Data'!F67)))</f>
        <v/>
      </c>
      <c r="CW73" s="392" t="str">
        <f ca="1">+IF(OFFSET('Sanitation Data'!$F$30,0,10*ROW('Sanitation Data'!F67))="","",OFFSET('Sanitation Data'!$F$30,0,10*ROW('Sanitation Data'!F67)))</f>
        <v/>
      </c>
      <c r="CX73" s="392" t="str">
        <f ca="1">+IF(OFFSET('Sanitation Data'!$F$31,0,10*ROW('Sanitation Data'!F67))="","",OFFSET('Sanitation Data'!$F$31,0,10*ROW('Sanitation Data'!F67)))</f>
        <v/>
      </c>
      <c r="CY73" s="392" t="str">
        <f ca="1">+IF(OFFSET('Sanitation Data'!$F$32,0,10*ROW('Sanitation Data'!F67))="","",OFFSET('Sanitation Data'!$F$32,0,10*ROW('Sanitation Data'!F67)))</f>
        <v/>
      </c>
      <c r="CZ73" s="392" t="str">
        <f ca="1">+IF(OFFSET('Sanitation Data'!$G$28,0,10*ROW('Sanitation Data'!G67))="","",OFFSET('Sanitation Data'!$G$28,0,10*ROW('Sanitation Data'!G67)))</f>
        <v/>
      </c>
      <c r="DA73" s="392" t="str">
        <f ca="1">+IF(OFFSET('Sanitation Data'!$G$29,0,10*ROW('Sanitation Data'!G67))="","",OFFSET('Sanitation Data'!$G$29,0,10*ROW('Sanitation Data'!G67)))</f>
        <v/>
      </c>
      <c r="DB73" s="392" t="str">
        <f ca="1">+IF(OFFSET('Sanitation Data'!$G$30,0,10*ROW('Sanitation Data'!G67))="","",OFFSET('Sanitation Data'!$G$30,0,10*ROW('Sanitation Data'!G67)))</f>
        <v/>
      </c>
      <c r="DC73" s="392" t="str">
        <f ca="1">+IF(OFFSET('Sanitation Data'!$G$31,0,10*ROW('Sanitation Data'!G67))="","",OFFSET('Sanitation Data'!$G$31,0,10*ROW('Sanitation Data'!G67)))</f>
        <v/>
      </c>
      <c r="DD73" s="392" t="str">
        <f ca="1">+IF(OFFSET('Sanitation Data'!$G$32,0,10*ROW('Sanitation Data'!G67))="","",OFFSET('Sanitation Data'!$G$32,0,10*ROW('Sanitation Data'!G67)))</f>
        <v/>
      </c>
      <c r="DE73" s="392" t="str">
        <f ca="1">+IF(OFFSET('Sanitation Data'!$H$28,0,10*ROW('Sanitation Data'!H67))="","",OFFSET('Sanitation Data'!$H$28,0,10*ROW('Sanitation Data'!H67)))</f>
        <v/>
      </c>
      <c r="DF73" s="392" t="str">
        <f ca="1">+IF(OFFSET('Sanitation Data'!$H$29,0,10*ROW('Sanitation Data'!H67))="","",OFFSET('Sanitation Data'!$H$29,0,10*ROW('Sanitation Data'!H67)))</f>
        <v/>
      </c>
      <c r="DG73" s="392" t="str">
        <f ca="1">+IF(OFFSET('Sanitation Data'!$H$30,0,10*ROW('Sanitation Data'!H67))="","",OFFSET('Sanitation Data'!$H$30,0,10*ROW('Sanitation Data'!H67)))</f>
        <v/>
      </c>
      <c r="DH73" s="392" t="str">
        <f ca="1">+IF(OFFSET('Sanitation Data'!$H$31,0,10*ROW('Sanitation Data'!H67))="","",OFFSET('Sanitation Data'!$H$31,0,10*ROW('Sanitation Data'!H67)))</f>
        <v/>
      </c>
      <c r="DI73" s="392" t="str">
        <f ca="1">+IF(OFFSET('Sanitation Data'!$H$32,0,10*ROW('Sanitation Data'!H67))="","",OFFSET('Sanitation Data'!$H$32,0,10*ROW('Sanitation Data'!H67)))</f>
        <v/>
      </c>
      <c r="DJ73" s="392" t="str">
        <f ca="1">+IF(OFFSET('Sanitation Data'!$I$28,0,10*ROW('Sanitation Data'!I67))="","",OFFSET('Sanitation Data'!$I$28,0,10*ROW('Sanitation Data'!I67)))</f>
        <v/>
      </c>
      <c r="DK73" s="392" t="str">
        <f ca="1">+IF(OFFSET('Sanitation Data'!$I$29,0,10*ROW('Sanitation Data'!I67))="","",OFFSET('Sanitation Data'!$I$29,0,10*ROW('Sanitation Data'!I67)))</f>
        <v/>
      </c>
      <c r="DL73" s="392" t="str">
        <f ca="1">+IF(OFFSET('Sanitation Data'!$I$30,0,10*ROW('Sanitation Data'!I67))="","",OFFSET('Sanitation Data'!$I$30,0,10*ROW('Sanitation Data'!I67)))</f>
        <v/>
      </c>
      <c r="DM73" s="392" t="str">
        <f ca="1">+IF(OFFSET('Sanitation Data'!$I$31,0,10*ROW('Sanitation Data'!I67))="","",OFFSET('Sanitation Data'!$I$31,0,10*ROW('Sanitation Data'!I67)))</f>
        <v/>
      </c>
      <c r="DN73" s="392" t="str">
        <f ca="1">+IF(OFFSET('Sanitation Data'!$I$32,0,10*ROW('Sanitation Data'!I67))="","",OFFSET('Sanitation Data'!$I$32,0,10*ROW('Sanitation Data'!I67)))</f>
        <v/>
      </c>
      <c r="DO73" s="392" t="str">
        <f ca="1">+IF(OFFSET('Hygiene Data'!$D$11,0,10*ROW('Hygiene Data'!D67))="","",OFFSET('Hygiene Data'!$D$11,0,10*ROW('Hygiene Data'!D67)))</f>
        <v/>
      </c>
      <c r="DP73" s="392" t="str">
        <f ca="1">+IF(OFFSET('Hygiene Data'!$D$12,0,10*ROW('Hygiene Data'!D67))="","",OFFSET('Hygiene Data'!$D$12,0,10*ROW('Hygiene Data'!D67)))</f>
        <v/>
      </c>
      <c r="DQ73" s="392" t="str">
        <f ca="1">+IF(OFFSET('Hygiene Data'!$D$13,0,10*ROW('Hygiene Data'!D67))="","",OFFSET('Hygiene Data'!$D$13,0,10*ROW('Hygiene Data'!D67)))</f>
        <v/>
      </c>
      <c r="DR73" s="392" t="str">
        <f ca="1">+IF(OFFSET('Hygiene Data'!$E$11,0,10*ROW('Hygiene Data'!E67))="","",OFFSET('Hygiene Data'!$E$11,0,10*ROW('Hygiene Data'!E67)))</f>
        <v/>
      </c>
      <c r="DS73" s="392" t="str">
        <f ca="1">+IF(OFFSET('Hygiene Data'!$E$12,0,10*ROW('Hygiene Data'!E67))="","",OFFSET('Hygiene Data'!$E$12,0,10*ROW('Hygiene Data'!E67)))</f>
        <v/>
      </c>
      <c r="DT73" s="392" t="str">
        <f ca="1">+IF(OFFSET('Hygiene Data'!$E$13,0,10*ROW('Hygiene Data'!E67))="","",OFFSET('Hygiene Data'!$E$13,0,10*ROW('Hygiene Data'!E67)))</f>
        <v/>
      </c>
      <c r="DU73" s="392" t="str">
        <f ca="1">+IF(OFFSET('Hygiene Data'!$F$11,0,10*ROW('Hygiene Data'!F67))="","",OFFSET('Hygiene Data'!$F$11,0,10*ROW('Hygiene Data'!F67)))</f>
        <v/>
      </c>
      <c r="DV73" s="392" t="str">
        <f ca="1">+IF(OFFSET('Hygiene Data'!$F$12,0,10*ROW('Hygiene Data'!F67))="","",OFFSET('Hygiene Data'!$F$12,0,10*ROW('Hygiene Data'!F67)))</f>
        <v/>
      </c>
      <c r="DW73" s="392" t="str">
        <f ca="1">+IF(OFFSET('Hygiene Data'!$F$13,0,10*ROW('Hygiene Data'!F67))="","",OFFSET('Hygiene Data'!$F$13,0,10*ROW('Hygiene Data'!F67)))</f>
        <v/>
      </c>
      <c r="DX73" s="392" t="str">
        <f ca="1">+IF(OFFSET('Hygiene Data'!$G$11,0,10*ROW('Hygiene Data'!G67))="","",OFFSET('Hygiene Data'!$G$11,0,10*ROW('Hygiene Data'!G67)))</f>
        <v/>
      </c>
      <c r="DY73" s="392" t="str">
        <f ca="1">+IF(OFFSET('Hygiene Data'!$G$12,0,10*ROW('Hygiene Data'!G67))="","",OFFSET('Hygiene Data'!$G$12,0,10*ROW('Hygiene Data'!G67)))</f>
        <v/>
      </c>
      <c r="DZ73" s="392" t="str">
        <f ca="1">+IF(OFFSET('Hygiene Data'!$G$13,0,10*ROW('Hygiene Data'!G67))="","",OFFSET('Hygiene Data'!$G$13,0,10*ROW('Hygiene Data'!G67)))</f>
        <v/>
      </c>
      <c r="EA73" s="392" t="str">
        <f ca="1">+IF(OFFSET('Hygiene Data'!$H$11,0,10*ROW('Hygiene Data'!H67))="","",OFFSET('Hygiene Data'!$H$11,0,10*ROW('Hygiene Data'!H67)))</f>
        <v/>
      </c>
      <c r="EB73" s="392" t="str">
        <f ca="1">+IF(OFFSET('Hygiene Data'!$H$12,0,10*ROW('Hygiene Data'!H67))="","",OFFSET('Hygiene Data'!$H$12,0,10*ROW('Hygiene Data'!H67)))</f>
        <v/>
      </c>
      <c r="EC73" s="392" t="str">
        <f ca="1">+IF(OFFSET('Hygiene Data'!$H$13,0,10*ROW('Hygiene Data'!H67))="","",OFFSET('Hygiene Data'!$H$13,0,10*ROW('Hygiene Data'!H67)))</f>
        <v/>
      </c>
      <c r="ED73" s="392" t="str">
        <f ca="1">+IF(OFFSET('Hygiene Data'!$I$11,0,10*ROW('Hygiene Data'!I67))="","",OFFSET('Hygiene Data'!$I$11,0,10*ROW('Hygiene Data'!I67)))</f>
        <v/>
      </c>
      <c r="EE73" s="392" t="str">
        <f ca="1">+IF(OFFSET('Hygiene Data'!$I$12,0,10*ROW('Hygiene Data'!I67))="","",OFFSET('Hygiene Data'!$I$12,0,10*ROW('Hygiene Data'!I67)))</f>
        <v/>
      </c>
      <c r="EF73" s="392" t="str">
        <f ca="1">+IF(OFFSET('Hygiene Data'!$I$13,0,10*ROW('Hygiene Data'!I67))="","",OFFSET('Hygiene Data'!$I$13,0,10*ROW('Hygiene Data'!I67)))</f>
        <v/>
      </c>
    </row>
    <row r="74" spans="1:136" x14ac:dyDescent="0.25">
      <c r="A74" s="501" t="str">
        <f ca="1">+IF(OFFSET('Water Data'!$B$2,0,10*ROW('Water Data'!E68))="","",OFFSET('Water Data'!$B$2,0,10*ROW('Water Data'!E68)))</f>
        <v/>
      </c>
      <c r="B74" s="50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8" t="str">
        <f t="shared" ca="1" si="1"/>
        <v/>
      </c>
      <c r="D74" s="52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2" t="str">
        <f ca="1">+IF(OFFSET('Water Data'!$D$27,0,10*ROW('Water Data'!D68))="","",OFFSET('Water Data'!$D$27,0,10*ROW('Water Data'!D68)))</f>
        <v/>
      </c>
      <c r="BT74" s="392" t="str">
        <f ca="1">+IF(OFFSET('Water Data'!$D$28,0,10*ROW('Water Data'!D68))="","",OFFSET('Water Data'!$D$28,0,10*ROW('Water Data'!D68)))</f>
        <v/>
      </c>
      <c r="BU74" s="392" t="str">
        <f ca="1">+IF(OFFSET('Water Data'!$D$29,0,10*ROW('Water Data'!D68))="","",OFFSET('Water Data'!$D$29,0,10*ROW('Water Data'!D68)))</f>
        <v/>
      </c>
      <c r="BV74" s="392" t="str">
        <f ca="1">+IF(OFFSET('Water Data'!$E$27,0,10*ROW('Water Data'!E68))="","",OFFSET('Water Data'!$E$27,0,10*ROW('Water Data'!E68)))</f>
        <v/>
      </c>
      <c r="BW74" s="392" t="str">
        <f ca="1">+IF(OFFSET('Water Data'!$E$28,0,10*ROW('Water Data'!E68))="","",OFFSET('Water Data'!$E$28,0,10*ROW('Water Data'!E68)))</f>
        <v/>
      </c>
      <c r="BX74" s="392" t="str">
        <f ca="1">+IF(OFFSET('Water Data'!$E$29,0,10*ROW('Water Data'!E68))="","",OFFSET('Water Data'!$E$29,0,10*ROW('Water Data'!E68)))</f>
        <v/>
      </c>
      <c r="BY74" s="392" t="str">
        <f ca="1">+IF(OFFSET('Water Data'!$F$27,0,10*ROW('Water Data'!F68))="","",OFFSET('Water Data'!$F$27,0,10*ROW('Water Data'!F68)))</f>
        <v/>
      </c>
      <c r="BZ74" s="392" t="str">
        <f ca="1">+IF(OFFSET('Water Data'!$F$28,0,10*ROW('Water Data'!F68))="","",OFFSET('Water Data'!$F$28,0,10*ROW('Water Data'!F68)))</f>
        <v/>
      </c>
      <c r="CA74" s="392" t="str">
        <f ca="1">+IF(OFFSET('Water Data'!$F$29,0,10*ROW('Water Data'!F68))="","",OFFSET('Water Data'!$F$29,0,10*ROW('Water Data'!F68)))</f>
        <v/>
      </c>
      <c r="CB74" s="392" t="str">
        <f ca="1">+IF(OFFSET('Water Data'!$G$27,0,10*ROW('Water Data'!G68))="","",OFFSET('Water Data'!$G$27,0,10*ROW('Water Data'!G68)))</f>
        <v/>
      </c>
      <c r="CC74" s="392" t="str">
        <f ca="1">+IF(OFFSET('Water Data'!$G$28,0,10*ROW('Water Data'!G68))="","",OFFSET('Water Data'!$G$28,0,10*ROW('Water Data'!G68)))</f>
        <v/>
      </c>
      <c r="CD74" s="392" t="str">
        <f ca="1">+IF(OFFSET('Water Data'!$G$29,0,10*ROW('Water Data'!G68))="","",OFFSET('Water Data'!$G$29,0,10*ROW('Water Data'!G68)))</f>
        <v/>
      </c>
      <c r="CE74" s="392" t="str">
        <f ca="1">+IF(OFFSET('Water Data'!$H$27,0,10*ROW('Water Data'!H68))="","",OFFSET('Water Data'!$H$27,0,10*ROW('Water Data'!H68)))</f>
        <v/>
      </c>
      <c r="CF74" s="392" t="str">
        <f ca="1">+IF(OFFSET('Water Data'!$H$28,0,10*ROW('Water Data'!H68))="","",OFFSET('Water Data'!$H$28,0,10*ROW('Water Data'!H68)))</f>
        <v/>
      </c>
      <c r="CG74" s="392" t="str">
        <f ca="1">+IF(OFFSET('Water Data'!$H$29,0,10*ROW('Water Data'!H68))="","",OFFSET('Water Data'!$H$29,0,10*ROW('Water Data'!H68)))</f>
        <v/>
      </c>
      <c r="CH74" s="392" t="str">
        <f ca="1">+IF(OFFSET('Water Data'!$I$27,0,10*ROW('Water Data'!I68))="","",OFFSET('Water Data'!$I$27,0,10*ROW('Water Data'!I68)))</f>
        <v/>
      </c>
      <c r="CI74" s="392" t="str">
        <f ca="1">+IF(OFFSET('Water Data'!$I$28,0,10*ROW('Water Data'!I68))="","",OFFSET('Water Data'!$I$28,0,10*ROW('Water Data'!I68)))</f>
        <v/>
      </c>
      <c r="CJ74" s="392" t="str">
        <f ca="1">+IF(OFFSET('Water Data'!$I$29,0,10*ROW('Water Data'!I68))="","",OFFSET('Water Data'!$I$29,0,10*ROW('Water Data'!I68)))</f>
        <v/>
      </c>
      <c r="CK74" s="392" t="str">
        <f ca="1">+IF(OFFSET('Sanitation Data'!$D$28,0,10*ROW('Sanitation Data'!D68))="","",OFFSET('Sanitation Data'!$D$28,0,10*ROW('Sanitation Data'!D68)))</f>
        <v/>
      </c>
      <c r="CL74" s="392" t="str">
        <f ca="1">+IF(OFFSET('Sanitation Data'!$D$29,0,10*ROW('Sanitation Data'!D68))="","",OFFSET('Sanitation Data'!$D$29,0,10*ROW('Sanitation Data'!D68)))</f>
        <v/>
      </c>
      <c r="CM74" s="392" t="str">
        <f ca="1">+IF(OFFSET('Sanitation Data'!$D$30,0,10*ROW('Sanitation Data'!D68))="","",OFFSET('Sanitation Data'!$D$30,0,10*ROW('Sanitation Data'!D68)))</f>
        <v/>
      </c>
      <c r="CN74" s="392" t="str">
        <f ca="1">+IF(OFFSET('Sanitation Data'!$D$31,0,10*ROW('Sanitation Data'!D68))="","",OFFSET('Sanitation Data'!$D$31,0,10*ROW('Sanitation Data'!D68)))</f>
        <v/>
      </c>
      <c r="CO74" s="392" t="str">
        <f ca="1">+IF(OFFSET('Sanitation Data'!$D$32,0,10*ROW('Sanitation Data'!D68))="","",OFFSET('Sanitation Data'!$D$32,0,10*ROW('Sanitation Data'!D68)))</f>
        <v/>
      </c>
      <c r="CP74" s="392" t="str">
        <f ca="1">+IF(OFFSET('Sanitation Data'!$E$28,0,10*ROW('Sanitation Data'!E68))="","",OFFSET('Sanitation Data'!$E$28,0,10*ROW('Sanitation Data'!E68)))</f>
        <v/>
      </c>
      <c r="CQ74" s="392" t="str">
        <f ca="1">+IF(OFFSET('Sanitation Data'!$E$29,0,10*ROW('Sanitation Data'!E68))="","",OFFSET('Sanitation Data'!$E$29,0,10*ROW('Sanitation Data'!E68)))</f>
        <v/>
      </c>
      <c r="CR74" s="392" t="str">
        <f ca="1">+IF(OFFSET('Sanitation Data'!$E$30,0,10*ROW('Sanitation Data'!E68))="","",OFFSET('Sanitation Data'!$E$30,0,10*ROW('Sanitation Data'!E68)))</f>
        <v/>
      </c>
      <c r="CS74" s="392" t="str">
        <f ca="1">+IF(OFFSET('Sanitation Data'!$E$31,0,10*ROW('Sanitation Data'!E68))="","",OFFSET('Sanitation Data'!$E$31,0,10*ROW('Sanitation Data'!E68)))</f>
        <v/>
      </c>
      <c r="CT74" s="392" t="str">
        <f ca="1">+IF(OFFSET('Sanitation Data'!$E$32,0,10*ROW('Sanitation Data'!E68))="","",OFFSET('Sanitation Data'!$E$32,0,10*ROW('Sanitation Data'!E68)))</f>
        <v/>
      </c>
      <c r="CU74" s="392" t="str">
        <f ca="1">+IF(OFFSET('Sanitation Data'!$F$28,0,10*ROW('Sanitation Data'!F68))="","",OFFSET('Sanitation Data'!$F$28,0,10*ROW('Sanitation Data'!F68)))</f>
        <v/>
      </c>
      <c r="CV74" s="392" t="str">
        <f ca="1">+IF(OFFSET('Sanitation Data'!$F$29,0,10*ROW('Sanitation Data'!F68))="","",OFFSET('Sanitation Data'!$F$29,0,10*ROW('Sanitation Data'!F68)))</f>
        <v/>
      </c>
      <c r="CW74" s="392" t="str">
        <f ca="1">+IF(OFFSET('Sanitation Data'!$F$30,0,10*ROW('Sanitation Data'!F68))="","",OFFSET('Sanitation Data'!$F$30,0,10*ROW('Sanitation Data'!F68)))</f>
        <v/>
      </c>
      <c r="CX74" s="392" t="str">
        <f ca="1">+IF(OFFSET('Sanitation Data'!$F$31,0,10*ROW('Sanitation Data'!F68))="","",OFFSET('Sanitation Data'!$F$31,0,10*ROW('Sanitation Data'!F68)))</f>
        <v/>
      </c>
      <c r="CY74" s="392" t="str">
        <f ca="1">+IF(OFFSET('Sanitation Data'!$F$32,0,10*ROW('Sanitation Data'!F68))="","",OFFSET('Sanitation Data'!$F$32,0,10*ROW('Sanitation Data'!F68)))</f>
        <v/>
      </c>
      <c r="CZ74" s="392" t="str">
        <f ca="1">+IF(OFFSET('Sanitation Data'!$G$28,0,10*ROW('Sanitation Data'!G68))="","",OFFSET('Sanitation Data'!$G$28,0,10*ROW('Sanitation Data'!G68)))</f>
        <v/>
      </c>
      <c r="DA74" s="392" t="str">
        <f ca="1">+IF(OFFSET('Sanitation Data'!$G$29,0,10*ROW('Sanitation Data'!G68))="","",OFFSET('Sanitation Data'!$G$29,0,10*ROW('Sanitation Data'!G68)))</f>
        <v/>
      </c>
      <c r="DB74" s="392" t="str">
        <f ca="1">+IF(OFFSET('Sanitation Data'!$G$30,0,10*ROW('Sanitation Data'!G68))="","",OFFSET('Sanitation Data'!$G$30,0,10*ROW('Sanitation Data'!G68)))</f>
        <v/>
      </c>
      <c r="DC74" s="392" t="str">
        <f ca="1">+IF(OFFSET('Sanitation Data'!$G$31,0,10*ROW('Sanitation Data'!G68))="","",OFFSET('Sanitation Data'!$G$31,0,10*ROW('Sanitation Data'!G68)))</f>
        <v/>
      </c>
      <c r="DD74" s="392" t="str">
        <f ca="1">+IF(OFFSET('Sanitation Data'!$G$32,0,10*ROW('Sanitation Data'!G68))="","",OFFSET('Sanitation Data'!$G$32,0,10*ROW('Sanitation Data'!G68)))</f>
        <v/>
      </c>
      <c r="DE74" s="392" t="str">
        <f ca="1">+IF(OFFSET('Sanitation Data'!$H$28,0,10*ROW('Sanitation Data'!H68))="","",OFFSET('Sanitation Data'!$H$28,0,10*ROW('Sanitation Data'!H68)))</f>
        <v/>
      </c>
      <c r="DF74" s="392" t="str">
        <f ca="1">+IF(OFFSET('Sanitation Data'!$H$29,0,10*ROW('Sanitation Data'!H68))="","",OFFSET('Sanitation Data'!$H$29,0,10*ROW('Sanitation Data'!H68)))</f>
        <v/>
      </c>
      <c r="DG74" s="392" t="str">
        <f ca="1">+IF(OFFSET('Sanitation Data'!$H$30,0,10*ROW('Sanitation Data'!H68))="","",OFFSET('Sanitation Data'!$H$30,0,10*ROW('Sanitation Data'!H68)))</f>
        <v/>
      </c>
      <c r="DH74" s="392" t="str">
        <f ca="1">+IF(OFFSET('Sanitation Data'!$H$31,0,10*ROW('Sanitation Data'!H68))="","",OFFSET('Sanitation Data'!$H$31,0,10*ROW('Sanitation Data'!H68)))</f>
        <v/>
      </c>
      <c r="DI74" s="392" t="str">
        <f ca="1">+IF(OFFSET('Sanitation Data'!$H$32,0,10*ROW('Sanitation Data'!H68))="","",OFFSET('Sanitation Data'!$H$32,0,10*ROW('Sanitation Data'!H68)))</f>
        <v/>
      </c>
      <c r="DJ74" s="392" t="str">
        <f ca="1">+IF(OFFSET('Sanitation Data'!$I$28,0,10*ROW('Sanitation Data'!I68))="","",OFFSET('Sanitation Data'!$I$28,0,10*ROW('Sanitation Data'!I68)))</f>
        <v/>
      </c>
      <c r="DK74" s="392" t="str">
        <f ca="1">+IF(OFFSET('Sanitation Data'!$I$29,0,10*ROW('Sanitation Data'!I68))="","",OFFSET('Sanitation Data'!$I$29,0,10*ROW('Sanitation Data'!I68)))</f>
        <v/>
      </c>
      <c r="DL74" s="392" t="str">
        <f ca="1">+IF(OFFSET('Sanitation Data'!$I$30,0,10*ROW('Sanitation Data'!I68))="","",OFFSET('Sanitation Data'!$I$30,0,10*ROW('Sanitation Data'!I68)))</f>
        <v/>
      </c>
      <c r="DM74" s="392" t="str">
        <f ca="1">+IF(OFFSET('Sanitation Data'!$I$31,0,10*ROW('Sanitation Data'!I68))="","",OFFSET('Sanitation Data'!$I$31,0,10*ROW('Sanitation Data'!I68)))</f>
        <v/>
      </c>
      <c r="DN74" s="392" t="str">
        <f ca="1">+IF(OFFSET('Sanitation Data'!$I$32,0,10*ROW('Sanitation Data'!I68))="","",OFFSET('Sanitation Data'!$I$32,0,10*ROW('Sanitation Data'!I68)))</f>
        <v/>
      </c>
      <c r="DO74" s="392" t="str">
        <f ca="1">+IF(OFFSET('Hygiene Data'!$D$11,0,10*ROW('Hygiene Data'!D68))="","",OFFSET('Hygiene Data'!$D$11,0,10*ROW('Hygiene Data'!D68)))</f>
        <v/>
      </c>
      <c r="DP74" s="392" t="str">
        <f ca="1">+IF(OFFSET('Hygiene Data'!$D$12,0,10*ROW('Hygiene Data'!D68))="","",OFFSET('Hygiene Data'!$D$12,0,10*ROW('Hygiene Data'!D68)))</f>
        <v/>
      </c>
      <c r="DQ74" s="392" t="str">
        <f ca="1">+IF(OFFSET('Hygiene Data'!$D$13,0,10*ROW('Hygiene Data'!D68))="","",OFFSET('Hygiene Data'!$D$13,0,10*ROW('Hygiene Data'!D68)))</f>
        <v/>
      </c>
      <c r="DR74" s="392" t="str">
        <f ca="1">+IF(OFFSET('Hygiene Data'!$E$11,0,10*ROW('Hygiene Data'!E68))="","",OFFSET('Hygiene Data'!$E$11,0,10*ROW('Hygiene Data'!E68)))</f>
        <v/>
      </c>
      <c r="DS74" s="392" t="str">
        <f ca="1">+IF(OFFSET('Hygiene Data'!$E$12,0,10*ROW('Hygiene Data'!E68))="","",OFFSET('Hygiene Data'!$E$12,0,10*ROW('Hygiene Data'!E68)))</f>
        <v/>
      </c>
      <c r="DT74" s="392" t="str">
        <f ca="1">+IF(OFFSET('Hygiene Data'!$E$13,0,10*ROW('Hygiene Data'!E68))="","",OFFSET('Hygiene Data'!$E$13,0,10*ROW('Hygiene Data'!E68)))</f>
        <v/>
      </c>
      <c r="DU74" s="392" t="str">
        <f ca="1">+IF(OFFSET('Hygiene Data'!$F$11,0,10*ROW('Hygiene Data'!F68))="","",OFFSET('Hygiene Data'!$F$11,0,10*ROW('Hygiene Data'!F68)))</f>
        <v/>
      </c>
      <c r="DV74" s="392" t="str">
        <f ca="1">+IF(OFFSET('Hygiene Data'!$F$12,0,10*ROW('Hygiene Data'!F68))="","",OFFSET('Hygiene Data'!$F$12,0,10*ROW('Hygiene Data'!F68)))</f>
        <v/>
      </c>
      <c r="DW74" s="392" t="str">
        <f ca="1">+IF(OFFSET('Hygiene Data'!$F$13,0,10*ROW('Hygiene Data'!F68))="","",OFFSET('Hygiene Data'!$F$13,0,10*ROW('Hygiene Data'!F68)))</f>
        <v/>
      </c>
      <c r="DX74" s="392" t="str">
        <f ca="1">+IF(OFFSET('Hygiene Data'!$G$11,0,10*ROW('Hygiene Data'!G68))="","",OFFSET('Hygiene Data'!$G$11,0,10*ROW('Hygiene Data'!G68)))</f>
        <v/>
      </c>
      <c r="DY74" s="392" t="str">
        <f ca="1">+IF(OFFSET('Hygiene Data'!$G$12,0,10*ROW('Hygiene Data'!G68))="","",OFFSET('Hygiene Data'!$G$12,0,10*ROW('Hygiene Data'!G68)))</f>
        <v/>
      </c>
      <c r="DZ74" s="392" t="str">
        <f ca="1">+IF(OFFSET('Hygiene Data'!$G$13,0,10*ROW('Hygiene Data'!G68))="","",OFFSET('Hygiene Data'!$G$13,0,10*ROW('Hygiene Data'!G68)))</f>
        <v/>
      </c>
      <c r="EA74" s="392" t="str">
        <f ca="1">+IF(OFFSET('Hygiene Data'!$H$11,0,10*ROW('Hygiene Data'!H68))="","",OFFSET('Hygiene Data'!$H$11,0,10*ROW('Hygiene Data'!H68)))</f>
        <v/>
      </c>
      <c r="EB74" s="392" t="str">
        <f ca="1">+IF(OFFSET('Hygiene Data'!$H$12,0,10*ROW('Hygiene Data'!H68))="","",OFFSET('Hygiene Data'!$H$12,0,10*ROW('Hygiene Data'!H68)))</f>
        <v/>
      </c>
      <c r="EC74" s="392" t="str">
        <f ca="1">+IF(OFFSET('Hygiene Data'!$H$13,0,10*ROW('Hygiene Data'!H68))="","",OFFSET('Hygiene Data'!$H$13,0,10*ROW('Hygiene Data'!H68)))</f>
        <v/>
      </c>
      <c r="ED74" s="392" t="str">
        <f ca="1">+IF(OFFSET('Hygiene Data'!$I$11,0,10*ROW('Hygiene Data'!I68))="","",OFFSET('Hygiene Data'!$I$11,0,10*ROW('Hygiene Data'!I68)))</f>
        <v/>
      </c>
      <c r="EE74" s="392" t="str">
        <f ca="1">+IF(OFFSET('Hygiene Data'!$I$12,0,10*ROW('Hygiene Data'!I68))="","",OFFSET('Hygiene Data'!$I$12,0,10*ROW('Hygiene Data'!I68)))</f>
        <v/>
      </c>
      <c r="EF74" s="392" t="str">
        <f ca="1">+IF(OFFSET('Hygiene Data'!$I$13,0,10*ROW('Hygiene Data'!I68))="","",OFFSET('Hygiene Data'!$I$13,0,10*ROW('Hygiene Data'!I68)))</f>
        <v/>
      </c>
    </row>
    <row r="75" spans="1:136" x14ac:dyDescent="0.25">
      <c r="A75" s="501" t="str">
        <f ca="1">+IF(OFFSET('Water Data'!$B$2,0,10*ROW('Water Data'!E69))="","",OFFSET('Water Data'!$B$2,0,10*ROW('Water Data'!E69)))</f>
        <v/>
      </c>
      <c r="B75" s="50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8" t="str">
        <f t="shared" ca="1" si="1"/>
        <v/>
      </c>
      <c r="D75" s="52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2" t="str">
        <f ca="1">+IF(OFFSET('Water Data'!$D$27,0,10*ROW('Water Data'!D69))="","",OFFSET('Water Data'!$D$27,0,10*ROW('Water Data'!D69)))</f>
        <v/>
      </c>
      <c r="BT75" s="392" t="str">
        <f ca="1">+IF(OFFSET('Water Data'!$D$28,0,10*ROW('Water Data'!D69))="","",OFFSET('Water Data'!$D$28,0,10*ROW('Water Data'!D69)))</f>
        <v/>
      </c>
      <c r="BU75" s="392" t="str">
        <f ca="1">+IF(OFFSET('Water Data'!$D$29,0,10*ROW('Water Data'!D69))="","",OFFSET('Water Data'!$D$29,0,10*ROW('Water Data'!D69)))</f>
        <v/>
      </c>
      <c r="BV75" s="392" t="str">
        <f ca="1">+IF(OFFSET('Water Data'!$E$27,0,10*ROW('Water Data'!E69))="","",OFFSET('Water Data'!$E$27,0,10*ROW('Water Data'!E69)))</f>
        <v/>
      </c>
      <c r="BW75" s="392" t="str">
        <f ca="1">+IF(OFFSET('Water Data'!$E$28,0,10*ROW('Water Data'!E69))="","",OFFSET('Water Data'!$E$28,0,10*ROW('Water Data'!E69)))</f>
        <v/>
      </c>
      <c r="BX75" s="392" t="str">
        <f ca="1">+IF(OFFSET('Water Data'!$E$29,0,10*ROW('Water Data'!E69))="","",OFFSET('Water Data'!$E$29,0,10*ROW('Water Data'!E69)))</f>
        <v/>
      </c>
      <c r="BY75" s="392" t="str">
        <f ca="1">+IF(OFFSET('Water Data'!$F$27,0,10*ROW('Water Data'!F69))="","",OFFSET('Water Data'!$F$27,0,10*ROW('Water Data'!F69)))</f>
        <v/>
      </c>
      <c r="BZ75" s="392" t="str">
        <f ca="1">+IF(OFFSET('Water Data'!$F$28,0,10*ROW('Water Data'!F69))="","",OFFSET('Water Data'!$F$28,0,10*ROW('Water Data'!F69)))</f>
        <v/>
      </c>
      <c r="CA75" s="392" t="str">
        <f ca="1">+IF(OFFSET('Water Data'!$F$29,0,10*ROW('Water Data'!F69))="","",OFFSET('Water Data'!$F$29,0,10*ROW('Water Data'!F69)))</f>
        <v/>
      </c>
      <c r="CB75" s="392" t="str">
        <f ca="1">+IF(OFFSET('Water Data'!$G$27,0,10*ROW('Water Data'!G69))="","",OFFSET('Water Data'!$G$27,0,10*ROW('Water Data'!G69)))</f>
        <v/>
      </c>
      <c r="CC75" s="392" t="str">
        <f ca="1">+IF(OFFSET('Water Data'!$G$28,0,10*ROW('Water Data'!G69))="","",OFFSET('Water Data'!$G$28,0,10*ROW('Water Data'!G69)))</f>
        <v/>
      </c>
      <c r="CD75" s="392" t="str">
        <f ca="1">+IF(OFFSET('Water Data'!$G$29,0,10*ROW('Water Data'!G69))="","",OFFSET('Water Data'!$G$29,0,10*ROW('Water Data'!G69)))</f>
        <v/>
      </c>
      <c r="CE75" s="392" t="str">
        <f ca="1">+IF(OFFSET('Water Data'!$H$27,0,10*ROW('Water Data'!H69))="","",OFFSET('Water Data'!$H$27,0,10*ROW('Water Data'!H69)))</f>
        <v/>
      </c>
      <c r="CF75" s="392" t="str">
        <f ca="1">+IF(OFFSET('Water Data'!$H$28,0,10*ROW('Water Data'!H69))="","",OFFSET('Water Data'!$H$28,0,10*ROW('Water Data'!H69)))</f>
        <v/>
      </c>
      <c r="CG75" s="392" t="str">
        <f ca="1">+IF(OFFSET('Water Data'!$H$29,0,10*ROW('Water Data'!H69))="","",OFFSET('Water Data'!$H$29,0,10*ROW('Water Data'!H69)))</f>
        <v/>
      </c>
      <c r="CH75" s="392" t="str">
        <f ca="1">+IF(OFFSET('Water Data'!$I$27,0,10*ROW('Water Data'!I69))="","",OFFSET('Water Data'!$I$27,0,10*ROW('Water Data'!I69)))</f>
        <v/>
      </c>
      <c r="CI75" s="392" t="str">
        <f ca="1">+IF(OFFSET('Water Data'!$I$28,0,10*ROW('Water Data'!I69))="","",OFFSET('Water Data'!$I$28,0,10*ROW('Water Data'!I69)))</f>
        <v/>
      </c>
      <c r="CJ75" s="392" t="str">
        <f ca="1">+IF(OFFSET('Water Data'!$I$29,0,10*ROW('Water Data'!I69))="","",OFFSET('Water Data'!$I$29,0,10*ROW('Water Data'!I69)))</f>
        <v/>
      </c>
      <c r="CK75" s="392" t="str">
        <f ca="1">+IF(OFFSET('Sanitation Data'!$D$28,0,10*ROW('Sanitation Data'!D69))="","",OFFSET('Sanitation Data'!$D$28,0,10*ROW('Sanitation Data'!D69)))</f>
        <v/>
      </c>
      <c r="CL75" s="392" t="str">
        <f ca="1">+IF(OFFSET('Sanitation Data'!$D$29,0,10*ROW('Sanitation Data'!D69))="","",OFFSET('Sanitation Data'!$D$29,0,10*ROW('Sanitation Data'!D69)))</f>
        <v/>
      </c>
      <c r="CM75" s="392" t="str">
        <f ca="1">+IF(OFFSET('Sanitation Data'!$D$30,0,10*ROW('Sanitation Data'!D69))="","",OFFSET('Sanitation Data'!$D$30,0,10*ROW('Sanitation Data'!D69)))</f>
        <v/>
      </c>
      <c r="CN75" s="392" t="str">
        <f ca="1">+IF(OFFSET('Sanitation Data'!$D$31,0,10*ROW('Sanitation Data'!D69))="","",OFFSET('Sanitation Data'!$D$31,0,10*ROW('Sanitation Data'!D69)))</f>
        <v/>
      </c>
      <c r="CO75" s="392" t="str">
        <f ca="1">+IF(OFFSET('Sanitation Data'!$D$32,0,10*ROW('Sanitation Data'!D69))="","",OFFSET('Sanitation Data'!$D$32,0,10*ROW('Sanitation Data'!D69)))</f>
        <v/>
      </c>
      <c r="CP75" s="392" t="str">
        <f ca="1">+IF(OFFSET('Sanitation Data'!$E$28,0,10*ROW('Sanitation Data'!E69))="","",OFFSET('Sanitation Data'!$E$28,0,10*ROW('Sanitation Data'!E69)))</f>
        <v/>
      </c>
      <c r="CQ75" s="392" t="str">
        <f ca="1">+IF(OFFSET('Sanitation Data'!$E$29,0,10*ROW('Sanitation Data'!E69))="","",OFFSET('Sanitation Data'!$E$29,0,10*ROW('Sanitation Data'!E69)))</f>
        <v/>
      </c>
      <c r="CR75" s="392" t="str">
        <f ca="1">+IF(OFFSET('Sanitation Data'!$E$30,0,10*ROW('Sanitation Data'!E69))="","",OFFSET('Sanitation Data'!$E$30,0,10*ROW('Sanitation Data'!E69)))</f>
        <v/>
      </c>
      <c r="CS75" s="392" t="str">
        <f ca="1">+IF(OFFSET('Sanitation Data'!$E$31,0,10*ROW('Sanitation Data'!E69))="","",OFFSET('Sanitation Data'!$E$31,0,10*ROW('Sanitation Data'!E69)))</f>
        <v/>
      </c>
      <c r="CT75" s="392" t="str">
        <f ca="1">+IF(OFFSET('Sanitation Data'!$E$32,0,10*ROW('Sanitation Data'!E69))="","",OFFSET('Sanitation Data'!$E$32,0,10*ROW('Sanitation Data'!E69)))</f>
        <v/>
      </c>
      <c r="CU75" s="392" t="str">
        <f ca="1">+IF(OFFSET('Sanitation Data'!$F$28,0,10*ROW('Sanitation Data'!F69))="","",OFFSET('Sanitation Data'!$F$28,0,10*ROW('Sanitation Data'!F69)))</f>
        <v/>
      </c>
      <c r="CV75" s="392" t="str">
        <f ca="1">+IF(OFFSET('Sanitation Data'!$F$29,0,10*ROW('Sanitation Data'!F69))="","",OFFSET('Sanitation Data'!$F$29,0,10*ROW('Sanitation Data'!F69)))</f>
        <v/>
      </c>
      <c r="CW75" s="392" t="str">
        <f ca="1">+IF(OFFSET('Sanitation Data'!$F$30,0,10*ROW('Sanitation Data'!F69))="","",OFFSET('Sanitation Data'!$F$30,0,10*ROW('Sanitation Data'!F69)))</f>
        <v/>
      </c>
      <c r="CX75" s="392" t="str">
        <f ca="1">+IF(OFFSET('Sanitation Data'!$F$31,0,10*ROW('Sanitation Data'!F69))="","",OFFSET('Sanitation Data'!$F$31,0,10*ROW('Sanitation Data'!F69)))</f>
        <v/>
      </c>
      <c r="CY75" s="392" t="str">
        <f ca="1">+IF(OFFSET('Sanitation Data'!$F$32,0,10*ROW('Sanitation Data'!F69))="","",OFFSET('Sanitation Data'!$F$32,0,10*ROW('Sanitation Data'!F69)))</f>
        <v/>
      </c>
      <c r="CZ75" s="392" t="str">
        <f ca="1">+IF(OFFSET('Sanitation Data'!$G$28,0,10*ROW('Sanitation Data'!G69))="","",OFFSET('Sanitation Data'!$G$28,0,10*ROW('Sanitation Data'!G69)))</f>
        <v/>
      </c>
      <c r="DA75" s="392" t="str">
        <f ca="1">+IF(OFFSET('Sanitation Data'!$G$29,0,10*ROW('Sanitation Data'!G69))="","",OFFSET('Sanitation Data'!$G$29,0,10*ROW('Sanitation Data'!G69)))</f>
        <v/>
      </c>
      <c r="DB75" s="392" t="str">
        <f ca="1">+IF(OFFSET('Sanitation Data'!$G$30,0,10*ROW('Sanitation Data'!G69))="","",OFFSET('Sanitation Data'!$G$30,0,10*ROW('Sanitation Data'!G69)))</f>
        <v/>
      </c>
      <c r="DC75" s="392" t="str">
        <f ca="1">+IF(OFFSET('Sanitation Data'!$G$31,0,10*ROW('Sanitation Data'!G69))="","",OFFSET('Sanitation Data'!$G$31,0,10*ROW('Sanitation Data'!G69)))</f>
        <v/>
      </c>
      <c r="DD75" s="392" t="str">
        <f ca="1">+IF(OFFSET('Sanitation Data'!$G$32,0,10*ROW('Sanitation Data'!G69))="","",OFFSET('Sanitation Data'!$G$32,0,10*ROW('Sanitation Data'!G69)))</f>
        <v/>
      </c>
      <c r="DE75" s="392" t="str">
        <f ca="1">+IF(OFFSET('Sanitation Data'!$H$28,0,10*ROW('Sanitation Data'!H69))="","",OFFSET('Sanitation Data'!$H$28,0,10*ROW('Sanitation Data'!H69)))</f>
        <v/>
      </c>
      <c r="DF75" s="392" t="str">
        <f ca="1">+IF(OFFSET('Sanitation Data'!$H$29,0,10*ROW('Sanitation Data'!H69))="","",OFFSET('Sanitation Data'!$H$29,0,10*ROW('Sanitation Data'!H69)))</f>
        <v/>
      </c>
      <c r="DG75" s="392" t="str">
        <f ca="1">+IF(OFFSET('Sanitation Data'!$H$30,0,10*ROW('Sanitation Data'!H69))="","",OFFSET('Sanitation Data'!$H$30,0,10*ROW('Sanitation Data'!H69)))</f>
        <v/>
      </c>
      <c r="DH75" s="392" t="str">
        <f ca="1">+IF(OFFSET('Sanitation Data'!$H$31,0,10*ROW('Sanitation Data'!H69))="","",OFFSET('Sanitation Data'!$H$31,0,10*ROW('Sanitation Data'!H69)))</f>
        <v/>
      </c>
      <c r="DI75" s="392" t="str">
        <f ca="1">+IF(OFFSET('Sanitation Data'!$H$32,0,10*ROW('Sanitation Data'!H69))="","",OFFSET('Sanitation Data'!$H$32,0,10*ROW('Sanitation Data'!H69)))</f>
        <v/>
      </c>
      <c r="DJ75" s="392" t="str">
        <f ca="1">+IF(OFFSET('Sanitation Data'!$I$28,0,10*ROW('Sanitation Data'!I69))="","",OFFSET('Sanitation Data'!$I$28,0,10*ROW('Sanitation Data'!I69)))</f>
        <v/>
      </c>
      <c r="DK75" s="392" t="str">
        <f ca="1">+IF(OFFSET('Sanitation Data'!$I$29,0,10*ROW('Sanitation Data'!I69))="","",OFFSET('Sanitation Data'!$I$29,0,10*ROW('Sanitation Data'!I69)))</f>
        <v/>
      </c>
      <c r="DL75" s="392" t="str">
        <f ca="1">+IF(OFFSET('Sanitation Data'!$I$30,0,10*ROW('Sanitation Data'!I69))="","",OFFSET('Sanitation Data'!$I$30,0,10*ROW('Sanitation Data'!I69)))</f>
        <v/>
      </c>
      <c r="DM75" s="392" t="str">
        <f ca="1">+IF(OFFSET('Sanitation Data'!$I$31,0,10*ROW('Sanitation Data'!I69))="","",OFFSET('Sanitation Data'!$I$31,0,10*ROW('Sanitation Data'!I69)))</f>
        <v/>
      </c>
      <c r="DN75" s="392" t="str">
        <f ca="1">+IF(OFFSET('Sanitation Data'!$I$32,0,10*ROW('Sanitation Data'!I69))="","",OFFSET('Sanitation Data'!$I$32,0,10*ROW('Sanitation Data'!I69)))</f>
        <v/>
      </c>
      <c r="DO75" s="392" t="str">
        <f ca="1">+IF(OFFSET('Hygiene Data'!$D$11,0,10*ROW('Hygiene Data'!D69))="","",OFFSET('Hygiene Data'!$D$11,0,10*ROW('Hygiene Data'!D69)))</f>
        <v/>
      </c>
      <c r="DP75" s="392" t="str">
        <f ca="1">+IF(OFFSET('Hygiene Data'!$D$12,0,10*ROW('Hygiene Data'!D69))="","",OFFSET('Hygiene Data'!$D$12,0,10*ROW('Hygiene Data'!D69)))</f>
        <v/>
      </c>
      <c r="DQ75" s="392" t="str">
        <f ca="1">+IF(OFFSET('Hygiene Data'!$D$13,0,10*ROW('Hygiene Data'!D69))="","",OFFSET('Hygiene Data'!$D$13,0,10*ROW('Hygiene Data'!D69)))</f>
        <v/>
      </c>
      <c r="DR75" s="392" t="str">
        <f ca="1">+IF(OFFSET('Hygiene Data'!$E$11,0,10*ROW('Hygiene Data'!E69))="","",OFFSET('Hygiene Data'!$E$11,0,10*ROW('Hygiene Data'!E69)))</f>
        <v/>
      </c>
      <c r="DS75" s="392" t="str">
        <f ca="1">+IF(OFFSET('Hygiene Data'!$E$12,0,10*ROW('Hygiene Data'!E69))="","",OFFSET('Hygiene Data'!$E$12,0,10*ROW('Hygiene Data'!E69)))</f>
        <v/>
      </c>
      <c r="DT75" s="392" t="str">
        <f ca="1">+IF(OFFSET('Hygiene Data'!$E$13,0,10*ROW('Hygiene Data'!E69))="","",OFFSET('Hygiene Data'!$E$13,0,10*ROW('Hygiene Data'!E69)))</f>
        <v/>
      </c>
      <c r="DU75" s="392" t="str">
        <f ca="1">+IF(OFFSET('Hygiene Data'!$F$11,0,10*ROW('Hygiene Data'!F69))="","",OFFSET('Hygiene Data'!$F$11,0,10*ROW('Hygiene Data'!F69)))</f>
        <v/>
      </c>
      <c r="DV75" s="392" t="str">
        <f ca="1">+IF(OFFSET('Hygiene Data'!$F$12,0,10*ROW('Hygiene Data'!F69))="","",OFFSET('Hygiene Data'!$F$12,0,10*ROW('Hygiene Data'!F69)))</f>
        <v/>
      </c>
      <c r="DW75" s="392" t="str">
        <f ca="1">+IF(OFFSET('Hygiene Data'!$F$13,0,10*ROW('Hygiene Data'!F69))="","",OFFSET('Hygiene Data'!$F$13,0,10*ROW('Hygiene Data'!F69)))</f>
        <v/>
      </c>
      <c r="DX75" s="392" t="str">
        <f ca="1">+IF(OFFSET('Hygiene Data'!$G$11,0,10*ROW('Hygiene Data'!G69))="","",OFFSET('Hygiene Data'!$G$11,0,10*ROW('Hygiene Data'!G69)))</f>
        <v/>
      </c>
      <c r="DY75" s="392" t="str">
        <f ca="1">+IF(OFFSET('Hygiene Data'!$G$12,0,10*ROW('Hygiene Data'!G69))="","",OFFSET('Hygiene Data'!$G$12,0,10*ROW('Hygiene Data'!G69)))</f>
        <v/>
      </c>
      <c r="DZ75" s="392" t="str">
        <f ca="1">+IF(OFFSET('Hygiene Data'!$G$13,0,10*ROW('Hygiene Data'!G69))="","",OFFSET('Hygiene Data'!$G$13,0,10*ROW('Hygiene Data'!G69)))</f>
        <v/>
      </c>
      <c r="EA75" s="392" t="str">
        <f ca="1">+IF(OFFSET('Hygiene Data'!$H$11,0,10*ROW('Hygiene Data'!H69))="","",OFFSET('Hygiene Data'!$H$11,0,10*ROW('Hygiene Data'!H69)))</f>
        <v/>
      </c>
      <c r="EB75" s="392" t="str">
        <f ca="1">+IF(OFFSET('Hygiene Data'!$H$12,0,10*ROW('Hygiene Data'!H69))="","",OFFSET('Hygiene Data'!$H$12,0,10*ROW('Hygiene Data'!H69)))</f>
        <v/>
      </c>
      <c r="EC75" s="392" t="str">
        <f ca="1">+IF(OFFSET('Hygiene Data'!$H$13,0,10*ROW('Hygiene Data'!H69))="","",OFFSET('Hygiene Data'!$H$13,0,10*ROW('Hygiene Data'!H69)))</f>
        <v/>
      </c>
      <c r="ED75" s="392" t="str">
        <f ca="1">+IF(OFFSET('Hygiene Data'!$I$11,0,10*ROW('Hygiene Data'!I69))="","",OFFSET('Hygiene Data'!$I$11,0,10*ROW('Hygiene Data'!I69)))</f>
        <v/>
      </c>
      <c r="EE75" s="392" t="str">
        <f ca="1">+IF(OFFSET('Hygiene Data'!$I$12,0,10*ROW('Hygiene Data'!I69))="","",OFFSET('Hygiene Data'!$I$12,0,10*ROW('Hygiene Data'!I69)))</f>
        <v/>
      </c>
      <c r="EF75" s="392" t="str">
        <f ca="1">+IF(OFFSET('Hygiene Data'!$I$13,0,10*ROW('Hygiene Data'!I69))="","",OFFSET('Hygiene Data'!$I$13,0,10*ROW('Hygiene Data'!I69)))</f>
        <v/>
      </c>
    </row>
    <row r="76" spans="1:136" x14ac:dyDescent="0.25">
      <c r="A76" s="501" t="str">
        <f ca="1">+IF(OFFSET('Water Data'!$B$2,0,10*ROW('Water Data'!E70))="","",OFFSET('Water Data'!$B$2,0,10*ROW('Water Data'!E70)))</f>
        <v/>
      </c>
      <c r="B76" s="50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8" t="str">
        <f t="shared" ca="1" si="1"/>
        <v/>
      </c>
      <c r="D76" s="52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2" t="str">
        <f ca="1">+IF(OFFSET('Water Data'!$D$27,0,10*ROW('Water Data'!D70))="","",OFFSET('Water Data'!$D$27,0,10*ROW('Water Data'!D70)))</f>
        <v/>
      </c>
      <c r="BT76" s="392" t="str">
        <f ca="1">+IF(OFFSET('Water Data'!$D$28,0,10*ROW('Water Data'!D70))="","",OFFSET('Water Data'!$D$28,0,10*ROW('Water Data'!D70)))</f>
        <v/>
      </c>
      <c r="BU76" s="392" t="str">
        <f ca="1">+IF(OFFSET('Water Data'!$D$29,0,10*ROW('Water Data'!D70))="","",OFFSET('Water Data'!$D$29,0,10*ROW('Water Data'!D70)))</f>
        <v/>
      </c>
      <c r="BV76" s="392" t="str">
        <f ca="1">+IF(OFFSET('Water Data'!$E$27,0,10*ROW('Water Data'!E70))="","",OFFSET('Water Data'!$E$27,0,10*ROW('Water Data'!E70)))</f>
        <v/>
      </c>
      <c r="BW76" s="392" t="str">
        <f ca="1">+IF(OFFSET('Water Data'!$E$28,0,10*ROW('Water Data'!E70))="","",OFFSET('Water Data'!$E$28,0,10*ROW('Water Data'!E70)))</f>
        <v/>
      </c>
      <c r="BX76" s="392" t="str">
        <f ca="1">+IF(OFFSET('Water Data'!$E$29,0,10*ROW('Water Data'!E70))="","",OFFSET('Water Data'!$E$29,0,10*ROW('Water Data'!E70)))</f>
        <v/>
      </c>
      <c r="BY76" s="392" t="str">
        <f ca="1">+IF(OFFSET('Water Data'!$F$27,0,10*ROW('Water Data'!F70))="","",OFFSET('Water Data'!$F$27,0,10*ROW('Water Data'!F70)))</f>
        <v/>
      </c>
      <c r="BZ76" s="392" t="str">
        <f ca="1">+IF(OFFSET('Water Data'!$F$28,0,10*ROW('Water Data'!F70))="","",OFFSET('Water Data'!$F$28,0,10*ROW('Water Data'!F70)))</f>
        <v/>
      </c>
      <c r="CA76" s="392" t="str">
        <f ca="1">+IF(OFFSET('Water Data'!$F$29,0,10*ROW('Water Data'!F70))="","",OFFSET('Water Data'!$F$29,0,10*ROW('Water Data'!F70)))</f>
        <v/>
      </c>
      <c r="CB76" s="392" t="str">
        <f ca="1">+IF(OFFSET('Water Data'!$G$27,0,10*ROW('Water Data'!G70))="","",OFFSET('Water Data'!$G$27,0,10*ROW('Water Data'!G70)))</f>
        <v/>
      </c>
      <c r="CC76" s="392" t="str">
        <f ca="1">+IF(OFFSET('Water Data'!$G$28,0,10*ROW('Water Data'!G70))="","",OFFSET('Water Data'!$G$28,0,10*ROW('Water Data'!G70)))</f>
        <v/>
      </c>
      <c r="CD76" s="392" t="str">
        <f ca="1">+IF(OFFSET('Water Data'!$G$29,0,10*ROW('Water Data'!G70))="","",OFFSET('Water Data'!$G$29,0,10*ROW('Water Data'!G70)))</f>
        <v/>
      </c>
      <c r="CE76" s="392" t="str">
        <f ca="1">+IF(OFFSET('Water Data'!$H$27,0,10*ROW('Water Data'!H70))="","",OFFSET('Water Data'!$H$27,0,10*ROW('Water Data'!H70)))</f>
        <v/>
      </c>
      <c r="CF76" s="392" t="str">
        <f ca="1">+IF(OFFSET('Water Data'!$H$28,0,10*ROW('Water Data'!H70))="","",OFFSET('Water Data'!$H$28,0,10*ROW('Water Data'!H70)))</f>
        <v/>
      </c>
      <c r="CG76" s="392" t="str">
        <f ca="1">+IF(OFFSET('Water Data'!$H$29,0,10*ROW('Water Data'!H70))="","",OFFSET('Water Data'!$H$29,0,10*ROW('Water Data'!H70)))</f>
        <v/>
      </c>
      <c r="CH76" s="392" t="str">
        <f ca="1">+IF(OFFSET('Water Data'!$I$27,0,10*ROW('Water Data'!I70))="","",OFFSET('Water Data'!$I$27,0,10*ROW('Water Data'!I70)))</f>
        <v/>
      </c>
      <c r="CI76" s="392" t="str">
        <f ca="1">+IF(OFFSET('Water Data'!$I$28,0,10*ROW('Water Data'!I70))="","",OFFSET('Water Data'!$I$28,0,10*ROW('Water Data'!I70)))</f>
        <v/>
      </c>
      <c r="CJ76" s="392" t="str">
        <f ca="1">+IF(OFFSET('Water Data'!$I$29,0,10*ROW('Water Data'!I70))="","",OFFSET('Water Data'!$I$29,0,10*ROW('Water Data'!I70)))</f>
        <v/>
      </c>
      <c r="CK76" s="392" t="str">
        <f ca="1">+IF(OFFSET('Sanitation Data'!$D$28,0,10*ROW('Sanitation Data'!D70))="","",OFFSET('Sanitation Data'!$D$28,0,10*ROW('Sanitation Data'!D70)))</f>
        <v/>
      </c>
      <c r="CL76" s="392" t="str">
        <f ca="1">+IF(OFFSET('Sanitation Data'!$D$29,0,10*ROW('Sanitation Data'!D70))="","",OFFSET('Sanitation Data'!$D$29,0,10*ROW('Sanitation Data'!D70)))</f>
        <v/>
      </c>
      <c r="CM76" s="392" t="str">
        <f ca="1">+IF(OFFSET('Sanitation Data'!$D$30,0,10*ROW('Sanitation Data'!D70))="","",OFFSET('Sanitation Data'!$D$30,0,10*ROW('Sanitation Data'!D70)))</f>
        <v/>
      </c>
      <c r="CN76" s="392" t="str">
        <f ca="1">+IF(OFFSET('Sanitation Data'!$D$31,0,10*ROW('Sanitation Data'!D70))="","",OFFSET('Sanitation Data'!$D$31,0,10*ROW('Sanitation Data'!D70)))</f>
        <v/>
      </c>
      <c r="CO76" s="392" t="str">
        <f ca="1">+IF(OFFSET('Sanitation Data'!$D$32,0,10*ROW('Sanitation Data'!D70))="","",OFFSET('Sanitation Data'!$D$32,0,10*ROW('Sanitation Data'!D70)))</f>
        <v/>
      </c>
      <c r="CP76" s="392" t="str">
        <f ca="1">+IF(OFFSET('Sanitation Data'!$E$28,0,10*ROW('Sanitation Data'!E70))="","",OFFSET('Sanitation Data'!$E$28,0,10*ROW('Sanitation Data'!E70)))</f>
        <v/>
      </c>
      <c r="CQ76" s="392" t="str">
        <f ca="1">+IF(OFFSET('Sanitation Data'!$E$29,0,10*ROW('Sanitation Data'!E70))="","",OFFSET('Sanitation Data'!$E$29,0,10*ROW('Sanitation Data'!E70)))</f>
        <v/>
      </c>
      <c r="CR76" s="392" t="str">
        <f ca="1">+IF(OFFSET('Sanitation Data'!$E$30,0,10*ROW('Sanitation Data'!E70))="","",OFFSET('Sanitation Data'!$E$30,0,10*ROW('Sanitation Data'!E70)))</f>
        <v/>
      </c>
      <c r="CS76" s="392" t="str">
        <f ca="1">+IF(OFFSET('Sanitation Data'!$E$31,0,10*ROW('Sanitation Data'!E70))="","",OFFSET('Sanitation Data'!$E$31,0,10*ROW('Sanitation Data'!E70)))</f>
        <v/>
      </c>
      <c r="CT76" s="392" t="str">
        <f ca="1">+IF(OFFSET('Sanitation Data'!$E$32,0,10*ROW('Sanitation Data'!E70))="","",OFFSET('Sanitation Data'!$E$32,0,10*ROW('Sanitation Data'!E70)))</f>
        <v/>
      </c>
      <c r="CU76" s="392" t="str">
        <f ca="1">+IF(OFFSET('Sanitation Data'!$F$28,0,10*ROW('Sanitation Data'!F70))="","",OFFSET('Sanitation Data'!$F$28,0,10*ROW('Sanitation Data'!F70)))</f>
        <v/>
      </c>
      <c r="CV76" s="392" t="str">
        <f ca="1">+IF(OFFSET('Sanitation Data'!$F$29,0,10*ROW('Sanitation Data'!F70))="","",OFFSET('Sanitation Data'!$F$29,0,10*ROW('Sanitation Data'!F70)))</f>
        <v/>
      </c>
      <c r="CW76" s="392" t="str">
        <f ca="1">+IF(OFFSET('Sanitation Data'!$F$30,0,10*ROW('Sanitation Data'!F70))="","",OFFSET('Sanitation Data'!$F$30,0,10*ROW('Sanitation Data'!F70)))</f>
        <v/>
      </c>
      <c r="CX76" s="392" t="str">
        <f ca="1">+IF(OFFSET('Sanitation Data'!$F$31,0,10*ROW('Sanitation Data'!F70))="","",OFFSET('Sanitation Data'!$F$31,0,10*ROW('Sanitation Data'!F70)))</f>
        <v/>
      </c>
      <c r="CY76" s="392" t="str">
        <f ca="1">+IF(OFFSET('Sanitation Data'!$F$32,0,10*ROW('Sanitation Data'!F70))="","",OFFSET('Sanitation Data'!$F$32,0,10*ROW('Sanitation Data'!F70)))</f>
        <v/>
      </c>
      <c r="CZ76" s="392" t="str">
        <f ca="1">+IF(OFFSET('Sanitation Data'!$G$28,0,10*ROW('Sanitation Data'!G70))="","",OFFSET('Sanitation Data'!$G$28,0,10*ROW('Sanitation Data'!G70)))</f>
        <v/>
      </c>
      <c r="DA76" s="392" t="str">
        <f ca="1">+IF(OFFSET('Sanitation Data'!$G$29,0,10*ROW('Sanitation Data'!G70))="","",OFFSET('Sanitation Data'!$G$29,0,10*ROW('Sanitation Data'!G70)))</f>
        <v/>
      </c>
      <c r="DB76" s="392" t="str">
        <f ca="1">+IF(OFFSET('Sanitation Data'!$G$30,0,10*ROW('Sanitation Data'!G70))="","",OFFSET('Sanitation Data'!$G$30,0,10*ROW('Sanitation Data'!G70)))</f>
        <v/>
      </c>
      <c r="DC76" s="392" t="str">
        <f ca="1">+IF(OFFSET('Sanitation Data'!$G$31,0,10*ROW('Sanitation Data'!G70))="","",OFFSET('Sanitation Data'!$G$31,0,10*ROW('Sanitation Data'!G70)))</f>
        <v/>
      </c>
      <c r="DD76" s="392" t="str">
        <f ca="1">+IF(OFFSET('Sanitation Data'!$G$32,0,10*ROW('Sanitation Data'!G70))="","",OFFSET('Sanitation Data'!$G$32,0,10*ROW('Sanitation Data'!G70)))</f>
        <v/>
      </c>
      <c r="DE76" s="392" t="str">
        <f ca="1">+IF(OFFSET('Sanitation Data'!$H$28,0,10*ROW('Sanitation Data'!H70))="","",OFFSET('Sanitation Data'!$H$28,0,10*ROW('Sanitation Data'!H70)))</f>
        <v/>
      </c>
      <c r="DF76" s="392" t="str">
        <f ca="1">+IF(OFFSET('Sanitation Data'!$H$29,0,10*ROW('Sanitation Data'!H70))="","",OFFSET('Sanitation Data'!$H$29,0,10*ROW('Sanitation Data'!H70)))</f>
        <v/>
      </c>
      <c r="DG76" s="392" t="str">
        <f ca="1">+IF(OFFSET('Sanitation Data'!$H$30,0,10*ROW('Sanitation Data'!H70))="","",OFFSET('Sanitation Data'!$H$30,0,10*ROW('Sanitation Data'!H70)))</f>
        <v/>
      </c>
      <c r="DH76" s="392" t="str">
        <f ca="1">+IF(OFFSET('Sanitation Data'!$H$31,0,10*ROW('Sanitation Data'!H70))="","",OFFSET('Sanitation Data'!$H$31,0,10*ROW('Sanitation Data'!H70)))</f>
        <v/>
      </c>
      <c r="DI76" s="392" t="str">
        <f ca="1">+IF(OFFSET('Sanitation Data'!$H$32,0,10*ROW('Sanitation Data'!H70))="","",OFFSET('Sanitation Data'!$H$32,0,10*ROW('Sanitation Data'!H70)))</f>
        <v/>
      </c>
      <c r="DJ76" s="392" t="str">
        <f ca="1">+IF(OFFSET('Sanitation Data'!$I$28,0,10*ROW('Sanitation Data'!I70))="","",OFFSET('Sanitation Data'!$I$28,0,10*ROW('Sanitation Data'!I70)))</f>
        <v/>
      </c>
      <c r="DK76" s="392" t="str">
        <f ca="1">+IF(OFFSET('Sanitation Data'!$I$29,0,10*ROW('Sanitation Data'!I70))="","",OFFSET('Sanitation Data'!$I$29,0,10*ROW('Sanitation Data'!I70)))</f>
        <v/>
      </c>
      <c r="DL76" s="392" t="str">
        <f ca="1">+IF(OFFSET('Sanitation Data'!$I$30,0,10*ROW('Sanitation Data'!I70))="","",OFFSET('Sanitation Data'!$I$30,0,10*ROW('Sanitation Data'!I70)))</f>
        <v/>
      </c>
      <c r="DM76" s="392" t="str">
        <f ca="1">+IF(OFFSET('Sanitation Data'!$I$31,0,10*ROW('Sanitation Data'!I70))="","",OFFSET('Sanitation Data'!$I$31,0,10*ROW('Sanitation Data'!I70)))</f>
        <v/>
      </c>
      <c r="DN76" s="392" t="str">
        <f ca="1">+IF(OFFSET('Sanitation Data'!$I$32,0,10*ROW('Sanitation Data'!I70))="","",OFFSET('Sanitation Data'!$I$32,0,10*ROW('Sanitation Data'!I70)))</f>
        <v/>
      </c>
      <c r="DO76" s="392" t="str">
        <f ca="1">+IF(OFFSET('Hygiene Data'!$D$11,0,10*ROW('Hygiene Data'!D70))="","",OFFSET('Hygiene Data'!$D$11,0,10*ROW('Hygiene Data'!D70)))</f>
        <v/>
      </c>
      <c r="DP76" s="392" t="str">
        <f ca="1">+IF(OFFSET('Hygiene Data'!$D$12,0,10*ROW('Hygiene Data'!D70))="","",OFFSET('Hygiene Data'!$D$12,0,10*ROW('Hygiene Data'!D70)))</f>
        <v/>
      </c>
      <c r="DQ76" s="392" t="str">
        <f ca="1">+IF(OFFSET('Hygiene Data'!$D$13,0,10*ROW('Hygiene Data'!D70))="","",OFFSET('Hygiene Data'!$D$13,0,10*ROW('Hygiene Data'!D70)))</f>
        <v/>
      </c>
      <c r="DR76" s="392" t="str">
        <f ca="1">+IF(OFFSET('Hygiene Data'!$E$11,0,10*ROW('Hygiene Data'!E70))="","",OFFSET('Hygiene Data'!$E$11,0,10*ROW('Hygiene Data'!E70)))</f>
        <v/>
      </c>
      <c r="DS76" s="392" t="str">
        <f ca="1">+IF(OFFSET('Hygiene Data'!$E$12,0,10*ROW('Hygiene Data'!E70))="","",OFFSET('Hygiene Data'!$E$12,0,10*ROW('Hygiene Data'!E70)))</f>
        <v/>
      </c>
      <c r="DT76" s="392" t="str">
        <f ca="1">+IF(OFFSET('Hygiene Data'!$E$13,0,10*ROW('Hygiene Data'!E70))="","",OFFSET('Hygiene Data'!$E$13,0,10*ROW('Hygiene Data'!E70)))</f>
        <v/>
      </c>
      <c r="DU76" s="392" t="str">
        <f ca="1">+IF(OFFSET('Hygiene Data'!$F$11,0,10*ROW('Hygiene Data'!F70))="","",OFFSET('Hygiene Data'!$F$11,0,10*ROW('Hygiene Data'!F70)))</f>
        <v/>
      </c>
      <c r="DV76" s="392" t="str">
        <f ca="1">+IF(OFFSET('Hygiene Data'!$F$12,0,10*ROW('Hygiene Data'!F70))="","",OFFSET('Hygiene Data'!$F$12,0,10*ROW('Hygiene Data'!F70)))</f>
        <v/>
      </c>
      <c r="DW76" s="392" t="str">
        <f ca="1">+IF(OFFSET('Hygiene Data'!$F$13,0,10*ROW('Hygiene Data'!F70))="","",OFFSET('Hygiene Data'!$F$13,0,10*ROW('Hygiene Data'!F70)))</f>
        <v/>
      </c>
      <c r="DX76" s="392" t="str">
        <f ca="1">+IF(OFFSET('Hygiene Data'!$G$11,0,10*ROW('Hygiene Data'!G70))="","",OFFSET('Hygiene Data'!$G$11,0,10*ROW('Hygiene Data'!G70)))</f>
        <v/>
      </c>
      <c r="DY76" s="392" t="str">
        <f ca="1">+IF(OFFSET('Hygiene Data'!$G$12,0,10*ROW('Hygiene Data'!G70))="","",OFFSET('Hygiene Data'!$G$12,0,10*ROW('Hygiene Data'!G70)))</f>
        <v/>
      </c>
      <c r="DZ76" s="392" t="str">
        <f ca="1">+IF(OFFSET('Hygiene Data'!$G$13,0,10*ROW('Hygiene Data'!G70))="","",OFFSET('Hygiene Data'!$G$13,0,10*ROW('Hygiene Data'!G70)))</f>
        <v/>
      </c>
      <c r="EA76" s="392" t="str">
        <f ca="1">+IF(OFFSET('Hygiene Data'!$H$11,0,10*ROW('Hygiene Data'!H70))="","",OFFSET('Hygiene Data'!$H$11,0,10*ROW('Hygiene Data'!H70)))</f>
        <v/>
      </c>
      <c r="EB76" s="392" t="str">
        <f ca="1">+IF(OFFSET('Hygiene Data'!$H$12,0,10*ROW('Hygiene Data'!H70))="","",OFFSET('Hygiene Data'!$H$12,0,10*ROW('Hygiene Data'!H70)))</f>
        <v/>
      </c>
      <c r="EC76" s="392" t="str">
        <f ca="1">+IF(OFFSET('Hygiene Data'!$H$13,0,10*ROW('Hygiene Data'!H70))="","",OFFSET('Hygiene Data'!$H$13,0,10*ROW('Hygiene Data'!H70)))</f>
        <v/>
      </c>
      <c r="ED76" s="392" t="str">
        <f ca="1">+IF(OFFSET('Hygiene Data'!$I$11,0,10*ROW('Hygiene Data'!I70))="","",OFFSET('Hygiene Data'!$I$11,0,10*ROW('Hygiene Data'!I70)))</f>
        <v/>
      </c>
      <c r="EE76" s="392" t="str">
        <f ca="1">+IF(OFFSET('Hygiene Data'!$I$12,0,10*ROW('Hygiene Data'!I70))="","",OFFSET('Hygiene Data'!$I$12,0,10*ROW('Hygiene Data'!I70)))</f>
        <v/>
      </c>
      <c r="EF76" s="392" t="str">
        <f ca="1">+IF(OFFSET('Hygiene Data'!$I$13,0,10*ROW('Hygiene Data'!I70))="","",OFFSET('Hygiene Data'!$I$13,0,10*ROW('Hygiene Data'!I70)))</f>
        <v/>
      </c>
    </row>
    <row r="77" spans="1:136" x14ac:dyDescent="0.25">
      <c r="A77" s="501" t="str">
        <f ca="1">+IF(OFFSET('Water Data'!$B$2,0,10*ROW('Water Data'!E71))="","",OFFSET('Water Data'!$B$2,0,10*ROW('Water Data'!E71)))</f>
        <v/>
      </c>
      <c r="B77" s="50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8" t="str">
        <f t="shared" ca="1" si="1"/>
        <v/>
      </c>
      <c r="D77" s="52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2" t="str">
        <f ca="1">+IF(OFFSET('Water Data'!$D$27,0,10*ROW('Water Data'!D71))="","",OFFSET('Water Data'!$D$27,0,10*ROW('Water Data'!D71)))</f>
        <v/>
      </c>
      <c r="BT77" s="392" t="str">
        <f ca="1">+IF(OFFSET('Water Data'!$D$28,0,10*ROW('Water Data'!D71))="","",OFFSET('Water Data'!$D$28,0,10*ROW('Water Data'!D71)))</f>
        <v/>
      </c>
      <c r="BU77" s="392" t="str">
        <f ca="1">+IF(OFFSET('Water Data'!$D$29,0,10*ROW('Water Data'!D71))="","",OFFSET('Water Data'!$D$29,0,10*ROW('Water Data'!D71)))</f>
        <v/>
      </c>
      <c r="BV77" s="392" t="str">
        <f ca="1">+IF(OFFSET('Water Data'!$E$27,0,10*ROW('Water Data'!E71))="","",OFFSET('Water Data'!$E$27,0,10*ROW('Water Data'!E71)))</f>
        <v/>
      </c>
      <c r="BW77" s="392" t="str">
        <f ca="1">+IF(OFFSET('Water Data'!$E$28,0,10*ROW('Water Data'!E71))="","",OFFSET('Water Data'!$E$28,0,10*ROW('Water Data'!E71)))</f>
        <v/>
      </c>
      <c r="BX77" s="392" t="str">
        <f ca="1">+IF(OFFSET('Water Data'!$E$29,0,10*ROW('Water Data'!E71))="","",OFFSET('Water Data'!$E$29,0,10*ROW('Water Data'!E71)))</f>
        <v/>
      </c>
      <c r="BY77" s="392" t="str">
        <f ca="1">+IF(OFFSET('Water Data'!$F$27,0,10*ROW('Water Data'!F71))="","",OFFSET('Water Data'!$F$27,0,10*ROW('Water Data'!F71)))</f>
        <v/>
      </c>
      <c r="BZ77" s="392" t="str">
        <f ca="1">+IF(OFFSET('Water Data'!$F$28,0,10*ROW('Water Data'!F71))="","",OFFSET('Water Data'!$F$28,0,10*ROW('Water Data'!F71)))</f>
        <v/>
      </c>
      <c r="CA77" s="392" t="str">
        <f ca="1">+IF(OFFSET('Water Data'!$F$29,0,10*ROW('Water Data'!F71))="","",OFFSET('Water Data'!$F$29,0,10*ROW('Water Data'!F71)))</f>
        <v/>
      </c>
      <c r="CB77" s="392" t="str">
        <f ca="1">+IF(OFFSET('Water Data'!$G$27,0,10*ROW('Water Data'!G71))="","",OFFSET('Water Data'!$G$27,0,10*ROW('Water Data'!G71)))</f>
        <v/>
      </c>
      <c r="CC77" s="392" t="str">
        <f ca="1">+IF(OFFSET('Water Data'!$G$28,0,10*ROW('Water Data'!G71))="","",OFFSET('Water Data'!$G$28,0,10*ROW('Water Data'!G71)))</f>
        <v/>
      </c>
      <c r="CD77" s="392" t="str">
        <f ca="1">+IF(OFFSET('Water Data'!$G$29,0,10*ROW('Water Data'!G71))="","",OFFSET('Water Data'!$G$29,0,10*ROW('Water Data'!G71)))</f>
        <v/>
      </c>
      <c r="CE77" s="392" t="str">
        <f ca="1">+IF(OFFSET('Water Data'!$H$27,0,10*ROW('Water Data'!H71))="","",OFFSET('Water Data'!$H$27,0,10*ROW('Water Data'!H71)))</f>
        <v/>
      </c>
      <c r="CF77" s="392" t="str">
        <f ca="1">+IF(OFFSET('Water Data'!$H$28,0,10*ROW('Water Data'!H71))="","",OFFSET('Water Data'!$H$28,0,10*ROW('Water Data'!H71)))</f>
        <v/>
      </c>
      <c r="CG77" s="392" t="str">
        <f ca="1">+IF(OFFSET('Water Data'!$H$29,0,10*ROW('Water Data'!H71))="","",OFFSET('Water Data'!$H$29,0,10*ROW('Water Data'!H71)))</f>
        <v/>
      </c>
      <c r="CH77" s="392" t="str">
        <f ca="1">+IF(OFFSET('Water Data'!$I$27,0,10*ROW('Water Data'!I71))="","",OFFSET('Water Data'!$I$27,0,10*ROW('Water Data'!I71)))</f>
        <v/>
      </c>
      <c r="CI77" s="392" t="str">
        <f ca="1">+IF(OFFSET('Water Data'!$I$28,0,10*ROW('Water Data'!I71))="","",OFFSET('Water Data'!$I$28,0,10*ROW('Water Data'!I71)))</f>
        <v/>
      </c>
      <c r="CJ77" s="392" t="str">
        <f ca="1">+IF(OFFSET('Water Data'!$I$29,0,10*ROW('Water Data'!I71))="","",OFFSET('Water Data'!$I$29,0,10*ROW('Water Data'!I71)))</f>
        <v/>
      </c>
      <c r="CK77" s="392" t="str">
        <f ca="1">+IF(OFFSET('Sanitation Data'!$D$28,0,10*ROW('Sanitation Data'!D71))="","",OFFSET('Sanitation Data'!$D$28,0,10*ROW('Sanitation Data'!D71)))</f>
        <v/>
      </c>
      <c r="CL77" s="392" t="str">
        <f ca="1">+IF(OFFSET('Sanitation Data'!$D$29,0,10*ROW('Sanitation Data'!D71))="","",OFFSET('Sanitation Data'!$D$29,0,10*ROW('Sanitation Data'!D71)))</f>
        <v/>
      </c>
      <c r="CM77" s="392" t="str">
        <f ca="1">+IF(OFFSET('Sanitation Data'!$D$30,0,10*ROW('Sanitation Data'!D71))="","",OFFSET('Sanitation Data'!$D$30,0,10*ROW('Sanitation Data'!D71)))</f>
        <v/>
      </c>
      <c r="CN77" s="392" t="str">
        <f ca="1">+IF(OFFSET('Sanitation Data'!$D$31,0,10*ROW('Sanitation Data'!D71))="","",OFFSET('Sanitation Data'!$D$31,0,10*ROW('Sanitation Data'!D71)))</f>
        <v/>
      </c>
      <c r="CO77" s="392" t="str">
        <f ca="1">+IF(OFFSET('Sanitation Data'!$D$32,0,10*ROW('Sanitation Data'!D71))="","",OFFSET('Sanitation Data'!$D$32,0,10*ROW('Sanitation Data'!D71)))</f>
        <v/>
      </c>
      <c r="CP77" s="392" t="str">
        <f ca="1">+IF(OFFSET('Sanitation Data'!$E$28,0,10*ROW('Sanitation Data'!E71))="","",OFFSET('Sanitation Data'!$E$28,0,10*ROW('Sanitation Data'!E71)))</f>
        <v/>
      </c>
      <c r="CQ77" s="392" t="str">
        <f ca="1">+IF(OFFSET('Sanitation Data'!$E$29,0,10*ROW('Sanitation Data'!E71))="","",OFFSET('Sanitation Data'!$E$29,0,10*ROW('Sanitation Data'!E71)))</f>
        <v/>
      </c>
      <c r="CR77" s="392" t="str">
        <f ca="1">+IF(OFFSET('Sanitation Data'!$E$30,0,10*ROW('Sanitation Data'!E71))="","",OFFSET('Sanitation Data'!$E$30,0,10*ROW('Sanitation Data'!E71)))</f>
        <v/>
      </c>
      <c r="CS77" s="392" t="str">
        <f ca="1">+IF(OFFSET('Sanitation Data'!$E$31,0,10*ROW('Sanitation Data'!E71))="","",OFFSET('Sanitation Data'!$E$31,0,10*ROW('Sanitation Data'!E71)))</f>
        <v/>
      </c>
      <c r="CT77" s="392" t="str">
        <f ca="1">+IF(OFFSET('Sanitation Data'!$E$32,0,10*ROW('Sanitation Data'!E71))="","",OFFSET('Sanitation Data'!$E$32,0,10*ROW('Sanitation Data'!E71)))</f>
        <v/>
      </c>
      <c r="CU77" s="392" t="str">
        <f ca="1">+IF(OFFSET('Sanitation Data'!$F$28,0,10*ROW('Sanitation Data'!F71))="","",OFFSET('Sanitation Data'!$F$28,0,10*ROW('Sanitation Data'!F71)))</f>
        <v/>
      </c>
      <c r="CV77" s="392" t="str">
        <f ca="1">+IF(OFFSET('Sanitation Data'!$F$29,0,10*ROW('Sanitation Data'!F71))="","",OFFSET('Sanitation Data'!$F$29,0,10*ROW('Sanitation Data'!F71)))</f>
        <v/>
      </c>
      <c r="CW77" s="392" t="str">
        <f ca="1">+IF(OFFSET('Sanitation Data'!$F$30,0,10*ROW('Sanitation Data'!F71))="","",OFFSET('Sanitation Data'!$F$30,0,10*ROW('Sanitation Data'!F71)))</f>
        <v/>
      </c>
      <c r="CX77" s="392" t="str">
        <f ca="1">+IF(OFFSET('Sanitation Data'!$F$31,0,10*ROW('Sanitation Data'!F71))="","",OFFSET('Sanitation Data'!$F$31,0,10*ROW('Sanitation Data'!F71)))</f>
        <v/>
      </c>
      <c r="CY77" s="392" t="str">
        <f ca="1">+IF(OFFSET('Sanitation Data'!$F$32,0,10*ROW('Sanitation Data'!F71))="","",OFFSET('Sanitation Data'!$F$32,0,10*ROW('Sanitation Data'!F71)))</f>
        <v/>
      </c>
      <c r="CZ77" s="392" t="str">
        <f ca="1">+IF(OFFSET('Sanitation Data'!$G$28,0,10*ROW('Sanitation Data'!G71))="","",OFFSET('Sanitation Data'!$G$28,0,10*ROW('Sanitation Data'!G71)))</f>
        <v/>
      </c>
      <c r="DA77" s="392" t="str">
        <f ca="1">+IF(OFFSET('Sanitation Data'!$G$29,0,10*ROW('Sanitation Data'!G71))="","",OFFSET('Sanitation Data'!$G$29,0,10*ROW('Sanitation Data'!G71)))</f>
        <v/>
      </c>
      <c r="DB77" s="392" t="str">
        <f ca="1">+IF(OFFSET('Sanitation Data'!$G$30,0,10*ROW('Sanitation Data'!G71))="","",OFFSET('Sanitation Data'!$G$30,0,10*ROW('Sanitation Data'!G71)))</f>
        <v/>
      </c>
      <c r="DC77" s="392" t="str">
        <f ca="1">+IF(OFFSET('Sanitation Data'!$G$31,0,10*ROW('Sanitation Data'!G71))="","",OFFSET('Sanitation Data'!$G$31,0,10*ROW('Sanitation Data'!G71)))</f>
        <v/>
      </c>
      <c r="DD77" s="392" t="str">
        <f ca="1">+IF(OFFSET('Sanitation Data'!$G$32,0,10*ROW('Sanitation Data'!G71))="","",OFFSET('Sanitation Data'!$G$32,0,10*ROW('Sanitation Data'!G71)))</f>
        <v/>
      </c>
      <c r="DE77" s="392" t="str">
        <f ca="1">+IF(OFFSET('Sanitation Data'!$H$28,0,10*ROW('Sanitation Data'!H71))="","",OFFSET('Sanitation Data'!$H$28,0,10*ROW('Sanitation Data'!H71)))</f>
        <v/>
      </c>
      <c r="DF77" s="392" t="str">
        <f ca="1">+IF(OFFSET('Sanitation Data'!$H$29,0,10*ROW('Sanitation Data'!H71))="","",OFFSET('Sanitation Data'!$H$29,0,10*ROW('Sanitation Data'!H71)))</f>
        <v/>
      </c>
      <c r="DG77" s="392" t="str">
        <f ca="1">+IF(OFFSET('Sanitation Data'!$H$30,0,10*ROW('Sanitation Data'!H71))="","",OFFSET('Sanitation Data'!$H$30,0,10*ROW('Sanitation Data'!H71)))</f>
        <v/>
      </c>
      <c r="DH77" s="392" t="str">
        <f ca="1">+IF(OFFSET('Sanitation Data'!$H$31,0,10*ROW('Sanitation Data'!H71))="","",OFFSET('Sanitation Data'!$H$31,0,10*ROW('Sanitation Data'!H71)))</f>
        <v/>
      </c>
      <c r="DI77" s="392" t="str">
        <f ca="1">+IF(OFFSET('Sanitation Data'!$H$32,0,10*ROW('Sanitation Data'!H71))="","",OFFSET('Sanitation Data'!$H$32,0,10*ROW('Sanitation Data'!H71)))</f>
        <v/>
      </c>
      <c r="DJ77" s="392" t="str">
        <f ca="1">+IF(OFFSET('Sanitation Data'!$I$28,0,10*ROW('Sanitation Data'!I71))="","",OFFSET('Sanitation Data'!$I$28,0,10*ROW('Sanitation Data'!I71)))</f>
        <v/>
      </c>
      <c r="DK77" s="392" t="str">
        <f ca="1">+IF(OFFSET('Sanitation Data'!$I$29,0,10*ROW('Sanitation Data'!I71))="","",OFFSET('Sanitation Data'!$I$29,0,10*ROW('Sanitation Data'!I71)))</f>
        <v/>
      </c>
      <c r="DL77" s="392" t="str">
        <f ca="1">+IF(OFFSET('Sanitation Data'!$I$30,0,10*ROW('Sanitation Data'!I71))="","",OFFSET('Sanitation Data'!$I$30,0,10*ROW('Sanitation Data'!I71)))</f>
        <v/>
      </c>
      <c r="DM77" s="392" t="str">
        <f ca="1">+IF(OFFSET('Sanitation Data'!$I$31,0,10*ROW('Sanitation Data'!I71))="","",OFFSET('Sanitation Data'!$I$31,0,10*ROW('Sanitation Data'!I71)))</f>
        <v/>
      </c>
      <c r="DN77" s="392" t="str">
        <f ca="1">+IF(OFFSET('Sanitation Data'!$I$32,0,10*ROW('Sanitation Data'!I71))="","",OFFSET('Sanitation Data'!$I$32,0,10*ROW('Sanitation Data'!I71)))</f>
        <v/>
      </c>
      <c r="DO77" s="392" t="str">
        <f ca="1">+IF(OFFSET('Hygiene Data'!$D$11,0,10*ROW('Hygiene Data'!D71))="","",OFFSET('Hygiene Data'!$D$11,0,10*ROW('Hygiene Data'!D71)))</f>
        <v/>
      </c>
      <c r="DP77" s="392" t="str">
        <f ca="1">+IF(OFFSET('Hygiene Data'!$D$12,0,10*ROW('Hygiene Data'!D71))="","",OFFSET('Hygiene Data'!$D$12,0,10*ROW('Hygiene Data'!D71)))</f>
        <v/>
      </c>
      <c r="DQ77" s="392" t="str">
        <f ca="1">+IF(OFFSET('Hygiene Data'!$D$13,0,10*ROW('Hygiene Data'!D71))="","",OFFSET('Hygiene Data'!$D$13,0,10*ROW('Hygiene Data'!D71)))</f>
        <v/>
      </c>
      <c r="DR77" s="392" t="str">
        <f ca="1">+IF(OFFSET('Hygiene Data'!$E$11,0,10*ROW('Hygiene Data'!E71))="","",OFFSET('Hygiene Data'!$E$11,0,10*ROW('Hygiene Data'!E71)))</f>
        <v/>
      </c>
      <c r="DS77" s="392" t="str">
        <f ca="1">+IF(OFFSET('Hygiene Data'!$E$12,0,10*ROW('Hygiene Data'!E71))="","",OFFSET('Hygiene Data'!$E$12,0,10*ROW('Hygiene Data'!E71)))</f>
        <v/>
      </c>
      <c r="DT77" s="392" t="str">
        <f ca="1">+IF(OFFSET('Hygiene Data'!$E$13,0,10*ROW('Hygiene Data'!E71))="","",OFFSET('Hygiene Data'!$E$13,0,10*ROW('Hygiene Data'!E71)))</f>
        <v/>
      </c>
      <c r="DU77" s="392" t="str">
        <f ca="1">+IF(OFFSET('Hygiene Data'!$F$11,0,10*ROW('Hygiene Data'!F71))="","",OFFSET('Hygiene Data'!$F$11,0,10*ROW('Hygiene Data'!F71)))</f>
        <v/>
      </c>
      <c r="DV77" s="392" t="str">
        <f ca="1">+IF(OFFSET('Hygiene Data'!$F$12,0,10*ROW('Hygiene Data'!F71))="","",OFFSET('Hygiene Data'!$F$12,0,10*ROW('Hygiene Data'!F71)))</f>
        <v/>
      </c>
      <c r="DW77" s="392" t="str">
        <f ca="1">+IF(OFFSET('Hygiene Data'!$F$13,0,10*ROW('Hygiene Data'!F71))="","",OFFSET('Hygiene Data'!$F$13,0,10*ROW('Hygiene Data'!F71)))</f>
        <v/>
      </c>
      <c r="DX77" s="392" t="str">
        <f ca="1">+IF(OFFSET('Hygiene Data'!$G$11,0,10*ROW('Hygiene Data'!G71))="","",OFFSET('Hygiene Data'!$G$11,0,10*ROW('Hygiene Data'!G71)))</f>
        <v/>
      </c>
      <c r="DY77" s="392" t="str">
        <f ca="1">+IF(OFFSET('Hygiene Data'!$G$12,0,10*ROW('Hygiene Data'!G71))="","",OFFSET('Hygiene Data'!$G$12,0,10*ROW('Hygiene Data'!G71)))</f>
        <v/>
      </c>
      <c r="DZ77" s="392" t="str">
        <f ca="1">+IF(OFFSET('Hygiene Data'!$G$13,0,10*ROW('Hygiene Data'!G71))="","",OFFSET('Hygiene Data'!$G$13,0,10*ROW('Hygiene Data'!G71)))</f>
        <v/>
      </c>
      <c r="EA77" s="392" t="str">
        <f ca="1">+IF(OFFSET('Hygiene Data'!$H$11,0,10*ROW('Hygiene Data'!H71))="","",OFFSET('Hygiene Data'!$H$11,0,10*ROW('Hygiene Data'!H71)))</f>
        <v/>
      </c>
      <c r="EB77" s="392" t="str">
        <f ca="1">+IF(OFFSET('Hygiene Data'!$H$12,0,10*ROW('Hygiene Data'!H71))="","",OFFSET('Hygiene Data'!$H$12,0,10*ROW('Hygiene Data'!H71)))</f>
        <v/>
      </c>
      <c r="EC77" s="392" t="str">
        <f ca="1">+IF(OFFSET('Hygiene Data'!$H$13,0,10*ROW('Hygiene Data'!H71))="","",OFFSET('Hygiene Data'!$H$13,0,10*ROW('Hygiene Data'!H71)))</f>
        <v/>
      </c>
      <c r="ED77" s="392" t="str">
        <f ca="1">+IF(OFFSET('Hygiene Data'!$I$11,0,10*ROW('Hygiene Data'!I71))="","",OFFSET('Hygiene Data'!$I$11,0,10*ROW('Hygiene Data'!I71)))</f>
        <v/>
      </c>
      <c r="EE77" s="392" t="str">
        <f ca="1">+IF(OFFSET('Hygiene Data'!$I$12,0,10*ROW('Hygiene Data'!I71))="","",OFFSET('Hygiene Data'!$I$12,0,10*ROW('Hygiene Data'!I71)))</f>
        <v/>
      </c>
      <c r="EF77" s="392" t="str">
        <f ca="1">+IF(OFFSET('Hygiene Data'!$I$13,0,10*ROW('Hygiene Data'!I71))="","",OFFSET('Hygiene Data'!$I$13,0,10*ROW('Hygiene Data'!I71)))</f>
        <v/>
      </c>
    </row>
    <row r="78" spans="1:136" x14ac:dyDescent="0.25">
      <c r="A78" s="501" t="str">
        <f ca="1">+IF(OFFSET('Water Data'!$B$2,0,10*ROW('Water Data'!E72))="","",OFFSET('Water Data'!$B$2,0,10*ROW('Water Data'!E72)))</f>
        <v/>
      </c>
      <c r="B78" s="50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8" t="str">
        <f t="shared" ca="1" si="1"/>
        <v/>
      </c>
      <c r="D78" s="52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2" t="str">
        <f ca="1">+IF(OFFSET('Water Data'!$D$27,0,10*ROW('Water Data'!D72))="","",OFFSET('Water Data'!$D$27,0,10*ROW('Water Data'!D72)))</f>
        <v/>
      </c>
      <c r="BT78" s="392" t="str">
        <f ca="1">+IF(OFFSET('Water Data'!$D$28,0,10*ROW('Water Data'!D72))="","",OFFSET('Water Data'!$D$28,0,10*ROW('Water Data'!D72)))</f>
        <v/>
      </c>
      <c r="BU78" s="392" t="str">
        <f ca="1">+IF(OFFSET('Water Data'!$D$29,0,10*ROW('Water Data'!D72))="","",OFFSET('Water Data'!$D$29,0,10*ROW('Water Data'!D72)))</f>
        <v/>
      </c>
      <c r="BV78" s="392" t="str">
        <f ca="1">+IF(OFFSET('Water Data'!$E$27,0,10*ROW('Water Data'!E72))="","",OFFSET('Water Data'!$E$27,0,10*ROW('Water Data'!E72)))</f>
        <v/>
      </c>
      <c r="BW78" s="392" t="str">
        <f ca="1">+IF(OFFSET('Water Data'!$E$28,0,10*ROW('Water Data'!E72))="","",OFFSET('Water Data'!$E$28,0,10*ROW('Water Data'!E72)))</f>
        <v/>
      </c>
      <c r="BX78" s="392" t="str">
        <f ca="1">+IF(OFFSET('Water Data'!$E$29,0,10*ROW('Water Data'!E72))="","",OFFSET('Water Data'!$E$29,0,10*ROW('Water Data'!E72)))</f>
        <v/>
      </c>
      <c r="BY78" s="392" t="str">
        <f ca="1">+IF(OFFSET('Water Data'!$F$27,0,10*ROW('Water Data'!F72))="","",OFFSET('Water Data'!$F$27,0,10*ROW('Water Data'!F72)))</f>
        <v/>
      </c>
      <c r="BZ78" s="392" t="str">
        <f ca="1">+IF(OFFSET('Water Data'!$F$28,0,10*ROW('Water Data'!F72))="","",OFFSET('Water Data'!$F$28,0,10*ROW('Water Data'!F72)))</f>
        <v/>
      </c>
      <c r="CA78" s="392" t="str">
        <f ca="1">+IF(OFFSET('Water Data'!$F$29,0,10*ROW('Water Data'!F72))="","",OFFSET('Water Data'!$F$29,0,10*ROW('Water Data'!F72)))</f>
        <v/>
      </c>
      <c r="CB78" s="392" t="str">
        <f ca="1">+IF(OFFSET('Water Data'!$G$27,0,10*ROW('Water Data'!G72))="","",OFFSET('Water Data'!$G$27,0,10*ROW('Water Data'!G72)))</f>
        <v/>
      </c>
      <c r="CC78" s="392" t="str">
        <f ca="1">+IF(OFFSET('Water Data'!$G$28,0,10*ROW('Water Data'!G72))="","",OFFSET('Water Data'!$G$28,0,10*ROW('Water Data'!G72)))</f>
        <v/>
      </c>
      <c r="CD78" s="392" t="str">
        <f ca="1">+IF(OFFSET('Water Data'!$G$29,0,10*ROW('Water Data'!G72))="","",OFFSET('Water Data'!$G$29,0,10*ROW('Water Data'!G72)))</f>
        <v/>
      </c>
      <c r="CE78" s="392" t="str">
        <f ca="1">+IF(OFFSET('Water Data'!$H$27,0,10*ROW('Water Data'!H72))="","",OFFSET('Water Data'!$H$27,0,10*ROW('Water Data'!H72)))</f>
        <v/>
      </c>
      <c r="CF78" s="392" t="str">
        <f ca="1">+IF(OFFSET('Water Data'!$H$28,0,10*ROW('Water Data'!H72))="","",OFFSET('Water Data'!$H$28,0,10*ROW('Water Data'!H72)))</f>
        <v/>
      </c>
      <c r="CG78" s="392" t="str">
        <f ca="1">+IF(OFFSET('Water Data'!$H$29,0,10*ROW('Water Data'!H72))="","",OFFSET('Water Data'!$H$29,0,10*ROW('Water Data'!H72)))</f>
        <v/>
      </c>
      <c r="CH78" s="392" t="str">
        <f ca="1">+IF(OFFSET('Water Data'!$I$27,0,10*ROW('Water Data'!I72))="","",OFFSET('Water Data'!$I$27,0,10*ROW('Water Data'!I72)))</f>
        <v/>
      </c>
      <c r="CI78" s="392" t="str">
        <f ca="1">+IF(OFFSET('Water Data'!$I$28,0,10*ROW('Water Data'!I72))="","",OFFSET('Water Data'!$I$28,0,10*ROW('Water Data'!I72)))</f>
        <v/>
      </c>
      <c r="CJ78" s="392" t="str">
        <f ca="1">+IF(OFFSET('Water Data'!$I$29,0,10*ROW('Water Data'!I72))="","",OFFSET('Water Data'!$I$29,0,10*ROW('Water Data'!I72)))</f>
        <v/>
      </c>
      <c r="CK78" s="392" t="str">
        <f ca="1">+IF(OFFSET('Sanitation Data'!$D$28,0,10*ROW('Sanitation Data'!D72))="","",OFFSET('Sanitation Data'!$D$28,0,10*ROW('Sanitation Data'!D72)))</f>
        <v/>
      </c>
      <c r="CL78" s="392" t="str">
        <f ca="1">+IF(OFFSET('Sanitation Data'!$D$29,0,10*ROW('Sanitation Data'!D72))="","",OFFSET('Sanitation Data'!$D$29,0,10*ROW('Sanitation Data'!D72)))</f>
        <v/>
      </c>
      <c r="CM78" s="392" t="str">
        <f ca="1">+IF(OFFSET('Sanitation Data'!$D$30,0,10*ROW('Sanitation Data'!D72))="","",OFFSET('Sanitation Data'!$D$30,0,10*ROW('Sanitation Data'!D72)))</f>
        <v/>
      </c>
      <c r="CN78" s="392" t="str">
        <f ca="1">+IF(OFFSET('Sanitation Data'!$D$31,0,10*ROW('Sanitation Data'!D72))="","",OFFSET('Sanitation Data'!$D$31,0,10*ROW('Sanitation Data'!D72)))</f>
        <v/>
      </c>
      <c r="CO78" s="392" t="str">
        <f ca="1">+IF(OFFSET('Sanitation Data'!$D$32,0,10*ROW('Sanitation Data'!D72))="","",OFFSET('Sanitation Data'!$D$32,0,10*ROW('Sanitation Data'!D72)))</f>
        <v/>
      </c>
      <c r="CP78" s="392" t="str">
        <f ca="1">+IF(OFFSET('Sanitation Data'!$E$28,0,10*ROW('Sanitation Data'!E72))="","",OFFSET('Sanitation Data'!$E$28,0,10*ROW('Sanitation Data'!E72)))</f>
        <v/>
      </c>
      <c r="CQ78" s="392" t="str">
        <f ca="1">+IF(OFFSET('Sanitation Data'!$E$29,0,10*ROW('Sanitation Data'!E72))="","",OFFSET('Sanitation Data'!$E$29,0,10*ROW('Sanitation Data'!E72)))</f>
        <v/>
      </c>
      <c r="CR78" s="392" t="str">
        <f ca="1">+IF(OFFSET('Sanitation Data'!$E$30,0,10*ROW('Sanitation Data'!E72))="","",OFFSET('Sanitation Data'!$E$30,0,10*ROW('Sanitation Data'!E72)))</f>
        <v/>
      </c>
      <c r="CS78" s="392" t="str">
        <f ca="1">+IF(OFFSET('Sanitation Data'!$E$31,0,10*ROW('Sanitation Data'!E72))="","",OFFSET('Sanitation Data'!$E$31,0,10*ROW('Sanitation Data'!E72)))</f>
        <v/>
      </c>
      <c r="CT78" s="392" t="str">
        <f ca="1">+IF(OFFSET('Sanitation Data'!$E$32,0,10*ROW('Sanitation Data'!E72))="","",OFFSET('Sanitation Data'!$E$32,0,10*ROW('Sanitation Data'!E72)))</f>
        <v/>
      </c>
      <c r="CU78" s="392" t="str">
        <f ca="1">+IF(OFFSET('Sanitation Data'!$F$28,0,10*ROW('Sanitation Data'!F72))="","",OFFSET('Sanitation Data'!$F$28,0,10*ROW('Sanitation Data'!F72)))</f>
        <v/>
      </c>
      <c r="CV78" s="392" t="str">
        <f ca="1">+IF(OFFSET('Sanitation Data'!$F$29,0,10*ROW('Sanitation Data'!F72))="","",OFFSET('Sanitation Data'!$F$29,0,10*ROW('Sanitation Data'!F72)))</f>
        <v/>
      </c>
      <c r="CW78" s="392" t="str">
        <f ca="1">+IF(OFFSET('Sanitation Data'!$F$30,0,10*ROW('Sanitation Data'!F72))="","",OFFSET('Sanitation Data'!$F$30,0,10*ROW('Sanitation Data'!F72)))</f>
        <v/>
      </c>
      <c r="CX78" s="392" t="str">
        <f ca="1">+IF(OFFSET('Sanitation Data'!$F$31,0,10*ROW('Sanitation Data'!F72))="","",OFFSET('Sanitation Data'!$F$31,0,10*ROW('Sanitation Data'!F72)))</f>
        <v/>
      </c>
      <c r="CY78" s="392" t="str">
        <f ca="1">+IF(OFFSET('Sanitation Data'!$F$32,0,10*ROW('Sanitation Data'!F72))="","",OFFSET('Sanitation Data'!$F$32,0,10*ROW('Sanitation Data'!F72)))</f>
        <v/>
      </c>
      <c r="CZ78" s="392" t="str">
        <f ca="1">+IF(OFFSET('Sanitation Data'!$G$28,0,10*ROW('Sanitation Data'!G72))="","",OFFSET('Sanitation Data'!$G$28,0,10*ROW('Sanitation Data'!G72)))</f>
        <v/>
      </c>
      <c r="DA78" s="392" t="str">
        <f ca="1">+IF(OFFSET('Sanitation Data'!$G$29,0,10*ROW('Sanitation Data'!G72))="","",OFFSET('Sanitation Data'!$G$29,0,10*ROW('Sanitation Data'!G72)))</f>
        <v/>
      </c>
      <c r="DB78" s="392" t="str">
        <f ca="1">+IF(OFFSET('Sanitation Data'!$G$30,0,10*ROW('Sanitation Data'!G72))="","",OFFSET('Sanitation Data'!$G$30,0,10*ROW('Sanitation Data'!G72)))</f>
        <v/>
      </c>
      <c r="DC78" s="392" t="str">
        <f ca="1">+IF(OFFSET('Sanitation Data'!$G$31,0,10*ROW('Sanitation Data'!G72))="","",OFFSET('Sanitation Data'!$G$31,0,10*ROW('Sanitation Data'!G72)))</f>
        <v/>
      </c>
      <c r="DD78" s="392" t="str">
        <f ca="1">+IF(OFFSET('Sanitation Data'!$G$32,0,10*ROW('Sanitation Data'!G72))="","",OFFSET('Sanitation Data'!$G$32,0,10*ROW('Sanitation Data'!G72)))</f>
        <v/>
      </c>
      <c r="DE78" s="392" t="str">
        <f ca="1">+IF(OFFSET('Sanitation Data'!$H$28,0,10*ROW('Sanitation Data'!H72))="","",OFFSET('Sanitation Data'!$H$28,0,10*ROW('Sanitation Data'!H72)))</f>
        <v/>
      </c>
      <c r="DF78" s="392" t="str">
        <f ca="1">+IF(OFFSET('Sanitation Data'!$H$29,0,10*ROW('Sanitation Data'!H72))="","",OFFSET('Sanitation Data'!$H$29,0,10*ROW('Sanitation Data'!H72)))</f>
        <v/>
      </c>
      <c r="DG78" s="392" t="str">
        <f ca="1">+IF(OFFSET('Sanitation Data'!$H$30,0,10*ROW('Sanitation Data'!H72))="","",OFFSET('Sanitation Data'!$H$30,0,10*ROW('Sanitation Data'!H72)))</f>
        <v/>
      </c>
      <c r="DH78" s="392" t="str">
        <f ca="1">+IF(OFFSET('Sanitation Data'!$H$31,0,10*ROW('Sanitation Data'!H72))="","",OFFSET('Sanitation Data'!$H$31,0,10*ROW('Sanitation Data'!H72)))</f>
        <v/>
      </c>
      <c r="DI78" s="392" t="str">
        <f ca="1">+IF(OFFSET('Sanitation Data'!$H$32,0,10*ROW('Sanitation Data'!H72))="","",OFFSET('Sanitation Data'!$H$32,0,10*ROW('Sanitation Data'!H72)))</f>
        <v/>
      </c>
      <c r="DJ78" s="392" t="str">
        <f ca="1">+IF(OFFSET('Sanitation Data'!$I$28,0,10*ROW('Sanitation Data'!I72))="","",OFFSET('Sanitation Data'!$I$28,0,10*ROW('Sanitation Data'!I72)))</f>
        <v/>
      </c>
      <c r="DK78" s="392" t="str">
        <f ca="1">+IF(OFFSET('Sanitation Data'!$I$29,0,10*ROW('Sanitation Data'!I72))="","",OFFSET('Sanitation Data'!$I$29,0,10*ROW('Sanitation Data'!I72)))</f>
        <v/>
      </c>
      <c r="DL78" s="392" t="str">
        <f ca="1">+IF(OFFSET('Sanitation Data'!$I$30,0,10*ROW('Sanitation Data'!I72))="","",OFFSET('Sanitation Data'!$I$30,0,10*ROW('Sanitation Data'!I72)))</f>
        <v/>
      </c>
      <c r="DM78" s="392" t="str">
        <f ca="1">+IF(OFFSET('Sanitation Data'!$I$31,0,10*ROW('Sanitation Data'!I72))="","",OFFSET('Sanitation Data'!$I$31,0,10*ROW('Sanitation Data'!I72)))</f>
        <v/>
      </c>
      <c r="DN78" s="392" t="str">
        <f ca="1">+IF(OFFSET('Sanitation Data'!$I$32,0,10*ROW('Sanitation Data'!I72))="","",OFFSET('Sanitation Data'!$I$32,0,10*ROW('Sanitation Data'!I72)))</f>
        <v/>
      </c>
      <c r="DO78" s="392" t="str">
        <f ca="1">+IF(OFFSET('Hygiene Data'!$D$11,0,10*ROW('Hygiene Data'!D72))="","",OFFSET('Hygiene Data'!$D$11,0,10*ROW('Hygiene Data'!D72)))</f>
        <v/>
      </c>
      <c r="DP78" s="392" t="str">
        <f ca="1">+IF(OFFSET('Hygiene Data'!$D$12,0,10*ROW('Hygiene Data'!D72))="","",OFFSET('Hygiene Data'!$D$12,0,10*ROW('Hygiene Data'!D72)))</f>
        <v/>
      </c>
      <c r="DQ78" s="392" t="str">
        <f ca="1">+IF(OFFSET('Hygiene Data'!$D$13,0,10*ROW('Hygiene Data'!D72))="","",OFFSET('Hygiene Data'!$D$13,0,10*ROW('Hygiene Data'!D72)))</f>
        <v/>
      </c>
      <c r="DR78" s="392" t="str">
        <f ca="1">+IF(OFFSET('Hygiene Data'!$E$11,0,10*ROW('Hygiene Data'!E72))="","",OFFSET('Hygiene Data'!$E$11,0,10*ROW('Hygiene Data'!E72)))</f>
        <v/>
      </c>
      <c r="DS78" s="392" t="str">
        <f ca="1">+IF(OFFSET('Hygiene Data'!$E$12,0,10*ROW('Hygiene Data'!E72))="","",OFFSET('Hygiene Data'!$E$12,0,10*ROW('Hygiene Data'!E72)))</f>
        <v/>
      </c>
      <c r="DT78" s="392" t="str">
        <f ca="1">+IF(OFFSET('Hygiene Data'!$E$13,0,10*ROW('Hygiene Data'!E72))="","",OFFSET('Hygiene Data'!$E$13,0,10*ROW('Hygiene Data'!E72)))</f>
        <v/>
      </c>
      <c r="DU78" s="392" t="str">
        <f ca="1">+IF(OFFSET('Hygiene Data'!$F$11,0,10*ROW('Hygiene Data'!F72))="","",OFFSET('Hygiene Data'!$F$11,0,10*ROW('Hygiene Data'!F72)))</f>
        <v/>
      </c>
      <c r="DV78" s="392" t="str">
        <f ca="1">+IF(OFFSET('Hygiene Data'!$F$12,0,10*ROW('Hygiene Data'!F72))="","",OFFSET('Hygiene Data'!$F$12,0,10*ROW('Hygiene Data'!F72)))</f>
        <v/>
      </c>
      <c r="DW78" s="392" t="str">
        <f ca="1">+IF(OFFSET('Hygiene Data'!$F$13,0,10*ROW('Hygiene Data'!F72))="","",OFFSET('Hygiene Data'!$F$13,0,10*ROW('Hygiene Data'!F72)))</f>
        <v/>
      </c>
      <c r="DX78" s="392" t="str">
        <f ca="1">+IF(OFFSET('Hygiene Data'!$G$11,0,10*ROW('Hygiene Data'!G72))="","",OFFSET('Hygiene Data'!$G$11,0,10*ROW('Hygiene Data'!G72)))</f>
        <v/>
      </c>
      <c r="DY78" s="392" t="str">
        <f ca="1">+IF(OFFSET('Hygiene Data'!$G$12,0,10*ROW('Hygiene Data'!G72))="","",OFFSET('Hygiene Data'!$G$12,0,10*ROW('Hygiene Data'!G72)))</f>
        <v/>
      </c>
      <c r="DZ78" s="392" t="str">
        <f ca="1">+IF(OFFSET('Hygiene Data'!$G$13,0,10*ROW('Hygiene Data'!G72))="","",OFFSET('Hygiene Data'!$G$13,0,10*ROW('Hygiene Data'!G72)))</f>
        <v/>
      </c>
      <c r="EA78" s="392" t="str">
        <f ca="1">+IF(OFFSET('Hygiene Data'!$H$11,0,10*ROW('Hygiene Data'!H72))="","",OFFSET('Hygiene Data'!$H$11,0,10*ROW('Hygiene Data'!H72)))</f>
        <v/>
      </c>
      <c r="EB78" s="392" t="str">
        <f ca="1">+IF(OFFSET('Hygiene Data'!$H$12,0,10*ROW('Hygiene Data'!H72))="","",OFFSET('Hygiene Data'!$H$12,0,10*ROW('Hygiene Data'!H72)))</f>
        <v/>
      </c>
      <c r="EC78" s="392" t="str">
        <f ca="1">+IF(OFFSET('Hygiene Data'!$H$13,0,10*ROW('Hygiene Data'!H72))="","",OFFSET('Hygiene Data'!$H$13,0,10*ROW('Hygiene Data'!H72)))</f>
        <v/>
      </c>
      <c r="ED78" s="392" t="str">
        <f ca="1">+IF(OFFSET('Hygiene Data'!$I$11,0,10*ROW('Hygiene Data'!I72))="","",OFFSET('Hygiene Data'!$I$11,0,10*ROW('Hygiene Data'!I72)))</f>
        <v/>
      </c>
      <c r="EE78" s="392" t="str">
        <f ca="1">+IF(OFFSET('Hygiene Data'!$I$12,0,10*ROW('Hygiene Data'!I72))="","",OFFSET('Hygiene Data'!$I$12,0,10*ROW('Hygiene Data'!I72)))</f>
        <v/>
      </c>
      <c r="EF78" s="392" t="str">
        <f ca="1">+IF(OFFSET('Hygiene Data'!$I$13,0,10*ROW('Hygiene Data'!I72))="","",OFFSET('Hygiene Data'!$I$13,0,10*ROW('Hygiene Data'!I72)))</f>
        <v/>
      </c>
    </row>
    <row r="79" spans="1:136" x14ac:dyDescent="0.25">
      <c r="A79" s="501" t="str">
        <f ca="1">+IF(OFFSET('Water Data'!$B$2,0,10*ROW('Water Data'!E73))="","",OFFSET('Water Data'!$B$2,0,10*ROW('Water Data'!E73)))</f>
        <v/>
      </c>
      <c r="B79" s="50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8" t="str">
        <f t="shared" ca="1" si="1"/>
        <v/>
      </c>
      <c r="D79" s="52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2" t="str">
        <f ca="1">+IF(OFFSET('Water Data'!$D$27,0,10*ROW('Water Data'!D73))="","",OFFSET('Water Data'!$D$27,0,10*ROW('Water Data'!D73)))</f>
        <v/>
      </c>
      <c r="BT79" s="392" t="str">
        <f ca="1">+IF(OFFSET('Water Data'!$D$28,0,10*ROW('Water Data'!D73))="","",OFFSET('Water Data'!$D$28,0,10*ROW('Water Data'!D73)))</f>
        <v/>
      </c>
      <c r="BU79" s="392" t="str">
        <f ca="1">+IF(OFFSET('Water Data'!$D$29,0,10*ROW('Water Data'!D73))="","",OFFSET('Water Data'!$D$29,0,10*ROW('Water Data'!D73)))</f>
        <v/>
      </c>
      <c r="BV79" s="392" t="str">
        <f ca="1">+IF(OFFSET('Water Data'!$E$27,0,10*ROW('Water Data'!E73))="","",OFFSET('Water Data'!$E$27,0,10*ROW('Water Data'!E73)))</f>
        <v/>
      </c>
      <c r="BW79" s="392" t="str">
        <f ca="1">+IF(OFFSET('Water Data'!$E$28,0,10*ROW('Water Data'!E73))="","",OFFSET('Water Data'!$E$28,0,10*ROW('Water Data'!E73)))</f>
        <v/>
      </c>
      <c r="BX79" s="392" t="str">
        <f ca="1">+IF(OFFSET('Water Data'!$E$29,0,10*ROW('Water Data'!E73))="","",OFFSET('Water Data'!$E$29,0,10*ROW('Water Data'!E73)))</f>
        <v/>
      </c>
      <c r="BY79" s="392" t="str">
        <f ca="1">+IF(OFFSET('Water Data'!$F$27,0,10*ROW('Water Data'!F73))="","",OFFSET('Water Data'!$F$27,0,10*ROW('Water Data'!F73)))</f>
        <v/>
      </c>
      <c r="BZ79" s="392" t="str">
        <f ca="1">+IF(OFFSET('Water Data'!$F$28,0,10*ROW('Water Data'!F73))="","",OFFSET('Water Data'!$F$28,0,10*ROW('Water Data'!F73)))</f>
        <v/>
      </c>
      <c r="CA79" s="392" t="str">
        <f ca="1">+IF(OFFSET('Water Data'!$F$29,0,10*ROW('Water Data'!F73))="","",OFFSET('Water Data'!$F$29,0,10*ROW('Water Data'!F73)))</f>
        <v/>
      </c>
      <c r="CB79" s="392" t="str">
        <f ca="1">+IF(OFFSET('Water Data'!$G$27,0,10*ROW('Water Data'!G73))="","",OFFSET('Water Data'!$G$27,0,10*ROW('Water Data'!G73)))</f>
        <v/>
      </c>
      <c r="CC79" s="392" t="str">
        <f ca="1">+IF(OFFSET('Water Data'!$G$28,0,10*ROW('Water Data'!G73))="","",OFFSET('Water Data'!$G$28,0,10*ROW('Water Data'!G73)))</f>
        <v/>
      </c>
      <c r="CD79" s="392" t="str">
        <f ca="1">+IF(OFFSET('Water Data'!$G$29,0,10*ROW('Water Data'!G73))="","",OFFSET('Water Data'!$G$29,0,10*ROW('Water Data'!G73)))</f>
        <v/>
      </c>
      <c r="CE79" s="392" t="str">
        <f ca="1">+IF(OFFSET('Water Data'!$H$27,0,10*ROW('Water Data'!H73))="","",OFFSET('Water Data'!$H$27,0,10*ROW('Water Data'!H73)))</f>
        <v/>
      </c>
      <c r="CF79" s="392" t="str">
        <f ca="1">+IF(OFFSET('Water Data'!$H$28,0,10*ROW('Water Data'!H73))="","",OFFSET('Water Data'!$H$28,0,10*ROW('Water Data'!H73)))</f>
        <v/>
      </c>
      <c r="CG79" s="392" t="str">
        <f ca="1">+IF(OFFSET('Water Data'!$H$29,0,10*ROW('Water Data'!H73))="","",OFFSET('Water Data'!$H$29,0,10*ROW('Water Data'!H73)))</f>
        <v/>
      </c>
      <c r="CH79" s="392" t="str">
        <f ca="1">+IF(OFFSET('Water Data'!$I$27,0,10*ROW('Water Data'!I73))="","",OFFSET('Water Data'!$I$27,0,10*ROW('Water Data'!I73)))</f>
        <v/>
      </c>
      <c r="CI79" s="392" t="str">
        <f ca="1">+IF(OFFSET('Water Data'!$I$28,0,10*ROW('Water Data'!I73))="","",OFFSET('Water Data'!$I$28,0,10*ROW('Water Data'!I73)))</f>
        <v/>
      </c>
      <c r="CJ79" s="392" t="str">
        <f ca="1">+IF(OFFSET('Water Data'!$I$29,0,10*ROW('Water Data'!I73))="","",OFFSET('Water Data'!$I$29,0,10*ROW('Water Data'!I73)))</f>
        <v/>
      </c>
      <c r="CK79" s="392" t="str">
        <f ca="1">+IF(OFFSET('Sanitation Data'!$D$28,0,10*ROW('Sanitation Data'!D73))="","",OFFSET('Sanitation Data'!$D$28,0,10*ROW('Sanitation Data'!D73)))</f>
        <v/>
      </c>
      <c r="CL79" s="392" t="str">
        <f ca="1">+IF(OFFSET('Sanitation Data'!$D$29,0,10*ROW('Sanitation Data'!D73))="","",OFFSET('Sanitation Data'!$D$29,0,10*ROW('Sanitation Data'!D73)))</f>
        <v/>
      </c>
      <c r="CM79" s="392" t="str">
        <f ca="1">+IF(OFFSET('Sanitation Data'!$D$30,0,10*ROW('Sanitation Data'!D73))="","",OFFSET('Sanitation Data'!$D$30,0,10*ROW('Sanitation Data'!D73)))</f>
        <v/>
      </c>
      <c r="CN79" s="392" t="str">
        <f ca="1">+IF(OFFSET('Sanitation Data'!$D$31,0,10*ROW('Sanitation Data'!D73))="","",OFFSET('Sanitation Data'!$D$31,0,10*ROW('Sanitation Data'!D73)))</f>
        <v/>
      </c>
      <c r="CO79" s="392" t="str">
        <f ca="1">+IF(OFFSET('Sanitation Data'!$D$32,0,10*ROW('Sanitation Data'!D73))="","",OFFSET('Sanitation Data'!$D$32,0,10*ROW('Sanitation Data'!D73)))</f>
        <v/>
      </c>
      <c r="CP79" s="392" t="str">
        <f ca="1">+IF(OFFSET('Sanitation Data'!$E$28,0,10*ROW('Sanitation Data'!E73))="","",OFFSET('Sanitation Data'!$E$28,0,10*ROW('Sanitation Data'!E73)))</f>
        <v/>
      </c>
      <c r="CQ79" s="392" t="str">
        <f ca="1">+IF(OFFSET('Sanitation Data'!$E$29,0,10*ROW('Sanitation Data'!E73))="","",OFFSET('Sanitation Data'!$E$29,0,10*ROW('Sanitation Data'!E73)))</f>
        <v/>
      </c>
      <c r="CR79" s="392" t="str">
        <f ca="1">+IF(OFFSET('Sanitation Data'!$E$30,0,10*ROW('Sanitation Data'!E73))="","",OFFSET('Sanitation Data'!$E$30,0,10*ROW('Sanitation Data'!E73)))</f>
        <v/>
      </c>
      <c r="CS79" s="392" t="str">
        <f ca="1">+IF(OFFSET('Sanitation Data'!$E$31,0,10*ROW('Sanitation Data'!E73))="","",OFFSET('Sanitation Data'!$E$31,0,10*ROW('Sanitation Data'!E73)))</f>
        <v/>
      </c>
      <c r="CT79" s="392" t="str">
        <f ca="1">+IF(OFFSET('Sanitation Data'!$E$32,0,10*ROW('Sanitation Data'!E73))="","",OFFSET('Sanitation Data'!$E$32,0,10*ROW('Sanitation Data'!E73)))</f>
        <v/>
      </c>
      <c r="CU79" s="392" t="str">
        <f ca="1">+IF(OFFSET('Sanitation Data'!$F$28,0,10*ROW('Sanitation Data'!F73))="","",OFFSET('Sanitation Data'!$F$28,0,10*ROW('Sanitation Data'!F73)))</f>
        <v/>
      </c>
      <c r="CV79" s="392" t="str">
        <f ca="1">+IF(OFFSET('Sanitation Data'!$F$29,0,10*ROW('Sanitation Data'!F73))="","",OFFSET('Sanitation Data'!$F$29,0,10*ROW('Sanitation Data'!F73)))</f>
        <v/>
      </c>
      <c r="CW79" s="392" t="str">
        <f ca="1">+IF(OFFSET('Sanitation Data'!$F$30,0,10*ROW('Sanitation Data'!F73))="","",OFFSET('Sanitation Data'!$F$30,0,10*ROW('Sanitation Data'!F73)))</f>
        <v/>
      </c>
      <c r="CX79" s="392" t="str">
        <f ca="1">+IF(OFFSET('Sanitation Data'!$F$31,0,10*ROW('Sanitation Data'!F73))="","",OFFSET('Sanitation Data'!$F$31,0,10*ROW('Sanitation Data'!F73)))</f>
        <v/>
      </c>
      <c r="CY79" s="392" t="str">
        <f ca="1">+IF(OFFSET('Sanitation Data'!$F$32,0,10*ROW('Sanitation Data'!F73))="","",OFFSET('Sanitation Data'!$F$32,0,10*ROW('Sanitation Data'!F73)))</f>
        <v/>
      </c>
      <c r="CZ79" s="392" t="str">
        <f ca="1">+IF(OFFSET('Sanitation Data'!$G$28,0,10*ROW('Sanitation Data'!G73))="","",OFFSET('Sanitation Data'!$G$28,0,10*ROW('Sanitation Data'!G73)))</f>
        <v/>
      </c>
      <c r="DA79" s="392" t="str">
        <f ca="1">+IF(OFFSET('Sanitation Data'!$G$29,0,10*ROW('Sanitation Data'!G73))="","",OFFSET('Sanitation Data'!$G$29,0,10*ROW('Sanitation Data'!G73)))</f>
        <v/>
      </c>
      <c r="DB79" s="392" t="str">
        <f ca="1">+IF(OFFSET('Sanitation Data'!$G$30,0,10*ROW('Sanitation Data'!G73))="","",OFFSET('Sanitation Data'!$G$30,0,10*ROW('Sanitation Data'!G73)))</f>
        <v/>
      </c>
      <c r="DC79" s="392" t="str">
        <f ca="1">+IF(OFFSET('Sanitation Data'!$G$31,0,10*ROW('Sanitation Data'!G73))="","",OFFSET('Sanitation Data'!$G$31,0,10*ROW('Sanitation Data'!G73)))</f>
        <v/>
      </c>
      <c r="DD79" s="392" t="str">
        <f ca="1">+IF(OFFSET('Sanitation Data'!$G$32,0,10*ROW('Sanitation Data'!G73))="","",OFFSET('Sanitation Data'!$G$32,0,10*ROW('Sanitation Data'!G73)))</f>
        <v/>
      </c>
      <c r="DE79" s="392" t="str">
        <f ca="1">+IF(OFFSET('Sanitation Data'!$H$28,0,10*ROW('Sanitation Data'!H73))="","",OFFSET('Sanitation Data'!$H$28,0,10*ROW('Sanitation Data'!H73)))</f>
        <v/>
      </c>
      <c r="DF79" s="392" t="str">
        <f ca="1">+IF(OFFSET('Sanitation Data'!$H$29,0,10*ROW('Sanitation Data'!H73))="","",OFFSET('Sanitation Data'!$H$29,0,10*ROW('Sanitation Data'!H73)))</f>
        <v/>
      </c>
      <c r="DG79" s="392" t="str">
        <f ca="1">+IF(OFFSET('Sanitation Data'!$H$30,0,10*ROW('Sanitation Data'!H73))="","",OFFSET('Sanitation Data'!$H$30,0,10*ROW('Sanitation Data'!H73)))</f>
        <v/>
      </c>
      <c r="DH79" s="392" t="str">
        <f ca="1">+IF(OFFSET('Sanitation Data'!$H$31,0,10*ROW('Sanitation Data'!H73))="","",OFFSET('Sanitation Data'!$H$31,0,10*ROW('Sanitation Data'!H73)))</f>
        <v/>
      </c>
      <c r="DI79" s="392" t="str">
        <f ca="1">+IF(OFFSET('Sanitation Data'!$H$32,0,10*ROW('Sanitation Data'!H73))="","",OFFSET('Sanitation Data'!$H$32,0,10*ROW('Sanitation Data'!H73)))</f>
        <v/>
      </c>
      <c r="DJ79" s="392" t="str">
        <f ca="1">+IF(OFFSET('Sanitation Data'!$I$28,0,10*ROW('Sanitation Data'!I73))="","",OFFSET('Sanitation Data'!$I$28,0,10*ROW('Sanitation Data'!I73)))</f>
        <v/>
      </c>
      <c r="DK79" s="392" t="str">
        <f ca="1">+IF(OFFSET('Sanitation Data'!$I$29,0,10*ROW('Sanitation Data'!I73))="","",OFFSET('Sanitation Data'!$I$29,0,10*ROW('Sanitation Data'!I73)))</f>
        <v/>
      </c>
      <c r="DL79" s="392" t="str">
        <f ca="1">+IF(OFFSET('Sanitation Data'!$I$30,0,10*ROW('Sanitation Data'!I73))="","",OFFSET('Sanitation Data'!$I$30,0,10*ROW('Sanitation Data'!I73)))</f>
        <v/>
      </c>
      <c r="DM79" s="392" t="str">
        <f ca="1">+IF(OFFSET('Sanitation Data'!$I$31,0,10*ROW('Sanitation Data'!I73))="","",OFFSET('Sanitation Data'!$I$31,0,10*ROW('Sanitation Data'!I73)))</f>
        <v/>
      </c>
      <c r="DN79" s="392" t="str">
        <f ca="1">+IF(OFFSET('Sanitation Data'!$I$32,0,10*ROW('Sanitation Data'!I73))="","",OFFSET('Sanitation Data'!$I$32,0,10*ROW('Sanitation Data'!I73)))</f>
        <v/>
      </c>
      <c r="DO79" s="392" t="str">
        <f ca="1">+IF(OFFSET('Hygiene Data'!$D$11,0,10*ROW('Hygiene Data'!D73))="","",OFFSET('Hygiene Data'!$D$11,0,10*ROW('Hygiene Data'!D73)))</f>
        <v/>
      </c>
      <c r="DP79" s="392" t="str">
        <f ca="1">+IF(OFFSET('Hygiene Data'!$D$12,0,10*ROW('Hygiene Data'!D73))="","",OFFSET('Hygiene Data'!$D$12,0,10*ROW('Hygiene Data'!D73)))</f>
        <v/>
      </c>
      <c r="DQ79" s="392" t="str">
        <f ca="1">+IF(OFFSET('Hygiene Data'!$D$13,0,10*ROW('Hygiene Data'!D73))="","",OFFSET('Hygiene Data'!$D$13,0,10*ROW('Hygiene Data'!D73)))</f>
        <v/>
      </c>
      <c r="DR79" s="392" t="str">
        <f ca="1">+IF(OFFSET('Hygiene Data'!$E$11,0,10*ROW('Hygiene Data'!E73))="","",OFFSET('Hygiene Data'!$E$11,0,10*ROW('Hygiene Data'!E73)))</f>
        <v/>
      </c>
      <c r="DS79" s="392" t="str">
        <f ca="1">+IF(OFFSET('Hygiene Data'!$E$12,0,10*ROW('Hygiene Data'!E73))="","",OFFSET('Hygiene Data'!$E$12,0,10*ROW('Hygiene Data'!E73)))</f>
        <v/>
      </c>
      <c r="DT79" s="392" t="str">
        <f ca="1">+IF(OFFSET('Hygiene Data'!$E$13,0,10*ROW('Hygiene Data'!E73))="","",OFFSET('Hygiene Data'!$E$13,0,10*ROW('Hygiene Data'!E73)))</f>
        <v/>
      </c>
      <c r="DU79" s="392" t="str">
        <f ca="1">+IF(OFFSET('Hygiene Data'!$F$11,0,10*ROW('Hygiene Data'!F73))="","",OFFSET('Hygiene Data'!$F$11,0,10*ROW('Hygiene Data'!F73)))</f>
        <v/>
      </c>
      <c r="DV79" s="392" t="str">
        <f ca="1">+IF(OFFSET('Hygiene Data'!$F$12,0,10*ROW('Hygiene Data'!F73))="","",OFFSET('Hygiene Data'!$F$12,0,10*ROW('Hygiene Data'!F73)))</f>
        <v/>
      </c>
      <c r="DW79" s="392" t="str">
        <f ca="1">+IF(OFFSET('Hygiene Data'!$F$13,0,10*ROW('Hygiene Data'!F73))="","",OFFSET('Hygiene Data'!$F$13,0,10*ROW('Hygiene Data'!F73)))</f>
        <v/>
      </c>
      <c r="DX79" s="392" t="str">
        <f ca="1">+IF(OFFSET('Hygiene Data'!$G$11,0,10*ROW('Hygiene Data'!G73))="","",OFFSET('Hygiene Data'!$G$11,0,10*ROW('Hygiene Data'!G73)))</f>
        <v/>
      </c>
      <c r="DY79" s="392" t="str">
        <f ca="1">+IF(OFFSET('Hygiene Data'!$G$12,0,10*ROW('Hygiene Data'!G73))="","",OFFSET('Hygiene Data'!$G$12,0,10*ROW('Hygiene Data'!G73)))</f>
        <v/>
      </c>
      <c r="DZ79" s="392" t="str">
        <f ca="1">+IF(OFFSET('Hygiene Data'!$G$13,0,10*ROW('Hygiene Data'!G73))="","",OFFSET('Hygiene Data'!$G$13,0,10*ROW('Hygiene Data'!G73)))</f>
        <v/>
      </c>
      <c r="EA79" s="392" t="str">
        <f ca="1">+IF(OFFSET('Hygiene Data'!$H$11,0,10*ROW('Hygiene Data'!H73))="","",OFFSET('Hygiene Data'!$H$11,0,10*ROW('Hygiene Data'!H73)))</f>
        <v/>
      </c>
      <c r="EB79" s="392" t="str">
        <f ca="1">+IF(OFFSET('Hygiene Data'!$H$12,0,10*ROW('Hygiene Data'!H73))="","",OFFSET('Hygiene Data'!$H$12,0,10*ROW('Hygiene Data'!H73)))</f>
        <v/>
      </c>
      <c r="EC79" s="392" t="str">
        <f ca="1">+IF(OFFSET('Hygiene Data'!$H$13,0,10*ROW('Hygiene Data'!H73))="","",OFFSET('Hygiene Data'!$H$13,0,10*ROW('Hygiene Data'!H73)))</f>
        <v/>
      </c>
      <c r="ED79" s="392" t="str">
        <f ca="1">+IF(OFFSET('Hygiene Data'!$I$11,0,10*ROW('Hygiene Data'!I73))="","",OFFSET('Hygiene Data'!$I$11,0,10*ROW('Hygiene Data'!I73)))</f>
        <v/>
      </c>
      <c r="EE79" s="392" t="str">
        <f ca="1">+IF(OFFSET('Hygiene Data'!$I$12,0,10*ROW('Hygiene Data'!I73))="","",OFFSET('Hygiene Data'!$I$12,0,10*ROW('Hygiene Data'!I73)))</f>
        <v/>
      </c>
      <c r="EF79" s="392" t="str">
        <f ca="1">+IF(OFFSET('Hygiene Data'!$I$13,0,10*ROW('Hygiene Data'!I73))="","",OFFSET('Hygiene Data'!$I$13,0,10*ROW('Hygiene Data'!I73)))</f>
        <v/>
      </c>
    </row>
    <row r="80" spans="1:136" x14ac:dyDescent="0.25">
      <c r="A80" s="501" t="str">
        <f ca="1">+IF(OFFSET('Water Data'!$B$2,0,10*ROW('Water Data'!E74))="","",OFFSET('Water Data'!$B$2,0,10*ROW('Water Data'!E74)))</f>
        <v/>
      </c>
      <c r="B80" s="50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8" t="str">
        <f t="shared" ca="1" si="1"/>
        <v/>
      </c>
      <c r="D80" s="52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2" t="str">
        <f ca="1">+IF(OFFSET('Water Data'!$D$27,0,10*ROW('Water Data'!D74))="","",OFFSET('Water Data'!$D$27,0,10*ROW('Water Data'!D74)))</f>
        <v/>
      </c>
      <c r="BT80" s="392" t="str">
        <f ca="1">+IF(OFFSET('Water Data'!$D$28,0,10*ROW('Water Data'!D74))="","",OFFSET('Water Data'!$D$28,0,10*ROW('Water Data'!D74)))</f>
        <v/>
      </c>
      <c r="BU80" s="392" t="str">
        <f ca="1">+IF(OFFSET('Water Data'!$D$29,0,10*ROW('Water Data'!D74))="","",OFFSET('Water Data'!$D$29,0,10*ROW('Water Data'!D74)))</f>
        <v/>
      </c>
      <c r="BV80" s="392" t="str">
        <f ca="1">+IF(OFFSET('Water Data'!$E$27,0,10*ROW('Water Data'!E74))="","",OFFSET('Water Data'!$E$27,0,10*ROW('Water Data'!E74)))</f>
        <v/>
      </c>
      <c r="BW80" s="392" t="str">
        <f ca="1">+IF(OFFSET('Water Data'!$E$28,0,10*ROW('Water Data'!E74))="","",OFFSET('Water Data'!$E$28,0,10*ROW('Water Data'!E74)))</f>
        <v/>
      </c>
      <c r="BX80" s="392" t="str">
        <f ca="1">+IF(OFFSET('Water Data'!$E$29,0,10*ROW('Water Data'!E74))="","",OFFSET('Water Data'!$E$29,0,10*ROW('Water Data'!E74)))</f>
        <v/>
      </c>
      <c r="BY80" s="392" t="str">
        <f ca="1">+IF(OFFSET('Water Data'!$F$27,0,10*ROW('Water Data'!F74))="","",OFFSET('Water Data'!$F$27,0,10*ROW('Water Data'!F74)))</f>
        <v/>
      </c>
      <c r="BZ80" s="392" t="str">
        <f ca="1">+IF(OFFSET('Water Data'!$F$28,0,10*ROW('Water Data'!F74))="","",OFFSET('Water Data'!$F$28,0,10*ROW('Water Data'!F74)))</f>
        <v/>
      </c>
      <c r="CA80" s="392" t="str">
        <f ca="1">+IF(OFFSET('Water Data'!$F$29,0,10*ROW('Water Data'!F74))="","",OFFSET('Water Data'!$F$29,0,10*ROW('Water Data'!F74)))</f>
        <v/>
      </c>
      <c r="CB80" s="392" t="str">
        <f ca="1">+IF(OFFSET('Water Data'!$G$27,0,10*ROW('Water Data'!G74))="","",OFFSET('Water Data'!$G$27,0,10*ROW('Water Data'!G74)))</f>
        <v/>
      </c>
      <c r="CC80" s="392" t="str">
        <f ca="1">+IF(OFFSET('Water Data'!$G$28,0,10*ROW('Water Data'!G74))="","",OFFSET('Water Data'!$G$28,0,10*ROW('Water Data'!G74)))</f>
        <v/>
      </c>
      <c r="CD80" s="392" t="str">
        <f ca="1">+IF(OFFSET('Water Data'!$G$29,0,10*ROW('Water Data'!G74))="","",OFFSET('Water Data'!$G$29,0,10*ROW('Water Data'!G74)))</f>
        <v/>
      </c>
      <c r="CE80" s="392" t="str">
        <f ca="1">+IF(OFFSET('Water Data'!$H$27,0,10*ROW('Water Data'!H74))="","",OFFSET('Water Data'!$H$27,0,10*ROW('Water Data'!H74)))</f>
        <v/>
      </c>
      <c r="CF80" s="392" t="str">
        <f ca="1">+IF(OFFSET('Water Data'!$H$28,0,10*ROW('Water Data'!H74))="","",OFFSET('Water Data'!$H$28,0,10*ROW('Water Data'!H74)))</f>
        <v/>
      </c>
      <c r="CG80" s="392" t="str">
        <f ca="1">+IF(OFFSET('Water Data'!$H$29,0,10*ROW('Water Data'!H74))="","",OFFSET('Water Data'!$H$29,0,10*ROW('Water Data'!H74)))</f>
        <v/>
      </c>
      <c r="CH80" s="392" t="str">
        <f ca="1">+IF(OFFSET('Water Data'!$I$27,0,10*ROW('Water Data'!I74))="","",OFFSET('Water Data'!$I$27,0,10*ROW('Water Data'!I74)))</f>
        <v/>
      </c>
      <c r="CI80" s="392" t="str">
        <f ca="1">+IF(OFFSET('Water Data'!$I$28,0,10*ROW('Water Data'!I74))="","",OFFSET('Water Data'!$I$28,0,10*ROW('Water Data'!I74)))</f>
        <v/>
      </c>
      <c r="CJ80" s="392" t="str">
        <f ca="1">+IF(OFFSET('Water Data'!$I$29,0,10*ROW('Water Data'!I74))="","",OFFSET('Water Data'!$I$29,0,10*ROW('Water Data'!I74)))</f>
        <v/>
      </c>
      <c r="CK80" s="392" t="str">
        <f ca="1">+IF(OFFSET('Sanitation Data'!$D$28,0,10*ROW('Sanitation Data'!D74))="","",OFFSET('Sanitation Data'!$D$28,0,10*ROW('Sanitation Data'!D74)))</f>
        <v/>
      </c>
      <c r="CL80" s="392" t="str">
        <f ca="1">+IF(OFFSET('Sanitation Data'!$D$29,0,10*ROW('Sanitation Data'!D74))="","",OFFSET('Sanitation Data'!$D$29,0,10*ROW('Sanitation Data'!D74)))</f>
        <v/>
      </c>
      <c r="CM80" s="392" t="str">
        <f ca="1">+IF(OFFSET('Sanitation Data'!$D$30,0,10*ROW('Sanitation Data'!D74))="","",OFFSET('Sanitation Data'!$D$30,0,10*ROW('Sanitation Data'!D74)))</f>
        <v/>
      </c>
      <c r="CN80" s="392" t="str">
        <f ca="1">+IF(OFFSET('Sanitation Data'!$D$31,0,10*ROW('Sanitation Data'!D74))="","",OFFSET('Sanitation Data'!$D$31,0,10*ROW('Sanitation Data'!D74)))</f>
        <v/>
      </c>
      <c r="CO80" s="392" t="str">
        <f ca="1">+IF(OFFSET('Sanitation Data'!$D$32,0,10*ROW('Sanitation Data'!D74))="","",OFFSET('Sanitation Data'!$D$32,0,10*ROW('Sanitation Data'!D74)))</f>
        <v/>
      </c>
      <c r="CP80" s="392" t="str">
        <f ca="1">+IF(OFFSET('Sanitation Data'!$E$28,0,10*ROW('Sanitation Data'!E74))="","",OFFSET('Sanitation Data'!$E$28,0,10*ROW('Sanitation Data'!E74)))</f>
        <v/>
      </c>
      <c r="CQ80" s="392" t="str">
        <f ca="1">+IF(OFFSET('Sanitation Data'!$E$29,0,10*ROW('Sanitation Data'!E74))="","",OFFSET('Sanitation Data'!$E$29,0,10*ROW('Sanitation Data'!E74)))</f>
        <v/>
      </c>
      <c r="CR80" s="392" t="str">
        <f ca="1">+IF(OFFSET('Sanitation Data'!$E$30,0,10*ROW('Sanitation Data'!E74))="","",OFFSET('Sanitation Data'!$E$30,0,10*ROW('Sanitation Data'!E74)))</f>
        <v/>
      </c>
      <c r="CS80" s="392" t="str">
        <f ca="1">+IF(OFFSET('Sanitation Data'!$E$31,0,10*ROW('Sanitation Data'!E74))="","",OFFSET('Sanitation Data'!$E$31,0,10*ROW('Sanitation Data'!E74)))</f>
        <v/>
      </c>
      <c r="CT80" s="392" t="str">
        <f ca="1">+IF(OFFSET('Sanitation Data'!$E$32,0,10*ROW('Sanitation Data'!E74))="","",OFFSET('Sanitation Data'!$E$32,0,10*ROW('Sanitation Data'!E74)))</f>
        <v/>
      </c>
      <c r="CU80" s="392" t="str">
        <f ca="1">+IF(OFFSET('Sanitation Data'!$F$28,0,10*ROW('Sanitation Data'!F74))="","",OFFSET('Sanitation Data'!$F$28,0,10*ROW('Sanitation Data'!F74)))</f>
        <v/>
      </c>
      <c r="CV80" s="392" t="str">
        <f ca="1">+IF(OFFSET('Sanitation Data'!$F$29,0,10*ROW('Sanitation Data'!F74))="","",OFFSET('Sanitation Data'!$F$29,0,10*ROW('Sanitation Data'!F74)))</f>
        <v/>
      </c>
      <c r="CW80" s="392" t="str">
        <f ca="1">+IF(OFFSET('Sanitation Data'!$F$30,0,10*ROW('Sanitation Data'!F74))="","",OFFSET('Sanitation Data'!$F$30,0,10*ROW('Sanitation Data'!F74)))</f>
        <v/>
      </c>
      <c r="CX80" s="392" t="str">
        <f ca="1">+IF(OFFSET('Sanitation Data'!$F$31,0,10*ROW('Sanitation Data'!F74))="","",OFFSET('Sanitation Data'!$F$31,0,10*ROW('Sanitation Data'!F74)))</f>
        <v/>
      </c>
      <c r="CY80" s="392" t="str">
        <f ca="1">+IF(OFFSET('Sanitation Data'!$F$32,0,10*ROW('Sanitation Data'!F74))="","",OFFSET('Sanitation Data'!$F$32,0,10*ROW('Sanitation Data'!F74)))</f>
        <v/>
      </c>
      <c r="CZ80" s="392" t="str">
        <f ca="1">+IF(OFFSET('Sanitation Data'!$G$28,0,10*ROW('Sanitation Data'!G74))="","",OFFSET('Sanitation Data'!$G$28,0,10*ROW('Sanitation Data'!G74)))</f>
        <v/>
      </c>
      <c r="DA80" s="392" t="str">
        <f ca="1">+IF(OFFSET('Sanitation Data'!$G$29,0,10*ROW('Sanitation Data'!G74))="","",OFFSET('Sanitation Data'!$G$29,0,10*ROW('Sanitation Data'!G74)))</f>
        <v/>
      </c>
      <c r="DB80" s="392" t="str">
        <f ca="1">+IF(OFFSET('Sanitation Data'!$G$30,0,10*ROW('Sanitation Data'!G74))="","",OFFSET('Sanitation Data'!$G$30,0,10*ROW('Sanitation Data'!G74)))</f>
        <v/>
      </c>
      <c r="DC80" s="392" t="str">
        <f ca="1">+IF(OFFSET('Sanitation Data'!$G$31,0,10*ROW('Sanitation Data'!G74))="","",OFFSET('Sanitation Data'!$G$31,0,10*ROW('Sanitation Data'!G74)))</f>
        <v/>
      </c>
      <c r="DD80" s="392" t="str">
        <f ca="1">+IF(OFFSET('Sanitation Data'!$G$32,0,10*ROW('Sanitation Data'!G74))="","",OFFSET('Sanitation Data'!$G$32,0,10*ROW('Sanitation Data'!G74)))</f>
        <v/>
      </c>
      <c r="DE80" s="392" t="str">
        <f ca="1">+IF(OFFSET('Sanitation Data'!$H$28,0,10*ROW('Sanitation Data'!H74))="","",OFFSET('Sanitation Data'!$H$28,0,10*ROW('Sanitation Data'!H74)))</f>
        <v/>
      </c>
      <c r="DF80" s="392" t="str">
        <f ca="1">+IF(OFFSET('Sanitation Data'!$H$29,0,10*ROW('Sanitation Data'!H74))="","",OFFSET('Sanitation Data'!$H$29,0,10*ROW('Sanitation Data'!H74)))</f>
        <v/>
      </c>
      <c r="DG80" s="392" t="str">
        <f ca="1">+IF(OFFSET('Sanitation Data'!$H$30,0,10*ROW('Sanitation Data'!H74))="","",OFFSET('Sanitation Data'!$H$30,0,10*ROW('Sanitation Data'!H74)))</f>
        <v/>
      </c>
      <c r="DH80" s="392" t="str">
        <f ca="1">+IF(OFFSET('Sanitation Data'!$H$31,0,10*ROW('Sanitation Data'!H74))="","",OFFSET('Sanitation Data'!$H$31,0,10*ROW('Sanitation Data'!H74)))</f>
        <v/>
      </c>
      <c r="DI80" s="392" t="str">
        <f ca="1">+IF(OFFSET('Sanitation Data'!$H$32,0,10*ROW('Sanitation Data'!H74))="","",OFFSET('Sanitation Data'!$H$32,0,10*ROW('Sanitation Data'!H74)))</f>
        <v/>
      </c>
      <c r="DJ80" s="392" t="str">
        <f ca="1">+IF(OFFSET('Sanitation Data'!$I$28,0,10*ROW('Sanitation Data'!I74))="","",OFFSET('Sanitation Data'!$I$28,0,10*ROW('Sanitation Data'!I74)))</f>
        <v/>
      </c>
      <c r="DK80" s="392" t="str">
        <f ca="1">+IF(OFFSET('Sanitation Data'!$I$29,0,10*ROW('Sanitation Data'!I74))="","",OFFSET('Sanitation Data'!$I$29,0,10*ROW('Sanitation Data'!I74)))</f>
        <v/>
      </c>
      <c r="DL80" s="392" t="str">
        <f ca="1">+IF(OFFSET('Sanitation Data'!$I$30,0,10*ROW('Sanitation Data'!I74))="","",OFFSET('Sanitation Data'!$I$30,0,10*ROW('Sanitation Data'!I74)))</f>
        <v/>
      </c>
      <c r="DM80" s="392" t="str">
        <f ca="1">+IF(OFFSET('Sanitation Data'!$I$31,0,10*ROW('Sanitation Data'!I74))="","",OFFSET('Sanitation Data'!$I$31,0,10*ROW('Sanitation Data'!I74)))</f>
        <v/>
      </c>
      <c r="DN80" s="392" t="str">
        <f ca="1">+IF(OFFSET('Sanitation Data'!$I$32,0,10*ROW('Sanitation Data'!I74))="","",OFFSET('Sanitation Data'!$I$32,0,10*ROW('Sanitation Data'!I74)))</f>
        <v/>
      </c>
      <c r="DO80" s="392" t="str">
        <f ca="1">+IF(OFFSET('Hygiene Data'!$D$11,0,10*ROW('Hygiene Data'!D74))="","",OFFSET('Hygiene Data'!$D$11,0,10*ROW('Hygiene Data'!D74)))</f>
        <v/>
      </c>
      <c r="DP80" s="392" t="str">
        <f ca="1">+IF(OFFSET('Hygiene Data'!$D$12,0,10*ROW('Hygiene Data'!D74))="","",OFFSET('Hygiene Data'!$D$12,0,10*ROW('Hygiene Data'!D74)))</f>
        <v/>
      </c>
      <c r="DQ80" s="392" t="str">
        <f ca="1">+IF(OFFSET('Hygiene Data'!$D$13,0,10*ROW('Hygiene Data'!D74))="","",OFFSET('Hygiene Data'!$D$13,0,10*ROW('Hygiene Data'!D74)))</f>
        <v/>
      </c>
      <c r="DR80" s="392" t="str">
        <f ca="1">+IF(OFFSET('Hygiene Data'!$E$11,0,10*ROW('Hygiene Data'!E74))="","",OFFSET('Hygiene Data'!$E$11,0,10*ROW('Hygiene Data'!E74)))</f>
        <v/>
      </c>
      <c r="DS80" s="392" t="str">
        <f ca="1">+IF(OFFSET('Hygiene Data'!$E$12,0,10*ROW('Hygiene Data'!E74))="","",OFFSET('Hygiene Data'!$E$12,0,10*ROW('Hygiene Data'!E74)))</f>
        <v/>
      </c>
      <c r="DT80" s="392" t="str">
        <f ca="1">+IF(OFFSET('Hygiene Data'!$E$13,0,10*ROW('Hygiene Data'!E74))="","",OFFSET('Hygiene Data'!$E$13,0,10*ROW('Hygiene Data'!E74)))</f>
        <v/>
      </c>
      <c r="DU80" s="392" t="str">
        <f ca="1">+IF(OFFSET('Hygiene Data'!$F$11,0,10*ROW('Hygiene Data'!F74))="","",OFFSET('Hygiene Data'!$F$11,0,10*ROW('Hygiene Data'!F74)))</f>
        <v/>
      </c>
      <c r="DV80" s="392" t="str">
        <f ca="1">+IF(OFFSET('Hygiene Data'!$F$12,0,10*ROW('Hygiene Data'!F74))="","",OFFSET('Hygiene Data'!$F$12,0,10*ROW('Hygiene Data'!F74)))</f>
        <v/>
      </c>
      <c r="DW80" s="392" t="str">
        <f ca="1">+IF(OFFSET('Hygiene Data'!$F$13,0,10*ROW('Hygiene Data'!F74))="","",OFFSET('Hygiene Data'!$F$13,0,10*ROW('Hygiene Data'!F74)))</f>
        <v/>
      </c>
      <c r="DX80" s="392" t="str">
        <f ca="1">+IF(OFFSET('Hygiene Data'!$G$11,0,10*ROW('Hygiene Data'!G74))="","",OFFSET('Hygiene Data'!$G$11,0,10*ROW('Hygiene Data'!G74)))</f>
        <v/>
      </c>
      <c r="DY80" s="392" t="str">
        <f ca="1">+IF(OFFSET('Hygiene Data'!$G$12,0,10*ROW('Hygiene Data'!G74))="","",OFFSET('Hygiene Data'!$G$12,0,10*ROW('Hygiene Data'!G74)))</f>
        <v/>
      </c>
      <c r="DZ80" s="392" t="str">
        <f ca="1">+IF(OFFSET('Hygiene Data'!$G$13,0,10*ROW('Hygiene Data'!G74))="","",OFFSET('Hygiene Data'!$G$13,0,10*ROW('Hygiene Data'!G74)))</f>
        <v/>
      </c>
      <c r="EA80" s="392" t="str">
        <f ca="1">+IF(OFFSET('Hygiene Data'!$H$11,0,10*ROW('Hygiene Data'!H74))="","",OFFSET('Hygiene Data'!$H$11,0,10*ROW('Hygiene Data'!H74)))</f>
        <v/>
      </c>
      <c r="EB80" s="392" t="str">
        <f ca="1">+IF(OFFSET('Hygiene Data'!$H$12,0,10*ROW('Hygiene Data'!H74))="","",OFFSET('Hygiene Data'!$H$12,0,10*ROW('Hygiene Data'!H74)))</f>
        <v/>
      </c>
      <c r="EC80" s="392" t="str">
        <f ca="1">+IF(OFFSET('Hygiene Data'!$H$13,0,10*ROW('Hygiene Data'!H74))="","",OFFSET('Hygiene Data'!$H$13,0,10*ROW('Hygiene Data'!H74)))</f>
        <v/>
      </c>
      <c r="ED80" s="392" t="str">
        <f ca="1">+IF(OFFSET('Hygiene Data'!$I$11,0,10*ROW('Hygiene Data'!I74))="","",OFFSET('Hygiene Data'!$I$11,0,10*ROW('Hygiene Data'!I74)))</f>
        <v/>
      </c>
      <c r="EE80" s="392" t="str">
        <f ca="1">+IF(OFFSET('Hygiene Data'!$I$12,0,10*ROW('Hygiene Data'!I74))="","",OFFSET('Hygiene Data'!$I$12,0,10*ROW('Hygiene Data'!I74)))</f>
        <v/>
      </c>
      <c r="EF80" s="392" t="str">
        <f ca="1">+IF(OFFSET('Hygiene Data'!$I$13,0,10*ROW('Hygiene Data'!I74))="","",OFFSET('Hygiene Data'!$I$13,0,10*ROW('Hygiene Data'!I74)))</f>
        <v/>
      </c>
    </row>
    <row r="81" spans="1:136" x14ac:dyDescent="0.25">
      <c r="A81" s="501" t="str">
        <f ca="1">+IF(OFFSET('Water Data'!$B$2,0,10*ROW('Water Data'!E75))="","",OFFSET('Water Data'!$B$2,0,10*ROW('Water Data'!E75)))</f>
        <v/>
      </c>
      <c r="B81" s="50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8" t="str">
        <f t="shared" ca="1" si="1"/>
        <v/>
      </c>
      <c r="D81" s="52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2" t="str">
        <f ca="1">+IF(OFFSET('Water Data'!$D$27,0,10*ROW('Water Data'!D75))="","",OFFSET('Water Data'!$D$27,0,10*ROW('Water Data'!D75)))</f>
        <v/>
      </c>
      <c r="BT81" s="392" t="str">
        <f ca="1">+IF(OFFSET('Water Data'!$D$28,0,10*ROW('Water Data'!D75))="","",OFFSET('Water Data'!$D$28,0,10*ROW('Water Data'!D75)))</f>
        <v/>
      </c>
      <c r="BU81" s="392" t="str">
        <f ca="1">+IF(OFFSET('Water Data'!$D$29,0,10*ROW('Water Data'!D75))="","",OFFSET('Water Data'!$D$29,0,10*ROW('Water Data'!D75)))</f>
        <v/>
      </c>
      <c r="BV81" s="392" t="str">
        <f ca="1">+IF(OFFSET('Water Data'!$E$27,0,10*ROW('Water Data'!E75))="","",OFFSET('Water Data'!$E$27,0,10*ROW('Water Data'!E75)))</f>
        <v/>
      </c>
      <c r="BW81" s="392" t="str">
        <f ca="1">+IF(OFFSET('Water Data'!$E$28,0,10*ROW('Water Data'!E75))="","",OFFSET('Water Data'!$E$28,0,10*ROW('Water Data'!E75)))</f>
        <v/>
      </c>
      <c r="BX81" s="392" t="str">
        <f ca="1">+IF(OFFSET('Water Data'!$E$29,0,10*ROW('Water Data'!E75))="","",OFFSET('Water Data'!$E$29,0,10*ROW('Water Data'!E75)))</f>
        <v/>
      </c>
      <c r="BY81" s="392" t="str">
        <f ca="1">+IF(OFFSET('Water Data'!$F$27,0,10*ROW('Water Data'!F75))="","",OFFSET('Water Data'!$F$27,0,10*ROW('Water Data'!F75)))</f>
        <v/>
      </c>
      <c r="BZ81" s="392" t="str">
        <f ca="1">+IF(OFFSET('Water Data'!$F$28,0,10*ROW('Water Data'!F75))="","",OFFSET('Water Data'!$F$28,0,10*ROW('Water Data'!F75)))</f>
        <v/>
      </c>
      <c r="CA81" s="392" t="str">
        <f ca="1">+IF(OFFSET('Water Data'!$F$29,0,10*ROW('Water Data'!F75))="","",OFFSET('Water Data'!$F$29,0,10*ROW('Water Data'!F75)))</f>
        <v/>
      </c>
      <c r="CB81" s="392" t="str">
        <f ca="1">+IF(OFFSET('Water Data'!$G$27,0,10*ROW('Water Data'!G75))="","",OFFSET('Water Data'!$G$27,0,10*ROW('Water Data'!G75)))</f>
        <v/>
      </c>
      <c r="CC81" s="392" t="str">
        <f ca="1">+IF(OFFSET('Water Data'!$G$28,0,10*ROW('Water Data'!G75))="","",OFFSET('Water Data'!$G$28,0,10*ROW('Water Data'!G75)))</f>
        <v/>
      </c>
      <c r="CD81" s="392" t="str">
        <f ca="1">+IF(OFFSET('Water Data'!$G$29,0,10*ROW('Water Data'!G75))="","",OFFSET('Water Data'!$G$29,0,10*ROW('Water Data'!G75)))</f>
        <v/>
      </c>
      <c r="CE81" s="392" t="str">
        <f ca="1">+IF(OFFSET('Water Data'!$H$27,0,10*ROW('Water Data'!H75))="","",OFFSET('Water Data'!$H$27,0,10*ROW('Water Data'!H75)))</f>
        <v/>
      </c>
      <c r="CF81" s="392" t="str">
        <f ca="1">+IF(OFFSET('Water Data'!$H$28,0,10*ROW('Water Data'!H75))="","",OFFSET('Water Data'!$H$28,0,10*ROW('Water Data'!H75)))</f>
        <v/>
      </c>
      <c r="CG81" s="392" t="str">
        <f ca="1">+IF(OFFSET('Water Data'!$H$29,0,10*ROW('Water Data'!H75))="","",OFFSET('Water Data'!$H$29,0,10*ROW('Water Data'!H75)))</f>
        <v/>
      </c>
      <c r="CH81" s="392" t="str">
        <f ca="1">+IF(OFFSET('Water Data'!$I$27,0,10*ROW('Water Data'!I75))="","",OFFSET('Water Data'!$I$27,0,10*ROW('Water Data'!I75)))</f>
        <v/>
      </c>
      <c r="CI81" s="392" t="str">
        <f ca="1">+IF(OFFSET('Water Data'!$I$28,0,10*ROW('Water Data'!I75))="","",OFFSET('Water Data'!$I$28,0,10*ROW('Water Data'!I75)))</f>
        <v/>
      </c>
      <c r="CJ81" s="392" t="str">
        <f ca="1">+IF(OFFSET('Water Data'!$I$29,0,10*ROW('Water Data'!I75))="","",OFFSET('Water Data'!$I$29,0,10*ROW('Water Data'!I75)))</f>
        <v/>
      </c>
      <c r="CK81" s="392" t="str">
        <f ca="1">+IF(OFFSET('Sanitation Data'!$D$28,0,10*ROW('Sanitation Data'!D75))="","",OFFSET('Sanitation Data'!$D$28,0,10*ROW('Sanitation Data'!D75)))</f>
        <v/>
      </c>
      <c r="CL81" s="392" t="str">
        <f ca="1">+IF(OFFSET('Sanitation Data'!$D$29,0,10*ROW('Sanitation Data'!D75))="","",OFFSET('Sanitation Data'!$D$29,0,10*ROW('Sanitation Data'!D75)))</f>
        <v/>
      </c>
      <c r="CM81" s="392" t="str">
        <f ca="1">+IF(OFFSET('Sanitation Data'!$D$30,0,10*ROW('Sanitation Data'!D75))="","",OFFSET('Sanitation Data'!$D$30,0,10*ROW('Sanitation Data'!D75)))</f>
        <v/>
      </c>
      <c r="CN81" s="392" t="str">
        <f ca="1">+IF(OFFSET('Sanitation Data'!$D$31,0,10*ROW('Sanitation Data'!D75))="","",OFFSET('Sanitation Data'!$D$31,0,10*ROW('Sanitation Data'!D75)))</f>
        <v/>
      </c>
      <c r="CO81" s="392" t="str">
        <f ca="1">+IF(OFFSET('Sanitation Data'!$D$32,0,10*ROW('Sanitation Data'!D75))="","",OFFSET('Sanitation Data'!$D$32,0,10*ROW('Sanitation Data'!D75)))</f>
        <v/>
      </c>
      <c r="CP81" s="392" t="str">
        <f ca="1">+IF(OFFSET('Sanitation Data'!$E$28,0,10*ROW('Sanitation Data'!E75))="","",OFFSET('Sanitation Data'!$E$28,0,10*ROW('Sanitation Data'!E75)))</f>
        <v/>
      </c>
      <c r="CQ81" s="392" t="str">
        <f ca="1">+IF(OFFSET('Sanitation Data'!$E$29,0,10*ROW('Sanitation Data'!E75))="","",OFFSET('Sanitation Data'!$E$29,0,10*ROW('Sanitation Data'!E75)))</f>
        <v/>
      </c>
      <c r="CR81" s="392" t="str">
        <f ca="1">+IF(OFFSET('Sanitation Data'!$E$30,0,10*ROW('Sanitation Data'!E75))="","",OFFSET('Sanitation Data'!$E$30,0,10*ROW('Sanitation Data'!E75)))</f>
        <v/>
      </c>
      <c r="CS81" s="392" t="str">
        <f ca="1">+IF(OFFSET('Sanitation Data'!$E$31,0,10*ROW('Sanitation Data'!E75))="","",OFFSET('Sanitation Data'!$E$31,0,10*ROW('Sanitation Data'!E75)))</f>
        <v/>
      </c>
      <c r="CT81" s="392" t="str">
        <f ca="1">+IF(OFFSET('Sanitation Data'!$E$32,0,10*ROW('Sanitation Data'!E75))="","",OFFSET('Sanitation Data'!$E$32,0,10*ROW('Sanitation Data'!E75)))</f>
        <v/>
      </c>
      <c r="CU81" s="392" t="str">
        <f ca="1">+IF(OFFSET('Sanitation Data'!$F$28,0,10*ROW('Sanitation Data'!F75))="","",OFFSET('Sanitation Data'!$F$28,0,10*ROW('Sanitation Data'!F75)))</f>
        <v/>
      </c>
      <c r="CV81" s="392" t="str">
        <f ca="1">+IF(OFFSET('Sanitation Data'!$F$29,0,10*ROW('Sanitation Data'!F75))="","",OFFSET('Sanitation Data'!$F$29,0,10*ROW('Sanitation Data'!F75)))</f>
        <v/>
      </c>
      <c r="CW81" s="392" t="str">
        <f ca="1">+IF(OFFSET('Sanitation Data'!$F$30,0,10*ROW('Sanitation Data'!F75))="","",OFFSET('Sanitation Data'!$F$30,0,10*ROW('Sanitation Data'!F75)))</f>
        <v/>
      </c>
      <c r="CX81" s="392" t="str">
        <f ca="1">+IF(OFFSET('Sanitation Data'!$F$31,0,10*ROW('Sanitation Data'!F75))="","",OFFSET('Sanitation Data'!$F$31,0,10*ROW('Sanitation Data'!F75)))</f>
        <v/>
      </c>
      <c r="CY81" s="392" t="str">
        <f ca="1">+IF(OFFSET('Sanitation Data'!$F$32,0,10*ROW('Sanitation Data'!F75))="","",OFFSET('Sanitation Data'!$F$32,0,10*ROW('Sanitation Data'!F75)))</f>
        <v/>
      </c>
      <c r="CZ81" s="392" t="str">
        <f ca="1">+IF(OFFSET('Sanitation Data'!$G$28,0,10*ROW('Sanitation Data'!G75))="","",OFFSET('Sanitation Data'!$G$28,0,10*ROW('Sanitation Data'!G75)))</f>
        <v/>
      </c>
      <c r="DA81" s="392" t="str">
        <f ca="1">+IF(OFFSET('Sanitation Data'!$G$29,0,10*ROW('Sanitation Data'!G75))="","",OFFSET('Sanitation Data'!$G$29,0,10*ROW('Sanitation Data'!G75)))</f>
        <v/>
      </c>
      <c r="DB81" s="392" t="str">
        <f ca="1">+IF(OFFSET('Sanitation Data'!$G$30,0,10*ROW('Sanitation Data'!G75))="","",OFFSET('Sanitation Data'!$G$30,0,10*ROW('Sanitation Data'!G75)))</f>
        <v/>
      </c>
      <c r="DC81" s="392" t="str">
        <f ca="1">+IF(OFFSET('Sanitation Data'!$G$31,0,10*ROW('Sanitation Data'!G75))="","",OFFSET('Sanitation Data'!$G$31,0,10*ROW('Sanitation Data'!G75)))</f>
        <v/>
      </c>
      <c r="DD81" s="392" t="str">
        <f ca="1">+IF(OFFSET('Sanitation Data'!$G$32,0,10*ROW('Sanitation Data'!G75))="","",OFFSET('Sanitation Data'!$G$32,0,10*ROW('Sanitation Data'!G75)))</f>
        <v/>
      </c>
      <c r="DE81" s="392" t="str">
        <f ca="1">+IF(OFFSET('Sanitation Data'!$H$28,0,10*ROW('Sanitation Data'!H75))="","",OFFSET('Sanitation Data'!$H$28,0,10*ROW('Sanitation Data'!H75)))</f>
        <v/>
      </c>
      <c r="DF81" s="392" t="str">
        <f ca="1">+IF(OFFSET('Sanitation Data'!$H$29,0,10*ROW('Sanitation Data'!H75))="","",OFFSET('Sanitation Data'!$H$29,0,10*ROW('Sanitation Data'!H75)))</f>
        <v/>
      </c>
      <c r="DG81" s="392" t="str">
        <f ca="1">+IF(OFFSET('Sanitation Data'!$H$30,0,10*ROW('Sanitation Data'!H75))="","",OFFSET('Sanitation Data'!$H$30,0,10*ROW('Sanitation Data'!H75)))</f>
        <v/>
      </c>
      <c r="DH81" s="392" t="str">
        <f ca="1">+IF(OFFSET('Sanitation Data'!$H$31,0,10*ROW('Sanitation Data'!H75))="","",OFFSET('Sanitation Data'!$H$31,0,10*ROW('Sanitation Data'!H75)))</f>
        <v/>
      </c>
      <c r="DI81" s="392" t="str">
        <f ca="1">+IF(OFFSET('Sanitation Data'!$H$32,0,10*ROW('Sanitation Data'!H75))="","",OFFSET('Sanitation Data'!$H$32,0,10*ROW('Sanitation Data'!H75)))</f>
        <v/>
      </c>
      <c r="DJ81" s="392" t="str">
        <f ca="1">+IF(OFFSET('Sanitation Data'!$I$28,0,10*ROW('Sanitation Data'!I75))="","",OFFSET('Sanitation Data'!$I$28,0,10*ROW('Sanitation Data'!I75)))</f>
        <v/>
      </c>
      <c r="DK81" s="392" t="str">
        <f ca="1">+IF(OFFSET('Sanitation Data'!$I$29,0,10*ROW('Sanitation Data'!I75))="","",OFFSET('Sanitation Data'!$I$29,0,10*ROW('Sanitation Data'!I75)))</f>
        <v/>
      </c>
      <c r="DL81" s="392" t="str">
        <f ca="1">+IF(OFFSET('Sanitation Data'!$I$30,0,10*ROW('Sanitation Data'!I75))="","",OFFSET('Sanitation Data'!$I$30,0,10*ROW('Sanitation Data'!I75)))</f>
        <v/>
      </c>
      <c r="DM81" s="392" t="str">
        <f ca="1">+IF(OFFSET('Sanitation Data'!$I$31,0,10*ROW('Sanitation Data'!I75))="","",OFFSET('Sanitation Data'!$I$31,0,10*ROW('Sanitation Data'!I75)))</f>
        <v/>
      </c>
      <c r="DN81" s="392" t="str">
        <f ca="1">+IF(OFFSET('Sanitation Data'!$I$32,0,10*ROW('Sanitation Data'!I75))="","",OFFSET('Sanitation Data'!$I$32,0,10*ROW('Sanitation Data'!I75)))</f>
        <v/>
      </c>
      <c r="DO81" s="392" t="str">
        <f ca="1">+IF(OFFSET('Hygiene Data'!$D$11,0,10*ROW('Hygiene Data'!D75))="","",OFFSET('Hygiene Data'!$D$11,0,10*ROW('Hygiene Data'!D75)))</f>
        <v/>
      </c>
      <c r="DP81" s="392" t="str">
        <f ca="1">+IF(OFFSET('Hygiene Data'!$D$12,0,10*ROW('Hygiene Data'!D75))="","",OFFSET('Hygiene Data'!$D$12,0,10*ROW('Hygiene Data'!D75)))</f>
        <v/>
      </c>
      <c r="DQ81" s="392" t="str">
        <f ca="1">+IF(OFFSET('Hygiene Data'!$D$13,0,10*ROW('Hygiene Data'!D75))="","",OFFSET('Hygiene Data'!$D$13,0,10*ROW('Hygiene Data'!D75)))</f>
        <v/>
      </c>
      <c r="DR81" s="392" t="str">
        <f ca="1">+IF(OFFSET('Hygiene Data'!$E$11,0,10*ROW('Hygiene Data'!E75))="","",OFFSET('Hygiene Data'!$E$11,0,10*ROW('Hygiene Data'!E75)))</f>
        <v/>
      </c>
      <c r="DS81" s="392" t="str">
        <f ca="1">+IF(OFFSET('Hygiene Data'!$E$12,0,10*ROW('Hygiene Data'!E75))="","",OFFSET('Hygiene Data'!$E$12,0,10*ROW('Hygiene Data'!E75)))</f>
        <v/>
      </c>
      <c r="DT81" s="392" t="str">
        <f ca="1">+IF(OFFSET('Hygiene Data'!$E$13,0,10*ROW('Hygiene Data'!E75))="","",OFFSET('Hygiene Data'!$E$13,0,10*ROW('Hygiene Data'!E75)))</f>
        <v/>
      </c>
      <c r="DU81" s="392" t="str">
        <f ca="1">+IF(OFFSET('Hygiene Data'!$F$11,0,10*ROW('Hygiene Data'!F75))="","",OFFSET('Hygiene Data'!$F$11,0,10*ROW('Hygiene Data'!F75)))</f>
        <v/>
      </c>
      <c r="DV81" s="392" t="str">
        <f ca="1">+IF(OFFSET('Hygiene Data'!$F$12,0,10*ROW('Hygiene Data'!F75))="","",OFFSET('Hygiene Data'!$F$12,0,10*ROW('Hygiene Data'!F75)))</f>
        <v/>
      </c>
      <c r="DW81" s="392" t="str">
        <f ca="1">+IF(OFFSET('Hygiene Data'!$F$13,0,10*ROW('Hygiene Data'!F75))="","",OFFSET('Hygiene Data'!$F$13,0,10*ROW('Hygiene Data'!F75)))</f>
        <v/>
      </c>
      <c r="DX81" s="392" t="str">
        <f ca="1">+IF(OFFSET('Hygiene Data'!$G$11,0,10*ROW('Hygiene Data'!G75))="","",OFFSET('Hygiene Data'!$G$11,0,10*ROW('Hygiene Data'!G75)))</f>
        <v/>
      </c>
      <c r="DY81" s="392" t="str">
        <f ca="1">+IF(OFFSET('Hygiene Data'!$G$12,0,10*ROW('Hygiene Data'!G75))="","",OFFSET('Hygiene Data'!$G$12,0,10*ROW('Hygiene Data'!G75)))</f>
        <v/>
      </c>
      <c r="DZ81" s="392" t="str">
        <f ca="1">+IF(OFFSET('Hygiene Data'!$G$13,0,10*ROW('Hygiene Data'!G75))="","",OFFSET('Hygiene Data'!$G$13,0,10*ROW('Hygiene Data'!G75)))</f>
        <v/>
      </c>
      <c r="EA81" s="392" t="str">
        <f ca="1">+IF(OFFSET('Hygiene Data'!$H$11,0,10*ROW('Hygiene Data'!H75))="","",OFFSET('Hygiene Data'!$H$11,0,10*ROW('Hygiene Data'!H75)))</f>
        <v/>
      </c>
      <c r="EB81" s="392" t="str">
        <f ca="1">+IF(OFFSET('Hygiene Data'!$H$12,0,10*ROW('Hygiene Data'!H75))="","",OFFSET('Hygiene Data'!$H$12,0,10*ROW('Hygiene Data'!H75)))</f>
        <v/>
      </c>
      <c r="EC81" s="392" t="str">
        <f ca="1">+IF(OFFSET('Hygiene Data'!$H$13,0,10*ROW('Hygiene Data'!H75))="","",OFFSET('Hygiene Data'!$H$13,0,10*ROW('Hygiene Data'!H75)))</f>
        <v/>
      </c>
      <c r="ED81" s="392" t="str">
        <f ca="1">+IF(OFFSET('Hygiene Data'!$I$11,0,10*ROW('Hygiene Data'!I75))="","",OFFSET('Hygiene Data'!$I$11,0,10*ROW('Hygiene Data'!I75)))</f>
        <v/>
      </c>
      <c r="EE81" s="392" t="str">
        <f ca="1">+IF(OFFSET('Hygiene Data'!$I$12,0,10*ROW('Hygiene Data'!I75))="","",OFFSET('Hygiene Data'!$I$12,0,10*ROW('Hygiene Data'!I75)))</f>
        <v/>
      </c>
      <c r="EF81" s="392" t="str">
        <f ca="1">+IF(OFFSET('Hygiene Data'!$I$13,0,10*ROW('Hygiene Data'!I75))="","",OFFSET('Hygiene Data'!$I$13,0,10*ROW('Hygiene Data'!I75)))</f>
        <v/>
      </c>
    </row>
    <row r="82" spans="1:136" x14ac:dyDescent="0.25">
      <c r="A82" s="501" t="str">
        <f ca="1">+IF(OFFSET('Water Data'!$B$2,0,10*ROW('Water Data'!E76))="","",OFFSET('Water Data'!$B$2,0,10*ROW('Water Data'!E76)))</f>
        <v/>
      </c>
      <c r="B82" s="50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8" t="str">
        <f t="shared" ca="1" si="1"/>
        <v/>
      </c>
      <c r="D82" s="52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2" t="str">
        <f ca="1">+IF(OFFSET('Water Data'!$D$27,0,10*ROW('Water Data'!D76))="","",OFFSET('Water Data'!$D$27,0,10*ROW('Water Data'!D76)))</f>
        <v/>
      </c>
      <c r="BT82" s="392" t="str">
        <f ca="1">+IF(OFFSET('Water Data'!$D$28,0,10*ROW('Water Data'!D76))="","",OFFSET('Water Data'!$D$28,0,10*ROW('Water Data'!D76)))</f>
        <v/>
      </c>
      <c r="BU82" s="392" t="str">
        <f ca="1">+IF(OFFSET('Water Data'!$D$29,0,10*ROW('Water Data'!D76))="","",OFFSET('Water Data'!$D$29,0,10*ROW('Water Data'!D76)))</f>
        <v/>
      </c>
      <c r="BV82" s="392" t="str">
        <f ca="1">+IF(OFFSET('Water Data'!$E$27,0,10*ROW('Water Data'!E76))="","",OFFSET('Water Data'!$E$27,0,10*ROW('Water Data'!E76)))</f>
        <v/>
      </c>
      <c r="BW82" s="392" t="str">
        <f ca="1">+IF(OFFSET('Water Data'!$E$28,0,10*ROW('Water Data'!E76))="","",OFFSET('Water Data'!$E$28,0,10*ROW('Water Data'!E76)))</f>
        <v/>
      </c>
      <c r="BX82" s="392" t="str">
        <f ca="1">+IF(OFFSET('Water Data'!$E$29,0,10*ROW('Water Data'!E76))="","",OFFSET('Water Data'!$E$29,0,10*ROW('Water Data'!E76)))</f>
        <v/>
      </c>
      <c r="BY82" s="392" t="str">
        <f ca="1">+IF(OFFSET('Water Data'!$F$27,0,10*ROW('Water Data'!F76))="","",OFFSET('Water Data'!$F$27,0,10*ROW('Water Data'!F76)))</f>
        <v/>
      </c>
      <c r="BZ82" s="392" t="str">
        <f ca="1">+IF(OFFSET('Water Data'!$F$28,0,10*ROW('Water Data'!F76))="","",OFFSET('Water Data'!$F$28,0,10*ROW('Water Data'!F76)))</f>
        <v/>
      </c>
      <c r="CA82" s="392" t="str">
        <f ca="1">+IF(OFFSET('Water Data'!$F$29,0,10*ROW('Water Data'!F76))="","",OFFSET('Water Data'!$F$29,0,10*ROW('Water Data'!F76)))</f>
        <v/>
      </c>
      <c r="CB82" s="392" t="str">
        <f ca="1">+IF(OFFSET('Water Data'!$G$27,0,10*ROW('Water Data'!G76))="","",OFFSET('Water Data'!$G$27,0,10*ROW('Water Data'!G76)))</f>
        <v/>
      </c>
      <c r="CC82" s="392" t="str">
        <f ca="1">+IF(OFFSET('Water Data'!$G$28,0,10*ROW('Water Data'!G76))="","",OFFSET('Water Data'!$G$28,0,10*ROW('Water Data'!G76)))</f>
        <v/>
      </c>
      <c r="CD82" s="392" t="str">
        <f ca="1">+IF(OFFSET('Water Data'!$G$29,0,10*ROW('Water Data'!G76))="","",OFFSET('Water Data'!$G$29,0,10*ROW('Water Data'!G76)))</f>
        <v/>
      </c>
      <c r="CE82" s="392" t="str">
        <f ca="1">+IF(OFFSET('Water Data'!$H$27,0,10*ROW('Water Data'!H76))="","",OFFSET('Water Data'!$H$27,0,10*ROW('Water Data'!H76)))</f>
        <v/>
      </c>
      <c r="CF82" s="392" t="str">
        <f ca="1">+IF(OFFSET('Water Data'!$H$28,0,10*ROW('Water Data'!H76))="","",OFFSET('Water Data'!$H$28,0,10*ROW('Water Data'!H76)))</f>
        <v/>
      </c>
      <c r="CG82" s="392" t="str">
        <f ca="1">+IF(OFFSET('Water Data'!$H$29,0,10*ROW('Water Data'!H76))="","",OFFSET('Water Data'!$H$29,0,10*ROW('Water Data'!H76)))</f>
        <v/>
      </c>
      <c r="CH82" s="392" t="str">
        <f ca="1">+IF(OFFSET('Water Data'!$I$27,0,10*ROW('Water Data'!I76))="","",OFFSET('Water Data'!$I$27,0,10*ROW('Water Data'!I76)))</f>
        <v/>
      </c>
      <c r="CI82" s="392" t="str">
        <f ca="1">+IF(OFFSET('Water Data'!$I$28,0,10*ROW('Water Data'!I76))="","",OFFSET('Water Data'!$I$28,0,10*ROW('Water Data'!I76)))</f>
        <v/>
      </c>
      <c r="CJ82" s="392" t="str">
        <f ca="1">+IF(OFFSET('Water Data'!$I$29,0,10*ROW('Water Data'!I76))="","",OFFSET('Water Data'!$I$29,0,10*ROW('Water Data'!I76)))</f>
        <v/>
      </c>
      <c r="CK82" s="392" t="str">
        <f ca="1">+IF(OFFSET('Sanitation Data'!$D$28,0,10*ROW('Sanitation Data'!D76))="","",OFFSET('Sanitation Data'!$D$28,0,10*ROW('Sanitation Data'!D76)))</f>
        <v/>
      </c>
      <c r="CL82" s="392" t="str">
        <f ca="1">+IF(OFFSET('Sanitation Data'!$D$29,0,10*ROW('Sanitation Data'!D76))="","",OFFSET('Sanitation Data'!$D$29,0,10*ROW('Sanitation Data'!D76)))</f>
        <v/>
      </c>
      <c r="CM82" s="392" t="str">
        <f ca="1">+IF(OFFSET('Sanitation Data'!$D$30,0,10*ROW('Sanitation Data'!D76))="","",OFFSET('Sanitation Data'!$D$30,0,10*ROW('Sanitation Data'!D76)))</f>
        <v/>
      </c>
      <c r="CN82" s="392" t="str">
        <f ca="1">+IF(OFFSET('Sanitation Data'!$D$31,0,10*ROW('Sanitation Data'!D76))="","",OFFSET('Sanitation Data'!$D$31,0,10*ROW('Sanitation Data'!D76)))</f>
        <v/>
      </c>
      <c r="CO82" s="392" t="str">
        <f ca="1">+IF(OFFSET('Sanitation Data'!$D$32,0,10*ROW('Sanitation Data'!D76))="","",OFFSET('Sanitation Data'!$D$32,0,10*ROW('Sanitation Data'!D76)))</f>
        <v/>
      </c>
      <c r="CP82" s="392" t="str">
        <f ca="1">+IF(OFFSET('Sanitation Data'!$E$28,0,10*ROW('Sanitation Data'!E76))="","",OFFSET('Sanitation Data'!$E$28,0,10*ROW('Sanitation Data'!E76)))</f>
        <v/>
      </c>
      <c r="CQ82" s="392" t="str">
        <f ca="1">+IF(OFFSET('Sanitation Data'!$E$29,0,10*ROW('Sanitation Data'!E76))="","",OFFSET('Sanitation Data'!$E$29,0,10*ROW('Sanitation Data'!E76)))</f>
        <v/>
      </c>
      <c r="CR82" s="392" t="str">
        <f ca="1">+IF(OFFSET('Sanitation Data'!$E$30,0,10*ROW('Sanitation Data'!E76))="","",OFFSET('Sanitation Data'!$E$30,0,10*ROW('Sanitation Data'!E76)))</f>
        <v/>
      </c>
      <c r="CS82" s="392" t="str">
        <f ca="1">+IF(OFFSET('Sanitation Data'!$E$31,0,10*ROW('Sanitation Data'!E76))="","",OFFSET('Sanitation Data'!$E$31,0,10*ROW('Sanitation Data'!E76)))</f>
        <v/>
      </c>
      <c r="CT82" s="392" t="str">
        <f ca="1">+IF(OFFSET('Sanitation Data'!$E$32,0,10*ROW('Sanitation Data'!E76))="","",OFFSET('Sanitation Data'!$E$32,0,10*ROW('Sanitation Data'!E76)))</f>
        <v/>
      </c>
      <c r="CU82" s="392" t="str">
        <f ca="1">+IF(OFFSET('Sanitation Data'!$F$28,0,10*ROW('Sanitation Data'!F76))="","",OFFSET('Sanitation Data'!$F$28,0,10*ROW('Sanitation Data'!F76)))</f>
        <v/>
      </c>
      <c r="CV82" s="392" t="str">
        <f ca="1">+IF(OFFSET('Sanitation Data'!$F$29,0,10*ROW('Sanitation Data'!F76))="","",OFFSET('Sanitation Data'!$F$29,0,10*ROW('Sanitation Data'!F76)))</f>
        <v/>
      </c>
      <c r="CW82" s="392" t="str">
        <f ca="1">+IF(OFFSET('Sanitation Data'!$F$30,0,10*ROW('Sanitation Data'!F76))="","",OFFSET('Sanitation Data'!$F$30,0,10*ROW('Sanitation Data'!F76)))</f>
        <v/>
      </c>
      <c r="CX82" s="392" t="str">
        <f ca="1">+IF(OFFSET('Sanitation Data'!$F$31,0,10*ROW('Sanitation Data'!F76))="","",OFFSET('Sanitation Data'!$F$31,0,10*ROW('Sanitation Data'!F76)))</f>
        <v/>
      </c>
      <c r="CY82" s="392" t="str">
        <f ca="1">+IF(OFFSET('Sanitation Data'!$F$32,0,10*ROW('Sanitation Data'!F76))="","",OFFSET('Sanitation Data'!$F$32,0,10*ROW('Sanitation Data'!F76)))</f>
        <v/>
      </c>
      <c r="CZ82" s="392" t="str">
        <f ca="1">+IF(OFFSET('Sanitation Data'!$G$28,0,10*ROW('Sanitation Data'!G76))="","",OFFSET('Sanitation Data'!$G$28,0,10*ROW('Sanitation Data'!G76)))</f>
        <v/>
      </c>
      <c r="DA82" s="392" t="str">
        <f ca="1">+IF(OFFSET('Sanitation Data'!$G$29,0,10*ROW('Sanitation Data'!G76))="","",OFFSET('Sanitation Data'!$G$29,0,10*ROW('Sanitation Data'!G76)))</f>
        <v/>
      </c>
      <c r="DB82" s="392" t="str">
        <f ca="1">+IF(OFFSET('Sanitation Data'!$G$30,0,10*ROW('Sanitation Data'!G76))="","",OFFSET('Sanitation Data'!$G$30,0,10*ROW('Sanitation Data'!G76)))</f>
        <v/>
      </c>
      <c r="DC82" s="392" t="str">
        <f ca="1">+IF(OFFSET('Sanitation Data'!$G$31,0,10*ROW('Sanitation Data'!G76))="","",OFFSET('Sanitation Data'!$G$31,0,10*ROW('Sanitation Data'!G76)))</f>
        <v/>
      </c>
      <c r="DD82" s="392" t="str">
        <f ca="1">+IF(OFFSET('Sanitation Data'!$G$32,0,10*ROW('Sanitation Data'!G76))="","",OFFSET('Sanitation Data'!$G$32,0,10*ROW('Sanitation Data'!G76)))</f>
        <v/>
      </c>
      <c r="DE82" s="392" t="str">
        <f ca="1">+IF(OFFSET('Sanitation Data'!$H$28,0,10*ROW('Sanitation Data'!H76))="","",OFFSET('Sanitation Data'!$H$28,0,10*ROW('Sanitation Data'!H76)))</f>
        <v/>
      </c>
      <c r="DF82" s="392" t="str">
        <f ca="1">+IF(OFFSET('Sanitation Data'!$H$29,0,10*ROW('Sanitation Data'!H76))="","",OFFSET('Sanitation Data'!$H$29,0,10*ROW('Sanitation Data'!H76)))</f>
        <v/>
      </c>
      <c r="DG82" s="392" t="str">
        <f ca="1">+IF(OFFSET('Sanitation Data'!$H$30,0,10*ROW('Sanitation Data'!H76))="","",OFFSET('Sanitation Data'!$H$30,0,10*ROW('Sanitation Data'!H76)))</f>
        <v/>
      </c>
      <c r="DH82" s="392" t="str">
        <f ca="1">+IF(OFFSET('Sanitation Data'!$H$31,0,10*ROW('Sanitation Data'!H76))="","",OFFSET('Sanitation Data'!$H$31,0,10*ROW('Sanitation Data'!H76)))</f>
        <v/>
      </c>
      <c r="DI82" s="392" t="str">
        <f ca="1">+IF(OFFSET('Sanitation Data'!$H$32,0,10*ROW('Sanitation Data'!H76))="","",OFFSET('Sanitation Data'!$H$32,0,10*ROW('Sanitation Data'!H76)))</f>
        <v/>
      </c>
      <c r="DJ82" s="392" t="str">
        <f ca="1">+IF(OFFSET('Sanitation Data'!$I$28,0,10*ROW('Sanitation Data'!I76))="","",OFFSET('Sanitation Data'!$I$28,0,10*ROW('Sanitation Data'!I76)))</f>
        <v/>
      </c>
      <c r="DK82" s="392" t="str">
        <f ca="1">+IF(OFFSET('Sanitation Data'!$I$29,0,10*ROW('Sanitation Data'!I76))="","",OFFSET('Sanitation Data'!$I$29,0,10*ROW('Sanitation Data'!I76)))</f>
        <v/>
      </c>
      <c r="DL82" s="392" t="str">
        <f ca="1">+IF(OFFSET('Sanitation Data'!$I$30,0,10*ROW('Sanitation Data'!I76))="","",OFFSET('Sanitation Data'!$I$30,0,10*ROW('Sanitation Data'!I76)))</f>
        <v/>
      </c>
      <c r="DM82" s="392" t="str">
        <f ca="1">+IF(OFFSET('Sanitation Data'!$I$31,0,10*ROW('Sanitation Data'!I76))="","",OFFSET('Sanitation Data'!$I$31,0,10*ROW('Sanitation Data'!I76)))</f>
        <v/>
      </c>
      <c r="DN82" s="392" t="str">
        <f ca="1">+IF(OFFSET('Sanitation Data'!$I$32,0,10*ROW('Sanitation Data'!I76))="","",OFFSET('Sanitation Data'!$I$32,0,10*ROW('Sanitation Data'!I76)))</f>
        <v/>
      </c>
      <c r="DO82" s="392" t="str">
        <f ca="1">+IF(OFFSET('Hygiene Data'!$D$11,0,10*ROW('Hygiene Data'!D76))="","",OFFSET('Hygiene Data'!$D$11,0,10*ROW('Hygiene Data'!D76)))</f>
        <v/>
      </c>
      <c r="DP82" s="392" t="str">
        <f ca="1">+IF(OFFSET('Hygiene Data'!$D$12,0,10*ROW('Hygiene Data'!D76))="","",OFFSET('Hygiene Data'!$D$12,0,10*ROW('Hygiene Data'!D76)))</f>
        <v/>
      </c>
      <c r="DQ82" s="392" t="str">
        <f ca="1">+IF(OFFSET('Hygiene Data'!$D$13,0,10*ROW('Hygiene Data'!D76))="","",OFFSET('Hygiene Data'!$D$13,0,10*ROW('Hygiene Data'!D76)))</f>
        <v/>
      </c>
      <c r="DR82" s="392" t="str">
        <f ca="1">+IF(OFFSET('Hygiene Data'!$E$11,0,10*ROW('Hygiene Data'!E76))="","",OFFSET('Hygiene Data'!$E$11,0,10*ROW('Hygiene Data'!E76)))</f>
        <v/>
      </c>
      <c r="DS82" s="392" t="str">
        <f ca="1">+IF(OFFSET('Hygiene Data'!$E$12,0,10*ROW('Hygiene Data'!E76))="","",OFFSET('Hygiene Data'!$E$12,0,10*ROW('Hygiene Data'!E76)))</f>
        <v/>
      </c>
      <c r="DT82" s="392" t="str">
        <f ca="1">+IF(OFFSET('Hygiene Data'!$E$13,0,10*ROW('Hygiene Data'!E76))="","",OFFSET('Hygiene Data'!$E$13,0,10*ROW('Hygiene Data'!E76)))</f>
        <v/>
      </c>
      <c r="DU82" s="392" t="str">
        <f ca="1">+IF(OFFSET('Hygiene Data'!$F$11,0,10*ROW('Hygiene Data'!F76))="","",OFFSET('Hygiene Data'!$F$11,0,10*ROW('Hygiene Data'!F76)))</f>
        <v/>
      </c>
      <c r="DV82" s="392" t="str">
        <f ca="1">+IF(OFFSET('Hygiene Data'!$F$12,0,10*ROW('Hygiene Data'!F76))="","",OFFSET('Hygiene Data'!$F$12,0,10*ROW('Hygiene Data'!F76)))</f>
        <v/>
      </c>
      <c r="DW82" s="392" t="str">
        <f ca="1">+IF(OFFSET('Hygiene Data'!$F$13,0,10*ROW('Hygiene Data'!F76))="","",OFFSET('Hygiene Data'!$F$13,0,10*ROW('Hygiene Data'!F76)))</f>
        <v/>
      </c>
      <c r="DX82" s="392" t="str">
        <f ca="1">+IF(OFFSET('Hygiene Data'!$G$11,0,10*ROW('Hygiene Data'!G76))="","",OFFSET('Hygiene Data'!$G$11,0,10*ROW('Hygiene Data'!G76)))</f>
        <v/>
      </c>
      <c r="DY82" s="392" t="str">
        <f ca="1">+IF(OFFSET('Hygiene Data'!$G$12,0,10*ROW('Hygiene Data'!G76))="","",OFFSET('Hygiene Data'!$G$12,0,10*ROW('Hygiene Data'!G76)))</f>
        <v/>
      </c>
      <c r="DZ82" s="392" t="str">
        <f ca="1">+IF(OFFSET('Hygiene Data'!$G$13,0,10*ROW('Hygiene Data'!G76))="","",OFFSET('Hygiene Data'!$G$13,0,10*ROW('Hygiene Data'!G76)))</f>
        <v/>
      </c>
      <c r="EA82" s="392" t="str">
        <f ca="1">+IF(OFFSET('Hygiene Data'!$H$11,0,10*ROW('Hygiene Data'!H76))="","",OFFSET('Hygiene Data'!$H$11,0,10*ROW('Hygiene Data'!H76)))</f>
        <v/>
      </c>
      <c r="EB82" s="392" t="str">
        <f ca="1">+IF(OFFSET('Hygiene Data'!$H$12,0,10*ROW('Hygiene Data'!H76))="","",OFFSET('Hygiene Data'!$H$12,0,10*ROW('Hygiene Data'!H76)))</f>
        <v/>
      </c>
      <c r="EC82" s="392" t="str">
        <f ca="1">+IF(OFFSET('Hygiene Data'!$H$13,0,10*ROW('Hygiene Data'!H76))="","",OFFSET('Hygiene Data'!$H$13,0,10*ROW('Hygiene Data'!H76)))</f>
        <v/>
      </c>
      <c r="ED82" s="392" t="str">
        <f ca="1">+IF(OFFSET('Hygiene Data'!$I$11,0,10*ROW('Hygiene Data'!I76))="","",OFFSET('Hygiene Data'!$I$11,0,10*ROW('Hygiene Data'!I76)))</f>
        <v/>
      </c>
      <c r="EE82" s="392" t="str">
        <f ca="1">+IF(OFFSET('Hygiene Data'!$I$12,0,10*ROW('Hygiene Data'!I76))="","",OFFSET('Hygiene Data'!$I$12,0,10*ROW('Hygiene Data'!I76)))</f>
        <v/>
      </c>
      <c r="EF82" s="392" t="str">
        <f ca="1">+IF(OFFSET('Hygiene Data'!$I$13,0,10*ROW('Hygiene Data'!I76))="","",OFFSET('Hygiene Data'!$I$13,0,10*ROW('Hygiene Data'!I76)))</f>
        <v/>
      </c>
    </row>
    <row r="83" spans="1:136" x14ac:dyDescent="0.25">
      <c r="A83" s="501" t="str">
        <f ca="1">+IF(OFFSET('Water Data'!$B$2,0,10*ROW('Water Data'!E77))="","",OFFSET('Water Data'!$B$2,0,10*ROW('Water Data'!E77)))</f>
        <v/>
      </c>
      <c r="B83" s="50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8" t="str">
        <f t="shared" ca="1" si="1"/>
        <v/>
      </c>
      <c r="D83" s="52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2" t="str">
        <f ca="1">+IF(OFFSET('Water Data'!$D$27,0,10*ROW('Water Data'!D77))="","",OFFSET('Water Data'!$D$27,0,10*ROW('Water Data'!D77)))</f>
        <v/>
      </c>
      <c r="BT83" s="392" t="str">
        <f ca="1">+IF(OFFSET('Water Data'!$D$28,0,10*ROW('Water Data'!D77))="","",OFFSET('Water Data'!$D$28,0,10*ROW('Water Data'!D77)))</f>
        <v/>
      </c>
      <c r="BU83" s="392" t="str">
        <f ca="1">+IF(OFFSET('Water Data'!$D$29,0,10*ROW('Water Data'!D77))="","",OFFSET('Water Data'!$D$29,0,10*ROW('Water Data'!D77)))</f>
        <v/>
      </c>
      <c r="BV83" s="392" t="str">
        <f ca="1">+IF(OFFSET('Water Data'!$E$27,0,10*ROW('Water Data'!E77))="","",OFFSET('Water Data'!$E$27,0,10*ROW('Water Data'!E77)))</f>
        <v/>
      </c>
      <c r="BW83" s="392" t="str">
        <f ca="1">+IF(OFFSET('Water Data'!$E$28,0,10*ROW('Water Data'!E77))="","",OFFSET('Water Data'!$E$28,0,10*ROW('Water Data'!E77)))</f>
        <v/>
      </c>
      <c r="BX83" s="392" t="str">
        <f ca="1">+IF(OFFSET('Water Data'!$E$29,0,10*ROW('Water Data'!E77))="","",OFFSET('Water Data'!$E$29,0,10*ROW('Water Data'!E77)))</f>
        <v/>
      </c>
      <c r="BY83" s="392" t="str">
        <f ca="1">+IF(OFFSET('Water Data'!$F$27,0,10*ROW('Water Data'!F77))="","",OFFSET('Water Data'!$F$27,0,10*ROW('Water Data'!F77)))</f>
        <v/>
      </c>
      <c r="BZ83" s="392" t="str">
        <f ca="1">+IF(OFFSET('Water Data'!$F$28,0,10*ROW('Water Data'!F77))="","",OFFSET('Water Data'!$F$28,0,10*ROW('Water Data'!F77)))</f>
        <v/>
      </c>
      <c r="CA83" s="392" t="str">
        <f ca="1">+IF(OFFSET('Water Data'!$F$29,0,10*ROW('Water Data'!F77))="","",OFFSET('Water Data'!$F$29,0,10*ROW('Water Data'!F77)))</f>
        <v/>
      </c>
      <c r="CB83" s="392" t="str">
        <f ca="1">+IF(OFFSET('Water Data'!$G$27,0,10*ROW('Water Data'!G77))="","",OFFSET('Water Data'!$G$27,0,10*ROW('Water Data'!G77)))</f>
        <v/>
      </c>
      <c r="CC83" s="392" t="str">
        <f ca="1">+IF(OFFSET('Water Data'!$G$28,0,10*ROW('Water Data'!G77))="","",OFFSET('Water Data'!$G$28,0,10*ROW('Water Data'!G77)))</f>
        <v/>
      </c>
      <c r="CD83" s="392" t="str">
        <f ca="1">+IF(OFFSET('Water Data'!$G$29,0,10*ROW('Water Data'!G77))="","",OFFSET('Water Data'!$G$29,0,10*ROW('Water Data'!G77)))</f>
        <v/>
      </c>
      <c r="CE83" s="392" t="str">
        <f ca="1">+IF(OFFSET('Water Data'!$H$27,0,10*ROW('Water Data'!H77))="","",OFFSET('Water Data'!$H$27,0,10*ROW('Water Data'!H77)))</f>
        <v/>
      </c>
      <c r="CF83" s="392" t="str">
        <f ca="1">+IF(OFFSET('Water Data'!$H$28,0,10*ROW('Water Data'!H77))="","",OFFSET('Water Data'!$H$28,0,10*ROW('Water Data'!H77)))</f>
        <v/>
      </c>
      <c r="CG83" s="392" t="str">
        <f ca="1">+IF(OFFSET('Water Data'!$H$29,0,10*ROW('Water Data'!H77))="","",OFFSET('Water Data'!$H$29,0,10*ROW('Water Data'!H77)))</f>
        <v/>
      </c>
      <c r="CH83" s="392" t="str">
        <f ca="1">+IF(OFFSET('Water Data'!$I$27,0,10*ROW('Water Data'!I77))="","",OFFSET('Water Data'!$I$27,0,10*ROW('Water Data'!I77)))</f>
        <v/>
      </c>
      <c r="CI83" s="392" t="str">
        <f ca="1">+IF(OFFSET('Water Data'!$I$28,0,10*ROW('Water Data'!I77))="","",OFFSET('Water Data'!$I$28,0,10*ROW('Water Data'!I77)))</f>
        <v/>
      </c>
      <c r="CJ83" s="392" t="str">
        <f ca="1">+IF(OFFSET('Water Data'!$I$29,0,10*ROW('Water Data'!I77))="","",OFFSET('Water Data'!$I$29,0,10*ROW('Water Data'!I77)))</f>
        <v/>
      </c>
      <c r="CK83" s="392" t="str">
        <f ca="1">+IF(OFFSET('Sanitation Data'!$D$28,0,10*ROW('Sanitation Data'!D77))="","",OFFSET('Sanitation Data'!$D$28,0,10*ROW('Sanitation Data'!D77)))</f>
        <v/>
      </c>
      <c r="CL83" s="392" t="str">
        <f ca="1">+IF(OFFSET('Sanitation Data'!$D$29,0,10*ROW('Sanitation Data'!D77))="","",OFFSET('Sanitation Data'!$D$29,0,10*ROW('Sanitation Data'!D77)))</f>
        <v/>
      </c>
      <c r="CM83" s="392" t="str">
        <f ca="1">+IF(OFFSET('Sanitation Data'!$D$30,0,10*ROW('Sanitation Data'!D77))="","",OFFSET('Sanitation Data'!$D$30,0,10*ROW('Sanitation Data'!D77)))</f>
        <v/>
      </c>
      <c r="CN83" s="392" t="str">
        <f ca="1">+IF(OFFSET('Sanitation Data'!$D$31,0,10*ROW('Sanitation Data'!D77))="","",OFFSET('Sanitation Data'!$D$31,0,10*ROW('Sanitation Data'!D77)))</f>
        <v/>
      </c>
      <c r="CO83" s="392" t="str">
        <f ca="1">+IF(OFFSET('Sanitation Data'!$D$32,0,10*ROW('Sanitation Data'!D77))="","",OFFSET('Sanitation Data'!$D$32,0,10*ROW('Sanitation Data'!D77)))</f>
        <v/>
      </c>
      <c r="CP83" s="392" t="str">
        <f ca="1">+IF(OFFSET('Sanitation Data'!$E$28,0,10*ROW('Sanitation Data'!E77))="","",OFFSET('Sanitation Data'!$E$28,0,10*ROW('Sanitation Data'!E77)))</f>
        <v/>
      </c>
      <c r="CQ83" s="392" t="str">
        <f ca="1">+IF(OFFSET('Sanitation Data'!$E$29,0,10*ROW('Sanitation Data'!E77))="","",OFFSET('Sanitation Data'!$E$29,0,10*ROW('Sanitation Data'!E77)))</f>
        <v/>
      </c>
      <c r="CR83" s="392" t="str">
        <f ca="1">+IF(OFFSET('Sanitation Data'!$E$30,0,10*ROW('Sanitation Data'!E77))="","",OFFSET('Sanitation Data'!$E$30,0,10*ROW('Sanitation Data'!E77)))</f>
        <v/>
      </c>
      <c r="CS83" s="392" t="str">
        <f ca="1">+IF(OFFSET('Sanitation Data'!$E$31,0,10*ROW('Sanitation Data'!E77))="","",OFFSET('Sanitation Data'!$E$31,0,10*ROW('Sanitation Data'!E77)))</f>
        <v/>
      </c>
      <c r="CT83" s="392" t="str">
        <f ca="1">+IF(OFFSET('Sanitation Data'!$E$32,0,10*ROW('Sanitation Data'!E77))="","",OFFSET('Sanitation Data'!$E$32,0,10*ROW('Sanitation Data'!E77)))</f>
        <v/>
      </c>
      <c r="CU83" s="392" t="str">
        <f ca="1">+IF(OFFSET('Sanitation Data'!$F$28,0,10*ROW('Sanitation Data'!F77))="","",OFFSET('Sanitation Data'!$F$28,0,10*ROW('Sanitation Data'!F77)))</f>
        <v/>
      </c>
      <c r="CV83" s="392" t="str">
        <f ca="1">+IF(OFFSET('Sanitation Data'!$F$29,0,10*ROW('Sanitation Data'!F77))="","",OFFSET('Sanitation Data'!$F$29,0,10*ROW('Sanitation Data'!F77)))</f>
        <v/>
      </c>
      <c r="CW83" s="392" t="str">
        <f ca="1">+IF(OFFSET('Sanitation Data'!$F$30,0,10*ROW('Sanitation Data'!F77))="","",OFFSET('Sanitation Data'!$F$30,0,10*ROW('Sanitation Data'!F77)))</f>
        <v/>
      </c>
      <c r="CX83" s="392" t="str">
        <f ca="1">+IF(OFFSET('Sanitation Data'!$F$31,0,10*ROW('Sanitation Data'!F77))="","",OFFSET('Sanitation Data'!$F$31,0,10*ROW('Sanitation Data'!F77)))</f>
        <v/>
      </c>
      <c r="CY83" s="392" t="str">
        <f ca="1">+IF(OFFSET('Sanitation Data'!$F$32,0,10*ROW('Sanitation Data'!F77))="","",OFFSET('Sanitation Data'!$F$32,0,10*ROW('Sanitation Data'!F77)))</f>
        <v/>
      </c>
      <c r="CZ83" s="392" t="str">
        <f ca="1">+IF(OFFSET('Sanitation Data'!$G$28,0,10*ROW('Sanitation Data'!G77))="","",OFFSET('Sanitation Data'!$G$28,0,10*ROW('Sanitation Data'!G77)))</f>
        <v/>
      </c>
      <c r="DA83" s="392" t="str">
        <f ca="1">+IF(OFFSET('Sanitation Data'!$G$29,0,10*ROW('Sanitation Data'!G77))="","",OFFSET('Sanitation Data'!$G$29,0,10*ROW('Sanitation Data'!G77)))</f>
        <v/>
      </c>
      <c r="DB83" s="392" t="str">
        <f ca="1">+IF(OFFSET('Sanitation Data'!$G$30,0,10*ROW('Sanitation Data'!G77))="","",OFFSET('Sanitation Data'!$G$30,0,10*ROW('Sanitation Data'!G77)))</f>
        <v/>
      </c>
      <c r="DC83" s="392" t="str">
        <f ca="1">+IF(OFFSET('Sanitation Data'!$G$31,0,10*ROW('Sanitation Data'!G77))="","",OFFSET('Sanitation Data'!$G$31,0,10*ROW('Sanitation Data'!G77)))</f>
        <v/>
      </c>
      <c r="DD83" s="392" t="str">
        <f ca="1">+IF(OFFSET('Sanitation Data'!$G$32,0,10*ROW('Sanitation Data'!G77))="","",OFFSET('Sanitation Data'!$G$32,0,10*ROW('Sanitation Data'!G77)))</f>
        <v/>
      </c>
      <c r="DE83" s="392" t="str">
        <f ca="1">+IF(OFFSET('Sanitation Data'!$H$28,0,10*ROW('Sanitation Data'!H77))="","",OFFSET('Sanitation Data'!$H$28,0,10*ROW('Sanitation Data'!H77)))</f>
        <v/>
      </c>
      <c r="DF83" s="392" t="str">
        <f ca="1">+IF(OFFSET('Sanitation Data'!$H$29,0,10*ROW('Sanitation Data'!H77))="","",OFFSET('Sanitation Data'!$H$29,0,10*ROW('Sanitation Data'!H77)))</f>
        <v/>
      </c>
      <c r="DG83" s="392" t="str">
        <f ca="1">+IF(OFFSET('Sanitation Data'!$H$30,0,10*ROW('Sanitation Data'!H77))="","",OFFSET('Sanitation Data'!$H$30,0,10*ROW('Sanitation Data'!H77)))</f>
        <v/>
      </c>
      <c r="DH83" s="392" t="str">
        <f ca="1">+IF(OFFSET('Sanitation Data'!$H$31,0,10*ROW('Sanitation Data'!H77))="","",OFFSET('Sanitation Data'!$H$31,0,10*ROW('Sanitation Data'!H77)))</f>
        <v/>
      </c>
      <c r="DI83" s="392" t="str">
        <f ca="1">+IF(OFFSET('Sanitation Data'!$H$32,0,10*ROW('Sanitation Data'!H77))="","",OFFSET('Sanitation Data'!$H$32,0,10*ROW('Sanitation Data'!H77)))</f>
        <v/>
      </c>
      <c r="DJ83" s="392" t="str">
        <f ca="1">+IF(OFFSET('Sanitation Data'!$I$28,0,10*ROW('Sanitation Data'!I77))="","",OFFSET('Sanitation Data'!$I$28,0,10*ROW('Sanitation Data'!I77)))</f>
        <v/>
      </c>
      <c r="DK83" s="392" t="str">
        <f ca="1">+IF(OFFSET('Sanitation Data'!$I$29,0,10*ROW('Sanitation Data'!I77))="","",OFFSET('Sanitation Data'!$I$29,0,10*ROW('Sanitation Data'!I77)))</f>
        <v/>
      </c>
      <c r="DL83" s="392" t="str">
        <f ca="1">+IF(OFFSET('Sanitation Data'!$I$30,0,10*ROW('Sanitation Data'!I77))="","",OFFSET('Sanitation Data'!$I$30,0,10*ROW('Sanitation Data'!I77)))</f>
        <v/>
      </c>
      <c r="DM83" s="392" t="str">
        <f ca="1">+IF(OFFSET('Sanitation Data'!$I$31,0,10*ROW('Sanitation Data'!I77))="","",OFFSET('Sanitation Data'!$I$31,0,10*ROW('Sanitation Data'!I77)))</f>
        <v/>
      </c>
      <c r="DN83" s="392" t="str">
        <f ca="1">+IF(OFFSET('Sanitation Data'!$I$32,0,10*ROW('Sanitation Data'!I77))="","",OFFSET('Sanitation Data'!$I$32,0,10*ROW('Sanitation Data'!I77)))</f>
        <v/>
      </c>
      <c r="DO83" s="392" t="str">
        <f ca="1">+IF(OFFSET('Hygiene Data'!$D$11,0,10*ROW('Hygiene Data'!D77))="","",OFFSET('Hygiene Data'!$D$11,0,10*ROW('Hygiene Data'!D77)))</f>
        <v/>
      </c>
      <c r="DP83" s="392" t="str">
        <f ca="1">+IF(OFFSET('Hygiene Data'!$D$12,0,10*ROW('Hygiene Data'!D77))="","",OFFSET('Hygiene Data'!$D$12,0,10*ROW('Hygiene Data'!D77)))</f>
        <v/>
      </c>
      <c r="DQ83" s="392" t="str">
        <f ca="1">+IF(OFFSET('Hygiene Data'!$D$13,0,10*ROW('Hygiene Data'!D77))="","",OFFSET('Hygiene Data'!$D$13,0,10*ROW('Hygiene Data'!D77)))</f>
        <v/>
      </c>
      <c r="DR83" s="392" t="str">
        <f ca="1">+IF(OFFSET('Hygiene Data'!$E$11,0,10*ROW('Hygiene Data'!E77))="","",OFFSET('Hygiene Data'!$E$11,0,10*ROW('Hygiene Data'!E77)))</f>
        <v/>
      </c>
      <c r="DS83" s="392" t="str">
        <f ca="1">+IF(OFFSET('Hygiene Data'!$E$12,0,10*ROW('Hygiene Data'!E77))="","",OFFSET('Hygiene Data'!$E$12,0,10*ROW('Hygiene Data'!E77)))</f>
        <v/>
      </c>
      <c r="DT83" s="392" t="str">
        <f ca="1">+IF(OFFSET('Hygiene Data'!$E$13,0,10*ROW('Hygiene Data'!E77))="","",OFFSET('Hygiene Data'!$E$13,0,10*ROW('Hygiene Data'!E77)))</f>
        <v/>
      </c>
      <c r="DU83" s="392" t="str">
        <f ca="1">+IF(OFFSET('Hygiene Data'!$F$11,0,10*ROW('Hygiene Data'!F77))="","",OFFSET('Hygiene Data'!$F$11,0,10*ROW('Hygiene Data'!F77)))</f>
        <v/>
      </c>
      <c r="DV83" s="392" t="str">
        <f ca="1">+IF(OFFSET('Hygiene Data'!$F$12,0,10*ROW('Hygiene Data'!F77))="","",OFFSET('Hygiene Data'!$F$12,0,10*ROW('Hygiene Data'!F77)))</f>
        <v/>
      </c>
      <c r="DW83" s="392" t="str">
        <f ca="1">+IF(OFFSET('Hygiene Data'!$F$13,0,10*ROW('Hygiene Data'!F77))="","",OFFSET('Hygiene Data'!$F$13,0,10*ROW('Hygiene Data'!F77)))</f>
        <v/>
      </c>
      <c r="DX83" s="392" t="str">
        <f ca="1">+IF(OFFSET('Hygiene Data'!$G$11,0,10*ROW('Hygiene Data'!G77))="","",OFFSET('Hygiene Data'!$G$11,0,10*ROW('Hygiene Data'!G77)))</f>
        <v/>
      </c>
      <c r="DY83" s="392" t="str">
        <f ca="1">+IF(OFFSET('Hygiene Data'!$G$12,0,10*ROW('Hygiene Data'!G77))="","",OFFSET('Hygiene Data'!$G$12,0,10*ROW('Hygiene Data'!G77)))</f>
        <v/>
      </c>
      <c r="DZ83" s="392" t="str">
        <f ca="1">+IF(OFFSET('Hygiene Data'!$G$13,0,10*ROW('Hygiene Data'!G77))="","",OFFSET('Hygiene Data'!$G$13,0,10*ROW('Hygiene Data'!G77)))</f>
        <v/>
      </c>
      <c r="EA83" s="392" t="str">
        <f ca="1">+IF(OFFSET('Hygiene Data'!$H$11,0,10*ROW('Hygiene Data'!H77))="","",OFFSET('Hygiene Data'!$H$11,0,10*ROW('Hygiene Data'!H77)))</f>
        <v/>
      </c>
      <c r="EB83" s="392" t="str">
        <f ca="1">+IF(OFFSET('Hygiene Data'!$H$12,0,10*ROW('Hygiene Data'!H77))="","",OFFSET('Hygiene Data'!$H$12,0,10*ROW('Hygiene Data'!H77)))</f>
        <v/>
      </c>
      <c r="EC83" s="392" t="str">
        <f ca="1">+IF(OFFSET('Hygiene Data'!$H$13,0,10*ROW('Hygiene Data'!H77))="","",OFFSET('Hygiene Data'!$H$13,0,10*ROW('Hygiene Data'!H77)))</f>
        <v/>
      </c>
      <c r="ED83" s="392" t="str">
        <f ca="1">+IF(OFFSET('Hygiene Data'!$I$11,0,10*ROW('Hygiene Data'!I77))="","",OFFSET('Hygiene Data'!$I$11,0,10*ROW('Hygiene Data'!I77)))</f>
        <v/>
      </c>
      <c r="EE83" s="392" t="str">
        <f ca="1">+IF(OFFSET('Hygiene Data'!$I$12,0,10*ROW('Hygiene Data'!I77))="","",OFFSET('Hygiene Data'!$I$12,0,10*ROW('Hygiene Data'!I77)))</f>
        <v/>
      </c>
      <c r="EF83" s="392" t="str">
        <f ca="1">+IF(OFFSET('Hygiene Data'!$I$13,0,10*ROW('Hygiene Data'!I77))="","",OFFSET('Hygiene Data'!$I$13,0,10*ROW('Hygiene Data'!I77)))</f>
        <v/>
      </c>
    </row>
    <row r="84" spans="1:136" x14ac:dyDescent="0.25">
      <c r="A84" s="501" t="str">
        <f ca="1">+IF(OFFSET('Water Data'!$B$2,0,10*ROW('Water Data'!E78))="","",OFFSET('Water Data'!$B$2,0,10*ROW('Water Data'!E78)))</f>
        <v/>
      </c>
      <c r="B84" s="50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8" t="str">
        <f t="shared" ca="1" si="1"/>
        <v/>
      </c>
      <c r="D84" s="52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2" t="str">
        <f ca="1">+IF(OFFSET('Water Data'!$D$27,0,10*ROW('Water Data'!D78))="","",OFFSET('Water Data'!$D$27,0,10*ROW('Water Data'!D78)))</f>
        <v/>
      </c>
      <c r="BT84" s="392" t="str">
        <f ca="1">+IF(OFFSET('Water Data'!$D$28,0,10*ROW('Water Data'!D78))="","",OFFSET('Water Data'!$D$28,0,10*ROW('Water Data'!D78)))</f>
        <v/>
      </c>
      <c r="BU84" s="392" t="str">
        <f ca="1">+IF(OFFSET('Water Data'!$D$29,0,10*ROW('Water Data'!D78))="","",OFFSET('Water Data'!$D$29,0,10*ROW('Water Data'!D78)))</f>
        <v/>
      </c>
      <c r="BV84" s="392" t="str">
        <f ca="1">+IF(OFFSET('Water Data'!$E$27,0,10*ROW('Water Data'!E78))="","",OFFSET('Water Data'!$E$27,0,10*ROW('Water Data'!E78)))</f>
        <v/>
      </c>
      <c r="BW84" s="392" t="str">
        <f ca="1">+IF(OFFSET('Water Data'!$E$28,0,10*ROW('Water Data'!E78))="","",OFFSET('Water Data'!$E$28,0,10*ROW('Water Data'!E78)))</f>
        <v/>
      </c>
      <c r="BX84" s="392" t="str">
        <f ca="1">+IF(OFFSET('Water Data'!$E$29,0,10*ROW('Water Data'!E78))="","",OFFSET('Water Data'!$E$29,0,10*ROW('Water Data'!E78)))</f>
        <v/>
      </c>
      <c r="BY84" s="392" t="str">
        <f ca="1">+IF(OFFSET('Water Data'!$F$27,0,10*ROW('Water Data'!F78))="","",OFFSET('Water Data'!$F$27,0,10*ROW('Water Data'!F78)))</f>
        <v/>
      </c>
      <c r="BZ84" s="392" t="str">
        <f ca="1">+IF(OFFSET('Water Data'!$F$28,0,10*ROW('Water Data'!F78))="","",OFFSET('Water Data'!$F$28,0,10*ROW('Water Data'!F78)))</f>
        <v/>
      </c>
      <c r="CA84" s="392" t="str">
        <f ca="1">+IF(OFFSET('Water Data'!$F$29,0,10*ROW('Water Data'!F78))="","",OFFSET('Water Data'!$F$29,0,10*ROW('Water Data'!F78)))</f>
        <v/>
      </c>
      <c r="CB84" s="392" t="str">
        <f ca="1">+IF(OFFSET('Water Data'!$G$27,0,10*ROW('Water Data'!G78))="","",OFFSET('Water Data'!$G$27,0,10*ROW('Water Data'!G78)))</f>
        <v/>
      </c>
      <c r="CC84" s="392" t="str">
        <f ca="1">+IF(OFFSET('Water Data'!$G$28,0,10*ROW('Water Data'!G78))="","",OFFSET('Water Data'!$G$28,0,10*ROW('Water Data'!G78)))</f>
        <v/>
      </c>
      <c r="CD84" s="392" t="str">
        <f ca="1">+IF(OFFSET('Water Data'!$G$29,0,10*ROW('Water Data'!G78))="","",OFFSET('Water Data'!$G$29,0,10*ROW('Water Data'!G78)))</f>
        <v/>
      </c>
      <c r="CE84" s="392" t="str">
        <f ca="1">+IF(OFFSET('Water Data'!$H$27,0,10*ROW('Water Data'!H78))="","",OFFSET('Water Data'!$H$27,0,10*ROW('Water Data'!H78)))</f>
        <v/>
      </c>
      <c r="CF84" s="392" t="str">
        <f ca="1">+IF(OFFSET('Water Data'!$H$28,0,10*ROW('Water Data'!H78))="","",OFFSET('Water Data'!$H$28,0,10*ROW('Water Data'!H78)))</f>
        <v/>
      </c>
      <c r="CG84" s="392" t="str">
        <f ca="1">+IF(OFFSET('Water Data'!$H$29,0,10*ROW('Water Data'!H78))="","",OFFSET('Water Data'!$H$29,0,10*ROW('Water Data'!H78)))</f>
        <v/>
      </c>
      <c r="CH84" s="392" t="str">
        <f ca="1">+IF(OFFSET('Water Data'!$I$27,0,10*ROW('Water Data'!I78))="","",OFFSET('Water Data'!$I$27,0,10*ROW('Water Data'!I78)))</f>
        <v/>
      </c>
      <c r="CI84" s="392" t="str">
        <f ca="1">+IF(OFFSET('Water Data'!$I$28,0,10*ROW('Water Data'!I78))="","",OFFSET('Water Data'!$I$28,0,10*ROW('Water Data'!I78)))</f>
        <v/>
      </c>
      <c r="CJ84" s="392" t="str">
        <f ca="1">+IF(OFFSET('Water Data'!$I$29,0,10*ROW('Water Data'!I78))="","",OFFSET('Water Data'!$I$29,0,10*ROW('Water Data'!I78)))</f>
        <v/>
      </c>
      <c r="CK84" s="392" t="str">
        <f ca="1">+IF(OFFSET('Sanitation Data'!$D$28,0,10*ROW('Sanitation Data'!D78))="","",OFFSET('Sanitation Data'!$D$28,0,10*ROW('Sanitation Data'!D78)))</f>
        <v/>
      </c>
      <c r="CL84" s="392" t="str">
        <f ca="1">+IF(OFFSET('Sanitation Data'!$D$29,0,10*ROW('Sanitation Data'!D78))="","",OFFSET('Sanitation Data'!$D$29,0,10*ROW('Sanitation Data'!D78)))</f>
        <v/>
      </c>
      <c r="CM84" s="392" t="str">
        <f ca="1">+IF(OFFSET('Sanitation Data'!$D$30,0,10*ROW('Sanitation Data'!D78))="","",OFFSET('Sanitation Data'!$D$30,0,10*ROW('Sanitation Data'!D78)))</f>
        <v/>
      </c>
      <c r="CN84" s="392" t="str">
        <f ca="1">+IF(OFFSET('Sanitation Data'!$D$31,0,10*ROW('Sanitation Data'!D78))="","",OFFSET('Sanitation Data'!$D$31,0,10*ROW('Sanitation Data'!D78)))</f>
        <v/>
      </c>
      <c r="CO84" s="392" t="str">
        <f ca="1">+IF(OFFSET('Sanitation Data'!$D$32,0,10*ROW('Sanitation Data'!D78))="","",OFFSET('Sanitation Data'!$D$32,0,10*ROW('Sanitation Data'!D78)))</f>
        <v/>
      </c>
      <c r="CP84" s="392" t="str">
        <f ca="1">+IF(OFFSET('Sanitation Data'!$E$28,0,10*ROW('Sanitation Data'!E78))="","",OFFSET('Sanitation Data'!$E$28,0,10*ROW('Sanitation Data'!E78)))</f>
        <v/>
      </c>
      <c r="CQ84" s="392" t="str">
        <f ca="1">+IF(OFFSET('Sanitation Data'!$E$29,0,10*ROW('Sanitation Data'!E78))="","",OFFSET('Sanitation Data'!$E$29,0,10*ROW('Sanitation Data'!E78)))</f>
        <v/>
      </c>
      <c r="CR84" s="392" t="str">
        <f ca="1">+IF(OFFSET('Sanitation Data'!$E$30,0,10*ROW('Sanitation Data'!E78))="","",OFFSET('Sanitation Data'!$E$30,0,10*ROW('Sanitation Data'!E78)))</f>
        <v/>
      </c>
      <c r="CS84" s="392" t="str">
        <f ca="1">+IF(OFFSET('Sanitation Data'!$E$31,0,10*ROW('Sanitation Data'!E78))="","",OFFSET('Sanitation Data'!$E$31,0,10*ROW('Sanitation Data'!E78)))</f>
        <v/>
      </c>
      <c r="CT84" s="392" t="str">
        <f ca="1">+IF(OFFSET('Sanitation Data'!$E$32,0,10*ROW('Sanitation Data'!E78))="","",OFFSET('Sanitation Data'!$E$32,0,10*ROW('Sanitation Data'!E78)))</f>
        <v/>
      </c>
      <c r="CU84" s="392" t="str">
        <f ca="1">+IF(OFFSET('Sanitation Data'!$F$28,0,10*ROW('Sanitation Data'!F78))="","",OFFSET('Sanitation Data'!$F$28,0,10*ROW('Sanitation Data'!F78)))</f>
        <v/>
      </c>
      <c r="CV84" s="392" t="str">
        <f ca="1">+IF(OFFSET('Sanitation Data'!$F$29,0,10*ROW('Sanitation Data'!F78))="","",OFFSET('Sanitation Data'!$F$29,0,10*ROW('Sanitation Data'!F78)))</f>
        <v/>
      </c>
      <c r="CW84" s="392" t="str">
        <f ca="1">+IF(OFFSET('Sanitation Data'!$F$30,0,10*ROW('Sanitation Data'!F78))="","",OFFSET('Sanitation Data'!$F$30,0,10*ROW('Sanitation Data'!F78)))</f>
        <v/>
      </c>
      <c r="CX84" s="392" t="str">
        <f ca="1">+IF(OFFSET('Sanitation Data'!$F$31,0,10*ROW('Sanitation Data'!F78))="","",OFFSET('Sanitation Data'!$F$31,0,10*ROW('Sanitation Data'!F78)))</f>
        <v/>
      </c>
      <c r="CY84" s="392" t="str">
        <f ca="1">+IF(OFFSET('Sanitation Data'!$F$32,0,10*ROW('Sanitation Data'!F78))="","",OFFSET('Sanitation Data'!$F$32,0,10*ROW('Sanitation Data'!F78)))</f>
        <v/>
      </c>
      <c r="CZ84" s="392" t="str">
        <f ca="1">+IF(OFFSET('Sanitation Data'!$G$28,0,10*ROW('Sanitation Data'!G78))="","",OFFSET('Sanitation Data'!$G$28,0,10*ROW('Sanitation Data'!G78)))</f>
        <v/>
      </c>
      <c r="DA84" s="392" t="str">
        <f ca="1">+IF(OFFSET('Sanitation Data'!$G$29,0,10*ROW('Sanitation Data'!G78))="","",OFFSET('Sanitation Data'!$G$29,0,10*ROW('Sanitation Data'!G78)))</f>
        <v/>
      </c>
      <c r="DB84" s="392" t="str">
        <f ca="1">+IF(OFFSET('Sanitation Data'!$G$30,0,10*ROW('Sanitation Data'!G78))="","",OFFSET('Sanitation Data'!$G$30,0,10*ROW('Sanitation Data'!G78)))</f>
        <v/>
      </c>
      <c r="DC84" s="392" t="str">
        <f ca="1">+IF(OFFSET('Sanitation Data'!$G$31,0,10*ROW('Sanitation Data'!G78))="","",OFFSET('Sanitation Data'!$G$31,0,10*ROW('Sanitation Data'!G78)))</f>
        <v/>
      </c>
      <c r="DD84" s="392" t="str">
        <f ca="1">+IF(OFFSET('Sanitation Data'!$G$32,0,10*ROW('Sanitation Data'!G78))="","",OFFSET('Sanitation Data'!$G$32,0,10*ROW('Sanitation Data'!G78)))</f>
        <v/>
      </c>
      <c r="DE84" s="392" t="str">
        <f ca="1">+IF(OFFSET('Sanitation Data'!$H$28,0,10*ROW('Sanitation Data'!H78))="","",OFFSET('Sanitation Data'!$H$28,0,10*ROW('Sanitation Data'!H78)))</f>
        <v/>
      </c>
      <c r="DF84" s="392" t="str">
        <f ca="1">+IF(OFFSET('Sanitation Data'!$H$29,0,10*ROW('Sanitation Data'!H78))="","",OFFSET('Sanitation Data'!$H$29,0,10*ROW('Sanitation Data'!H78)))</f>
        <v/>
      </c>
      <c r="DG84" s="392" t="str">
        <f ca="1">+IF(OFFSET('Sanitation Data'!$H$30,0,10*ROW('Sanitation Data'!H78))="","",OFFSET('Sanitation Data'!$H$30,0,10*ROW('Sanitation Data'!H78)))</f>
        <v/>
      </c>
      <c r="DH84" s="392" t="str">
        <f ca="1">+IF(OFFSET('Sanitation Data'!$H$31,0,10*ROW('Sanitation Data'!H78))="","",OFFSET('Sanitation Data'!$H$31,0,10*ROW('Sanitation Data'!H78)))</f>
        <v/>
      </c>
      <c r="DI84" s="392" t="str">
        <f ca="1">+IF(OFFSET('Sanitation Data'!$H$32,0,10*ROW('Sanitation Data'!H78))="","",OFFSET('Sanitation Data'!$H$32,0,10*ROW('Sanitation Data'!H78)))</f>
        <v/>
      </c>
      <c r="DJ84" s="392" t="str">
        <f ca="1">+IF(OFFSET('Sanitation Data'!$I$28,0,10*ROW('Sanitation Data'!I78))="","",OFFSET('Sanitation Data'!$I$28,0,10*ROW('Sanitation Data'!I78)))</f>
        <v/>
      </c>
      <c r="DK84" s="392" t="str">
        <f ca="1">+IF(OFFSET('Sanitation Data'!$I$29,0,10*ROW('Sanitation Data'!I78))="","",OFFSET('Sanitation Data'!$I$29,0,10*ROW('Sanitation Data'!I78)))</f>
        <v/>
      </c>
      <c r="DL84" s="392" t="str">
        <f ca="1">+IF(OFFSET('Sanitation Data'!$I$30,0,10*ROW('Sanitation Data'!I78))="","",OFFSET('Sanitation Data'!$I$30,0,10*ROW('Sanitation Data'!I78)))</f>
        <v/>
      </c>
      <c r="DM84" s="392" t="str">
        <f ca="1">+IF(OFFSET('Sanitation Data'!$I$31,0,10*ROW('Sanitation Data'!I78))="","",OFFSET('Sanitation Data'!$I$31,0,10*ROW('Sanitation Data'!I78)))</f>
        <v/>
      </c>
      <c r="DN84" s="392" t="str">
        <f ca="1">+IF(OFFSET('Sanitation Data'!$I$32,0,10*ROW('Sanitation Data'!I78))="","",OFFSET('Sanitation Data'!$I$32,0,10*ROW('Sanitation Data'!I78)))</f>
        <v/>
      </c>
      <c r="DO84" s="392" t="str">
        <f ca="1">+IF(OFFSET('Hygiene Data'!$D$11,0,10*ROW('Hygiene Data'!D78))="","",OFFSET('Hygiene Data'!$D$11,0,10*ROW('Hygiene Data'!D78)))</f>
        <v/>
      </c>
      <c r="DP84" s="392" t="str">
        <f ca="1">+IF(OFFSET('Hygiene Data'!$D$12,0,10*ROW('Hygiene Data'!D78))="","",OFFSET('Hygiene Data'!$D$12,0,10*ROW('Hygiene Data'!D78)))</f>
        <v/>
      </c>
      <c r="DQ84" s="392" t="str">
        <f ca="1">+IF(OFFSET('Hygiene Data'!$D$13,0,10*ROW('Hygiene Data'!D78))="","",OFFSET('Hygiene Data'!$D$13,0,10*ROW('Hygiene Data'!D78)))</f>
        <v/>
      </c>
      <c r="DR84" s="392" t="str">
        <f ca="1">+IF(OFFSET('Hygiene Data'!$E$11,0,10*ROW('Hygiene Data'!E78))="","",OFFSET('Hygiene Data'!$E$11,0,10*ROW('Hygiene Data'!E78)))</f>
        <v/>
      </c>
      <c r="DS84" s="392" t="str">
        <f ca="1">+IF(OFFSET('Hygiene Data'!$E$12,0,10*ROW('Hygiene Data'!E78))="","",OFFSET('Hygiene Data'!$E$12,0,10*ROW('Hygiene Data'!E78)))</f>
        <v/>
      </c>
      <c r="DT84" s="392" t="str">
        <f ca="1">+IF(OFFSET('Hygiene Data'!$E$13,0,10*ROW('Hygiene Data'!E78))="","",OFFSET('Hygiene Data'!$E$13,0,10*ROW('Hygiene Data'!E78)))</f>
        <v/>
      </c>
      <c r="DU84" s="392" t="str">
        <f ca="1">+IF(OFFSET('Hygiene Data'!$F$11,0,10*ROW('Hygiene Data'!F78))="","",OFFSET('Hygiene Data'!$F$11,0,10*ROW('Hygiene Data'!F78)))</f>
        <v/>
      </c>
      <c r="DV84" s="392" t="str">
        <f ca="1">+IF(OFFSET('Hygiene Data'!$F$12,0,10*ROW('Hygiene Data'!F78))="","",OFFSET('Hygiene Data'!$F$12,0,10*ROW('Hygiene Data'!F78)))</f>
        <v/>
      </c>
      <c r="DW84" s="392" t="str">
        <f ca="1">+IF(OFFSET('Hygiene Data'!$F$13,0,10*ROW('Hygiene Data'!F78))="","",OFFSET('Hygiene Data'!$F$13,0,10*ROW('Hygiene Data'!F78)))</f>
        <v/>
      </c>
      <c r="DX84" s="392" t="str">
        <f ca="1">+IF(OFFSET('Hygiene Data'!$G$11,0,10*ROW('Hygiene Data'!G78))="","",OFFSET('Hygiene Data'!$G$11,0,10*ROW('Hygiene Data'!G78)))</f>
        <v/>
      </c>
      <c r="DY84" s="392" t="str">
        <f ca="1">+IF(OFFSET('Hygiene Data'!$G$12,0,10*ROW('Hygiene Data'!G78))="","",OFFSET('Hygiene Data'!$G$12,0,10*ROW('Hygiene Data'!G78)))</f>
        <v/>
      </c>
      <c r="DZ84" s="392" t="str">
        <f ca="1">+IF(OFFSET('Hygiene Data'!$G$13,0,10*ROW('Hygiene Data'!G78))="","",OFFSET('Hygiene Data'!$G$13,0,10*ROW('Hygiene Data'!G78)))</f>
        <v/>
      </c>
      <c r="EA84" s="392" t="str">
        <f ca="1">+IF(OFFSET('Hygiene Data'!$H$11,0,10*ROW('Hygiene Data'!H78))="","",OFFSET('Hygiene Data'!$H$11,0,10*ROW('Hygiene Data'!H78)))</f>
        <v/>
      </c>
      <c r="EB84" s="392" t="str">
        <f ca="1">+IF(OFFSET('Hygiene Data'!$H$12,0,10*ROW('Hygiene Data'!H78))="","",OFFSET('Hygiene Data'!$H$12,0,10*ROW('Hygiene Data'!H78)))</f>
        <v/>
      </c>
      <c r="EC84" s="392" t="str">
        <f ca="1">+IF(OFFSET('Hygiene Data'!$H$13,0,10*ROW('Hygiene Data'!H78))="","",OFFSET('Hygiene Data'!$H$13,0,10*ROW('Hygiene Data'!H78)))</f>
        <v/>
      </c>
      <c r="ED84" s="392" t="str">
        <f ca="1">+IF(OFFSET('Hygiene Data'!$I$11,0,10*ROW('Hygiene Data'!I78))="","",OFFSET('Hygiene Data'!$I$11,0,10*ROW('Hygiene Data'!I78)))</f>
        <v/>
      </c>
      <c r="EE84" s="392" t="str">
        <f ca="1">+IF(OFFSET('Hygiene Data'!$I$12,0,10*ROW('Hygiene Data'!I78))="","",OFFSET('Hygiene Data'!$I$12,0,10*ROW('Hygiene Data'!I78)))</f>
        <v/>
      </c>
      <c r="EF84" s="392" t="str">
        <f ca="1">+IF(OFFSET('Hygiene Data'!$I$13,0,10*ROW('Hygiene Data'!I78))="","",OFFSET('Hygiene Data'!$I$13,0,10*ROW('Hygiene Data'!I78)))</f>
        <v/>
      </c>
    </row>
    <row r="85" spans="1:136" x14ac:dyDescent="0.25">
      <c r="A85" s="501" t="str">
        <f ca="1">+IF(OFFSET('Water Data'!$B$2,0,10*ROW('Water Data'!E79))="","",OFFSET('Water Data'!$B$2,0,10*ROW('Water Data'!E79)))</f>
        <v/>
      </c>
      <c r="B85" s="50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8" t="str">
        <f t="shared" ca="1" si="1"/>
        <v/>
      </c>
      <c r="D85" s="52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2" t="str">
        <f ca="1">+IF(OFFSET('Water Data'!$D$27,0,10*ROW('Water Data'!D79))="","",OFFSET('Water Data'!$D$27,0,10*ROW('Water Data'!D79)))</f>
        <v/>
      </c>
      <c r="BT85" s="392" t="str">
        <f ca="1">+IF(OFFSET('Water Data'!$D$28,0,10*ROW('Water Data'!D79))="","",OFFSET('Water Data'!$D$28,0,10*ROW('Water Data'!D79)))</f>
        <v/>
      </c>
      <c r="BU85" s="392" t="str">
        <f ca="1">+IF(OFFSET('Water Data'!$D$29,0,10*ROW('Water Data'!D79))="","",OFFSET('Water Data'!$D$29,0,10*ROW('Water Data'!D79)))</f>
        <v/>
      </c>
      <c r="BV85" s="392" t="str">
        <f ca="1">+IF(OFFSET('Water Data'!$E$27,0,10*ROW('Water Data'!E79))="","",OFFSET('Water Data'!$E$27,0,10*ROW('Water Data'!E79)))</f>
        <v/>
      </c>
      <c r="BW85" s="392" t="str">
        <f ca="1">+IF(OFFSET('Water Data'!$E$28,0,10*ROW('Water Data'!E79))="","",OFFSET('Water Data'!$E$28,0,10*ROW('Water Data'!E79)))</f>
        <v/>
      </c>
      <c r="BX85" s="392" t="str">
        <f ca="1">+IF(OFFSET('Water Data'!$E$29,0,10*ROW('Water Data'!E79))="","",OFFSET('Water Data'!$E$29,0,10*ROW('Water Data'!E79)))</f>
        <v/>
      </c>
      <c r="BY85" s="392" t="str">
        <f ca="1">+IF(OFFSET('Water Data'!$F$27,0,10*ROW('Water Data'!F79))="","",OFFSET('Water Data'!$F$27,0,10*ROW('Water Data'!F79)))</f>
        <v/>
      </c>
      <c r="BZ85" s="392" t="str">
        <f ca="1">+IF(OFFSET('Water Data'!$F$28,0,10*ROW('Water Data'!F79))="","",OFFSET('Water Data'!$F$28,0,10*ROW('Water Data'!F79)))</f>
        <v/>
      </c>
      <c r="CA85" s="392" t="str">
        <f ca="1">+IF(OFFSET('Water Data'!$F$29,0,10*ROW('Water Data'!F79))="","",OFFSET('Water Data'!$F$29,0,10*ROW('Water Data'!F79)))</f>
        <v/>
      </c>
      <c r="CB85" s="392" t="str">
        <f ca="1">+IF(OFFSET('Water Data'!$G$27,0,10*ROW('Water Data'!G79))="","",OFFSET('Water Data'!$G$27,0,10*ROW('Water Data'!G79)))</f>
        <v/>
      </c>
      <c r="CC85" s="392" t="str">
        <f ca="1">+IF(OFFSET('Water Data'!$G$28,0,10*ROW('Water Data'!G79))="","",OFFSET('Water Data'!$G$28,0,10*ROW('Water Data'!G79)))</f>
        <v/>
      </c>
      <c r="CD85" s="392" t="str">
        <f ca="1">+IF(OFFSET('Water Data'!$G$29,0,10*ROW('Water Data'!G79))="","",OFFSET('Water Data'!$G$29,0,10*ROW('Water Data'!G79)))</f>
        <v/>
      </c>
      <c r="CE85" s="392" t="str">
        <f ca="1">+IF(OFFSET('Water Data'!$H$27,0,10*ROW('Water Data'!H79))="","",OFFSET('Water Data'!$H$27,0,10*ROW('Water Data'!H79)))</f>
        <v/>
      </c>
      <c r="CF85" s="392" t="str">
        <f ca="1">+IF(OFFSET('Water Data'!$H$28,0,10*ROW('Water Data'!H79))="","",OFFSET('Water Data'!$H$28,0,10*ROW('Water Data'!H79)))</f>
        <v/>
      </c>
      <c r="CG85" s="392" t="str">
        <f ca="1">+IF(OFFSET('Water Data'!$H$29,0,10*ROW('Water Data'!H79))="","",OFFSET('Water Data'!$H$29,0,10*ROW('Water Data'!H79)))</f>
        <v/>
      </c>
      <c r="CH85" s="392" t="str">
        <f ca="1">+IF(OFFSET('Water Data'!$I$27,0,10*ROW('Water Data'!I79))="","",OFFSET('Water Data'!$I$27,0,10*ROW('Water Data'!I79)))</f>
        <v/>
      </c>
      <c r="CI85" s="392" t="str">
        <f ca="1">+IF(OFFSET('Water Data'!$I$28,0,10*ROW('Water Data'!I79))="","",OFFSET('Water Data'!$I$28,0,10*ROW('Water Data'!I79)))</f>
        <v/>
      </c>
      <c r="CJ85" s="392" t="str">
        <f ca="1">+IF(OFFSET('Water Data'!$I$29,0,10*ROW('Water Data'!I79))="","",OFFSET('Water Data'!$I$29,0,10*ROW('Water Data'!I79)))</f>
        <v/>
      </c>
      <c r="CK85" s="392" t="str">
        <f ca="1">+IF(OFFSET('Sanitation Data'!$D$28,0,10*ROW('Sanitation Data'!D79))="","",OFFSET('Sanitation Data'!$D$28,0,10*ROW('Sanitation Data'!D79)))</f>
        <v/>
      </c>
      <c r="CL85" s="392" t="str">
        <f ca="1">+IF(OFFSET('Sanitation Data'!$D$29,0,10*ROW('Sanitation Data'!D79))="","",OFFSET('Sanitation Data'!$D$29,0,10*ROW('Sanitation Data'!D79)))</f>
        <v/>
      </c>
      <c r="CM85" s="392" t="str">
        <f ca="1">+IF(OFFSET('Sanitation Data'!$D$30,0,10*ROW('Sanitation Data'!D79))="","",OFFSET('Sanitation Data'!$D$30,0,10*ROW('Sanitation Data'!D79)))</f>
        <v/>
      </c>
      <c r="CN85" s="392" t="str">
        <f ca="1">+IF(OFFSET('Sanitation Data'!$D$31,0,10*ROW('Sanitation Data'!D79))="","",OFFSET('Sanitation Data'!$D$31,0,10*ROW('Sanitation Data'!D79)))</f>
        <v/>
      </c>
      <c r="CO85" s="392" t="str">
        <f ca="1">+IF(OFFSET('Sanitation Data'!$D$32,0,10*ROW('Sanitation Data'!D79))="","",OFFSET('Sanitation Data'!$D$32,0,10*ROW('Sanitation Data'!D79)))</f>
        <v/>
      </c>
      <c r="CP85" s="392" t="str">
        <f ca="1">+IF(OFFSET('Sanitation Data'!$E$28,0,10*ROW('Sanitation Data'!E79))="","",OFFSET('Sanitation Data'!$E$28,0,10*ROW('Sanitation Data'!E79)))</f>
        <v/>
      </c>
      <c r="CQ85" s="392" t="str">
        <f ca="1">+IF(OFFSET('Sanitation Data'!$E$29,0,10*ROW('Sanitation Data'!E79))="","",OFFSET('Sanitation Data'!$E$29,0,10*ROW('Sanitation Data'!E79)))</f>
        <v/>
      </c>
      <c r="CR85" s="392" t="str">
        <f ca="1">+IF(OFFSET('Sanitation Data'!$E$30,0,10*ROW('Sanitation Data'!E79))="","",OFFSET('Sanitation Data'!$E$30,0,10*ROW('Sanitation Data'!E79)))</f>
        <v/>
      </c>
      <c r="CS85" s="392" t="str">
        <f ca="1">+IF(OFFSET('Sanitation Data'!$E$31,0,10*ROW('Sanitation Data'!E79))="","",OFFSET('Sanitation Data'!$E$31,0,10*ROW('Sanitation Data'!E79)))</f>
        <v/>
      </c>
      <c r="CT85" s="392" t="str">
        <f ca="1">+IF(OFFSET('Sanitation Data'!$E$32,0,10*ROW('Sanitation Data'!E79))="","",OFFSET('Sanitation Data'!$E$32,0,10*ROW('Sanitation Data'!E79)))</f>
        <v/>
      </c>
      <c r="CU85" s="392" t="str">
        <f ca="1">+IF(OFFSET('Sanitation Data'!$F$28,0,10*ROW('Sanitation Data'!F79))="","",OFFSET('Sanitation Data'!$F$28,0,10*ROW('Sanitation Data'!F79)))</f>
        <v/>
      </c>
      <c r="CV85" s="392" t="str">
        <f ca="1">+IF(OFFSET('Sanitation Data'!$F$29,0,10*ROW('Sanitation Data'!F79))="","",OFFSET('Sanitation Data'!$F$29,0,10*ROW('Sanitation Data'!F79)))</f>
        <v/>
      </c>
      <c r="CW85" s="392" t="str">
        <f ca="1">+IF(OFFSET('Sanitation Data'!$F$30,0,10*ROW('Sanitation Data'!F79))="","",OFFSET('Sanitation Data'!$F$30,0,10*ROW('Sanitation Data'!F79)))</f>
        <v/>
      </c>
      <c r="CX85" s="392" t="str">
        <f ca="1">+IF(OFFSET('Sanitation Data'!$F$31,0,10*ROW('Sanitation Data'!F79))="","",OFFSET('Sanitation Data'!$F$31,0,10*ROW('Sanitation Data'!F79)))</f>
        <v/>
      </c>
      <c r="CY85" s="392" t="str">
        <f ca="1">+IF(OFFSET('Sanitation Data'!$F$32,0,10*ROW('Sanitation Data'!F79))="","",OFFSET('Sanitation Data'!$F$32,0,10*ROW('Sanitation Data'!F79)))</f>
        <v/>
      </c>
      <c r="CZ85" s="392" t="str">
        <f ca="1">+IF(OFFSET('Sanitation Data'!$G$28,0,10*ROW('Sanitation Data'!G79))="","",OFFSET('Sanitation Data'!$G$28,0,10*ROW('Sanitation Data'!G79)))</f>
        <v/>
      </c>
      <c r="DA85" s="392" t="str">
        <f ca="1">+IF(OFFSET('Sanitation Data'!$G$29,0,10*ROW('Sanitation Data'!G79))="","",OFFSET('Sanitation Data'!$G$29,0,10*ROW('Sanitation Data'!G79)))</f>
        <v/>
      </c>
      <c r="DB85" s="392" t="str">
        <f ca="1">+IF(OFFSET('Sanitation Data'!$G$30,0,10*ROW('Sanitation Data'!G79))="","",OFFSET('Sanitation Data'!$G$30,0,10*ROW('Sanitation Data'!G79)))</f>
        <v/>
      </c>
      <c r="DC85" s="392" t="str">
        <f ca="1">+IF(OFFSET('Sanitation Data'!$G$31,0,10*ROW('Sanitation Data'!G79))="","",OFFSET('Sanitation Data'!$G$31,0,10*ROW('Sanitation Data'!G79)))</f>
        <v/>
      </c>
      <c r="DD85" s="392" t="str">
        <f ca="1">+IF(OFFSET('Sanitation Data'!$G$32,0,10*ROW('Sanitation Data'!G79))="","",OFFSET('Sanitation Data'!$G$32,0,10*ROW('Sanitation Data'!G79)))</f>
        <v/>
      </c>
      <c r="DE85" s="392" t="str">
        <f ca="1">+IF(OFFSET('Sanitation Data'!$H$28,0,10*ROW('Sanitation Data'!H79))="","",OFFSET('Sanitation Data'!$H$28,0,10*ROW('Sanitation Data'!H79)))</f>
        <v/>
      </c>
      <c r="DF85" s="392" t="str">
        <f ca="1">+IF(OFFSET('Sanitation Data'!$H$29,0,10*ROW('Sanitation Data'!H79))="","",OFFSET('Sanitation Data'!$H$29,0,10*ROW('Sanitation Data'!H79)))</f>
        <v/>
      </c>
      <c r="DG85" s="392" t="str">
        <f ca="1">+IF(OFFSET('Sanitation Data'!$H$30,0,10*ROW('Sanitation Data'!H79))="","",OFFSET('Sanitation Data'!$H$30,0,10*ROW('Sanitation Data'!H79)))</f>
        <v/>
      </c>
      <c r="DH85" s="392" t="str">
        <f ca="1">+IF(OFFSET('Sanitation Data'!$H$31,0,10*ROW('Sanitation Data'!H79))="","",OFFSET('Sanitation Data'!$H$31,0,10*ROW('Sanitation Data'!H79)))</f>
        <v/>
      </c>
      <c r="DI85" s="392" t="str">
        <f ca="1">+IF(OFFSET('Sanitation Data'!$H$32,0,10*ROW('Sanitation Data'!H79))="","",OFFSET('Sanitation Data'!$H$32,0,10*ROW('Sanitation Data'!H79)))</f>
        <v/>
      </c>
      <c r="DJ85" s="392" t="str">
        <f ca="1">+IF(OFFSET('Sanitation Data'!$I$28,0,10*ROW('Sanitation Data'!I79))="","",OFFSET('Sanitation Data'!$I$28,0,10*ROW('Sanitation Data'!I79)))</f>
        <v/>
      </c>
      <c r="DK85" s="392" t="str">
        <f ca="1">+IF(OFFSET('Sanitation Data'!$I$29,0,10*ROW('Sanitation Data'!I79))="","",OFFSET('Sanitation Data'!$I$29,0,10*ROW('Sanitation Data'!I79)))</f>
        <v/>
      </c>
      <c r="DL85" s="392" t="str">
        <f ca="1">+IF(OFFSET('Sanitation Data'!$I$30,0,10*ROW('Sanitation Data'!I79))="","",OFFSET('Sanitation Data'!$I$30,0,10*ROW('Sanitation Data'!I79)))</f>
        <v/>
      </c>
      <c r="DM85" s="392" t="str">
        <f ca="1">+IF(OFFSET('Sanitation Data'!$I$31,0,10*ROW('Sanitation Data'!I79))="","",OFFSET('Sanitation Data'!$I$31,0,10*ROW('Sanitation Data'!I79)))</f>
        <v/>
      </c>
      <c r="DN85" s="392" t="str">
        <f ca="1">+IF(OFFSET('Sanitation Data'!$I$32,0,10*ROW('Sanitation Data'!I79))="","",OFFSET('Sanitation Data'!$I$32,0,10*ROW('Sanitation Data'!I79)))</f>
        <v/>
      </c>
      <c r="DO85" s="392" t="str">
        <f ca="1">+IF(OFFSET('Hygiene Data'!$D$11,0,10*ROW('Hygiene Data'!D79))="","",OFFSET('Hygiene Data'!$D$11,0,10*ROW('Hygiene Data'!D79)))</f>
        <v/>
      </c>
      <c r="DP85" s="392" t="str">
        <f ca="1">+IF(OFFSET('Hygiene Data'!$D$12,0,10*ROW('Hygiene Data'!D79))="","",OFFSET('Hygiene Data'!$D$12,0,10*ROW('Hygiene Data'!D79)))</f>
        <v/>
      </c>
      <c r="DQ85" s="392" t="str">
        <f ca="1">+IF(OFFSET('Hygiene Data'!$D$13,0,10*ROW('Hygiene Data'!D79))="","",OFFSET('Hygiene Data'!$D$13,0,10*ROW('Hygiene Data'!D79)))</f>
        <v/>
      </c>
      <c r="DR85" s="392" t="str">
        <f ca="1">+IF(OFFSET('Hygiene Data'!$E$11,0,10*ROW('Hygiene Data'!E79))="","",OFFSET('Hygiene Data'!$E$11,0,10*ROW('Hygiene Data'!E79)))</f>
        <v/>
      </c>
      <c r="DS85" s="392" t="str">
        <f ca="1">+IF(OFFSET('Hygiene Data'!$E$12,0,10*ROW('Hygiene Data'!E79))="","",OFFSET('Hygiene Data'!$E$12,0,10*ROW('Hygiene Data'!E79)))</f>
        <v/>
      </c>
      <c r="DT85" s="392" t="str">
        <f ca="1">+IF(OFFSET('Hygiene Data'!$E$13,0,10*ROW('Hygiene Data'!E79))="","",OFFSET('Hygiene Data'!$E$13,0,10*ROW('Hygiene Data'!E79)))</f>
        <v/>
      </c>
      <c r="DU85" s="392" t="str">
        <f ca="1">+IF(OFFSET('Hygiene Data'!$F$11,0,10*ROW('Hygiene Data'!F79))="","",OFFSET('Hygiene Data'!$F$11,0,10*ROW('Hygiene Data'!F79)))</f>
        <v/>
      </c>
      <c r="DV85" s="392" t="str">
        <f ca="1">+IF(OFFSET('Hygiene Data'!$F$12,0,10*ROW('Hygiene Data'!F79))="","",OFFSET('Hygiene Data'!$F$12,0,10*ROW('Hygiene Data'!F79)))</f>
        <v/>
      </c>
      <c r="DW85" s="392" t="str">
        <f ca="1">+IF(OFFSET('Hygiene Data'!$F$13,0,10*ROW('Hygiene Data'!F79))="","",OFFSET('Hygiene Data'!$F$13,0,10*ROW('Hygiene Data'!F79)))</f>
        <v/>
      </c>
      <c r="DX85" s="392" t="str">
        <f ca="1">+IF(OFFSET('Hygiene Data'!$G$11,0,10*ROW('Hygiene Data'!G79))="","",OFFSET('Hygiene Data'!$G$11,0,10*ROW('Hygiene Data'!G79)))</f>
        <v/>
      </c>
      <c r="DY85" s="392" t="str">
        <f ca="1">+IF(OFFSET('Hygiene Data'!$G$12,0,10*ROW('Hygiene Data'!G79))="","",OFFSET('Hygiene Data'!$G$12,0,10*ROW('Hygiene Data'!G79)))</f>
        <v/>
      </c>
      <c r="DZ85" s="392" t="str">
        <f ca="1">+IF(OFFSET('Hygiene Data'!$G$13,0,10*ROW('Hygiene Data'!G79))="","",OFFSET('Hygiene Data'!$G$13,0,10*ROW('Hygiene Data'!G79)))</f>
        <v/>
      </c>
      <c r="EA85" s="392" t="str">
        <f ca="1">+IF(OFFSET('Hygiene Data'!$H$11,0,10*ROW('Hygiene Data'!H79))="","",OFFSET('Hygiene Data'!$H$11,0,10*ROW('Hygiene Data'!H79)))</f>
        <v/>
      </c>
      <c r="EB85" s="392" t="str">
        <f ca="1">+IF(OFFSET('Hygiene Data'!$H$12,0,10*ROW('Hygiene Data'!H79))="","",OFFSET('Hygiene Data'!$H$12,0,10*ROW('Hygiene Data'!H79)))</f>
        <v/>
      </c>
      <c r="EC85" s="392" t="str">
        <f ca="1">+IF(OFFSET('Hygiene Data'!$H$13,0,10*ROW('Hygiene Data'!H79))="","",OFFSET('Hygiene Data'!$H$13,0,10*ROW('Hygiene Data'!H79)))</f>
        <v/>
      </c>
      <c r="ED85" s="392" t="str">
        <f ca="1">+IF(OFFSET('Hygiene Data'!$I$11,0,10*ROW('Hygiene Data'!I79))="","",OFFSET('Hygiene Data'!$I$11,0,10*ROW('Hygiene Data'!I79)))</f>
        <v/>
      </c>
      <c r="EE85" s="392" t="str">
        <f ca="1">+IF(OFFSET('Hygiene Data'!$I$12,0,10*ROW('Hygiene Data'!I79))="","",OFFSET('Hygiene Data'!$I$12,0,10*ROW('Hygiene Data'!I79)))</f>
        <v/>
      </c>
      <c r="EF85" s="392" t="str">
        <f ca="1">+IF(OFFSET('Hygiene Data'!$I$13,0,10*ROW('Hygiene Data'!I79))="","",OFFSET('Hygiene Data'!$I$13,0,10*ROW('Hygiene Data'!I79)))</f>
        <v/>
      </c>
    </row>
    <row r="86" spans="1:136" x14ac:dyDescent="0.25">
      <c r="A86" s="501" t="str">
        <f ca="1">+IF(OFFSET('Water Data'!$B$2,0,10*ROW('Water Data'!E80))="","",OFFSET('Water Data'!$B$2,0,10*ROW('Water Data'!E80)))</f>
        <v/>
      </c>
      <c r="B86" s="50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8" t="str">
        <f t="shared" ca="1" si="1"/>
        <v/>
      </c>
      <c r="D86" s="52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2" t="str">
        <f ca="1">+IF(OFFSET('Water Data'!$D$27,0,10*ROW('Water Data'!D80))="","",OFFSET('Water Data'!$D$27,0,10*ROW('Water Data'!D80)))</f>
        <v/>
      </c>
      <c r="BT86" s="392" t="str">
        <f ca="1">+IF(OFFSET('Water Data'!$D$28,0,10*ROW('Water Data'!D80))="","",OFFSET('Water Data'!$D$28,0,10*ROW('Water Data'!D80)))</f>
        <v/>
      </c>
      <c r="BU86" s="392" t="str">
        <f ca="1">+IF(OFFSET('Water Data'!$D$29,0,10*ROW('Water Data'!D80))="","",OFFSET('Water Data'!$D$29,0,10*ROW('Water Data'!D80)))</f>
        <v/>
      </c>
      <c r="BV86" s="392" t="str">
        <f ca="1">+IF(OFFSET('Water Data'!$E$27,0,10*ROW('Water Data'!E80))="","",OFFSET('Water Data'!$E$27,0,10*ROW('Water Data'!E80)))</f>
        <v/>
      </c>
      <c r="BW86" s="392" t="str">
        <f ca="1">+IF(OFFSET('Water Data'!$E$28,0,10*ROW('Water Data'!E80))="","",OFFSET('Water Data'!$E$28,0,10*ROW('Water Data'!E80)))</f>
        <v/>
      </c>
      <c r="BX86" s="392" t="str">
        <f ca="1">+IF(OFFSET('Water Data'!$E$29,0,10*ROW('Water Data'!E80))="","",OFFSET('Water Data'!$E$29,0,10*ROW('Water Data'!E80)))</f>
        <v/>
      </c>
      <c r="BY86" s="392" t="str">
        <f ca="1">+IF(OFFSET('Water Data'!$F$27,0,10*ROW('Water Data'!F80))="","",OFFSET('Water Data'!$F$27,0,10*ROW('Water Data'!F80)))</f>
        <v/>
      </c>
      <c r="BZ86" s="392" t="str">
        <f ca="1">+IF(OFFSET('Water Data'!$F$28,0,10*ROW('Water Data'!F80))="","",OFFSET('Water Data'!$F$28,0,10*ROW('Water Data'!F80)))</f>
        <v/>
      </c>
      <c r="CA86" s="392" t="str">
        <f ca="1">+IF(OFFSET('Water Data'!$F$29,0,10*ROW('Water Data'!F80))="","",OFFSET('Water Data'!$F$29,0,10*ROW('Water Data'!F80)))</f>
        <v/>
      </c>
      <c r="CB86" s="392" t="str">
        <f ca="1">+IF(OFFSET('Water Data'!$G$27,0,10*ROW('Water Data'!G80))="","",OFFSET('Water Data'!$G$27,0,10*ROW('Water Data'!G80)))</f>
        <v/>
      </c>
      <c r="CC86" s="392" t="str">
        <f ca="1">+IF(OFFSET('Water Data'!$G$28,0,10*ROW('Water Data'!G80))="","",OFFSET('Water Data'!$G$28,0,10*ROW('Water Data'!G80)))</f>
        <v/>
      </c>
      <c r="CD86" s="392" t="str">
        <f ca="1">+IF(OFFSET('Water Data'!$G$29,0,10*ROW('Water Data'!G80))="","",OFFSET('Water Data'!$G$29,0,10*ROW('Water Data'!G80)))</f>
        <v/>
      </c>
      <c r="CE86" s="392" t="str">
        <f ca="1">+IF(OFFSET('Water Data'!$H$27,0,10*ROW('Water Data'!H80))="","",OFFSET('Water Data'!$H$27,0,10*ROW('Water Data'!H80)))</f>
        <v/>
      </c>
      <c r="CF86" s="392" t="str">
        <f ca="1">+IF(OFFSET('Water Data'!$H$28,0,10*ROW('Water Data'!H80))="","",OFFSET('Water Data'!$H$28,0,10*ROW('Water Data'!H80)))</f>
        <v/>
      </c>
      <c r="CG86" s="392" t="str">
        <f ca="1">+IF(OFFSET('Water Data'!$H$29,0,10*ROW('Water Data'!H80))="","",OFFSET('Water Data'!$H$29,0,10*ROW('Water Data'!H80)))</f>
        <v/>
      </c>
      <c r="CH86" s="392" t="str">
        <f ca="1">+IF(OFFSET('Water Data'!$I$27,0,10*ROW('Water Data'!I80))="","",OFFSET('Water Data'!$I$27,0,10*ROW('Water Data'!I80)))</f>
        <v/>
      </c>
      <c r="CI86" s="392" t="str">
        <f ca="1">+IF(OFFSET('Water Data'!$I$28,0,10*ROW('Water Data'!I80))="","",OFFSET('Water Data'!$I$28,0,10*ROW('Water Data'!I80)))</f>
        <v/>
      </c>
      <c r="CJ86" s="392" t="str">
        <f ca="1">+IF(OFFSET('Water Data'!$I$29,0,10*ROW('Water Data'!I80))="","",OFFSET('Water Data'!$I$29,0,10*ROW('Water Data'!I80)))</f>
        <v/>
      </c>
      <c r="CK86" s="392" t="str">
        <f ca="1">+IF(OFFSET('Sanitation Data'!$D$28,0,10*ROW('Sanitation Data'!D80))="","",OFFSET('Sanitation Data'!$D$28,0,10*ROW('Sanitation Data'!D80)))</f>
        <v/>
      </c>
      <c r="CL86" s="392" t="str">
        <f ca="1">+IF(OFFSET('Sanitation Data'!$D$29,0,10*ROW('Sanitation Data'!D80))="","",OFFSET('Sanitation Data'!$D$29,0,10*ROW('Sanitation Data'!D80)))</f>
        <v/>
      </c>
      <c r="CM86" s="392" t="str">
        <f ca="1">+IF(OFFSET('Sanitation Data'!$D$30,0,10*ROW('Sanitation Data'!D80))="","",OFFSET('Sanitation Data'!$D$30,0,10*ROW('Sanitation Data'!D80)))</f>
        <v/>
      </c>
      <c r="CN86" s="392" t="str">
        <f ca="1">+IF(OFFSET('Sanitation Data'!$D$31,0,10*ROW('Sanitation Data'!D80))="","",OFFSET('Sanitation Data'!$D$31,0,10*ROW('Sanitation Data'!D80)))</f>
        <v/>
      </c>
      <c r="CO86" s="392" t="str">
        <f ca="1">+IF(OFFSET('Sanitation Data'!$D$32,0,10*ROW('Sanitation Data'!D80))="","",OFFSET('Sanitation Data'!$D$32,0,10*ROW('Sanitation Data'!D80)))</f>
        <v/>
      </c>
      <c r="CP86" s="392" t="str">
        <f ca="1">+IF(OFFSET('Sanitation Data'!$E$28,0,10*ROW('Sanitation Data'!E80))="","",OFFSET('Sanitation Data'!$E$28,0,10*ROW('Sanitation Data'!E80)))</f>
        <v/>
      </c>
      <c r="CQ86" s="392" t="str">
        <f ca="1">+IF(OFFSET('Sanitation Data'!$E$29,0,10*ROW('Sanitation Data'!E80))="","",OFFSET('Sanitation Data'!$E$29,0,10*ROW('Sanitation Data'!E80)))</f>
        <v/>
      </c>
      <c r="CR86" s="392" t="str">
        <f ca="1">+IF(OFFSET('Sanitation Data'!$E$30,0,10*ROW('Sanitation Data'!E80))="","",OFFSET('Sanitation Data'!$E$30,0,10*ROW('Sanitation Data'!E80)))</f>
        <v/>
      </c>
      <c r="CS86" s="392" t="str">
        <f ca="1">+IF(OFFSET('Sanitation Data'!$E$31,0,10*ROW('Sanitation Data'!E80))="","",OFFSET('Sanitation Data'!$E$31,0,10*ROW('Sanitation Data'!E80)))</f>
        <v/>
      </c>
      <c r="CT86" s="392" t="str">
        <f ca="1">+IF(OFFSET('Sanitation Data'!$E$32,0,10*ROW('Sanitation Data'!E80))="","",OFFSET('Sanitation Data'!$E$32,0,10*ROW('Sanitation Data'!E80)))</f>
        <v/>
      </c>
      <c r="CU86" s="392" t="str">
        <f ca="1">+IF(OFFSET('Sanitation Data'!$F$28,0,10*ROW('Sanitation Data'!F80))="","",OFFSET('Sanitation Data'!$F$28,0,10*ROW('Sanitation Data'!F80)))</f>
        <v/>
      </c>
      <c r="CV86" s="392" t="str">
        <f ca="1">+IF(OFFSET('Sanitation Data'!$F$29,0,10*ROW('Sanitation Data'!F80))="","",OFFSET('Sanitation Data'!$F$29,0,10*ROW('Sanitation Data'!F80)))</f>
        <v/>
      </c>
      <c r="CW86" s="392" t="str">
        <f ca="1">+IF(OFFSET('Sanitation Data'!$F$30,0,10*ROW('Sanitation Data'!F80))="","",OFFSET('Sanitation Data'!$F$30,0,10*ROW('Sanitation Data'!F80)))</f>
        <v/>
      </c>
      <c r="CX86" s="392" t="str">
        <f ca="1">+IF(OFFSET('Sanitation Data'!$F$31,0,10*ROW('Sanitation Data'!F80))="","",OFFSET('Sanitation Data'!$F$31,0,10*ROW('Sanitation Data'!F80)))</f>
        <v/>
      </c>
      <c r="CY86" s="392" t="str">
        <f ca="1">+IF(OFFSET('Sanitation Data'!$F$32,0,10*ROW('Sanitation Data'!F80))="","",OFFSET('Sanitation Data'!$F$32,0,10*ROW('Sanitation Data'!F80)))</f>
        <v/>
      </c>
      <c r="CZ86" s="392" t="str">
        <f ca="1">+IF(OFFSET('Sanitation Data'!$G$28,0,10*ROW('Sanitation Data'!G80))="","",OFFSET('Sanitation Data'!$G$28,0,10*ROW('Sanitation Data'!G80)))</f>
        <v/>
      </c>
      <c r="DA86" s="392" t="str">
        <f ca="1">+IF(OFFSET('Sanitation Data'!$G$29,0,10*ROW('Sanitation Data'!G80))="","",OFFSET('Sanitation Data'!$G$29,0,10*ROW('Sanitation Data'!G80)))</f>
        <v/>
      </c>
      <c r="DB86" s="392" t="str">
        <f ca="1">+IF(OFFSET('Sanitation Data'!$G$30,0,10*ROW('Sanitation Data'!G80))="","",OFFSET('Sanitation Data'!$G$30,0,10*ROW('Sanitation Data'!G80)))</f>
        <v/>
      </c>
      <c r="DC86" s="392" t="str">
        <f ca="1">+IF(OFFSET('Sanitation Data'!$G$31,0,10*ROW('Sanitation Data'!G80))="","",OFFSET('Sanitation Data'!$G$31,0,10*ROW('Sanitation Data'!G80)))</f>
        <v/>
      </c>
      <c r="DD86" s="392" t="str">
        <f ca="1">+IF(OFFSET('Sanitation Data'!$G$32,0,10*ROW('Sanitation Data'!G80))="","",OFFSET('Sanitation Data'!$G$32,0,10*ROW('Sanitation Data'!G80)))</f>
        <v/>
      </c>
      <c r="DE86" s="392" t="str">
        <f ca="1">+IF(OFFSET('Sanitation Data'!$H$28,0,10*ROW('Sanitation Data'!H80))="","",OFFSET('Sanitation Data'!$H$28,0,10*ROW('Sanitation Data'!H80)))</f>
        <v/>
      </c>
      <c r="DF86" s="392" t="str">
        <f ca="1">+IF(OFFSET('Sanitation Data'!$H$29,0,10*ROW('Sanitation Data'!H80))="","",OFFSET('Sanitation Data'!$H$29,0,10*ROW('Sanitation Data'!H80)))</f>
        <v/>
      </c>
      <c r="DG86" s="392" t="str">
        <f ca="1">+IF(OFFSET('Sanitation Data'!$H$30,0,10*ROW('Sanitation Data'!H80))="","",OFFSET('Sanitation Data'!$H$30,0,10*ROW('Sanitation Data'!H80)))</f>
        <v/>
      </c>
      <c r="DH86" s="392" t="str">
        <f ca="1">+IF(OFFSET('Sanitation Data'!$H$31,0,10*ROW('Sanitation Data'!H80))="","",OFFSET('Sanitation Data'!$H$31,0,10*ROW('Sanitation Data'!H80)))</f>
        <v/>
      </c>
      <c r="DI86" s="392" t="str">
        <f ca="1">+IF(OFFSET('Sanitation Data'!$H$32,0,10*ROW('Sanitation Data'!H80))="","",OFFSET('Sanitation Data'!$H$32,0,10*ROW('Sanitation Data'!H80)))</f>
        <v/>
      </c>
      <c r="DJ86" s="392" t="str">
        <f ca="1">+IF(OFFSET('Sanitation Data'!$I$28,0,10*ROW('Sanitation Data'!I80))="","",OFFSET('Sanitation Data'!$I$28,0,10*ROW('Sanitation Data'!I80)))</f>
        <v/>
      </c>
      <c r="DK86" s="392" t="str">
        <f ca="1">+IF(OFFSET('Sanitation Data'!$I$29,0,10*ROW('Sanitation Data'!I80))="","",OFFSET('Sanitation Data'!$I$29,0,10*ROW('Sanitation Data'!I80)))</f>
        <v/>
      </c>
      <c r="DL86" s="392" t="str">
        <f ca="1">+IF(OFFSET('Sanitation Data'!$I$30,0,10*ROW('Sanitation Data'!I80))="","",OFFSET('Sanitation Data'!$I$30,0,10*ROW('Sanitation Data'!I80)))</f>
        <v/>
      </c>
      <c r="DM86" s="392" t="str">
        <f ca="1">+IF(OFFSET('Sanitation Data'!$I$31,0,10*ROW('Sanitation Data'!I80))="","",OFFSET('Sanitation Data'!$I$31,0,10*ROW('Sanitation Data'!I80)))</f>
        <v/>
      </c>
      <c r="DN86" s="392" t="str">
        <f ca="1">+IF(OFFSET('Sanitation Data'!$I$32,0,10*ROW('Sanitation Data'!I80))="","",OFFSET('Sanitation Data'!$I$32,0,10*ROW('Sanitation Data'!I80)))</f>
        <v/>
      </c>
      <c r="DO86" s="392" t="str">
        <f ca="1">+IF(OFFSET('Hygiene Data'!$D$11,0,10*ROW('Hygiene Data'!D80))="","",OFFSET('Hygiene Data'!$D$11,0,10*ROW('Hygiene Data'!D80)))</f>
        <v/>
      </c>
      <c r="DP86" s="392" t="str">
        <f ca="1">+IF(OFFSET('Hygiene Data'!$D$12,0,10*ROW('Hygiene Data'!D80))="","",OFFSET('Hygiene Data'!$D$12,0,10*ROW('Hygiene Data'!D80)))</f>
        <v/>
      </c>
      <c r="DQ86" s="392" t="str">
        <f ca="1">+IF(OFFSET('Hygiene Data'!$D$13,0,10*ROW('Hygiene Data'!D80))="","",OFFSET('Hygiene Data'!$D$13,0,10*ROW('Hygiene Data'!D80)))</f>
        <v/>
      </c>
      <c r="DR86" s="392" t="str">
        <f ca="1">+IF(OFFSET('Hygiene Data'!$E$11,0,10*ROW('Hygiene Data'!E80))="","",OFFSET('Hygiene Data'!$E$11,0,10*ROW('Hygiene Data'!E80)))</f>
        <v/>
      </c>
      <c r="DS86" s="392" t="str">
        <f ca="1">+IF(OFFSET('Hygiene Data'!$E$12,0,10*ROW('Hygiene Data'!E80))="","",OFFSET('Hygiene Data'!$E$12,0,10*ROW('Hygiene Data'!E80)))</f>
        <v/>
      </c>
      <c r="DT86" s="392" t="str">
        <f ca="1">+IF(OFFSET('Hygiene Data'!$E$13,0,10*ROW('Hygiene Data'!E80))="","",OFFSET('Hygiene Data'!$E$13,0,10*ROW('Hygiene Data'!E80)))</f>
        <v/>
      </c>
      <c r="DU86" s="392" t="str">
        <f ca="1">+IF(OFFSET('Hygiene Data'!$F$11,0,10*ROW('Hygiene Data'!F80))="","",OFFSET('Hygiene Data'!$F$11,0,10*ROW('Hygiene Data'!F80)))</f>
        <v/>
      </c>
      <c r="DV86" s="392" t="str">
        <f ca="1">+IF(OFFSET('Hygiene Data'!$F$12,0,10*ROW('Hygiene Data'!F80))="","",OFFSET('Hygiene Data'!$F$12,0,10*ROW('Hygiene Data'!F80)))</f>
        <v/>
      </c>
      <c r="DW86" s="392" t="str">
        <f ca="1">+IF(OFFSET('Hygiene Data'!$F$13,0,10*ROW('Hygiene Data'!F80))="","",OFFSET('Hygiene Data'!$F$13,0,10*ROW('Hygiene Data'!F80)))</f>
        <v/>
      </c>
      <c r="DX86" s="392" t="str">
        <f ca="1">+IF(OFFSET('Hygiene Data'!$G$11,0,10*ROW('Hygiene Data'!G80))="","",OFFSET('Hygiene Data'!$G$11,0,10*ROW('Hygiene Data'!G80)))</f>
        <v/>
      </c>
      <c r="DY86" s="392" t="str">
        <f ca="1">+IF(OFFSET('Hygiene Data'!$G$12,0,10*ROW('Hygiene Data'!G80))="","",OFFSET('Hygiene Data'!$G$12,0,10*ROW('Hygiene Data'!G80)))</f>
        <v/>
      </c>
      <c r="DZ86" s="392" t="str">
        <f ca="1">+IF(OFFSET('Hygiene Data'!$G$13,0,10*ROW('Hygiene Data'!G80))="","",OFFSET('Hygiene Data'!$G$13,0,10*ROW('Hygiene Data'!G80)))</f>
        <v/>
      </c>
      <c r="EA86" s="392" t="str">
        <f ca="1">+IF(OFFSET('Hygiene Data'!$H$11,0,10*ROW('Hygiene Data'!H80))="","",OFFSET('Hygiene Data'!$H$11,0,10*ROW('Hygiene Data'!H80)))</f>
        <v/>
      </c>
      <c r="EB86" s="392" t="str">
        <f ca="1">+IF(OFFSET('Hygiene Data'!$H$12,0,10*ROW('Hygiene Data'!H80))="","",OFFSET('Hygiene Data'!$H$12,0,10*ROW('Hygiene Data'!H80)))</f>
        <v/>
      </c>
      <c r="EC86" s="392" t="str">
        <f ca="1">+IF(OFFSET('Hygiene Data'!$H$13,0,10*ROW('Hygiene Data'!H80))="","",OFFSET('Hygiene Data'!$H$13,0,10*ROW('Hygiene Data'!H80)))</f>
        <v/>
      </c>
      <c r="ED86" s="392" t="str">
        <f ca="1">+IF(OFFSET('Hygiene Data'!$I$11,0,10*ROW('Hygiene Data'!I80))="","",OFFSET('Hygiene Data'!$I$11,0,10*ROW('Hygiene Data'!I80)))</f>
        <v/>
      </c>
      <c r="EE86" s="392" t="str">
        <f ca="1">+IF(OFFSET('Hygiene Data'!$I$12,0,10*ROW('Hygiene Data'!I80))="","",OFFSET('Hygiene Data'!$I$12,0,10*ROW('Hygiene Data'!I80)))</f>
        <v/>
      </c>
      <c r="EF86" s="392" t="str">
        <f ca="1">+IF(OFFSET('Hygiene Data'!$I$13,0,10*ROW('Hygiene Data'!I80))="","",OFFSET('Hygiene Data'!$I$13,0,10*ROW('Hygiene Data'!I80)))</f>
        <v/>
      </c>
    </row>
    <row r="87" spans="1:136" x14ac:dyDescent="0.25">
      <c r="A87" s="501" t="str">
        <f ca="1">+IF(OFFSET('Water Data'!$B$2,0,10*ROW('Water Data'!E81))="","",OFFSET('Water Data'!$B$2,0,10*ROW('Water Data'!E81)))</f>
        <v/>
      </c>
      <c r="B87" s="50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8" t="str">
        <f t="shared" ca="1" si="1"/>
        <v/>
      </c>
      <c r="D87" s="52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2" t="str">
        <f ca="1">+IF(OFFSET('Water Data'!$D$27,0,10*ROW('Water Data'!D81))="","",OFFSET('Water Data'!$D$27,0,10*ROW('Water Data'!D81)))</f>
        <v/>
      </c>
      <c r="BT87" s="392" t="str">
        <f ca="1">+IF(OFFSET('Water Data'!$D$28,0,10*ROW('Water Data'!D81))="","",OFFSET('Water Data'!$D$28,0,10*ROW('Water Data'!D81)))</f>
        <v/>
      </c>
      <c r="BU87" s="392" t="str">
        <f ca="1">+IF(OFFSET('Water Data'!$D$29,0,10*ROW('Water Data'!D81))="","",OFFSET('Water Data'!$D$29,0,10*ROW('Water Data'!D81)))</f>
        <v/>
      </c>
      <c r="BV87" s="392" t="str">
        <f ca="1">+IF(OFFSET('Water Data'!$E$27,0,10*ROW('Water Data'!E81))="","",OFFSET('Water Data'!$E$27,0,10*ROW('Water Data'!E81)))</f>
        <v/>
      </c>
      <c r="BW87" s="392" t="str">
        <f ca="1">+IF(OFFSET('Water Data'!$E$28,0,10*ROW('Water Data'!E81))="","",OFFSET('Water Data'!$E$28,0,10*ROW('Water Data'!E81)))</f>
        <v/>
      </c>
      <c r="BX87" s="392" t="str">
        <f ca="1">+IF(OFFSET('Water Data'!$E$29,0,10*ROW('Water Data'!E81))="","",OFFSET('Water Data'!$E$29,0,10*ROW('Water Data'!E81)))</f>
        <v/>
      </c>
      <c r="BY87" s="392" t="str">
        <f ca="1">+IF(OFFSET('Water Data'!$F$27,0,10*ROW('Water Data'!F81))="","",OFFSET('Water Data'!$F$27,0,10*ROW('Water Data'!F81)))</f>
        <v/>
      </c>
      <c r="BZ87" s="392" t="str">
        <f ca="1">+IF(OFFSET('Water Data'!$F$28,0,10*ROW('Water Data'!F81))="","",OFFSET('Water Data'!$F$28,0,10*ROW('Water Data'!F81)))</f>
        <v/>
      </c>
      <c r="CA87" s="392" t="str">
        <f ca="1">+IF(OFFSET('Water Data'!$F$29,0,10*ROW('Water Data'!F81))="","",OFFSET('Water Data'!$F$29,0,10*ROW('Water Data'!F81)))</f>
        <v/>
      </c>
      <c r="CB87" s="392" t="str">
        <f ca="1">+IF(OFFSET('Water Data'!$G$27,0,10*ROW('Water Data'!G81))="","",OFFSET('Water Data'!$G$27,0,10*ROW('Water Data'!G81)))</f>
        <v/>
      </c>
      <c r="CC87" s="392" t="str">
        <f ca="1">+IF(OFFSET('Water Data'!$G$28,0,10*ROW('Water Data'!G81))="","",OFFSET('Water Data'!$G$28,0,10*ROW('Water Data'!G81)))</f>
        <v/>
      </c>
      <c r="CD87" s="392" t="str">
        <f ca="1">+IF(OFFSET('Water Data'!$G$29,0,10*ROW('Water Data'!G81))="","",OFFSET('Water Data'!$G$29,0,10*ROW('Water Data'!G81)))</f>
        <v/>
      </c>
      <c r="CE87" s="392" t="str">
        <f ca="1">+IF(OFFSET('Water Data'!$H$27,0,10*ROW('Water Data'!H81))="","",OFFSET('Water Data'!$H$27,0,10*ROW('Water Data'!H81)))</f>
        <v/>
      </c>
      <c r="CF87" s="392" t="str">
        <f ca="1">+IF(OFFSET('Water Data'!$H$28,0,10*ROW('Water Data'!H81))="","",OFFSET('Water Data'!$H$28,0,10*ROW('Water Data'!H81)))</f>
        <v/>
      </c>
      <c r="CG87" s="392" t="str">
        <f ca="1">+IF(OFFSET('Water Data'!$H$29,0,10*ROW('Water Data'!H81))="","",OFFSET('Water Data'!$H$29,0,10*ROW('Water Data'!H81)))</f>
        <v/>
      </c>
      <c r="CH87" s="392" t="str">
        <f ca="1">+IF(OFFSET('Water Data'!$I$27,0,10*ROW('Water Data'!I81))="","",OFFSET('Water Data'!$I$27,0,10*ROW('Water Data'!I81)))</f>
        <v/>
      </c>
      <c r="CI87" s="392" t="str">
        <f ca="1">+IF(OFFSET('Water Data'!$I$28,0,10*ROW('Water Data'!I81))="","",OFFSET('Water Data'!$I$28,0,10*ROW('Water Data'!I81)))</f>
        <v/>
      </c>
      <c r="CJ87" s="392" t="str">
        <f ca="1">+IF(OFFSET('Water Data'!$I$29,0,10*ROW('Water Data'!I81))="","",OFFSET('Water Data'!$I$29,0,10*ROW('Water Data'!I81)))</f>
        <v/>
      </c>
      <c r="CK87" s="392" t="str">
        <f ca="1">+IF(OFFSET('Sanitation Data'!$D$28,0,10*ROW('Sanitation Data'!D81))="","",OFFSET('Sanitation Data'!$D$28,0,10*ROW('Sanitation Data'!D81)))</f>
        <v/>
      </c>
      <c r="CL87" s="392" t="str">
        <f ca="1">+IF(OFFSET('Sanitation Data'!$D$29,0,10*ROW('Sanitation Data'!D81))="","",OFFSET('Sanitation Data'!$D$29,0,10*ROW('Sanitation Data'!D81)))</f>
        <v/>
      </c>
      <c r="CM87" s="392" t="str">
        <f ca="1">+IF(OFFSET('Sanitation Data'!$D$30,0,10*ROW('Sanitation Data'!D81))="","",OFFSET('Sanitation Data'!$D$30,0,10*ROW('Sanitation Data'!D81)))</f>
        <v/>
      </c>
      <c r="CN87" s="392" t="str">
        <f ca="1">+IF(OFFSET('Sanitation Data'!$D$31,0,10*ROW('Sanitation Data'!D81))="","",OFFSET('Sanitation Data'!$D$31,0,10*ROW('Sanitation Data'!D81)))</f>
        <v/>
      </c>
      <c r="CO87" s="392" t="str">
        <f ca="1">+IF(OFFSET('Sanitation Data'!$D$32,0,10*ROW('Sanitation Data'!D81))="","",OFFSET('Sanitation Data'!$D$32,0,10*ROW('Sanitation Data'!D81)))</f>
        <v/>
      </c>
      <c r="CP87" s="392" t="str">
        <f ca="1">+IF(OFFSET('Sanitation Data'!$E$28,0,10*ROW('Sanitation Data'!E81))="","",OFFSET('Sanitation Data'!$E$28,0,10*ROW('Sanitation Data'!E81)))</f>
        <v/>
      </c>
      <c r="CQ87" s="392" t="str">
        <f ca="1">+IF(OFFSET('Sanitation Data'!$E$29,0,10*ROW('Sanitation Data'!E81))="","",OFFSET('Sanitation Data'!$E$29,0,10*ROW('Sanitation Data'!E81)))</f>
        <v/>
      </c>
      <c r="CR87" s="392" t="str">
        <f ca="1">+IF(OFFSET('Sanitation Data'!$E$30,0,10*ROW('Sanitation Data'!E81))="","",OFFSET('Sanitation Data'!$E$30,0,10*ROW('Sanitation Data'!E81)))</f>
        <v/>
      </c>
      <c r="CS87" s="392" t="str">
        <f ca="1">+IF(OFFSET('Sanitation Data'!$E$31,0,10*ROW('Sanitation Data'!E81))="","",OFFSET('Sanitation Data'!$E$31,0,10*ROW('Sanitation Data'!E81)))</f>
        <v/>
      </c>
      <c r="CT87" s="392" t="str">
        <f ca="1">+IF(OFFSET('Sanitation Data'!$E$32,0,10*ROW('Sanitation Data'!E81))="","",OFFSET('Sanitation Data'!$E$32,0,10*ROW('Sanitation Data'!E81)))</f>
        <v/>
      </c>
      <c r="CU87" s="392" t="str">
        <f ca="1">+IF(OFFSET('Sanitation Data'!$F$28,0,10*ROW('Sanitation Data'!F81))="","",OFFSET('Sanitation Data'!$F$28,0,10*ROW('Sanitation Data'!F81)))</f>
        <v/>
      </c>
      <c r="CV87" s="392" t="str">
        <f ca="1">+IF(OFFSET('Sanitation Data'!$F$29,0,10*ROW('Sanitation Data'!F81))="","",OFFSET('Sanitation Data'!$F$29,0,10*ROW('Sanitation Data'!F81)))</f>
        <v/>
      </c>
      <c r="CW87" s="392" t="str">
        <f ca="1">+IF(OFFSET('Sanitation Data'!$F$30,0,10*ROW('Sanitation Data'!F81))="","",OFFSET('Sanitation Data'!$F$30,0,10*ROW('Sanitation Data'!F81)))</f>
        <v/>
      </c>
      <c r="CX87" s="392" t="str">
        <f ca="1">+IF(OFFSET('Sanitation Data'!$F$31,0,10*ROW('Sanitation Data'!F81))="","",OFFSET('Sanitation Data'!$F$31,0,10*ROW('Sanitation Data'!F81)))</f>
        <v/>
      </c>
      <c r="CY87" s="392" t="str">
        <f ca="1">+IF(OFFSET('Sanitation Data'!$F$32,0,10*ROW('Sanitation Data'!F81))="","",OFFSET('Sanitation Data'!$F$32,0,10*ROW('Sanitation Data'!F81)))</f>
        <v/>
      </c>
      <c r="CZ87" s="392" t="str">
        <f ca="1">+IF(OFFSET('Sanitation Data'!$G$28,0,10*ROW('Sanitation Data'!G81))="","",OFFSET('Sanitation Data'!$G$28,0,10*ROW('Sanitation Data'!G81)))</f>
        <v/>
      </c>
      <c r="DA87" s="392" t="str">
        <f ca="1">+IF(OFFSET('Sanitation Data'!$G$29,0,10*ROW('Sanitation Data'!G81))="","",OFFSET('Sanitation Data'!$G$29,0,10*ROW('Sanitation Data'!G81)))</f>
        <v/>
      </c>
      <c r="DB87" s="392" t="str">
        <f ca="1">+IF(OFFSET('Sanitation Data'!$G$30,0,10*ROW('Sanitation Data'!G81))="","",OFFSET('Sanitation Data'!$G$30,0,10*ROW('Sanitation Data'!G81)))</f>
        <v/>
      </c>
      <c r="DC87" s="392" t="str">
        <f ca="1">+IF(OFFSET('Sanitation Data'!$G$31,0,10*ROW('Sanitation Data'!G81))="","",OFFSET('Sanitation Data'!$G$31,0,10*ROW('Sanitation Data'!G81)))</f>
        <v/>
      </c>
      <c r="DD87" s="392" t="str">
        <f ca="1">+IF(OFFSET('Sanitation Data'!$G$32,0,10*ROW('Sanitation Data'!G81))="","",OFFSET('Sanitation Data'!$G$32,0,10*ROW('Sanitation Data'!G81)))</f>
        <v/>
      </c>
      <c r="DE87" s="392" t="str">
        <f ca="1">+IF(OFFSET('Sanitation Data'!$H$28,0,10*ROW('Sanitation Data'!H81))="","",OFFSET('Sanitation Data'!$H$28,0,10*ROW('Sanitation Data'!H81)))</f>
        <v/>
      </c>
      <c r="DF87" s="392" t="str">
        <f ca="1">+IF(OFFSET('Sanitation Data'!$H$29,0,10*ROW('Sanitation Data'!H81))="","",OFFSET('Sanitation Data'!$H$29,0,10*ROW('Sanitation Data'!H81)))</f>
        <v/>
      </c>
      <c r="DG87" s="392" t="str">
        <f ca="1">+IF(OFFSET('Sanitation Data'!$H$30,0,10*ROW('Sanitation Data'!H81))="","",OFFSET('Sanitation Data'!$H$30,0,10*ROW('Sanitation Data'!H81)))</f>
        <v/>
      </c>
      <c r="DH87" s="392" t="str">
        <f ca="1">+IF(OFFSET('Sanitation Data'!$H$31,0,10*ROW('Sanitation Data'!H81))="","",OFFSET('Sanitation Data'!$H$31,0,10*ROW('Sanitation Data'!H81)))</f>
        <v/>
      </c>
      <c r="DI87" s="392" t="str">
        <f ca="1">+IF(OFFSET('Sanitation Data'!$H$32,0,10*ROW('Sanitation Data'!H81))="","",OFFSET('Sanitation Data'!$H$32,0,10*ROW('Sanitation Data'!H81)))</f>
        <v/>
      </c>
      <c r="DJ87" s="392" t="str">
        <f ca="1">+IF(OFFSET('Sanitation Data'!$I$28,0,10*ROW('Sanitation Data'!I81))="","",OFFSET('Sanitation Data'!$I$28,0,10*ROW('Sanitation Data'!I81)))</f>
        <v/>
      </c>
      <c r="DK87" s="392" t="str">
        <f ca="1">+IF(OFFSET('Sanitation Data'!$I$29,0,10*ROW('Sanitation Data'!I81))="","",OFFSET('Sanitation Data'!$I$29,0,10*ROW('Sanitation Data'!I81)))</f>
        <v/>
      </c>
      <c r="DL87" s="392" t="str">
        <f ca="1">+IF(OFFSET('Sanitation Data'!$I$30,0,10*ROW('Sanitation Data'!I81))="","",OFFSET('Sanitation Data'!$I$30,0,10*ROW('Sanitation Data'!I81)))</f>
        <v/>
      </c>
      <c r="DM87" s="392" t="str">
        <f ca="1">+IF(OFFSET('Sanitation Data'!$I$31,0,10*ROW('Sanitation Data'!I81))="","",OFFSET('Sanitation Data'!$I$31,0,10*ROW('Sanitation Data'!I81)))</f>
        <v/>
      </c>
      <c r="DN87" s="392" t="str">
        <f ca="1">+IF(OFFSET('Sanitation Data'!$I$32,0,10*ROW('Sanitation Data'!I81))="","",OFFSET('Sanitation Data'!$I$32,0,10*ROW('Sanitation Data'!I81)))</f>
        <v/>
      </c>
      <c r="DO87" s="392" t="str">
        <f ca="1">+IF(OFFSET('Hygiene Data'!$D$11,0,10*ROW('Hygiene Data'!D81))="","",OFFSET('Hygiene Data'!$D$11,0,10*ROW('Hygiene Data'!D81)))</f>
        <v/>
      </c>
      <c r="DP87" s="392" t="str">
        <f ca="1">+IF(OFFSET('Hygiene Data'!$D$12,0,10*ROW('Hygiene Data'!D81))="","",OFFSET('Hygiene Data'!$D$12,0,10*ROW('Hygiene Data'!D81)))</f>
        <v/>
      </c>
      <c r="DQ87" s="392" t="str">
        <f ca="1">+IF(OFFSET('Hygiene Data'!$D$13,0,10*ROW('Hygiene Data'!D81))="","",OFFSET('Hygiene Data'!$D$13,0,10*ROW('Hygiene Data'!D81)))</f>
        <v/>
      </c>
      <c r="DR87" s="392" t="str">
        <f ca="1">+IF(OFFSET('Hygiene Data'!$E$11,0,10*ROW('Hygiene Data'!E81))="","",OFFSET('Hygiene Data'!$E$11,0,10*ROW('Hygiene Data'!E81)))</f>
        <v/>
      </c>
      <c r="DS87" s="392" t="str">
        <f ca="1">+IF(OFFSET('Hygiene Data'!$E$12,0,10*ROW('Hygiene Data'!E81))="","",OFFSET('Hygiene Data'!$E$12,0,10*ROW('Hygiene Data'!E81)))</f>
        <v/>
      </c>
      <c r="DT87" s="392" t="str">
        <f ca="1">+IF(OFFSET('Hygiene Data'!$E$13,0,10*ROW('Hygiene Data'!E81))="","",OFFSET('Hygiene Data'!$E$13,0,10*ROW('Hygiene Data'!E81)))</f>
        <v/>
      </c>
      <c r="DU87" s="392" t="str">
        <f ca="1">+IF(OFFSET('Hygiene Data'!$F$11,0,10*ROW('Hygiene Data'!F81))="","",OFFSET('Hygiene Data'!$F$11,0,10*ROW('Hygiene Data'!F81)))</f>
        <v/>
      </c>
      <c r="DV87" s="392" t="str">
        <f ca="1">+IF(OFFSET('Hygiene Data'!$F$12,0,10*ROW('Hygiene Data'!F81))="","",OFFSET('Hygiene Data'!$F$12,0,10*ROW('Hygiene Data'!F81)))</f>
        <v/>
      </c>
      <c r="DW87" s="392" t="str">
        <f ca="1">+IF(OFFSET('Hygiene Data'!$F$13,0,10*ROW('Hygiene Data'!F81))="","",OFFSET('Hygiene Data'!$F$13,0,10*ROW('Hygiene Data'!F81)))</f>
        <v/>
      </c>
      <c r="DX87" s="392" t="str">
        <f ca="1">+IF(OFFSET('Hygiene Data'!$G$11,0,10*ROW('Hygiene Data'!G81))="","",OFFSET('Hygiene Data'!$G$11,0,10*ROW('Hygiene Data'!G81)))</f>
        <v/>
      </c>
      <c r="DY87" s="392" t="str">
        <f ca="1">+IF(OFFSET('Hygiene Data'!$G$12,0,10*ROW('Hygiene Data'!G81))="","",OFFSET('Hygiene Data'!$G$12,0,10*ROW('Hygiene Data'!G81)))</f>
        <v/>
      </c>
      <c r="DZ87" s="392" t="str">
        <f ca="1">+IF(OFFSET('Hygiene Data'!$G$13,0,10*ROW('Hygiene Data'!G81))="","",OFFSET('Hygiene Data'!$G$13,0,10*ROW('Hygiene Data'!G81)))</f>
        <v/>
      </c>
      <c r="EA87" s="392" t="str">
        <f ca="1">+IF(OFFSET('Hygiene Data'!$H$11,0,10*ROW('Hygiene Data'!H81))="","",OFFSET('Hygiene Data'!$H$11,0,10*ROW('Hygiene Data'!H81)))</f>
        <v/>
      </c>
      <c r="EB87" s="392" t="str">
        <f ca="1">+IF(OFFSET('Hygiene Data'!$H$12,0,10*ROW('Hygiene Data'!H81))="","",OFFSET('Hygiene Data'!$H$12,0,10*ROW('Hygiene Data'!H81)))</f>
        <v/>
      </c>
      <c r="EC87" s="392" t="str">
        <f ca="1">+IF(OFFSET('Hygiene Data'!$H$13,0,10*ROW('Hygiene Data'!H81))="","",OFFSET('Hygiene Data'!$H$13,0,10*ROW('Hygiene Data'!H81)))</f>
        <v/>
      </c>
      <c r="ED87" s="392" t="str">
        <f ca="1">+IF(OFFSET('Hygiene Data'!$I$11,0,10*ROW('Hygiene Data'!I81))="","",OFFSET('Hygiene Data'!$I$11,0,10*ROW('Hygiene Data'!I81)))</f>
        <v/>
      </c>
      <c r="EE87" s="392" t="str">
        <f ca="1">+IF(OFFSET('Hygiene Data'!$I$12,0,10*ROW('Hygiene Data'!I81))="","",OFFSET('Hygiene Data'!$I$12,0,10*ROW('Hygiene Data'!I81)))</f>
        <v/>
      </c>
      <c r="EF87" s="392" t="str">
        <f ca="1">+IF(OFFSET('Hygiene Data'!$I$13,0,10*ROW('Hygiene Data'!I81))="","",OFFSET('Hygiene Data'!$I$13,0,10*ROW('Hygiene Data'!I81)))</f>
        <v/>
      </c>
    </row>
    <row r="88" spans="1:136" x14ac:dyDescent="0.25">
      <c r="A88" s="501" t="str">
        <f ca="1">+IF(OFFSET('Water Data'!$B$2,0,10*ROW('Water Data'!E82))="","",OFFSET('Water Data'!$B$2,0,10*ROW('Water Data'!E82)))</f>
        <v/>
      </c>
      <c r="B88" s="50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8" t="str">
        <f t="shared" ca="1" si="1"/>
        <v/>
      </c>
      <c r="D88" s="52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2" t="str">
        <f ca="1">+IF(OFFSET('Water Data'!$D$27,0,10*ROW('Water Data'!D82))="","",OFFSET('Water Data'!$D$27,0,10*ROW('Water Data'!D82)))</f>
        <v/>
      </c>
      <c r="BT88" s="392" t="str">
        <f ca="1">+IF(OFFSET('Water Data'!$D$28,0,10*ROW('Water Data'!D82))="","",OFFSET('Water Data'!$D$28,0,10*ROW('Water Data'!D82)))</f>
        <v/>
      </c>
      <c r="BU88" s="392" t="str">
        <f ca="1">+IF(OFFSET('Water Data'!$D$29,0,10*ROW('Water Data'!D82))="","",OFFSET('Water Data'!$D$29,0,10*ROW('Water Data'!D82)))</f>
        <v/>
      </c>
      <c r="BV88" s="392" t="str">
        <f ca="1">+IF(OFFSET('Water Data'!$E$27,0,10*ROW('Water Data'!E82))="","",OFFSET('Water Data'!$E$27,0,10*ROW('Water Data'!E82)))</f>
        <v/>
      </c>
      <c r="BW88" s="392" t="str">
        <f ca="1">+IF(OFFSET('Water Data'!$E$28,0,10*ROW('Water Data'!E82))="","",OFFSET('Water Data'!$E$28,0,10*ROW('Water Data'!E82)))</f>
        <v/>
      </c>
      <c r="BX88" s="392" t="str">
        <f ca="1">+IF(OFFSET('Water Data'!$E$29,0,10*ROW('Water Data'!E82))="","",OFFSET('Water Data'!$E$29,0,10*ROW('Water Data'!E82)))</f>
        <v/>
      </c>
      <c r="BY88" s="392" t="str">
        <f ca="1">+IF(OFFSET('Water Data'!$F$27,0,10*ROW('Water Data'!F82))="","",OFFSET('Water Data'!$F$27,0,10*ROW('Water Data'!F82)))</f>
        <v/>
      </c>
      <c r="BZ88" s="392" t="str">
        <f ca="1">+IF(OFFSET('Water Data'!$F$28,0,10*ROW('Water Data'!F82))="","",OFFSET('Water Data'!$F$28,0,10*ROW('Water Data'!F82)))</f>
        <v/>
      </c>
      <c r="CA88" s="392" t="str">
        <f ca="1">+IF(OFFSET('Water Data'!$F$29,0,10*ROW('Water Data'!F82))="","",OFFSET('Water Data'!$F$29,0,10*ROW('Water Data'!F82)))</f>
        <v/>
      </c>
      <c r="CB88" s="392" t="str">
        <f ca="1">+IF(OFFSET('Water Data'!$G$27,0,10*ROW('Water Data'!G82))="","",OFFSET('Water Data'!$G$27,0,10*ROW('Water Data'!G82)))</f>
        <v/>
      </c>
      <c r="CC88" s="392" t="str">
        <f ca="1">+IF(OFFSET('Water Data'!$G$28,0,10*ROW('Water Data'!G82))="","",OFFSET('Water Data'!$G$28,0,10*ROW('Water Data'!G82)))</f>
        <v/>
      </c>
      <c r="CD88" s="392" t="str">
        <f ca="1">+IF(OFFSET('Water Data'!$G$29,0,10*ROW('Water Data'!G82))="","",OFFSET('Water Data'!$G$29,0,10*ROW('Water Data'!G82)))</f>
        <v/>
      </c>
      <c r="CE88" s="392" t="str">
        <f ca="1">+IF(OFFSET('Water Data'!$H$27,0,10*ROW('Water Data'!H82))="","",OFFSET('Water Data'!$H$27,0,10*ROW('Water Data'!H82)))</f>
        <v/>
      </c>
      <c r="CF88" s="392" t="str">
        <f ca="1">+IF(OFFSET('Water Data'!$H$28,0,10*ROW('Water Data'!H82))="","",OFFSET('Water Data'!$H$28,0,10*ROW('Water Data'!H82)))</f>
        <v/>
      </c>
      <c r="CG88" s="392" t="str">
        <f ca="1">+IF(OFFSET('Water Data'!$H$29,0,10*ROW('Water Data'!H82))="","",OFFSET('Water Data'!$H$29,0,10*ROW('Water Data'!H82)))</f>
        <v/>
      </c>
      <c r="CH88" s="392" t="str">
        <f ca="1">+IF(OFFSET('Water Data'!$I$27,0,10*ROW('Water Data'!I82))="","",OFFSET('Water Data'!$I$27,0,10*ROW('Water Data'!I82)))</f>
        <v/>
      </c>
      <c r="CI88" s="392" t="str">
        <f ca="1">+IF(OFFSET('Water Data'!$I$28,0,10*ROW('Water Data'!I82))="","",OFFSET('Water Data'!$I$28,0,10*ROW('Water Data'!I82)))</f>
        <v/>
      </c>
      <c r="CJ88" s="392" t="str">
        <f ca="1">+IF(OFFSET('Water Data'!$I$29,0,10*ROW('Water Data'!I82))="","",OFFSET('Water Data'!$I$29,0,10*ROW('Water Data'!I82)))</f>
        <v/>
      </c>
      <c r="CK88" s="392" t="str">
        <f ca="1">+IF(OFFSET('Sanitation Data'!$D$28,0,10*ROW('Sanitation Data'!D82))="","",OFFSET('Sanitation Data'!$D$28,0,10*ROW('Sanitation Data'!D82)))</f>
        <v/>
      </c>
      <c r="CL88" s="392" t="str">
        <f ca="1">+IF(OFFSET('Sanitation Data'!$D$29,0,10*ROW('Sanitation Data'!D82))="","",OFFSET('Sanitation Data'!$D$29,0,10*ROW('Sanitation Data'!D82)))</f>
        <v/>
      </c>
      <c r="CM88" s="392" t="str">
        <f ca="1">+IF(OFFSET('Sanitation Data'!$D$30,0,10*ROW('Sanitation Data'!D82))="","",OFFSET('Sanitation Data'!$D$30,0,10*ROW('Sanitation Data'!D82)))</f>
        <v/>
      </c>
      <c r="CN88" s="392" t="str">
        <f ca="1">+IF(OFFSET('Sanitation Data'!$D$31,0,10*ROW('Sanitation Data'!D82))="","",OFFSET('Sanitation Data'!$D$31,0,10*ROW('Sanitation Data'!D82)))</f>
        <v/>
      </c>
      <c r="CO88" s="392" t="str">
        <f ca="1">+IF(OFFSET('Sanitation Data'!$D$32,0,10*ROW('Sanitation Data'!D82))="","",OFFSET('Sanitation Data'!$D$32,0,10*ROW('Sanitation Data'!D82)))</f>
        <v/>
      </c>
      <c r="CP88" s="392" t="str">
        <f ca="1">+IF(OFFSET('Sanitation Data'!$E$28,0,10*ROW('Sanitation Data'!E82))="","",OFFSET('Sanitation Data'!$E$28,0,10*ROW('Sanitation Data'!E82)))</f>
        <v/>
      </c>
      <c r="CQ88" s="392" t="str">
        <f ca="1">+IF(OFFSET('Sanitation Data'!$E$29,0,10*ROW('Sanitation Data'!E82))="","",OFFSET('Sanitation Data'!$E$29,0,10*ROW('Sanitation Data'!E82)))</f>
        <v/>
      </c>
      <c r="CR88" s="392" t="str">
        <f ca="1">+IF(OFFSET('Sanitation Data'!$E$30,0,10*ROW('Sanitation Data'!E82))="","",OFFSET('Sanitation Data'!$E$30,0,10*ROW('Sanitation Data'!E82)))</f>
        <v/>
      </c>
      <c r="CS88" s="392" t="str">
        <f ca="1">+IF(OFFSET('Sanitation Data'!$E$31,0,10*ROW('Sanitation Data'!E82))="","",OFFSET('Sanitation Data'!$E$31,0,10*ROW('Sanitation Data'!E82)))</f>
        <v/>
      </c>
      <c r="CT88" s="392" t="str">
        <f ca="1">+IF(OFFSET('Sanitation Data'!$E$32,0,10*ROW('Sanitation Data'!E82))="","",OFFSET('Sanitation Data'!$E$32,0,10*ROW('Sanitation Data'!E82)))</f>
        <v/>
      </c>
      <c r="CU88" s="392" t="str">
        <f ca="1">+IF(OFFSET('Sanitation Data'!$F$28,0,10*ROW('Sanitation Data'!F82))="","",OFFSET('Sanitation Data'!$F$28,0,10*ROW('Sanitation Data'!F82)))</f>
        <v/>
      </c>
      <c r="CV88" s="392" t="str">
        <f ca="1">+IF(OFFSET('Sanitation Data'!$F$29,0,10*ROW('Sanitation Data'!F82))="","",OFFSET('Sanitation Data'!$F$29,0,10*ROW('Sanitation Data'!F82)))</f>
        <v/>
      </c>
      <c r="CW88" s="392" t="str">
        <f ca="1">+IF(OFFSET('Sanitation Data'!$F$30,0,10*ROW('Sanitation Data'!F82))="","",OFFSET('Sanitation Data'!$F$30,0,10*ROW('Sanitation Data'!F82)))</f>
        <v/>
      </c>
      <c r="CX88" s="392" t="str">
        <f ca="1">+IF(OFFSET('Sanitation Data'!$F$31,0,10*ROW('Sanitation Data'!F82))="","",OFFSET('Sanitation Data'!$F$31,0,10*ROW('Sanitation Data'!F82)))</f>
        <v/>
      </c>
      <c r="CY88" s="392" t="str">
        <f ca="1">+IF(OFFSET('Sanitation Data'!$F$32,0,10*ROW('Sanitation Data'!F82))="","",OFFSET('Sanitation Data'!$F$32,0,10*ROW('Sanitation Data'!F82)))</f>
        <v/>
      </c>
      <c r="CZ88" s="392" t="str">
        <f ca="1">+IF(OFFSET('Sanitation Data'!$G$28,0,10*ROW('Sanitation Data'!G82))="","",OFFSET('Sanitation Data'!$G$28,0,10*ROW('Sanitation Data'!G82)))</f>
        <v/>
      </c>
      <c r="DA88" s="392" t="str">
        <f ca="1">+IF(OFFSET('Sanitation Data'!$G$29,0,10*ROW('Sanitation Data'!G82))="","",OFFSET('Sanitation Data'!$G$29,0,10*ROW('Sanitation Data'!G82)))</f>
        <v/>
      </c>
      <c r="DB88" s="392" t="str">
        <f ca="1">+IF(OFFSET('Sanitation Data'!$G$30,0,10*ROW('Sanitation Data'!G82))="","",OFFSET('Sanitation Data'!$G$30,0,10*ROW('Sanitation Data'!G82)))</f>
        <v/>
      </c>
      <c r="DC88" s="392" t="str">
        <f ca="1">+IF(OFFSET('Sanitation Data'!$G$31,0,10*ROW('Sanitation Data'!G82))="","",OFFSET('Sanitation Data'!$G$31,0,10*ROW('Sanitation Data'!G82)))</f>
        <v/>
      </c>
      <c r="DD88" s="392" t="str">
        <f ca="1">+IF(OFFSET('Sanitation Data'!$G$32,0,10*ROW('Sanitation Data'!G82))="","",OFFSET('Sanitation Data'!$G$32,0,10*ROW('Sanitation Data'!G82)))</f>
        <v/>
      </c>
      <c r="DE88" s="392" t="str">
        <f ca="1">+IF(OFFSET('Sanitation Data'!$H$28,0,10*ROW('Sanitation Data'!H82))="","",OFFSET('Sanitation Data'!$H$28,0,10*ROW('Sanitation Data'!H82)))</f>
        <v/>
      </c>
      <c r="DF88" s="392" t="str">
        <f ca="1">+IF(OFFSET('Sanitation Data'!$H$29,0,10*ROW('Sanitation Data'!H82))="","",OFFSET('Sanitation Data'!$H$29,0,10*ROW('Sanitation Data'!H82)))</f>
        <v/>
      </c>
      <c r="DG88" s="392" t="str">
        <f ca="1">+IF(OFFSET('Sanitation Data'!$H$30,0,10*ROW('Sanitation Data'!H82))="","",OFFSET('Sanitation Data'!$H$30,0,10*ROW('Sanitation Data'!H82)))</f>
        <v/>
      </c>
      <c r="DH88" s="392" t="str">
        <f ca="1">+IF(OFFSET('Sanitation Data'!$H$31,0,10*ROW('Sanitation Data'!H82))="","",OFFSET('Sanitation Data'!$H$31,0,10*ROW('Sanitation Data'!H82)))</f>
        <v/>
      </c>
      <c r="DI88" s="392" t="str">
        <f ca="1">+IF(OFFSET('Sanitation Data'!$H$32,0,10*ROW('Sanitation Data'!H82))="","",OFFSET('Sanitation Data'!$H$32,0,10*ROW('Sanitation Data'!H82)))</f>
        <v/>
      </c>
      <c r="DJ88" s="392" t="str">
        <f ca="1">+IF(OFFSET('Sanitation Data'!$I$28,0,10*ROW('Sanitation Data'!I82))="","",OFFSET('Sanitation Data'!$I$28,0,10*ROW('Sanitation Data'!I82)))</f>
        <v/>
      </c>
      <c r="DK88" s="392" t="str">
        <f ca="1">+IF(OFFSET('Sanitation Data'!$I$29,0,10*ROW('Sanitation Data'!I82))="","",OFFSET('Sanitation Data'!$I$29,0,10*ROW('Sanitation Data'!I82)))</f>
        <v/>
      </c>
      <c r="DL88" s="392" t="str">
        <f ca="1">+IF(OFFSET('Sanitation Data'!$I$30,0,10*ROW('Sanitation Data'!I82))="","",OFFSET('Sanitation Data'!$I$30,0,10*ROW('Sanitation Data'!I82)))</f>
        <v/>
      </c>
      <c r="DM88" s="392" t="str">
        <f ca="1">+IF(OFFSET('Sanitation Data'!$I$31,0,10*ROW('Sanitation Data'!I82))="","",OFFSET('Sanitation Data'!$I$31,0,10*ROW('Sanitation Data'!I82)))</f>
        <v/>
      </c>
      <c r="DN88" s="392" t="str">
        <f ca="1">+IF(OFFSET('Sanitation Data'!$I$32,0,10*ROW('Sanitation Data'!I82))="","",OFFSET('Sanitation Data'!$I$32,0,10*ROW('Sanitation Data'!I82)))</f>
        <v/>
      </c>
      <c r="DO88" s="392" t="str">
        <f ca="1">+IF(OFFSET('Hygiene Data'!$D$11,0,10*ROW('Hygiene Data'!D82))="","",OFFSET('Hygiene Data'!$D$11,0,10*ROW('Hygiene Data'!D82)))</f>
        <v/>
      </c>
      <c r="DP88" s="392" t="str">
        <f ca="1">+IF(OFFSET('Hygiene Data'!$D$12,0,10*ROW('Hygiene Data'!D82))="","",OFFSET('Hygiene Data'!$D$12,0,10*ROW('Hygiene Data'!D82)))</f>
        <v/>
      </c>
      <c r="DQ88" s="392" t="str">
        <f ca="1">+IF(OFFSET('Hygiene Data'!$D$13,0,10*ROW('Hygiene Data'!D82))="","",OFFSET('Hygiene Data'!$D$13,0,10*ROW('Hygiene Data'!D82)))</f>
        <v/>
      </c>
      <c r="DR88" s="392" t="str">
        <f ca="1">+IF(OFFSET('Hygiene Data'!$E$11,0,10*ROW('Hygiene Data'!E82))="","",OFFSET('Hygiene Data'!$E$11,0,10*ROW('Hygiene Data'!E82)))</f>
        <v/>
      </c>
      <c r="DS88" s="392" t="str">
        <f ca="1">+IF(OFFSET('Hygiene Data'!$E$12,0,10*ROW('Hygiene Data'!E82))="","",OFFSET('Hygiene Data'!$E$12,0,10*ROW('Hygiene Data'!E82)))</f>
        <v/>
      </c>
      <c r="DT88" s="392" t="str">
        <f ca="1">+IF(OFFSET('Hygiene Data'!$E$13,0,10*ROW('Hygiene Data'!E82))="","",OFFSET('Hygiene Data'!$E$13,0,10*ROW('Hygiene Data'!E82)))</f>
        <v/>
      </c>
      <c r="DU88" s="392" t="str">
        <f ca="1">+IF(OFFSET('Hygiene Data'!$F$11,0,10*ROW('Hygiene Data'!F82))="","",OFFSET('Hygiene Data'!$F$11,0,10*ROW('Hygiene Data'!F82)))</f>
        <v/>
      </c>
      <c r="DV88" s="392" t="str">
        <f ca="1">+IF(OFFSET('Hygiene Data'!$F$12,0,10*ROW('Hygiene Data'!F82))="","",OFFSET('Hygiene Data'!$F$12,0,10*ROW('Hygiene Data'!F82)))</f>
        <v/>
      </c>
      <c r="DW88" s="392" t="str">
        <f ca="1">+IF(OFFSET('Hygiene Data'!$F$13,0,10*ROW('Hygiene Data'!F82))="","",OFFSET('Hygiene Data'!$F$13,0,10*ROW('Hygiene Data'!F82)))</f>
        <v/>
      </c>
      <c r="DX88" s="392" t="str">
        <f ca="1">+IF(OFFSET('Hygiene Data'!$G$11,0,10*ROW('Hygiene Data'!G82))="","",OFFSET('Hygiene Data'!$G$11,0,10*ROW('Hygiene Data'!G82)))</f>
        <v/>
      </c>
      <c r="DY88" s="392" t="str">
        <f ca="1">+IF(OFFSET('Hygiene Data'!$G$12,0,10*ROW('Hygiene Data'!G82))="","",OFFSET('Hygiene Data'!$G$12,0,10*ROW('Hygiene Data'!G82)))</f>
        <v/>
      </c>
      <c r="DZ88" s="392" t="str">
        <f ca="1">+IF(OFFSET('Hygiene Data'!$G$13,0,10*ROW('Hygiene Data'!G82))="","",OFFSET('Hygiene Data'!$G$13,0,10*ROW('Hygiene Data'!G82)))</f>
        <v/>
      </c>
      <c r="EA88" s="392" t="str">
        <f ca="1">+IF(OFFSET('Hygiene Data'!$H$11,0,10*ROW('Hygiene Data'!H82))="","",OFFSET('Hygiene Data'!$H$11,0,10*ROW('Hygiene Data'!H82)))</f>
        <v/>
      </c>
      <c r="EB88" s="392" t="str">
        <f ca="1">+IF(OFFSET('Hygiene Data'!$H$12,0,10*ROW('Hygiene Data'!H82))="","",OFFSET('Hygiene Data'!$H$12,0,10*ROW('Hygiene Data'!H82)))</f>
        <v/>
      </c>
      <c r="EC88" s="392" t="str">
        <f ca="1">+IF(OFFSET('Hygiene Data'!$H$13,0,10*ROW('Hygiene Data'!H82))="","",OFFSET('Hygiene Data'!$H$13,0,10*ROW('Hygiene Data'!H82)))</f>
        <v/>
      </c>
      <c r="ED88" s="392" t="str">
        <f ca="1">+IF(OFFSET('Hygiene Data'!$I$11,0,10*ROW('Hygiene Data'!I82))="","",OFFSET('Hygiene Data'!$I$11,0,10*ROW('Hygiene Data'!I82)))</f>
        <v/>
      </c>
      <c r="EE88" s="392" t="str">
        <f ca="1">+IF(OFFSET('Hygiene Data'!$I$12,0,10*ROW('Hygiene Data'!I82))="","",OFFSET('Hygiene Data'!$I$12,0,10*ROW('Hygiene Data'!I82)))</f>
        <v/>
      </c>
      <c r="EF88" s="392" t="str">
        <f ca="1">+IF(OFFSET('Hygiene Data'!$I$13,0,10*ROW('Hygiene Data'!I82))="","",OFFSET('Hygiene Data'!$I$13,0,10*ROW('Hygiene Data'!I82)))</f>
        <v/>
      </c>
    </row>
    <row r="89" spans="1:136" x14ac:dyDescent="0.25">
      <c r="A89" s="501" t="str">
        <f ca="1">+IF(OFFSET('Water Data'!$B$2,0,10*ROW('Water Data'!E83))="","",OFFSET('Water Data'!$B$2,0,10*ROW('Water Data'!E83)))</f>
        <v/>
      </c>
      <c r="B89" s="50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8" t="str">
        <f t="shared" ca="1" si="1"/>
        <v/>
      </c>
      <c r="D89" s="52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2" t="str">
        <f ca="1">+IF(OFFSET('Water Data'!$D$27,0,10*ROW('Water Data'!D83))="","",OFFSET('Water Data'!$D$27,0,10*ROW('Water Data'!D83)))</f>
        <v/>
      </c>
      <c r="BT89" s="392" t="str">
        <f ca="1">+IF(OFFSET('Water Data'!$D$28,0,10*ROW('Water Data'!D83))="","",OFFSET('Water Data'!$D$28,0,10*ROW('Water Data'!D83)))</f>
        <v/>
      </c>
      <c r="BU89" s="392" t="str">
        <f ca="1">+IF(OFFSET('Water Data'!$D$29,0,10*ROW('Water Data'!D83))="","",OFFSET('Water Data'!$D$29,0,10*ROW('Water Data'!D83)))</f>
        <v/>
      </c>
      <c r="BV89" s="392" t="str">
        <f ca="1">+IF(OFFSET('Water Data'!$E$27,0,10*ROW('Water Data'!E83))="","",OFFSET('Water Data'!$E$27,0,10*ROW('Water Data'!E83)))</f>
        <v/>
      </c>
      <c r="BW89" s="392" t="str">
        <f ca="1">+IF(OFFSET('Water Data'!$E$28,0,10*ROW('Water Data'!E83))="","",OFFSET('Water Data'!$E$28,0,10*ROW('Water Data'!E83)))</f>
        <v/>
      </c>
      <c r="BX89" s="392" t="str">
        <f ca="1">+IF(OFFSET('Water Data'!$E$29,0,10*ROW('Water Data'!E83))="","",OFFSET('Water Data'!$E$29,0,10*ROW('Water Data'!E83)))</f>
        <v/>
      </c>
      <c r="BY89" s="392" t="str">
        <f ca="1">+IF(OFFSET('Water Data'!$F$27,0,10*ROW('Water Data'!F83))="","",OFFSET('Water Data'!$F$27,0,10*ROW('Water Data'!F83)))</f>
        <v/>
      </c>
      <c r="BZ89" s="392" t="str">
        <f ca="1">+IF(OFFSET('Water Data'!$F$28,0,10*ROW('Water Data'!F83))="","",OFFSET('Water Data'!$F$28,0,10*ROW('Water Data'!F83)))</f>
        <v/>
      </c>
      <c r="CA89" s="392" t="str">
        <f ca="1">+IF(OFFSET('Water Data'!$F$29,0,10*ROW('Water Data'!F83))="","",OFFSET('Water Data'!$F$29,0,10*ROW('Water Data'!F83)))</f>
        <v/>
      </c>
      <c r="CB89" s="392" t="str">
        <f ca="1">+IF(OFFSET('Water Data'!$G$27,0,10*ROW('Water Data'!G83))="","",OFFSET('Water Data'!$G$27,0,10*ROW('Water Data'!G83)))</f>
        <v/>
      </c>
      <c r="CC89" s="392" t="str">
        <f ca="1">+IF(OFFSET('Water Data'!$G$28,0,10*ROW('Water Data'!G83))="","",OFFSET('Water Data'!$G$28,0,10*ROW('Water Data'!G83)))</f>
        <v/>
      </c>
      <c r="CD89" s="392" t="str">
        <f ca="1">+IF(OFFSET('Water Data'!$G$29,0,10*ROW('Water Data'!G83))="","",OFFSET('Water Data'!$G$29,0,10*ROW('Water Data'!G83)))</f>
        <v/>
      </c>
      <c r="CE89" s="392" t="str">
        <f ca="1">+IF(OFFSET('Water Data'!$H$27,0,10*ROW('Water Data'!H83))="","",OFFSET('Water Data'!$H$27,0,10*ROW('Water Data'!H83)))</f>
        <v/>
      </c>
      <c r="CF89" s="392" t="str">
        <f ca="1">+IF(OFFSET('Water Data'!$H$28,0,10*ROW('Water Data'!H83))="","",OFFSET('Water Data'!$H$28,0,10*ROW('Water Data'!H83)))</f>
        <v/>
      </c>
      <c r="CG89" s="392" t="str">
        <f ca="1">+IF(OFFSET('Water Data'!$H$29,0,10*ROW('Water Data'!H83))="","",OFFSET('Water Data'!$H$29,0,10*ROW('Water Data'!H83)))</f>
        <v/>
      </c>
      <c r="CH89" s="392" t="str">
        <f ca="1">+IF(OFFSET('Water Data'!$I$27,0,10*ROW('Water Data'!I83))="","",OFFSET('Water Data'!$I$27,0,10*ROW('Water Data'!I83)))</f>
        <v/>
      </c>
      <c r="CI89" s="392" t="str">
        <f ca="1">+IF(OFFSET('Water Data'!$I$28,0,10*ROW('Water Data'!I83))="","",OFFSET('Water Data'!$I$28,0,10*ROW('Water Data'!I83)))</f>
        <v/>
      </c>
      <c r="CJ89" s="392" t="str">
        <f ca="1">+IF(OFFSET('Water Data'!$I$29,0,10*ROW('Water Data'!I83))="","",OFFSET('Water Data'!$I$29,0,10*ROW('Water Data'!I83)))</f>
        <v/>
      </c>
      <c r="CK89" s="392" t="str">
        <f ca="1">+IF(OFFSET('Sanitation Data'!$D$28,0,10*ROW('Sanitation Data'!D83))="","",OFFSET('Sanitation Data'!$D$28,0,10*ROW('Sanitation Data'!D83)))</f>
        <v/>
      </c>
      <c r="CL89" s="392" t="str">
        <f ca="1">+IF(OFFSET('Sanitation Data'!$D$29,0,10*ROW('Sanitation Data'!D83))="","",OFFSET('Sanitation Data'!$D$29,0,10*ROW('Sanitation Data'!D83)))</f>
        <v/>
      </c>
      <c r="CM89" s="392" t="str">
        <f ca="1">+IF(OFFSET('Sanitation Data'!$D$30,0,10*ROW('Sanitation Data'!D83))="","",OFFSET('Sanitation Data'!$D$30,0,10*ROW('Sanitation Data'!D83)))</f>
        <v/>
      </c>
      <c r="CN89" s="392" t="str">
        <f ca="1">+IF(OFFSET('Sanitation Data'!$D$31,0,10*ROW('Sanitation Data'!D83))="","",OFFSET('Sanitation Data'!$D$31,0,10*ROW('Sanitation Data'!D83)))</f>
        <v/>
      </c>
      <c r="CO89" s="392" t="str">
        <f ca="1">+IF(OFFSET('Sanitation Data'!$D$32,0,10*ROW('Sanitation Data'!D83))="","",OFFSET('Sanitation Data'!$D$32,0,10*ROW('Sanitation Data'!D83)))</f>
        <v/>
      </c>
      <c r="CP89" s="392" t="str">
        <f ca="1">+IF(OFFSET('Sanitation Data'!$E$28,0,10*ROW('Sanitation Data'!E83))="","",OFFSET('Sanitation Data'!$E$28,0,10*ROW('Sanitation Data'!E83)))</f>
        <v/>
      </c>
      <c r="CQ89" s="392" t="str">
        <f ca="1">+IF(OFFSET('Sanitation Data'!$E$29,0,10*ROW('Sanitation Data'!E83))="","",OFFSET('Sanitation Data'!$E$29,0,10*ROW('Sanitation Data'!E83)))</f>
        <v/>
      </c>
      <c r="CR89" s="392" t="str">
        <f ca="1">+IF(OFFSET('Sanitation Data'!$E$30,0,10*ROW('Sanitation Data'!E83))="","",OFFSET('Sanitation Data'!$E$30,0,10*ROW('Sanitation Data'!E83)))</f>
        <v/>
      </c>
      <c r="CS89" s="392" t="str">
        <f ca="1">+IF(OFFSET('Sanitation Data'!$E$31,0,10*ROW('Sanitation Data'!E83))="","",OFFSET('Sanitation Data'!$E$31,0,10*ROW('Sanitation Data'!E83)))</f>
        <v/>
      </c>
      <c r="CT89" s="392" t="str">
        <f ca="1">+IF(OFFSET('Sanitation Data'!$E$32,0,10*ROW('Sanitation Data'!E83))="","",OFFSET('Sanitation Data'!$E$32,0,10*ROW('Sanitation Data'!E83)))</f>
        <v/>
      </c>
      <c r="CU89" s="392" t="str">
        <f ca="1">+IF(OFFSET('Sanitation Data'!$F$28,0,10*ROW('Sanitation Data'!F83))="","",OFFSET('Sanitation Data'!$F$28,0,10*ROW('Sanitation Data'!F83)))</f>
        <v/>
      </c>
      <c r="CV89" s="392" t="str">
        <f ca="1">+IF(OFFSET('Sanitation Data'!$F$29,0,10*ROW('Sanitation Data'!F83))="","",OFFSET('Sanitation Data'!$F$29,0,10*ROW('Sanitation Data'!F83)))</f>
        <v/>
      </c>
      <c r="CW89" s="392" t="str">
        <f ca="1">+IF(OFFSET('Sanitation Data'!$F$30,0,10*ROW('Sanitation Data'!F83))="","",OFFSET('Sanitation Data'!$F$30,0,10*ROW('Sanitation Data'!F83)))</f>
        <v/>
      </c>
      <c r="CX89" s="392" t="str">
        <f ca="1">+IF(OFFSET('Sanitation Data'!$F$31,0,10*ROW('Sanitation Data'!F83))="","",OFFSET('Sanitation Data'!$F$31,0,10*ROW('Sanitation Data'!F83)))</f>
        <v/>
      </c>
      <c r="CY89" s="392" t="str">
        <f ca="1">+IF(OFFSET('Sanitation Data'!$F$32,0,10*ROW('Sanitation Data'!F83))="","",OFFSET('Sanitation Data'!$F$32,0,10*ROW('Sanitation Data'!F83)))</f>
        <v/>
      </c>
      <c r="CZ89" s="392" t="str">
        <f ca="1">+IF(OFFSET('Sanitation Data'!$G$28,0,10*ROW('Sanitation Data'!G83))="","",OFFSET('Sanitation Data'!$G$28,0,10*ROW('Sanitation Data'!G83)))</f>
        <v/>
      </c>
      <c r="DA89" s="392" t="str">
        <f ca="1">+IF(OFFSET('Sanitation Data'!$G$29,0,10*ROW('Sanitation Data'!G83))="","",OFFSET('Sanitation Data'!$G$29,0,10*ROW('Sanitation Data'!G83)))</f>
        <v/>
      </c>
      <c r="DB89" s="392" t="str">
        <f ca="1">+IF(OFFSET('Sanitation Data'!$G$30,0,10*ROW('Sanitation Data'!G83))="","",OFFSET('Sanitation Data'!$G$30,0,10*ROW('Sanitation Data'!G83)))</f>
        <v/>
      </c>
      <c r="DC89" s="392" t="str">
        <f ca="1">+IF(OFFSET('Sanitation Data'!$G$31,0,10*ROW('Sanitation Data'!G83))="","",OFFSET('Sanitation Data'!$G$31,0,10*ROW('Sanitation Data'!G83)))</f>
        <v/>
      </c>
      <c r="DD89" s="392" t="str">
        <f ca="1">+IF(OFFSET('Sanitation Data'!$G$32,0,10*ROW('Sanitation Data'!G83))="","",OFFSET('Sanitation Data'!$G$32,0,10*ROW('Sanitation Data'!G83)))</f>
        <v/>
      </c>
      <c r="DE89" s="392" t="str">
        <f ca="1">+IF(OFFSET('Sanitation Data'!$H$28,0,10*ROW('Sanitation Data'!H83))="","",OFFSET('Sanitation Data'!$H$28,0,10*ROW('Sanitation Data'!H83)))</f>
        <v/>
      </c>
      <c r="DF89" s="392" t="str">
        <f ca="1">+IF(OFFSET('Sanitation Data'!$H$29,0,10*ROW('Sanitation Data'!H83))="","",OFFSET('Sanitation Data'!$H$29,0,10*ROW('Sanitation Data'!H83)))</f>
        <v/>
      </c>
      <c r="DG89" s="392" t="str">
        <f ca="1">+IF(OFFSET('Sanitation Data'!$H$30,0,10*ROW('Sanitation Data'!H83))="","",OFFSET('Sanitation Data'!$H$30,0,10*ROW('Sanitation Data'!H83)))</f>
        <v/>
      </c>
      <c r="DH89" s="392" t="str">
        <f ca="1">+IF(OFFSET('Sanitation Data'!$H$31,0,10*ROW('Sanitation Data'!H83))="","",OFFSET('Sanitation Data'!$H$31,0,10*ROW('Sanitation Data'!H83)))</f>
        <v/>
      </c>
      <c r="DI89" s="392" t="str">
        <f ca="1">+IF(OFFSET('Sanitation Data'!$H$32,0,10*ROW('Sanitation Data'!H83))="","",OFFSET('Sanitation Data'!$H$32,0,10*ROW('Sanitation Data'!H83)))</f>
        <v/>
      </c>
      <c r="DJ89" s="392" t="str">
        <f ca="1">+IF(OFFSET('Sanitation Data'!$I$28,0,10*ROW('Sanitation Data'!I83))="","",OFFSET('Sanitation Data'!$I$28,0,10*ROW('Sanitation Data'!I83)))</f>
        <v/>
      </c>
      <c r="DK89" s="392" t="str">
        <f ca="1">+IF(OFFSET('Sanitation Data'!$I$29,0,10*ROW('Sanitation Data'!I83))="","",OFFSET('Sanitation Data'!$I$29,0,10*ROW('Sanitation Data'!I83)))</f>
        <v/>
      </c>
      <c r="DL89" s="392" t="str">
        <f ca="1">+IF(OFFSET('Sanitation Data'!$I$30,0,10*ROW('Sanitation Data'!I83))="","",OFFSET('Sanitation Data'!$I$30,0,10*ROW('Sanitation Data'!I83)))</f>
        <v/>
      </c>
      <c r="DM89" s="392" t="str">
        <f ca="1">+IF(OFFSET('Sanitation Data'!$I$31,0,10*ROW('Sanitation Data'!I83))="","",OFFSET('Sanitation Data'!$I$31,0,10*ROW('Sanitation Data'!I83)))</f>
        <v/>
      </c>
      <c r="DN89" s="392" t="str">
        <f ca="1">+IF(OFFSET('Sanitation Data'!$I$32,0,10*ROW('Sanitation Data'!I83))="","",OFFSET('Sanitation Data'!$I$32,0,10*ROW('Sanitation Data'!I83)))</f>
        <v/>
      </c>
      <c r="DO89" s="392" t="str">
        <f ca="1">+IF(OFFSET('Hygiene Data'!$D$11,0,10*ROW('Hygiene Data'!D83))="","",OFFSET('Hygiene Data'!$D$11,0,10*ROW('Hygiene Data'!D83)))</f>
        <v/>
      </c>
      <c r="DP89" s="392" t="str">
        <f ca="1">+IF(OFFSET('Hygiene Data'!$D$12,0,10*ROW('Hygiene Data'!D83))="","",OFFSET('Hygiene Data'!$D$12,0,10*ROW('Hygiene Data'!D83)))</f>
        <v/>
      </c>
      <c r="DQ89" s="392" t="str">
        <f ca="1">+IF(OFFSET('Hygiene Data'!$D$13,0,10*ROW('Hygiene Data'!D83))="","",OFFSET('Hygiene Data'!$D$13,0,10*ROW('Hygiene Data'!D83)))</f>
        <v/>
      </c>
      <c r="DR89" s="392" t="str">
        <f ca="1">+IF(OFFSET('Hygiene Data'!$E$11,0,10*ROW('Hygiene Data'!E83))="","",OFFSET('Hygiene Data'!$E$11,0,10*ROW('Hygiene Data'!E83)))</f>
        <v/>
      </c>
      <c r="DS89" s="392" t="str">
        <f ca="1">+IF(OFFSET('Hygiene Data'!$E$12,0,10*ROW('Hygiene Data'!E83))="","",OFFSET('Hygiene Data'!$E$12,0,10*ROW('Hygiene Data'!E83)))</f>
        <v/>
      </c>
      <c r="DT89" s="392" t="str">
        <f ca="1">+IF(OFFSET('Hygiene Data'!$E$13,0,10*ROW('Hygiene Data'!E83))="","",OFFSET('Hygiene Data'!$E$13,0,10*ROW('Hygiene Data'!E83)))</f>
        <v/>
      </c>
      <c r="DU89" s="392" t="str">
        <f ca="1">+IF(OFFSET('Hygiene Data'!$F$11,0,10*ROW('Hygiene Data'!F83))="","",OFFSET('Hygiene Data'!$F$11,0,10*ROW('Hygiene Data'!F83)))</f>
        <v/>
      </c>
      <c r="DV89" s="392" t="str">
        <f ca="1">+IF(OFFSET('Hygiene Data'!$F$12,0,10*ROW('Hygiene Data'!F83))="","",OFFSET('Hygiene Data'!$F$12,0,10*ROW('Hygiene Data'!F83)))</f>
        <v/>
      </c>
      <c r="DW89" s="392" t="str">
        <f ca="1">+IF(OFFSET('Hygiene Data'!$F$13,0,10*ROW('Hygiene Data'!F83))="","",OFFSET('Hygiene Data'!$F$13,0,10*ROW('Hygiene Data'!F83)))</f>
        <v/>
      </c>
      <c r="DX89" s="392" t="str">
        <f ca="1">+IF(OFFSET('Hygiene Data'!$G$11,0,10*ROW('Hygiene Data'!G83))="","",OFFSET('Hygiene Data'!$G$11,0,10*ROW('Hygiene Data'!G83)))</f>
        <v/>
      </c>
      <c r="DY89" s="392" t="str">
        <f ca="1">+IF(OFFSET('Hygiene Data'!$G$12,0,10*ROW('Hygiene Data'!G83))="","",OFFSET('Hygiene Data'!$G$12,0,10*ROW('Hygiene Data'!G83)))</f>
        <v/>
      </c>
      <c r="DZ89" s="392" t="str">
        <f ca="1">+IF(OFFSET('Hygiene Data'!$G$13,0,10*ROW('Hygiene Data'!G83))="","",OFFSET('Hygiene Data'!$G$13,0,10*ROW('Hygiene Data'!G83)))</f>
        <v/>
      </c>
      <c r="EA89" s="392" t="str">
        <f ca="1">+IF(OFFSET('Hygiene Data'!$H$11,0,10*ROW('Hygiene Data'!H83))="","",OFFSET('Hygiene Data'!$H$11,0,10*ROW('Hygiene Data'!H83)))</f>
        <v/>
      </c>
      <c r="EB89" s="392" t="str">
        <f ca="1">+IF(OFFSET('Hygiene Data'!$H$12,0,10*ROW('Hygiene Data'!H83))="","",OFFSET('Hygiene Data'!$H$12,0,10*ROW('Hygiene Data'!H83)))</f>
        <v/>
      </c>
      <c r="EC89" s="392" t="str">
        <f ca="1">+IF(OFFSET('Hygiene Data'!$H$13,0,10*ROW('Hygiene Data'!H83))="","",OFFSET('Hygiene Data'!$H$13,0,10*ROW('Hygiene Data'!H83)))</f>
        <v/>
      </c>
      <c r="ED89" s="392" t="str">
        <f ca="1">+IF(OFFSET('Hygiene Data'!$I$11,0,10*ROW('Hygiene Data'!I83))="","",OFFSET('Hygiene Data'!$I$11,0,10*ROW('Hygiene Data'!I83)))</f>
        <v/>
      </c>
      <c r="EE89" s="392" t="str">
        <f ca="1">+IF(OFFSET('Hygiene Data'!$I$12,0,10*ROW('Hygiene Data'!I83))="","",OFFSET('Hygiene Data'!$I$12,0,10*ROW('Hygiene Data'!I83)))</f>
        <v/>
      </c>
      <c r="EF89" s="392" t="str">
        <f ca="1">+IF(OFFSET('Hygiene Data'!$I$13,0,10*ROW('Hygiene Data'!I83))="","",OFFSET('Hygiene Data'!$I$13,0,10*ROW('Hygiene Data'!I83)))</f>
        <v/>
      </c>
    </row>
    <row r="90" spans="1:136" x14ac:dyDescent="0.25">
      <c r="A90" s="501" t="str">
        <f ca="1">+IF(OFFSET('Water Data'!$B$2,0,10*ROW('Water Data'!E84))="","",OFFSET('Water Data'!$B$2,0,10*ROW('Water Data'!E84)))</f>
        <v/>
      </c>
      <c r="B90" s="50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8" t="str">
        <f t="shared" ca="1" si="1"/>
        <v/>
      </c>
      <c r="D90" s="52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2" t="str">
        <f ca="1">+IF(OFFSET('Water Data'!$D$27,0,10*ROW('Water Data'!D84))="","",OFFSET('Water Data'!$D$27,0,10*ROW('Water Data'!D84)))</f>
        <v/>
      </c>
      <c r="BT90" s="392" t="str">
        <f ca="1">+IF(OFFSET('Water Data'!$D$28,0,10*ROW('Water Data'!D84))="","",OFFSET('Water Data'!$D$28,0,10*ROW('Water Data'!D84)))</f>
        <v/>
      </c>
      <c r="BU90" s="392" t="str">
        <f ca="1">+IF(OFFSET('Water Data'!$D$29,0,10*ROW('Water Data'!D84))="","",OFFSET('Water Data'!$D$29,0,10*ROW('Water Data'!D84)))</f>
        <v/>
      </c>
      <c r="BV90" s="392" t="str">
        <f ca="1">+IF(OFFSET('Water Data'!$E$27,0,10*ROW('Water Data'!E84))="","",OFFSET('Water Data'!$E$27,0,10*ROW('Water Data'!E84)))</f>
        <v/>
      </c>
      <c r="BW90" s="392" t="str">
        <f ca="1">+IF(OFFSET('Water Data'!$E$28,0,10*ROW('Water Data'!E84))="","",OFFSET('Water Data'!$E$28,0,10*ROW('Water Data'!E84)))</f>
        <v/>
      </c>
      <c r="BX90" s="392" t="str">
        <f ca="1">+IF(OFFSET('Water Data'!$E$29,0,10*ROW('Water Data'!E84))="","",OFFSET('Water Data'!$E$29,0,10*ROW('Water Data'!E84)))</f>
        <v/>
      </c>
      <c r="BY90" s="392" t="str">
        <f ca="1">+IF(OFFSET('Water Data'!$F$27,0,10*ROW('Water Data'!F84))="","",OFFSET('Water Data'!$F$27,0,10*ROW('Water Data'!F84)))</f>
        <v/>
      </c>
      <c r="BZ90" s="392" t="str">
        <f ca="1">+IF(OFFSET('Water Data'!$F$28,0,10*ROW('Water Data'!F84))="","",OFFSET('Water Data'!$F$28,0,10*ROW('Water Data'!F84)))</f>
        <v/>
      </c>
      <c r="CA90" s="392" t="str">
        <f ca="1">+IF(OFFSET('Water Data'!$F$29,0,10*ROW('Water Data'!F84))="","",OFFSET('Water Data'!$F$29,0,10*ROW('Water Data'!F84)))</f>
        <v/>
      </c>
      <c r="CB90" s="392" t="str">
        <f ca="1">+IF(OFFSET('Water Data'!$G$27,0,10*ROW('Water Data'!G84))="","",OFFSET('Water Data'!$G$27,0,10*ROW('Water Data'!G84)))</f>
        <v/>
      </c>
      <c r="CC90" s="392" t="str">
        <f ca="1">+IF(OFFSET('Water Data'!$G$28,0,10*ROW('Water Data'!G84))="","",OFFSET('Water Data'!$G$28,0,10*ROW('Water Data'!G84)))</f>
        <v/>
      </c>
      <c r="CD90" s="392" t="str">
        <f ca="1">+IF(OFFSET('Water Data'!$G$29,0,10*ROW('Water Data'!G84))="","",OFFSET('Water Data'!$G$29,0,10*ROW('Water Data'!G84)))</f>
        <v/>
      </c>
      <c r="CE90" s="392" t="str">
        <f ca="1">+IF(OFFSET('Water Data'!$H$27,0,10*ROW('Water Data'!H84))="","",OFFSET('Water Data'!$H$27,0,10*ROW('Water Data'!H84)))</f>
        <v/>
      </c>
      <c r="CF90" s="392" t="str">
        <f ca="1">+IF(OFFSET('Water Data'!$H$28,0,10*ROW('Water Data'!H84))="","",OFFSET('Water Data'!$H$28,0,10*ROW('Water Data'!H84)))</f>
        <v/>
      </c>
      <c r="CG90" s="392" t="str">
        <f ca="1">+IF(OFFSET('Water Data'!$H$29,0,10*ROW('Water Data'!H84))="","",OFFSET('Water Data'!$H$29,0,10*ROW('Water Data'!H84)))</f>
        <v/>
      </c>
      <c r="CH90" s="392" t="str">
        <f ca="1">+IF(OFFSET('Water Data'!$I$27,0,10*ROW('Water Data'!I84))="","",OFFSET('Water Data'!$I$27,0,10*ROW('Water Data'!I84)))</f>
        <v/>
      </c>
      <c r="CI90" s="392" t="str">
        <f ca="1">+IF(OFFSET('Water Data'!$I$28,0,10*ROW('Water Data'!I84))="","",OFFSET('Water Data'!$I$28,0,10*ROW('Water Data'!I84)))</f>
        <v/>
      </c>
      <c r="CJ90" s="392" t="str">
        <f ca="1">+IF(OFFSET('Water Data'!$I$29,0,10*ROW('Water Data'!I84))="","",OFFSET('Water Data'!$I$29,0,10*ROW('Water Data'!I84)))</f>
        <v/>
      </c>
      <c r="CK90" s="392" t="str">
        <f ca="1">+IF(OFFSET('Sanitation Data'!$D$28,0,10*ROW('Sanitation Data'!D84))="","",OFFSET('Sanitation Data'!$D$28,0,10*ROW('Sanitation Data'!D84)))</f>
        <v/>
      </c>
      <c r="CL90" s="392" t="str">
        <f ca="1">+IF(OFFSET('Sanitation Data'!$D$29,0,10*ROW('Sanitation Data'!D84))="","",OFFSET('Sanitation Data'!$D$29,0,10*ROW('Sanitation Data'!D84)))</f>
        <v/>
      </c>
      <c r="CM90" s="392" t="str">
        <f ca="1">+IF(OFFSET('Sanitation Data'!$D$30,0,10*ROW('Sanitation Data'!D84))="","",OFFSET('Sanitation Data'!$D$30,0,10*ROW('Sanitation Data'!D84)))</f>
        <v/>
      </c>
      <c r="CN90" s="392" t="str">
        <f ca="1">+IF(OFFSET('Sanitation Data'!$D$31,0,10*ROW('Sanitation Data'!D84))="","",OFFSET('Sanitation Data'!$D$31,0,10*ROW('Sanitation Data'!D84)))</f>
        <v/>
      </c>
      <c r="CO90" s="392" t="str">
        <f ca="1">+IF(OFFSET('Sanitation Data'!$D$32,0,10*ROW('Sanitation Data'!D84))="","",OFFSET('Sanitation Data'!$D$32,0,10*ROW('Sanitation Data'!D84)))</f>
        <v/>
      </c>
      <c r="CP90" s="392" t="str">
        <f ca="1">+IF(OFFSET('Sanitation Data'!$E$28,0,10*ROW('Sanitation Data'!E84))="","",OFFSET('Sanitation Data'!$E$28,0,10*ROW('Sanitation Data'!E84)))</f>
        <v/>
      </c>
      <c r="CQ90" s="392" t="str">
        <f ca="1">+IF(OFFSET('Sanitation Data'!$E$29,0,10*ROW('Sanitation Data'!E84))="","",OFFSET('Sanitation Data'!$E$29,0,10*ROW('Sanitation Data'!E84)))</f>
        <v/>
      </c>
      <c r="CR90" s="392" t="str">
        <f ca="1">+IF(OFFSET('Sanitation Data'!$E$30,0,10*ROW('Sanitation Data'!E84))="","",OFFSET('Sanitation Data'!$E$30,0,10*ROW('Sanitation Data'!E84)))</f>
        <v/>
      </c>
      <c r="CS90" s="392" t="str">
        <f ca="1">+IF(OFFSET('Sanitation Data'!$E$31,0,10*ROW('Sanitation Data'!E84))="","",OFFSET('Sanitation Data'!$E$31,0,10*ROW('Sanitation Data'!E84)))</f>
        <v/>
      </c>
      <c r="CT90" s="392" t="str">
        <f ca="1">+IF(OFFSET('Sanitation Data'!$E$32,0,10*ROW('Sanitation Data'!E84))="","",OFFSET('Sanitation Data'!$E$32,0,10*ROW('Sanitation Data'!E84)))</f>
        <v/>
      </c>
      <c r="CU90" s="392" t="str">
        <f ca="1">+IF(OFFSET('Sanitation Data'!$F$28,0,10*ROW('Sanitation Data'!F84))="","",OFFSET('Sanitation Data'!$F$28,0,10*ROW('Sanitation Data'!F84)))</f>
        <v/>
      </c>
      <c r="CV90" s="392" t="str">
        <f ca="1">+IF(OFFSET('Sanitation Data'!$F$29,0,10*ROW('Sanitation Data'!F84))="","",OFFSET('Sanitation Data'!$F$29,0,10*ROW('Sanitation Data'!F84)))</f>
        <v/>
      </c>
      <c r="CW90" s="392" t="str">
        <f ca="1">+IF(OFFSET('Sanitation Data'!$F$30,0,10*ROW('Sanitation Data'!F84))="","",OFFSET('Sanitation Data'!$F$30,0,10*ROW('Sanitation Data'!F84)))</f>
        <v/>
      </c>
      <c r="CX90" s="392" t="str">
        <f ca="1">+IF(OFFSET('Sanitation Data'!$F$31,0,10*ROW('Sanitation Data'!F84))="","",OFFSET('Sanitation Data'!$F$31,0,10*ROW('Sanitation Data'!F84)))</f>
        <v/>
      </c>
      <c r="CY90" s="392" t="str">
        <f ca="1">+IF(OFFSET('Sanitation Data'!$F$32,0,10*ROW('Sanitation Data'!F84))="","",OFFSET('Sanitation Data'!$F$32,0,10*ROW('Sanitation Data'!F84)))</f>
        <v/>
      </c>
      <c r="CZ90" s="392" t="str">
        <f ca="1">+IF(OFFSET('Sanitation Data'!$G$28,0,10*ROW('Sanitation Data'!G84))="","",OFFSET('Sanitation Data'!$G$28,0,10*ROW('Sanitation Data'!G84)))</f>
        <v/>
      </c>
      <c r="DA90" s="392" t="str">
        <f ca="1">+IF(OFFSET('Sanitation Data'!$G$29,0,10*ROW('Sanitation Data'!G84))="","",OFFSET('Sanitation Data'!$G$29,0,10*ROW('Sanitation Data'!G84)))</f>
        <v/>
      </c>
      <c r="DB90" s="392" t="str">
        <f ca="1">+IF(OFFSET('Sanitation Data'!$G$30,0,10*ROW('Sanitation Data'!G84))="","",OFFSET('Sanitation Data'!$G$30,0,10*ROW('Sanitation Data'!G84)))</f>
        <v/>
      </c>
      <c r="DC90" s="392" t="str">
        <f ca="1">+IF(OFFSET('Sanitation Data'!$G$31,0,10*ROW('Sanitation Data'!G84))="","",OFFSET('Sanitation Data'!$G$31,0,10*ROW('Sanitation Data'!G84)))</f>
        <v/>
      </c>
      <c r="DD90" s="392" t="str">
        <f ca="1">+IF(OFFSET('Sanitation Data'!$G$32,0,10*ROW('Sanitation Data'!G84))="","",OFFSET('Sanitation Data'!$G$32,0,10*ROW('Sanitation Data'!G84)))</f>
        <v/>
      </c>
      <c r="DE90" s="392" t="str">
        <f ca="1">+IF(OFFSET('Sanitation Data'!$H$28,0,10*ROW('Sanitation Data'!H84))="","",OFFSET('Sanitation Data'!$H$28,0,10*ROW('Sanitation Data'!H84)))</f>
        <v/>
      </c>
      <c r="DF90" s="392" t="str">
        <f ca="1">+IF(OFFSET('Sanitation Data'!$H$29,0,10*ROW('Sanitation Data'!H84))="","",OFFSET('Sanitation Data'!$H$29,0,10*ROW('Sanitation Data'!H84)))</f>
        <v/>
      </c>
      <c r="DG90" s="392" t="str">
        <f ca="1">+IF(OFFSET('Sanitation Data'!$H$30,0,10*ROW('Sanitation Data'!H84))="","",OFFSET('Sanitation Data'!$H$30,0,10*ROW('Sanitation Data'!H84)))</f>
        <v/>
      </c>
      <c r="DH90" s="392" t="str">
        <f ca="1">+IF(OFFSET('Sanitation Data'!$H$31,0,10*ROW('Sanitation Data'!H84))="","",OFFSET('Sanitation Data'!$H$31,0,10*ROW('Sanitation Data'!H84)))</f>
        <v/>
      </c>
      <c r="DI90" s="392" t="str">
        <f ca="1">+IF(OFFSET('Sanitation Data'!$H$32,0,10*ROW('Sanitation Data'!H84))="","",OFFSET('Sanitation Data'!$H$32,0,10*ROW('Sanitation Data'!H84)))</f>
        <v/>
      </c>
      <c r="DJ90" s="392" t="str">
        <f ca="1">+IF(OFFSET('Sanitation Data'!$I$28,0,10*ROW('Sanitation Data'!I84))="","",OFFSET('Sanitation Data'!$I$28,0,10*ROW('Sanitation Data'!I84)))</f>
        <v/>
      </c>
      <c r="DK90" s="392" t="str">
        <f ca="1">+IF(OFFSET('Sanitation Data'!$I$29,0,10*ROW('Sanitation Data'!I84))="","",OFFSET('Sanitation Data'!$I$29,0,10*ROW('Sanitation Data'!I84)))</f>
        <v/>
      </c>
      <c r="DL90" s="392" t="str">
        <f ca="1">+IF(OFFSET('Sanitation Data'!$I$30,0,10*ROW('Sanitation Data'!I84))="","",OFFSET('Sanitation Data'!$I$30,0,10*ROW('Sanitation Data'!I84)))</f>
        <v/>
      </c>
      <c r="DM90" s="392" t="str">
        <f ca="1">+IF(OFFSET('Sanitation Data'!$I$31,0,10*ROW('Sanitation Data'!I84))="","",OFFSET('Sanitation Data'!$I$31,0,10*ROW('Sanitation Data'!I84)))</f>
        <v/>
      </c>
      <c r="DN90" s="392" t="str">
        <f ca="1">+IF(OFFSET('Sanitation Data'!$I$32,0,10*ROW('Sanitation Data'!I84))="","",OFFSET('Sanitation Data'!$I$32,0,10*ROW('Sanitation Data'!I84)))</f>
        <v/>
      </c>
      <c r="DO90" s="392" t="str">
        <f ca="1">+IF(OFFSET('Hygiene Data'!$D$11,0,10*ROW('Hygiene Data'!D84))="","",OFFSET('Hygiene Data'!$D$11,0,10*ROW('Hygiene Data'!D84)))</f>
        <v/>
      </c>
      <c r="DP90" s="392" t="str">
        <f ca="1">+IF(OFFSET('Hygiene Data'!$D$12,0,10*ROW('Hygiene Data'!D84))="","",OFFSET('Hygiene Data'!$D$12,0,10*ROW('Hygiene Data'!D84)))</f>
        <v/>
      </c>
      <c r="DQ90" s="392" t="str">
        <f ca="1">+IF(OFFSET('Hygiene Data'!$D$13,0,10*ROW('Hygiene Data'!D84))="","",OFFSET('Hygiene Data'!$D$13,0,10*ROW('Hygiene Data'!D84)))</f>
        <v/>
      </c>
      <c r="DR90" s="392" t="str">
        <f ca="1">+IF(OFFSET('Hygiene Data'!$E$11,0,10*ROW('Hygiene Data'!E84))="","",OFFSET('Hygiene Data'!$E$11,0,10*ROW('Hygiene Data'!E84)))</f>
        <v/>
      </c>
      <c r="DS90" s="392" t="str">
        <f ca="1">+IF(OFFSET('Hygiene Data'!$E$12,0,10*ROW('Hygiene Data'!E84))="","",OFFSET('Hygiene Data'!$E$12,0,10*ROW('Hygiene Data'!E84)))</f>
        <v/>
      </c>
      <c r="DT90" s="392" t="str">
        <f ca="1">+IF(OFFSET('Hygiene Data'!$E$13,0,10*ROW('Hygiene Data'!E84))="","",OFFSET('Hygiene Data'!$E$13,0,10*ROW('Hygiene Data'!E84)))</f>
        <v/>
      </c>
      <c r="DU90" s="392" t="str">
        <f ca="1">+IF(OFFSET('Hygiene Data'!$F$11,0,10*ROW('Hygiene Data'!F84))="","",OFFSET('Hygiene Data'!$F$11,0,10*ROW('Hygiene Data'!F84)))</f>
        <v/>
      </c>
      <c r="DV90" s="392" t="str">
        <f ca="1">+IF(OFFSET('Hygiene Data'!$F$12,0,10*ROW('Hygiene Data'!F84))="","",OFFSET('Hygiene Data'!$F$12,0,10*ROW('Hygiene Data'!F84)))</f>
        <v/>
      </c>
      <c r="DW90" s="392" t="str">
        <f ca="1">+IF(OFFSET('Hygiene Data'!$F$13,0,10*ROW('Hygiene Data'!F84))="","",OFFSET('Hygiene Data'!$F$13,0,10*ROW('Hygiene Data'!F84)))</f>
        <v/>
      </c>
      <c r="DX90" s="392" t="str">
        <f ca="1">+IF(OFFSET('Hygiene Data'!$G$11,0,10*ROW('Hygiene Data'!G84))="","",OFFSET('Hygiene Data'!$G$11,0,10*ROW('Hygiene Data'!G84)))</f>
        <v/>
      </c>
      <c r="DY90" s="392" t="str">
        <f ca="1">+IF(OFFSET('Hygiene Data'!$G$12,0,10*ROW('Hygiene Data'!G84))="","",OFFSET('Hygiene Data'!$G$12,0,10*ROW('Hygiene Data'!G84)))</f>
        <v/>
      </c>
      <c r="DZ90" s="392" t="str">
        <f ca="1">+IF(OFFSET('Hygiene Data'!$G$13,0,10*ROW('Hygiene Data'!G84))="","",OFFSET('Hygiene Data'!$G$13,0,10*ROW('Hygiene Data'!G84)))</f>
        <v/>
      </c>
      <c r="EA90" s="392" t="str">
        <f ca="1">+IF(OFFSET('Hygiene Data'!$H$11,0,10*ROW('Hygiene Data'!H84))="","",OFFSET('Hygiene Data'!$H$11,0,10*ROW('Hygiene Data'!H84)))</f>
        <v/>
      </c>
      <c r="EB90" s="392" t="str">
        <f ca="1">+IF(OFFSET('Hygiene Data'!$H$12,0,10*ROW('Hygiene Data'!H84))="","",OFFSET('Hygiene Data'!$H$12,0,10*ROW('Hygiene Data'!H84)))</f>
        <v/>
      </c>
      <c r="EC90" s="392" t="str">
        <f ca="1">+IF(OFFSET('Hygiene Data'!$H$13,0,10*ROW('Hygiene Data'!H84))="","",OFFSET('Hygiene Data'!$H$13,0,10*ROW('Hygiene Data'!H84)))</f>
        <v/>
      </c>
      <c r="ED90" s="392" t="str">
        <f ca="1">+IF(OFFSET('Hygiene Data'!$I$11,0,10*ROW('Hygiene Data'!I84))="","",OFFSET('Hygiene Data'!$I$11,0,10*ROW('Hygiene Data'!I84)))</f>
        <v/>
      </c>
      <c r="EE90" s="392" t="str">
        <f ca="1">+IF(OFFSET('Hygiene Data'!$I$12,0,10*ROW('Hygiene Data'!I84))="","",OFFSET('Hygiene Data'!$I$12,0,10*ROW('Hygiene Data'!I84)))</f>
        <v/>
      </c>
      <c r="EF90" s="392" t="str">
        <f ca="1">+IF(OFFSET('Hygiene Data'!$I$13,0,10*ROW('Hygiene Data'!I84))="","",OFFSET('Hygiene Data'!$I$13,0,10*ROW('Hygiene Data'!I84)))</f>
        <v/>
      </c>
    </row>
    <row r="91" spans="1:136" x14ac:dyDescent="0.25">
      <c r="A91" s="501" t="str">
        <f ca="1">+IF(OFFSET('Water Data'!$B$2,0,10*ROW('Water Data'!E85))="","",OFFSET('Water Data'!$B$2,0,10*ROW('Water Data'!E85)))</f>
        <v/>
      </c>
      <c r="B91" s="50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8" t="str">
        <f t="shared" ca="1" si="1"/>
        <v/>
      </c>
      <c r="D91" s="52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2" t="str">
        <f ca="1">+IF(OFFSET('Water Data'!$D$27,0,10*ROW('Water Data'!D85))="","",OFFSET('Water Data'!$D$27,0,10*ROW('Water Data'!D85)))</f>
        <v/>
      </c>
      <c r="BT91" s="392" t="str">
        <f ca="1">+IF(OFFSET('Water Data'!$D$28,0,10*ROW('Water Data'!D85))="","",OFFSET('Water Data'!$D$28,0,10*ROW('Water Data'!D85)))</f>
        <v/>
      </c>
      <c r="BU91" s="392" t="str">
        <f ca="1">+IF(OFFSET('Water Data'!$D$29,0,10*ROW('Water Data'!D85))="","",OFFSET('Water Data'!$D$29,0,10*ROW('Water Data'!D85)))</f>
        <v/>
      </c>
      <c r="BV91" s="392" t="str">
        <f ca="1">+IF(OFFSET('Water Data'!$E$27,0,10*ROW('Water Data'!E85))="","",OFFSET('Water Data'!$E$27,0,10*ROW('Water Data'!E85)))</f>
        <v/>
      </c>
      <c r="BW91" s="392" t="str">
        <f ca="1">+IF(OFFSET('Water Data'!$E$28,0,10*ROW('Water Data'!E85))="","",OFFSET('Water Data'!$E$28,0,10*ROW('Water Data'!E85)))</f>
        <v/>
      </c>
      <c r="BX91" s="392" t="str">
        <f ca="1">+IF(OFFSET('Water Data'!$E$29,0,10*ROW('Water Data'!E85))="","",OFFSET('Water Data'!$E$29,0,10*ROW('Water Data'!E85)))</f>
        <v/>
      </c>
      <c r="BY91" s="392" t="str">
        <f ca="1">+IF(OFFSET('Water Data'!$F$27,0,10*ROW('Water Data'!F85))="","",OFFSET('Water Data'!$F$27,0,10*ROW('Water Data'!F85)))</f>
        <v/>
      </c>
      <c r="BZ91" s="392" t="str">
        <f ca="1">+IF(OFFSET('Water Data'!$F$28,0,10*ROW('Water Data'!F85))="","",OFFSET('Water Data'!$F$28,0,10*ROW('Water Data'!F85)))</f>
        <v/>
      </c>
      <c r="CA91" s="392" t="str">
        <f ca="1">+IF(OFFSET('Water Data'!$F$29,0,10*ROW('Water Data'!F85))="","",OFFSET('Water Data'!$F$29,0,10*ROW('Water Data'!F85)))</f>
        <v/>
      </c>
      <c r="CB91" s="392" t="str">
        <f ca="1">+IF(OFFSET('Water Data'!$G$27,0,10*ROW('Water Data'!G85))="","",OFFSET('Water Data'!$G$27,0,10*ROW('Water Data'!G85)))</f>
        <v/>
      </c>
      <c r="CC91" s="392" t="str">
        <f ca="1">+IF(OFFSET('Water Data'!$G$28,0,10*ROW('Water Data'!G85))="","",OFFSET('Water Data'!$G$28,0,10*ROW('Water Data'!G85)))</f>
        <v/>
      </c>
      <c r="CD91" s="392" t="str">
        <f ca="1">+IF(OFFSET('Water Data'!$G$29,0,10*ROW('Water Data'!G85))="","",OFFSET('Water Data'!$G$29,0,10*ROW('Water Data'!G85)))</f>
        <v/>
      </c>
      <c r="CE91" s="392" t="str">
        <f ca="1">+IF(OFFSET('Water Data'!$H$27,0,10*ROW('Water Data'!H85))="","",OFFSET('Water Data'!$H$27,0,10*ROW('Water Data'!H85)))</f>
        <v/>
      </c>
      <c r="CF91" s="392" t="str">
        <f ca="1">+IF(OFFSET('Water Data'!$H$28,0,10*ROW('Water Data'!H85))="","",OFFSET('Water Data'!$H$28,0,10*ROW('Water Data'!H85)))</f>
        <v/>
      </c>
      <c r="CG91" s="392" t="str">
        <f ca="1">+IF(OFFSET('Water Data'!$H$29,0,10*ROW('Water Data'!H85))="","",OFFSET('Water Data'!$H$29,0,10*ROW('Water Data'!H85)))</f>
        <v/>
      </c>
      <c r="CH91" s="392" t="str">
        <f ca="1">+IF(OFFSET('Water Data'!$I$27,0,10*ROW('Water Data'!I85))="","",OFFSET('Water Data'!$I$27,0,10*ROW('Water Data'!I85)))</f>
        <v/>
      </c>
      <c r="CI91" s="392" t="str">
        <f ca="1">+IF(OFFSET('Water Data'!$I$28,0,10*ROW('Water Data'!I85))="","",OFFSET('Water Data'!$I$28,0,10*ROW('Water Data'!I85)))</f>
        <v/>
      </c>
      <c r="CJ91" s="392" t="str">
        <f ca="1">+IF(OFFSET('Water Data'!$I$29,0,10*ROW('Water Data'!I85))="","",OFFSET('Water Data'!$I$29,0,10*ROW('Water Data'!I85)))</f>
        <v/>
      </c>
      <c r="CK91" s="392" t="str">
        <f ca="1">+IF(OFFSET('Sanitation Data'!$D$28,0,10*ROW('Sanitation Data'!D85))="","",OFFSET('Sanitation Data'!$D$28,0,10*ROW('Sanitation Data'!D85)))</f>
        <v/>
      </c>
      <c r="CL91" s="392" t="str">
        <f ca="1">+IF(OFFSET('Sanitation Data'!$D$29,0,10*ROW('Sanitation Data'!D85))="","",OFFSET('Sanitation Data'!$D$29,0,10*ROW('Sanitation Data'!D85)))</f>
        <v/>
      </c>
      <c r="CM91" s="392" t="str">
        <f ca="1">+IF(OFFSET('Sanitation Data'!$D$30,0,10*ROW('Sanitation Data'!D85))="","",OFFSET('Sanitation Data'!$D$30,0,10*ROW('Sanitation Data'!D85)))</f>
        <v/>
      </c>
      <c r="CN91" s="392" t="str">
        <f ca="1">+IF(OFFSET('Sanitation Data'!$D$31,0,10*ROW('Sanitation Data'!D85))="","",OFFSET('Sanitation Data'!$D$31,0,10*ROW('Sanitation Data'!D85)))</f>
        <v/>
      </c>
      <c r="CO91" s="392" t="str">
        <f ca="1">+IF(OFFSET('Sanitation Data'!$D$32,0,10*ROW('Sanitation Data'!D85))="","",OFFSET('Sanitation Data'!$D$32,0,10*ROW('Sanitation Data'!D85)))</f>
        <v/>
      </c>
      <c r="CP91" s="392" t="str">
        <f ca="1">+IF(OFFSET('Sanitation Data'!$E$28,0,10*ROW('Sanitation Data'!E85))="","",OFFSET('Sanitation Data'!$E$28,0,10*ROW('Sanitation Data'!E85)))</f>
        <v/>
      </c>
      <c r="CQ91" s="392" t="str">
        <f ca="1">+IF(OFFSET('Sanitation Data'!$E$29,0,10*ROW('Sanitation Data'!E85))="","",OFFSET('Sanitation Data'!$E$29,0,10*ROW('Sanitation Data'!E85)))</f>
        <v/>
      </c>
      <c r="CR91" s="392" t="str">
        <f ca="1">+IF(OFFSET('Sanitation Data'!$E$30,0,10*ROW('Sanitation Data'!E85))="","",OFFSET('Sanitation Data'!$E$30,0,10*ROW('Sanitation Data'!E85)))</f>
        <v/>
      </c>
      <c r="CS91" s="392" t="str">
        <f ca="1">+IF(OFFSET('Sanitation Data'!$E$31,0,10*ROW('Sanitation Data'!E85))="","",OFFSET('Sanitation Data'!$E$31,0,10*ROW('Sanitation Data'!E85)))</f>
        <v/>
      </c>
      <c r="CT91" s="392" t="str">
        <f ca="1">+IF(OFFSET('Sanitation Data'!$E$32,0,10*ROW('Sanitation Data'!E85))="","",OFFSET('Sanitation Data'!$E$32,0,10*ROW('Sanitation Data'!E85)))</f>
        <v/>
      </c>
      <c r="CU91" s="392" t="str">
        <f ca="1">+IF(OFFSET('Sanitation Data'!$F$28,0,10*ROW('Sanitation Data'!F85))="","",OFFSET('Sanitation Data'!$F$28,0,10*ROW('Sanitation Data'!F85)))</f>
        <v/>
      </c>
      <c r="CV91" s="392" t="str">
        <f ca="1">+IF(OFFSET('Sanitation Data'!$F$29,0,10*ROW('Sanitation Data'!F85))="","",OFFSET('Sanitation Data'!$F$29,0,10*ROW('Sanitation Data'!F85)))</f>
        <v/>
      </c>
      <c r="CW91" s="392" t="str">
        <f ca="1">+IF(OFFSET('Sanitation Data'!$F$30,0,10*ROW('Sanitation Data'!F85))="","",OFFSET('Sanitation Data'!$F$30,0,10*ROW('Sanitation Data'!F85)))</f>
        <v/>
      </c>
      <c r="CX91" s="392" t="str">
        <f ca="1">+IF(OFFSET('Sanitation Data'!$F$31,0,10*ROW('Sanitation Data'!F85))="","",OFFSET('Sanitation Data'!$F$31,0,10*ROW('Sanitation Data'!F85)))</f>
        <v/>
      </c>
      <c r="CY91" s="392" t="str">
        <f ca="1">+IF(OFFSET('Sanitation Data'!$F$32,0,10*ROW('Sanitation Data'!F85))="","",OFFSET('Sanitation Data'!$F$32,0,10*ROW('Sanitation Data'!F85)))</f>
        <v/>
      </c>
      <c r="CZ91" s="392" t="str">
        <f ca="1">+IF(OFFSET('Sanitation Data'!$G$28,0,10*ROW('Sanitation Data'!G85))="","",OFFSET('Sanitation Data'!$G$28,0,10*ROW('Sanitation Data'!G85)))</f>
        <v/>
      </c>
      <c r="DA91" s="392" t="str">
        <f ca="1">+IF(OFFSET('Sanitation Data'!$G$29,0,10*ROW('Sanitation Data'!G85))="","",OFFSET('Sanitation Data'!$G$29,0,10*ROW('Sanitation Data'!G85)))</f>
        <v/>
      </c>
      <c r="DB91" s="392" t="str">
        <f ca="1">+IF(OFFSET('Sanitation Data'!$G$30,0,10*ROW('Sanitation Data'!G85))="","",OFFSET('Sanitation Data'!$G$30,0,10*ROW('Sanitation Data'!G85)))</f>
        <v/>
      </c>
      <c r="DC91" s="392" t="str">
        <f ca="1">+IF(OFFSET('Sanitation Data'!$G$31,0,10*ROW('Sanitation Data'!G85))="","",OFFSET('Sanitation Data'!$G$31,0,10*ROW('Sanitation Data'!G85)))</f>
        <v/>
      </c>
      <c r="DD91" s="392" t="str">
        <f ca="1">+IF(OFFSET('Sanitation Data'!$G$32,0,10*ROW('Sanitation Data'!G85))="","",OFFSET('Sanitation Data'!$G$32,0,10*ROW('Sanitation Data'!G85)))</f>
        <v/>
      </c>
      <c r="DE91" s="392" t="str">
        <f ca="1">+IF(OFFSET('Sanitation Data'!$H$28,0,10*ROW('Sanitation Data'!H85))="","",OFFSET('Sanitation Data'!$H$28,0,10*ROW('Sanitation Data'!H85)))</f>
        <v/>
      </c>
      <c r="DF91" s="392" t="str">
        <f ca="1">+IF(OFFSET('Sanitation Data'!$H$29,0,10*ROW('Sanitation Data'!H85))="","",OFFSET('Sanitation Data'!$H$29,0,10*ROW('Sanitation Data'!H85)))</f>
        <v/>
      </c>
      <c r="DG91" s="392" t="str">
        <f ca="1">+IF(OFFSET('Sanitation Data'!$H$30,0,10*ROW('Sanitation Data'!H85))="","",OFFSET('Sanitation Data'!$H$30,0,10*ROW('Sanitation Data'!H85)))</f>
        <v/>
      </c>
      <c r="DH91" s="392" t="str">
        <f ca="1">+IF(OFFSET('Sanitation Data'!$H$31,0,10*ROW('Sanitation Data'!H85))="","",OFFSET('Sanitation Data'!$H$31,0,10*ROW('Sanitation Data'!H85)))</f>
        <v/>
      </c>
      <c r="DI91" s="392" t="str">
        <f ca="1">+IF(OFFSET('Sanitation Data'!$H$32,0,10*ROW('Sanitation Data'!H85))="","",OFFSET('Sanitation Data'!$H$32,0,10*ROW('Sanitation Data'!H85)))</f>
        <v/>
      </c>
      <c r="DJ91" s="392" t="str">
        <f ca="1">+IF(OFFSET('Sanitation Data'!$I$28,0,10*ROW('Sanitation Data'!I85))="","",OFFSET('Sanitation Data'!$I$28,0,10*ROW('Sanitation Data'!I85)))</f>
        <v/>
      </c>
      <c r="DK91" s="392" t="str">
        <f ca="1">+IF(OFFSET('Sanitation Data'!$I$29,0,10*ROW('Sanitation Data'!I85))="","",OFFSET('Sanitation Data'!$I$29,0,10*ROW('Sanitation Data'!I85)))</f>
        <v/>
      </c>
      <c r="DL91" s="392" t="str">
        <f ca="1">+IF(OFFSET('Sanitation Data'!$I$30,0,10*ROW('Sanitation Data'!I85))="","",OFFSET('Sanitation Data'!$I$30,0,10*ROW('Sanitation Data'!I85)))</f>
        <v/>
      </c>
      <c r="DM91" s="392" t="str">
        <f ca="1">+IF(OFFSET('Sanitation Data'!$I$31,0,10*ROW('Sanitation Data'!I85))="","",OFFSET('Sanitation Data'!$I$31,0,10*ROW('Sanitation Data'!I85)))</f>
        <v/>
      </c>
      <c r="DN91" s="392" t="str">
        <f ca="1">+IF(OFFSET('Sanitation Data'!$I$32,0,10*ROW('Sanitation Data'!I85))="","",OFFSET('Sanitation Data'!$I$32,0,10*ROW('Sanitation Data'!I85)))</f>
        <v/>
      </c>
      <c r="DO91" s="392" t="str">
        <f ca="1">+IF(OFFSET('Hygiene Data'!$D$11,0,10*ROW('Hygiene Data'!D85))="","",OFFSET('Hygiene Data'!$D$11,0,10*ROW('Hygiene Data'!D85)))</f>
        <v/>
      </c>
      <c r="DP91" s="392" t="str">
        <f ca="1">+IF(OFFSET('Hygiene Data'!$D$12,0,10*ROW('Hygiene Data'!D85))="","",OFFSET('Hygiene Data'!$D$12,0,10*ROW('Hygiene Data'!D85)))</f>
        <v/>
      </c>
      <c r="DQ91" s="392" t="str">
        <f ca="1">+IF(OFFSET('Hygiene Data'!$D$13,0,10*ROW('Hygiene Data'!D85))="","",OFFSET('Hygiene Data'!$D$13,0,10*ROW('Hygiene Data'!D85)))</f>
        <v/>
      </c>
      <c r="DR91" s="392" t="str">
        <f ca="1">+IF(OFFSET('Hygiene Data'!$E$11,0,10*ROW('Hygiene Data'!E85))="","",OFFSET('Hygiene Data'!$E$11,0,10*ROW('Hygiene Data'!E85)))</f>
        <v/>
      </c>
      <c r="DS91" s="392" t="str">
        <f ca="1">+IF(OFFSET('Hygiene Data'!$E$12,0,10*ROW('Hygiene Data'!E85))="","",OFFSET('Hygiene Data'!$E$12,0,10*ROW('Hygiene Data'!E85)))</f>
        <v/>
      </c>
      <c r="DT91" s="392" t="str">
        <f ca="1">+IF(OFFSET('Hygiene Data'!$E$13,0,10*ROW('Hygiene Data'!E85))="","",OFFSET('Hygiene Data'!$E$13,0,10*ROW('Hygiene Data'!E85)))</f>
        <v/>
      </c>
      <c r="DU91" s="392" t="str">
        <f ca="1">+IF(OFFSET('Hygiene Data'!$F$11,0,10*ROW('Hygiene Data'!F85))="","",OFFSET('Hygiene Data'!$F$11,0,10*ROW('Hygiene Data'!F85)))</f>
        <v/>
      </c>
      <c r="DV91" s="392" t="str">
        <f ca="1">+IF(OFFSET('Hygiene Data'!$F$12,0,10*ROW('Hygiene Data'!F85))="","",OFFSET('Hygiene Data'!$F$12,0,10*ROW('Hygiene Data'!F85)))</f>
        <v/>
      </c>
      <c r="DW91" s="392" t="str">
        <f ca="1">+IF(OFFSET('Hygiene Data'!$F$13,0,10*ROW('Hygiene Data'!F85))="","",OFFSET('Hygiene Data'!$F$13,0,10*ROW('Hygiene Data'!F85)))</f>
        <v/>
      </c>
      <c r="DX91" s="392" t="str">
        <f ca="1">+IF(OFFSET('Hygiene Data'!$G$11,0,10*ROW('Hygiene Data'!G85))="","",OFFSET('Hygiene Data'!$G$11,0,10*ROW('Hygiene Data'!G85)))</f>
        <v/>
      </c>
      <c r="DY91" s="392" t="str">
        <f ca="1">+IF(OFFSET('Hygiene Data'!$G$12,0,10*ROW('Hygiene Data'!G85))="","",OFFSET('Hygiene Data'!$G$12,0,10*ROW('Hygiene Data'!G85)))</f>
        <v/>
      </c>
      <c r="DZ91" s="392" t="str">
        <f ca="1">+IF(OFFSET('Hygiene Data'!$G$13,0,10*ROW('Hygiene Data'!G85))="","",OFFSET('Hygiene Data'!$G$13,0,10*ROW('Hygiene Data'!G85)))</f>
        <v/>
      </c>
      <c r="EA91" s="392" t="str">
        <f ca="1">+IF(OFFSET('Hygiene Data'!$H$11,0,10*ROW('Hygiene Data'!H85))="","",OFFSET('Hygiene Data'!$H$11,0,10*ROW('Hygiene Data'!H85)))</f>
        <v/>
      </c>
      <c r="EB91" s="392" t="str">
        <f ca="1">+IF(OFFSET('Hygiene Data'!$H$12,0,10*ROW('Hygiene Data'!H85))="","",OFFSET('Hygiene Data'!$H$12,0,10*ROW('Hygiene Data'!H85)))</f>
        <v/>
      </c>
      <c r="EC91" s="392" t="str">
        <f ca="1">+IF(OFFSET('Hygiene Data'!$H$13,0,10*ROW('Hygiene Data'!H85))="","",OFFSET('Hygiene Data'!$H$13,0,10*ROW('Hygiene Data'!H85)))</f>
        <v/>
      </c>
      <c r="ED91" s="392" t="str">
        <f ca="1">+IF(OFFSET('Hygiene Data'!$I$11,0,10*ROW('Hygiene Data'!I85))="","",OFFSET('Hygiene Data'!$I$11,0,10*ROW('Hygiene Data'!I85)))</f>
        <v/>
      </c>
      <c r="EE91" s="392" t="str">
        <f ca="1">+IF(OFFSET('Hygiene Data'!$I$12,0,10*ROW('Hygiene Data'!I85))="","",OFFSET('Hygiene Data'!$I$12,0,10*ROW('Hygiene Data'!I85)))</f>
        <v/>
      </c>
      <c r="EF91" s="392" t="str">
        <f ca="1">+IF(OFFSET('Hygiene Data'!$I$13,0,10*ROW('Hygiene Data'!I85))="","",OFFSET('Hygiene Data'!$I$13,0,10*ROW('Hygiene Data'!I85)))</f>
        <v/>
      </c>
    </row>
    <row r="92" spans="1:136" x14ac:dyDescent="0.25">
      <c r="A92" s="501" t="str">
        <f ca="1">+IF(OFFSET('Water Data'!$B$2,0,10*ROW('Water Data'!E86))="","",OFFSET('Water Data'!$B$2,0,10*ROW('Water Data'!E86)))</f>
        <v/>
      </c>
      <c r="B92" s="50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8" t="str">
        <f t="shared" ca="1" si="1"/>
        <v/>
      </c>
      <c r="D92" s="52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2" t="str">
        <f ca="1">+IF(OFFSET('Water Data'!$D$27,0,10*ROW('Water Data'!D86))="","",OFFSET('Water Data'!$D$27,0,10*ROW('Water Data'!D86)))</f>
        <v/>
      </c>
      <c r="BT92" s="392" t="str">
        <f ca="1">+IF(OFFSET('Water Data'!$D$28,0,10*ROW('Water Data'!D86))="","",OFFSET('Water Data'!$D$28,0,10*ROW('Water Data'!D86)))</f>
        <v/>
      </c>
      <c r="BU92" s="392" t="str">
        <f ca="1">+IF(OFFSET('Water Data'!$D$29,0,10*ROW('Water Data'!D86))="","",OFFSET('Water Data'!$D$29,0,10*ROW('Water Data'!D86)))</f>
        <v/>
      </c>
      <c r="BV92" s="392" t="str">
        <f ca="1">+IF(OFFSET('Water Data'!$E$27,0,10*ROW('Water Data'!E86))="","",OFFSET('Water Data'!$E$27,0,10*ROW('Water Data'!E86)))</f>
        <v/>
      </c>
      <c r="BW92" s="392" t="str">
        <f ca="1">+IF(OFFSET('Water Data'!$E$28,0,10*ROW('Water Data'!E86))="","",OFFSET('Water Data'!$E$28,0,10*ROW('Water Data'!E86)))</f>
        <v/>
      </c>
      <c r="BX92" s="392" t="str">
        <f ca="1">+IF(OFFSET('Water Data'!$E$29,0,10*ROW('Water Data'!E86))="","",OFFSET('Water Data'!$E$29,0,10*ROW('Water Data'!E86)))</f>
        <v/>
      </c>
      <c r="BY92" s="392" t="str">
        <f ca="1">+IF(OFFSET('Water Data'!$F$27,0,10*ROW('Water Data'!F86))="","",OFFSET('Water Data'!$F$27,0,10*ROW('Water Data'!F86)))</f>
        <v/>
      </c>
      <c r="BZ92" s="392" t="str">
        <f ca="1">+IF(OFFSET('Water Data'!$F$28,0,10*ROW('Water Data'!F86))="","",OFFSET('Water Data'!$F$28,0,10*ROW('Water Data'!F86)))</f>
        <v/>
      </c>
      <c r="CA92" s="392" t="str">
        <f ca="1">+IF(OFFSET('Water Data'!$F$29,0,10*ROW('Water Data'!F86))="","",OFFSET('Water Data'!$F$29,0,10*ROW('Water Data'!F86)))</f>
        <v/>
      </c>
      <c r="CB92" s="392" t="str">
        <f ca="1">+IF(OFFSET('Water Data'!$G$27,0,10*ROW('Water Data'!G86))="","",OFFSET('Water Data'!$G$27,0,10*ROW('Water Data'!G86)))</f>
        <v/>
      </c>
      <c r="CC92" s="392" t="str">
        <f ca="1">+IF(OFFSET('Water Data'!$G$28,0,10*ROW('Water Data'!G86))="","",OFFSET('Water Data'!$G$28,0,10*ROW('Water Data'!G86)))</f>
        <v/>
      </c>
      <c r="CD92" s="392" t="str">
        <f ca="1">+IF(OFFSET('Water Data'!$G$29,0,10*ROW('Water Data'!G86))="","",OFFSET('Water Data'!$G$29,0,10*ROW('Water Data'!G86)))</f>
        <v/>
      </c>
      <c r="CE92" s="392" t="str">
        <f ca="1">+IF(OFFSET('Water Data'!$H$27,0,10*ROW('Water Data'!H86))="","",OFFSET('Water Data'!$H$27,0,10*ROW('Water Data'!H86)))</f>
        <v/>
      </c>
      <c r="CF92" s="392" t="str">
        <f ca="1">+IF(OFFSET('Water Data'!$H$28,0,10*ROW('Water Data'!H86))="","",OFFSET('Water Data'!$H$28,0,10*ROW('Water Data'!H86)))</f>
        <v/>
      </c>
      <c r="CG92" s="392" t="str">
        <f ca="1">+IF(OFFSET('Water Data'!$H$29,0,10*ROW('Water Data'!H86))="","",OFFSET('Water Data'!$H$29,0,10*ROW('Water Data'!H86)))</f>
        <v/>
      </c>
      <c r="CH92" s="392" t="str">
        <f ca="1">+IF(OFFSET('Water Data'!$I$27,0,10*ROW('Water Data'!I86))="","",OFFSET('Water Data'!$I$27,0,10*ROW('Water Data'!I86)))</f>
        <v/>
      </c>
      <c r="CI92" s="392" t="str">
        <f ca="1">+IF(OFFSET('Water Data'!$I$28,0,10*ROW('Water Data'!I86))="","",OFFSET('Water Data'!$I$28,0,10*ROW('Water Data'!I86)))</f>
        <v/>
      </c>
      <c r="CJ92" s="392" t="str">
        <f ca="1">+IF(OFFSET('Water Data'!$I$29,0,10*ROW('Water Data'!I86))="","",OFFSET('Water Data'!$I$29,0,10*ROW('Water Data'!I86)))</f>
        <v/>
      </c>
      <c r="CK92" s="392" t="str">
        <f ca="1">+IF(OFFSET('Sanitation Data'!$D$28,0,10*ROW('Sanitation Data'!D86))="","",OFFSET('Sanitation Data'!$D$28,0,10*ROW('Sanitation Data'!D86)))</f>
        <v/>
      </c>
      <c r="CL92" s="392" t="str">
        <f ca="1">+IF(OFFSET('Sanitation Data'!$D$29,0,10*ROW('Sanitation Data'!D86))="","",OFFSET('Sanitation Data'!$D$29,0,10*ROW('Sanitation Data'!D86)))</f>
        <v/>
      </c>
      <c r="CM92" s="392" t="str">
        <f ca="1">+IF(OFFSET('Sanitation Data'!$D$30,0,10*ROW('Sanitation Data'!D86))="","",OFFSET('Sanitation Data'!$D$30,0,10*ROW('Sanitation Data'!D86)))</f>
        <v/>
      </c>
      <c r="CN92" s="392" t="str">
        <f ca="1">+IF(OFFSET('Sanitation Data'!$D$31,0,10*ROW('Sanitation Data'!D86))="","",OFFSET('Sanitation Data'!$D$31,0,10*ROW('Sanitation Data'!D86)))</f>
        <v/>
      </c>
      <c r="CO92" s="392" t="str">
        <f ca="1">+IF(OFFSET('Sanitation Data'!$D$32,0,10*ROW('Sanitation Data'!D86))="","",OFFSET('Sanitation Data'!$D$32,0,10*ROW('Sanitation Data'!D86)))</f>
        <v/>
      </c>
      <c r="CP92" s="392" t="str">
        <f ca="1">+IF(OFFSET('Sanitation Data'!$E$28,0,10*ROW('Sanitation Data'!E86))="","",OFFSET('Sanitation Data'!$E$28,0,10*ROW('Sanitation Data'!E86)))</f>
        <v/>
      </c>
      <c r="CQ92" s="392" t="str">
        <f ca="1">+IF(OFFSET('Sanitation Data'!$E$29,0,10*ROW('Sanitation Data'!E86))="","",OFFSET('Sanitation Data'!$E$29,0,10*ROW('Sanitation Data'!E86)))</f>
        <v/>
      </c>
      <c r="CR92" s="392" t="str">
        <f ca="1">+IF(OFFSET('Sanitation Data'!$E$30,0,10*ROW('Sanitation Data'!E86))="","",OFFSET('Sanitation Data'!$E$30,0,10*ROW('Sanitation Data'!E86)))</f>
        <v/>
      </c>
      <c r="CS92" s="392" t="str">
        <f ca="1">+IF(OFFSET('Sanitation Data'!$E$31,0,10*ROW('Sanitation Data'!E86))="","",OFFSET('Sanitation Data'!$E$31,0,10*ROW('Sanitation Data'!E86)))</f>
        <v/>
      </c>
      <c r="CT92" s="392" t="str">
        <f ca="1">+IF(OFFSET('Sanitation Data'!$E$32,0,10*ROW('Sanitation Data'!E86))="","",OFFSET('Sanitation Data'!$E$32,0,10*ROW('Sanitation Data'!E86)))</f>
        <v/>
      </c>
      <c r="CU92" s="392" t="str">
        <f ca="1">+IF(OFFSET('Sanitation Data'!$F$28,0,10*ROW('Sanitation Data'!F86))="","",OFFSET('Sanitation Data'!$F$28,0,10*ROW('Sanitation Data'!F86)))</f>
        <v/>
      </c>
      <c r="CV92" s="392" t="str">
        <f ca="1">+IF(OFFSET('Sanitation Data'!$F$29,0,10*ROW('Sanitation Data'!F86))="","",OFFSET('Sanitation Data'!$F$29,0,10*ROW('Sanitation Data'!F86)))</f>
        <v/>
      </c>
      <c r="CW92" s="392" t="str">
        <f ca="1">+IF(OFFSET('Sanitation Data'!$F$30,0,10*ROW('Sanitation Data'!F86))="","",OFFSET('Sanitation Data'!$F$30,0,10*ROW('Sanitation Data'!F86)))</f>
        <v/>
      </c>
      <c r="CX92" s="392" t="str">
        <f ca="1">+IF(OFFSET('Sanitation Data'!$F$31,0,10*ROW('Sanitation Data'!F86))="","",OFFSET('Sanitation Data'!$F$31,0,10*ROW('Sanitation Data'!F86)))</f>
        <v/>
      </c>
      <c r="CY92" s="392" t="str">
        <f ca="1">+IF(OFFSET('Sanitation Data'!$F$32,0,10*ROW('Sanitation Data'!F86))="","",OFFSET('Sanitation Data'!$F$32,0,10*ROW('Sanitation Data'!F86)))</f>
        <v/>
      </c>
      <c r="CZ92" s="392" t="str">
        <f ca="1">+IF(OFFSET('Sanitation Data'!$G$28,0,10*ROW('Sanitation Data'!G86))="","",OFFSET('Sanitation Data'!$G$28,0,10*ROW('Sanitation Data'!G86)))</f>
        <v/>
      </c>
      <c r="DA92" s="392" t="str">
        <f ca="1">+IF(OFFSET('Sanitation Data'!$G$29,0,10*ROW('Sanitation Data'!G86))="","",OFFSET('Sanitation Data'!$G$29,0,10*ROW('Sanitation Data'!G86)))</f>
        <v/>
      </c>
      <c r="DB92" s="392" t="str">
        <f ca="1">+IF(OFFSET('Sanitation Data'!$G$30,0,10*ROW('Sanitation Data'!G86))="","",OFFSET('Sanitation Data'!$G$30,0,10*ROW('Sanitation Data'!G86)))</f>
        <v/>
      </c>
      <c r="DC92" s="392" t="str">
        <f ca="1">+IF(OFFSET('Sanitation Data'!$G$31,0,10*ROW('Sanitation Data'!G86))="","",OFFSET('Sanitation Data'!$G$31,0,10*ROW('Sanitation Data'!G86)))</f>
        <v/>
      </c>
      <c r="DD92" s="392" t="str">
        <f ca="1">+IF(OFFSET('Sanitation Data'!$G$32,0,10*ROW('Sanitation Data'!G86))="","",OFFSET('Sanitation Data'!$G$32,0,10*ROW('Sanitation Data'!G86)))</f>
        <v/>
      </c>
      <c r="DE92" s="392" t="str">
        <f ca="1">+IF(OFFSET('Sanitation Data'!$H$28,0,10*ROW('Sanitation Data'!H86))="","",OFFSET('Sanitation Data'!$H$28,0,10*ROW('Sanitation Data'!H86)))</f>
        <v/>
      </c>
      <c r="DF92" s="392" t="str">
        <f ca="1">+IF(OFFSET('Sanitation Data'!$H$29,0,10*ROW('Sanitation Data'!H86))="","",OFFSET('Sanitation Data'!$H$29,0,10*ROW('Sanitation Data'!H86)))</f>
        <v/>
      </c>
      <c r="DG92" s="392" t="str">
        <f ca="1">+IF(OFFSET('Sanitation Data'!$H$30,0,10*ROW('Sanitation Data'!H86))="","",OFFSET('Sanitation Data'!$H$30,0,10*ROW('Sanitation Data'!H86)))</f>
        <v/>
      </c>
      <c r="DH92" s="392" t="str">
        <f ca="1">+IF(OFFSET('Sanitation Data'!$H$31,0,10*ROW('Sanitation Data'!H86))="","",OFFSET('Sanitation Data'!$H$31,0,10*ROW('Sanitation Data'!H86)))</f>
        <v/>
      </c>
      <c r="DI92" s="392" t="str">
        <f ca="1">+IF(OFFSET('Sanitation Data'!$H$32,0,10*ROW('Sanitation Data'!H86))="","",OFFSET('Sanitation Data'!$H$32,0,10*ROW('Sanitation Data'!H86)))</f>
        <v/>
      </c>
      <c r="DJ92" s="392" t="str">
        <f ca="1">+IF(OFFSET('Sanitation Data'!$I$28,0,10*ROW('Sanitation Data'!I86))="","",OFFSET('Sanitation Data'!$I$28,0,10*ROW('Sanitation Data'!I86)))</f>
        <v/>
      </c>
      <c r="DK92" s="392" t="str">
        <f ca="1">+IF(OFFSET('Sanitation Data'!$I$29,0,10*ROW('Sanitation Data'!I86))="","",OFFSET('Sanitation Data'!$I$29,0,10*ROW('Sanitation Data'!I86)))</f>
        <v/>
      </c>
      <c r="DL92" s="392" t="str">
        <f ca="1">+IF(OFFSET('Sanitation Data'!$I$30,0,10*ROW('Sanitation Data'!I86))="","",OFFSET('Sanitation Data'!$I$30,0,10*ROW('Sanitation Data'!I86)))</f>
        <v/>
      </c>
      <c r="DM92" s="392" t="str">
        <f ca="1">+IF(OFFSET('Sanitation Data'!$I$31,0,10*ROW('Sanitation Data'!I86))="","",OFFSET('Sanitation Data'!$I$31,0,10*ROW('Sanitation Data'!I86)))</f>
        <v/>
      </c>
      <c r="DN92" s="392" t="str">
        <f ca="1">+IF(OFFSET('Sanitation Data'!$I$32,0,10*ROW('Sanitation Data'!I86))="","",OFFSET('Sanitation Data'!$I$32,0,10*ROW('Sanitation Data'!I86)))</f>
        <v/>
      </c>
      <c r="DO92" s="392" t="str">
        <f ca="1">+IF(OFFSET('Hygiene Data'!$D$11,0,10*ROW('Hygiene Data'!D86))="","",OFFSET('Hygiene Data'!$D$11,0,10*ROW('Hygiene Data'!D86)))</f>
        <v/>
      </c>
      <c r="DP92" s="392" t="str">
        <f ca="1">+IF(OFFSET('Hygiene Data'!$D$12,0,10*ROW('Hygiene Data'!D86))="","",OFFSET('Hygiene Data'!$D$12,0,10*ROW('Hygiene Data'!D86)))</f>
        <v/>
      </c>
      <c r="DQ92" s="392" t="str">
        <f ca="1">+IF(OFFSET('Hygiene Data'!$D$13,0,10*ROW('Hygiene Data'!D86))="","",OFFSET('Hygiene Data'!$D$13,0,10*ROW('Hygiene Data'!D86)))</f>
        <v/>
      </c>
      <c r="DR92" s="392" t="str">
        <f ca="1">+IF(OFFSET('Hygiene Data'!$E$11,0,10*ROW('Hygiene Data'!E86))="","",OFFSET('Hygiene Data'!$E$11,0,10*ROW('Hygiene Data'!E86)))</f>
        <v/>
      </c>
      <c r="DS92" s="392" t="str">
        <f ca="1">+IF(OFFSET('Hygiene Data'!$E$12,0,10*ROW('Hygiene Data'!E86))="","",OFFSET('Hygiene Data'!$E$12,0,10*ROW('Hygiene Data'!E86)))</f>
        <v/>
      </c>
      <c r="DT92" s="392" t="str">
        <f ca="1">+IF(OFFSET('Hygiene Data'!$E$13,0,10*ROW('Hygiene Data'!E86))="","",OFFSET('Hygiene Data'!$E$13,0,10*ROW('Hygiene Data'!E86)))</f>
        <v/>
      </c>
      <c r="DU92" s="392" t="str">
        <f ca="1">+IF(OFFSET('Hygiene Data'!$F$11,0,10*ROW('Hygiene Data'!F86))="","",OFFSET('Hygiene Data'!$F$11,0,10*ROW('Hygiene Data'!F86)))</f>
        <v/>
      </c>
      <c r="DV92" s="392" t="str">
        <f ca="1">+IF(OFFSET('Hygiene Data'!$F$12,0,10*ROW('Hygiene Data'!F86))="","",OFFSET('Hygiene Data'!$F$12,0,10*ROW('Hygiene Data'!F86)))</f>
        <v/>
      </c>
      <c r="DW92" s="392" t="str">
        <f ca="1">+IF(OFFSET('Hygiene Data'!$F$13,0,10*ROW('Hygiene Data'!F86))="","",OFFSET('Hygiene Data'!$F$13,0,10*ROW('Hygiene Data'!F86)))</f>
        <v/>
      </c>
      <c r="DX92" s="392" t="str">
        <f ca="1">+IF(OFFSET('Hygiene Data'!$G$11,0,10*ROW('Hygiene Data'!G86))="","",OFFSET('Hygiene Data'!$G$11,0,10*ROW('Hygiene Data'!G86)))</f>
        <v/>
      </c>
      <c r="DY92" s="392" t="str">
        <f ca="1">+IF(OFFSET('Hygiene Data'!$G$12,0,10*ROW('Hygiene Data'!G86))="","",OFFSET('Hygiene Data'!$G$12,0,10*ROW('Hygiene Data'!G86)))</f>
        <v/>
      </c>
      <c r="DZ92" s="392" t="str">
        <f ca="1">+IF(OFFSET('Hygiene Data'!$G$13,0,10*ROW('Hygiene Data'!G86))="","",OFFSET('Hygiene Data'!$G$13,0,10*ROW('Hygiene Data'!G86)))</f>
        <v/>
      </c>
      <c r="EA92" s="392" t="str">
        <f ca="1">+IF(OFFSET('Hygiene Data'!$H$11,0,10*ROW('Hygiene Data'!H86))="","",OFFSET('Hygiene Data'!$H$11,0,10*ROW('Hygiene Data'!H86)))</f>
        <v/>
      </c>
      <c r="EB92" s="392" t="str">
        <f ca="1">+IF(OFFSET('Hygiene Data'!$H$12,0,10*ROW('Hygiene Data'!H86))="","",OFFSET('Hygiene Data'!$H$12,0,10*ROW('Hygiene Data'!H86)))</f>
        <v/>
      </c>
      <c r="EC92" s="392" t="str">
        <f ca="1">+IF(OFFSET('Hygiene Data'!$H$13,0,10*ROW('Hygiene Data'!H86))="","",OFFSET('Hygiene Data'!$H$13,0,10*ROW('Hygiene Data'!H86)))</f>
        <v/>
      </c>
      <c r="ED92" s="392" t="str">
        <f ca="1">+IF(OFFSET('Hygiene Data'!$I$11,0,10*ROW('Hygiene Data'!I86))="","",OFFSET('Hygiene Data'!$I$11,0,10*ROW('Hygiene Data'!I86)))</f>
        <v/>
      </c>
      <c r="EE92" s="392" t="str">
        <f ca="1">+IF(OFFSET('Hygiene Data'!$I$12,0,10*ROW('Hygiene Data'!I86))="","",OFFSET('Hygiene Data'!$I$12,0,10*ROW('Hygiene Data'!I86)))</f>
        <v/>
      </c>
      <c r="EF92" s="392" t="str">
        <f ca="1">+IF(OFFSET('Hygiene Data'!$I$13,0,10*ROW('Hygiene Data'!I86))="","",OFFSET('Hygiene Data'!$I$13,0,10*ROW('Hygiene Data'!I86)))</f>
        <v/>
      </c>
    </row>
    <row r="93" spans="1:136" x14ac:dyDescent="0.25">
      <c r="A93" s="501" t="str">
        <f ca="1">+IF(OFFSET('Water Data'!$B$2,0,10*ROW('Water Data'!E87))="","",OFFSET('Water Data'!$B$2,0,10*ROW('Water Data'!E87)))</f>
        <v/>
      </c>
      <c r="B93" s="50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8" t="str">
        <f t="shared" ca="1" si="1"/>
        <v/>
      </c>
      <c r="D93" s="52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2" t="str">
        <f ca="1">+IF(OFFSET('Water Data'!$D$27,0,10*ROW('Water Data'!D87))="","",OFFSET('Water Data'!$D$27,0,10*ROW('Water Data'!D87)))</f>
        <v/>
      </c>
      <c r="BT93" s="392" t="str">
        <f ca="1">+IF(OFFSET('Water Data'!$D$28,0,10*ROW('Water Data'!D87))="","",OFFSET('Water Data'!$D$28,0,10*ROW('Water Data'!D87)))</f>
        <v/>
      </c>
      <c r="BU93" s="392" t="str">
        <f ca="1">+IF(OFFSET('Water Data'!$D$29,0,10*ROW('Water Data'!D87))="","",OFFSET('Water Data'!$D$29,0,10*ROW('Water Data'!D87)))</f>
        <v/>
      </c>
      <c r="BV93" s="392" t="str">
        <f ca="1">+IF(OFFSET('Water Data'!$E$27,0,10*ROW('Water Data'!E87))="","",OFFSET('Water Data'!$E$27,0,10*ROW('Water Data'!E87)))</f>
        <v/>
      </c>
      <c r="BW93" s="392" t="str">
        <f ca="1">+IF(OFFSET('Water Data'!$E$28,0,10*ROW('Water Data'!E87))="","",OFFSET('Water Data'!$E$28,0,10*ROW('Water Data'!E87)))</f>
        <v/>
      </c>
      <c r="BX93" s="392" t="str">
        <f ca="1">+IF(OFFSET('Water Data'!$E$29,0,10*ROW('Water Data'!E87))="","",OFFSET('Water Data'!$E$29,0,10*ROW('Water Data'!E87)))</f>
        <v/>
      </c>
      <c r="BY93" s="392" t="str">
        <f ca="1">+IF(OFFSET('Water Data'!$F$27,0,10*ROW('Water Data'!F87))="","",OFFSET('Water Data'!$F$27,0,10*ROW('Water Data'!F87)))</f>
        <v/>
      </c>
      <c r="BZ93" s="392" t="str">
        <f ca="1">+IF(OFFSET('Water Data'!$F$28,0,10*ROW('Water Data'!F87))="","",OFFSET('Water Data'!$F$28,0,10*ROW('Water Data'!F87)))</f>
        <v/>
      </c>
      <c r="CA93" s="392" t="str">
        <f ca="1">+IF(OFFSET('Water Data'!$F$29,0,10*ROW('Water Data'!F87))="","",OFFSET('Water Data'!$F$29,0,10*ROW('Water Data'!F87)))</f>
        <v/>
      </c>
      <c r="CB93" s="392" t="str">
        <f ca="1">+IF(OFFSET('Water Data'!$G$27,0,10*ROW('Water Data'!G87))="","",OFFSET('Water Data'!$G$27,0,10*ROW('Water Data'!G87)))</f>
        <v/>
      </c>
      <c r="CC93" s="392" t="str">
        <f ca="1">+IF(OFFSET('Water Data'!$G$28,0,10*ROW('Water Data'!G87))="","",OFFSET('Water Data'!$G$28,0,10*ROW('Water Data'!G87)))</f>
        <v/>
      </c>
      <c r="CD93" s="392" t="str">
        <f ca="1">+IF(OFFSET('Water Data'!$G$29,0,10*ROW('Water Data'!G87))="","",OFFSET('Water Data'!$G$29,0,10*ROW('Water Data'!G87)))</f>
        <v/>
      </c>
      <c r="CE93" s="392" t="str">
        <f ca="1">+IF(OFFSET('Water Data'!$H$27,0,10*ROW('Water Data'!H87))="","",OFFSET('Water Data'!$H$27,0,10*ROW('Water Data'!H87)))</f>
        <v/>
      </c>
      <c r="CF93" s="392" t="str">
        <f ca="1">+IF(OFFSET('Water Data'!$H$28,0,10*ROW('Water Data'!H87))="","",OFFSET('Water Data'!$H$28,0,10*ROW('Water Data'!H87)))</f>
        <v/>
      </c>
      <c r="CG93" s="392" t="str">
        <f ca="1">+IF(OFFSET('Water Data'!$H$29,0,10*ROW('Water Data'!H87))="","",OFFSET('Water Data'!$H$29,0,10*ROW('Water Data'!H87)))</f>
        <v/>
      </c>
      <c r="CH93" s="392" t="str">
        <f ca="1">+IF(OFFSET('Water Data'!$I$27,0,10*ROW('Water Data'!I87))="","",OFFSET('Water Data'!$I$27,0,10*ROW('Water Data'!I87)))</f>
        <v/>
      </c>
      <c r="CI93" s="392" t="str">
        <f ca="1">+IF(OFFSET('Water Data'!$I$28,0,10*ROW('Water Data'!I87))="","",OFFSET('Water Data'!$I$28,0,10*ROW('Water Data'!I87)))</f>
        <v/>
      </c>
      <c r="CJ93" s="392" t="str">
        <f ca="1">+IF(OFFSET('Water Data'!$I$29,0,10*ROW('Water Data'!I87))="","",OFFSET('Water Data'!$I$29,0,10*ROW('Water Data'!I87)))</f>
        <v/>
      </c>
      <c r="CK93" s="392" t="str">
        <f ca="1">+IF(OFFSET('Sanitation Data'!$D$28,0,10*ROW('Sanitation Data'!D87))="","",OFFSET('Sanitation Data'!$D$28,0,10*ROW('Sanitation Data'!D87)))</f>
        <v/>
      </c>
      <c r="CL93" s="392" t="str">
        <f ca="1">+IF(OFFSET('Sanitation Data'!$D$29,0,10*ROW('Sanitation Data'!D87))="","",OFFSET('Sanitation Data'!$D$29,0,10*ROW('Sanitation Data'!D87)))</f>
        <v/>
      </c>
      <c r="CM93" s="392" t="str">
        <f ca="1">+IF(OFFSET('Sanitation Data'!$D$30,0,10*ROW('Sanitation Data'!D87))="","",OFFSET('Sanitation Data'!$D$30,0,10*ROW('Sanitation Data'!D87)))</f>
        <v/>
      </c>
      <c r="CN93" s="392" t="str">
        <f ca="1">+IF(OFFSET('Sanitation Data'!$D$31,0,10*ROW('Sanitation Data'!D87))="","",OFFSET('Sanitation Data'!$D$31,0,10*ROW('Sanitation Data'!D87)))</f>
        <v/>
      </c>
      <c r="CO93" s="392" t="str">
        <f ca="1">+IF(OFFSET('Sanitation Data'!$D$32,0,10*ROW('Sanitation Data'!D87))="","",OFFSET('Sanitation Data'!$D$32,0,10*ROW('Sanitation Data'!D87)))</f>
        <v/>
      </c>
      <c r="CP93" s="392" t="str">
        <f ca="1">+IF(OFFSET('Sanitation Data'!$E$28,0,10*ROW('Sanitation Data'!E87))="","",OFFSET('Sanitation Data'!$E$28,0,10*ROW('Sanitation Data'!E87)))</f>
        <v/>
      </c>
      <c r="CQ93" s="392" t="str">
        <f ca="1">+IF(OFFSET('Sanitation Data'!$E$29,0,10*ROW('Sanitation Data'!E87))="","",OFFSET('Sanitation Data'!$E$29,0,10*ROW('Sanitation Data'!E87)))</f>
        <v/>
      </c>
      <c r="CR93" s="392" t="str">
        <f ca="1">+IF(OFFSET('Sanitation Data'!$E$30,0,10*ROW('Sanitation Data'!E87))="","",OFFSET('Sanitation Data'!$E$30,0,10*ROW('Sanitation Data'!E87)))</f>
        <v/>
      </c>
      <c r="CS93" s="392" t="str">
        <f ca="1">+IF(OFFSET('Sanitation Data'!$E$31,0,10*ROW('Sanitation Data'!E87))="","",OFFSET('Sanitation Data'!$E$31,0,10*ROW('Sanitation Data'!E87)))</f>
        <v/>
      </c>
      <c r="CT93" s="392" t="str">
        <f ca="1">+IF(OFFSET('Sanitation Data'!$E$32,0,10*ROW('Sanitation Data'!E87))="","",OFFSET('Sanitation Data'!$E$32,0,10*ROW('Sanitation Data'!E87)))</f>
        <v/>
      </c>
      <c r="CU93" s="392" t="str">
        <f ca="1">+IF(OFFSET('Sanitation Data'!$F$28,0,10*ROW('Sanitation Data'!F87))="","",OFFSET('Sanitation Data'!$F$28,0,10*ROW('Sanitation Data'!F87)))</f>
        <v/>
      </c>
      <c r="CV93" s="392" t="str">
        <f ca="1">+IF(OFFSET('Sanitation Data'!$F$29,0,10*ROW('Sanitation Data'!F87))="","",OFFSET('Sanitation Data'!$F$29,0,10*ROW('Sanitation Data'!F87)))</f>
        <v/>
      </c>
      <c r="CW93" s="392" t="str">
        <f ca="1">+IF(OFFSET('Sanitation Data'!$F$30,0,10*ROW('Sanitation Data'!F87))="","",OFFSET('Sanitation Data'!$F$30,0,10*ROW('Sanitation Data'!F87)))</f>
        <v/>
      </c>
      <c r="CX93" s="392" t="str">
        <f ca="1">+IF(OFFSET('Sanitation Data'!$F$31,0,10*ROW('Sanitation Data'!F87))="","",OFFSET('Sanitation Data'!$F$31,0,10*ROW('Sanitation Data'!F87)))</f>
        <v/>
      </c>
      <c r="CY93" s="392" t="str">
        <f ca="1">+IF(OFFSET('Sanitation Data'!$F$32,0,10*ROW('Sanitation Data'!F87))="","",OFFSET('Sanitation Data'!$F$32,0,10*ROW('Sanitation Data'!F87)))</f>
        <v/>
      </c>
      <c r="CZ93" s="392" t="str">
        <f ca="1">+IF(OFFSET('Sanitation Data'!$G$28,0,10*ROW('Sanitation Data'!G87))="","",OFFSET('Sanitation Data'!$G$28,0,10*ROW('Sanitation Data'!G87)))</f>
        <v/>
      </c>
      <c r="DA93" s="392" t="str">
        <f ca="1">+IF(OFFSET('Sanitation Data'!$G$29,0,10*ROW('Sanitation Data'!G87))="","",OFFSET('Sanitation Data'!$G$29,0,10*ROW('Sanitation Data'!G87)))</f>
        <v/>
      </c>
      <c r="DB93" s="392" t="str">
        <f ca="1">+IF(OFFSET('Sanitation Data'!$G$30,0,10*ROW('Sanitation Data'!G87))="","",OFFSET('Sanitation Data'!$G$30,0,10*ROW('Sanitation Data'!G87)))</f>
        <v/>
      </c>
      <c r="DC93" s="392" t="str">
        <f ca="1">+IF(OFFSET('Sanitation Data'!$G$31,0,10*ROW('Sanitation Data'!G87))="","",OFFSET('Sanitation Data'!$G$31,0,10*ROW('Sanitation Data'!G87)))</f>
        <v/>
      </c>
      <c r="DD93" s="392" t="str">
        <f ca="1">+IF(OFFSET('Sanitation Data'!$G$32,0,10*ROW('Sanitation Data'!G87))="","",OFFSET('Sanitation Data'!$G$32,0,10*ROW('Sanitation Data'!G87)))</f>
        <v/>
      </c>
      <c r="DE93" s="392" t="str">
        <f ca="1">+IF(OFFSET('Sanitation Data'!$H$28,0,10*ROW('Sanitation Data'!H87))="","",OFFSET('Sanitation Data'!$H$28,0,10*ROW('Sanitation Data'!H87)))</f>
        <v/>
      </c>
      <c r="DF93" s="392" t="str">
        <f ca="1">+IF(OFFSET('Sanitation Data'!$H$29,0,10*ROW('Sanitation Data'!H87))="","",OFFSET('Sanitation Data'!$H$29,0,10*ROW('Sanitation Data'!H87)))</f>
        <v/>
      </c>
      <c r="DG93" s="392" t="str">
        <f ca="1">+IF(OFFSET('Sanitation Data'!$H$30,0,10*ROW('Sanitation Data'!H87))="","",OFFSET('Sanitation Data'!$H$30,0,10*ROW('Sanitation Data'!H87)))</f>
        <v/>
      </c>
      <c r="DH93" s="392" t="str">
        <f ca="1">+IF(OFFSET('Sanitation Data'!$H$31,0,10*ROW('Sanitation Data'!H87))="","",OFFSET('Sanitation Data'!$H$31,0,10*ROW('Sanitation Data'!H87)))</f>
        <v/>
      </c>
      <c r="DI93" s="392" t="str">
        <f ca="1">+IF(OFFSET('Sanitation Data'!$H$32,0,10*ROW('Sanitation Data'!H87))="","",OFFSET('Sanitation Data'!$H$32,0,10*ROW('Sanitation Data'!H87)))</f>
        <v/>
      </c>
      <c r="DJ93" s="392" t="str">
        <f ca="1">+IF(OFFSET('Sanitation Data'!$I$28,0,10*ROW('Sanitation Data'!I87))="","",OFFSET('Sanitation Data'!$I$28,0,10*ROW('Sanitation Data'!I87)))</f>
        <v/>
      </c>
      <c r="DK93" s="392" t="str">
        <f ca="1">+IF(OFFSET('Sanitation Data'!$I$29,0,10*ROW('Sanitation Data'!I87))="","",OFFSET('Sanitation Data'!$I$29,0,10*ROW('Sanitation Data'!I87)))</f>
        <v/>
      </c>
      <c r="DL93" s="392" t="str">
        <f ca="1">+IF(OFFSET('Sanitation Data'!$I$30,0,10*ROW('Sanitation Data'!I87))="","",OFFSET('Sanitation Data'!$I$30,0,10*ROW('Sanitation Data'!I87)))</f>
        <v/>
      </c>
      <c r="DM93" s="392" t="str">
        <f ca="1">+IF(OFFSET('Sanitation Data'!$I$31,0,10*ROW('Sanitation Data'!I87))="","",OFFSET('Sanitation Data'!$I$31,0,10*ROW('Sanitation Data'!I87)))</f>
        <v/>
      </c>
      <c r="DN93" s="392" t="str">
        <f ca="1">+IF(OFFSET('Sanitation Data'!$I$32,0,10*ROW('Sanitation Data'!I87))="","",OFFSET('Sanitation Data'!$I$32,0,10*ROW('Sanitation Data'!I87)))</f>
        <v/>
      </c>
      <c r="DO93" s="392" t="str">
        <f ca="1">+IF(OFFSET('Hygiene Data'!$D$11,0,10*ROW('Hygiene Data'!D87))="","",OFFSET('Hygiene Data'!$D$11,0,10*ROW('Hygiene Data'!D87)))</f>
        <v/>
      </c>
      <c r="DP93" s="392" t="str">
        <f ca="1">+IF(OFFSET('Hygiene Data'!$D$12,0,10*ROW('Hygiene Data'!D87))="","",OFFSET('Hygiene Data'!$D$12,0,10*ROW('Hygiene Data'!D87)))</f>
        <v/>
      </c>
      <c r="DQ93" s="392" t="str">
        <f ca="1">+IF(OFFSET('Hygiene Data'!$D$13,0,10*ROW('Hygiene Data'!D87))="","",OFFSET('Hygiene Data'!$D$13,0,10*ROW('Hygiene Data'!D87)))</f>
        <v/>
      </c>
      <c r="DR93" s="392" t="str">
        <f ca="1">+IF(OFFSET('Hygiene Data'!$E$11,0,10*ROW('Hygiene Data'!E87))="","",OFFSET('Hygiene Data'!$E$11,0,10*ROW('Hygiene Data'!E87)))</f>
        <v/>
      </c>
      <c r="DS93" s="392" t="str">
        <f ca="1">+IF(OFFSET('Hygiene Data'!$E$12,0,10*ROW('Hygiene Data'!E87))="","",OFFSET('Hygiene Data'!$E$12,0,10*ROW('Hygiene Data'!E87)))</f>
        <v/>
      </c>
      <c r="DT93" s="392" t="str">
        <f ca="1">+IF(OFFSET('Hygiene Data'!$E$13,0,10*ROW('Hygiene Data'!E87))="","",OFFSET('Hygiene Data'!$E$13,0,10*ROW('Hygiene Data'!E87)))</f>
        <v/>
      </c>
      <c r="DU93" s="392" t="str">
        <f ca="1">+IF(OFFSET('Hygiene Data'!$F$11,0,10*ROW('Hygiene Data'!F87))="","",OFFSET('Hygiene Data'!$F$11,0,10*ROW('Hygiene Data'!F87)))</f>
        <v/>
      </c>
      <c r="DV93" s="392" t="str">
        <f ca="1">+IF(OFFSET('Hygiene Data'!$F$12,0,10*ROW('Hygiene Data'!F87))="","",OFFSET('Hygiene Data'!$F$12,0,10*ROW('Hygiene Data'!F87)))</f>
        <v/>
      </c>
      <c r="DW93" s="392" t="str">
        <f ca="1">+IF(OFFSET('Hygiene Data'!$F$13,0,10*ROW('Hygiene Data'!F87))="","",OFFSET('Hygiene Data'!$F$13,0,10*ROW('Hygiene Data'!F87)))</f>
        <v/>
      </c>
      <c r="DX93" s="392" t="str">
        <f ca="1">+IF(OFFSET('Hygiene Data'!$G$11,0,10*ROW('Hygiene Data'!G87))="","",OFFSET('Hygiene Data'!$G$11,0,10*ROW('Hygiene Data'!G87)))</f>
        <v/>
      </c>
      <c r="DY93" s="392" t="str">
        <f ca="1">+IF(OFFSET('Hygiene Data'!$G$12,0,10*ROW('Hygiene Data'!G87))="","",OFFSET('Hygiene Data'!$G$12,0,10*ROW('Hygiene Data'!G87)))</f>
        <v/>
      </c>
      <c r="DZ93" s="392" t="str">
        <f ca="1">+IF(OFFSET('Hygiene Data'!$G$13,0,10*ROW('Hygiene Data'!G87))="","",OFFSET('Hygiene Data'!$G$13,0,10*ROW('Hygiene Data'!G87)))</f>
        <v/>
      </c>
      <c r="EA93" s="392" t="str">
        <f ca="1">+IF(OFFSET('Hygiene Data'!$H$11,0,10*ROW('Hygiene Data'!H87))="","",OFFSET('Hygiene Data'!$H$11,0,10*ROW('Hygiene Data'!H87)))</f>
        <v/>
      </c>
      <c r="EB93" s="392" t="str">
        <f ca="1">+IF(OFFSET('Hygiene Data'!$H$12,0,10*ROW('Hygiene Data'!H87))="","",OFFSET('Hygiene Data'!$H$12,0,10*ROW('Hygiene Data'!H87)))</f>
        <v/>
      </c>
      <c r="EC93" s="392" t="str">
        <f ca="1">+IF(OFFSET('Hygiene Data'!$H$13,0,10*ROW('Hygiene Data'!H87))="","",OFFSET('Hygiene Data'!$H$13,0,10*ROW('Hygiene Data'!H87)))</f>
        <v/>
      </c>
      <c r="ED93" s="392" t="str">
        <f ca="1">+IF(OFFSET('Hygiene Data'!$I$11,0,10*ROW('Hygiene Data'!I87))="","",OFFSET('Hygiene Data'!$I$11,0,10*ROW('Hygiene Data'!I87)))</f>
        <v/>
      </c>
      <c r="EE93" s="392" t="str">
        <f ca="1">+IF(OFFSET('Hygiene Data'!$I$12,0,10*ROW('Hygiene Data'!I87))="","",OFFSET('Hygiene Data'!$I$12,0,10*ROW('Hygiene Data'!I87)))</f>
        <v/>
      </c>
      <c r="EF93" s="392" t="str">
        <f ca="1">+IF(OFFSET('Hygiene Data'!$I$13,0,10*ROW('Hygiene Data'!I87))="","",OFFSET('Hygiene Data'!$I$13,0,10*ROW('Hygiene Data'!I87)))</f>
        <v/>
      </c>
    </row>
    <row r="94" spans="1:136" x14ac:dyDescent="0.25">
      <c r="A94" s="501" t="str">
        <f ca="1">+IF(OFFSET('Water Data'!$B$2,0,10*ROW('Water Data'!E88))="","",OFFSET('Water Data'!$B$2,0,10*ROW('Water Data'!E88)))</f>
        <v/>
      </c>
      <c r="B94" s="50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8" t="str">
        <f t="shared" ca="1" si="1"/>
        <v/>
      </c>
      <c r="D94" s="52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2" t="str">
        <f ca="1">+IF(OFFSET('Water Data'!$D$27,0,10*ROW('Water Data'!D88))="","",OFFSET('Water Data'!$D$27,0,10*ROW('Water Data'!D88)))</f>
        <v/>
      </c>
      <c r="BT94" s="392" t="str">
        <f ca="1">+IF(OFFSET('Water Data'!$D$28,0,10*ROW('Water Data'!D88))="","",OFFSET('Water Data'!$D$28,0,10*ROW('Water Data'!D88)))</f>
        <v/>
      </c>
      <c r="BU94" s="392" t="str">
        <f ca="1">+IF(OFFSET('Water Data'!$D$29,0,10*ROW('Water Data'!D88))="","",OFFSET('Water Data'!$D$29,0,10*ROW('Water Data'!D88)))</f>
        <v/>
      </c>
      <c r="BV94" s="392" t="str">
        <f ca="1">+IF(OFFSET('Water Data'!$E$27,0,10*ROW('Water Data'!E88))="","",OFFSET('Water Data'!$E$27,0,10*ROW('Water Data'!E88)))</f>
        <v/>
      </c>
      <c r="BW94" s="392" t="str">
        <f ca="1">+IF(OFFSET('Water Data'!$E$28,0,10*ROW('Water Data'!E88))="","",OFFSET('Water Data'!$E$28,0,10*ROW('Water Data'!E88)))</f>
        <v/>
      </c>
      <c r="BX94" s="392" t="str">
        <f ca="1">+IF(OFFSET('Water Data'!$E$29,0,10*ROW('Water Data'!E88))="","",OFFSET('Water Data'!$E$29,0,10*ROW('Water Data'!E88)))</f>
        <v/>
      </c>
      <c r="BY94" s="392" t="str">
        <f ca="1">+IF(OFFSET('Water Data'!$F$27,0,10*ROW('Water Data'!F88))="","",OFFSET('Water Data'!$F$27,0,10*ROW('Water Data'!F88)))</f>
        <v/>
      </c>
      <c r="BZ94" s="392" t="str">
        <f ca="1">+IF(OFFSET('Water Data'!$F$28,0,10*ROW('Water Data'!F88))="","",OFFSET('Water Data'!$F$28,0,10*ROW('Water Data'!F88)))</f>
        <v/>
      </c>
      <c r="CA94" s="392" t="str">
        <f ca="1">+IF(OFFSET('Water Data'!$F$29,0,10*ROW('Water Data'!F88))="","",OFFSET('Water Data'!$F$29,0,10*ROW('Water Data'!F88)))</f>
        <v/>
      </c>
      <c r="CB94" s="392" t="str">
        <f ca="1">+IF(OFFSET('Water Data'!$G$27,0,10*ROW('Water Data'!G88))="","",OFFSET('Water Data'!$G$27,0,10*ROW('Water Data'!G88)))</f>
        <v/>
      </c>
      <c r="CC94" s="392" t="str">
        <f ca="1">+IF(OFFSET('Water Data'!$G$28,0,10*ROW('Water Data'!G88))="","",OFFSET('Water Data'!$G$28,0,10*ROW('Water Data'!G88)))</f>
        <v/>
      </c>
      <c r="CD94" s="392" t="str">
        <f ca="1">+IF(OFFSET('Water Data'!$G$29,0,10*ROW('Water Data'!G88))="","",OFFSET('Water Data'!$G$29,0,10*ROW('Water Data'!G88)))</f>
        <v/>
      </c>
      <c r="CE94" s="392" t="str">
        <f ca="1">+IF(OFFSET('Water Data'!$H$27,0,10*ROW('Water Data'!H88))="","",OFFSET('Water Data'!$H$27,0,10*ROW('Water Data'!H88)))</f>
        <v/>
      </c>
      <c r="CF94" s="392" t="str">
        <f ca="1">+IF(OFFSET('Water Data'!$H$28,0,10*ROW('Water Data'!H88))="","",OFFSET('Water Data'!$H$28,0,10*ROW('Water Data'!H88)))</f>
        <v/>
      </c>
      <c r="CG94" s="392" t="str">
        <f ca="1">+IF(OFFSET('Water Data'!$H$29,0,10*ROW('Water Data'!H88))="","",OFFSET('Water Data'!$H$29,0,10*ROW('Water Data'!H88)))</f>
        <v/>
      </c>
      <c r="CH94" s="392" t="str">
        <f ca="1">+IF(OFFSET('Water Data'!$I$27,0,10*ROW('Water Data'!I88))="","",OFFSET('Water Data'!$I$27,0,10*ROW('Water Data'!I88)))</f>
        <v/>
      </c>
      <c r="CI94" s="392" t="str">
        <f ca="1">+IF(OFFSET('Water Data'!$I$28,0,10*ROW('Water Data'!I88))="","",OFFSET('Water Data'!$I$28,0,10*ROW('Water Data'!I88)))</f>
        <v/>
      </c>
      <c r="CJ94" s="392" t="str">
        <f ca="1">+IF(OFFSET('Water Data'!$I$29,0,10*ROW('Water Data'!I88))="","",OFFSET('Water Data'!$I$29,0,10*ROW('Water Data'!I88)))</f>
        <v/>
      </c>
      <c r="CK94" s="392" t="str">
        <f ca="1">+IF(OFFSET('Sanitation Data'!$D$28,0,10*ROW('Sanitation Data'!D88))="","",OFFSET('Sanitation Data'!$D$28,0,10*ROW('Sanitation Data'!D88)))</f>
        <v/>
      </c>
      <c r="CL94" s="392" t="str">
        <f ca="1">+IF(OFFSET('Sanitation Data'!$D$29,0,10*ROW('Sanitation Data'!D88))="","",OFFSET('Sanitation Data'!$D$29,0,10*ROW('Sanitation Data'!D88)))</f>
        <v/>
      </c>
      <c r="CM94" s="392" t="str">
        <f ca="1">+IF(OFFSET('Sanitation Data'!$D$30,0,10*ROW('Sanitation Data'!D88))="","",OFFSET('Sanitation Data'!$D$30,0,10*ROW('Sanitation Data'!D88)))</f>
        <v/>
      </c>
      <c r="CN94" s="392" t="str">
        <f ca="1">+IF(OFFSET('Sanitation Data'!$D$31,0,10*ROW('Sanitation Data'!D88))="","",OFFSET('Sanitation Data'!$D$31,0,10*ROW('Sanitation Data'!D88)))</f>
        <v/>
      </c>
      <c r="CO94" s="392" t="str">
        <f ca="1">+IF(OFFSET('Sanitation Data'!$D$32,0,10*ROW('Sanitation Data'!D88))="","",OFFSET('Sanitation Data'!$D$32,0,10*ROW('Sanitation Data'!D88)))</f>
        <v/>
      </c>
      <c r="CP94" s="392" t="str">
        <f ca="1">+IF(OFFSET('Sanitation Data'!$E$28,0,10*ROW('Sanitation Data'!E88))="","",OFFSET('Sanitation Data'!$E$28,0,10*ROW('Sanitation Data'!E88)))</f>
        <v/>
      </c>
      <c r="CQ94" s="392" t="str">
        <f ca="1">+IF(OFFSET('Sanitation Data'!$E$29,0,10*ROW('Sanitation Data'!E88))="","",OFFSET('Sanitation Data'!$E$29,0,10*ROW('Sanitation Data'!E88)))</f>
        <v/>
      </c>
      <c r="CR94" s="392" t="str">
        <f ca="1">+IF(OFFSET('Sanitation Data'!$E$30,0,10*ROW('Sanitation Data'!E88))="","",OFFSET('Sanitation Data'!$E$30,0,10*ROW('Sanitation Data'!E88)))</f>
        <v/>
      </c>
      <c r="CS94" s="392" t="str">
        <f ca="1">+IF(OFFSET('Sanitation Data'!$E$31,0,10*ROW('Sanitation Data'!E88))="","",OFFSET('Sanitation Data'!$E$31,0,10*ROW('Sanitation Data'!E88)))</f>
        <v/>
      </c>
      <c r="CT94" s="392" t="str">
        <f ca="1">+IF(OFFSET('Sanitation Data'!$E$32,0,10*ROW('Sanitation Data'!E88))="","",OFFSET('Sanitation Data'!$E$32,0,10*ROW('Sanitation Data'!E88)))</f>
        <v/>
      </c>
      <c r="CU94" s="392" t="str">
        <f ca="1">+IF(OFFSET('Sanitation Data'!$F$28,0,10*ROW('Sanitation Data'!F88))="","",OFFSET('Sanitation Data'!$F$28,0,10*ROW('Sanitation Data'!F88)))</f>
        <v/>
      </c>
      <c r="CV94" s="392" t="str">
        <f ca="1">+IF(OFFSET('Sanitation Data'!$F$29,0,10*ROW('Sanitation Data'!F88))="","",OFFSET('Sanitation Data'!$F$29,0,10*ROW('Sanitation Data'!F88)))</f>
        <v/>
      </c>
      <c r="CW94" s="392" t="str">
        <f ca="1">+IF(OFFSET('Sanitation Data'!$F$30,0,10*ROW('Sanitation Data'!F88))="","",OFFSET('Sanitation Data'!$F$30,0,10*ROW('Sanitation Data'!F88)))</f>
        <v/>
      </c>
      <c r="CX94" s="392" t="str">
        <f ca="1">+IF(OFFSET('Sanitation Data'!$F$31,0,10*ROW('Sanitation Data'!F88))="","",OFFSET('Sanitation Data'!$F$31,0,10*ROW('Sanitation Data'!F88)))</f>
        <v/>
      </c>
      <c r="CY94" s="392" t="str">
        <f ca="1">+IF(OFFSET('Sanitation Data'!$F$32,0,10*ROW('Sanitation Data'!F88))="","",OFFSET('Sanitation Data'!$F$32,0,10*ROW('Sanitation Data'!F88)))</f>
        <v/>
      </c>
      <c r="CZ94" s="392" t="str">
        <f ca="1">+IF(OFFSET('Sanitation Data'!$G$28,0,10*ROW('Sanitation Data'!G88))="","",OFFSET('Sanitation Data'!$G$28,0,10*ROW('Sanitation Data'!G88)))</f>
        <v/>
      </c>
      <c r="DA94" s="392" t="str">
        <f ca="1">+IF(OFFSET('Sanitation Data'!$G$29,0,10*ROW('Sanitation Data'!G88))="","",OFFSET('Sanitation Data'!$G$29,0,10*ROW('Sanitation Data'!G88)))</f>
        <v/>
      </c>
      <c r="DB94" s="392" t="str">
        <f ca="1">+IF(OFFSET('Sanitation Data'!$G$30,0,10*ROW('Sanitation Data'!G88))="","",OFFSET('Sanitation Data'!$G$30,0,10*ROW('Sanitation Data'!G88)))</f>
        <v/>
      </c>
      <c r="DC94" s="392" t="str">
        <f ca="1">+IF(OFFSET('Sanitation Data'!$G$31,0,10*ROW('Sanitation Data'!G88))="","",OFFSET('Sanitation Data'!$G$31,0,10*ROW('Sanitation Data'!G88)))</f>
        <v/>
      </c>
      <c r="DD94" s="392" t="str">
        <f ca="1">+IF(OFFSET('Sanitation Data'!$G$32,0,10*ROW('Sanitation Data'!G88))="","",OFFSET('Sanitation Data'!$G$32,0,10*ROW('Sanitation Data'!G88)))</f>
        <v/>
      </c>
      <c r="DE94" s="392" t="str">
        <f ca="1">+IF(OFFSET('Sanitation Data'!$H$28,0,10*ROW('Sanitation Data'!H88))="","",OFFSET('Sanitation Data'!$H$28,0,10*ROW('Sanitation Data'!H88)))</f>
        <v/>
      </c>
      <c r="DF94" s="392" t="str">
        <f ca="1">+IF(OFFSET('Sanitation Data'!$H$29,0,10*ROW('Sanitation Data'!H88))="","",OFFSET('Sanitation Data'!$H$29,0,10*ROW('Sanitation Data'!H88)))</f>
        <v/>
      </c>
      <c r="DG94" s="392" t="str">
        <f ca="1">+IF(OFFSET('Sanitation Data'!$H$30,0,10*ROW('Sanitation Data'!H88))="","",OFFSET('Sanitation Data'!$H$30,0,10*ROW('Sanitation Data'!H88)))</f>
        <v/>
      </c>
      <c r="DH94" s="392" t="str">
        <f ca="1">+IF(OFFSET('Sanitation Data'!$H$31,0,10*ROW('Sanitation Data'!H88))="","",OFFSET('Sanitation Data'!$H$31,0,10*ROW('Sanitation Data'!H88)))</f>
        <v/>
      </c>
      <c r="DI94" s="392" t="str">
        <f ca="1">+IF(OFFSET('Sanitation Data'!$H$32,0,10*ROW('Sanitation Data'!H88))="","",OFFSET('Sanitation Data'!$H$32,0,10*ROW('Sanitation Data'!H88)))</f>
        <v/>
      </c>
      <c r="DJ94" s="392" t="str">
        <f ca="1">+IF(OFFSET('Sanitation Data'!$I$28,0,10*ROW('Sanitation Data'!I88))="","",OFFSET('Sanitation Data'!$I$28,0,10*ROW('Sanitation Data'!I88)))</f>
        <v/>
      </c>
      <c r="DK94" s="392" t="str">
        <f ca="1">+IF(OFFSET('Sanitation Data'!$I$29,0,10*ROW('Sanitation Data'!I88))="","",OFFSET('Sanitation Data'!$I$29,0,10*ROW('Sanitation Data'!I88)))</f>
        <v/>
      </c>
      <c r="DL94" s="392" t="str">
        <f ca="1">+IF(OFFSET('Sanitation Data'!$I$30,0,10*ROW('Sanitation Data'!I88))="","",OFFSET('Sanitation Data'!$I$30,0,10*ROW('Sanitation Data'!I88)))</f>
        <v/>
      </c>
      <c r="DM94" s="392" t="str">
        <f ca="1">+IF(OFFSET('Sanitation Data'!$I$31,0,10*ROW('Sanitation Data'!I88))="","",OFFSET('Sanitation Data'!$I$31,0,10*ROW('Sanitation Data'!I88)))</f>
        <v/>
      </c>
      <c r="DN94" s="392" t="str">
        <f ca="1">+IF(OFFSET('Sanitation Data'!$I$32,0,10*ROW('Sanitation Data'!I88))="","",OFFSET('Sanitation Data'!$I$32,0,10*ROW('Sanitation Data'!I88)))</f>
        <v/>
      </c>
      <c r="DO94" s="392" t="str">
        <f ca="1">+IF(OFFSET('Hygiene Data'!$D$11,0,10*ROW('Hygiene Data'!D88))="","",OFFSET('Hygiene Data'!$D$11,0,10*ROW('Hygiene Data'!D88)))</f>
        <v/>
      </c>
      <c r="DP94" s="392" t="str">
        <f ca="1">+IF(OFFSET('Hygiene Data'!$D$12,0,10*ROW('Hygiene Data'!D88))="","",OFFSET('Hygiene Data'!$D$12,0,10*ROW('Hygiene Data'!D88)))</f>
        <v/>
      </c>
      <c r="DQ94" s="392" t="str">
        <f ca="1">+IF(OFFSET('Hygiene Data'!$D$13,0,10*ROW('Hygiene Data'!D88))="","",OFFSET('Hygiene Data'!$D$13,0,10*ROW('Hygiene Data'!D88)))</f>
        <v/>
      </c>
      <c r="DR94" s="392" t="str">
        <f ca="1">+IF(OFFSET('Hygiene Data'!$E$11,0,10*ROW('Hygiene Data'!E88))="","",OFFSET('Hygiene Data'!$E$11,0,10*ROW('Hygiene Data'!E88)))</f>
        <v/>
      </c>
      <c r="DS94" s="392" t="str">
        <f ca="1">+IF(OFFSET('Hygiene Data'!$E$12,0,10*ROW('Hygiene Data'!E88))="","",OFFSET('Hygiene Data'!$E$12,0,10*ROW('Hygiene Data'!E88)))</f>
        <v/>
      </c>
      <c r="DT94" s="392" t="str">
        <f ca="1">+IF(OFFSET('Hygiene Data'!$E$13,0,10*ROW('Hygiene Data'!E88))="","",OFFSET('Hygiene Data'!$E$13,0,10*ROW('Hygiene Data'!E88)))</f>
        <v/>
      </c>
      <c r="DU94" s="392" t="str">
        <f ca="1">+IF(OFFSET('Hygiene Data'!$F$11,0,10*ROW('Hygiene Data'!F88))="","",OFFSET('Hygiene Data'!$F$11,0,10*ROW('Hygiene Data'!F88)))</f>
        <v/>
      </c>
      <c r="DV94" s="392" t="str">
        <f ca="1">+IF(OFFSET('Hygiene Data'!$F$12,0,10*ROW('Hygiene Data'!F88))="","",OFFSET('Hygiene Data'!$F$12,0,10*ROW('Hygiene Data'!F88)))</f>
        <v/>
      </c>
      <c r="DW94" s="392" t="str">
        <f ca="1">+IF(OFFSET('Hygiene Data'!$F$13,0,10*ROW('Hygiene Data'!F88))="","",OFFSET('Hygiene Data'!$F$13,0,10*ROW('Hygiene Data'!F88)))</f>
        <v/>
      </c>
      <c r="DX94" s="392" t="str">
        <f ca="1">+IF(OFFSET('Hygiene Data'!$G$11,0,10*ROW('Hygiene Data'!G88))="","",OFFSET('Hygiene Data'!$G$11,0,10*ROW('Hygiene Data'!G88)))</f>
        <v/>
      </c>
      <c r="DY94" s="392" t="str">
        <f ca="1">+IF(OFFSET('Hygiene Data'!$G$12,0,10*ROW('Hygiene Data'!G88))="","",OFFSET('Hygiene Data'!$G$12,0,10*ROW('Hygiene Data'!G88)))</f>
        <v/>
      </c>
      <c r="DZ94" s="392" t="str">
        <f ca="1">+IF(OFFSET('Hygiene Data'!$G$13,0,10*ROW('Hygiene Data'!G88))="","",OFFSET('Hygiene Data'!$G$13,0,10*ROW('Hygiene Data'!G88)))</f>
        <v/>
      </c>
      <c r="EA94" s="392" t="str">
        <f ca="1">+IF(OFFSET('Hygiene Data'!$H$11,0,10*ROW('Hygiene Data'!H88))="","",OFFSET('Hygiene Data'!$H$11,0,10*ROW('Hygiene Data'!H88)))</f>
        <v/>
      </c>
      <c r="EB94" s="392" t="str">
        <f ca="1">+IF(OFFSET('Hygiene Data'!$H$12,0,10*ROW('Hygiene Data'!H88))="","",OFFSET('Hygiene Data'!$H$12,0,10*ROW('Hygiene Data'!H88)))</f>
        <v/>
      </c>
      <c r="EC94" s="392" t="str">
        <f ca="1">+IF(OFFSET('Hygiene Data'!$H$13,0,10*ROW('Hygiene Data'!H88))="","",OFFSET('Hygiene Data'!$H$13,0,10*ROW('Hygiene Data'!H88)))</f>
        <v/>
      </c>
      <c r="ED94" s="392" t="str">
        <f ca="1">+IF(OFFSET('Hygiene Data'!$I$11,0,10*ROW('Hygiene Data'!I88))="","",OFFSET('Hygiene Data'!$I$11,0,10*ROW('Hygiene Data'!I88)))</f>
        <v/>
      </c>
      <c r="EE94" s="392" t="str">
        <f ca="1">+IF(OFFSET('Hygiene Data'!$I$12,0,10*ROW('Hygiene Data'!I88))="","",OFFSET('Hygiene Data'!$I$12,0,10*ROW('Hygiene Data'!I88)))</f>
        <v/>
      </c>
      <c r="EF94" s="392" t="str">
        <f ca="1">+IF(OFFSET('Hygiene Data'!$I$13,0,10*ROW('Hygiene Data'!I88))="","",OFFSET('Hygiene Data'!$I$13,0,10*ROW('Hygiene Data'!I88)))</f>
        <v/>
      </c>
    </row>
    <row r="95" spans="1:136" x14ac:dyDescent="0.25">
      <c r="A95" s="501" t="str">
        <f ca="1">+IF(OFFSET('Water Data'!$B$2,0,10*ROW('Water Data'!E89))="","",OFFSET('Water Data'!$B$2,0,10*ROW('Water Data'!E89)))</f>
        <v/>
      </c>
      <c r="B95" s="50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8" t="str">
        <f t="shared" ca="1" si="1"/>
        <v/>
      </c>
      <c r="D95" s="52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2" t="str">
        <f ca="1">+IF(OFFSET('Water Data'!$D$27,0,10*ROW('Water Data'!D89))="","",OFFSET('Water Data'!$D$27,0,10*ROW('Water Data'!D89)))</f>
        <v/>
      </c>
      <c r="BT95" s="392" t="str">
        <f ca="1">+IF(OFFSET('Water Data'!$D$28,0,10*ROW('Water Data'!D89))="","",OFFSET('Water Data'!$D$28,0,10*ROW('Water Data'!D89)))</f>
        <v/>
      </c>
      <c r="BU95" s="392" t="str">
        <f ca="1">+IF(OFFSET('Water Data'!$D$29,0,10*ROW('Water Data'!D89))="","",OFFSET('Water Data'!$D$29,0,10*ROW('Water Data'!D89)))</f>
        <v/>
      </c>
      <c r="BV95" s="392" t="str">
        <f ca="1">+IF(OFFSET('Water Data'!$E$27,0,10*ROW('Water Data'!E89))="","",OFFSET('Water Data'!$E$27,0,10*ROW('Water Data'!E89)))</f>
        <v/>
      </c>
      <c r="BW95" s="392" t="str">
        <f ca="1">+IF(OFFSET('Water Data'!$E$28,0,10*ROW('Water Data'!E89))="","",OFFSET('Water Data'!$E$28,0,10*ROW('Water Data'!E89)))</f>
        <v/>
      </c>
      <c r="BX95" s="392" t="str">
        <f ca="1">+IF(OFFSET('Water Data'!$E$29,0,10*ROW('Water Data'!E89))="","",OFFSET('Water Data'!$E$29,0,10*ROW('Water Data'!E89)))</f>
        <v/>
      </c>
      <c r="BY95" s="392" t="str">
        <f ca="1">+IF(OFFSET('Water Data'!$F$27,0,10*ROW('Water Data'!F89))="","",OFFSET('Water Data'!$F$27,0,10*ROW('Water Data'!F89)))</f>
        <v/>
      </c>
      <c r="BZ95" s="392" t="str">
        <f ca="1">+IF(OFFSET('Water Data'!$F$28,0,10*ROW('Water Data'!F89))="","",OFFSET('Water Data'!$F$28,0,10*ROW('Water Data'!F89)))</f>
        <v/>
      </c>
      <c r="CA95" s="392" t="str">
        <f ca="1">+IF(OFFSET('Water Data'!$F$29,0,10*ROW('Water Data'!F89))="","",OFFSET('Water Data'!$F$29,0,10*ROW('Water Data'!F89)))</f>
        <v/>
      </c>
      <c r="CB95" s="392" t="str">
        <f ca="1">+IF(OFFSET('Water Data'!$G$27,0,10*ROW('Water Data'!G89))="","",OFFSET('Water Data'!$G$27,0,10*ROW('Water Data'!G89)))</f>
        <v/>
      </c>
      <c r="CC95" s="392" t="str">
        <f ca="1">+IF(OFFSET('Water Data'!$G$28,0,10*ROW('Water Data'!G89))="","",OFFSET('Water Data'!$G$28,0,10*ROW('Water Data'!G89)))</f>
        <v/>
      </c>
      <c r="CD95" s="392" t="str">
        <f ca="1">+IF(OFFSET('Water Data'!$G$29,0,10*ROW('Water Data'!G89))="","",OFFSET('Water Data'!$G$29,0,10*ROW('Water Data'!G89)))</f>
        <v/>
      </c>
      <c r="CE95" s="392" t="str">
        <f ca="1">+IF(OFFSET('Water Data'!$H$27,0,10*ROW('Water Data'!H89))="","",OFFSET('Water Data'!$H$27,0,10*ROW('Water Data'!H89)))</f>
        <v/>
      </c>
      <c r="CF95" s="392" t="str">
        <f ca="1">+IF(OFFSET('Water Data'!$H$28,0,10*ROW('Water Data'!H89))="","",OFFSET('Water Data'!$H$28,0,10*ROW('Water Data'!H89)))</f>
        <v/>
      </c>
      <c r="CG95" s="392" t="str">
        <f ca="1">+IF(OFFSET('Water Data'!$H$29,0,10*ROW('Water Data'!H89))="","",OFFSET('Water Data'!$H$29,0,10*ROW('Water Data'!H89)))</f>
        <v/>
      </c>
      <c r="CH95" s="392" t="str">
        <f ca="1">+IF(OFFSET('Water Data'!$I$27,0,10*ROW('Water Data'!I89))="","",OFFSET('Water Data'!$I$27,0,10*ROW('Water Data'!I89)))</f>
        <v/>
      </c>
      <c r="CI95" s="392" t="str">
        <f ca="1">+IF(OFFSET('Water Data'!$I$28,0,10*ROW('Water Data'!I89))="","",OFFSET('Water Data'!$I$28,0,10*ROW('Water Data'!I89)))</f>
        <v/>
      </c>
      <c r="CJ95" s="392" t="str">
        <f ca="1">+IF(OFFSET('Water Data'!$I$29,0,10*ROW('Water Data'!I89))="","",OFFSET('Water Data'!$I$29,0,10*ROW('Water Data'!I89)))</f>
        <v/>
      </c>
      <c r="CK95" s="392" t="str">
        <f ca="1">+IF(OFFSET('Sanitation Data'!$D$28,0,10*ROW('Sanitation Data'!D89))="","",OFFSET('Sanitation Data'!$D$28,0,10*ROW('Sanitation Data'!D89)))</f>
        <v/>
      </c>
      <c r="CL95" s="392" t="str">
        <f ca="1">+IF(OFFSET('Sanitation Data'!$D$29,0,10*ROW('Sanitation Data'!D89))="","",OFFSET('Sanitation Data'!$D$29,0,10*ROW('Sanitation Data'!D89)))</f>
        <v/>
      </c>
      <c r="CM95" s="392" t="str">
        <f ca="1">+IF(OFFSET('Sanitation Data'!$D$30,0,10*ROW('Sanitation Data'!D89))="","",OFFSET('Sanitation Data'!$D$30,0,10*ROW('Sanitation Data'!D89)))</f>
        <v/>
      </c>
      <c r="CN95" s="392" t="str">
        <f ca="1">+IF(OFFSET('Sanitation Data'!$D$31,0,10*ROW('Sanitation Data'!D89))="","",OFFSET('Sanitation Data'!$D$31,0,10*ROW('Sanitation Data'!D89)))</f>
        <v/>
      </c>
      <c r="CO95" s="392" t="str">
        <f ca="1">+IF(OFFSET('Sanitation Data'!$D$32,0,10*ROW('Sanitation Data'!D89))="","",OFFSET('Sanitation Data'!$D$32,0,10*ROW('Sanitation Data'!D89)))</f>
        <v/>
      </c>
      <c r="CP95" s="392" t="str">
        <f ca="1">+IF(OFFSET('Sanitation Data'!$E$28,0,10*ROW('Sanitation Data'!E89))="","",OFFSET('Sanitation Data'!$E$28,0,10*ROW('Sanitation Data'!E89)))</f>
        <v/>
      </c>
      <c r="CQ95" s="392" t="str">
        <f ca="1">+IF(OFFSET('Sanitation Data'!$E$29,0,10*ROW('Sanitation Data'!E89))="","",OFFSET('Sanitation Data'!$E$29,0,10*ROW('Sanitation Data'!E89)))</f>
        <v/>
      </c>
      <c r="CR95" s="392" t="str">
        <f ca="1">+IF(OFFSET('Sanitation Data'!$E$30,0,10*ROW('Sanitation Data'!E89))="","",OFFSET('Sanitation Data'!$E$30,0,10*ROW('Sanitation Data'!E89)))</f>
        <v/>
      </c>
      <c r="CS95" s="392" t="str">
        <f ca="1">+IF(OFFSET('Sanitation Data'!$E$31,0,10*ROW('Sanitation Data'!E89))="","",OFFSET('Sanitation Data'!$E$31,0,10*ROW('Sanitation Data'!E89)))</f>
        <v/>
      </c>
      <c r="CT95" s="392" t="str">
        <f ca="1">+IF(OFFSET('Sanitation Data'!$E$32,0,10*ROW('Sanitation Data'!E89))="","",OFFSET('Sanitation Data'!$E$32,0,10*ROW('Sanitation Data'!E89)))</f>
        <v/>
      </c>
      <c r="CU95" s="392" t="str">
        <f ca="1">+IF(OFFSET('Sanitation Data'!$F$28,0,10*ROW('Sanitation Data'!F89))="","",OFFSET('Sanitation Data'!$F$28,0,10*ROW('Sanitation Data'!F89)))</f>
        <v/>
      </c>
      <c r="CV95" s="392" t="str">
        <f ca="1">+IF(OFFSET('Sanitation Data'!$F$29,0,10*ROW('Sanitation Data'!F89))="","",OFFSET('Sanitation Data'!$F$29,0,10*ROW('Sanitation Data'!F89)))</f>
        <v/>
      </c>
      <c r="CW95" s="392" t="str">
        <f ca="1">+IF(OFFSET('Sanitation Data'!$F$30,0,10*ROW('Sanitation Data'!F89))="","",OFFSET('Sanitation Data'!$F$30,0,10*ROW('Sanitation Data'!F89)))</f>
        <v/>
      </c>
      <c r="CX95" s="392" t="str">
        <f ca="1">+IF(OFFSET('Sanitation Data'!$F$31,0,10*ROW('Sanitation Data'!F89))="","",OFFSET('Sanitation Data'!$F$31,0,10*ROW('Sanitation Data'!F89)))</f>
        <v/>
      </c>
      <c r="CY95" s="392" t="str">
        <f ca="1">+IF(OFFSET('Sanitation Data'!$F$32,0,10*ROW('Sanitation Data'!F89))="","",OFFSET('Sanitation Data'!$F$32,0,10*ROW('Sanitation Data'!F89)))</f>
        <v/>
      </c>
      <c r="CZ95" s="392" t="str">
        <f ca="1">+IF(OFFSET('Sanitation Data'!$G$28,0,10*ROW('Sanitation Data'!G89))="","",OFFSET('Sanitation Data'!$G$28,0,10*ROW('Sanitation Data'!G89)))</f>
        <v/>
      </c>
      <c r="DA95" s="392" t="str">
        <f ca="1">+IF(OFFSET('Sanitation Data'!$G$29,0,10*ROW('Sanitation Data'!G89))="","",OFFSET('Sanitation Data'!$G$29,0,10*ROW('Sanitation Data'!G89)))</f>
        <v/>
      </c>
      <c r="DB95" s="392" t="str">
        <f ca="1">+IF(OFFSET('Sanitation Data'!$G$30,0,10*ROW('Sanitation Data'!G89))="","",OFFSET('Sanitation Data'!$G$30,0,10*ROW('Sanitation Data'!G89)))</f>
        <v/>
      </c>
      <c r="DC95" s="392" t="str">
        <f ca="1">+IF(OFFSET('Sanitation Data'!$G$31,0,10*ROW('Sanitation Data'!G89))="","",OFFSET('Sanitation Data'!$G$31,0,10*ROW('Sanitation Data'!G89)))</f>
        <v/>
      </c>
      <c r="DD95" s="392" t="str">
        <f ca="1">+IF(OFFSET('Sanitation Data'!$G$32,0,10*ROW('Sanitation Data'!G89))="","",OFFSET('Sanitation Data'!$G$32,0,10*ROW('Sanitation Data'!G89)))</f>
        <v/>
      </c>
      <c r="DE95" s="392" t="str">
        <f ca="1">+IF(OFFSET('Sanitation Data'!$H$28,0,10*ROW('Sanitation Data'!H89))="","",OFFSET('Sanitation Data'!$H$28,0,10*ROW('Sanitation Data'!H89)))</f>
        <v/>
      </c>
      <c r="DF95" s="392" t="str">
        <f ca="1">+IF(OFFSET('Sanitation Data'!$H$29,0,10*ROW('Sanitation Data'!H89))="","",OFFSET('Sanitation Data'!$H$29,0,10*ROW('Sanitation Data'!H89)))</f>
        <v/>
      </c>
      <c r="DG95" s="392" t="str">
        <f ca="1">+IF(OFFSET('Sanitation Data'!$H$30,0,10*ROW('Sanitation Data'!H89))="","",OFFSET('Sanitation Data'!$H$30,0,10*ROW('Sanitation Data'!H89)))</f>
        <v/>
      </c>
      <c r="DH95" s="392" t="str">
        <f ca="1">+IF(OFFSET('Sanitation Data'!$H$31,0,10*ROW('Sanitation Data'!H89))="","",OFFSET('Sanitation Data'!$H$31,0,10*ROW('Sanitation Data'!H89)))</f>
        <v/>
      </c>
      <c r="DI95" s="392" t="str">
        <f ca="1">+IF(OFFSET('Sanitation Data'!$H$32,0,10*ROW('Sanitation Data'!H89))="","",OFFSET('Sanitation Data'!$H$32,0,10*ROW('Sanitation Data'!H89)))</f>
        <v/>
      </c>
      <c r="DJ95" s="392" t="str">
        <f ca="1">+IF(OFFSET('Sanitation Data'!$I$28,0,10*ROW('Sanitation Data'!I89))="","",OFFSET('Sanitation Data'!$I$28,0,10*ROW('Sanitation Data'!I89)))</f>
        <v/>
      </c>
      <c r="DK95" s="392" t="str">
        <f ca="1">+IF(OFFSET('Sanitation Data'!$I$29,0,10*ROW('Sanitation Data'!I89))="","",OFFSET('Sanitation Data'!$I$29,0,10*ROW('Sanitation Data'!I89)))</f>
        <v/>
      </c>
      <c r="DL95" s="392" t="str">
        <f ca="1">+IF(OFFSET('Sanitation Data'!$I$30,0,10*ROW('Sanitation Data'!I89))="","",OFFSET('Sanitation Data'!$I$30,0,10*ROW('Sanitation Data'!I89)))</f>
        <v/>
      </c>
      <c r="DM95" s="392" t="str">
        <f ca="1">+IF(OFFSET('Sanitation Data'!$I$31,0,10*ROW('Sanitation Data'!I89))="","",OFFSET('Sanitation Data'!$I$31,0,10*ROW('Sanitation Data'!I89)))</f>
        <v/>
      </c>
      <c r="DN95" s="392" t="str">
        <f ca="1">+IF(OFFSET('Sanitation Data'!$I$32,0,10*ROW('Sanitation Data'!I89))="","",OFFSET('Sanitation Data'!$I$32,0,10*ROW('Sanitation Data'!I89)))</f>
        <v/>
      </c>
      <c r="DO95" s="392" t="str">
        <f ca="1">+IF(OFFSET('Hygiene Data'!$D$11,0,10*ROW('Hygiene Data'!D89))="","",OFFSET('Hygiene Data'!$D$11,0,10*ROW('Hygiene Data'!D89)))</f>
        <v/>
      </c>
      <c r="DP95" s="392" t="str">
        <f ca="1">+IF(OFFSET('Hygiene Data'!$D$12,0,10*ROW('Hygiene Data'!D89))="","",OFFSET('Hygiene Data'!$D$12,0,10*ROW('Hygiene Data'!D89)))</f>
        <v/>
      </c>
      <c r="DQ95" s="392" t="str">
        <f ca="1">+IF(OFFSET('Hygiene Data'!$D$13,0,10*ROW('Hygiene Data'!D89))="","",OFFSET('Hygiene Data'!$D$13,0,10*ROW('Hygiene Data'!D89)))</f>
        <v/>
      </c>
      <c r="DR95" s="392" t="str">
        <f ca="1">+IF(OFFSET('Hygiene Data'!$E$11,0,10*ROW('Hygiene Data'!E89))="","",OFFSET('Hygiene Data'!$E$11,0,10*ROW('Hygiene Data'!E89)))</f>
        <v/>
      </c>
      <c r="DS95" s="392" t="str">
        <f ca="1">+IF(OFFSET('Hygiene Data'!$E$12,0,10*ROW('Hygiene Data'!E89))="","",OFFSET('Hygiene Data'!$E$12,0,10*ROW('Hygiene Data'!E89)))</f>
        <v/>
      </c>
      <c r="DT95" s="392" t="str">
        <f ca="1">+IF(OFFSET('Hygiene Data'!$E$13,0,10*ROW('Hygiene Data'!E89))="","",OFFSET('Hygiene Data'!$E$13,0,10*ROW('Hygiene Data'!E89)))</f>
        <v/>
      </c>
      <c r="DU95" s="392" t="str">
        <f ca="1">+IF(OFFSET('Hygiene Data'!$F$11,0,10*ROW('Hygiene Data'!F89))="","",OFFSET('Hygiene Data'!$F$11,0,10*ROW('Hygiene Data'!F89)))</f>
        <v/>
      </c>
      <c r="DV95" s="392" t="str">
        <f ca="1">+IF(OFFSET('Hygiene Data'!$F$12,0,10*ROW('Hygiene Data'!F89))="","",OFFSET('Hygiene Data'!$F$12,0,10*ROW('Hygiene Data'!F89)))</f>
        <v/>
      </c>
      <c r="DW95" s="392" t="str">
        <f ca="1">+IF(OFFSET('Hygiene Data'!$F$13,0,10*ROW('Hygiene Data'!F89))="","",OFFSET('Hygiene Data'!$F$13,0,10*ROW('Hygiene Data'!F89)))</f>
        <v/>
      </c>
      <c r="DX95" s="392" t="str">
        <f ca="1">+IF(OFFSET('Hygiene Data'!$G$11,0,10*ROW('Hygiene Data'!G89))="","",OFFSET('Hygiene Data'!$G$11,0,10*ROW('Hygiene Data'!G89)))</f>
        <v/>
      </c>
      <c r="DY95" s="392" t="str">
        <f ca="1">+IF(OFFSET('Hygiene Data'!$G$12,0,10*ROW('Hygiene Data'!G89))="","",OFFSET('Hygiene Data'!$G$12,0,10*ROW('Hygiene Data'!G89)))</f>
        <v/>
      </c>
      <c r="DZ95" s="392" t="str">
        <f ca="1">+IF(OFFSET('Hygiene Data'!$G$13,0,10*ROW('Hygiene Data'!G89))="","",OFFSET('Hygiene Data'!$G$13,0,10*ROW('Hygiene Data'!G89)))</f>
        <v/>
      </c>
      <c r="EA95" s="392" t="str">
        <f ca="1">+IF(OFFSET('Hygiene Data'!$H$11,0,10*ROW('Hygiene Data'!H89))="","",OFFSET('Hygiene Data'!$H$11,0,10*ROW('Hygiene Data'!H89)))</f>
        <v/>
      </c>
      <c r="EB95" s="392" t="str">
        <f ca="1">+IF(OFFSET('Hygiene Data'!$H$12,0,10*ROW('Hygiene Data'!H89))="","",OFFSET('Hygiene Data'!$H$12,0,10*ROW('Hygiene Data'!H89)))</f>
        <v/>
      </c>
      <c r="EC95" s="392" t="str">
        <f ca="1">+IF(OFFSET('Hygiene Data'!$H$13,0,10*ROW('Hygiene Data'!H89))="","",OFFSET('Hygiene Data'!$H$13,0,10*ROW('Hygiene Data'!H89)))</f>
        <v/>
      </c>
      <c r="ED95" s="392" t="str">
        <f ca="1">+IF(OFFSET('Hygiene Data'!$I$11,0,10*ROW('Hygiene Data'!I89))="","",OFFSET('Hygiene Data'!$I$11,0,10*ROW('Hygiene Data'!I89)))</f>
        <v/>
      </c>
      <c r="EE95" s="392" t="str">
        <f ca="1">+IF(OFFSET('Hygiene Data'!$I$12,0,10*ROW('Hygiene Data'!I89))="","",OFFSET('Hygiene Data'!$I$12,0,10*ROW('Hygiene Data'!I89)))</f>
        <v/>
      </c>
      <c r="EF95" s="392" t="str">
        <f ca="1">+IF(OFFSET('Hygiene Data'!$I$13,0,10*ROW('Hygiene Data'!I89))="","",OFFSET('Hygiene Data'!$I$13,0,10*ROW('Hygiene Data'!I89)))</f>
        <v/>
      </c>
    </row>
    <row r="96" spans="1:136" x14ac:dyDescent="0.25">
      <c r="A96" s="501" t="str">
        <f ca="1">+IF(OFFSET('Water Data'!$B$2,0,10*ROW('Water Data'!E90))="","",OFFSET('Water Data'!$B$2,0,10*ROW('Water Data'!E90)))</f>
        <v/>
      </c>
      <c r="B96" s="50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8" t="str">
        <f t="shared" ca="1" si="1"/>
        <v/>
      </c>
      <c r="D96" s="52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2" t="str">
        <f ca="1">+IF(OFFSET('Water Data'!$D$27,0,10*ROW('Water Data'!D90))="","",OFFSET('Water Data'!$D$27,0,10*ROW('Water Data'!D90)))</f>
        <v/>
      </c>
      <c r="BT96" s="392" t="str">
        <f ca="1">+IF(OFFSET('Water Data'!$D$28,0,10*ROW('Water Data'!D90))="","",OFFSET('Water Data'!$D$28,0,10*ROW('Water Data'!D90)))</f>
        <v/>
      </c>
      <c r="BU96" s="392" t="str">
        <f ca="1">+IF(OFFSET('Water Data'!$D$29,0,10*ROW('Water Data'!D90))="","",OFFSET('Water Data'!$D$29,0,10*ROW('Water Data'!D90)))</f>
        <v/>
      </c>
      <c r="BV96" s="392" t="str">
        <f ca="1">+IF(OFFSET('Water Data'!$E$27,0,10*ROW('Water Data'!E90))="","",OFFSET('Water Data'!$E$27,0,10*ROW('Water Data'!E90)))</f>
        <v/>
      </c>
      <c r="BW96" s="392" t="str">
        <f ca="1">+IF(OFFSET('Water Data'!$E$28,0,10*ROW('Water Data'!E90))="","",OFFSET('Water Data'!$E$28,0,10*ROW('Water Data'!E90)))</f>
        <v/>
      </c>
      <c r="BX96" s="392" t="str">
        <f ca="1">+IF(OFFSET('Water Data'!$E$29,0,10*ROW('Water Data'!E90))="","",OFFSET('Water Data'!$E$29,0,10*ROW('Water Data'!E90)))</f>
        <v/>
      </c>
      <c r="BY96" s="392" t="str">
        <f ca="1">+IF(OFFSET('Water Data'!$F$27,0,10*ROW('Water Data'!F90))="","",OFFSET('Water Data'!$F$27,0,10*ROW('Water Data'!F90)))</f>
        <v/>
      </c>
      <c r="BZ96" s="392" t="str">
        <f ca="1">+IF(OFFSET('Water Data'!$F$28,0,10*ROW('Water Data'!F90))="","",OFFSET('Water Data'!$F$28,0,10*ROW('Water Data'!F90)))</f>
        <v/>
      </c>
      <c r="CA96" s="392" t="str">
        <f ca="1">+IF(OFFSET('Water Data'!$F$29,0,10*ROW('Water Data'!F90))="","",OFFSET('Water Data'!$F$29,0,10*ROW('Water Data'!F90)))</f>
        <v/>
      </c>
      <c r="CB96" s="392" t="str">
        <f ca="1">+IF(OFFSET('Water Data'!$G$27,0,10*ROW('Water Data'!G90))="","",OFFSET('Water Data'!$G$27,0,10*ROW('Water Data'!G90)))</f>
        <v/>
      </c>
      <c r="CC96" s="392" t="str">
        <f ca="1">+IF(OFFSET('Water Data'!$G$28,0,10*ROW('Water Data'!G90))="","",OFFSET('Water Data'!$G$28,0,10*ROW('Water Data'!G90)))</f>
        <v/>
      </c>
      <c r="CD96" s="392" t="str">
        <f ca="1">+IF(OFFSET('Water Data'!$G$29,0,10*ROW('Water Data'!G90))="","",OFFSET('Water Data'!$G$29,0,10*ROW('Water Data'!G90)))</f>
        <v/>
      </c>
      <c r="CE96" s="392" t="str">
        <f ca="1">+IF(OFFSET('Water Data'!$H$27,0,10*ROW('Water Data'!H90))="","",OFFSET('Water Data'!$H$27,0,10*ROW('Water Data'!H90)))</f>
        <v/>
      </c>
      <c r="CF96" s="392" t="str">
        <f ca="1">+IF(OFFSET('Water Data'!$H$28,0,10*ROW('Water Data'!H90))="","",OFFSET('Water Data'!$H$28,0,10*ROW('Water Data'!H90)))</f>
        <v/>
      </c>
      <c r="CG96" s="392" t="str">
        <f ca="1">+IF(OFFSET('Water Data'!$H$29,0,10*ROW('Water Data'!H90))="","",OFFSET('Water Data'!$H$29,0,10*ROW('Water Data'!H90)))</f>
        <v/>
      </c>
      <c r="CH96" s="392" t="str">
        <f ca="1">+IF(OFFSET('Water Data'!$I$27,0,10*ROW('Water Data'!I90))="","",OFFSET('Water Data'!$I$27,0,10*ROW('Water Data'!I90)))</f>
        <v/>
      </c>
      <c r="CI96" s="392" t="str">
        <f ca="1">+IF(OFFSET('Water Data'!$I$28,0,10*ROW('Water Data'!I90))="","",OFFSET('Water Data'!$I$28,0,10*ROW('Water Data'!I90)))</f>
        <v/>
      </c>
      <c r="CJ96" s="392" t="str">
        <f ca="1">+IF(OFFSET('Water Data'!$I$29,0,10*ROW('Water Data'!I90))="","",OFFSET('Water Data'!$I$29,0,10*ROW('Water Data'!I90)))</f>
        <v/>
      </c>
      <c r="CK96" s="392" t="str">
        <f ca="1">+IF(OFFSET('Sanitation Data'!$D$28,0,10*ROW('Sanitation Data'!D90))="","",OFFSET('Sanitation Data'!$D$28,0,10*ROW('Sanitation Data'!D90)))</f>
        <v/>
      </c>
      <c r="CL96" s="392" t="str">
        <f ca="1">+IF(OFFSET('Sanitation Data'!$D$29,0,10*ROW('Sanitation Data'!D90))="","",OFFSET('Sanitation Data'!$D$29,0,10*ROW('Sanitation Data'!D90)))</f>
        <v/>
      </c>
      <c r="CM96" s="392" t="str">
        <f ca="1">+IF(OFFSET('Sanitation Data'!$D$30,0,10*ROW('Sanitation Data'!D90))="","",OFFSET('Sanitation Data'!$D$30,0,10*ROW('Sanitation Data'!D90)))</f>
        <v/>
      </c>
      <c r="CN96" s="392" t="str">
        <f ca="1">+IF(OFFSET('Sanitation Data'!$D$31,0,10*ROW('Sanitation Data'!D90))="","",OFFSET('Sanitation Data'!$D$31,0,10*ROW('Sanitation Data'!D90)))</f>
        <v/>
      </c>
      <c r="CO96" s="392" t="str">
        <f ca="1">+IF(OFFSET('Sanitation Data'!$D$32,0,10*ROW('Sanitation Data'!D90))="","",OFFSET('Sanitation Data'!$D$32,0,10*ROW('Sanitation Data'!D90)))</f>
        <v/>
      </c>
      <c r="CP96" s="392" t="str">
        <f ca="1">+IF(OFFSET('Sanitation Data'!$E$28,0,10*ROW('Sanitation Data'!E90))="","",OFFSET('Sanitation Data'!$E$28,0,10*ROW('Sanitation Data'!E90)))</f>
        <v/>
      </c>
      <c r="CQ96" s="392" t="str">
        <f ca="1">+IF(OFFSET('Sanitation Data'!$E$29,0,10*ROW('Sanitation Data'!E90))="","",OFFSET('Sanitation Data'!$E$29,0,10*ROW('Sanitation Data'!E90)))</f>
        <v/>
      </c>
      <c r="CR96" s="392" t="str">
        <f ca="1">+IF(OFFSET('Sanitation Data'!$E$30,0,10*ROW('Sanitation Data'!E90))="","",OFFSET('Sanitation Data'!$E$30,0,10*ROW('Sanitation Data'!E90)))</f>
        <v/>
      </c>
      <c r="CS96" s="392" t="str">
        <f ca="1">+IF(OFFSET('Sanitation Data'!$E$31,0,10*ROW('Sanitation Data'!E90))="","",OFFSET('Sanitation Data'!$E$31,0,10*ROW('Sanitation Data'!E90)))</f>
        <v/>
      </c>
      <c r="CT96" s="392" t="str">
        <f ca="1">+IF(OFFSET('Sanitation Data'!$E$32,0,10*ROW('Sanitation Data'!E90))="","",OFFSET('Sanitation Data'!$E$32,0,10*ROW('Sanitation Data'!E90)))</f>
        <v/>
      </c>
      <c r="CU96" s="392" t="str">
        <f ca="1">+IF(OFFSET('Sanitation Data'!$F$28,0,10*ROW('Sanitation Data'!F90))="","",OFFSET('Sanitation Data'!$F$28,0,10*ROW('Sanitation Data'!F90)))</f>
        <v/>
      </c>
      <c r="CV96" s="392" t="str">
        <f ca="1">+IF(OFFSET('Sanitation Data'!$F$29,0,10*ROW('Sanitation Data'!F90))="","",OFFSET('Sanitation Data'!$F$29,0,10*ROW('Sanitation Data'!F90)))</f>
        <v/>
      </c>
      <c r="CW96" s="392" t="str">
        <f ca="1">+IF(OFFSET('Sanitation Data'!$F$30,0,10*ROW('Sanitation Data'!F90))="","",OFFSET('Sanitation Data'!$F$30,0,10*ROW('Sanitation Data'!F90)))</f>
        <v/>
      </c>
      <c r="CX96" s="392" t="str">
        <f ca="1">+IF(OFFSET('Sanitation Data'!$F$31,0,10*ROW('Sanitation Data'!F90))="","",OFFSET('Sanitation Data'!$F$31,0,10*ROW('Sanitation Data'!F90)))</f>
        <v/>
      </c>
      <c r="CY96" s="392" t="str">
        <f ca="1">+IF(OFFSET('Sanitation Data'!$F$32,0,10*ROW('Sanitation Data'!F90))="","",OFFSET('Sanitation Data'!$F$32,0,10*ROW('Sanitation Data'!F90)))</f>
        <v/>
      </c>
      <c r="CZ96" s="392" t="str">
        <f ca="1">+IF(OFFSET('Sanitation Data'!$G$28,0,10*ROW('Sanitation Data'!G90))="","",OFFSET('Sanitation Data'!$G$28,0,10*ROW('Sanitation Data'!G90)))</f>
        <v/>
      </c>
      <c r="DA96" s="392" t="str">
        <f ca="1">+IF(OFFSET('Sanitation Data'!$G$29,0,10*ROW('Sanitation Data'!G90))="","",OFFSET('Sanitation Data'!$G$29,0,10*ROW('Sanitation Data'!G90)))</f>
        <v/>
      </c>
      <c r="DB96" s="392" t="str">
        <f ca="1">+IF(OFFSET('Sanitation Data'!$G$30,0,10*ROW('Sanitation Data'!G90))="","",OFFSET('Sanitation Data'!$G$30,0,10*ROW('Sanitation Data'!G90)))</f>
        <v/>
      </c>
      <c r="DC96" s="392" t="str">
        <f ca="1">+IF(OFFSET('Sanitation Data'!$G$31,0,10*ROW('Sanitation Data'!G90))="","",OFFSET('Sanitation Data'!$G$31,0,10*ROW('Sanitation Data'!G90)))</f>
        <v/>
      </c>
      <c r="DD96" s="392" t="str">
        <f ca="1">+IF(OFFSET('Sanitation Data'!$G$32,0,10*ROW('Sanitation Data'!G90))="","",OFFSET('Sanitation Data'!$G$32,0,10*ROW('Sanitation Data'!G90)))</f>
        <v/>
      </c>
      <c r="DE96" s="392" t="str">
        <f ca="1">+IF(OFFSET('Sanitation Data'!$H$28,0,10*ROW('Sanitation Data'!H90))="","",OFFSET('Sanitation Data'!$H$28,0,10*ROW('Sanitation Data'!H90)))</f>
        <v/>
      </c>
      <c r="DF96" s="392" t="str">
        <f ca="1">+IF(OFFSET('Sanitation Data'!$H$29,0,10*ROW('Sanitation Data'!H90))="","",OFFSET('Sanitation Data'!$H$29,0,10*ROW('Sanitation Data'!H90)))</f>
        <v/>
      </c>
      <c r="DG96" s="392" t="str">
        <f ca="1">+IF(OFFSET('Sanitation Data'!$H$30,0,10*ROW('Sanitation Data'!H90))="","",OFFSET('Sanitation Data'!$H$30,0,10*ROW('Sanitation Data'!H90)))</f>
        <v/>
      </c>
      <c r="DH96" s="392" t="str">
        <f ca="1">+IF(OFFSET('Sanitation Data'!$H$31,0,10*ROW('Sanitation Data'!H90))="","",OFFSET('Sanitation Data'!$H$31,0,10*ROW('Sanitation Data'!H90)))</f>
        <v/>
      </c>
      <c r="DI96" s="392" t="str">
        <f ca="1">+IF(OFFSET('Sanitation Data'!$H$32,0,10*ROW('Sanitation Data'!H90))="","",OFFSET('Sanitation Data'!$H$32,0,10*ROW('Sanitation Data'!H90)))</f>
        <v/>
      </c>
      <c r="DJ96" s="392" t="str">
        <f ca="1">+IF(OFFSET('Sanitation Data'!$I$28,0,10*ROW('Sanitation Data'!I90))="","",OFFSET('Sanitation Data'!$I$28,0,10*ROW('Sanitation Data'!I90)))</f>
        <v/>
      </c>
      <c r="DK96" s="392" t="str">
        <f ca="1">+IF(OFFSET('Sanitation Data'!$I$29,0,10*ROW('Sanitation Data'!I90))="","",OFFSET('Sanitation Data'!$I$29,0,10*ROW('Sanitation Data'!I90)))</f>
        <v/>
      </c>
      <c r="DL96" s="392" t="str">
        <f ca="1">+IF(OFFSET('Sanitation Data'!$I$30,0,10*ROW('Sanitation Data'!I90))="","",OFFSET('Sanitation Data'!$I$30,0,10*ROW('Sanitation Data'!I90)))</f>
        <v/>
      </c>
      <c r="DM96" s="392" t="str">
        <f ca="1">+IF(OFFSET('Sanitation Data'!$I$31,0,10*ROW('Sanitation Data'!I90))="","",OFFSET('Sanitation Data'!$I$31,0,10*ROW('Sanitation Data'!I90)))</f>
        <v/>
      </c>
      <c r="DN96" s="392" t="str">
        <f ca="1">+IF(OFFSET('Sanitation Data'!$I$32,0,10*ROW('Sanitation Data'!I90))="","",OFFSET('Sanitation Data'!$I$32,0,10*ROW('Sanitation Data'!I90)))</f>
        <v/>
      </c>
      <c r="DO96" s="392" t="str">
        <f ca="1">+IF(OFFSET('Hygiene Data'!$D$11,0,10*ROW('Hygiene Data'!D90))="","",OFFSET('Hygiene Data'!$D$11,0,10*ROW('Hygiene Data'!D90)))</f>
        <v/>
      </c>
      <c r="DP96" s="392" t="str">
        <f ca="1">+IF(OFFSET('Hygiene Data'!$D$12,0,10*ROW('Hygiene Data'!D90))="","",OFFSET('Hygiene Data'!$D$12,0,10*ROW('Hygiene Data'!D90)))</f>
        <v/>
      </c>
      <c r="DQ96" s="392" t="str">
        <f ca="1">+IF(OFFSET('Hygiene Data'!$D$13,0,10*ROW('Hygiene Data'!D90))="","",OFFSET('Hygiene Data'!$D$13,0,10*ROW('Hygiene Data'!D90)))</f>
        <v/>
      </c>
      <c r="DR96" s="392" t="str">
        <f ca="1">+IF(OFFSET('Hygiene Data'!$E$11,0,10*ROW('Hygiene Data'!E90))="","",OFFSET('Hygiene Data'!$E$11,0,10*ROW('Hygiene Data'!E90)))</f>
        <v/>
      </c>
      <c r="DS96" s="392" t="str">
        <f ca="1">+IF(OFFSET('Hygiene Data'!$E$12,0,10*ROW('Hygiene Data'!E90))="","",OFFSET('Hygiene Data'!$E$12,0,10*ROW('Hygiene Data'!E90)))</f>
        <v/>
      </c>
      <c r="DT96" s="392" t="str">
        <f ca="1">+IF(OFFSET('Hygiene Data'!$E$13,0,10*ROW('Hygiene Data'!E90))="","",OFFSET('Hygiene Data'!$E$13,0,10*ROW('Hygiene Data'!E90)))</f>
        <v/>
      </c>
      <c r="DU96" s="392" t="str">
        <f ca="1">+IF(OFFSET('Hygiene Data'!$F$11,0,10*ROW('Hygiene Data'!F90))="","",OFFSET('Hygiene Data'!$F$11,0,10*ROW('Hygiene Data'!F90)))</f>
        <v/>
      </c>
      <c r="DV96" s="392" t="str">
        <f ca="1">+IF(OFFSET('Hygiene Data'!$F$12,0,10*ROW('Hygiene Data'!F90))="","",OFFSET('Hygiene Data'!$F$12,0,10*ROW('Hygiene Data'!F90)))</f>
        <v/>
      </c>
      <c r="DW96" s="392" t="str">
        <f ca="1">+IF(OFFSET('Hygiene Data'!$F$13,0,10*ROW('Hygiene Data'!F90))="","",OFFSET('Hygiene Data'!$F$13,0,10*ROW('Hygiene Data'!F90)))</f>
        <v/>
      </c>
      <c r="DX96" s="392" t="str">
        <f ca="1">+IF(OFFSET('Hygiene Data'!$G$11,0,10*ROW('Hygiene Data'!G90))="","",OFFSET('Hygiene Data'!$G$11,0,10*ROW('Hygiene Data'!G90)))</f>
        <v/>
      </c>
      <c r="DY96" s="392" t="str">
        <f ca="1">+IF(OFFSET('Hygiene Data'!$G$12,0,10*ROW('Hygiene Data'!G90))="","",OFFSET('Hygiene Data'!$G$12,0,10*ROW('Hygiene Data'!G90)))</f>
        <v/>
      </c>
      <c r="DZ96" s="392" t="str">
        <f ca="1">+IF(OFFSET('Hygiene Data'!$G$13,0,10*ROW('Hygiene Data'!G90))="","",OFFSET('Hygiene Data'!$G$13,0,10*ROW('Hygiene Data'!G90)))</f>
        <v/>
      </c>
      <c r="EA96" s="392" t="str">
        <f ca="1">+IF(OFFSET('Hygiene Data'!$H$11,0,10*ROW('Hygiene Data'!H90))="","",OFFSET('Hygiene Data'!$H$11,0,10*ROW('Hygiene Data'!H90)))</f>
        <v/>
      </c>
      <c r="EB96" s="392" t="str">
        <f ca="1">+IF(OFFSET('Hygiene Data'!$H$12,0,10*ROW('Hygiene Data'!H90))="","",OFFSET('Hygiene Data'!$H$12,0,10*ROW('Hygiene Data'!H90)))</f>
        <v/>
      </c>
      <c r="EC96" s="392" t="str">
        <f ca="1">+IF(OFFSET('Hygiene Data'!$H$13,0,10*ROW('Hygiene Data'!H90))="","",OFFSET('Hygiene Data'!$H$13,0,10*ROW('Hygiene Data'!H90)))</f>
        <v/>
      </c>
      <c r="ED96" s="392" t="str">
        <f ca="1">+IF(OFFSET('Hygiene Data'!$I$11,0,10*ROW('Hygiene Data'!I90))="","",OFFSET('Hygiene Data'!$I$11,0,10*ROW('Hygiene Data'!I90)))</f>
        <v/>
      </c>
      <c r="EE96" s="392" t="str">
        <f ca="1">+IF(OFFSET('Hygiene Data'!$I$12,0,10*ROW('Hygiene Data'!I90))="","",OFFSET('Hygiene Data'!$I$12,0,10*ROW('Hygiene Data'!I90)))</f>
        <v/>
      </c>
      <c r="EF96" s="392" t="str">
        <f ca="1">+IF(OFFSET('Hygiene Data'!$I$13,0,10*ROW('Hygiene Data'!I90))="","",OFFSET('Hygiene Data'!$I$13,0,10*ROW('Hygiene Data'!I90)))</f>
        <v/>
      </c>
    </row>
    <row r="97" spans="1:136" x14ac:dyDescent="0.25">
      <c r="A97" s="501" t="str">
        <f ca="1">+IF(OFFSET('Water Data'!$B$2,0,10*ROW('Water Data'!E91))="","",OFFSET('Water Data'!$B$2,0,10*ROW('Water Data'!E91)))</f>
        <v/>
      </c>
      <c r="B97" s="50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8" t="str">
        <f t="shared" ca="1" si="1"/>
        <v/>
      </c>
      <c r="D97" s="52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2" t="str">
        <f ca="1">+IF(OFFSET('Water Data'!$D$27,0,10*ROW('Water Data'!D91))="","",OFFSET('Water Data'!$D$27,0,10*ROW('Water Data'!D91)))</f>
        <v/>
      </c>
      <c r="BT97" s="392" t="str">
        <f ca="1">+IF(OFFSET('Water Data'!$D$28,0,10*ROW('Water Data'!D91))="","",OFFSET('Water Data'!$D$28,0,10*ROW('Water Data'!D91)))</f>
        <v/>
      </c>
      <c r="BU97" s="392" t="str">
        <f ca="1">+IF(OFFSET('Water Data'!$D$29,0,10*ROW('Water Data'!D91))="","",OFFSET('Water Data'!$D$29,0,10*ROW('Water Data'!D91)))</f>
        <v/>
      </c>
      <c r="BV97" s="392" t="str">
        <f ca="1">+IF(OFFSET('Water Data'!$E$27,0,10*ROW('Water Data'!E91))="","",OFFSET('Water Data'!$E$27,0,10*ROW('Water Data'!E91)))</f>
        <v/>
      </c>
      <c r="BW97" s="392" t="str">
        <f ca="1">+IF(OFFSET('Water Data'!$E$28,0,10*ROW('Water Data'!E91))="","",OFFSET('Water Data'!$E$28,0,10*ROW('Water Data'!E91)))</f>
        <v/>
      </c>
      <c r="BX97" s="392" t="str">
        <f ca="1">+IF(OFFSET('Water Data'!$E$29,0,10*ROW('Water Data'!E91))="","",OFFSET('Water Data'!$E$29,0,10*ROW('Water Data'!E91)))</f>
        <v/>
      </c>
      <c r="BY97" s="392" t="str">
        <f ca="1">+IF(OFFSET('Water Data'!$F$27,0,10*ROW('Water Data'!F91))="","",OFFSET('Water Data'!$F$27,0,10*ROW('Water Data'!F91)))</f>
        <v/>
      </c>
      <c r="BZ97" s="392" t="str">
        <f ca="1">+IF(OFFSET('Water Data'!$F$28,0,10*ROW('Water Data'!F91))="","",OFFSET('Water Data'!$F$28,0,10*ROW('Water Data'!F91)))</f>
        <v/>
      </c>
      <c r="CA97" s="392" t="str">
        <f ca="1">+IF(OFFSET('Water Data'!$F$29,0,10*ROW('Water Data'!F91))="","",OFFSET('Water Data'!$F$29,0,10*ROW('Water Data'!F91)))</f>
        <v/>
      </c>
      <c r="CB97" s="392" t="str">
        <f ca="1">+IF(OFFSET('Water Data'!$G$27,0,10*ROW('Water Data'!G91))="","",OFFSET('Water Data'!$G$27,0,10*ROW('Water Data'!G91)))</f>
        <v/>
      </c>
      <c r="CC97" s="392" t="str">
        <f ca="1">+IF(OFFSET('Water Data'!$G$28,0,10*ROW('Water Data'!G91))="","",OFFSET('Water Data'!$G$28,0,10*ROW('Water Data'!G91)))</f>
        <v/>
      </c>
      <c r="CD97" s="392" t="str">
        <f ca="1">+IF(OFFSET('Water Data'!$G$29,0,10*ROW('Water Data'!G91))="","",OFFSET('Water Data'!$G$29,0,10*ROW('Water Data'!G91)))</f>
        <v/>
      </c>
      <c r="CE97" s="392" t="str">
        <f ca="1">+IF(OFFSET('Water Data'!$H$27,0,10*ROW('Water Data'!H91))="","",OFFSET('Water Data'!$H$27,0,10*ROW('Water Data'!H91)))</f>
        <v/>
      </c>
      <c r="CF97" s="392" t="str">
        <f ca="1">+IF(OFFSET('Water Data'!$H$28,0,10*ROW('Water Data'!H91))="","",OFFSET('Water Data'!$H$28,0,10*ROW('Water Data'!H91)))</f>
        <v/>
      </c>
      <c r="CG97" s="392" t="str">
        <f ca="1">+IF(OFFSET('Water Data'!$H$29,0,10*ROW('Water Data'!H91))="","",OFFSET('Water Data'!$H$29,0,10*ROW('Water Data'!H91)))</f>
        <v/>
      </c>
      <c r="CH97" s="392" t="str">
        <f ca="1">+IF(OFFSET('Water Data'!$I$27,0,10*ROW('Water Data'!I91))="","",OFFSET('Water Data'!$I$27,0,10*ROW('Water Data'!I91)))</f>
        <v/>
      </c>
      <c r="CI97" s="392" t="str">
        <f ca="1">+IF(OFFSET('Water Data'!$I$28,0,10*ROW('Water Data'!I91))="","",OFFSET('Water Data'!$I$28,0,10*ROW('Water Data'!I91)))</f>
        <v/>
      </c>
      <c r="CJ97" s="392" t="str">
        <f ca="1">+IF(OFFSET('Water Data'!$I$29,0,10*ROW('Water Data'!I91))="","",OFFSET('Water Data'!$I$29,0,10*ROW('Water Data'!I91)))</f>
        <v/>
      </c>
      <c r="CK97" s="392" t="str">
        <f ca="1">+IF(OFFSET('Sanitation Data'!$D$28,0,10*ROW('Sanitation Data'!D91))="","",OFFSET('Sanitation Data'!$D$28,0,10*ROW('Sanitation Data'!D91)))</f>
        <v/>
      </c>
      <c r="CL97" s="392" t="str">
        <f ca="1">+IF(OFFSET('Sanitation Data'!$D$29,0,10*ROW('Sanitation Data'!D91))="","",OFFSET('Sanitation Data'!$D$29,0,10*ROW('Sanitation Data'!D91)))</f>
        <v/>
      </c>
      <c r="CM97" s="392" t="str">
        <f ca="1">+IF(OFFSET('Sanitation Data'!$D$30,0,10*ROW('Sanitation Data'!D91))="","",OFFSET('Sanitation Data'!$D$30,0,10*ROW('Sanitation Data'!D91)))</f>
        <v/>
      </c>
      <c r="CN97" s="392" t="str">
        <f ca="1">+IF(OFFSET('Sanitation Data'!$D$31,0,10*ROW('Sanitation Data'!D91))="","",OFFSET('Sanitation Data'!$D$31,0,10*ROW('Sanitation Data'!D91)))</f>
        <v/>
      </c>
      <c r="CO97" s="392" t="str">
        <f ca="1">+IF(OFFSET('Sanitation Data'!$D$32,0,10*ROW('Sanitation Data'!D91))="","",OFFSET('Sanitation Data'!$D$32,0,10*ROW('Sanitation Data'!D91)))</f>
        <v/>
      </c>
      <c r="CP97" s="392" t="str">
        <f ca="1">+IF(OFFSET('Sanitation Data'!$E$28,0,10*ROW('Sanitation Data'!E91))="","",OFFSET('Sanitation Data'!$E$28,0,10*ROW('Sanitation Data'!E91)))</f>
        <v/>
      </c>
      <c r="CQ97" s="392" t="str">
        <f ca="1">+IF(OFFSET('Sanitation Data'!$E$29,0,10*ROW('Sanitation Data'!E91))="","",OFFSET('Sanitation Data'!$E$29,0,10*ROW('Sanitation Data'!E91)))</f>
        <v/>
      </c>
      <c r="CR97" s="392" t="str">
        <f ca="1">+IF(OFFSET('Sanitation Data'!$E$30,0,10*ROW('Sanitation Data'!E91))="","",OFFSET('Sanitation Data'!$E$30,0,10*ROW('Sanitation Data'!E91)))</f>
        <v/>
      </c>
      <c r="CS97" s="392" t="str">
        <f ca="1">+IF(OFFSET('Sanitation Data'!$E$31,0,10*ROW('Sanitation Data'!E91))="","",OFFSET('Sanitation Data'!$E$31,0,10*ROW('Sanitation Data'!E91)))</f>
        <v/>
      </c>
      <c r="CT97" s="392" t="str">
        <f ca="1">+IF(OFFSET('Sanitation Data'!$E$32,0,10*ROW('Sanitation Data'!E91))="","",OFFSET('Sanitation Data'!$E$32,0,10*ROW('Sanitation Data'!E91)))</f>
        <v/>
      </c>
      <c r="CU97" s="392" t="str">
        <f ca="1">+IF(OFFSET('Sanitation Data'!$F$28,0,10*ROW('Sanitation Data'!F91))="","",OFFSET('Sanitation Data'!$F$28,0,10*ROW('Sanitation Data'!F91)))</f>
        <v/>
      </c>
      <c r="CV97" s="392" t="str">
        <f ca="1">+IF(OFFSET('Sanitation Data'!$F$29,0,10*ROW('Sanitation Data'!F91))="","",OFFSET('Sanitation Data'!$F$29,0,10*ROW('Sanitation Data'!F91)))</f>
        <v/>
      </c>
      <c r="CW97" s="392" t="str">
        <f ca="1">+IF(OFFSET('Sanitation Data'!$F$30,0,10*ROW('Sanitation Data'!F91))="","",OFFSET('Sanitation Data'!$F$30,0,10*ROW('Sanitation Data'!F91)))</f>
        <v/>
      </c>
      <c r="CX97" s="392" t="str">
        <f ca="1">+IF(OFFSET('Sanitation Data'!$F$31,0,10*ROW('Sanitation Data'!F91))="","",OFFSET('Sanitation Data'!$F$31,0,10*ROW('Sanitation Data'!F91)))</f>
        <v/>
      </c>
      <c r="CY97" s="392" t="str">
        <f ca="1">+IF(OFFSET('Sanitation Data'!$F$32,0,10*ROW('Sanitation Data'!F91))="","",OFFSET('Sanitation Data'!$F$32,0,10*ROW('Sanitation Data'!F91)))</f>
        <v/>
      </c>
      <c r="CZ97" s="392" t="str">
        <f ca="1">+IF(OFFSET('Sanitation Data'!$G$28,0,10*ROW('Sanitation Data'!G91))="","",OFFSET('Sanitation Data'!$G$28,0,10*ROW('Sanitation Data'!G91)))</f>
        <v/>
      </c>
      <c r="DA97" s="392" t="str">
        <f ca="1">+IF(OFFSET('Sanitation Data'!$G$29,0,10*ROW('Sanitation Data'!G91))="","",OFFSET('Sanitation Data'!$G$29,0,10*ROW('Sanitation Data'!G91)))</f>
        <v/>
      </c>
      <c r="DB97" s="392" t="str">
        <f ca="1">+IF(OFFSET('Sanitation Data'!$G$30,0,10*ROW('Sanitation Data'!G91))="","",OFFSET('Sanitation Data'!$G$30,0,10*ROW('Sanitation Data'!G91)))</f>
        <v/>
      </c>
      <c r="DC97" s="392" t="str">
        <f ca="1">+IF(OFFSET('Sanitation Data'!$G$31,0,10*ROW('Sanitation Data'!G91))="","",OFFSET('Sanitation Data'!$G$31,0,10*ROW('Sanitation Data'!G91)))</f>
        <v/>
      </c>
      <c r="DD97" s="392" t="str">
        <f ca="1">+IF(OFFSET('Sanitation Data'!$G$32,0,10*ROW('Sanitation Data'!G91))="","",OFFSET('Sanitation Data'!$G$32,0,10*ROW('Sanitation Data'!G91)))</f>
        <v/>
      </c>
      <c r="DE97" s="392" t="str">
        <f ca="1">+IF(OFFSET('Sanitation Data'!$H$28,0,10*ROW('Sanitation Data'!H91))="","",OFFSET('Sanitation Data'!$H$28,0,10*ROW('Sanitation Data'!H91)))</f>
        <v/>
      </c>
      <c r="DF97" s="392" t="str">
        <f ca="1">+IF(OFFSET('Sanitation Data'!$H$29,0,10*ROW('Sanitation Data'!H91))="","",OFFSET('Sanitation Data'!$H$29,0,10*ROW('Sanitation Data'!H91)))</f>
        <v/>
      </c>
      <c r="DG97" s="392" t="str">
        <f ca="1">+IF(OFFSET('Sanitation Data'!$H$30,0,10*ROW('Sanitation Data'!H91))="","",OFFSET('Sanitation Data'!$H$30,0,10*ROW('Sanitation Data'!H91)))</f>
        <v/>
      </c>
      <c r="DH97" s="392" t="str">
        <f ca="1">+IF(OFFSET('Sanitation Data'!$H$31,0,10*ROW('Sanitation Data'!H91))="","",OFFSET('Sanitation Data'!$H$31,0,10*ROW('Sanitation Data'!H91)))</f>
        <v/>
      </c>
      <c r="DI97" s="392" t="str">
        <f ca="1">+IF(OFFSET('Sanitation Data'!$H$32,0,10*ROW('Sanitation Data'!H91))="","",OFFSET('Sanitation Data'!$H$32,0,10*ROW('Sanitation Data'!H91)))</f>
        <v/>
      </c>
      <c r="DJ97" s="392" t="str">
        <f ca="1">+IF(OFFSET('Sanitation Data'!$I$28,0,10*ROW('Sanitation Data'!I91))="","",OFFSET('Sanitation Data'!$I$28,0,10*ROW('Sanitation Data'!I91)))</f>
        <v/>
      </c>
      <c r="DK97" s="392" t="str">
        <f ca="1">+IF(OFFSET('Sanitation Data'!$I$29,0,10*ROW('Sanitation Data'!I91))="","",OFFSET('Sanitation Data'!$I$29,0,10*ROW('Sanitation Data'!I91)))</f>
        <v/>
      </c>
      <c r="DL97" s="392" t="str">
        <f ca="1">+IF(OFFSET('Sanitation Data'!$I$30,0,10*ROW('Sanitation Data'!I91))="","",OFFSET('Sanitation Data'!$I$30,0,10*ROW('Sanitation Data'!I91)))</f>
        <v/>
      </c>
      <c r="DM97" s="392" t="str">
        <f ca="1">+IF(OFFSET('Sanitation Data'!$I$31,0,10*ROW('Sanitation Data'!I91))="","",OFFSET('Sanitation Data'!$I$31,0,10*ROW('Sanitation Data'!I91)))</f>
        <v/>
      </c>
      <c r="DN97" s="392" t="str">
        <f ca="1">+IF(OFFSET('Sanitation Data'!$I$32,0,10*ROW('Sanitation Data'!I91))="","",OFFSET('Sanitation Data'!$I$32,0,10*ROW('Sanitation Data'!I91)))</f>
        <v/>
      </c>
      <c r="DO97" s="392" t="str">
        <f ca="1">+IF(OFFSET('Hygiene Data'!$D$11,0,10*ROW('Hygiene Data'!D91))="","",OFFSET('Hygiene Data'!$D$11,0,10*ROW('Hygiene Data'!D91)))</f>
        <v/>
      </c>
      <c r="DP97" s="392" t="str">
        <f ca="1">+IF(OFFSET('Hygiene Data'!$D$12,0,10*ROW('Hygiene Data'!D91))="","",OFFSET('Hygiene Data'!$D$12,0,10*ROW('Hygiene Data'!D91)))</f>
        <v/>
      </c>
      <c r="DQ97" s="392" t="str">
        <f ca="1">+IF(OFFSET('Hygiene Data'!$D$13,0,10*ROW('Hygiene Data'!D91))="","",OFFSET('Hygiene Data'!$D$13,0,10*ROW('Hygiene Data'!D91)))</f>
        <v/>
      </c>
      <c r="DR97" s="392" t="str">
        <f ca="1">+IF(OFFSET('Hygiene Data'!$E$11,0,10*ROW('Hygiene Data'!E91))="","",OFFSET('Hygiene Data'!$E$11,0,10*ROW('Hygiene Data'!E91)))</f>
        <v/>
      </c>
      <c r="DS97" s="392" t="str">
        <f ca="1">+IF(OFFSET('Hygiene Data'!$E$12,0,10*ROW('Hygiene Data'!E91))="","",OFFSET('Hygiene Data'!$E$12,0,10*ROW('Hygiene Data'!E91)))</f>
        <v/>
      </c>
      <c r="DT97" s="392" t="str">
        <f ca="1">+IF(OFFSET('Hygiene Data'!$E$13,0,10*ROW('Hygiene Data'!E91))="","",OFFSET('Hygiene Data'!$E$13,0,10*ROW('Hygiene Data'!E91)))</f>
        <v/>
      </c>
      <c r="DU97" s="392" t="str">
        <f ca="1">+IF(OFFSET('Hygiene Data'!$F$11,0,10*ROW('Hygiene Data'!F91))="","",OFFSET('Hygiene Data'!$F$11,0,10*ROW('Hygiene Data'!F91)))</f>
        <v/>
      </c>
      <c r="DV97" s="392" t="str">
        <f ca="1">+IF(OFFSET('Hygiene Data'!$F$12,0,10*ROW('Hygiene Data'!F91))="","",OFFSET('Hygiene Data'!$F$12,0,10*ROW('Hygiene Data'!F91)))</f>
        <v/>
      </c>
      <c r="DW97" s="392" t="str">
        <f ca="1">+IF(OFFSET('Hygiene Data'!$F$13,0,10*ROW('Hygiene Data'!F91))="","",OFFSET('Hygiene Data'!$F$13,0,10*ROW('Hygiene Data'!F91)))</f>
        <v/>
      </c>
      <c r="DX97" s="392" t="str">
        <f ca="1">+IF(OFFSET('Hygiene Data'!$G$11,0,10*ROW('Hygiene Data'!G91))="","",OFFSET('Hygiene Data'!$G$11,0,10*ROW('Hygiene Data'!G91)))</f>
        <v/>
      </c>
      <c r="DY97" s="392" t="str">
        <f ca="1">+IF(OFFSET('Hygiene Data'!$G$12,0,10*ROW('Hygiene Data'!G91))="","",OFFSET('Hygiene Data'!$G$12,0,10*ROW('Hygiene Data'!G91)))</f>
        <v/>
      </c>
      <c r="DZ97" s="392" t="str">
        <f ca="1">+IF(OFFSET('Hygiene Data'!$G$13,0,10*ROW('Hygiene Data'!G91))="","",OFFSET('Hygiene Data'!$G$13,0,10*ROW('Hygiene Data'!G91)))</f>
        <v/>
      </c>
      <c r="EA97" s="392" t="str">
        <f ca="1">+IF(OFFSET('Hygiene Data'!$H$11,0,10*ROW('Hygiene Data'!H91))="","",OFFSET('Hygiene Data'!$H$11,0,10*ROW('Hygiene Data'!H91)))</f>
        <v/>
      </c>
      <c r="EB97" s="392" t="str">
        <f ca="1">+IF(OFFSET('Hygiene Data'!$H$12,0,10*ROW('Hygiene Data'!H91))="","",OFFSET('Hygiene Data'!$H$12,0,10*ROW('Hygiene Data'!H91)))</f>
        <v/>
      </c>
      <c r="EC97" s="392" t="str">
        <f ca="1">+IF(OFFSET('Hygiene Data'!$H$13,0,10*ROW('Hygiene Data'!H91))="","",OFFSET('Hygiene Data'!$H$13,0,10*ROW('Hygiene Data'!H91)))</f>
        <v/>
      </c>
      <c r="ED97" s="392" t="str">
        <f ca="1">+IF(OFFSET('Hygiene Data'!$I$11,0,10*ROW('Hygiene Data'!I91))="","",OFFSET('Hygiene Data'!$I$11,0,10*ROW('Hygiene Data'!I91)))</f>
        <v/>
      </c>
      <c r="EE97" s="392" t="str">
        <f ca="1">+IF(OFFSET('Hygiene Data'!$I$12,0,10*ROW('Hygiene Data'!I91))="","",OFFSET('Hygiene Data'!$I$12,0,10*ROW('Hygiene Data'!I91)))</f>
        <v/>
      </c>
      <c r="EF97" s="392" t="str">
        <f ca="1">+IF(OFFSET('Hygiene Data'!$I$13,0,10*ROW('Hygiene Data'!I91))="","",OFFSET('Hygiene Data'!$I$13,0,10*ROW('Hygiene Data'!I91)))</f>
        <v/>
      </c>
    </row>
    <row r="98" spans="1:136" x14ac:dyDescent="0.25">
      <c r="A98" s="501" t="str">
        <f ca="1">+IF(OFFSET('Water Data'!$B$2,0,10*ROW('Water Data'!E92))="","",OFFSET('Water Data'!$B$2,0,10*ROW('Water Data'!E92)))</f>
        <v/>
      </c>
      <c r="B98" s="50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8" t="str">
        <f t="shared" ca="1" si="1"/>
        <v/>
      </c>
      <c r="D98" s="52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2" t="str">
        <f ca="1">+IF(OFFSET('Water Data'!$D$27,0,10*ROW('Water Data'!D92))="","",OFFSET('Water Data'!$D$27,0,10*ROW('Water Data'!D92)))</f>
        <v/>
      </c>
      <c r="BT98" s="392" t="str">
        <f ca="1">+IF(OFFSET('Water Data'!$D$28,0,10*ROW('Water Data'!D92))="","",OFFSET('Water Data'!$D$28,0,10*ROW('Water Data'!D92)))</f>
        <v/>
      </c>
      <c r="BU98" s="392" t="str">
        <f ca="1">+IF(OFFSET('Water Data'!$D$29,0,10*ROW('Water Data'!D92))="","",OFFSET('Water Data'!$D$29,0,10*ROW('Water Data'!D92)))</f>
        <v/>
      </c>
      <c r="BV98" s="392" t="str">
        <f ca="1">+IF(OFFSET('Water Data'!$E$27,0,10*ROW('Water Data'!E92))="","",OFFSET('Water Data'!$E$27,0,10*ROW('Water Data'!E92)))</f>
        <v/>
      </c>
      <c r="BW98" s="392" t="str">
        <f ca="1">+IF(OFFSET('Water Data'!$E$28,0,10*ROW('Water Data'!E92))="","",OFFSET('Water Data'!$E$28,0,10*ROW('Water Data'!E92)))</f>
        <v/>
      </c>
      <c r="BX98" s="392" t="str">
        <f ca="1">+IF(OFFSET('Water Data'!$E$29,0,10*ROW('Water Data'!E92))="","",OFFSET('Water Data'!$E$29,0,10*ROW('Water Data'!E92)))</f>
        <v/>
      </c>
      <c r="BY98" s="392" t="str">
        <f ca="1">+IF(OFFSET('Water Data'!$F$27,0,10*ROW('Water Data'!F92))="","",OFFSET('Water Data'!$F$27,0,10*ROW('Water Data'!F92)))</f>
        <v/>
      </c>
      <c r="BZ98" s="392" t="str">
        <f ca="1">+IF(OFFSET('Water Data'!$F$28,0,10*ROW('Water Data'!F92))="","",OFFSET('Water Data'!$F$28,0,10*ROW('Water Data'!F92)))</f>
        <v/>
      </c>
      <c r="CA98" s="392" t="str">
        <f ca="1">+IF(OFFSET('Water Data'!$F$29,0,10*ROW('Water Data'!F92))="","",OFFSET('Water Data'!$F$29,0,10*ROW('Water Data'!F92)))</f>
        <v/>
      </c>
      <c r="CB98" s="392" t="str">
        <f ca="1">+IF(OFFSET('Water Data'!$G$27,0,10*ROW('Water Data'!G92))="","",OFFSET('Water Data'!$G$27,0,10*ROW('Water Data'!G92)))</f>
        <v/>
      </c>
      <c r="CC98" s="392" t="str">
        <f ca="1">+IF(OFFSET('Water Data'!$G$28,0,10*ROW('Water Data'!G92))="","",OFFSET('Water Data'!$G$28,0,10*ROW('Water Data'!G92)))</f>
        <v/>
      </c>
      <c r="CD98" s="392" t="str">
        <f ca="1">+IF(OFFSET('Water Data'!$G$29,0,10*ROW('Water Data'!G92))="","",OFFSET('Water Data'!$G$29,0,10*ROW('Water Data'!G92)))</f>
        <v/>
      </c>
      <c r="CE98" s="392" t="str">
        <f ca="1">+IF(OFFSET('Water Data'!$H$27,0,10*ROW('Water Data'!H92))="","",OFFSET('Water Data'!$H$27,0,10*ROW('Water Data'!H92)))</f>
        <v/>
      </c>
      <c r="CF98" s="392" t="str">
        <f ca="1">+IF(OFFSET('Water Data'!$H$28,0,10*ROW('Water Data'!H92))="","",OFFSET('Water Data'!$H$28,0,10*ROW('Water Data'!H92)))</f>
        <v/>
      </c>
      <c r="CG98" s="392" t="str">
        <f ca="1">+IF(OFFSET('Water Data'!$H$29,0,10*ROW('Water Data'!H92))="","",OFFSET('Water Data'!$H$29,0,10*ROW('Water Data'!H92)))</f>
        <v/>
      </c>
      <c r="CH98" s="392" t="str">
        <f ca="1">+IF(OFFSET('Water Data'!$I$27,0,10*ROW('Water Data'!I92))="","",OFFSET('Water Data'!$I$27,0,10*ROW('Water Data'!I92)))</f>
        <v/>
      </c>
      <c r="CI98" s="392" t="str">
        <f ca="1">+IF(OFFSET('Water Data'!$I$28,0,10*ROW('Water Data'!I92))="","",OFFSET('Water Data'!$I$28,0,10*ROW('Water Data'!I92)))</f>
        <v/>
      </c>
      <c r="CJ98" s="392" t="str">
        <f ca="1">+IF(OFFSET('Water Data'!$I$29,0,10*ROW('Water Data'!I92))="","",OFFSET('Water Data'!$I$29,0,10*ROW('Water Data'!I92)))</f>
        <v/>
      </c>
      <c r="CK98" s="392" t="str">
        <f ca="1">+IF(OFFSET('Sanitation Data'!$D$28,0,10*ROW('Sanitation Data'!D92))="","",OFFSET('Sanitation Data'!$D$28,0,10*ROW('Sanitation Data'!D92)))</f>
        <v/>
      </c>
      <c r="CL98" s="392" t="str">
        <f ca="1">+IF(OFFSET('Sanitation Data'!$D$29,0,10*ROW('Sanitation Data'!D92))="","",OFFSET('Sanitation Data'!$D$29,0,10*ROW('Sanitation Data'!D92)))</f>
        <v/>
      </c>
      <c r="CM98" s="392" t="str">
        <f ca="1">+IF(OFFSET('Sanitation Data'!$D$30,0,10*ROW('Sanitation Data'!D92))="","",OFFSET('Sanitation Data'!$D$30,0,10*ROW('Sanitation Data'!D92)))</f>
        <v/>
      </c>
      <c r="CN98" s="392" t="str">
        <f ca="1">+IF(OFFSET('Sanitation Data'!$D$31,0,10*ROW('Sanitation Data'!D92))="","",OFFSET('Sanitation Data'!$D$31,0,10*ROW('Sanitation Data'!D92)))</f>
        <v/>
      </c>
      <c r="CO98" s="392" t="str">
        <f ca="1">+IF(OFFSET('Sanitation Data'!$D$32,0,10*ROW('Sanitation Data'!D92))="","",OFFSET('Sanitation Data'!$D$32,0,10*ROW('Sanitation Data'!D92)))</f>
        <v/>
      </c>
      <c r="CP98" s="392" t="str">
        <f ca="1">+IF(OFFSET('Sanitation Data'!$E$28,0,10*ROW('Sanitation Data'!E92))="","",OFFSET('Sanitation Data'!$E$28,0,10*ROW('Sanitation Data'!E92)))</f>
        <v/>
      </c>
      <c r="CQ98" s="392" t="str">
        <f ca="1">+IF(OFFSET('Sanitation Data'!$E$29,0,10*ROW('Sanitation Data'!E92))="","",OFFSET('Sanitation Data'!$E$29,0,10*ROW('Sanitation Data'!E92)))</f>
        <v/>
      </c>
      <c r="CR98" s="392" t="str">
        <f ca="1">+IF(OFFSET('Sanitation Data'!$E$30,0,10*ROW('Sanitation Data'!E92))="","",OFFSET('Sanitation Data'!$E$30,0,10*ROW('Sanitation Data'!E92)))</f>
        <v/>
      </c>
      <c r="CS98" s="392" t="str">
        <f ca="1">+IF(OFFSET('Sanitation Data'!$E$31,0,10*ROW('Sanitation Data'!E92))="","",OFFSET('Sanitation Data'!$E$31,0,10*ROW('Sanitation Data'!E92)))</f>
        <v/>
      </c>
      <c r="CT98" s="392" t="str">
        <f ca="1">+IF(OFFSET('Sanitation Data'!$E$32,0,10*ROW('Sanitation Data'!E92))="","",OFFSET('Sanitation Data'!$E$32,0,10*ROW('Sanitation Data'!E92)))</f>
        <v/>
      </c>
      <c r="CU98" s="392" t="str">
        <f ca="1">+IF(OFFSET('Sanitation Data'!$F$28,0,10*ROW('Sanitation Data'!F92))="","",OFFSET('Sanitation Data'!$F$28,0,10*ROW('Sanitation Data'!F92)))</f>
        <v/>
      </c>
      <c r="CV98" s="392" t="str">
        <f ca="1">+IF(OFFSET('Sanitation Data'!$F$29,0,10*ROW('Sanitation Data'!F92))="","",OFFSET('Sanitation Data'!$F$29,0,10*ROW('Sanitation Data'!F92)))</f>
        <v/>
      </c>
      <c r="CW98" s="392" t="str">
        <f ca="1">+IF(OFFSET('Sanitation Data'!$F$30,0,10*ROW('Sanitation Data'!F92))="","",OFFSET('Sanitation Data'!$F$30,0,10*ROW('Sanitation Data'!F92)))</f>
        <v/>
      </c>
      <c r="CX98" s="392" t="str">
        <f ca="1">+IF(OFFSET('Sanitation Data'!$F$31,0,10*ROW('Sanitation Data'!F92))="","",OFFSET('Sanitation Data'!$F$31,0,10*ROW('Sanitation Data'!F92)))</f>
        <v/>
      </c>
      <c r="CY98" s="392" t="str">
        <f ca="1">+IF(OFFSET('Sanitation Data'!$F$32,0,10*ROW('Sanitation Data'!F92))="","",OFFSET('Sanitation Data'!$F$32,0,10*ROW('Sanitation Data'!F92)))</f>
        <v/>
      </c>
      <c r="CZ98" s="392" t="str">
        <f ca="1">+IF(OFFSET('Sanitation Data'!$G$28,0,10*ROW('Sanitation Data'!G92))="","",OFFSET('Sanitation Data'!$G$28,0,10*ROW('Sanitation Data'!G92)))</f>
        <v/>
      </c>
      <c r="DA98" s="392" t="str">
        <f ca="1">+IF(OFFSET('Sanitation Data'!$G$29,0,10*ROW('Sanitation Data'!G92))="","",OFFSET('Sanitation Data'!$G$29,0,10*ROW('Sanitation Data'!G92)))</f>
        <v/>
      </c>
      <c r="DB98" s="392" t="str">
        <f ca="1">+IF(OFFSET('Sanitation Data'!$G$30,0,10*ROW('Sanitation Data'!G92))="","",OFFSET('Sanitation Data'!$G$30,0,10*ROW('Sanitation Data'!G92)))</f>
        <v/>
      </c>
      <c r="DC98" s="392" t="str">
        <f ca="1">+IF(OFFSET('Sanitation Data'!$G$31,0,10*ROW('Sanitation Data'!G92))="","",OFFSET('Sanitation Data'!$G$31,0,10*ROW('Sanitation Data'!G92)))</f>
        <v/>
      </c>
      <c r="DD98" s="392" t="str">
        <f ca="1">+IF(OFFSET('Sanitation Data'!$G$32,0,10*ROW('Sanitation Data'!G92))="","",OFFSET('Sanitation Data'!$G$32,0,10*ROW('Sanitation Data'!G92)))</f>
        <v/>
      </c>
      <c r="DE98" s="392" t="str">
        <f ca="1">+IF(OFFSET('Sanitation Data'!$H$28,0,10*ROW('Sanitation Data'!H92))="","",OFFSET('Sanitation Data'!$H$28,0,10*ROW('Sanitation Data'!H92)))</f>
        <v/>
      </c>
      <c r="DF98" s="392" t="str">
        <f ca="1">+IF(OFFSET('Sanitation Data'!$H$29,0,10*ROW('Sanitation Data'!H92))="","",OFFSET('Sanitation Data'!$H$29,0,10*ROW('Sanitation Data'!H92)))</f>
        <v/>
      </c>
      <c r="DG98" s="392" t="str">
        <f ca="1">+IF(OFFSET('Sanitation Data'!$H$30,0,10*ROW('Sanitation Data'!H92))="","",OFFSET('Sanitation Data'!$H$30,0,10*ROW('Sanitation Data'!H92)))</f>
        <v/>
      </c>
      <c r="DH98" s="392" t="str">
        <f ca="1">+IF(OFFSET('Sanitation Data'!$H$31,0,10*ROW('Sanitation Data'!H92))="","",OFFSET('Sanitation Data'!$H$31,0,10*ROW('Sanitation Data'!H92)))</f>
        <v/>
      </c>
      <c r="DI98" s="392" t="str">
        <f ca="1">+IF(OFFSET('Sanitation Data'!$H$32,0,10*ROW('Sanitation Data'!H92))="","",OFFSET('Sanitation Data'!$H$32,0,10*ROW('Sanitation Data'!H92)))</f>
        <v/>
      </c>
      <c r="DJ98" s="392" t="str">
        <f ca="1">+IF(OFFSET('Sanitation Data'!$I$28,0,10*ROW('Sanitation Data'!I92))="","",OFFSET('Sanitation Data'!$I$28,0,10*ROW('Sanitation Data'!I92)))</f>
        <v/>
      </c>
      <c r="DK98" s="392" t="str">
        <f ca="1">+IF(OFFSET('Sanitation Data'!$I$29,0,10*ROW('Sanitation Data'!I92))="","",OFFSET('Sanitation Data'!$I$29,0,10*ROW('Sanitation Data'!I92)))</f>
        <v/>
      </c>
      <c r="DL98" s="392" t="str">
        <f ca="1">+IF(OFFSET('Sanitation Data'!$I$30,0,10*ROW('Sanitation Data'!I92))="","",OFFSET('Sanitation Data'!$I$30,0,10*ROW('Sanitation Data'!I92)))</f>
        <v/>
      </c>
      <c r="DM98" s="392" t="str">
        <f ca="1">+IF(OFFSET('Sanitation Data'!$I$31,0,10*ROW('Sanitation Data'!I92))="","",OFFSET('Sanitation Data'!$I$31,0,10*ROW('Sanitation Data'!I92)))</f>
        <v/>
      </c>
      <c r="DN98" s="392" t="str">
        <f ca="1">+IF(OFFSET('Sanitation Data'!$I$32,0,10*ROW('Sanitation Data'!I92))="","",OFFSET('Sanitation Data'!$I$32,0,10*ROW('Sanitation Data'!I92)))</f>
        <v/>
      </c>
      <c r="DO98" s="392" t="str">
        <f ca="1">+IF(OFFSET('Hygiene Data'!$D$11,0,10*ROW('Hygiene Data'!D92))="","",OFFSET('Hygiene Data'!$D$11,0,10*ROW('Hygiene Data'!D92)))</f>
        <v/>
      </c>
      <c r="DP98" s="392" t="str">
        <f ca="1">+IF(OFFSET('Hygiene Data'!$D$12,0,10*ROW('Hygiene Data'!D92))="","",OFFSET('Hygiene Data'!$D$12,0,10*ROW('Hygiene Data'!D92)))</f>
        <v/>
      </c>
      <c r="DQ98" s="392" t="str">
        <f ca="1">+IF(OFFSET('Hygiene Data'!$D$13,0,10*ROW('Hygiene Data'!D92))="","",OFFSET('Hygiene Data'!$D$13,0,10*ROW('Hygiene Data'!D92)))</f>
        <v/>
      </c>
      <c r="DR98" s="392" t="str">
        <f ca="1">+IF(OFFSET('Hygiene Data'!$E$11,0,10*ROW('Hygiene Data'!E92))="","",OFFSET('Hygiene Data'!$E$11,0,10*ROW('Hygiene Data'!E92)))</f>
        <v/>
      </c>
      <c r="DS98" s="392" t="str">
        <f ca="1">+IF(OFFSET('Hygiene Data'!$E$12,0,10*ROW('Hygiene Data'!E92))="","",OFFSET('Hygiene Data'!$E$12,0,10*ROW('Hygiene Data'!E92)))</f>
        <v/>
      </c>
      <c r="DT98" s="392" t="str">
        <f ca="1">+IF(OFFSET('Hygiene Data'!$E$13,0,10*ROW('Hygiene Data'!E92))="","",OFFSET('Hygiene Data'!$E$13,0,10*ROW('Hygiene Data'!E92)))</f>
        <v/>
      </c>
      <c r="DU98" s="392" t="str">
        <f ca="1">+IF(OFFSET('Hygiene Data'!$F$11,0,10*ROW('Hygiene Data'!F92))="","",OFFSET('Hygiene Data'!$F$11,0,10*ROW('Hygiene Data'!F92)))</f>
        <v/>
      </c>
      <c r="DV98" s="392" t="str">
        <f ca="1">+IF(OFFSET('Hygiene Data'!$F$12,0,10*ROW('Hygiene Data'!F92))="","",OFFSET('Hygiene Data'!$F$12,0,10*ROW('Hygiene Data'!F92)))</f>
        <v/>
      </c>
      <c r="DW98" s="392" t="str">
        <f ca="1">+IF(OFFSET('Hygiene Data'!$F$13,0,10*ROW('Hygiene Data'!F92))="","",OFFSET('Hygiene Data'!$F$13,0,10*ROW('Hygiene Data'!F92)))</f>
        <v/>
      </c>
      <c r="DX98" s="392" t="str">
        <f ca="1">+IF(OFFSET('Hygiene Data'!$G$11,0,10*ROW('Hygiene Data'!G92))="","",OFFSET('Hygiene Data'!$G$11,0,10*ROW('Hygiene Data'!G92)))</f>
        <v/>
      </c>
      <c r="DY98" s="392" t="str">
        <f ca="1">+IF(OFFSET('Hygiene Data'!$G$12,0,10*ROW('Hygiene Data'!G92))="","",OFFSET('Hygiene Data'!$G$12,0,10*ROW('Hygiene Data'!G92)))</f>
        <v/>
      </c>
      <c r="DZ98" s="392" t="str">
        <f ca="1">+IF(OFFSET('Hygiene Data'!$G$13,0,10*ROW('Hygiene Data'!G92))="","",OFFSET('Hygiene Data'!$G$13,0,10*ROW('Hygiene Data'!G92)))</f>
        <v/>
      </c>
      <c r="EA98" s="392" t="str">
        <f ca="1">+IF(OFFSET('Hygiene Data'!$H$11,0,10*ROW('Hygiene Data'!H92))="","",OFFSET('Hygiene Data'!$H$11,0,10*ROW('Hygiene Data'!H92)))</f>
        <v/>
      </c>
      <c r="EB98" s="392" t="str">
        <f ca="1">+IF(OFFSET('Hygiene Data'!$H$12,0,10*ROW('Hygiene Data'!H92))="","",OFFSET('Hygiene Data'!$H$12,0,10*ROW('Hygiene Data'!H92)))</f>
        <v/>
      </c>
      <c r="EC98" s="392" t="str">
        <f ca="1">+IF(OFFSET('Hygiene Data'!$H$13,0,10*ROW('Hygiene Data'!H92))="","",OFFSET('Hygiene Data'!$H$13,0,10*ROW('Hygiene Data'!H92)))</f>
        <v/>
      </c>
      <c r="ED98" s="392" t="str">
        <f ca="1">+IF(OFFSET('Hygiene Data'!$I$11,0,10*ROW('Hygiene Data'!I92))="","",OFFSET('Hygiene Data'!$I$11,0,10*ROW('Hygiene Data'!I92)))</f>
        <v/>
      </c>
      <c r="EE98" s="392" t="str">
        <f ca="1">+IF(OFFSET('Hygiene Data'!$I$12,0,10*ROW('Hygiene Data'!I92))="","",OFFSET('Hygiene Data'!$I$12,0,10*ROW('Hygiene Data'!I92)))</f>
        <v/>
      </c>
      <c r="EF98" s="392" t="str">
        <f ca="1">+IF(OFFSET('Hygiene Data'!$I$13,0,10*ROW('Hygiene Data'!I92))="","",OFFSET('Hygiene Data'!$I$13,0,10*ROW('Hygiene Data'!I92)))</f>
        <v/>
      </c>
    </row>
    <row r="99" spans="1:136" x14ac:dyDescent="0.25">
      <c r="A99" s="501" t="str">
        <f ca="1">+IF(OFFSET('Water Data'!$B$2,0,10*ROW('Water Data'!E93))="","",OFFSET('Water Data'!$B$2,0,10*ROW('Water Data'!E93)))</f>
        <v/>
      </c>
      <c r="B99" s="50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8" t="str">
        <f t="shared" ca="1" si="1"/>
        <v/>
      </c>
      <c r="D99" s="52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2" t="str">
        <f ca="1">+IF(OFFSET('Water Data'!$D$27,0,10*ROW('Water Data'!D93))="","",OFFSET('Water Data'!$D$27,0,10*ROW('Water Data'!D93)))</f>
        <v/>
      </c>
      <c r="BT99" s="392" t="str">
        <f ca="1">+IF(OFFSET('Water Data'!$D$28,0,10*ROW('Water Data'!D93))="","",OFFSET('Water Data'!$D$28,0,10*ROW('Water Data'!D93)))</f>
        <v/>
      </c>
      <c r="BU99" s="392" t="str">
        <f ca="1">+IF(OFFSET('Water Data'!$D$29,0,10*ROW('Water Data'!D93))="","",OFFSET('Water Data'!$D$29,0,10*ROW('Water Data'!D93)))</f>
        <v/>
      </c>
      <c r="BV99" s="392" t="str">
        <f ca="1">+IF(OFFSET('Water Data'!$E$27,0,10*ROW('Water Data'!E93))="","",OFFSET('Water Data'!$E$27,0,10*ROW('Water Data'!E93)))</f>
        <v/>
      </c>
      <c r="BW99" s="392" t="str">
        <f ca="1">+IF(OFFSET('Water Data'!$E$28,0,10*ROW('Water Data'!E93))="","",OFFSET('Water Data'!$E$28,0,10*ROW('Water Data'!E93)))</f>
        <v/>
      </c>
      <c r="BX99" s="392" t="str">
        <f ca="1">+IF(OFFSET('Water Data'!$E$29,0,10*ROW('Water Data'!E93))="","",OFFSET('Water Data'!$E$29,0,10*ROW('Water Data'!E93)))</f>
        <v/>
      </c>
      <c r="BY99" s="392" t="str">
        <f ca="1">+IF(OFFSET('Water Data'!$F$27,0,10*ROW('Water Data'!F93))="","",OFFSET('Water Data'!$F$27,0,10*ROW('Water Data'!F93)))</f>
        <v/>
      </c>
      <c r="BZ99" s="392" t="str">
        <f ca="1">+IF(OFFSET('Water Data'!$F$28,0,10*ROW('Water Data'!F93))="","",OFFSET('Water Data'!$F$28,0,10*ROW('Water Data'!F93)))</f>
        <v/>
      </c>
      <c r="CA99" s="392" t="str">
        <f ca="1">+IF(OFFSET('Water Data'!$F$29,0,10*ROW('Water Data'!F93))="","",OFFSET('Water Data'!$F$29,0,10*ROW('Water Data'!F93)))</f>
        <v/>
      </c>
      <c r="CB99" s="392" t="str">
        <f ca="1">+IF(OFFSET('Water Data'!$G$27,0,10*ROW('Water Data'!G93))="","",OFFSET('Water Data'!$G$27,0,10*ROW('Water Data'!G93)))</f>
        <v/>
      </c>
      <c r="CC99" s="392" t="str">
        <f ca="1">+IF(OFFSET('Water Data'!$G$28,0,10*ROW('Water Data'!G93))="","",OFFSET('Water Data'!$G$28,0,10*ROW('Water Data'!G93)))</f>
        <v/>
      </c>
      <c r="CD99" s="392" t="str">
        <f ca="1">+IF(OFFSET('Water Data'!$G$29,0,10*ROW('Water Data'!G93))="","",OFFSET('Water Data'!$G$29,0,10*ROW('Water Data'!G93)))</f>
        <v/>
      </c>
      <c r="CE99" s="392" t="str">
        <f ca="1">+IF(OFFSET('Water Data'!$H$27,0,10*ROW('Water Data'!H93))="","",OFFSET('Water Data'!$H$27,0,10*ROW('Water Data'!H93)))</f>
        <v/>
      </c>
      <c r="CF99" s="392" t="str">
        <f ca="1">+IF(OFFSET('Water Data'!$H$28,0,10*ROW('Water Data'!H93))="","",OFFSET('Water Data'!$H$28,0,10*ROW('Water Data'!H93)))</f>
        <v/>
      </c>
      <c r="CG99" s="392" t="str">
        <f ca="1">+IF(OFFSET('Water Data'!$H$29,0,10*ROW('Water Data'!H93))="","",OFFSET('Water Data'!$H$29,0,10*ROW('Water Data'!H93)))</f>
        <v/>
      </c>
      <c r="CH99" s="392" t="str">
        <f ca="1">+IF(OFFSET('Water Data'!$I$27,0,10*ROW('Water Data'!I93))="","",OFFSET('Water Data'!$I$27,0,10*ROW('Water Data'!I93)))</f>
        <v/>
      </c>
      <c r="CI99" s="392" t="str">
        <f ca="1">+IF(OFFSET('Water Data'!$I$28,0,10*ROW('Water Data'!I93))="","",OFFSET('Water Data'!$I$28,0,10*ROW('Water Data'!I93)))</f>
        <v/>
      </c>
      <c r="CJ99" s="392" t="str">
        <f ca="1">+IF(OFFSET('Water Data'!$I$29,0,10*ROW('Water Data'!I93))="","",OFFSET('Water Data'!$I$29,0,10*ROW('Water Data'!I93)))</f>
        <v/>
      </c>
      <c r="CK99" s="392" t="str">
        <f ca="1">+IF(OFFSET('Sanitation Data'!$D$28,0,10*ROW('Sanitation Data'!D93))="","",OFFSET('Sanitation Data'!$D$28,0,10*ROW('Sanitation Data'!D93)))</f>
        <v/>
      </c>
      <c r="CL99" s="392" t="str">
        <f ca="1">+IF(OFFSET('Sanitation Data'!$D$29,0,10*ROW('Sanitation Data'!D93))="","",OFFSET('Sanitation Data'!$D$29,0,10*ROW('Sanitation Data'!D93)))</f>
        <v/>
      </c>
      <c r="CM99" s="392" t="str">
        <f ca="1">+IF(OFFSET('Sanitation Data'!$D$30,0,10*ROW('Sanitation Data'!D93))="","",OFFSET('Sanitation Data'!$D$30,0,10*ROW('Sanitation Data'!D93)))</f>
        <v/>
      </c>
      <c r="CN99" s="392" t="str">
        <f ca="1">+IF(OFFSET('Sanitation Data'!$D$31,0,10*ROW('Sanitation Data'!D93))="","",OFFSET('Sanitation Data'!$D$31,0,10*ROW('Sanitation Data'!D93)))</f>
        <v/>
      </c>
      <c r="CO99" s="392" t="str">
        <f ca="1">+IF(OFFSET('Sanitation Data'!$D$32,0,10*ROW('Sanitation Data'!D93))="","",OFFSET('Sanitation Data'!$D$32,0,10*ROW('Sanitation Data'!D93)))</f>
        <v/>
      </c>
      <c r="CP99" s="392" t="str">
        <f ca="1">+IF(OFFSET('Sanitation Data'!$E$28,0,10*ROW('Sanitation Data'!E93))="","",OFFSET('Sanitation Data'!$E$28,0,10*ROW('Sanitation Data'!E93)))</f>
        <v/>
      </c>
      <c r="CQ99" s="392" t="str">
        <f ca="1">+IF(OFFSET('Sanitation Data'!$E$29,0,10*ROW('Sanitation Data'!E93))="","",OFFSET('Sanitation Data'!$E$29,0,10*ROW('Sanitation Data'!E93)))</f>
        <v/>
      </c>
      <c r="CR99" s="392" t="str">
        <f ca="1">+IF(OFFSET('Sanitation Data'!$E$30,0,10*ROW('Sanitation Data'!E93))="","",OFFSET('Sanitation Data'!$E$30,0,10*ROW('Sanitation Data'!E93)))</f>
        <v/>
      </c>
      <c r="CS99" s="392" t="str">
        <f ca="1">+IF(OFFSET('Sanitation Data'!$E$31,0,10*ROW('Sanitation Data'!E93))="","",OFFSET('Sanitation Data'!$E$31,0,10*ROW('Sanitation Data'!E93)))</f>
        <v/>
      </c>
      <c r="CT99" s="392" t="str">
        <f ca="1">+IF(OFFSET('Sanitation Data'!$E$32,0,10*ROW('Sanitation Data'!E93))="","",OFFSET('Sanitation Data'!$E$32,0,10*ROW('Sanitation Data'!E93)))</f>
        <v/>
      </c>
      <c r="CU99" s="392" t="str">
        <f ca="1">+IF(OFFSET('Sanitation Data'!$F$28,0,10*ROW('Sanitation Data'!F93))="","",OFFSET('Sanitation Data'!$F$28,0,10*ROW('Sanitation Data'!F93)))</f>
        <v/>
      </c>
      <c r="CV99" s="392" t="str">
        <f ca="1">+IF(OFFSET('Sanitation Data'!$F$29,0,10*ROW('Sanitation Data'!F93))="","",OFFSET('Sanitation Data'!$F$29,0,10*ROW('Sanitation Data'!F93)))</f>
        <v/>
      </c>
      <c r="CW99" s="392" t="str">
        <f ca="1">+IF(OFFSET('Sanitation Data'!$F$30,0,10*ROW('Sanitation Data'!F93))="","",OFFSET('Sanitation Data'!$F$30,0,10*ROW('Sanitation Data'!F93)))</f>
        <v/>
      </c>
      <c r="CX99" s="392" t="str">
        <f ca="1">+IF(OFFSET('Sanitation Data'!$F$31,0,10*ROW('Sanitation Data'!F93))="","",OFFSET('Sanitation Data'!$F$31,0,10*ROW('Sanitation Data'!F93)))</f>
        <v/>
      </c>
      <c r="CY99" s="392" t="str">
        <f ca="1">+IF(OFFSET('Sanitation Data'!$F$32,0,10*ROW('Sanitation Data'!F93))="","",OFFSET('Sanitation Data'!$F$32,0,10*ROW('Sanitation Data'!F93)))</f>
        <v/>
      </c>
      <c r="CZ99" s="392" t="str">
        <f ca="1">+IF(OFFSET('Sanitation Data'!$G$28,0,10*ROW('Sanitation Data'!G93))="","",OFFSET('Sanitation Data'!$G$28,0,10*ROW('Sanitation Data'!G93)))</f>
        <v/>
      </c>
      <c r="DA99" s="392" t="str">
        <f ca="1">+IF(OFFSET('Sanitation Data'!$G$29,0,10*ROW('Sanitation Data'!G93))="","",OFFSET('Sanitation Data'!$G$29,0,10*ROW('Sanitation Data'!G93)))</f>
        <v/>
      </c>
      <c r="DB99" s="392" t="str">
        <f ca="1">+IF(OFFSET('Sanitation Data'!$G$30,0,10*ROW('Sanitation Data'!G93))="","",OFFSET('Sanitation Data'!$G$30,0,10*ROW('Sanitation Data'!G93)))</f>
        <v/>
      </c>
      <c r="DC99" s="392" t="str">
        <f ca="1">+IF(OFFSET('Sanitation Data'!$G$31,0,10*ROW('Sanitation Data'!G93))="","",OFFSET('Sanitation Data'!$G$31,0,10*ROW('Sanitation Data'!G93)))</f>
        <v/>
      </c>
      <c r="DD99" s="392" t="str">
        <f ca="1">+IF(OFFSET('Sanitation Data'!$G$32,0,10*ROW('Sanitation Data'!G93))="","",OFFSET('Sanitation Data'!$G$32,0,10*ROW('Sanitation Data'!G93)))</f>
        <v/>
      </c>
      <c r="DE99" s="392" t="str">
        <f ca="1">+IF(OFFSET('Sanitation Data'!$H$28,0,10*ROW('Sanitation Data'!H93))="","",OFFSET('Sanitation Data'!$H$28,0,10*ROW('Sanitation Data'!H93)))</f>
        <v/>
      </c>
      <c r="DF99" s="392" t="str">
        <f ca="1">+IF(OFFSET('Sanitation Data'!$H$29,0,10*ROW('Sanitation Data'!H93))="","",OFFSET('Sanitation Data'!$H$29,0,10*ROW('Sanitation Data'!H93)))</f>
        <v/>
      </c>
      <c r="DG99" s="392" t="str">
        <f ca="1">+IF(OFFSET('Sanitation Data'!$H$30,0,10*ROW('Sanitation Data'!H93))="","",OFFSET('Sanitation Data'!$H$30,0,10*ROW('Sanitation Data'!H93)))</f>
        <v/>
      </c>
      <c r="DH99" s="392" t="str">
        <f ca="1">+IF(OFFSET('Sanitation Data'!$H$31,0,10*ROW('Sanitation Data'!H93))="","",OFFSET('Sanitation Data'!$H$31,0,10*ROW('Sanitation Data'!H93)))</f>
        <v/>
      </c>
      <c r="DI99" s="392" t="str">
        <f ca="1">+IF(OFFSET('Sanitation Data'!$H$32,0,10*ROW('Sanitation Data'!H93))="","",OFFSET('Sanitation Data'!$H$32,0,10*ROW('Sanitation Data'!H93)))</f>
        <v/>
      </c>
      <c r="DJ99" s="392" t="str">
        <f ca="1">+IF(OFFSET('Sanitation Data'!$I$28,0,10*ROW('Sanitation Data'!I93))="","",OFFSET('Sanitation Data'!$I$28,0,10*ROW('Sanitation Data'!I93)))</f>
        <v/>
      </c>
      <c r="DK99" s="392" t="str">
        <f ca="1">+IF(OFFSET('Sanitation Data'!$I$29,0,10*ROW('Sanitation Data'!I93))="","",OFFSET('Sanitation Data'!$I$29,0,10*ROW('Sanitation Data'!I93)))</f>
        <v/>
      </c>
      <c r="DL99" s="392" t="str">
        <f ca="1">+IF(OFFSET('Sanitation Data'!$I$30,0,10*ROW('Sanitation Data'!I93))="","",OFFSET('Sanitation Data'!$I$30,0,10*ROW('Sanitation Data'!I93)))</f>
        <v/>
      </c>
      <c r="DM99" s="392" t="str">
        <f ca="1">+IF(OFFSET('Sanitation Data'!$I$31,0,10*ROW('Sanitation Data'!I93))="","",OFFSET('Sanitation Data'!$I$31,0,10*ROW('Sanitation Data'!I93)))</f>
        <v/>
      </c>
      <c r="DN99" s="392" t="str">
        <f ca="1">+IF(OFFSET('Sanitation Data'!$I$32,0,10*ROW('Sanitation Data'!I93))="","",OFFSET('Sanitation Data'!$I$32,0,10*ROW('Sanitation Data'!I93)))</f>
        <v/>
      </c>
      <c r="DO99" s="392" t="str">
        <f ca="1">+IF(OFFSET('Hygiene Data'!$D$11,0,10*ROW('Hygiene Data'!D93))="","",OFFSET('Hygiene Data'!$D$11,0,10*ROW('Hygiene Data'!D93)))</f>
        <v/>
      </c>
      <c r="DP99" s="392" t="str">
        <f ca="1">+IF(OFFSET('Hygiene Data'!$D$12,0,10*ROW('Hygiene Data'!D93))="","",OFFSET('Hygiene Data'!$D$12,0,10*ROW('Hygiene Data'!D93)))</f>
        <v/>
      </c>
      <c r="DQ99" s="392" t="str">
        <f ca="1">+IF(OFFSET('Hygiene Data'!$D$13,0,10*ROW('Hygiene Data'!D93))="","",OFFSET('Hygiene Data'!$D$13,0,10*ROW('Hygiene Data'!D93)))</f>
        <v/>
      </c>
      <c r="DR99" s="392" t="str">
        <f ca="1">+IF(OFFSET('Hygiene Data'!$E$11,0,10*ROW('Hygiene Data'!E93))="","",OFFSET('Hygiene Data'!$E$11,0,10*ROW('Hygiene Data'!E93)))</f>
        <v/>
      </c>
      <c r="DS99" s="392" t="str">
        <f ca="1">+IF(OFFSET('Hygiene Data'!$E$12,0,10*ROW('Hygiene Data'!E93))="","",OFFSET('Hygiene Data'!$E$12,0,10*ROW('Hygiene Data'!E93)))</f>
        <v/>
      </c>
      <c r="DT99" s="392" t="str">
        <f ca="1">+IF(OFFSET('Hygiene Data'!$E$13,0,10*ROW('Hygiene Data'!E93))="","",OFFSET('Hygiene Data'!$E$13,0,10*ROW('Hygiene Data'!E93)))</f>
        <v/>
      </c>
      <c r="DU99" s="392" t="str">
        <f ca="1">+IF(OFFSET('Hygiene Data'!$F$11,0,10*ROW('Hygiene Data'!F93))="","",OFFSET('Hygiene Data'!$F$11,0,10*ROW('Hygiene Data'!F93)))</f>
        <v/>
      </c>
      <c r="DV99" s="392" t="str">
        <f ca="1">+IF(OFFSET('Hygiene Data'!$F$12,0,10*ROW('Hygiene Data'!F93))="","",OFFSET('Hygiene Data'!$F$12,0,10*ROW('Hygiene Data'!F93)))</f>
        <v/>
      </c>
      <c r="DW99" s="392" t="str">
        <f ca="1">+IF(OFFSET('Hygiene Data'!$F$13,0,10*ROW('Hygiene Data'!F93))="","",OFFSET('Hygiene Data'!$F$13,0,10*ROW('Hygiene Data'!F93)))</f>
        <v/>
      </c>
      <c r="DX99" s="392" t="str">
        <f ca="1">+IF(OFFSET('Hygiene Data'!$G$11,0,10*ROW('Hygiene Data'!G93))="","",OFFSET('Hygiene Data'!$G$11,0,10*ROW('Hygiene Data'!G93)))</f>
        <v/>
      </c>
      <c r="DY99" s="392" t="str">
        <f ca="1">+IF(OFFSET('Hygiene Data'!$G$12,0,10*ROW('Hygiene Data'!G93))="","",OFFSET('Hygiene Data'!$G$12,0,10*ROW('Hygiene Data'!G93)))</f>
        <v/>
      </c>
      <c r="DZ99" s="392" t="str">
        <f ca="1">+IF(OFFSET('Hygiene Data'!$G$13,0,10*ROW('Hygiene Data'!G93))="","",OFFSET('Hygiene Data'!$G$13,0,10*ROW('Hygiene Data'!G93)))</f>
        <v/>
      </c>
      <c r="EA99" s="392" t="str">
        <f ca="1">+IF(OFFSET('Hygiene Data'!$H$11,0,10*ROW('Hygiene Data'!H93))="","",OFFSET('Hygiene Data'!$H$11,0,10*ROW('Hygiene Data'!H93)))</f>
        <v/>
      </c>
      <c r="EB99" s="392" t="str">
        <f ca="1">+IF(OFFSET('Hygiene Data'!$H$12,0,10*ROW('Hygiene Data'!H93))="","",OFFSET('Hygiene Data'!$H$12,0,10*ROW('Hygiene Data'!H93)))</f>
        <v/>
      </c>
      <c r="EC99" s="392" t="str">
        <f ca="1">+IF(OFFSET('Hygiene Data'!$H$13,0,10*ROW('Hygiene Data'!H93))="","",OFFSET('Hygiene Data'!$H$13,0,10*ROW('Hygiene Data'!H93)))</f>
        <v/>
      </c>
      <c r="ED99" s="392" t="str">
        <f ca="1">+IF(OFFSET('Hygiene Data'!$I$11,0,10*ROW('Hygiene Data'!I93))="","",OFFSET('Hygiene Data'!$I$11,0,10*ROW('Hygiene Data'!I93)))</f>
        <v/>
      </c>
      <c r="EE99" s="392" t="str">
        <f ca="1">+IF(OFFSET('Hygiene Data'!$I$12,0,10*ROW('Hygiene Data'!I93))="","",OFFSET('Hygiene Data'!$I$12,0,10*ROW('Hygiene Data'!I93)))</f>
        <v/>
      </c>
      <c r="EF99" s="392" t="str">
        <f ca="1">+IF(OFFSET('Hygiene Data'!$I$13,0,10*ROW('Hygiene Data'!I93))="","",OFFSET('Hygiene Data'!$I$13,0,10*ROW('Hygiene Data'!I93)))</f>
        <v/>
      </c>
    </row>
    <row r="100" spans="1:136" x14ac:dyDescent="0.25">
      <c r="A100" s="501" t="str">
        <f ca="1">+IF(OFFSET('Water Data'!$B$2,0,10*ROW('Water Data'!E94))="","",OFFSET('Water Data'!$B$2,0,10*ROW('Water Data'!E94)))</f>
        <v/>
      </c>
      <c r="B100" s="50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8" t="str">
        <f t="shared" ca="1" si="1"/>
        <v/>
      </c>
      <c r="D100" s="52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2" t="str">
        <f ca="1">+IF(OFFSET('Water Data'!$D$27,0,10*ROW('Water Data'!D94))="","",OFFSET('Water Data'!$D$27,0,10*ROW('Water Data'!D94)))</f>
        <v/>
      </c>
      <c r="BT100" s="392" t="str">
        <f ca="1">+IF(OFFSET('Water Data'!$D$28,0,10*ROW('Water Data'!D94))="","",OFFSET('Water Data'!$D$28,0,10*ROW('Water Data'!D94)))</f>
        <v/>
      </c>
      <c r="BU100" s="392" t="str">
        <f ca="1">+IF(OFFSET('Water Data'!$D$29,0,10*ROW('Water Data'!D94))="","",OFFSET('Water Data'!$D$29,0,10*ROW('Water Data'!D94)))</f>
        <v/>
      </c>
      <c r="BV100" s="392" t="str">
        <f ca="1">+IF(OFFSET('Water Data'!$E$27,0,10*ROW('Water Data'!E94))="","",OFFSET('Water Data'!$E$27,0,10*ROW('Water Data'!E94)))</f>
        <v/>
      </c>
      <c r="BW100" s="392" t="str">
        <f ca="1">+IF(OFFSET('Water Data'!$E$28,0,10*ROW('Water Data'!E94))="","",OFFSET('Water Data'!$E$28,0,10*ROW('Water Data'!E94)))</f>
        <v/>
      </c>
      <c r="BX100" s="392" t="str">
        <f ca="1">+IF(OFFSET('Water Data'!$E$29,0,10*ROW('Water Data'!E94))="","",OFFSET('Water Data'!$E$29,0,10*ROW('Water Data'!E94)))</f>
        <v/>
      </c>
      <c r="BY100" s="392" t="str">
        <f ca="1">+IF(OFFSET('Water Data'!$F$27,0,10*ROW('Water Data'!F94))="","",OFFSET('Water Data'!$F$27,0,10*ROW('Water Data'!F94)))</f>
        <v/>
      </c>
      <c r="BZ100" s="392" t="str">
        <f ca="1">+IF(OFFSET('Water Data'!$F$28,0,10*ROW('Water Data'!F94))="","",OFFSET('Water Data'!$F$28,0,10*ROW('Water Data'!F94)))</f>
        <v/>
      </c>
      <c r="CA100" s="392" t="str">
        <f ca="1">+IF(OFFSET('Water Data'!$F$29,0,10*ROW('Water Data'!F94))="","",OFFSET('Water Data'!$F$29,0,10*ROW('Water Data'!F94)))</f>
        <v/>
      </c>
      <c r="CB100" s="392" t="str">
        <f ca="1">+IF(OFFSET('Water Data'!$G$27,0,10*ROW('Water Data'!G94))="","",OFFSET('Water Data'!$G$27,0,10*ROW('Water Data'!G94)))</f>
        <v/>
      </c>
      <c r="CC100" s="392" t="str">
        <f ca="1">+IF(OFFSET('Water Data'!$G$28,0,10*ROW('Water Data'!G94))="","",OFFSET('Water Data'!$G$28,0,10*ROW('Water Data'!G94)))</f>
        <v/>
      </c>
      <c r="CD100" s="392" t="str">
        <f ca="1">+IF(OFFSET('Water Data'!$G$29,0,10*ROW('Water Data'!G94))="","",OFFSET('Water Data'!$G$29,0,10*ROW('Water Data'!G94)))</f>
        <v/>
      </c>
      <c r="CE100" s="392" t="str">
        <f ca="1">+IF(OFFSET('Water Data'!$H$27,0,10*ROW('Water Data'!H94))="","",OFFSET('Water Data'!$H$27,0,10*ROW('Water Data'!H94)))</f>
        <v/>
      </c>
      <c r="CF100" s="392" t="str">
        <f ca="1">+IF(OFFSET('Water Data'!$H$28,0,10*ROW('Water Data'!H94))="","",OFFSET('Water Data'!$H$28,0,10*ROW('Water Data'!H94)))</f>
        <v/>
      </c>
      <c r="CG100" s="392" t="str">
        <f ca="1">+IF(OFFSET('Water Data'!$H$29,0,10*ROW('Water Data'!H94))="","",OFFSET('Water Data'!$H$29,0,10*ROW('Water Data'!H94)))</f>
        <v/>
      </c>
      <c r="CH100" s="392" t="str">
        <f ca="1">+IF(OFFSET('Water Data'!$I$27,0,10*ROW('Water Data'!I94))="","",OFFSET('Water Data'!$I$27,0,10*ROW('Water Data'!I94)))</f>
        <v/>
      </c>
      <c r="CI100" s="392" t="str">
        <f ca="1">+IF(OFFSET('Water Data'!$I$28,0,10*ROW('Water Data'!I94))="","",OFFSET('Water Data'!$I$28,0,10*ROW('Water Data'!I94)))</f>
        <v/>
      </c>
      <c r="CJ100" s="392" t="str">
        <f ca="1">+IF(OFFSET('Water Data'!$I$29,0,10*ROW('Water Data'!I94))="","",OFFSET('Water Data'!$I$29,0,10*ROW('Water Data'!I94)))</f>
        <v/>
      </c>
      <c r="CK100" s="392" t="str">
        <f ca="1">+IF(OFFSET('Sanitation Data'!$D$28,0,10*ROW('Sanitation Data'!D94))="","",OFFSET('Sanitation Data'!$D$28,0,10*ROW('Sanitation Data'!D94)))</f>
        <v/>
      </c>
      <c r="CL100" s="392" t="str">
        <f ca="1">+IF(OFFSET('Sanitation Data'!$D$29,0,10*ROW('Sanitation Data'!D94))="","",OFFSET('Sanitation Data'!$D$29,0,10*ROW('Sanitation Data'!D94)))</f>
        <v/>
      </c>
      <c r="CM100" s="392" t="str">
        <f ca="1">+IF(OFFSET('Sanitation Data'!$D$30,0,10*ROW('Sanitation Data'!D94))="","",OFFSET('Sanitation Data'!$D$30,0,10*ROW('Sanitation Data'!D94)))</f>
        <v/>
      </c>
      <c r="CN100" s="392" t="str">
        <f ca="1">+IF(OFFSET('Sanitation Data'!$D$31,0,10*ROW('Sanitation Data'!D94))="","",OFFSET('Sanitation Data'!$D$31,0,10*ROW('Sanitation Data'!D94)))</f>
        <v/>
      </c>
      <c r="CO100" s="392" t="str">
        <f ca="1">+IF(OFFSET('Sanitation Data'!$D$32,0,10*ROW('Sanitation Data'!D94))="","",OFFSET('Sanitation Data'!$D$32,0,10*ROW('Sanitation Data'!D94)))</f>
        <v/>
      </c>
      <c r="CP100" s="392" t="str">
        <f ca="1">+IF(OFFSET('Sanitation Data'!$E$28,0,10*ROW('Sanitation Data'!E94))="","",OFFSET('Sanitation Data'!$E$28,0,10*ROW('Sanitation Data'!E94)))</f>
        <v/>
      </c>
      <c r="CQ100" s="392" t="str">
        <f ca="1">+IF(OFFSET('Sanitation Data'!$E$29,0,10*ROW('Sanitation Data'!E94))="","",OFFSET('Sanitation Data'!$E$29,0,10*ROW('Sanitation Data'!E94)))</f>
        <v/>
      </c>
      <c r="CR100" s="392" t="str">
        <f ca="1">+IF(OFFSET('Sanitation Data'!$E$30,0,10*ROW('Sanitation Data'!E94))="","",OFFSET('Sanitation Data'!$E$30,0,10*ROW('Sanitation Data'!E94)))</f>
        <v/>
      </c>
      <c r="CS100" s="392" t="str">
        <f ca="1">+IF(OFFSET('Sanitation Data'!$E$31,0,10*ROW('Sanitation Data'!E94))="","",OFFSET('Sanitation Data'!$E$31,0,10*ROW('Sanitation Data'!E94)))</f>
        <v/>
      </c>
      <c r="CT100" s="392" t="str">
        <f ca="1">+IF(OFFSET('Sanitation Data'!$E$32,0,10*ROW('Sanitation Data'!E94))="","",OFFSET('Sanitation Data'!$E$32,0,10*ROW('Sanitation Data'!E94)))</f>
        <v/>
      </c>
      <c r="CU100" s="392" t="str">
        <f ca="1">+IF(OFFSET('Sanitation Data'!$F$28,0,10*ROW('Sanitation Data'!F94))="","",OFFSET('Sanitation Data'!$F$28,0,10*ROW('Sanitation Data'!F94)))</f>
        <v/>
      </c>
      <c r="CV100" s="392" t="str">
        <f ca="1">+IF(OFFSET('Sanitation Data'!$F$29,0,10*ROW('Sanitation Data'!F94))="","",OFFSET('Sanitation Data'!$F$29,0,10*ROW('Sanitation Data'!F94)))</f>
        <v/>
      </c>
      <c r="CW100" s="392" t="str">
        <f ca="1">+IF(OFFSET('Sanitation Data'!$F$30,0,10*ROW('Sanitation Data'!F94))="","",OFFSET('Sanitation Data'!$F$30,0,10*ROW('Sanitation Data'!F94)))</f>
        <v/>
      </c>
      <c r="CX100" s="392" t="str">
        <f ca="1">+IF(OFFSET('Sanitation Data'!$F$31,0,10*ROW('Sanitation Data'!F94))="","",OFFSET('Sanitation Data'!$F$31,0,10*ROW('Sanitation Data'!F94)))</f>
        <v/>
      </c>
      <c r="CY100" s="392" t="str">
        <f ca="1">+IF(OFFSET('Sanitation Data'!$F$32,0,10*ROW('Sanitation Data'!F94))="","",OFFSET('Sanitation Data'!$F$32,0,10*ROW('Sanitation Data'!F94)))</f>
        <v/>
      </c>
      <c r="CZ100" s="392" t="str">
        <f ca="1">+IF(OFFSET('Sanitation Data'!$G$28,0,10*ROW('Sanitation Data'!G94))="","",OFFSET('Sanitation Data'!$G$28,0,10*ROW('Sanitation Data'!G94)))</f>
        <v/>
      </c>
      <c r="DA100" s="392" t="str">
        <f ca="1">+IF(OFFSET('Sanitation Data'!$G$29,0,10*ROW('Sanitation Data'!G94))="","",OFFSET('Sanitation Data'!$G$29,0,10*ROW('Sanitation Data'!G94)))</f>
        <v/>
      </c>
      <c r="DB100" s="392" t="str">
        <f ca="1">+IF(OFFSET('Sanitation Data'!$G$30,0,10*ROW('Sanitation Data'!G94))="","",OFFSET('Sanitation Data'!$G$30,0,10*ROW('Sanitation Data'!G94)))</f>
        <v/>
      </c>
      <c r="DC100" s="392" t="str">
        <f ca="1">+IF(OFFSET('Sanitation Data'!$G$31,0,10*ROW('Sanitation Data'!G94))="","",OFFSET('Sanitation Data'!$G$31,0,10*ROW('Sanitation Data'!G94)))</f>
        <v/>
      </c>
      <c r="DD100" s="392" t="str">
        <f ca="1">+IF(OFFSET('Sanitation Data'!$G$32,0,10*ROW('Sanitation Data'!G94))="","",OFFSET('Sanitation Data'!$G$32,0,10*ROW('Sanitation Data'!G94)))</f>
        <v/>
      </c>
      <c r="DE100" s="392" t="str">
        <f ca="1">+IF(OFFSET('Sanitation Data'!$H$28,0,10*ROW('Sanitation Data'!H94))="","",OFFSET('Sanitation Data'!$H$28,0,10*ROW('Sanitation Data'!H94)))</f>
        <v/>
      </c>
      <c r="DF100" s="392" t="str">
        <f ca="1">+IF(OFFSET('Sanitation Data'!$H$29,0,10*ROW('Sanitation Data'!H94))="","",OFFSET('Sanitation Data'!$H$29,0,10*ROW('Sanitation Data'!H94)))</f>
        <v/>
      </c>
      <c r="DG100" s="392" t="str">
        <f ca="1">+IF(OFFSET('Sanitation Data'!$H$30,0,10*ROW('Sanitation Data'!H94))="","",OFFSET('Sanitation Data'!$H$30,0,10*ROW('Sanitation Data'!H94)))</f>
        <v/>
      </c>
      <c r="DH100" s="392" t="str">
        <f ca="1">+IF(OFFSET('Sanitation Data'!$H$31,0,10*ROW('Sanitation Data'!H94))="","",OFFSET('Sanitation Data'!$H$31,0,10*ROW('Sanitation Data'!H94)))</f>
        <v/>
      </c>
      <c r="DI100" s="392" t="str">
        <f ca="1">+IF(OFFSET('Sanitation Data'!$H$32,0,10*ROW('Sanitation Data'!H94))="","",OFFSET('Sanitation Data'!$H$32,0,10*ROW('Sanitation Data'!H94)))</f>
        <v/>
      </c>
      <c r="DJ100" s="392" t="str">
        <f ca="1">+IF(OFFSET('Sanitation Data'!$I$28,0,10*ROW('Sanitation Data'!I94))="","",OFFSET('Sanitation Data'!$I$28,0,10*ROW('Sanitation Data'!I94)))</f>
        <v/>
      </c>
      <c r="DK100" s="392" t="str">
        <f ca="1">+IF(OFFSET('Sanitation Data'!$I$29,0,10*ROW('Sanitation Data'!I94))="","",OFFSET('Sanitation Data'!$I$29,0,10*ROW('Sanitation Data'!I94)))</f>
        <v/>
      </c>
      <c r="DL100" s="392" t="str">
        <f ca="1">+IF(OFFSET('Sanitation Data'!$I$30,0,10*ROW('Sanitation Data'!I94))="","",OFFSET('Sanitation Data'!$I$30,0,10*ROW('Sanitation Data'!I94)))</f>
        <v/>
      </c>
      <c r="DM100" s="392" t="str">
        <f ca="1">+IF(OFFSET('Sanitation Data'!$I$31,0,10*ROW('Sanitation Data'!I94))="","",OFFSET('Sanitation Data'!$I$31,0,10*ROW('Sanitation Data'!I94)))</f>
        <v/>
      </c>
      <c r="DN100" s="392" t="str">
        <f ca="1">+IF(OFFSET('Sanitation Data'!$I$32,0,10*ROW('Sanitation Data'!I94))="","",OFFSET('Sanitation Data'!$I$32,0,10*ROW('Sanitation Data'!I94)))</f>
        <v/>
      </c>
      <c r="DO100" s="392" t="str">
        <f ca="1">+IF(OFFSET('Hygiene Data'!$D$11,0,10*ROW('Hygiene Data'!D94))="","",OFFSET('Hygiene Data'!$D$11,0,10*ROW('Hygiene Data'!D94)))</f>
        <v/>
      </c>
      <c r="DP100" s="392" t="str">
        <f ca="1">+IF(OFFSET('Hygiene Data'!$D$12,0,10*ROW('Hygiene Data'!D94))="","",OFFSET('Hygiene Data'!$D$12,0,10*ROW('Hygiene Data'!D94)))</f>
        <v/>
      </c>
      <c r="DQ100" s="392" t="str">
        <f ca="1">+IF(OFFSET('Hygiene Data'!$D$13,0,10*ROW('Hygiene Data'!D94))="","",OFFSET('Hygiene Data'!$D$13,0,10*ROW('Hygiene Data'!D94)))</f>
        <v/>
      </c>
      <c r="DR100" s="392" t="str">
        <f ca="1">+IF(OFFSET('Hygiene Data'!$E$11,0,10*ROW('Hygiene Data'!E94))="","",OFFSET('Hygiene Data'!$E$11,0,10*ROW('Hygiene Data'!E94)))</f>
        <v/>
      </c>
      <c r="DS100" s="392" t="str">
        <f ca="1">+IF(OFFSET('Hygiene Data'!$E$12,0,10*ROW('Hygiene Data'!E94))="","",OFFSET('Hygiene Data'!$E$12,0,10*ROW('Hygiene Data'!E94)))</f>
        <v/>
      </c>
      <c r="DT100" s="392" t="str">
        <f ca="1">+IF(OFFSET('Hygiene Data'!$E$13,0,10*ROW('Hygiene Data'!E94))="","",OFFSET('Hygiene Data'!$E$13,0,10*ROW('Hygiene Data'!E94)))</f>
        <v/>
      </c>
      <c r="DU100" s="392" t="str">
        <f ca="1">+IF(OFFSET('Hygiene Data'!$F$11,0,10*ROW('Hygiene Data'!F94))="","",OFFSET('Hygiene Data'!$F$11,0,10*ROW('Hygiene Data'!F94)))</f>
        <v/>
      </c>
      <c r="DV100" s="392" t="str">
        <f ca="1">+IF(OFFSET('Hygiene Data'!$F$12,0,10*ROW('Hygiene Data'!F94))="","",OFFSET('Hygiene Data'!$F$12,0,10*ROW('Hygiene Data'!F94)))</f>
        <v/>
      </c>
      <c r="DW100" s="392" t="str">
        <f ca="1">+IF(OFFSET('Hygiene Data'!$F$13,0,10*ROW('Hygiene Data'!F94))="","",OFFSET('Hygiene Data'!$F$13,0,10*ROW('Hygiene Data'!F94)))</f>
        <v/>
      </c>
      <c r="DX100" s="392" t="str">
        <f ca="1">+IF(OFFSET('Hygiene Data'!$G$11,0,10*ROW('Hygiene Data'!G94))="","",OFFSET('Hygiene Data'!$G$11,0,10*ROW('Hygiene Data'!G94)))</f>
        <v/>
      </c>
      <c r="DY100" s="392" t="str">
        <f ca="1">+IF(OFFSET('Hygiene Data'!$G$12,0,10*ROW('Hygiene Data'!G94))="","",OFFSET('Hygiene Data'!$G$12,0,10*ROW('Hygiene Data'!G94)))</f>
        <v/>
      </c>
      <c r="DZ100" s="392" t="str">
        <f ca="1">+IF(OFFSET('Hygiene Data'!$G$13,0,10*ROW('Hygiene Data'!G94))="","",OFFSET('Hygiene Data'!$G$13,0,10*ROW('Hygiene Data'!G94)))</f>
        <v/>
      </c>
      <c r="EA100" s="392" t="str">
        <f ca="1">+IF(OFFSET('Hygiene Data'!$H$11,0,10*ROW('Hygiene Data'!H94))="","",OFFSET('Hygiene Data'!$H$11,0,10*ROW('Hygiene Data'!H94)))</f>
        <v/>
      </c>
      <c r="EB100" s="392" t="str">
        <f ca="1">+IF(OFFSET('Hygiene Data'!$H$12,0,10*ROW('Hygiene Data'!H94))="","",OFFSET('Hygiene Data'!$H$12,0,10*ROW('Hygiene Data'!H94)))</f>
        <v/>
      </c>
      <c r="EC100" s="392" t="str">
        <f ca="1">+IF(OFFSET('Hygiene Data'!$H$13,0,10*ROW('Hygiene Data'!H94))="","",OFFSET('Hygiene Data'!$H$13,0,10*ROW('Hygiene Data'!H94)))</f>
        <v/>
      </c>
      <c r="ED100" s="392" t="str">
        <f ca="1">+IF(OFFSET('Hygiene Data'!$I$11,0,10*ROW('Hygiene Data'!I94))="","",OFFSET('Hygiene Data'!$I$11,0,10*ROW('Hygiene Data'!I94)))</f>
        <v/>
      </c>
      <c r="EE100" s="392" t="str">
        <f ca="1">+IF(OFFSET('Hygiene Data'!$I$12,0,10*ROW('Hygiene Data'!I94))="","",OFFSET('Hygiene Data'!$I$12,0,10*ROW('Hygiene Data'!I94)))</f>
        <v/>
      </c>
      <c r="EF100" s="392" t="str">
        <f ca="1">+IF(OFFSET('Hygiene Data'!$I$13,0,10*ROW('Hygiene Data'!I94))="","",OFFSET('Hygiene Data'!$I$13,0,10*ROW('Hygiene Data'!I94)))</f>
        <v/>
      </c>
    </row>
    <row r="101" spans="1:136" x14ac:dyDescent="0.25">
      <c r="A101" s="501" t="str">
        <f ca="1">+IF(OFFSET('Water Data'!$B$2,0,10*ROW('Water Data'!E95))="","",OFFSET('Water Data'!$B$2,0,10*ROW('Water Data'!E95)))</f>
        <v/>
      </c>
      <c r="B101" s="50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8" t="str">
        <f t="shared" ca="1" si="1"/>
        <v/>
      </c>
      <c r="D101" s="52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2" t="str">
        <f ca="1">+IF(OFFSET('Water Data'!$D$27,0,10*ROW('Water Data'!D95))="","",OFFSET('Water Data'!$D$27,0,10*ROW('Water Data'!D95)))</f>
        <v/>
      </c>
      <c r="BT101" s="392" t="str">
        <f ca="1">+IF(OFFSET('Water Data'!$D$28,0,10*ROW('Water Data'!D95))="","",OFFSET('Water Data'!$D$28,0,10*ROW('Water Data'!D95)))</f>
        <v/>
      </c>
      <c r="BU101" s="392" t="str">
        <f ca="1">+IF(OFFSET('Water Data'!$D$29,0,10*ROW('Water Data'!D95))="","",OFFSET('Water Data'!$D$29,0,10*ROW('Water Data'!D95)))</f>
        <v/>
      </c>
      <c r="BV101" s="392" t="str">
        <f ca="1">+IF(OFFSET('Water Data'!$E$27,0,10*ROW('Water Data'!E95))="","",OFFSET('Water Data'!$E$27,0,10*ROW('Water Data'!E95)))</f>
        <v/>
      </c>
      <c r="BW101" s="392" t="str">
        <f ca="1">+IF(OFFSET('Water Data'!$E$28,0,10*ROW('Water Data'!E95))="","",OFFSET('Water Data'!$E$28,0,10*ROW('Water Data'!E95)))</f>
        <v/>
      </c>
      <c r="BX101" s="392" t="str">
        <f ca="1">+IF(OFFSET('Water Data'!$E$29,0,10*ROW('Water Data'!E95))="","",OFFSET('Water Data'!$E$29,0,10*ROW('Water Data'!E95)))</f>
        <v/>
      </c>
      <c r="BY101" s="392" t="str">
        <f ca="1">+IF(OFFSET('Water Data'!$F$27,0,10*ROW('Water Data'!F95))="","",OFFSET('Water Data'!$F$27,0,10*ROW('Water Data'!F95)))</f>
        <v/>
      </c>
      <c r="BZ101" s="392" t="str">
        <f ca="1">+IF(OFFSET('Water Data'!$F$28,0,10*ROW('Water Data'!F95))="","",OFFSET('Water Data'!$F$28,0,10*ROW('Water Data'!F95)))</f>
        <v/>
      </c>
      <c r="CA101" s="392" t="str">
        <f ca="1">+IF(OFFSET('Water Data'!$F$29,0,10*ROW('Water Data'!F95))="","",OFFSET('Water Data'!$F$29,0,10*ROW('Water Data'!F95)))</f>
        <v/>
      </c>
      <c r="CB101" s="392" t="str">
        <f ca="1">+IF(OFFSET('Water Data'!$G$27,0,10*ROW('Water Data'!G95))="","",OFFSET('Water Data'!$G$27,0,10*ROW('Water Data'!G95)))</f>
        <v/>
      </c>
      <c r="CC101" s="392" t="str">
        <f ca="1">+IF(OFFSET('Water Data'!$G$28,0,10*ROW('Water Data'!G95))="","",OFFSET('Water Data'!$G$28,0,10*ROW('Water Data'!G95)))</f>
        <v/>
      </c>
      <c r="CD101" s="392" t="str">
        <f ca="1">+IF(OFFSET('Water Data'!$G$29,0,10*ROW('Water Data'!G95))="","",OFFSET('Water Data'!$G$29,0,10*ROW('Water Data'!G95)))</f>
        <v/>
      </c>
      <c r="CE101" s="392" t="str">
        <f ca="1">+IF(OFFSET('Water Data'!$H$27,0,10*ROW('Water Data'!H95))="","",OFFSET('Water Data'!$H$27,0,10*ROW('Water Data'!H95)))</f>
        <v/>
      </c>
      <c r="CF101" s="392" t="str">
        <f ca="1">+IF(OFFSET('Water Data'!$H$28,0,10*ROW('Water Data'!H95))="","",OFFSET('Water Data'!$H$28,0,10*ROW('Water Data'!H95)))</f>
        <v/>
      </c>
      <c r="CG101" s="392" t="str">
        <f ca="1">+IF(OFFSET('Water Data'!$H$29,0,10*ROW('Water Data'!H95))="","",OFFSET('Water Data'!$H$29,0,10*ROW('Water Data'!H95)))</f>
        <v/>
      </c>
      <c r="CH101" s="392" t="str">
        <f ca="1">+IF(OFFSET('Water Data'!$I$27,0,10*ROW('Water Data'!I95))="","",OFFSET('Water Data'!$I$27,0,10*ROW('Water Data'!I95)))</f>
        <v/>
      </c>
      <c r="CI101" s="392" t="str">
        <f ca="1">+IF(OFFSET('Water Data'!$I$28,0,10*ROW('Water Data'!I95))="","",OFFSET('Water Data'!$I$28,0,10*ROW('Water Data'!I95)))</f>
        <v/>
      </c>
      <c r="CJ101" s="392" t="str">
        <f ca="1">+IF(OFFSET('Water Data'!$I$29,0,10*ROW('Water Data'!I95))="","",OFFSET('Water Data'!$I$29,0,10*ROW('Water Data'!I95)))</f>
        <v/>
      </c>
      <c r="CK101" s="392" t="str">
        <f ca="1">+IF(OFFSET('Sanitation Data'!$D$28,0,10*ROW('Sanitation Data'!D95))="","",OFFSET('Sanitation Data'!$D$28,0,10*ROW('Sanitation Data'!D95)))</f>
        <v/>
      </c>
      <c r="CL101" s="392" t="str">
        <f ca="1">+IF(OFFSET('Sanitation Data'!$D$29,0,10*ROW('Sanitation Data'!D95))="","",OFFSET('Sanitation Data'!$D$29,0,10*ROW('Sanitation Data'!D95)))</f>
        <v/>
      </c>
      <c r="CM101" s="392" t="str">
        <f ca="1">+IF(OFFSET('Sanitation Data'!$D$30,0,10*ROW('Sanitation Data'!D95))="","",OFFSET('Sanitation Data'!$D$30,0,10*ROW('Sanitation Data'!D95)))</f>
        <v/>
      </c>
      <c r="CN101" s="392" t="str">
        <f ca="1">+IF(OFFSET('Sanitation Data'!$D$31,0,10*ROW('Sanitation Data'!D95))="","",OFFSET('Sanitation Data'!$D$31,0,10*ROW('Sanitation Data'!D95)))</f>
        <v/>
      </c>
      <c r="CO101" s="392" t="str">
        <f ca="1">+IF(OFFSET('Sanitation Data'!$D$32,0,10*ROW('Sanitation Data'!D95))="","",OFFSET('Sanitation Data'!$D$32,0,10*ROW('Sanitation Data'!D95)))</f>
        <v/>
      </c>
      <c r="CP101" s="392" t="str">
        <f ca="1">+IF(OFFSET('Sanitation Data'!$E$28,0,10*ROW('Sanitation Data'!E95))="","",OFFSET('Sanitation Data'!$E$28,0,10*ROW('Sanitation Data'!E95)))</f>
        <v/>
      </c>
      <c r="CQ101" s="392" t="str">
        <f ca="1">+IF(OFFSET('Sanitation Data'!$E$29,0,10*ROW('Sanitation Data'!E95))="","",OFFSET('Sanitation Data'!$E$29,0,10*ROW('Sanitation Data'!E95)))</f>
        <v/>
      </c>
      <c r="CR101" s="392" t="str">
        <f ca="1">+IF(OFFSET('Sanitation Data'!$E$30,0,10*ROW('Sanitation Data'!E95))="","",OFFSET('Sanitation Data'!$E$30,0,10*ROW('Sanitation Data'!E95)))</f>
        <v/>
      </c>
      <c r="CS101" s="392" t="str">
        <f ca="1">+IF(OFFSET('Sanitation Data'!$E$31,0,10*ROW('Sanitation Data'!E95))="","",OFFSET('Sanitation Data'!$E$31,0,10*ROW('Sanitation Data'!E95)))</f>
        <v/>
      </c>
      <c r="CT101" s="392" t="str">
        <f ca="1">+IF(OFFSET('Sanitation Data'!$E$32,0,10*ROW('Sanitation Data'!E95))="","",OFFSET('Sanitation Data'!$E$32,0,10*ROW('Sanitation Data'!E95)))</f>
        <v/>
      </c>
      <c r="CU101" s="392" t="str">
        <f ca="1">+IF(OFFSET('Sanitation Data'!$F$28,0,10*ROW('Sanitation Data'!F95))="","",OFFSET('Sanitation Data'!$F$28,0,10*ROW('Sanitation Data'!F95)))</f>
        <v/>
      </c>
      <c r="CV101" s="392" t="str">
        <f ca="1">+IF(OFFSET('Sanitation Data'!$F$29,0,10*ROW('Sanitation Data'!F95))="","",OFFSET('Sanitation Data'!$F$29,0,10*ROW('Sanitation Data'!F95)))</f>
        <v/>
      </c>
      <c r="CW101" s="392" t="str">
        <f ca="1">+IF(OFFSET('Sanitation Data'!$F$30,0,10*ROW('Sanitation Data'!F95))="","",OFFSET('Sanitation Data'!$F$30,0,10*ROW('Sanitation Data'!F95)))</f>
        <v/>
      </c>
      <c r="CX101" s="392" t="str">
        <f ca="1">+IF(OFFSET('Sanitation Data'!$F$31,0,10*ROW('Sanitation Data'!F95))="","",OFFSET('Sanitation Data'!$F$31,0,10*ROW('Sanitation Data'!F95)))</f>
        <v/>
      </c>
      <c r="CY101" s="392" t="str">
        <f ca="1">+IF(OFFSET('Sanitation Data'!$F$32,0,10*ROW('Sanitation Data'!F95))="","",OFFSET('Sanitation Data'!$F$32,0,10*ROW('Sanitation Data'!F95)))</f>
        <v/>
      </c>
      <c r="CZ101" s="392" t="str">
        <f ca="1">+IF(OFFSET('Sanitation Data'!$G$28,0,10*ROW('Sanitation Data'!G95))="","",OFFSET('Sanitation Data'!$G$28,0,10*ROW('Sanitation Data'!G95)))</f>
        <v/>
      </c>
      <c r="DA101" s="392" t="str">
        <f ca="1">+IF(OFFSET('Sanitation Data'!$G$29,0,10*ROW('Sanitation Data'!G95))="","",OFFSET('Sanitation Data'!$G$29,0,10*ROW('Sanitation Data'!G95)))</f>
        <v/>
      </c>
      <c r="DB101" s="392" t="str">
        <f ca="1">+IF(OFFSET('Sanitation Data'!$G$30,0,10*ROW('Sanitation Data'!G95))="","",OFFSET('Sanitation Data'!$G$30,0,10*ROW('Sanitation Data'!G95)))</f>
        <v/>
      </c>
      <c r="DC101" s="392" t="str">
        <f ca="1">+IF(OFFSET('Sanitation Data'!$G$31,0,10*ROW('Sanitation Data'!G95))="","",OFFSET('Sanitation Data'!$G$31,0,10*ROW('Sanitation Data'!G95)))</f>
        <v/>
      </c>
      <c r="DD101" s="392" t="str">
        <f ca="1">+IF(OFFSET('Sanitation Data'!$G$32,0,10*ROW('Sanitation Data'!G95))="","",OFFSET('Sanitation Data'!$G$32,0,10*ROW('Sanitation Data'!G95)))</f>
        <v/>
      </c>
      <c r="DE101" s="392" t="str">
        <f ca="1">+IF(OFFSET('Sanitation Data'!$H$28,0,10*ROW('Sanitation Data'!H95))="","",OFFSET('Sanitation Data'!$H$28,0,10*ROW('Sanitation Data'!H95)))</f>
        <v/>
      </c>
      <c r="DF101" s="392" t="str">
        <f ca="1">+IF(OFFSET('Sanitation Data'!$H$29,0,10*ROW('Sanitation Data'!H95))="","",OFFSET('Sanitation Data'!$H$29,0,10*ROW('Sanitation Data'!H95)))</f>
        <v/>
      </c>
      <c r="DG101" s="392" t="str">
        <f ca="1">+IF(OFFSET('Sanitation Data'!$H$30,0,10*ROW('Sanitation Data'!H95))="","",OFFSET('Sanitation Data'!$H$30,0,10*ROW('Sanitation Data'!H95)))</f>
        <v/>
      </c>
      <c r="DH101" s="392" t="str">
        <f ca="1">+IF(OFFSET('Sanitation Data'!$H$31,0,10*ROW('Sanitation Data'!H95))="","",OFFSET('Sanitation Data'!$H$31,0,10*ROW('Sanitation Data'!H95)))</f>
        <v/>
      </c>
      <c r="DI101" s="392" t="str">
        <f ca="1">+IF(OFFSET('Sanitation Data'!$H$32,0,10*ROW('Sanitation Data'!H95))="","",OFFSET('Sanitation Data'!$H$32,0,10*ROW('Sanitation Data'!H95)))</f>
        <v/>
      </c>
      <c r="DJ101" s="392" t="str">
        <f ca="1">+IF(OFFSET('Sanitation Data'!$I$28,0,10*ROW('Sanitation Data'!I95))="","",OFFSET('Sanitation Data'!$I$28,0,10*ROW('Sanitation Data'!I95)))</f>
        <v/>
      </c>
      <c r="DK101" s="392" t="str">
        <f ca="1">+IF(OFFSET('Sanitation Data'!$I$29,0,10*ROW('Sanitation Data'!I95))="","",OFFSET('Sanitation Data'!$I$29,0,10*ROW('Sanitation Data'!I95)))</f>
        <v/>
      </c>
      <c r="DL101" s="392" t="str">
        <f ca="1">+IF(OFFSET('Sanitation Data'!$I$30,0,10*ROW('Sanitation Data'!I95))="","",OFFSET('Sanitation Data'!$I$30,0,10*ROW('Sanitation Data'!I95)))</f>
        <v/>
      </c>
      <c r="DM101" s="392" t="str">
        <f ca="1">+IF(OFFSET('Sanitation Data'!$I$31,0,10*ROW('Sanitation Data'!I95))="","",OFFSET('Sanitation Data'!$I$31,0,10*ROW('Sanitation Data'!I95)))</f>
        <v/>
      </c>
      <c r="DN101" s="392" t="str">
        <f ca="1">+IF(OFFSET('Sanitation Data'!$I$32,0,10*ROW('Sanitation Data'!I95))="","",OFFSET('Sanitation Data'!$I$32,0,10*ROW('Sanitation Data'!I95)))</f>
        <v/>
      </c>
      <c r="DO101" s="392" t="str">
        <f ca="1">+IF(OFFSET('Hygiene Data'!$D$11,0,10*ROW('Hygiene Data'!D95))="","",OFFSET('Hygiene Data'!$D$11,0,10*ROW('Hygiene Data'!D95)))</f>
        <v/>
      </c>
      <c r="DP101" s="392" t="str">
        <f ca="1">+IF(OFFSET('Hygiene Data'!$D$12,0,10*ROW('Hygiene Data'!D95))="","",OFFSET('Hygiene Data'!$D$12,0,10*ROW('Hygiene Data'!D95)))</f>
        <v/>
      </c>
      <c r="DQ101" s="392" t="str">
        <f ca="1">+IF(OFFSET('Hygiene Data'!$D$13,0,10*ROW('Hygiene Data'!D95))="","",OFFSET('Hygiene Data'!$D$13,0,10*ROW('Hygiene Data'!D95)))</f>
        <v/>
      </c>
      <c r="DR101" s="392" t="str">
        <f ca="1">+IF(OFFSET('Hygiene Data'!$E$11,0,10*ROW('Hygiene Data'!E95))="","",OFFSET('Hygiene Data'!$E$11,0,10*ROW('Hygiene Data'!E95)))</f>
        <v/>
      </c>
      <c r="DS101" s="392" t="str">
        <f ca="1">+IF(OFFSET('Hygiene Data'!$E$12,0,10*ROW('Hygiene Data'!E95))="","",OFFSET('Hygiene Data'!$E$12,0,10*ROW('Hygiene Data'!E95)))</f>
        <v/>
      </c>
      <c r="DT101" s="392" t="str">
        <f ca="1">+IF(OFFSET('Hygiene Data'!$E$13,0,10*ROW('Hygiene Data'!E95))="","",OFFSET('Hygiene Data'!$E$13,0,10*ROW('Hygiene Data'!E95)))</f>
        <v/>
      </c>
      <c r="DU101" s="392" t="str">
        <f ca="1">+IF(OFFSET('Hygiene Data'!$F$11,0,10*ROW('Hygiene Data'!F95))="","",OFFSET('Hygiene Data'!$F$11,0,10*ROW('Hygiene Data'!F95)))</f>
        <v/>
      </c>
      <c r="DV101" s="392" t="str">
        <f ca="1">+IF(OFFSET('Hygiene Data'!$F$12,0,10*ROW('Hygiene Data'!F95))="","",OFFSET('Hygiene Data'!$F$12,0,10*ROW('Hygiene Data'!F95)))</f>
        <v/>
      </c>
      <c r="DW101" s="392" t="str">
        <f ca="1">+IF(OFFSET('Hygiene Data'!$F$13,0,10*ROW('Hygiene Data'!F95))="","",OFFSET('Hygiene Data'!$F$13,0,10*ROW('Hygiene Data'!F95)))</f>
        <v/>
      </c>
      <c r="DX101" s="392" t="str">
        <f ca="1">+IF(OFFSET('Hygiene Data'!$G$11,0,10*ROW('Hygiene Data'!G95))="","",OFFSET('Hygiene Data'!$G$11,0,10*ROW('Hygiene Data'!G95)))</f>
        <v/>
      </c>
      <c r="DY101" s="392" t="str">
        <f ca="1">+IF(OFFSET('Hygiene Data'!$G$12,0,10*ROW('Hygiene Data'!G95))="","",OFFSET('Hygiene Data'!$G$12,0,10*ROW('Hygiene Data'!G95)))</f>
        <v/>
      </c>
      <c r="DZ101" s="392" t="str">
        <f ca="1">+IF(OFFSET('Hygiene Data'!$G$13,0,10*ROW('Hygiene Data'!G95))="","",OFFSET('Hygiene Data'!$G$13,0,10*ROW('Hygiene Data'!G95)))</f>
        <v/>
      </c>
      <c r="EA101" s="392" t="str">
        <f ca="1">+IF(OFFSET('Hygiene Data'!$H$11,0,10*ROW('Hygiene Data'!H95))="","",OFFSET('Hygiene Data'!$H$11,0,10*ROW('Hygiene Data'!H95)))</f>
        <v/>
      </c>
      <c r="EB101" s="392" t="str">
        <f ca="1">+IF(OFFSET('Hygiene Data'!$H$12,0,10*ROW('Hygiene Data'!H95))="","",OFFSET('Hygiene Data'!$H$12,0,10*ROW('Hygiene Data'!H95)))</f>
        <v/>
      </c>
      <c r="EC101" s="392" t="str">
        <f ca="1">+IF(OFFSET('Hygiene Data'!$H$13,0,10*ROW('Hygiene Data'!H95))="","",OFFSET('Hygiene Data'!$H$13,0,10*ROW('Hygiene Data'!H95)))</f>
        <v/>
      </c>
      <c r="ED101" s="392" t="str">
        <f ca="1">+IF(OFFSET('Hygiene Data'!$I$11,0,10*ROW('Hygiene Data'!I95))="","",OFFSET('Hygiene Data'!$I$11,0,10*ROW('Hygiene Data'!I95)))</f>
        <v/>
      </c>
      <c r="EE101" s="392" t="str">
        <f ca="1">+IF(OFFSET('Hygiene Data'!$I$12,0,10*ROW('Hygiene Data'!I95))="","",OFFSET('Hygiene Data'!$I$12,0,10*ROW('Hygiene Data'!I95)))</f>
        <v/>
      </c>
      <c r="EF101" s="392" t="str">
        <f ca="1">+IF(OFFSET('Hygiene Data'!$I$13,0,10*ROW('Hygiene Data'!I95))="","",OFFSET('Hygiene Data'!$I$13,0,10*ROW('Hygiene Data'!I95)))</f>
        <v/>
      </c>
    </row>
    <row r="102" spans="1:136" x14ac:dyDescent="0.25">
      <c r="A102" s="501" t="str">
        <f ca="1">+IF(OFFSET('Water Data'!$B$2,0,10*ROW('Water Data'!E96))="","",OFFSET('Water Data'!$B$2,0,10*ROW('Water Data'!E96)))</f>
        <v/>
      </c>
      <c r="B102" s="50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8" t="str">
        <f t="shared" ca="1" si="1"/>
        <v/>
      </c>
      <c r="D102" s="52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2" t="str">
        <f ca="1">+IF(OFFSET('Water Data'!$D$27,0,10*ROW('Water Data'!D96))="","",OFFSET('Water Data'!$D$27,0,10*ROW('Water Data'!D96)))</f>
        <v/>
      </c>
      <c r="BT102" s="392" t="str">
        <f ca="1">+IF(OFFSET('Water Data'!$D$28,0,10*ROW('Water Data'!D96))="","",OFFSET('Water Data'!$D$28,0,10*ROW('Water Data'!D96)))</f>
        <v/>
      </c>
      <c r="BU102" s="392" t="str">
        <f ca="1">+IF(OFFSET('Water Data'!$D$29,0,10*ROW('Water Data'!D96))="","",OFFSET('Water Data'!$D$29,0,10*ROW('Water Data'!D96)))</f>
        <v/>
      </c>
      <c r="BV102" s="392" t="str">
        <f ca="1">+IF(OFFSET('Water Data'!$E$27,0,10*ROW('Water Data'!E96))="","",OFFSET('Water Data'!$E$27,0,10*ROW('Water Data'!E96)))</f>
        <v/>
      </c>
      <c r="BW102" s="392" t="str">
        <f ca="1">+IF(OFFSET('Water Data'!$E$28,0,10*ROW('Water Data'!E96))="","",OFFSET('Water Data'!$E$28,0,10*ROW('Water Data'!E96)))</f>
        <v/>
      </c>
      <c r="BX102" s="392" t="str">
        <f ca="1">+IF(OFFSET('Water Data'!$E$29,0,10*ROW('Water Data'!E96))="","",OFFSET('Water Data'!$E$29,0,10*ROW('Water Data'!E96)))</f>
        <v/>
      </c>
      <c r="BY102" s="392" t="str">
        <f ca="1">+IF(OFFSET('Water Data'!$F$27,0,10*ROW('Water Data'!F96))="","",OFFSET('Water Data'!$F$27,0,10*ROW('Water Data'!F96)))</f>
        <v/>
      </c>
      <c r="BZ102" s="392" t="str">
        <f ca="1">+IF(OFFSET('Water Data'!$F$28,0,10*ROW('Water Data'!F96))="","",OFFSET('Water Data'!$F$28,0,10*ROW('Water Data'!F96)))</f>
        <v/>
      </c>
      <c r="CA102" s="392" t="str">
        <f ca="1">+IF(OFFSET('Water Data'!$F$29,0,10*ROW('Water Data'!F96))="","",OFFSET('Water Data'!$F$29,0,10*ROW('Water Data'!F96)))</f>
        <v/>
      </c>
      <c r="CB102" s="392" t="str">
        <f ca="1">+IF(OFFSET('Water Data'!$G$27,0,10*ROW('Water Data'!G96))="","",OFFSET('Water Data'!$G$27,0,10*ROW('Water Data'!G96)))</f>
        <v/>
      </c>
      <c r="CC102" s="392" t="str">
        <f ca="1">+IF(OFFSET('Water Data'!$G$28,0,10*ROW('Water Data'!G96))="","",OFFSET('Water Data'!$G$28,0,10*ROW('Water Data'!G96)))</f>
        <v/>
      </c>
      <c r="CD102" s="392" t="str">
        <f ca="1">+IF(OFFSET('Water Data'!$G$29,0,10*ROW('Water Data'!G96))="","",OFFSET('Water Data'!$G$29,0,10*ROW('Water Data'!G96)))</f>
        <v/>
      </c>
      <c r="CE102" s="392" t="str">
        <f ca="1">+IF(OFFSET('Water Data'!$H$27,0,10*ROW('Water Data'!H96))="","",OFFSET('Water Data'!$H$27,0,10*ROW('Water Data'!H96)))</f>
        <v/>
      </c>
      <c r="CF102" s="392" t="str">
        <f ca="1">+IF(OFFSET('Water Data'!$H$28,0,10*ROW('Water Data'!H96))="","",OFFSET('Water Data'!$H$28,0,10*ROW('Water Data'!H96)))</f>
        <v/>
      </c>
      <c r="CG102" s="392" t="str">
        <f ca="1">+IF(OFFSET('Water Data'!$H$29,0,10*ROW('Water Data'!H96))="","",OFFSET('Water Data'!$H$29,0,10*ROW('Water Data'!H96)))</f>
        <v/>
      </c>
      <c r="CH102" s="392" t="str">
        <f ca="1">+IF(OFFSET('Water Data'!$I$27,0,10*ROW('Water Data'!I96))="","",OFFSET('Water Data'!$I$27,0,10*ROW('Water Data'!I96)))</f>
        <v/>
      </c>
      <c r="CI102" s="392" t="str">
        <f ca="1">+IF(OFFSET('Water Data'!$I$28,0,10*ROW('Water Data'!I96))="","",OFFSET('Water Data'!$I$28,0,10*ROW('Water Data'!I96)))</f>
        <v/>
      </c>
      <c r="CJ102" s="392" t="str">
        <f ca="1">+IF(OFFSET('Water Data'!$I$29,0,10*ROW('Water Data'!I96))="","",OFFSET('Water Data'!$I$29,0,10*ROW('Water Data'!I96)))</f>
        <v/>
      </c>
      <c r="CK102" s="392" t="str">
        <f ca="1">+IF(OFFSET('Sanitation Data'!$D$28,0,10*ROW('Sanitation Data'!D96))="","",OFFSET('Sanitation Data'!$D$28,0,10*ROW('Sanitation Data'!D96)))</f>
        <v/>
      </c>
      <c r="CL102" s="392" t="str">
        <f ca="1">+IF(OFFSET('Sanitation Data'!$D$29,0,10*ROW('Sanitation Data'!D96))="","",OFFSET('Sanitation Data'!$D$29,0,10*ROW('Sanitation Data'!D96)))</f>
        <v/>
      </c>
      <c r="CM102" s="392" t="str">
        <f ca="1">+IF(OFFSET('Sanitation Data'!$D$30,0,10*ROW('Sanitation Data'!D96))="","",OFFSET('Sanitation Data'!$D$30,0,10*ROW('Sanitation Data'!D96)))</f>
        <v/>
      </c>
      <c r="CN102" s="392" t="str">
        <f ca="1">+IF(OFFSET('Sanitation Data'!$D$31,0,10*ROW('Sanitation Data'!D96))="","",OFFSET('Sanitation Data'!$D$31,0,10*ROW('Sanitation Data'!D96)))</f>
        <v/>
      </c>
      <c r="CO102" s="392" t="str">
        <f ca="1">+IF(OFFSET('Sanitation Data'!$D$32,0,10*ROW('Sanitation Data'!D96))="","",OFFSET('Sanitation Data'!$D$32,0,10*ROW('Sanitation Data'!D96)))</f>
        <v/>
      </c>
      <c r="CP102" s="392" t="str">
        <f ca="1">+IF(OFFSET('Sanitation Data'!$E$28,0,10*ROW('Sanitation Data'!E96))="","",OFFSET('Sanitation Data'!$E$28,0,10*ROW('Sanitation Data'!E96)))</f>
        <v/>
      </c>
      <c r="CQ102" s="392" t="str">
        <f ca="1">+IF(OFFSET('Sanitation Data'!$E$29,0,10*ROW('Sanitation Data'!E96))="","",OFFSET('Sanitation Data'!$E$29,0,10*ROW('Sanitation Data'!E96)))</f>
        <v/>
      </c>
      <c r="CR102" s="392" t="str">
        <f ca="1">+IF(OFFSET('Sanitation Data'!$E$30,0,10*ROW('Sanitation Data'!E96))="","",OFFSET('Sanitation Data'!$E$30,0,10*ROW('Sanitation Data'!E96)))</f>
        <v/>
      </c>
      <c r="CS102" s="392" t="str">
        <f ca="1">+IF(OFFSET('Sanitation Data'!$E$31,0,10*ROW('Sanitation Data'!E96))="","",OFFSET('Sanitation Data'!$E$31,0,10*ROW('Sanitation Data'!E96)))</f>
        <v/>
      </c>
      <c r="CT102" s="392" t="str">
        <f ca="1">+IF(OFFSET('Sanitation Data'!$E$32,0,10*ROW('Sanitation Data'!E96))="","",OFFSET('Sanitation Data'!$E$32,0,10*ROW('Sanitation Data'!E96)))</f>
        <v/>
      </c>
      <c r="CU102" s="392" t="str">
        <f ca="1">+IF(OFFSET('Sanitation Data'!$F$28,0,10*ROW('Sanitation Data'!F96))="","",OFFSET('Sanitation Data'!$F$28,0,10*ROW('Sanitation Data'!F96)))</f>
        <v/>
      </c>
      <c r="CV102" s="392" t="str">
        <f ca="1">+IF(OFFSET('Sanitation Data'!$F$29,0,10*ROW('Sanitation Data'!F96))="","",OFFSET('Sanitation Data'!$F$29,0,10*ROW('Sanitation Data'!F96)))</f>
        <v/>
      </c>
      <c r="CW102" s="392" t="str">
        <f ca="1">+IF(OFFSET('Sanitation Data'!$F$30,0,10*ROW('Sanitation Data'!F96))="","",OFFSET('Sanitation Data'!$F$30,0,10*ROW('Sanitation Data'!F96)))</f>
        <v/>
      </c>
      <c r="CX102" s="392" t="str">
        <f ca="1">+IF(OFFSET('Sanitation Data'!$F$31,0,10*ROW('Sanitation Data'!F96))="","",OFFSET('Sanitation Data'!$F$31,0,10*ROW('Sanitation Data'!F96)))</f>
        <v/>
      </c>
      <c r="CY102" s="392" t="str">
        <f ca="1">+IF(OFFSET('Sanitation Data'!$F$32,0,10*ROW('Sanitation Data'!F96))="","",OFFSET('Sanitation Data'!$F$32,0,10*ROW('Sanitation Data'!F96)))</f>
        <v/>
      </c>
      <c r="CZ102" s="392" t="str">
        <f ca="1">+IF(OFFSET('Sanitation Data'!$G$28,0,10*ROW('Sanitation Data'!G96))="","",OFFSET('Sanitation Data'!$G$28,0,10*ROW('Sanitation Data'!G96)))</f>
        <v/>
      </c>
      <c r="DA102" s="392" t="str">
        <f ca="1">+IF(OFFSET('Sanitation Data'!$G$29,0,10*ROW('Sanitation Data'!G96))="","",OFFSET('Sanitation Data'!$G$29,0,10*ROW('Sanitation Data'!G96)))</f>
        <v/>
      </c>
      <c r="DB102" s="392" t="str">
        <f ca="1">+IF(OFFSET('Sanitation Data'!$G$30,0,10*ROW('Sanitation Data'!G96))="","",OFFSET('Sanitation Data'!$G$30,0,10*ROW('Sanitation Data'!G96)))</f>
        <v/>
      </c>
      <c r="DC102" s="392" t="str">
        <f ca="1">+IF(OFFSET('Sanitation Data'!$G$31,0,10*ROW('Sanitation Data'!G96))="","",OFFSET('Sanitation Data'!$G$31,0,10*ROW('Sanitation Data'!G96)))</f>
        <v/>
      </c>
      <c r="DD102" s="392" t="str">
        <f ca="1">+IF(OFFSET('Sanitation Data'!$G$32,0,10*ROW('Sanitation Data'!G96))="","",OFFSET('Sanitation Data'!$G$32,0,10*ROW('Sanitation Data'!G96)))</f>
        <v/>
      </c>
      <c r="DE102" s="392" t="str">
        <f ca="1">+IF(OFFSET('Sanitation Data'!$H$28,0,10*ROW('Sanitation Data'!H96))="","",OFFSET('Sanitation Data'!$H$28,0,10*ROW('Sanitation Data'!H96)))</f>
        <v/>
      </c>
      <c r="DF102" s="392" t="str">
        <f ca="1">+IF(OFFSET('Sanitation Data'!$H$29,0,10*ROW('Sanitation Data'!H96))="","",OFFSET('Sanitation Data'!$H$29,0,10*ROW('Sanitation Data'!H96)))</f>
        <v/>
      </c>
      <c r="DG102" s="392" t="str">
        <f ca="1">+IF(OFFSET('Sanitation Data'!$H$30,0,10*ROW('Sanitation Data'!H96))="","",OFFSET('Sanitation Data'!$H$30,0,10*ROW('Sanitation Data'!H96)))</f>
        <v/>
      </c>
      <c r="DH102" s="392" t="str">
        <f ca="1">+IF(OFFSET('Sanitation Data'!$H$31,0,10*ROW('Sanitation Data'!H96))="","",OFFSET('Sanitation Data'!$H$31,0,10*ROW('Sanitation Data'!H96)))</f>
        <v/>
      </c>
      <c r="DI102" s="392" t="str">
        <f ca="1">+IF(OFFSET('Sanitation Data'!$H$32,0,10*ROW('Sanitation Data'!H96))="","",OFFSET('Sanitation Data'!$H$32,0,10*ROW('Sanitation Data'!H96)))</f>
        <v/>
      </c>
      <c r="DJ102" s="392" t="str">
        <f ca="1">+IF(OFFSET('Sanitation Data'!$I$28,0,10*ROW('Sanitation Data'!I96))="","",OFFSET('Sanitation Data'!$I$28,0,10*ROW('Sanitation Data'!I96)))</f>
        <v/>
      </c>
      <c r="DK102" s="392" t="str">
        <f ca="1">+IF(OFFSET('Sanitation Data'!$I$29,0,10*ROW('Sanitation Data'!I96))="","",OFFSET('Sanitation Data'!$I$29,0,10*ROW('Sanitation Data'!I96)))</f>
        <v/>
      </c>
      <c r="DL102" s="392" t="str">
        <f ca="1">+IF(OFFSET('Sanitation Data'!$I$30,0,10*ROW('Sanitation Data'!I96))="","",OFFSET('Sanitation Data'!$I$30,0,10*ROW('Sanitation Data'!I96)))</f>
        <v/>
      </c>
      <c r="DM102" s="392" t="str">
        <f ca="1">+IF(OFFSET('Sanitation Data'!$I$31,0,10*ROW('Sanitation Data'!I96))="","",OFFSET('Sanitation Data'!$I$31,0,10*ROW('Sanitation Data'!I96)))</f>
        <v/>
      </c>
      <c r="DN102" s="392" t="str">
        <f ca="1">+IF(OFFSET('Sanitation Data'!$I$32,0,10*ROW('Sanitation Data'!I96))="","",OFFSET('Sanitation Data'!$I$32,0,10*ROW('Sanitation Data'!I96)))</f>
        <v/>
      </c>
      <c r="DO102" s="392" t="str">
        <f ca="1">+IF(OFFSET('Hygiene Data'!$D$11,0,10*ROW('Hygiene Data'!D96))="","",OFFSET('Hygiene Data'!$D$11,0,10*ROW('Hygiene Data'!D96)))</f>
        <v/>
      </c>
      <c r="DP102" s="392" t="str">
        <f ca="1">+IF(OFFSET('Hygiene Data'!$D$12,0,10*ROW('Hygiene Data'!D96))="","",OFFSET('Hygiene Data'!$D$12,0,10*ROW('Hygiene Data'!D96)))</f>
        <v/>
      </c>
      <c r="DQ102" s="392" t="str">
        <f ca="1">+IF(OFFSET('Hygiene Data'!$D$13,0,10*ROW('Hygiene Data'!D96))="","",OFFSET('Hygiene Data'!$D$13,0,10*ROW('Hygiene Data'!D96)))</f>
        <v/>
      </c>
      <c r="DR102" s="392" t="str">
        <f ca="1">+IF(OFFSET('Hygiene Data'!$E$11,0,10*ROW('Hygiene Data'!E96))="","",OFFSET('Hygiene Data'!$E$11,0,10*ROW('Hygiene Data'!E96)))</f>
        <v/>
      </c>
      <c r="DS102" s="392" t="str">
        <f ca="1">+IF(OFFSET('Hygiene Data'!$E$12,0,10*ROW('Hygiene Data'!E96))="","",OFFSET('Hygiene Data'!$E$12,0,10*ROW('Hygiene Data'!E96)))</f>
        <v/>
      </c>
      <c r="DT102" s="392" t="str">
        <f ca="1">+IF(OFFSET('Hygiene Data'!$E$13,0,10*ROW('Hygiene Data'!E96))="","",OFFSET('Hygiene Data'!$E$13,0,10*ROW('Hygiene Data'!E96)))</f>
        <v/>
      </c>
      <c r="DU102" s="392" t="str">
        <f ca="1">+IF(OFFSET('Hygiene Data'!$F$11,0,10*ROW('Hygiene Data'!F96))="","",OFFSET('Hygiene Data'!$F$11,0,10*ROW('Hygiene Data'!F96)))</f>
        <v/>
      </c>
      <c r="DV102" s="392" t="str">
        <f ca="1">+IF(OFFSET('Hygiene Data'!$F$12,0,10*ROW('Hygiene Data'!F96))="","",OFFSET('Hygiene Data'!$F$12,0,10*ROW('Hygiene Data'!F96)))</f>
        <v/>
      </c>
      <c r="DW102" s="392" t="str">
        <f ca="1">+IF(OFFSET('Hygiene Data'!$F$13,0,10*ROW('Hygiene Data'!F96))="","",OFFSET('Hygiene Data'!$F$13,0,10*ROW('Hygiene Data'!F96)))</f>
        <v/>
      </c>
      <c r="DX102" s="392" t="str">
        <f ca="1">+IF(OFFSET('Hygiene Data'!$G$11,0,10*ROW('Hygiene Data'!G96))="","",OFFSET('Hygiene Data'!$G$11,0,10*ROW('Hygiene Data'!G96)))</f>
        <v/>
      </c>
      <c r="DY102" s="392" t="str">
        <f ca="1">+IF(OFFSET('Hygiene Data'!$G$12,0,10*ROW('Hygiene Data'!G96))="","",OFFSET('Hygiene Data'!$G$12,0,10*ROW('Hygiene Data'!G96)))</f>
        <v/>
      </c>
      <c r="DZ102" s="392" t="str">
        <f ca="1">+IF(OFFSET('Hygiene Data'!$G$13,0,10*ROW('Hygiene Data'!G96))="","",OFFSET('Hygiene Data'!$G$13,0,10*ROW('Hygiene Data'!G96)))</f>
        <v/>
      </c>
      <c r="EA102" s="392" t="str">
        <f ca="1">+IF(OFFSET('Hygiene Data'!$H$11,0,10*ROW('Hygiene Data'!H96))="","",OFFSET('Hygiene Data'!$H$11,0,10*ROW('Hygiene Data'!H96)))</f>
        <v/>
      </c>
      <c r="EB102" s="392" t="str">
        <f ca="1">+IF(OFFSET('Hygiene Data'!$H$12,0,10*ROW('Hygiene Data'!H96))="","",OFFSET('Hygiene Data'!$H$12,0,10*ROW('Hygiene Data'!H96)))</f>
        <v/>
      </c>
      <c r="EC102" s="392" t="str">
        <f ca="1">+IF(OFFSET('Hygiene Data'!$H$13,0,10*ROW('Hygiene Data'!H96))="","",OFFSET('Hygiene Data'!$H$13,0,10*ROW('Hygiene Data'!H96)))</f>
        <v/>
      </c>
      <c r="ED102" s="392" t="str">
        <f ca="1">+IF(OFFSET('Hygiene Data'!$I$11,0,10*ROW('Hygiene Data'!I96))="","",OFFSET('Hygiene Data'!$I$11,0,10*ROW('Hygiene Data'!I96)))</f>
        <v/>
      </c>
      <c r="EE102" s="392" t="str">
        <f ca="1">+IF(OFFSET('Hygiene Data'!$I$12,0,10*ROW('Hygiene Data'!I96))="","",OFFSET('Hygiene Data'!$I$12,0,10*ROW('Hygiene Data'!I96)))</f>
        <v/>
      </c>
      <c r="EF102" s="392" t="str">
        <f ca="1">+IF(OFFSET('Hygiene Data'!$I$13,0,10*ROW('Hygiene Data'!I96))="","",OFFSET('Hygiene Data'!$I$13,0,10*ROW('Hygiene Data'!I96)))</f>
        <v/>
      </c>
    </row>
    <row r="103" spans="1:136" x14ac:dyDescent="0.25">
      <c r="A103" s="501" t="str">
        <f ca="1">+IF(OFFSET('Water Data'!$B$2,0,10*ROW('Water Data'!E97))="","",OFFSET('Water Data'!$B$2,0,10*ROW('Water Data'!E97)))</f>
        <v/>
      </c>
      <c r="B103" s="50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8" t="str">
        <f t="shared" ca="1" si="1"/>
        <v/>
      </c>
      <c r="D103" s="52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2" t="str">
        <f ca="1">+IF(OFFSET('Water Data'!$D$27,0,10*ROW('Water Data'!D97))="","",OFFSET('Water Data'!$D$27,0,10*ROW('Water Data'!D97)))</f>
        <v/>
      </c>
      <c r="BT103" s="392" t="str">
        <f ca="1">+IF(OFFSET('Water Data'!$D$28,0,10*ROW('Water Data'!D97))="","",OFFSET('Water Data'!$D$28,0,10*ROW('Water Data'!D97)))</f>
        <v/>
      </c>
      <c r="BU103" s="392" t="str">
        <f ca="1">+IF(OFFSET('Water Data'!$D$29,0,10*ROW('Water Data'!D97))="","",OFFSET('Water Data'!$D$29,0,10*ROW('Water Data'!D97)))</f>
        <v/>
      </c>
      <c r="BV103" s="392" t="str">
        <f ca="1">+IF(OFFSET('Water Data'!$E$27,0,10*ROW('Water Data'!E97))="","",OFFSET('Water Data'!$E$27,0,10*ROW('Water Data'!E97)))</f>
        <v/>
      </c>
      <c r="BW103" s="392" t="str">
        <f ca="1">+IF(OFFSET('Water Data'!$E$28,0,10*ROW('Water Data'!E97))="","",OFFSET('Water Data'!$E$28,0,10*ROW('Water Data'!E97)))</f>
        <v/>
      </c>
      <c r="BX103" s="392" t="str">
        <f ca="1">+IF(OFFSET('Water Data'!$E$29,0,10*ROW('Water Data'!E97))="","",OFFSET('Water Data'!$E$29,0,10*ROW('Water Data'!E97)))</f>
        <v/>
      </c>
      <c r="BY103" s="392" t="str">
        <f ca="1">+IF(OFFSET('Water Data'!$F$27,0,10*ROW('Water Data'!F97))="","",OFFSET('Water Data'!$F$27,0,10*ROW('Water Data'!F97)))</f>
        <v/>
      </c>
      <c r="BZ103" s="392" t="str">
        <f ca="1">+IF(OFFSET('Water Data'!$F$28,0,10*ROW('Water Data'!F97))="","",OFFSET('Water Data'!$F$28,0,10*ROW('Water Data'!F97)))</f>
        <v/>
      </c>
      <c r="CA103" s="392" t="str">
        <f ca="1">+IF(OFFSET('Water Data'!$F$29,0,10*ROW('Water Data'!F97))="","",OFFSET('Water Data'!$F$29,0,10*ROW('Water Data'!F97)))</f>
        <v/>
      </c>
      <c r="CB103" s="392" t="str">
        <f ca="1">+IF(OFFSET('Water Data'!$G$27,0,10*ROW('Water Data'!G97))="","",OFFSET('Water Data'!$G$27,0,10*ROW('Water Data'!G97)))</f>
        <v/>
      </c>
      <c r="CC103" s="392" t="str">
        <f ca="1">+IF(OFFSET('Water Data'!$G$28,0,10*ROW('Water Data'!G97))="","",OFFSET('Water Data'!$G$28,0,10*ROW('Water Data'!G97)))</f>
        <v/>
      </c>
      <c r="CD103" s="392" t="str">
        <f ca="1">+IF(OFFSET('Water Data'!$G$29,0,10*ROW('Water Data'!G97))="","",OFFSET('Water Data'!$G$29,0,10*ROW('Water Data'!G97)))</f>
        <v/>
      </c>
      <c r="CE103" s="392" t="str">
        <f ca="1">+IF(OFFSET('Water Data'!$H$27,0,10*ROW('Water Data'!H97))="","",OFFSET('Water Data'!$H$27,0,10*ROW('Water Data'!H97)))</f>
        <v/>
      </c>
      <c r="CF103" s="392" t="str">
        <f ca="1">+IF(OFFSET('Water Data'!$H$28,0,10*ROW('Water Data'!H97))="","",OFFSET('Water Data'!$H$28,0,10*ROW('Water Data'!H97)))</f>
        <v/>
      </c>
      <c r="CG103" s="392" t="str">
        <f ca="1">+IF(OFFSET('Water Data'!$H$29,0,10*ROW('Water Data'!H97))="","",OFFSET('Water Data'!$H$29,0,10*ROW('Water Data'!H97)))</f>
        <v/>
      </c>
      <c r="CH103" s="392" t="str">
        <f ca="1">+IF(OFFSET('Water Data'!$I$27,0,10*ROW('Water Data'!I97))="","",OFFSET('Water Data'!$I$27,0,10*ROW('Water Data'!I97)))</f>
        <v/>
      </c>
      <c r="CI103" s="392" t="str">
        <f ca="1">+IF(OFFSET('Water Data'!$I$28,0,10*ROW('Water Data'!I97))="","",OFFSET('Water Data'!$I$28,0,10*ROW('Water Data'!I97)))</f>
        <v/>
      </c>
      <c r="CJ103" s="392" t="str">
        <f ca="1">+IF(OFFSET('Water Data'!$I$29,0,10*ROW('Water Data'!I97))="","",OFFSET('Water Data'!$I$29,0,10*ROW('Water Data'!I97)))</f>
        <v/>
      </c>
      <c r="CK103" s="392" t="str">
        <f ca="1">+IF(OFFSET('Sanitation Data'!$D$28,0,10*ROW('Sanitation Data'!D97))="","",OFFSET('Sanitation Data'!$D$28,0,10*ROW('Sanitation Data'!D97)))</f>
        <v/>
      </c>
      <c r="CL103" s="392" t="str">
        <f ca="1">+IF(OFFSET('Sanitation Data'!$D$29,0,10*ROW('Sanitation Data'!D97))="","",OFFSET('Sanitation Data'!$D$29,0,10*ROW('Sanitation Data'!D97)))</f>
        <v/>
      </c>
      <c r="CM103" s="392" t="str">
        <f ca="1">+IF(OFFSET('Sanitation Data'!$D$30,0,10*ROW('Sanitation Data'!D97))="","",OFFSET('Sanitation Data'!$D$30,0,10*ROW('Sanitation Data'!D97)))</f>
        <v/>
      </c>
      <c r="CN103" s="392" t="str">
        <f ca="1">+IF(OFFSET('Sanitation Data'!$D$31,0,10*ROW('Sanitation Data'!D97))="","",OFFSET('Sanitation Data'!$D$31,0,10*ROW('Sanitation Data'!D97)))</f>
        <v/>
      </c>
      <c r="CO103" s="392" t="str">
        <f ca="1">+IF(OFFSET('Sanitation Data'!$D$32,0,10*ROW('Sanitation Data'!D97))="","",OFFSET('Sanitation Data'!$D$32,0,10*ROW('Sanitation Data'!D97)))</f>
        <v/>
      </c>
      <c r="CP103" s="392" t="str">
        <f ca="1">+IF(OFFSET('Sanitation Data'!$E$28,0,10*ROW('Sanitation Data'!E97))="","",OFFSET('Sanitation Data'!$E$28,0,10*ROW('Sanitation Data'!E97)))</f>
        <v/>
      </c>
      <c r="CQ103" s="392" t="str">
        <f ca="1">+IF(OFFSET('Sanitation Data'!$E$29,0,10*ROW('Sanitation Data'!E97))="","",OFFSET('Sanitation Data'!$E$29,0,10*ROW('Sanitation Data'!E97)))</f>
        <v/>
      </c>
      <c r="CR103" s="392" t="str">
        <f ca="1">+IF(OFFSET('Sanitation Data'!$E$30,0,10*ROW('Sanitation Data'!E97))="","",OFFSET('Sanitation Data'!$E$30,0,10*ROW('Sanitation Data'!E97)))</f>
        <v/>
      </c>
      <c r="CS103" s="392" t="str">
        <f ca="1">+IF(OFFSET('Sanitation Data'!$E$31,0,10*ROW('Sanitation Data'!E97))="","",OFFSET('Sanitation Data'!$E$31,0,10*ROW('Sanitation Data'!E97)))</f>
        <v/>
      </c>
      <c r="CT103" s="392" t="str">
        <f ca="1">+IF(OFFSET('Sanitation Data'!$E$32,0,10*ROW('Sanitation Data'!E97))="","",OFFSET('Sanitation Data'!$E$32,0,10*ROW('Sanitation Data'!E97)))</f>
        <v/>
      </c>
      <c r="CU103" s="392" t="str">
        <f ca="1">+IF(OFFSET('Sanitation Data'!$F$28,0,10*ROW('Sanitation Data'!F97))="","",OFFSET('Sanitation Data'!$F$28,0,10*ROW('Sanitation Data'!F97)))</f>
        <v/>
      </c>
      <c r="CV103" s="392" t="str">
        <f ca="1">+IF(OFFSET('Sanitation Data'!$F$29,0,10*ROW('Sanitation Data'!F97))="","",OFFSET('Sanitation Data'!$F$29,0,10*ROW('Sanitation Data'!F97)))</f>
        <v/>
      </c>
      <c r="CW103" s="392" t="str">
        <f ca="1">+IF(OFFSET('Sanitation Data'!$F$30,0,10*ROW('Sanitation Data'!F97))="","",OFFSET('Sanitation Data'!$F$30,0,10*ROW('Sanitation Data'!F97)))</f>
        <v/>
      </c>
      <c r="CX103" s="392" t="str">
        <f ca="1">+IF(OFFSET('Sanitation Data'!$F$31,0,10*ROW('Sanitation Data'!F97))="","",OFFSET('Sanitation Data'!$F$31,0,10*ROW('Sanitation Data'!F97)))</f>
        <v/>
      </c>
      <c r="CY103" s="392" t="str">
        <f ca="1">+IF(OFFSET('Sanitation Data'!$F$32,0,10*ROW('Sanitation Data'!F97))="","",OFFSET('Sanitation Data'!$F$32,0,10*ROW('Sanitation Data'!F97)))</f>
        <v/>
      </c>
      <c r="CZ103" s="392" t="str">
        <f ca="1">+IF(OFFSET('Sanitation Data'!$G$28,0,10*ROW('Sanitation Data'!G97))="","",OFFSET('Sanitation Data'!$G$28,0,10*ROW('Sanitation Data'!G97)))</f>
        <v/>
      </c>
      <c r="DA103" s="392" t="str">
        <f ca="1">+IF(OFFSET('Sanitation Data'!$G$29,0,10*ROW('Sanitation Data'!G97))="","",OFFSET('Sanitation Data'!$G$29,0,10*ROW('Sanitation Data'!G97)))</f>
        <v/>
      </c>
      <c r="DB103" s="392" t="str">
        <f ca="1">+IF(OFFSET('Sanitation Data'!$G$30,0,10*ROW('Sanitation Data'!G97))="","",OFFSET('Sanitation Data'!$G$30,0,10*ROW('Sanitation Data'!G97)))</f>
        <v/>
      </c>
      <c r="DC103" s="392" t="str">
        <f ca="1">+IF(OFFSET('Sanitation Data'!$G$31,0,10*ROW('Sanitation Data'!G97))="","",OFFSET('Sanitation Data'!$G$31,0,10*ROW('Sanitation Data'!G97)))</f>
        <v/>
      </c>
      <c r="DD103" s="392" t="str">
        <f ca="1">+IF(OFFSET('Sanitation Data'!$G$32,0,10*ROW('Sanitation Data'!G97))="","",OFFSET('Sanitation Data'!$G$32,0,10*ROW('Sanitation Data'!G97)))</f>
        <v/>
      </c>
      <c r="DE103" s="392" t="str">
        <f ca="1">+IF(OFFSET('Sanitation Data'!$H$28,0,10*ROW('Sanitation Data'!H97))="","",OFFSET('Sanitation Data'!$H$28,0,10*ROW('Sanitation Data'!H97)))</f>
        <v/>
      </c>
      <c r="DF103" s="392" t="str">
        <f ca="1">+IF(OFFSET('Sanitation Data'!$H$29,0,10*ROW('Sanitation Data'!H97))="","",OFFSET('Sanitation Data'!$H$29,0,10*ROW('Sanitation Data'!H97)))</f>
        <v/>
      </c>
      <c r="DG103" s="392" t="str">
        <f ca="1">+IF(OFFSET('Sanitation Data'!$H$30,0,10*ROW('Sanitation Data'!H97))="","",OFFSET('Sanitation Data'!$H$30,0,10*ROW('Sanitation Data'!H97)))</f>
        <v/>
      </c>
      <c r="DH103" s="392" t="str">
        <f ca="1">+IF(OFFSET('Sanitation Data'!$H$31,0,10*ROW('Sanitation Data'!H97))="","",OFFSET('Sanitation Data'!$H$31,0,10*ROW('Sanitation Data'!H97)))</f>
        <v/>
      </c>
      <c r="DI103" s="392" t="str">
        <f ca="1">+IF(OFFSET('Sanitation Data'!$H$32,0,10*ROW('Sanitation Data'!H97))="","",OFFSET('Sanitation Data'!$H$32,0,10*ROW('Sanitation Data'!H97)))</f>
        <v/>
      </c>
      <c r="DJ103" s="392" t="str">
        <f ca="1">+IF(OFFSET('Sanitation Data'!$I$28,0,10*ROW('Sanitation Data'!I97))="","",OFFSET('Sanitation Data'!$I$28,0,10*ROW('Sanitation Data'!I97)))</f>
        <v/>
      </c>
      <c r="DK103" s="392" t="str">
        <f ca="1">+IF(OFFSET('Sanitation Data'!$I$29,0,10*ROW('Sanitation Data'!I97))="","",OFFSET('Sanitation Data'!$I$29,0,10*ROW('Sanitation Data'!I97)))</f>
        <v/>
      </c>
      <c r="DL103" s="392" t="str">
        <f ca="1">+IF(OFFSET('Sanitation Data'!$I$30,0,10*ROW('Sanitation Data'!I97))="","",OFFSET('Sanitation Data'!$I$30,0,10*ROW('Sanitation Data'!I97)))</f>
        <v/>
      </c>
      <c r="DM103" s="392" t="str">
        <f ca="1">+IF(OFFSET('Sanitation Data'!$I$31,0,10*ROW('Sanitation Data'!I97))="","",OFFSET('Sanitation Data'!$I$31,0,10*ROW('Sanitation Data'!I97)))</f>
        <v/>
      </c>
      <c r="DN103" s="392" t="str">
        <f ca="1">+IF(OFFSET('Sanitation Data'!$I$32,0,10*ROW('Sanitation Data'!I97))="","",OFFSET('Sanitation Data'!$I$32,0,10*ROW('Sanitation Data'!I97)))</f>
        <v/>
      </c>
      <c r="DO103" s="392" t="str">
        <f ca="1">+IF(OFFSET('Hygiene Data'!$D$11,0,10*ROW('Hygiene Data'!D97))="","",OFFSET('Hygiene Data'!$D$11,0,10*ROW('Hygiene Data'!D97)))</f>
        <v/>
      </c>
      <c r="DP103" s="392" t="str">
        <f ca="1">+IF(OFFSET('Hygiene Data'!$D$12,0,10*ROW('Hygiene Data'!D97))="","",OFFSET('Hygiene Data'!$D$12,0,10*ROW('Hygiene Data'!D97)))</f>
        <v/>
      </c>
      <c r="DQ103" s="392" t="str">
        <f ca="1">+IF(OFFSET('Hygiene Data'!$D$13,0,10*ROW('Hygiene Data'!D97))="","",OFFSET('Hygiene Data'!$D$13,0,10*ROW('Hygiene Data'!D97)))</f>
        <v/>
      </c>
      <c r="DR103" s="392" t="str">
        <f ca="1">+IF(OFFSET('Hygiene Data'!$E$11,0,10*ROW('Hygiene Data'!E97))="","",OFFSET('Hygiene Data'!$E$11,0,10*ROW('Hygiene Data'!E97)))</f>
        <v/>
      </c>
      <c r="DS103" s="392" t="str">
        <f ca="1">+IF(OFFSET('Hygiene Data'!$E$12,0,10*ROW('Hygiene Data'!E97))="","",OFFSET('Hygiene Data'!$E$12,0,10*ROW('Hygiene Data'!E97)))</f>
        <v/>
      </c>
      <c r="DT103" s="392" t="str">
        <f ca="1">+IF(OFFSET('Hygiene Data'!$E$13,0,10*ROW('Hygiene Data'!E97))="","",OFFSET('Hygiene Data'!$E$13,0,10*ROW('Hygiene Data'!E97)))</f>
        <v/>
      </c>
      <c r="DU103" s="392" t="str">
        <f ca="1">+IF(OFFSET('Hygiene Data'!$F$11,0,10*ROW('Hygiene Data'!F97))="","",OFFSET('Hygiene Data'!$F$11,0,10*ROW('Hygiene Data'!F97)))</f>
        <v/>
      </c>
      <c r="DV103" s="392" t="str">
        <f ca="1">+IF(OFFSET('Hygiene Data'!$F$12,0,10*ROW('Hygiene Data'!F97))="","",OFFSET('Hygiene Data'!$F$12,0,10*ROW('Hygiene Data'!F97)))</f>
        <v/>
      </c>
      <c r="DW103" s="392" t="str">
        <f ca="1">+IF(OFFSET('Hygiene Data'!$F$13,0,10*ROW('Hygiene Data'!F97))="","",OFFSET('Hygiene Data'!$F$13,0,10*ROW('Hygiene Data'!F97)))</f>
        <v/>
      </c>
      <c r="DX103" s="392" t="str">
        <f ca="1">+IF(OFFSET('Hygiene Data'!$G$11,0,10*ROW('Hygiene Data'!G97))="","",OFFSET('Hygiene Data'!$G$11,0,10*ROW('Hygiene Data'!G97)))</f>
        <v/>
      </c>
      <c r="DY103" s="392" t="str">
        <f ca="1">+IF(OFFSET('Hygiene Data'!$G$12,0,10*ROW('Hygiene Data'!G97))="","",OFFSET('Hygiene Data'!$G$12,0,10*ROW('Hygiene Data'!G97)))</f>
        <v/>
      </c>
      <c r="DZ103" s="392" t="str">
        <f ca="1">+IF(OFFSET('Hygiene Data'!$G$13,0,10*ROW('Hygiene Data'!G97))="","",OFFSET('Hygiene Data'!$G$13,0,10*ROW('Hygiene Data'!G97)))</f>
        <v/>
      </c>
      <c r="EA103" s="392" t="str">
        <f ca="1">+IF(OFFSET('Hygiene Data'!$H$11,0,10*ROW('Hygiene Data'!H97))="","",OFFSET('Hygiene Data'!$H$11,0,10*ROW('Hygiene Data'!H97)))</f>
        <v/>
      </c>
      <c r="EB103" s="392" t="str">
        <f ca="1">+IF(OFFSET('Hygiene Data'!$H$12,0,10*ROW('Hygiene Data'!H97))="","",OFFSET('Hygiene Data'!$H$12,0,10*ROW('Hygiene Data'!H97)))</f>
        <v/>
      </c>
      <c r="EC103" s="392" t="str">
        <f ca="1">+IF(OFFSET('Hygiene Data'!$H$13,0,10*ROW('Hygiene Data'!H97))="","",OFFSET('Hygiene Data'!$H$13,0,10*ROW('Hygiene Data'!H97)))</f>
        <v/>
      </c>
      <c r="ED103" s="392" t="str">
        <f ca="1">+IF(OFFSET('Hygiene Data'!$I$11,0,10*ROW('Hygiene Data'!I97))="","",OFFSET('Hygiene Data'!$I$11,0,10*ROW('Hygiene Data'!I97)))</f>
        <v/>
      </c>
      <c r="EE103" s="392" t="str">
        <f ca="1">+IF(OFFSET('Hygiene Data'!$I$12,0,10*ROW('Hygiene Data'!I97))="","",OFFSET('Hygiene Data'!$I$12,0,10*ROW('Hygiene Data'!I97)))</f>
        <v/>
      </c>
      <c r="EF103" s="392" t="str">
        <f ca="1">+IF(OFFSET('Hygiene Data'!$I$13,0,10*ROW('Hygiene Data'!I97))="","",OFFSET('Hygiene Data'!$I$13,0,10*ROW('Hygiene Data'!I97)))</f>
        <v/>
      </c>
    </row>
    <row r="104" spans="1:136" x14ac:dyDescent="0.25">
      <c r="A104" s="501" t="str">
        <f ca="1">+IF(OFFSET('Water Data'!$B$2,0,10*ROW('Water Data'!E98))="","",OFFSET('Water Data'!$B$2,0,10*ROW('Water Data'!E98)))</f>
        <v/>
      </c>
      <c r="B104" s="50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8" t="str">
        <f t="shared" ca="1" si="1"/>
        <v/>
      </c>
      <c r="D104" s="52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2" t="str">
        <f ca="1">+IF(OFFSET('Water Data'!$D$27,0,10*ROW('Water Data'!D98))="","",OFFSET('Water Data'!$D$27,0,10*ROW('Water Data'!D98)))</f>
        <v/>
      </c>
      <c r="BT104" s="392" t="str">
        <f ca="1">+IF(OFFSET('Water Data'!$D$28,0,10*ROW('Water Data'!D98))="","",OFFSET('Water Data'!$D$28,0,10*ROW('Water Data'!D98)))</f>
        <v/>
      </c>
      <c r="BU104" s="392" t="str">
        <f ca="1">+IF(OFFSET('Water Data'!$D$29,0,10*ROW('Water Data'!D98))="","",OFFSET('Water Data'!$D$29,0,10*ROW('Water Data'!D98)))</f>
        <v/>
      </c>
      <c r="BV104" s="392" t="str">
        <f ca="1">+IF(OFFSET('Water Data'!$E$27,0,10*ROW('Water Data'!E98))="","",OFFSET('Water Data'!$E$27,0,10*ROW('Water Data'!E98)))</f>
        <v/>
      </c>
      <c r="BW104" s="392" t="str">
        <f ca="1">+IF(OFFSET('Water Data'!$E$28,0,10*ROW('Water Data'!E98))="","",OFFSET('Water Data'!$E$28,0,10*ROW('Water Data'!E98)))</f>
        <v/>
      </c>
      <c r="BX104" s="392" t="str">
        <f ca="1">+IF(OFFSET('Water Data'!$E$29,0,10*ROW('Water Data'!E98))="","",OFFSET('Water Data'!$E$29,0,10*ROW('Water Data'!E98)))</f>
        <v/>
      </c>
      <c r="BY104" s="392" t="str">
        <f ca="1">+IF(OFFSET('Water Data'!$F$27,0,10*ROW('Water Data'!F98))="","",OFFSET('Water Data'!$F$27,0,10*ROW('Water Data'!F98)))</f>
        <v/>
      </c>
      <c r="BZ104" s="392" t="str">
        <f ca="1">+IF(OFFSET('Water Data'!$F$28,0,10*ROW('Water Data'!F98))="","",OFFSET('Water Data'!$F$28,0,10*ROW('Water Data'!F98)))</f>
        <v/>
      </c>
      <c r="CA104" s="392" t="str">
        <f ca="1">+IF(OFFSET('Water Data'!$F$29,0,10*ROW('Water Data'!F98))="","",OFFSET('Water Data'!$F$29,0,10*ROW('Water Data'!F98)))</f>
        <v/>
      </c>
      <c r="CB104" s="392" t="str">
        <f ca="1">+IF(OFFSET('Water Data'!$G$27,0,10*ROW('Water Data'!G98))="","",OFFSET('Water Data'!$G$27,0,10*ROW('Water Data'!G98)))</f>
        <v/>
      </c>
      <c r="CC104" s="392" t="str">
        <f ca="1">+IF(OFFSET('Water Data'!$G$28,0,10*ROW('Water Data'!G98))="","",OFFSET('Water Data'!$G$28,0,10*ROW('Water Data'!G98)))</f>
        <v/>
      </c>
      <c r="CD104" s="392" t="str">
        <f ca="1">+IF(OFFSET('Water Data'!$G$29,0,10*ROW('Water Data'!G98))="","",OFFSET('Water Data'!$G$29,0,10*ROW('Water Data'!G98)))</f>
        <v/>
      </c>
      <c r="CE104" s="392" t="str">
        <f ca="1">+IF(OFFSET('Water Data'!$H$27,0,10*ROW('Water Data'!H98))="","",OFFSET('Water Data'!$H$27,0,10*ROW('Water Data'!H98)))</f>
        <v/>
      </c>
      <c r="CF104" s="392" t="str">
        <f ca="1">+IF(OFFSET('Water Data'!$H$28,0,10*ROW('Water Data'!H98))="","",OFFSET('Water Data'!$H$28,0,10*ROW('Water Data'!H98)))</f>
        <v/>
      </c>
      <c r="CG104" s="392" t="str">
        <f ca="1">+IF(OFFSET('Water Data'!$H$29,0,10*ROW('Water Data'!H98))="","",OFFSET('Water Data'!$H$29,0,10*ROW('Water Data'!H98)))</f>
        <v/>
      </c>
      <c r="CH104" s="392" t="str">
        <f ca="1">+IF(OFFSET('Water Data'!$I$27,0,10*ROW('Water Data'!I98))="","",OFFSET('Water Data'!$I$27,0,10*ROW('Water Data'!I98)))</f>
        <v/>
      </c>
      <c r="CI104" s="392" t="str">
        <f ca="1">+IF(OFFSET('Water Data'!$I$28,0,10*ROW('Water Data'!I98))="","",OFFSET('Water Data'!$I$28,0,10*ROW('Water Data'!I98)))</f>
        <v/>
      </c>
      <c r="CJ104" s="392" t="str">
        <f ca="1">+IF(OFFSET('Water Data'!$I$29,0,10*ROW('Water Data'!I98))="","",OFFSET('Water Data'!$I$29,0,10*ROW('Water Data'!I98)))</f>
        <v/>
      </c>
      <c r="CK104" s="392" t="str">
        <f ca="1">+IF(OFFSET('Sanitation Data'!$D$28,0,10*ROW('Sanitation Data'!D98))="","",OFFSET('Sanitation Data'!$D$28,0,10*ROW('Sanitation Data'!D98)))</f>
        <v/>
      </c>
      <c r="CL104" s="392" t="str">
        <f ca="1">+IF(OFFSET('Sanitation Data'!$D$29,0,10*ROW('Sanitation Data'!D98))="","",OFFSET('Sanitation Data'!$D$29,0,10*ROW('Sanitation Data'!D98)))</f>
        <v/>
      </c>
      <c r="CM104" s="392" t="str">
        <f ca="1">+IF(OFFSET('Sanitation Data'!$D$30,0,10*ROW('Sanitation Data'!D98))="","",OFFSET('Sanitation Data'!$D$30,0,10*ROW('Sanitation Data'!D98)))</f>
        <v/>
      </c>
      <c r="CN104" s="392" t="str">
        <f ca="1">+IF(OFFSET('Sanitation Data'!$D$31,0,10*ROW('Sanitation Data'!D98))="","",OFFSET('Sanitation Data'!$D$31,0,10*ROW('Sanitation Data'!D98)))</f>
        <v/>
      </c>
      <c r="CO104" s="392" t="str">
        <f ca="1">+IF(OFFSET('Sanitation Data'!$D$32,0,10*ROW('Sanitation Data'!D98))="","",OFFSET('Sanitation Data'!$D$32,0,10*ROW('Sanitation Data'!D98)))</f>
        <v/>
      </c>
      <c r="CP104" s="392" t="str">
        <f ca="1">+IF(OFFSET('Sanitation Data'!$E$28,0,10*ROW('Sanitation Data'!E98))="","",OFFSET('Sanitation Data'!$E$28,0,10*ROW('Sanitation Data'!E98)))</f>
        <v/>
      </c>
      <c r="CQ104" s="392" t="str">
        <f ca="1">+IF(OFFSET('Sanitation Data'!$E$29,0,10*ROW('Sanitation Data'!E98))="","",OFFSET('Sanitation Data'!$E$29,0,10*ROW('Sanitation Data'!E98)))</f>
        <v/>
      </c>
      <c r="CR104" s="392" t="str">
        <f ca="1">+IF(OFFSET('Sanitation Data'!$E$30,0,10*ROW('Sanitation Data'!E98))="","",OFFSET('Sanitation Data'!$E$30,0,10*ROW('Sanitation Data'!E98)))</f>
        <v/>
      </c>
      <c r="CS104" s="392" t="str">
        <f ca="1">+IF(OFFSET('Sanitation Data'!$E$31,0,10*ROW('Sanitation Data'!E98))="","",OFFSET('Sanitation Data'!$E$31,0,10*ROW('Sanitation Data'!E98)))</f>
        <v/>
      </c>
      <c r="CT104" s="392" t="str">
        <f ca="1">+IF(OFFSET('Sanitation Data'!$E$32,0,10*ROW('Sanitation Data'!E98))="","",OFFSET('Sanitation Data'!$E$32,0,10*ROW('Sanitation Data'!E98)))</f>
        <v/>
      </c>
      <c r="CU104" s="392" t="str">
        <f ca="1">+IF(OFFSET('Sanitation Data'!$F$28,0,10*ROW('Sanitation Data'!F98))="","",OFFSET('Sanitation Data'!$F$28,0,10*ROW('Sanitation Data'!F98)))</f>
        <v/>
      </c>
      <c r="CV104" s="392" t="str">
        <f ca="1">+IF(OFFSET('Sanitation Data'!$F$29,0,10*ROW('Sanitation Data'!F98))="","",OFFSET('Sanitation Data'!$F$29,0,10*ROW('Sanitation Data'!F98)))</f>
        <v/>
      </c>
      <c r="CW104" s="392" t="str">
        <f ca="1">+IF(OFFSET('Sanitation Data'!$F$30,0,10*ROW('Sanitation Data'!F98))="","",OFFSET('Sanitation Data'!$F$30,0,10*ROW('Sanitation Data'!F98)))</f>
        <v/>
      </c>
      <c r="CX104" s="392" t="str">
        <f ca="1">+IF(OFFSET('Sanitation Data'!$F$31,0,10*ROW('Sanitation Data'!F98))="","",OFFSET('Sanitation Data'!$F$31,0,10*ROW('Sanitation Data'!F98)))</f>
        <v/>
      </c>
      <c r="CY104" s="392" t="str">
        <f ca="1">+IF(OFFSET('Sanitation Data'!$F$32,0,10*ROW('Sanitation Data'!F98))="","",OFFSET('Sanitation Data'!$F$32,0,10*ROW('Sanitation Data'!F98)))</f>
        <v/>
      </c>
      <c r="CZ104" s="392" t="str">
        <f ca="1">+IF(OFFSET('Sanitation Data'!$G$28,0,10*ROW('Sanitation Data'!G98))="","",OFFSET('Sanitation Data'!$G$28,0,10*ROW('Sanitation Data'!G98)))</f>
        <v/>
      </c>
      <c r="DA104" s="392" t="str">
        <f ca="1">+IF(OFFSET('Sanitation Data'!$G$29,0,10*ROW('Sanitation Data'!G98))="","",OFFSET('Sanitation Data'!$G$29,0,10*ROW('Sanitation Data'!G98)))</f>
        <v/>
      </c>
      <c r="DB104" s="392" t="str">
        <f ca="1">+IF(OFFSET('Sanitation Data'!$G$30,0,10*ROW('Sanitation Data'!G98))="","",OFFSET('Sanitation Data'!$G$30,0,10*ROW('Sanitation Data'!G98)))</f>
        <v/>
      </c>
      <c r="DC104" s="392" t="str">
        <f ca="1">+IF(OFFSET('Sanitation Data'!$G$31,0,10*ROW('Sanitation Data'!G98))="","",OFFSET('Sanitation Data'!$G$31,0,10*ROW('Sanitation Data'!G98)))</f>
        <v/>
      </c>
      <c r="DD104" s="392" t="str">
        <f ca="1">+IF(OFFSET('Sanitation Data'!$G$32,0,10*ROW('Sanitation Data'!G98))="","",OFFSET('Sanitation Data'!$G$32,0,10*ROW('Sanitation Data'!G98)))</f>
        <v/>
      </c>
      <c r="DE104" s="392" t="str">
        <f ca="1">+IF(OFFSET('Sanitation Data'!$H$28,0,10*ROW('Sanitation Data'!H98))="","",OFFSET('Sanitation Data'!$H$28,0,10*ROW('Sanitation Data'!H98)))</f>
        <v/>
      </c>
      <c r="DF104" s="392" t="str">
        <f ca="1">+IF(OFFSET('Sanitation Data'!$H$29,0,10*ROW('Sanitation Data'!H98))="","",OFFSET('Sanitation Data'!$H$29,0,10*ROW('Sanitation Data'!H98)))</f>
        <v/>
      </c>
      <c r="DG104" s="392" t="str">
        <f ca="1">+IF(OFFSET('Sanitation Data'!$H$30,0,10*ROW('Sanitation Data'!H98))="","",OFFSET('Sanitation Data'!$H$30,0,10*ROW('Sanitation Data'!H98)))</f>
        <v/>
      </c>
      <c r="DH104" s="392" t="str">
        <f ca="1">+IF(OFFSET('Sanitation Data'!$H$31,0,10*ROW('Sanitation Data'!H98))="","",OFFSET('Sanitation Data'!$H$31,0,10*ROW('Sanitation Data'!H98)))</f>
        <v/>
      </c>
      <c r="DI104" s="392" t="str">
        <f ca="1">+IF(OFFSET('Sanitation Data'!$H$32,0,10*ROW('Sanitation Data'!H98))="","",OFFSET('Sanitation Data'!$H$32,0,10*ROW('Sanitation Data'!H98)))</f>
        <v/>
      </c>
      <c r="DJ104" s="392" t="str">
        <f ca="1">+IF(OFFSET('Sanitation Data'!$I$28,0,10*ROW('Sanitation Data'!I98))="","",OFFSET('Sanitation Data'!$I$28,0,10*ROW('Sanitation Data'!I98)))</f>
        <v/>
      </c>
      <c r="DK104" s="392" t="str">
        <f ca="1">+IF(OFFSET('Sanitation Data'!$I$29,0,10*ROW('Sanitation Data'!I98))="","",OFFSET('Sanitation Data'!$I$29,0,10*ROW('Sanitation Data'!I98)))</f>
        <v/>
      </c>
      <c r="DL104" s="392" t="str">
        <f ca="1">+IF(OFFSET('Sanitation Data'!$I$30,0,10*ROW('Sanitation Data'!I98))="","",OFFSET('Sanitation Data'!$I$30,0,10*ROW('Sanitation Data'!I98)))</f>
        <v/>
      </c>
      <c r="DM104" s="392" t="str">
        <f ca="1">+IF(OFFSET('Sanitation Data'!$I$31,0,10*ROW('Sanitation Data'!I98))="","",OFFSET('Sanitation Data'!$I$31,0,10*ROW('Sanitation Data'!I98)))</f>
        <v/>
      </c>
      <c r="DN104" s="392" t="str">
        <f ca="1">+IF(OFFSET('Sanitation Data'!$I$32,0,10*ROW('Sanitation Data'!I98))="","",OFFSET('Sanitation Data'!$I$32,0,10*ROW('Sanitation Data'!I98)))</f>
        <v/>
      </c>
      <c r="DO104" s="392" t="str">
        <f ca="1">+IF(OFFSET('Hygiene Data'!$D$11,0,10*ROW('Hygiene Data'!D98))="","",OFFSET('Hygiene Data'!$D$11,0,10*ROW('Hygiene Data'!D98)))</f>
        <v/>
      </c>
      <c r="DP104" s="392" t="str">
        <f ca="1">+IF(OFFSET('Hygiene Data'!$D$12,0,10*ROW('Hygiene Data'!D98))="","",OFFSET('Hygiene Data'!$D$12,0,10*ROW('Hygiene Data'!D98)))</f>
        <v/>
      </c>
      <c r="DQ104" s="392" t="str">
        <f ca="1">+IF(OFFSET('Hygiene Data'!$D$13,0,10*ROW('Hygiene Data'!D98))="","",OFFSET('Hygiene Data'!$D$13,0,10*ROW('Hygiene Data'!D98)))</f>
        <v/>
      </c>
      <c r="DR104" s="392" t="str">
        <f ca="1">+IF(OFFSET('Hygiene Data'!$E$11,0,10*ROW('Hygiene Data'!E98))="","",OFFSET('Hygiene Data'!$E$11,0,10*ROW('Hygiene Data'!E98)))</f>
        <v/>
      </c>
      <c r="DS104" s="392" t="str">
        <f ca="1">+IF(OFFSET('Hygiene Data'!$E$12,0,10*ROW('Hygiene Data'!E98))="","",OFFSET('Hygiene Data'!$E$12,0,10*ROW('Hygiene Data'!E98)))</f>
        <v/>
      </c>
      <c r="DT104" s="392" t="str">
        <f ca="1">+IF(OFFSET('Hygiene Data'!$E$13,0,10*ROW('Hygiene Data'!E98))="","",OFFSET('Hygiene Data'!$E$13,0,10*ROW('Hygiene Data'!E98)))</f>
        <v/>
      </c>
      <c r="DU104" s="392" t="str">
        <f ca="1">+IF(OFFSET('Hygiene Data'!$F$11,0,10*ROW('Hygiene Data'!F98))="","",OFFSET('Hygiene Data'!$F$11,0,10*ROW('Hygiene Data'!F98)))</f>
        <v/>
      </c>
      <c r="DV104" s="392" t="str">
        <f ca="1">+IF(OFFSET('Hygiene Data'!$F$12,0,10*ROW('Hygiene Data'!F98))="","",OFFSET('Hygiene Data'!$F$12,0,10*ROW('Hygiene Data'!F98)))</f>
        <v/>
      </c>
      <c r="DW104" s="392" t="str">
        <f ca="1">+IF(OFFSET('Hygiene Data'!$F$13,0,10*ROW('Hygiene Data'!F98))="","",OFFSET('Hygiene Data'!$F$13,0,10*ROW('Hygiene Data'!F98)))</f>
        <v/>
      </c>
      <c r="DX104" s="392" t="str">
        <f ca="1">+IF(OFFSET('Hygiene Data'!$G$11,0,10*ROW('Hygiene Data'!G98))="","",OFFSET('Hygiene Data'!$G$11,0,10*ROW('Hygiene Data'!G98)))</f>
        <v/>
      </c>
      <c r="DY104" s="392" t="str">
        <f ca="1">+IF(OFFSET('Hygiene Data'!$G$12,0,10*ROW('Hygiene Data'!G98))="","",OFFSET('Hygiene Data'!$G$12,0,10*ROW('Hygiene Data'!G98)))</f>
        <v/>
      </c>
      <c r="DZ104" s="392" t="str">
        <f ca="1">+IF(OFFSET('Hygiene Data'!$G$13,0,10*ROW('Hygiene Data'!G98))="","",OFFSET('Hygiene Data'!$G$13,0,10*ROW('Hygiene Data'!G98)))</f>
        <v/>
      </c>
      <c r="EA104" s="392" t="str">
        <f ca="1">+IF(OFFSET('Hygiene Data'!$H$11,0,10*ROW('Hygiene Data'!H98))="","",OFFSET('Hygiene Data'!$H$11,0,10*ROW('Hygiene Data'!H98)))</f>
        <v/>
      </c>
      <c r="EB104" s="392" t="str">
        <f ca="1">+IF(OFFSET('Hygiene Data'!$H$12,0,10*ROW('Hygiene Data'!H98))="","",OFFSET('Hygiene Data'!$H$12,0,10*ROW('Hygiene Data'!H98)))</f>
        <v/>
      </c>
      <c r="EC104" s="392" t="str">
        <f ca="1">+IF(OFFSET('Hygiene Data'!$H$13,0,10*ROW('Hygiene Data'!H98))="","",OFFSET('Hygiene Data'!$H$13,0,10*ROW('Hygiene Data'!H98)))</f>
        <v/>
      </c>
      <c r="ED104" s="392" t="str">
        <f ca="1">+IF(OFFSET('Hygiene Data'!$I$11,0,10*ROW('Hygiene Data'!I98))="","",OFFSET('Hygiene Data'!$I$11,0,10*ROW('Hygiene Data'!I98)))</f>
        <v/>
      </c>
      <c r="EE104" s="392" t="str">
        <f ca="1">+IF(OFFSET('Hygiene Data'!$I$12,0,10*ROW('Hygiene Data'!I98))="","",OFFSET('Hygiene Data'!$I$12,0,10*ROW('Hygiene Data'!I98)))</f>
        <v/>
      </c>
      <c r="EF104" s="392" t="str">
        <f ca="1">+IF(OFFSET('Hygiene Data'!$I$13,0,10*ROW('Hygiene Data'!I98))="","",OFFSET('Hygiene Data'!$I$13,0,10*ROW('Hygiene Data'!I98)))</f>
        <v/>
      </c>
    </row>
    <row r="105" spans="1:136" x14ac:dyDescent="0.25">
      <c r="A105" s="501" t="str">
        <f ca="1">+IF(OFFSET('Water Data'!$B$2,0,10*ROW('Water Data'!E99))="","",OFFSET('Water Data'!$B$2,0,10*ROW('Water Data'!E99)))</f>
        <v/>
      </c>
      <c r="B105" s="50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8" t="str">
        <f t="shared" ca="1" si="1"/>
        <v/>
      </c>
      <c r="D105" s="52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2" t="str">
        <f ca="1">+IF(OFFSET('Water Data'!$D$27,0,10*ROW('Water Data'!D99))="","",OFFSET('Water Data'!$D$27,0,10*ROW('Water Data'!D99)))</f>
        <v/>
      </c>
      <c r="BT105" s="392" t="str">
        <f ca="1">+IF(OFFSET('Water Data'!$D$28,0,10*ROW('Water Data'!D99))="","",OFFSET('Water Data'!$D$28,0,10*ROW('Water Data'!D99)))</f>
        <v/>
      </c>
      <c r="BU105" s="392" t="str">
        <f ca="1">+IF(OFFSET('Water Data'!$D$29,0,10*ROW('Water Data'!D99))="","",OFFSET('Water Data'!$D$29,0,10*ROW('Water Data'!D99)))</f>
        <v/>
      </c>
      <c r="BV105" s="392" t="str">
        <f ca="1">+IF(OFFSET('Water Data'!$E$27,0,10*ROW('Water Data'!E99))="","",OFFSET('Water Data'!$E$27,0,10*ROW('Water Data'!E99)))</f>
        <v/>
      </c>
      <c r="BW105" s="392" t="str">
        <f ca="1">+IF(OFFSET('Water Data'!$E$28,0,10*ROW('Water Data'!E99))="","",OFFSET('Water Data'!$E$28,0,10*ROW('Water Data'!E99)))</f>
        <v/>
      </c>
      <c r="BX105" s="392" t="str">
        <f ca="1">+IF(OFFSET('Water Data'!$E$29,0,10*ROW('Water Data'!E99))="","",OFFSET('Water Data'!$E$29,0,10*ROW('Water Data'!E99)))</f>
        <v/>
      </c>
      <c r="BY105" s="392" t="str">
        <f ca="1">+IF(OFFSET('Water Data'!$F$27,0,10*ROW('Water Data'!F99))="","",OFFSET('Water Data'!$F$27,0,10*ROW('Water Data'!F99)))</f>
        <v/>
      </c>
      <c r="BZ105" s="392" t="str">
        <f ca="1">+IF(OFFSET('Water Data'!$F$28,0,10*ROW('Water Data'!F99))="","",OFFSET('Water Data'!$F$28,0,10*ROW('Water Data'!F99)))</f>
        <v/>
      </c>
      <c r="CA105" s="392" t="str">
        <f ca="1">+IF(OFFSET('Water Data'!$F$29,0,10*ROW('Water Data'!F99))="","",OFFSET('Water Data'!$F$29,0,10*ROW('Water Data'!F99)))</f>
        <v/>
      </c>
      <c r="CB105" s="392" t="str">
        <f ca="1">+IF(OFFSET('Water Data'!$G$27,0,10*ROW('Water Data'!G99))="","",OFFSET('Water Data'!$G$27,0,10*ROW('Water Data'!G99)))</f>
        <v/>
      </c>
      <c r="CC105" s="392" t="str">
        <f ca="1">+IF(OFFSET('Water Data'!$G$28,0,10*ROW('Water Data'!G99))="","",OFFSET('Water Data'!$G$28,0,10*ROW('Water Data'!G99)))</f>
        <v/>
      </c>
      <c r="CD105" s="392" t="str">
        <f ca="1">+IF(OFFSET('Water Data'!$G$29,0,10*ROW('Water Data'!G99))="","",OFFSET('Water Data'!$G$29,0,10*ROW('Water Data'!G99)))</f>
        <v/>
      </c>
      <c r="CE105" s="392" t="str">
        <f ca="1">+IF(OFFSET('Water Data'!$H$27,0,10*ROW('Water Data'!H99))="","",OFFSET('Water Data'!$H$27,0,10*ROW('Water Data'!H99)))</f>
        <v/>
      </c>
      <c r="CF105" s="392" t="str">
        <f ca="1">+IF(OFFSET('Water Data'!$H$28,0,10*ROW('Water Data'!H99))="","",OFFSET('Water Data'!$H$28,0,10*ROW('Water Data'!H99)))</f>
        <v/>
      </c>
      <c r="CG105" s="392" t="str">
        <f ca="1">+IF(OFFSET('Water Data'!$H$29,0,10*ROW('Water Data'!H99))="","",OFFSET('Water Data'!$H$29,0,10*ROW('Water Data'!H99)))</f>
        <v/>
      </c>
      <c r="CH105" s="392" t="str">
        <f ca="1">+IF(OFFSET('Water Data'!$I$27,0,10*ROW('Water Data'!I99))="","",OFFSET('Water Data'!$I$27,0,10*ROW('Water Data'!I99)))</f>
        <v/>
      </c>
      <c r="CI105" s="392" t="str">
        <f ca="1">+IF(OFFSET('Water Data'!$I$28,0,10*ROW('Water Data'!I99))="","",OFFSET('Water Data'!$I$28,0,10*ROW('Water Data'!I99)))</f>
        <v/>
      </c>
      <c r="CJ105" s="392" t="str">
        <f ca="1">+IF(OFFSET('Water Data'!$I$29,0,10*ROW('Water Data'!I99))="","",OFFSET('Water Data'!$I$29,0,10*ROW('Water Data'!I99)))</f>
        <v/>
      </c>
      <c r="CK105" s="392" t="str">
        <f ca="1">+IF(OFFSET('Sanitation Data'!$D$28,0,10*ROW('Sanitation Data'!D99))="","",OFFSET('Sanitation Data'!$D$28,0,10*ROW('Sanitation Data'!D99)))</f>
        <v/>
      </c>
      <c r="CL105" s="392" t="str">
        <f ca="1">+IF(OFFSET('Sanitation Data'!$D$29,0,10*ROW('Sanitation Data'!D99))="","",OFFSET('Sanitation Data'!$D$29,0,10*ROW('Sanitation Data'!D99)))</f>
        <v/>
      </c>
      <c r="CM105" s="392" t="str">
        <f ca="1">+IF(OFFSET('Sanitation Data'!$D$30,0,10*ROW('Sanitation Data'!D99))="","",OFFSET('Sanitation Data'!$D$30,0,10*ROW('Sanitation Data'!D99)))</f>
        <v/>
      </c>
      <c r="CN105" s="392" t="str">
        <f ca="1">+IF(OFFSET('Sanitation Data'!$D$31,0,10*ROW('Sanitation Data'!D99))="","",OFFSET('Sanitation Data'!$D$31,0,10*ROW('Sanitation Data'!D99)))</f>
        <v/>
      </c>
      <c r="CO105" s="392" t="str">
        <f ca="1">+IF(OFFSET('Sanitation Data'!$D$32,0,10*ROW('Sanitation Data'!D99))="","",OFFSET('Sanitation Data'!$D$32,0,10*ROW('Sanitation Data'!D99)))</f>
        <v/>
      </c>
      <c r="CP105" s="392" t="str">
        <f ca="1">+IF(OFFSET('Sanitation Data'!$E$28,0,10*ROW('Sanitation Data'!E99))="","",OFFSET('Sanitation Data'!$E$28,0,10*ROW('Sanitation Data'!E99)))</f>
        <v/>
      </c>
      <c r="CQ105" s="392" t="str">
        <f ca="1">+IF(OFFSET('Sanitation Data'!$E$29,0,10*ROW('Sanitation Data'!E99))="","",OFFSET('Sanitation Data'!$E$29,0,10*ROW('Sanitation Data'!E99)))</f>
        <v/>
      </c>
      <c r="CR105" s="392" t="str">
        <f ca="1">+IF(OFFSET('Sanitation Data'!$E$30,0,10*ROW('Sanitation Data'!E99))="","",OFFSET('Sanitation Data'!$E$30,0,10*ROW('Sanitation Data'!E99)))</f>
        <v/>
      </c>
      <c r="CS105" s="392" t="str">
        <f ca="1">+IF(OFFSET('Sanitation Data'!$E$31,0,10*ROW('Sanitation Data'!E99))="","",OFFSET('Sanitation Data'!$E$31,0,10*ROW('Sanitation Data'!E99)))</f>
        <v/>
      </c>
      <c r="CT105" s="392" t="str">
        <f ca="1">+IF(OFFSET('Sanitation Data'!$E$32,0,10*ROW('Sanitation Data'!E99))="","",OFFSET('Sanitation Data'!$E$32,0,10*ROW('Sanitation Data'!E99)))</f>
        <v/>
      </c>
      <c r="CU105" s="392" t="str">
        <f ca="1">+IF(OFFSET('Sanitation Data'!$F$28,0,10*ROW('Sanitation Data'!F99))="","",OFFSET('Sanitation Data'!$F$28,0,10*ROW('Sanitation Data'!F99)))</f>
        <v/>
      </c>
      <c r="CV105" s="392" t="str">
        <f ca="1">+IF(OFFSET('Sanitation Data'!$F$29,0,10*ROW('Sanitation Data'!F99))="","",OFFSET('Sanitation Data'!$F$29,0,10*ROW('Sanitation Data'!F99)))</f>
        <v/>
      </c>
      <c r="CW105" s="392" t="str">
        <f ca="1">+IF(OFFSET('Sanitation Data'!$F$30,0,10*ROW('Sanitation Data'!F99))="","",OFFSET('Sanitation Data'!$F$30,0,10*ROW('Sanitation Data'!F99)))</f>
        <v/>
      </c>
      <c r="CX105" s="392" t="str">
        <f ca="1">+IF(OFFSET('Sanitation Data'!$F$31,0,10*ROW('Sanitation Data'!F99))="","",OFFSET('Sanitation Data'!$F$31,0,10*ROW('Sanitation Data'!F99)))</f>
        <v/>
      </c>
      <c r="CY105" s="392" t="str">
        <f ca="1">+IF(OFFSET('Sanitation Data'!$F$32,0,10*ROW('Sanitation Data'!F99))="","",OFFSET('Sanitation Data'!$F$32,0,10*ROW('Sanitation Data'!F99)))</f>
        <v/>
      </c>
      <c r="CZ105" s="392" t="str">
        <f ca="1">+IF(OFFSET('Sanitation Data'!$G$28,0,10*ROW('Sanitation Data'!G99))="","",OFFSET('Sanitation Data'!$G$28,0,10*ROW('Sanitation Data'!G99)))</f>
        <v/>
      </c>
      <c r="DA105" s="392" t="str">
        <f ca="1">+IF(OFFSET('Sanitation Data'!$G$29,0,10*ROW('Sanitation Data'!G99))="","",OFFSET('Sanitation Data'!$G$29,0,10*ROW('Sanitation Data'!G99)))</f>
        <v/>
      </c>
      <c r="DB105" s="392" t="str">
        <f ca="1">+IF(OFFSET('Sanitation Data'!$G$30,0,10*ROW('Sanitation Data'!G99))="","",OFFSET('Sanitation Data'!$G$30,0,10*ROW('Sanitation Data'!G99)))</f>
        <v/>
      </c>
      <c r="DC105" s="392" t="str">
        <f ca="1">+IF(OFFSET('Sanitation Data'!$G$31,0,10*ROW('Sanitation Data'!G99))="","",OFFSET('Sanitation Data'!$G$31,0,10*ROW('Sanitation Data'!G99)))</f>
        <v/>
      </c>
      <c r="DD105" s="392" t="str">
        <f ca="1">+IF(OFFSET('Sanitation Data'!$G$32,0,10*ROW('Sanitation Data'!G99))="","",OFFSET('Sanitation Data'!$G$32,0,10*ROW('Sanitation Data'!G99)))</f>
        <v/>
      </c>
      <c r="DE105" s="392" t="str">
        <f ca="1">+IF(OFFSET('Sanitation Data'!$H$28,0,10*ROW('Sanitation Data'!H99))="","",OFFSET('Sanitation Data'!$H$28,0,10*ROW('Sanitation Data'!H99)))</f>
        <v/>
      </c>
      <c r="DF105" s="392" t="str">
        <f ca="1">+IF(OFFSET('Sanitation Data'!$H$29,0,10*ROW('Sanitation Data'!H99))="","",OFFSET('Sanitation Data'!$H$29,0,10*ROW('Sanitation Data'!H99)))</f>
        <v/>
      </c>
      <c r="DG105" s="392" t="str">
        <f ca="1">+IF(OFFSET('Sanitation Data'!$H$30,0,10*ROW('Sanitation Data'!H99))="","",OFFSET('Sanitation Data'!$H$30,0,10*ROW('Sanitation Data'!H99)))</f>
        <v/>
      </c>
      <c r="DH105" s="392" t="str">
        <f ca="1">+IF(OFFSET('Sanitation Data'!$H$31,0,10*ROW('Sanitation Data'!H99))="","",OFFSET('Sanitation Data'!$H$31,0,10*ROW('Sanitation Data'!H99)))</f>
        <v/>
      </c>
      <c r="DI105" s="392" t="str">
        <f ca="1">+IF(OFFSET('Sanitation Data'!$H$32,0,10*ROW('Sanitation Data'!H99))="","",OFFSET('Sanitation Data'!$H$32,0,10*ROW('Sanitation Data'!H99)))</f>
        <v/>
      </c>
      <c r="DJ105" s="392" t="str">
        <f ca="1">+IF(OFFSET('Sanitation Data'!$I$28,0,10*ROW('Sanitation Data'!I99))="","",OFFSET('Sanitation Data'!$I$28,0,10*ROW('Sanitation Data'!I99)))</f>
        <v/>
      </c>
      <c r="DK105" s="392" t="str">
        <f ca="1">+IF(OFFSET('Sanitation Data'!$I$29,0,10*ROW('Sanitation Data'!I99))="","",OFFSET('Sanitation Data'!$I$29,0,10*ROW('Sanitation Data'!I99)))</f>
        <v/>
      </c>
      <c r="DL105" s="392" t="str">
        <f ca="1">+IF(OFFSET('Sanitation Data'!$I$30,0,10*ROW('Sanitation Data'!I99))="","",OFFSET('Sanitation Data'!$I$30,0,10*ROW('Sanitation Data'!I99)))</f>
        <v/>
      </c>
      <c r="DM105" s="392" t="str">
        <f ca="1">+IF(OFFSET('Sanitation Data'!$I$31,0,10*ROW('Sanitation Data'!I99))="","",OFFSET('Sanitation Data'!$I$31,0,10*ROW('Sanitation Data'!I99)))</f>
        <v/>
      </c>
      <c r="DN105" s="392" t="str">
        <f ca="1">+IF(OFFSET('Sanitation Data'!$I$32,0,10*ROW('Sanitation Data'!I99))="","",OFFSET('Sanitation Data'!$I$32,0,10*ROW('Sanitation Data'!I99)))</f>
        <v/>
      </c>
      <c r="DO105" s="392" t="str">
        <f ca="1">+IF(OFFSET('Hygiene Data'!$D$11,0,10*ROW('Hygiene Data'!D99))="","",OFFSET('Hygiene Data'!$D$11,0,10*ROW('Hygiene Data'!D99)))</f>
        <v/>
      </c>
      <c r="DP105" s="392" t="str">
        <f ca="1">+IF(OFFSET('Hygiene Data'!$D$12,0,10*ROW('Hygiene Data'!D99))="","",OFFSET('Hygiene Data'!$D$12,0,10*ROW('Hygiene Data'!D99)))</f>
        <v/>
      </c>
      <c r="DQ105" s="392" t="str">
        <f ca="1">+IF(OFFSET('Hygiene Data'!$D$13,0,10*ROW('Hygiene Data'!D99))="","",OFFSET('Hygiene Data'!$D$13,0,10*ROW('Hygiene Data'!D99)))</f>
        <v/>
      </c>
      <c r="DR105" s="392" t="str">
        <f ca="1">+IF(OFFSET('Hygiene Data'!$E$11,0,10*ROW('Hygiene Data'!E99))="","",OFFSET('Hygiene Data'!$E$11,0,10*ROW('Hygiene Data'!E99)))</f>
        <v/>
      </c>
      <c r="DS105" s="392" t="str">
        <f ca="1">+IF(OFFSET('Hygiene Data'!$E$12,0,10*ROW('Hygiene Data'!E99))="","",OFFSET('Hygiene Data'!$E$12,0,10*ROW('Hygiene Data'!E99)))</f>
        <v/>
      </c>
      <c r="DT105" s="392" t="str">
        <f ca="1">+IF(OFFSET('Hygiene Data'!$E$13,0,10*ROW('Hygiene Data'!E99))="","",OFFSET('Hygiene Data'!$E$13,0,10*ROW('Hygiene Data'!E99)))</f>
        <v/>
      </c>
      <c r="DU105" s="392" t="str">
        <f ca="1">+IF(OFFSET('Hygiene Data'!$F$11,0,10*ROW('Hygiene Data'!F99))="","",OFFSET('Hygiene Data'!$F$11,0,10*ROW('Hygiene Data'!F99)))</f>
        <v/>
      </c>
      <c r="DV105" s="392" t="str">
        <f ca="1">+IF(OFFSET('Hygiene Data'!$F$12,0,10*ROW('Hygiene Data'!F99))="","",OFFSET('Hygiene Data'!$F$12,0,10*ROW('Hygiene Data'!F99)))</f>
        <v/>
      </c>
      <c r="DW105" s="392" t="str">
        <f ca="1">+IF(OFFSET('Hygiene Data'!$F$13,0,10*ROW('Hygiene Data'!F99))="","",OFFSET('Hygiene Data'!$F$13,0,10*ROW('Hygiene Data'!F99)))</f>
        <v/>
      </c>
      <c r="DX105" s="392" t="str">
        <f ca="1">+IF(OFFSET('Hygiene Data'!$G$11,0,10*ROW('Hygiene Data'!G99))="","",OFFSET('Hygiene Data'!$G$11,0,10*ROW('Hygiene Data'!G99)))</f>
        <v/>
      </c>
      <c r="DY105" s="392" t="str">
        <f ca="1">+IF(OFFSET('Hygiene Data'!$G$12,0,10*ROW('Hygiene Data'!G99))="","",OFFSET('Hygiene Data'!$G$12,0,10*ROW('Hygiene Data'!G99)))</f>
        <v/>
      </c>
      <c r="DZ105" s="392" t="str">
        <f ca="1">+IF(OFFSET('Hygiene Data'!$G$13,0,10*ROW('Hygiene Data'!G99))="","",OFFSET('Hygiene Data'!$G$13,0,10*ROW('Hygiene Data'!G99)))</f>
        <v/>
      </c>
      <c r="EA105" s="392" t="str">
        <f ca="1">+IF(OFFSET('Hygiene Data'!$H$11,0,10*ROW('Hygiene Data'!H99))="","",OFFSET('Hygiene Data'!$H$11,0,10*ROW('Hygiene Data'!H99)))</f>
        <v/>
      </c>
      <c r="EB105" s="392" t="str">
        <f ca="1">+IF(OFFSET('Hygiene Data'!$H$12,0,10*ROW('Hygiene Data'!H99))="","",OFFSET('Hygiene Data'!$H$12,0,10*ROW('Hygiene Data'!H99)))</f>
        <v/>
      </c>
      <c r="EC105" s="392" t="str">
        <f ca="1">+IF(OFFSET('Hygiene Data'!$H$13,0,10*ROW('Hygiene Data'!H99))="","",OFFSET('Hygiene Data'!$H$13,0,10*ROW('Hygiene Data'!H99)))</f>
        <v/>
      </c>
      <c r="ED105" s="392" t="str">
        <f ca="1">+IF(OFFSET('Hygiene Data'!$I$11,0,10*ROW('Hygiene Data'!I99))="","",OFFSET('Hygiene Data'!$I$11,0,10*ROW('Hygiene Data'!I99)))</f>
        <v/>
      </c>
      <c r="EE105" s="392" t="str">
        <f ca="1">+IF(OFFSET('Hygiene Data'!$I$12,0,10*ROW('Hygiene Data'!I99))="","",OFFSET('Hygiene Data'!$I$12,0,10*ROW('Hygiene Data'!I99)))</f>
        <v/>
      </c>
      <c r="EF105" s="392" t="str">
        <f ca="1">+IF(OFFSET('Hygiene Data'!$I$13,0,10*ROW('Hygiene Data'!I99))="","",OFFSET('Hygiene Data'!$I$13,0,10*ROW('Hygiene Data'!I99)))</f>
        <v/>
      </c>
    </row>
    <row r="106" spans="1:136" x14ac:dyDescent="0.25">
      <c r="A106" s="501" t="str">
        <f ca="1">+IF(OFFSET('Water Data'!$B$2,0,10*ROW('Water Data'!E100))="","",OFFSET('Water Data'!$B$2,0,10*ROW('Water Data'!E100)))</f>
        <v/>
      </c>
      <c r="B106" s="50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8" t="str">
        <f t="shared" ca="1" si="1"/>
        <v/>
      </c>
      <c r="D106" s="52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2" t="str">
        <f ca="1">+IF(OFFSET('Water Data'!$D$27,0,10*ROW('Water Data'!D100))="","",OFFSET('Water Data'!$D$27,0,10*ROW('Water Data'!D100)))</f>
        <v/>
      </c>
      <c r="BT106" s="392" t="str">
        <f ca="1">+IF(OFFSET('Water Data'!$D$28,0,10*ROW('Water Data'!D100))="","",OFFSET('Water Data'!$D$28,0,10*ROW('Water Data'!D100)))</f>
        <v/>
      </c>
      <c r="BU106" s="392" t="str">
        <f ca="1">+IF(OFFSET('Water Data'!$D$29,0,10*ROW('Water Data'!D100))="","",OFFSET('Water Data'!$D$29,0,10*ROW('Water Data'!D100)))</f>
        <v/>
      </c>
      <c r="BV106" s="392" t="str">
        <f ca="1">+IF(OFFSET('Water Data'!$E$27,0,10*ROW('Water Data'!E100))="","",OFFSET('Water Data'!$E$27,0,10*ROW('Water Data'!E100)))</f>
        <v/>
      </c>
      <c r="BW106" s="392" t="str">
        <f ca="1">+IF(OFFSET('Water Data'!$E$28,0,10*ROW('Water Data'!E100))="","",OFFSET('Water Data'!$E$28,0,10*ROW('Water Data'!E100)))</f>
        <v/>
      </c>
      <c r="BX106" s="392" t="str">
        <f ca="1">+IF(OFFSET('Water Data'!$E$29,0,10*ROW('Water Data'!E100))="","",OFFSET('Water Data'!$E$29,0,10*ROW('Water Data'!E100)))</f>
        <v/>
      </c>
      <c r="BY106" s="392" t="str">
        <f ca="1">+IF(OFFSET('Water Data'!$F$27,0,10*ROW('Water Data'!F100))="","",OFFSET('Water Data'!$F$27,0,10*ROW('Water Data'!F100)))</f>
        <v/>
      </c>
      <c r="BZ106" s="392" t="str">
        <f ca="1">+IF(OFFSET('Water Data'!$F$28,0,10*ROW('Water Data'!F100))="","",OFFSET('Water Data'!$F$28,0,10*ROW('Water Data'!F100)))</f>
        <v/>
      </c>
      <c r="CA106" s="392" t="str">
        <f ca="1">+IF(OFFSET('Water Data'!$F$29,0,10*ROW('Water Data'!F100))="","",OFFSET('Water Data'!$F$29,0,10*ROW('Water Data'!F100)))</f>
        <v/>
      </c>
      <c r="CB106" s="392" t="str">
        <f ca="1">+IF(OFFSET('Water Data'!$G$27,0,10*ROW('Water Data'!G100))="","",OFFSET('Water Data'!$G$27,0,10*ROW('Water Data'!G100)))</f>
        <v/>
      </c>
      <c r="CC106" s="392" t="str">
        <f ca="1">+IF(OFFSET('Water Data'!$G$28,0,10*ROW('Water Data'!G100))="","",OFFSET('Water Data'!$G$28,0,10*ROW('Water Data'!G100)))</f>
        <v/>
      </c>
      <c r="CD106" s="392" t="str">
        <f ca="1">+IF(OFFSET('Water Data'!$G$29,0,10*ROW('Water Data'!G100))="","",OFFSET('Water Data'!$G$29,0,10*ROW('Water Data'!G100)))</f>
        <v/>
      </c>
      <c r="CE106" s="392" t="str">
        <f ca="1">+IF(OFFSET('Water Data'!$H$27,0,10*ROW('Water Data'!H100))="","",OFFSET('Water Data'!$H$27,0,10*ROW('Water Data'!H100)))</f>
        <v/>
      </c>
      <c r="CF106" s="392" t="str">
        <f ca="1">+IF(OFFSET('Water Data'!$H$28,0,10*ROW('Water Data'!H100))="","",OFFSET('Water Data'!$H$28,0,10*ROW('Water Data'!H100)))</f>
        <v/>
      </c>
      <c r="CG106" s="392" t="str">
        <f ca="1">+IF(OFFSET('Water Data'!$H$29,0,10*ROW('Water Data'!H100))="","",OFFSET('Water Data'!$H$29,0,10*ROW('Water Data'!H100)))</f>
        <v/>
      </c>
      <c r="CH106" s="392" t="str">
        <f ca="1">+IF(OFFSET('Water Data'!$I$27,0,10*ROW('Water Data'!I100))="","",OFFSET('Water Data'!$I$27,0,10*ROW('Water Data'!I100)))</f>
        <v/>
      </c>
      <c r="CI106" s="392" t="str">
        <f ca="1">+IF(OFFSET('Water Data'!$I$28,0,10*ROW('Water Data'!I100))="","",OFFSET('Water Data'!$I$28,0,10*ROW('Water Data'!I100)))</f>
        <v/>
      </c>
      <c r="CJ106" s="392" t="str">
        <f ca="1">+IF(OFFSET('Water Data'!$I$29,0,10*ROW('Water Data'!I100))="","",OFFSET('Water Data'!$I$29,0,10*ROW('Water Data'!I100)))</f>
        <v/>
      </c>
      <c r="CK106" s="392" t="str">
        <f ca="1">+IF(OFFSET('Sanitation Data'!$D$28,0,10*ROW('Sanitation Data'!D100))="","",OFFSET('Sanitation Data'!$D$28,0,10*ROW('Sanitation Data'!D100)))</f>
        <v/>
      </c>
      <c r="CL106" s="392" t="str">
        <f ca="1">+IF(OFFSET('Sanitation Data'!$D$29,0,10*ROW('Sanitation Data'!D100))="","",OFFSET('Sanitation Data'!$D$29,0,10*ROW('Sanitation Data'!D100)))</f>
        <v/>
      </c>
      <c r="CM106" s="392" t="str">
        <f ca="1">+IF(OFFSET('Sanitation Data'!$D$30,0,10*ROW('Sanitation Data'!D100))="","",OFFSET('Sanitation Data'!$D$30,0,10*ROW('Sanitation Data'!D100)))</f>
        <v/>
      </c>
      <c r="CN106" s="392" t="str">
        <f ca="1">+IF(OFFSET('Sanitation Data'!$D$31,0,10*ROW('Sanitation Data'!D100))="","",OFFSET('Sanitation Data'!$D$31,0,10*ROW('Sanitation Data'!D100)))</f>
        <v/>
      </c>
      <c r="CO106" s="392" t="str">
        <f ca="1">+IF(OFFSET('Sanitation Data'!$D$32,0,10*ROW('Sanitation Data'!D100))="","",OFFSET('Sanitation Data'!$D$32,0,10*ROW('Sanitation Data'!D100)))</f>
        <v/>
      </c>
      <c r="CP106" s="392" t="str">
        <f ca="1">+IF(OFFSET('Sanitation Data'!$E$28,0,10*ROW('Sanitation Data'!E100))="","",OFFSET('Sanitation Data'!$E$28,0,10*ROW('Sanitation Data'!E100)))</f>
        <v/>
      </c>
      <c r="CQ106" s="392" t="str">
        <f ca="1">+IF(OFFSET('Sanitation Data'!$E$29,0,10*ROW('Sanitation Data'!E100))="","",OFFSET('Sanitation Data'!$E$29,0,10*ROW('Sanitation Data'!E100)))</f>
        <v/>
      </c>
      <c r="CR106" s="392" t="str">
        <f ca="1">+IF(OFFSET('Sanitation Data'!$E$30,0,10*ROW('Sanitation Data'!E100))="","",OFFSET('Sanitation Data'!$E$30,0,10*ROW('Sanitation Data'!E100)))</f>
        <v/>
      </c>
      <c r="CS106" s="392" t="str">
        <f ca="1">+IF(OFFSET('Sanitation Data'!$E$31,0,10*ROW('Sanitation Data'!E100))="","",OFFSET('Sanitation Data'!$E$31,0,10*ROW('Sanitation Data'!E100)))</f>
        <v/>
      </c>
      <c r="CT106" s="392" t="str">
        <f ca="1">+IF(OFFSET('Sanitation Data'!$E$32,0,10*ROW('Sanitation Data'!E100))="","",OFFSET('Sanitation Data'!$E$32,0,10*ROW('Sanitation Data'!E100)))</f>
        <v/>
      </c>
      <c r="CU106" s="392" t="str">
        <f ca="1">+IF(OFFSET('Sanitation Data'!$F$28,0,10*ROW('Sanitation Data'!F100))="","",OFFSET('Sanitation Data'!$F$28,0,10*ROW('Sanitation Data'!F100)))</f>
        <v/>
      </c>
      <c r="CV106" s="392" t="str">
        <f ca="1">+IF(OFFSET('Sanitation Data'!$F$29,0,10*ROW('Sanitation Data'!F100))="","",OFFSET('Sanitation Data'!$F$29,0,10*ROW('Sanitation Data'!F100)))</f>
        <v/>
      </c>
      <c r="CW106" s="392" t="str">
        <f ca="1">+IF(OFFSET('Sanitation Data'!$F$30,0,10*ROW('Sanitation Data'!F100))="","",OFFSET('Sanitation Data'!$F$30,0,10*ROW('Sanitation Data'!F100)))</f>
        <v/>
      </c>
      <c r="CX106" s="392" t="str">
        <f ca="1">+IF(OFFSET('Sanitation Data'!$F$31,0,10*ROW('Sanitation Data'!F100))="","",OFFSET('Sanitation Data'!$F$31,0,10*ROW('Sanitation Data'!F100)))</f>
        <v/>
      </c>
      <c r="CY106" s="392" t="str">
        <f ca="1">+IF(OFFSET('Sanitation Data'!$F$32,0,10*ROW('Sanitation Data'!F100))="","",OFFSET('Sanitation Data'!$F$32,0,10*ROW('Sanitation Data'!F100)))</f>
        <v/>
      </c>
      <c r="CZ106" s="392" t="str">
        <f ca="1">+IF(OFFSET('Sanitation Data'!$G$28,0,10*ROW('Sanitation Data'!G100))="","",OFFSET('Sanitation Data'!$G$28,0,10*ROW('Sanitation Data'!G100)))</f>
        <v/>
      </c>
      <c r="DA106" s="392" t="str">
        <f ca="1">+IF(OFFSET('Sanitation Data'!$G$29,0,10*ROW('Sanitation Data'!G100))="","",OFFSET('Sanitation Data'!$G$29,0,10*ROW('Sanitation Data'!G100)))</f>
        <v/>
      </c>
      <c r="DB106" s="392" t="str">
        <f ca="1">+IF(OFFSET('Sanitation Data'!$G$30,0,10*ROW('Sanitation Data'!G100))="","",OFFSET('Sanitation Data'!$G$30,0,10*ROW('Sanitation Data'!G100)))</f>
        <v/>
      </c>
      <c r="DC106" s="392" t="str">
        <f ca="1">+IF(OFFSET('Sanitation Data'!$G$31,0,10*ROW('Sanitation Data'!G100))="","",OFFSET('Sanitation Data'!$G$31,0,10*ROW('Sanitation Data'!G100)))</f>
        <v/>
      </c>
      <c r="DD106" s="392" t="str">
        <f ca="1">+IF(OFFSET('Sanitation Data'!$G$32,0,10*ROW('Sanitation Data'!G100))="","",OFFSET('Sanitation Data'!$G$32,0,10*ROW('Sanitation Data'!G100)))</f>
        <v/>
      </c>
      <c r="DE106" s="392" t="str">
        <f ca="1">+IF(OFFSET('Sanitation Data'!$H$28,0,10*ROW('Sanitation Data'!H100))="","",OFFSET('Sanitation Data'!$H$28,0,10*ROW('Sanitation Data'!H100)))</f>
        <v/>
      </c>
      <c r="DF106" s="392" t="str">
        <f ca="1">+IF(OFFSET('Sanitation Data'!$H$29,0,10*ROW('Sanitation Data'!H100))="","",OFFSET('Sanitation Data'!$H$29,0,10*ROW('Sanitation Data'!H100)))</f>
        <v/>
      </c>
      <c r="DG106" s="392" t="str">
        <f ca="1">+IF(OFFSET('Sanitation Data'!$H$30,0,10*ROW('Sanitation Data'!H100))="","",OFFSET('Sanitation Data'!$H$30,0,10*ROW('Sanitation Data'!H100)))</f>
        <v/>
      </c>
      <c r="DH106" s="392" t="str">
        <f ca="1">+IF(OFFSET('Sanitation Data'!$H$31,0,10*ROW('Sanitation Data'!H100))="","",OFFSET('Sanitation Data'!$H$31,0,10*ROW('Sanitation Data'!H100)))</f>
        <v/>
      </c>
      <c r="DI106" s="392" t="str">
        <f ca="1">+IF(OFFSET('Sanitation Data'!$H$32,0,10*ROW('Sanitation Data'!H100))="","",OFFSET('Sanitation Data'!$H$32,0,10*ROW('Sanitation Data'!H100)))</f>
        <v/>
      </c>
      <c r="DJ106" s="392" t="str">
        <f ca="1">+IF(OFFSET('Sanitation Data'!$I$28,0,10*ROW('Sanitation Data'!I100))="","",OFFSET('Sanitation Data'!$I$28,0,10*ROW('Sanitation Data'!I100)))</f>
        <v/>
      </c>
      <c r="DK106" s="392" t="str">
        <f ca="1">+IF(OFFSET('Sanitation Data'!$I$29,0,10*ROW('Sanitation Data'!I100))="","",OFFSET('Sanitation Data'!$I$29,0,10*ROW('Sanitation Data'!I100)))</f>
        <v/>
      </c>
      <c r="DL106" s="392" t="str">
        <f ca="1">+IF(OFFSET('Sanitation Data'!$I$30,0,10*ROW('Sanitation Data'!I100))="","",OFFSET('Sanitation Data'!$I$30,0,10*ROW('Sanitation Data'!I100)))</f>
        <v/>
      </c>
      <c r="DM106" s="392" t="str">
        <f ca="1">+IF(OFFSET('Sanitation Data'!$I$31,0,10*ROW('Sanitation Data'!I100))="","",OFFSET('Sanitation Data'!$I$31,0,10*ROW('Sanitation Data'!I100)))</f>
        <v/>
      </c>
      <c r="DN106" s="392" t="str">
        <f ca="1">+IF(OFFSET('Sanitation Data'!$I$32,0,10*ROW('Sanitation Data'!I100))="","",OFFSET('Sanitation Data'!$I$32,0,10*ROW('Sanitation Data'!I100)))</f>
        <v/>
      </c>
      <c r="DO106" s="392" t="str">
        <f ca="1">+IF(OFFSET('Hygiene Data'!$D$11,0,10*ROW('Hygiene Data'!D100))="","",OFFSET('Hygiene Data'!$D$11,0,10*ROW('Hygiene Data'!D100)))</f>
        <v/>
      </c>
      <c r="DP106" s="392" t="str">
        <f ca="1">+IF(OFFSET('Hygiene Data'!$D$12,0,10*ROW('Hygiene Data'!D100))="","",OFFSET('Hygiene Data'!$D$12,0,10*ROW('Hygiene Data'!D100)))</f>
        <v/>
      </c>
      <c r="DQ106" s="392" t="str">
        <f ca="1">+IF(OFFSET('Hygiene Data'!$D$13,0,10*ROW('Hygiene Data'!D100))="","",OFFSET('Hygiene Data'!$D$13,0,10*ROW('Hygiene Data'!D100)))</f>
        <v/>
      </c>
      <c r="DR106" s="392" t="str">
        <f ca="1">+IF(OFFSET('Hygiene Data'!$E$11,0,10*ROW('Hygiene Data'!E100))="","",OFFSET('Hygiene Data'!$E$11,0,10*ROW('Hygiene Data'!E100)))</f>
        <v/>
      </c>
      <c r="DS106" s="392" t="str">
        <f ca="1">+IF(OFFSET('Hygiene Data'!$E$12,0,10*ROW('Hygiene Data'!E100))="","",OFFSET('Hygiene Data'!$E$12,0,10*ROW('Hygiene Data'!E100)))</f>
        <v/>
      </c>
      <c r="DT106" s="392" t="str">
        <f ca="1">+IF(OFFSET('Hygiene Data'!$E$13,0,10*ROW('Hygiene Data'!E100))="","",OFFSET('Hygiene Data'!$E$13,0,10*ROW('Hygiene Data'!E100)))</f>
        <v/>
      </c>
      <c r="DU106" s="392" t="str">
        <f ca="1">+IF(OFFSET('Hygiene Data'!$F$11,0,10*ROW('Hygiene Data'!F100))="","",OFFSET('Hygiene Data'!$F$11,0,10*ROW('Hygiene Data'!F100)))</f>
        <v/>
      </c>
      <c r="DV106" s="392" t="str">
        <f ca="1">+IF(OFFSET('Hygiene Data'!$F$12,0,10*ROW('Hygiene Data'!F100))="","",OFFSET('Hygiene Data'!$F$12,0,10*ROW('Hygiene Data'!F100)))</f>
        <v/>
      </c>
      <c r="DW106" s="392" t="str">
        <f ca="1">+IF(OFFSET('Hygiene Data'!$F$13,0,10*ROW('Hygiene Data'!F100))="","",OFFSET('Hygiene Data'!$F$13,0,10*ROW('Hygiene Data'!F100)))</f>
        <v/>
      </c>
      <c r="DX106" s="392" t="str">
        <f ca="1">+IF(OFFSET('Hygiene Data'!$G$11,0,10*ROW('Hygiene Data'!G100))="","",OFFSET('Hygiene Data'!$G$11,0,10*ROW('Hygiene Data'!G100)))</f>
        <v/>
      </c>
      <c r="DY106" s="392" t="str">
        <f ca="1">+IF(OFFSET('Hygiene Data'!$G$12,0,10*ROW('Hygiene Data'!G100))="","",OFFSET('Hygiene Data'!$G$12,0,10*ROW('Hygiene Data'!G100)))</f>
        <v/>
      </c>
      <c r="DZ106" s="392" t="str">
        <f ca="1">+IF(OFFSET('Hygiene Data'!$G$13,0,10*ROW('Hygiene Data'!G100))="","",OFFSET('Hygiene Data'!$G$13,0,10*ROW('Hygiene Data'!G100)))</f>
        <v/>
      </c>
      <c r="EA106" s="392" t="str">
        <f ca="1">+IF(OFFSET('Hygiene Data'!$H$11,0,10*ROW('Hygiene Data'!H100))="","",OFFSET('Hygiene Data'!$H$11,0,10*ROW('Hygiene Data'!H100)))</f>
        <v/>
      </c>
      <c r="EB106" s="392" t="str">
        <f ca="1">+IF(OFFSET('Hygiene Data'!$H$12,0,10*ROW('Hygiene Data'!H100))="","",OFFSET('Hygiene Data'!$H$12,0,10*ROW('Hygiene Data'!H100)))</f>
        <v/>
      </c>
      <c r="EC106" s="392" t="str">
        <f ca="1">+IF(OFFSET('Hygiene Data'!$H$13,0,10*ROW('Hygiene Data'!H100))="","",OFFSET('Hygiene Data'!$H$13,0,10*ROW('Hygiene Data'!H100)))</f>
        <v/>
      </c>
      <c r="ED106" s="392" t="str">
        <f ca="1">+IF(OFFSET('Hygiene Data'!$I$11,0,10*ROW('Hygiene Data'!I100))="","",OFFSET('Hygiene Data'!$I$11,0,10*ROW('Hygiene Data'!I100)))</f>
        <v/>
      </c>
      <c r="EE106" s="392" t="str">
        <f ca="1">+IF(OFFSET('Hygiene Data'!$I$12,0,10*ROW('Hygiene Data'!I100))="","",OFFSET('Hygiene Data'!$I$12,0,10*ROW('Hygiene Data'!I100)))</f>
        <v/>
      </c>
      <c r="EF106" s="392" t="str">
        <f ca="1">+IF(OFFSET('Hygiene Data'!$I$13,0,10*ROW('Hygiene Data'!I100))="","",OFFSET('Hygiene Data'!$I$13,0,10*ROW('Hygiene Data'!I100)))</f>
        <v/>
      </c>
    </row>
    <row r="107" spans="1:136" x14ac:dyDescent="0.25">
      <c r="A107" s="501" t="str">
        <f ca="1">+IF(OFFSET('Water Data'!$B$2,0,10*ROW('Water Data'!E101))="","",OFFSET('Water Data'!$B$2,0,10*ROW('Water Data'!E101)))</f>
        <v/>
      </c>
      <c r="B107" s="50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8" t="str">
        <f t="shared" ca="1" si="1"/>
        <v/>
      </c>
      <c r="D107" s="52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2" t="str">
        <f ca="1">+IF(OFFSET('Water Data'!$D$27,0,10*ROW('Water Data'!D101))="","",OFFSET('Water Data'!$D$27,0,10*ROW('Water Data'!D101)))</f>
        <v/>
      </c>
      <c r="BT107" s="392" t="str">
        <f ca="1">+IF(OFFSET('Water Data'!$D$28,0,10*ROW('Water Data'!D101))="","",OFFSET('Water Data'!$D$28,0,10*ROW('Water Data'!D101)))</f>
        <v/>
      </c>
      <c r="BU107" s="392" t="str">
        <f ca="1">+IF(OFFSET('Water Data'!$D$29,0,10*ROW('Water Data'!D101))="","",OFFSET('Water Data'!$D$29,0,10*ROW('Water Data'!D101)))</f>
        <v/>
      </c>
      <c r="BV107" s="392" t="str">
        <f ca="1">+IF(OFFSET('Water Data'!$E$27,0,10*ROW('Water Data'!E101))="","",OFFSET('Water Data'!$E$27,0,10*ROW('Water Data'!E101)))</f>
        <v/>
      </c>
      <c r="BW107" s="392" t="str">
        <f ca="1">+IF(OFFSET('Water Data'!$E$28,0,10*ROW('Water Data'!E101))="","",OFFSET('Water Data'!$E$28,0,10*ROW('Water Data'!E101)))</f>
        <v/>
      </c>
      <c r="BX107" s="392" t="str">
        <f ca="1">+IF(OFFSET('Water Data'!$E$29,0,10*ROW('Water Data'!E101))="","",OFFSET('Water Data'!$E$29,0,10*ROW('Water Data'!E101)))</f>
        <v/>
      </c>
      <c r="BY107" s="392" t="str">
        <f ca="1">+IF(OFFSET('Water Data'!$F$27,0,10*ROW('Water Data'!F101))="","",OFFSET('Water Data'!$F$27,0,10*ROW('Water Data'!F101)))</f>
        <v/>
      </c>
      <c r="BZ107" s="392" t="str">
        <f ca="1">+IF(OFFSET('Water Data'!$F$28,0,10*ROW('Water Data'!F101))="","",OFFSET('Water Data'!$F$28,0,10*ROW('Water Data'!F101)))</f>
        <v/>
      </c>
      <c r="CA107" s="392" t="str">
        <f ca="1">+IF(OFFSET('Water Data'!$F$29,0,10*ROW('Water Data'!F101))="","",OFFSET('Water Data'!$F$29,0,10*ROW('Water Data'!F101)))</f>
        <v/>
      </c>
      <c r="CB107" s="392" t="str">
        <f ca="1">+IF(OFFSET('Water Data'!$G$27,0,10*ROW('Water Data'!G101))="","",OFFSET('Water Data'!$G$27,0,10*ROW('Water Data'!G101)))</f>
        <v/>
      </c>
      <c r="CC107" s="392" t="str">
        <f ca="1">+IF(OFFSET('Water Data'!$G$28,0,10*ROW('Water Data'!G101))="","",OFFSET('Water Data'!$G$28,0,10*ROW('Water Data'!G101)))</f>
        <v/>
      </c>
      <c r="CD107" s="392" t="str">
        <f ca="1">+IF(OFFSET('Water Data'!$G$29,0,10*ROW('Water Data'!G101))="","",OFFSET('Water Data'!$G$29,0,10*ROW('Water Data'!G101)))</f>
        <v/>
      </c>
      <c r="CE107" s="392" t="str">
        <f ca="1">+IF(OFFSET('Water Data'!$H$27,0,10*ROW('Water Data'!H101))="","",OFFSET('Water Data'!$H$27,0,10*ROW('Water Data'!H101)))</f>
        <v/>
      </c>
      <c r="CF107" s="392" t="str">
        <f ca="1">+IF(OFFSET('Water Data'!$H$28,0,10*ROW('Water Data'!H101))="","",OFFSET('Water Data'!$H$28,0,10*ROW('Water Data'!H101)))</f>
        <v/>
      </c>
      <c r="CG107" s="392" t="str">
        <f ca="1">+IF(OFFSET('Water Data'!$H$29,0,10*ROW('Water Data'!H101))="","",OFFSET('Water Data'!$H$29,0,10*ROW('Water Data'!H101)))</f>
        <v/>
      </c>
      <c r="CH107" s="392" t="str">
        <f ca="1">+IF(OFFSET('Water Data'!$I$27,0,10*ROW('Water Data'!I101))="","",OFFSET('Water Data'!$I$27,0,10*ROW('Water Data'!I101)))</f>
        <v/>
      </c>
      <c r="CI107" s="392" t="str">
        <f ca="1">+IF(OFFSET('Water Data'!$I$28,0,10*ROW('Water Data'!I101))="","",OFFSET('Water Data'!$I$28,0,10*ROW('Water Data'!I101)))</f>
        <v/>
      </c>
      <c r="CJ107" s="392" t="str">
        <f ca="1">+IF(OFFSET('Water Data'!$I$29,0,10*ROW('Water Data'!I101))="","",OFFSET('Water Data'!$I$29,0,10*ROW('Water Data'!I101)))</f>
        <v/>
      </c>
      <c r="CK107" s="392" t="str">
        <f ca="1">+IF(OFFSET('Sanitation Data'!$D$28,0,10*ROW('Sanitation Data'!D101))="","",OFFSET('Sanitation Data'!$D$28,0,10*ROW('Sanitation Data'!D101)))</f>
        <v/>
      </c>
      <c r="CL107" s="392" t="str">
        <f ca="1">+IF(OFFSET('Sanitation Data'!$D$29,0,10*ROW('Sanitation Data'!D101))="","",OFFSET('Sanitation Data'!$D$29,0,10*ROW('Sanitation Data'!D101)))</f>
        <v/>
      </c>
      <c r="CM107" s="392" t="str">
        <f ca="1">+IF(OFFSET('Sanitation Data'!$D$30,0,10*ROW('Sanitation Data'!D101))="","",OFFSET('Sanitation Data'!$D$30,0,10*ROW('Sanitation Data'!D101)))</f>
        <v/>
      </c>
      <c r="CN107" s="392" t="str">
        <f ca="1">+IF(OFFSET('Sanitation Data'!$D$31,0,10*ROW('Sanitation Data'!D101))="","",OFFSET('Sanitation Data'!$D$31,0,10*ROW('Sanitation Data'!D101)))</f>
        <v/>
      </c>
      <c r="CO107" s="392" t="str">
        <f ca="1">+IF(OFFSET('Sanitation Data'!$D$32,0,10*ROW('Sanitation Data'!D101))="","",OFFSET('Sanitation Data'!$D$32,0,10*ROW('Sanitation Data'!D101)))</f>
        <v/>
      </c>
      <c r="CP107" s="392" t="str">
        <f ca="1">+IF(OFFSET('Sanitation Data'!$E$28,0,10*ROW('Sanitation Data'!E101))="","",OFFSET('Sanitation Data'!$E$28,0,10*ROW('Sanitation Data'!E101)))</f>
        <v/>
      </c>
      <c r="CQ107" s="392" t="str">
        <f ca="1">+IF(OFFSET('Sanitation Data'!$E$29,0,10*ROW('Sanitation Data'!E101))="","",OFFSET('Sanitation Data'!$E$29,0,10*ROW('Sanitation Data'!E101)))</f>
        <v/>
      </c>
      <c r="CR107" s="392" t="str">
        <f ca="1">+IF(OFFSET('Sanitation Data'!$E$30,0,10*ROW('Sanitation Data'!E101))="","",OFFSET('Sanitation Data'!$E$30,0,10*ROW('Sanitation Data'!E101)))</f>
        <v/>
      </c>
      <c r="CS107" s="392" t="str">
        <f ca="1">+IF(OFFSET('Sanitation Data'!$E$31,0,10*ROW('Sanitation Data'!E101))="","",OFFSET('Sanitation Data'!$E$31,0,10*ROW('Sanitation Data'!E101)))</f>
        <v/>
      </c>
      <c r="CT107" s="392" t="str">
        <f ca="1">+IF(OFFSET('Sanitation Data'!$E$32,0,10*ROW('Sanitation Data'!E101))="","",OFFSET('Sanitation Data'!$E$32,0,10*ROW('Sanitation Data'!E101)))</f>
        <v/>
      </c>
      <c r="CU107" s="392" t="str">
        <f ca="1">+IF(OFFSET('Sanitation Data'!$F$28,0,10*ROW('Sanitation Data'!F101))="","",OFFSET('Sanitation Data'!$F$28,0,10*ROW('Sanitation Data'!F101)))</f>
        <v/>
      </c>
      <c r="CV107" s="392" t="str">
        <f ca="1">+IF(OFFSET('Sanitation Data'!$F$29,0,10*ROW('Sanitation Data'!F101))="","",OFFSET('Sanitation Data'!$F$29,0,10*ROW('Sanitation Data'!F101)))</f>
        <v/>
      </c>
      <c r="CW107" s="392" t="str">
        <f ca="1">+IF(OFFSET('Sanitation Data'!$F$30,0,10*ROW('Sanitation Data'!F101))="","",OFFSET('Sanitation Data'!$F$30,0,10*ROW('Sanitation Data'!F101)))</f>
        <v/>
      </c>
      <c r="CX107" s="392" t="str">
        <f ca="1">+IF(OFFSET('Sanitation Data'!$F$31,0,10*ROW('Sanitation Data'!F101))="","",OFFSET('Sanitation Data'!$F$31,0,10*ROW('Sanitation Data'!F101)))</f>
        <v/>
      </c>
      <c r="CY107" s="392" t="str">
        <f ca="1">+IF(OFFSET('Sanitation Data'!$F$32,0,10*ROW('Sanitation Data'!F101))="","",OFFSET('Sanitation Data'!$F$32,0,10*ROW('Sanitation Data'!F101)))</f>
        <v/>
      </c>
      <c r="CZ107" s="392" t="str">
        <f ca="1">+IF(OFFSET('Sanitation Data'!$G$28,0,10*ROW('Sanitation Data'!G101))="","",OFFSET('Sanitation Data'!$G$28,0,10*ROW('Sanitation Data'!G101)))</f>
        <v/>
      </c>
      <c r="DA107" s="392" t="str">
        <f ca="1">+IF(OFFSET('Sanitation Data'!$G$29,0,10*ROW('Sanitation Data'!G101))="","",OFFSET('Sanitation Data'!$G$29,0,10*ROW('Sanitation Data'!G101)))</f>
        <v/>
      </c>
      <c r="DB107" s="392" t="str">
        <f ca="1">+IF(OFFSET('Sanitation Data'!$G$30,0,10*ROW('Sanitation Data'!G101))="","",OFFSET('Sanitation Data'!$G$30,0,10*ROW('Sanitation Data'!G101)))</f>
        <v/>
      </c>
      <c r="DC107" s="392" t="str">
        <f ca="1">+IF(OFFSET('Sanitation Data'!$G$31,0,10*ROW('Sanitation Data'!G101))="","",OFFSET('Sanitation Data'!$G$31,0,10*ROW('Sanitation Data'!G101)))</f>
        <v/>
      </c>
      <c r="DD107" s="392" t="str">
        <f ca="1">+IF(OFFSET('Sanitation Data'!$G$32,0,10*ROW('Sanitation Data'!G101))="","",OFFSET('Sanitation Data'!$G$32,0,10*ROW('Sanitation Data'!G101)))</f>
        <v/>
      </c>
      <c r="DE107" s="392" t="str">
        <f ca="1">+IF(OFFSET('Sanitation Data'!$H$28,0,10*ROW('Sanitation Data'!H101))="","",OFFSET('Sanitation Data'!$H$28,0,10*ROW('Sanitation Data'!H101)))</f>
        <v/>
      </c>
      <c r="DF107" s="392" t="str">
        <f ca="1">+IF(OFFSET('Sanitation Data'!$H$29,0,10*ROW('Sanitation Data'!H101))="","",OFFSET('Sanitation Data'!$H$29,0,10*ROW('Sanitation Data'!H101)))</f>
        <v/>
      </c>
      <c r="DG107" s="392" t="str">
        <f ca="1">+IF(OFFSET('Sanitation Data'!$H$30,0,10*ROW('Sanitation Data'!H101))="","",OFFSET('Sanitation Data'!$H$30,0,10*ROW('Sanitation Data'!H101)))</f>
        <v/>
      </c>
      <c r="DH107" s="392" t="str">
        <f ca="1">+IF(OFFSET('Sanitation Data'!$H$31,0,10*ROW('Sanitation Data'!H101))="","",OFFSET('Sanitation Data'!$H$31,0,10*ROW('Sanitation Data'!H101)))</f>
        <v/>
      </c>
      <c r="DI107" s="392" t="str">
        <f ca="1">+IF(OFFSET('Sanitation Data'!$H$32,0,10*ROW('Sanitation Data'!H101))="","",OFFSET('Sanitation Data'!$H$32,0,10*ROW('Sanitation Data'!H101)))</f>
        <v/>
      </c>
      <c r="DJ107" s="392" t="str">
        <f ca="1">+IF(OFFSET('Sanitation Data'!$I$28,0,10*ROW('Sanitation Data'!I101))="","",OFFSET('Sanitation Data'!$I$28,0,10*ROW('Sanitation Data'!I101)))</f>
        <v/>
      </c>
      <c r="DK107" s="392" t="str">
        <f ca="1">+IF(OFFSET('Sanitation Data'!$I$29,0,10*ROW('Sanitation Data'!I101))="","",OFFSET('Sanitation Data'!$I$29,0,10*ROW('Sanitation Data'!I101)))</f>
        <v/>
      </c>
      <c r="DL107" s="392" t="str">
        <f ca="1">+IF(OFFSET('Sanitation Data'!$I$30,0,10*ROW('Sanitation Data'!I101))="","",OFFSET('Sanitation Data'!$I$30,0,10*ROW('Sanitation Data'!I101)))</f>
        <v/>
      </c>
      <c r="DM107" s="392" t="str">
        <f ca="1">+IF(OFFSET('Sanitation Data'!$I$31,0,10*ROW('Sanitation Data'!I101))="","",OFFSET('Sanitation Data'!$I$31,0,10*ROW('Sanitation Data'!I101)))</f>
        <v/>
      </c>
      <c r="DN107" s="392" t="str">
        <f ca="1">+IF(OFFSET('Sanitation Data'!$I$32,0,10*ROW('Sanitation Data'!I101))="","",OFFSET('Sanitation Data'!$I$32,0,10*ROW('Sanitation Data'!I101)))</f>
        <v/>
      </c>
      <c r="DO107" s="392" t="str">
        <f ca="1">+IF(OFFSET('Hygiene Data'!$D$11,0,10*ROW('Hygiene Data'!D101))="","",OFFSET('Hygiene Data'!$D$11,0,10*ROW('Hygiene Data'!D101)))</f>
        <v/>
      </c>
      <c r="DP107" s="392" t="str">
        <f ca="1">+IF(OFFSET('Hygiene Data'!$D$12,0,10*ROW('Hygiene Data'!D101))="","",OFFSET('Hygiene Data'!$D$12,0,10*ROW('Hygiene Data'!D101)))</f>
        <v/>
      </c>
      <c r="DQ107" s="392" t="str">
        <f ca="1">+IF(OFFSET('Hygiene Data'!$D$13,0,10*ROW('Hygiene Data'!D101))="","",OFFSET('Hygiene Data'!$D$13,0,10*ROW('Hygiene Data'!D101)))</f>
        <v/>
      </c>
      <c r="DR107" s="392" t="str">
        <f ca="1">+IF(OFFSET('Hygiene Data'!$E$11,0,10*ROW('Hygiene Data'!E101))="","",OFFSET('Hygiene Data'!$E$11,0,10*ROW('Hygiene Data'!E101)))</f>
        <v/>
      </c>
      <c r="DS107" s="392" t="str">
        <f ca="1">+IF(OFFSET('Hygiene Data'!$E$12,0,10*ROW('Hygiene Data'!E101))="","",OFFSET('Hygiene Data'!$E$12,0,10*ROW('Hygiene Data'!E101)))</f>
        <v/>
      </c>
      <c r="DT107" s="392" t="str">
        <f ca="1">+IF(OFFSET('Hygiene Data'!$E$13,0,10*ROW('Hygiene Data'!E101))="","",OFFSET('Hygiene Data'!$E$13,0,10*ROW('Hygiene Data'!E101)))</f>
        <v/>
      </c>
      <c r="DU107" s="392" t="str">
        <f ca="1">+IF(OFFSET('Hygiene Data'!$F$11,0,10*ROW('Hygiene Data'!F101))="","",OFFSET('Hygiene Data'!$F$11,0,10*ROW('Hygiene Data'!F101)))</f>
        <v/>
      </c>
      <c r="DV107" s="392" t="str">
        <f ca="1">+IF(OFFSET('Hygiene Data'!$F$12,0,10*ROW('Hygiene Data'!F101))="","",OFFSET('Hygiene Data'!$F$12,0,10*ROW('Hygiene Data'!F101)))</f>
        <v/>
      </c>
      <c r="DW107" s="392" t="str">
        <f ca="1">+IF(OFFSET('Hygiene Data'!$F$13,0,10*ROW('Hygiene Data'!F101))="","",OFFSET('Hygiene Data'!$F$13,0,10*ROW('Hygiene Data'!F101)))</f>
        <v/>
      </c>
      <c r="DX107" s="392" t="str">
        <f ca="1">+IF(OFFSET('Hygiene Data'!$G$11,0,10*ROW('Hygiene Data'!G101))="","",OFFSET('Hygiene Data'!$G$11,0,10*ROW('Hygiene Data'!G101)))</f>
        <v/>
      </c>
      <c r="DY107" s="392" t="str">
        <f ca="1">+IF(OFFSET('Hygiene Data'!$G$12,0,10*ROW('Hygiene Data'!G101))="","",OFFSET('Hygiene Data'!$G$12,0,10*ROW('Hygiene Data'!G101)))</f>
        <v/>
      </c>
      <c r="DZ107" s="392" t="str">
        <f ca="1">+IF(OFFSET('Hygiene Data'!$G$13,0,10*ROW('Hygiene Data'!G101))="","",OFFSET('Hygiene Data'!$G$13,0,10*ROW('Hygiene Data'!G101)))</f>
        <v/>
      </c>
      <c r="EA107" s="392" t="str">
        <f ca="1">+IF(OFFSET('Hygiene Data'!$H$11,0,10*ROW('Hygiene Data'!H101))="","",OFFSET('Hygiene Data'!$H$11,0,10*ROW('Hygiene Data'!H101)))</f>
        <v/>
      </c>
      <c r="EB107" s="392" t="str">
        <f ca="1">+IF(OFFSET('Hygiene Data'!$H$12,0,10*ROW('Hygiene Data'!H101))="","",OFFSET('Hygiene Data'!$H$12,0,10*ROW('Hygiene Data'!H101)))</f>
        <v/>
      </c>
      <c r="EC107" s="392" t="str">
        <f ca="1">+IF(OFFSET('Hygiene Data'!$H$13,0,10*ROW('Hygiene Data'!H101))="","",OFFSET('Hygiene Data'!$H$13,0,10*ROW('Hygiene Data'!H101)))</f>
        <v/>
      </c>
      <c r="ED107" s="392" t="str">
        <f ca="1">+IF(OFFSET('Hygiene Data'!$I$11,0,10*ROW('Hygiene Data'!I101))="","",OFFSET('Hygiene Data'!$I$11,0,10*ROW('Hygiene Data'!I101)))</f>
        <v/>
      </c>
      <c r="EE107" s="392" t="str">
        <f ca="1">+IF(OFFSET('Hygiene Data'!$I$12,0,10*ROW('Hygiene Data'!I101))="","",OFFSET('Hygiene Data'!$I$12,0,10*ROW('Hygiene Data'!I101)))</f>
        <v/>
      </c>
      <c r="EF107" s="392" t="str">
        <f ca="1">+IF(OFFSET('Hygiene Data'!$I$13,0,10*ROW('Hygiene Data'!I101))="","",OFFSET('Hygiene Data'!$I$13,0,10*ROW('Hygiene Data'!I101)))</f>
        <v/>
      </c>
    </row>
    <row r="108" spans="1:136" x14ac:dyDescent="0.25">
      <c r="A108" s="501" t="str">
        <f ca="1">+IF(OFFSET('Water Data'!$B$2,0,10*ROW('Water Data'!E102))="","",OFFSET('Water Data'!$B$2,0,10*ROW('Water Data'!E102)))</f>
        <v/>
      </c>
      <c r="B108" s="50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8" t="str">
        <f t="shared" ca="1" si="1"/>
        <v/>
      </c>
      <c r="D108" s="52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2" t="str">
        <f ca="1">+IF(OFFSET('Water Data'!$D$27,0,10*ROW('Water Data'!D102))="","",OFFSET('Water Data'!$D$27,0,10*ROW('Water Data'!D102)))</f>
        <v/>
      </c>
      <c r="BT108" s="392" t="str">
        <f ca="1">+IF(OFFSET('Water Data'!$D$28,0,10*ROW('Water Data'!D102))="","",OFFSET('Water Data'!$D$28,0,10*ROW('Water Data'!D102)))</f>
        <v/>
      </c>
      <c r="BU108" s="392" t="str">
        <f ca="1">+IF(OFFSET('Water Data'!$D$29,0,10*ROW('Water Data'!D102))="","",OFFSET('Water Data'!$D$29,0,10*ROW('Water Data'!D102)))</f>
        <v/>
      </c>
      <c r="BV108" s="392" t="str">
        <f ca="1">+IF(OFFSET('Water Data'!$E$27,0,10*ROW('Water Data'!E102))="","",OFFSET('Water Data'!$E$27,0,10*ROW('Water Data'!E102)))</f>
        <v/>
      </c>
      <c r="BW108" s="392" t="str">
        <f ca="1">+IF(OFFSET('Water Data'!$E$28,0,10*ROW('Water Data'!E102))="","",OFFSET('Water Data'!$E$28,0,10*ROW('Water Data'!E102)))</f>
        <v/>
      </c>
      <c r="BX108" s="392" t="str">
        <f ca="1">+IF(OFFSET('Water Data'!$E$29,0,10*ROW('Water Data'!E102))="","",OFFSET('Water Data'!$E$29,0,10*ROW('Water Data'!E102)))</f>
        <v/>
      </c>
      <c r="BY108" s="392" t="str">
        <f ca="1">+IF(OFFSET('Water Data'!$F$27,0,10*ROW('Water Data'!F102))="","",OFFSET('Water Data'!$F$27,0,10*ROW('Water Data'!F102)))</f>
        <v/>
      </c>
      <c r="BZ108" s="392" t="str">
        <f ca="1">+IF(OFFSET('Water Data'!$F$28,0,10*ROW('Water Data'!F102))="","",OFFSET('Water Data'!$F$28,0,10*ROW('Water Data'!F102)))</f>
        <v/>
      </c>
      <c r="CA108" s="392" t="str">
        <f ca="1">+IF(OFFSET('Water Data'!$F$29,0,10*ROW('Water Data'!F102))="","",OFFSET('Water Data'!$F$29,0,10*ROW('Water Data'!F102)))</f>
        <v/>
      </c>
      <c r="CB108" s="392" t="str">
        <f ca="1">+IF(OFFSET('Water Data'!$G$27,0,10*ROW('Water Data'!G102))="","",OFFSET('Water Data'!$G$27,0,10*ROW('Water Data'!G102)))</f>
        <v/>
      </c>
      <c r="CC108" s="392" t="str">
        <f ca="1">+IF(OFFSET('Water Data'!$G$28,0,10*ROW('Water Data'!G102))="","",OFFSET('Water Data'!$G$28,0,10*ROW('Water Data'!G102)))</f>
        <v/>
      </c>
      <c r="CD108" s="392" t="str">
        <f ca="1">+IF(OFFSET('Water Data'!$G$29,0,10*ROW('Water Data'!G102))="","",OFFSET('Water Data'!$G$29,0,10*ROW('Water Data'!G102)))</f>
        <v/>
      </c>
      <c r="CE108" s="392" t="str">
        <f ca="1">+IF(OFFSET('Water Data'!$H$27,0,10*ROW('Water Data'!H102))="","",OFFSET('Water Data'!$H$27,0,10*ROW('Water Data'!H102)))</f>
        <v/>
      </c>
      <c r="CF108" s="392" t="str">
        <f ca="1">+IF(OFFSET('Water Data'!$H$28,0,10*ROW('Water Data'!H102))="","",OFFSET('Water Data'!$H$28,0,10*ROW('Water Data'!H102)))</f>
        <v/>
      </c>
      <c r="CG108" s="392" t="str">
        <f ca="1">+IF(OFFSET('Water Data'!$H$29,0,10*ROW('Water Data'!H102))="","",OFFSET('Water Data'!$H$29,0,10*ROW('Water Data'!H102)))</f>
        <v/>
      </c>
      <c r="CH108" s="392" t="str">
        <f ca="1">+IF(OFFSET('Water Data'!$I$27,0,10*ROW('Water Data'!I102))="","",OFFSET('Water Data'!$I$27,0,10*ROW('Water Data'!I102)))</f>
        <v/>
      </c>
      <c r="CI108" s="392" t="str">
        <f ca="1">+IF(OFFSET('Water Data'!$I$28,0,10*ROW('Water Data'!I102))="","",OFFSET('Water Data'!$I$28,0,10*ROW('Water Data'!I102)))</f>
        <v/>
      </c>
      <c r="CJ108" s="392" t="str">
        <f ca="1">+IF(OFFSET('Water Data'!$I$29,0,10*ROW('Water Data'!I102))="","",OFFSET('Water Data'!$I$29,0,10*ROW('Water Data'!I102)))</f>
        <v/>
      </c>
      <c r="CK108" s="392" t="str">
        <f ca="1">+IF(OFFSET('Sanitation Data'!$D$28,0,10*ROW('Sanitation Data'!D102))="","",OFFSET('Sanitation Data'!$D$28,0,10*ROW('Sanitation Data'!D102)))</f>
        <v/>
      </c>
      <c r="CL108" s="392" t="str">
        <f ca="1">+IF(OFFSET('Sanitation Data'!$D$29,0,10*ROW('Sanitation Data'!D102))="","",OFFSET('Sanitation Data'!$D$29,0,10*ROW('Sanitation Data'!D102)))</f>
        <v/>
      </c>
      <c r="CM108" s="392" t="str">
        <f ca="1">+IF(OFFSET('Sanitation Data'!$D$30,0,10*ROW('Sanitation Data'!D102))="","",OFFSET('Sanitation Data'!$D$30,0,10*ROW('Sanitation Data'!D102)))</f>
        <v/>
      </c>
      <c r="CN108" s="392" t="str">
        <f ca="1">+IF(OFFSET('Sanitation Data'!$D$31,0,10*ROW('Sanitation Data'!D102))="","",OFFSET('Sanitation Data'!$D$31,0,10*ROW('Sanitation Data'!D102)))</f>
        <v/>
      </c>
      <c r="CO108" s="392" t="str">
        <f ca="1">+IF(OFFSET('Sanitation Data'!$D$32,0,10*ROW('Sanitation Data'!D102))="","",OFFSET('Sanitation Data'!$D$32,0,10*ROW('Sanitation Data'!D102)))</f>
        <v/>
      </c>
      <c r="CP108" s="392" t="str">
        <f ca="1">+IF(OFFSET('Sanitation Data'!$E$28,0,10*ROW('Sanitation Data'!E102))="","",OFFSET('Sanitation Data'!$E$28,0,10*ROW('Sanitation Data'!E102)))</f>
        <v/>
      </c>
      <c r="CQ108" s="392" t="str">
        <f ca="1">+IF(OFFSET('Sanitation Data'!$E$29,0,10*ROW('Sanitation Data'!E102))="","",OFFSET('Sanitation Data'!$E$29,0,10*ROW('Sanitation Data'!E102)))</f>
        <v/>
      </c>
      <c r="CR108" s="392" t="str">
        <f ca="1">+IF(OFFSET('Sanitation Data'!$E$30,0,10*ROW('Sanitation Data'!E102))="","",OFFSET('Sanitation Data'!$E$30,0,10*ROW('Sanitation Data'!E102)))</f>
        <v/>
      </c>
      <c r="CS108" s="392" t="str">
        <f ca="1">+IF(OFFSET('Sanitation Data'!$E$31,0,10*ROW('Sanitation Data'!E102))="","",OFFSET('Sanitation Data'!$E$31,0,10*ROW('Sanitation Data'!E102)))</f>
        <v/>
      </c>
      <c r="CT108" s="392" t="str">
        <f ca="1">+IF(OFFSET('Sanitation Data'!$E$32,0,10*ROW('Sanitation Data'!E102))="","",OFFSET('Sanitation Data'!$E$32,0,10*ROW('Sanitation Data'!E102)))</f>
        <v/>
      </c>
      <c r="CU108" s="392" t="str">
        <f ca="1">+IF(OFFSET('Sanitation Data'!$F$28,0,10*ROW('Sanitation Data'!F102))="","",OFFSET('Sanitation Data'!$F$28,0,10*ROW('Sanitation Data'!F102)))</f>
        <v/>
      </c>
      <c r="CV108" s="392" t="str">
        <f ca="1">+IF(OFFSET('Sanitation Data'!$F$29,0,10*ROW('Sanitation Data'!F102))="","",OFFSET('Sanitation Data'!$F$29,0,10*ROW('Sanitation Data'!F102)))</f>
        <v/>
      </c>
      <c r="CW108" s="392" t="str">
        <f ca="1">+IF(OFFSET('Sanitation Data'!$F$30,0,10*ROW('Sanitation Data'!F102))="","",OFFSET('Sanitation Data'!$F$30,0,10*ROW('Sanitation Data'!F102)))</f>
        <v/>
      </c>
      <c r="CX108" s="392" t="str">
        <f ca="1">+IF(OFFSET('Sanitation Data'!$F$31,0,10*ROW('Sanitation Data'!F102))="","",OFFSET('Sanitation Data'!$F$31,0,10*ROW('Sanitation Data'!F102)))</f>
        <v/>
      </c>
      <c r="CY108" s="392" t="str">
        <f ca="1">+IF(OFFSET('Sanitation Data'!$F$32,0,10*ROW('Sanitation Data'!F102))="","",OFFSET('Sanitation Data'!$F$32,0,10*ROW('Sanitation Data'!F102)))</f>
        <v/>
      </c>
      <c r="CZ108" s="392" t="str">
        <f ca="1">+IF(OFFSET('Sanitation Data'!$G$28,0,10*ROW('Sanitation Data'!G102))="","",OFFSET('Sanitation Data'!$G$28,0,10*ROW('Sanitation Data'!G102)))</f>
        <v/>
      </c>
      <c r="DA108" s="392" t="str">
        <f ca="1">+IF(OFFSET('Sanitation Data'!$G$29,0,10*ROW('Sanitation Data'!G102))="","",OFFSET('Sanitation Data'!$G$29,0,10*ROW('Sanitation Data'!G102)))</f>
        <v/>
      </c>
      <c r="DB108" s="392" t="str">
        <f ca="1">+IF(OFFSET('Sanitation Data'!$G$30,0,10*ROW('Sanitation Data'!G102))="","",OFFSET('Sanitation Data'!$G$30,0,10*ROW('Sanitation Data'!G102)))</f>
        <v/>
      </c>
      <c r="DC108" s="392" t="str">
        <f ca="1">+IF(OFFSET('Sanitation Data'!$G$31,0,10*ROW('Sanitation Data'!G102))="","",OFFSET('Sanitation Data'!$G$31,0,10*ROW('Sanitation Data'!G102)))</f>
        <v/>
      </c>
      <c r="DD108" s="392" t="str">
        <f ca="1">+IF(OFFSET('Sanitation Data'!$G$32,0,10*ROW('Sanitation Data'!G102))="","",OFFSET('Sanitation Data'!$G$32,0,10*ROW('Sanitation Data'!G102)))</f>
        <v/>
      </c>
      <c r="DE108" s="392" t="str">
        <f ca="1">+IF(OFFSET('Sanitation Data'!$H$28,0,10*ROW('Sanitation Data'!H102))="","",OFFSET('Sanitation Data'!$H$28,0,10*ROW('Sanitation Data'!H102)))</f>
        <v/>
      </c>
      <c r="DF108" s="392" t="str">
        <f ca="1">+IF(OFFSET('Sanitation Data'!$H$29,0,10*ROW('Sanitation Data'!H102))="","",OFFSET('Sanitation Data'!$H$29,0,10*ROW('Sanitation Data'!H102)))</f>
        <v/>
      </c>
      <c r="DG108" s="392" t="str">
        <f ca="1">+IF(OFFSET('Sanitation Data'!$H$30,0,10*ROW('Sanitation Data'!H102))="","",OFFSET('Sanitation Data'!$H$30,0,10*ROW('Sanitation Data'!H102)))</f>
        <v/>
      </c>
      <c r="DH108" s="392" t="str">
        <f ca="1">+IF(OFFSET('Sanitation Data'!$H$31,0,10*ROW('Sanitation Data'!H102))="","",OFFSET('Sanitation Data'!$H$31,0,10*ROW('Sanitation Data'!H102)))</f>
        <v/>
      </c>
      <c r="DI108" s="392" t="str">
        <f ca="1">+IF(OFFSET('Sanitation Data'!$H$32,0,10*ROW('Sanitation Data'!H102))="","",OFFSET('Sanitation Data'!$H$32,0,10*ROW('Sanitation Data'!H102)))</f>
        <v/>
      </c>
      <c r="DJ108" s="392" t="str">
        <f ca="1">+IF(OFFSET('Sanitation Data'!$I$28,0,10*ROW('Sanitation Data'!I102))="","",OFFSET('Sanitation Data'!$I$28,0,10*ROW('Sanitation Data'!I102)))</f>
        <v/>
      </c>
      <c r="DK108" s="392" t="str">
        <f ca="1">+IF(OFFSET('Sanitation Data'!$I$29,0,10*ROW('Sanitation Data'!I102))="","",OFFSET('Sanitation Data'!$I$29,0,10*ROW('Sanitation Data'!I102)))</f>
        <v/>
      </c>
      <c r="DL108" s="392" t="str">
        <f ca="1">+IF(OFFSET('Sanitation Data'!$I$30,0,10*ROW('Sanitation Data'!I102))="","",OFFSET('Sanitation Data'!$I$30,0,10*ROW('Sanitation Data'!I102)))</f>
        <v/>
      </c>
      <c r="DM108" s="392" t="str">
        <f ca="1">+IF(OFFSET('Sanitation Data'!$I$31,0,10*ROW('Sanitation Data'!I102))="","",OFFSET('Sanitation Data'!$I$31,0,10*ROW('Sanitation Data'!I102)))</f>
        <v/>
      </c>
      <c r="DN108" s="392" t="str">
        <f ca="1">+IF(OFFSET('Sanitation Data'!$I$32,0,10*ROW('Sanitation Data'!I102))="","",OFFSET('Sanitation Data'!$I$32,0,10*ROW('Sanitation Data'!I102)))</f>
        <v/>
      </c>
      <c r="DO108" s="392" t="str">
        <f ca="1">+IF(OFFSET('Hygiene Data'!$D$11,0,10*ROW('Hygiene Data'!D102))="","",OFFSET('Hygiene Data'!$D$11,0,10*ROW('Hygiene Data'!D102)))</f>
        <v/>
      </c>
      <c r="DP108" s="392" t="str">
        <f ca="1">+IF(OFFSET('Hygiene Data'!$D$12,0,10*ROW('Hygiene Data'!D102))="","",OFFSET('Hygiene Data'!$D$12,0,10*ROW('Hygiene Data'!D102)))</f>
        <v/>
      </c>
      <c r="DQ108" s="392" t="str">
        <f ca="1">+IF(OFFSET('Hygiene Data'!$D$13,0,10*ROW('Hygiene Data'!D102))="","",OFFSET('Hygiene Data'!$D$13,0,10*ROW('Hygiene Data'!D102)))</f>
        <v/>
      </c>
      <c r="DR108" s="392" t="str">
        <f ca="1">+IF(OFFSET('Hygiene Data'!$E$11,0,10*ROW('Hygiene Data'!E102))="","",OFFSET('Hygiene Data'!$E$11,0,10*ROW('Hygiene Data'!E102)))</f>
        <v/>
      </c>
      <c r="DS108" s="392" t="str">
        <f ca="1">+IF(OFFSET('Hygiene Data'!$E$12,0,10*ROW('Hygiene Data'!E102))="","",OFFSET('Hygiene Data'!$E$12,0,10*ROW('Hygiene Data'!E102)))</f>
        <v/>
      </c>
      <c r="DT108" s="392" t="str">
        <f ca="1">+IF(OFFSET('Hygiene Data'!$E$13,0,10*ROW('Hygiene Data'!E102))="","",OFFSET('Hygiene Data'!$E$13,0,10*ROW('Hygiene Data'!E102)))</f>
        <v/>
      </c>
      <c r="DU108" s="392" t="str">
        <f ca="1">+IF(OFFSET('Hygiene Data'!$F$11,0,10*ROW('Hygiene Data'!F102))="","",OFFSET('Hygiene Data'!$F$11,0,10*ROW('Hygiene Data'!F102)))</f>
        <v/>
      </c>
      <c r="DV108" s="392" t="str">
        <f ca="1">+IF(OFFSET('Hygiene Data'!$F$12,0,10*ROW('Hygiene Data'!F102))="","",OFFSET('Hygiene Data'!$F$12,0,10*ROW('Hygiene Data'!F102)))</f>
        <v/>
      </c>
      <c r="DW108" s="392" t="str">
        <f ca="1">+IF(OFFSET('Hygiene Data'!$F$13,0,10*ROW('Hygiene Data'!F102))="","",OFFSET('Hygiene Data'!$F$13,0,10*ROW('Hygiene Data'!F102)))</f>
        <v/>
      </c>
      <c r="DX108" s="392" t="str">
        <f ca="1">+IF(OFFSET('Hygiene Data'!$G$11,0,10*ROW('Hygiene Data'!G102))="","",OFFSET('Hygiene Data'!$G$11,0,10*ROW('Hygiene Data'!G102)))</f>
        <v/>
      </c>
      <c r="DY108" s="392" t="str">
        <f ca="1">+IF(OFFSET('Hygiene Data'!$G$12,0,10*ROW('Hygiene Data'!G102))="","",OFFSET('Hygiene Data'!$G$12,0,10*ROW('Hygiene Data'!G102)))</f>
        <v/>
      </c>
      <c r="DZ108" s="392" t="str">
        <f ca="1">+IF(OFFSET('Hygiene Data'!$G$13,0,10*ROW('Hygiene Data'!G102))="","",OFFSET('Hygiene Data'!$G$13,0,10*ROW('Hygiene Data'!G102)))</f>
        <v/>
      </c>
      <c r="EA108" s="392" t="str">
        <f ca="1">+IF(OFFSET('Hygiene Data'!$H$11,0,10*ROW('Hygiene Data'!H102))="","",OFFSET('Hygiene Data'!$H$11,0,10*ROW('Hygiene Data'!H102)))</f>
        <v/>
      </c>
      <c r="EB108" s="392" t="str">
        <f ca="1">+IF(OFFSET('Hygiene Data'!$H$12,0,10*ROW('Hygiene Data'!H102))="","",OFFSET('Hygiene Data'!$H$12,0,10*ROW('Hygiene Data'!H102)))</f>
        <v/>
      </c>
      <c r="EC108" s="392" t="str">
        <f ca="1">+IF(OFFSET('Hygiene Data'!$H$13,0,10*ROW('Hygiene Data'!H102))="","",OFFSET('Hygiene Data'!$H$13,0,10*ROW('Hygiene Data'!H102)))</f>
        <v/>
      </c>
      <c r="ED108" s="392" t="str">
        <f ca="1">+IF(OFFSET('Hygiene Data'!$I$11,0,10*ROW('Hygiene Data'!I102))="","",OFFSET('Hygiene Data'!$I$11,0,10*ROW('Hygiene Data'!I102)))</f>
        <v/>
      </c>
      <c r="EE108" s="392" t="str">
        <f ca="1">+IF(OFFSET('Hygiene Data'!$I$12,0,10*ROW('Hygiene Data'!I102))="","",OFFSET('Hygiene Data'!$I$12,0,10*ROW('Hygiene Data'!I102)))</f>
        <v/>
      </c>
      <c r="EF108" s="392" t="str">
        <f ca="1">+IF(OFFSET('Hygiene Data'!$I$13,0,10*ROW('Hygiene Data'!I102))="","",OFFSET('Hygiene Data'!$I$13,0,10*ROW('Hygiene Data'!I102)))</f>
        <v/>
      </c>
    </row>
    <row r="109" spans="1:136" x14ac:dyDescent="0.25">
      <c r="A109" s="501" t="str">
        <f ca="1">+IF(OFFSET('Water Data'!$B$2,0,10*ROW('Water Data'!E103))="","",OFFSET('Water Data'!$B$2,0,10*ROW('Water Data'!E103)))</f>
        <v/>
      </c>
      <c r="B109" s="50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8" t="str">
        <f t="shared" ca="1" si="1"/>
        <v/>
      </c>
      <c r="D109" s="52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2" t="str">
        <f ca="1">+IF(OFFSET('Water Data'!$D$27,0,10*ROW('Water Data'!D103))="","",OFFSET('Water Data'!$D$27,0,10*ROW('Water Data'!D103)))</f>
        <v/>
      </c>
      <c r="BT109" s="392" t="str">
        <f ca="1">+IF(OFFSET('Water Data'!$D$28,0,10*ROW('Water Data'!D103))="","",OFFSET('Water Data'!$D$28,0,10*ROW('Water Data'!D103)))</f>
        <v/>
      </c>
      <c r="BU109" s="392" t="str">
        <f ca="1">+IF(OFFSET('Water Data'!$D$29,0,10*ROW('Water Data'!D103))="","",OFFSET('Water Data'!$D$29,0,10*ROW('Water Data'!D103)))</f>
        <v/>
      </c>
      <c r="BV109" s="392" t="str">
        <f ca="1">+IF(OFFSET('Water Data'!$E$27,0,10*ROW('Water Data'!E103))="","",OFFSET('Water Data'!$E$27,0,10*ROW('Water Data'!E103)))</f>
        <v/>
      </c>
      <c r="BW109" s="392" t="str">
        <f ca="1">+IF(OFFSET('Water Data'!$E$28,0,10*ROW('Water Data'!E103))="","",OFFSET('Water Data'!$E$28,0,10*ROW('Water Data'!E103)))</f>
        <v/>
      </c>
      <c r="BX109" s="392" t="str">
        <f ca="1">+IF(OFFSET('Water Data'!$E$29,0,10*ROW('Water Data'!E103))="","",OFFSET('Water Data'!$E$29,0,10*ROW('Water Data'!E103)))</f>
        <v/>
      </c>
      <c r="BY109" s="392" t="str">
        <f ca="1">+IF(OFFSET('Water Data'!$F$27,0,10*ROW('Water Data'!F103))="","",OFFSET('Water Data'!$F$27,0,10*ROW('Water Data'!F103)))</f>
        <v/>
      </c>
      <c r="BZ109" s="392" t="str">
        <f ca="1">+IF(OFFSET('Water Data'!$F$28,0,10*ROW('Water Data'!F103))="","",OFFSET('Water Data'!$F$28,0,10*ROW('Water Data'!F103)))</f>
        <v/>
      </c>
      <c r="CA109" s="392" t="str">
        <f ca="1">+IF(OFFSET('Water Data'!$F$29,0,10*ROW('Water Data'!F103))="","",OFFSET('Water Data'!$F$29,0,10*ROW('Water Data'!F103)))</f>
        <v/>
      </c>
      <c r="CB109" s="392" t="str">
        <f ca="1">+IF(OFFSET('Water Data'!$G$27,0,10*ROW('Water Data'!G103))="","",OFFSET('Water Data'!$G$27,0,10*ROW('Water Data'!G103)))</f>
        <v/>
      </c>
      <c r="CC109" s="392" t="str">
        <f ca="1">+IF(OFFSET('Water Data'!$G$28,0,10*ROW('Water Data'!G103))="","",OFFSET('Water Data'!$G$28,0,10*ROW('Water Data'!G103)))</f>
        <v/>
      </c>
      <c r="CD109" s="392" t="str">
        <f ca="1">+IF(OFFSET('Water Data'!$G$29,0,10*ROW('Water Data'!G103))="","",OFFSET('Water Data'!$G$29,0,10*ROW('Water Data'!G103)))</f>
        <v/>
      </c>
      <c r="CE109" s="392" t="str">
        <f ca="1">+IF(OFFSET('Water Data'!$H$27,0,10*ROW('Water Data'!H103))="","",OFFSET('Water Data'!$H$27,0,10*ROW('Water Data'!H103)))</f>
        <v/>
      </c>
      <c r="CF109" s="392" t="str">
        <f ca="1">+IF(OFFSET('Water Data'!$H$28,0,10*ROW('Water Data'!H103))="","",OFFSET('Water Data'!$H$28,0,10*ROW('Water Data'!H103)))</f>
        <v/>
      </c>
      <c r="CG109" s="392" t="str">
        <f ca="1">+IF(OFFSET('Water Data'!$H$29,0,10*ROW('Water Data'!H103))="","",OFFSET('Water Data'!$H$29,0,10*ROW('Water Data'!H103)))</f>
        <v/>
      </c>
      <c r="CH109" s="392" t="str">
        <f ca="1">+IF(OFFSET('Water Data'!$I$27,0,10*ROW('Water Data'!I103))="","",OFFSET('Water Data'!$I$27,0,10*ROW('Water Data'!I103)))</f>
        <v/>
      </c>
      <c r="CI109" s="392" t="str">
        <f ca="1">+IF(OFFSET('Water Data'!$I$28,0,10*ROW('Water Data'!I103))="","",OFFSET('Water Data'!$I$28,0,10*ROW('Water Data'!I103)))</f>
        <v/>
      </c>
      <c r="CJ109" s="392" t="str">
        <f ca="1">+IF(OFFSET('Water Data'!$I$29,0,10*ROW('Water Data'!I103))="","",OFFSET('Water Data'!$I$29,0,10*ROW('Water Data'!I103)))</f>
        <v/>
      </c>
      <c r="CK109" s="392" t="str">
        <f ca="1">+IF(OFFSET('Sanitation Data'!$D$28,0,10*ROW('Sanitation Data'!D103))="","",OFFSET('Sanitation Data'!$D$28,0,10*ROW('Sanitation Data'!D103)))</f>
        <v/>
      </c>
      <c r="CL109" s="392" t="str">
        <f ca="1">+IF(OFFSET('Sanitation Data'!$D$29,0,10*ROW('Sanitation Data'!D103))="","",OFFSET('Sanitation Data'!$D$29,0,10*ROW('Sanitation Data'!D103)))</f>
        <v/>
      </c>
      <c r="CM109" s="392" t="str">
        <f ca="1">+IF(OFFSET('Sanitation Data'!$D$30,0,10*ROW('Sanitation Data'!D103))="","",OFFSET('Sanitation Data'!$D$30,0,10*ROW('Sanitation Data'!D103)))</f>
        <v/>
      </c>
      <c r="CN109" s="392" t="str">
        <f ca="1">+IF(OFFSET('Sanitation Data'!$D$31,0,10*ROW('Sanitation Data'!D103))="","",OFFSET('Sanitation Data'!$D$31,0,10*ROW('Sanitation Data'!D103)))</f>
        <v/>
      </c>
      <c r="CO109" s="392" t="str">
        <f ca="1">+IF(OFFSET('Sanitation Data'!$D$32,0,10*ROW('Sanitation Data'!D103))="","",OFFSET('Sanitation Data'!$D$32,0,10*ROW('Sanitation Data'!D103)))</f>
        <v/>
      </c>
      <c r="CP109" s="392" t="str">
        <f ca="1">+IF(OFFSET('Sanitation Data'!$E$28,0,10*ROW('Sanitation Data'!E103))="","",OFFSET('Sanitation Data'!$E$28,0,10*ROW('Sanitation Data'!E103)))</f>
        <v/>
      </c>
      <c r="CQ109" s="392" t="str">
        <f ca="1">+IF(OFFSET('Sanitation Data'!$E$29,0,10*ROW('Sanitation Data'!E103))="","",OFFSET('Sanitation Data'!$E$29,0,10*ROW('Sanitation Data'!E103)))</f>
        <v/>
      </c>
      <c r="CR109" s="392" t="str">
        <f ca="1">+IF(OFFSET('Sanitation Data'!$E$30,0,10*ROW('Sanitation Data'!E103))="","",OFFSET('Sanitation Data'!$E$30,0,10*ROW('Sanitation Data'!E103)))</f>
        <v/>
      </c>
      <c r="CS109" s="392" t="str">
        <f ca="1">+IF(OFFSET('Sanitation Data'!$E$31,0,10*ROW('Sanitation Data'!E103))="","",OFFSET('Sanitation Data'!$E$31,0,10*ROW('Sanitation Data'!E103)))</f>
        <v/>
      </c>
      <c r="CT109" s="392" t="str">
        <f ca="1">+IF(OFFSET('Sanitation Data'!$E$32,0,10*ROW('Sanitation Data'!E103))="","",OFFSET('Sanitation Data'!$E$32,0,10*ROW('Sanitation Data'!E103)))</f>
        <v/>
      </c>
      <c r="CU109" s="392" t="str">
        <f ca="1">+IF(OFFSET('Sanitation Data'!$F$28,0,10*ROW('Sanitation Data'!F103))="","",OFFSET('Sanitation Data'!$F$28,0,10*ROW('Sanitation Data'!F103)))</f>
        <v/>
      </c>
      <c r="CV109" s="392" t="str">
        <f ca="1">+IF(OFFSET('Sanitation Data'!$F$29,0,10*ROW('Sanitation Data'!F103))="","",OFFSET('Sanitation Data'!$F$29,0,10*ROW('Sanitation Data'!F103)))</f>
        <v/>
      </c>
      <c r="CW109" s="392" t="str">
        <f ca="1">+IF(OFFSET('Sanitation Data'!$F$30,0,10*ROW('Sanitation Data'!F103))="","",OFFSET('Sanitation Data'!$F$30,0,10*ROW('Sanitation Data'!F103)))</f>
        <v/>
      </c>
      <c r="CX109" s="392" t="str">
        <f ca="1">+IF(OFFSET('Sanitation Data'!$F$31,0,10*ROW('Sanitation Data'!F103))="","",OFFSET('Sanitation Data'!$F$31,0,10*ROW('Sanitation Data'!F103)))</f>
        <v/>
      </c>
      <c r="CY109" s="392" t="str">
        <f ca="1">+IF(OFFSET('Sanitation Data'!$F$32,0,10*ROW('Sanitation Data'!F103))="","",OFFSET('Sanitation Data'!$F$32,0,10*ROW('Sanitation Data'!F103)))</f>
        <v/>
      </c>
      <c r="CZ109" s="392" t="str">
        <f ca="1">+IF(OFFSET('Sanitation Data'!$G$28,0,10*ROW('Sanitation Data'!G103))="","",OFFSET('Sanitation Data'!$G$28,0,10*ROW('Sanitation Data'!G103)))</f>
        <v/>
      </c>
      <c r="DA109" s="392" t="str">
        <f ca="1">+IF(OFFSET('Sanitation Data'!$G$29,0,10*ROW('Sanitation Data'!G103))="","",OFFSET('Sanitation Data'!$G$29,0,10*ROW('Sanitation Data'!G103)))</f>
        <v/>
      </c>
      <c r="DB109" s="392" t="str">
        <f ca="1">+IF(OFFSET('Sanitation Data'!$G$30,0,10*ROW('Sanitation Data'!G103))="","",OFFSET('Sanitation Data'!$G$30,0,10*ROW('Sanitation Data'!G103)))</f>
        <v/>
      </c>
      <c r="DC109" s="392" t="str">
        <f ca="1">+IF(OFFSET('Sanitation Data'!$G$31,0,10*ROW('Sanitation Data'!G103))="","",OFFSET('Sanitation Data'!$G$31,0,10*ROW('Sanitation Data'!G103)))</f>
        <v/>
      </c>
      <c r="DD109" s="392" t="str">
        <f ca="1">+IF(OFFSET('Sanitation Data'!$G$32,0,10*ROW('Sanitation Data'!G103))="","",OFFSET('Sanitation Data'!$G$32,0,10*ROW('Sanitation Data'!G103)))</f>
        <v/>
      </c>
      <c r="DE109" s="392" t="str">
        <f ca="1">+IF(OFFSET('Sanitation Data'!$H$28,0,10*ROW('Sanitation Data'!H103))="","",OFFSET('Sanitation Data'!$H$28,0,10*ROW('Sanitation Data'!H103)))</f>
        <v/>
      </c>
      <c r="DF109" s="392" t="str">
        <f ca="1">+IF(OFFSET('Sanitation Data'!$H$29,0,10*ROW('Sanitation Data'!H103))="","",OFFSET('Sanitation Data'!$H$29,0,10*ROW('Sanitation Data'!H103)))</f>
        <v/>
      </c>
      <c r="DG109" s="392" t="str">
        <f ca="1">+IF(OFFSET('Sanitation Data'!$H$30,0,10*ROW('Sanitation Data'!H103))="","",OFFSET('Sanitation Data'!$H$30,0,10*ROW('Sanitation Data'!H103)))</f>
        <v/>
      </c>
      <c r="DH109" s="392" t="str">
        <f ca="1">+IF(OFFSET('Sanitation Data'!$H$31,0,10*ROW('Sanitation Data'!H103))="","",OFFSET('Sanitation Data'!$H$31,0,10*ROW('Sanitation Data'!H103)))</f>
        <v/>
      </c>
      <c r="DI109" s="392" t="str">
        <f ca="1">+IF(OFFSET('Sanitation Data'!$H$32,0,10*ROW('Sanitation Data'!H103))="","",OFFSET('Sanitation Data'!$H$32,0,10*ROW('Sanitation Data'!H103)))</f>
        <v/>
      </c>
      <c r="DJ109" s="392" t="str">
        <f ca="1">+IF(OFFSET('Sanitation Data'!$I$28,0,10*ROW('Sanitation Data'!I103))="","",OFFSET('Sanitation Data'!$I$28,0,10*ROW('Sanitation Data'!I103)))</f>
        <v/>
      </c>
      <c r="DK109" s="392" t="str">
        <f ca="1">+IF(OFFSET('Sanitation Data'!$I$29,0,10*ROW('Sanitation Data'!I103))="","",OFFSET('Sanitation Data'!$I$29,0,10*ROW('Sanitation Data'!I103)))</f>
        <v/>
      </c>
      <c r="DL109" s="392" t="str">
        <f ca="1">+IF(OFFSET('Sanitation Data'!$I$30,0,10*ROW('Sanitation Data'!I103))="","",OFFSET('Sanitation Data'!$I$30,0,10*ROW('Sanitation Data'!I103)))</f>
        <v/>
      </c>
      <c r="DM109" s="392" t="str">
        <f ca="1">+IF(OFFSET('Sanitation Data'!$I$31,0,10*ROW('Sanitation Data'!I103))="","",OFFSET('Sanitation Data'!$I$31,0,10*ROW('Sanitation Data'!I103)))</f>
        <v/>
      </c>
      <c r="DN109" s="392" t="str">
        <f ca="1">+IF(OFFSET('Sanitation Data'!$I$32,0,10*ROW('Sanitation Data'!I103))="","",OFFSET('Sanitation Data'!$I$32,0,10*ROW('Sanitation Data'!I103)))</f>
        <v/>
      </c>
      <c r="DO109" s="392" t="str">
        <f ca="1">+IF(OFFSET('Hygiene Data'!$D$11,0,10*ROW('Hygiene Data'!D103))="","",OFFSET('Hygiene Data'!$D$11,0,10*ROW('Hygiene Data'!D103)))</f>
        <v/>
      </c>
      <c r="DP109" s="392" t="str">
        <f ca="1">+IF(OFFSET('Hygiene Data'!$D$12,0,10*ROW('Hygiene Data'!D103))="","",OFFSET('Hygiene Data'!$D$12,0,10*ROW('Hygiene Data'!D103)))</f>
        <v/>
      </c>
      <c r="DQ109" s="392" t="str">
        <f ca="1">+IF(OFFSET('Hygiene Data'!$D$13,0,10*ROW('Hygiene Data'!D103))="","",OFFSET('Hygiene Data'!$D$13,0,10*ROW('Hygiene Data'!D103)))</f>
        <v/>
      </c>
      <c r="DR109" s="392" t="str">
        <f ca="1">+IF(OFFSET('Hygiene Data'!$E$11,0,10*ROW('Hygiene Data'!E103))="","",OFFSET('Hygiene Data'!$E$11,0,10*ROW('Hygiene Data'!E103)))</f>
        <v/>
      </c>
      <c r="DS109" s="392" t="str">
        <f ca="1">+IF(OFFSET('Hygiene Data'!$E$12,0,10*ROW('Hygiene Data'!E103))="","",OFFSET('Hygiene Data'!$E$12,0,10*ROW('Hygiene Data'!E103)))</f>
        <v/>
      </c>
      <c r="DT109" s="392" t="str">
        <f ca="1">+IF(OFFSET('Hygiene Data'!$E$13,0,10*ROW('Hygiene Data'!E103))="","",OFFSET('Hygiene Data'!$E$13,0,10*ROW('Hygiene Data'!E103)))</f>
        <v/>
      </c>
      <c r="DU109" s="392" t="str">
        <f ca="1">+IF(OFFSET('Hygiene Data'!$F$11,0,10*ROW('Hygiene Data'!F103))="","",OFFSET('Hygiene Data'!$F$11,0,10*ROW('Hygiene Data'!F103)))</f>
        <v/>
      </c>
      <c r="DV109" s="392" t="str">
        <f ca="1">+IF(OFFSET('Hygiene Data'!$F$12,0,10*ROW('Hygiene Data'!F103))="","",OFFSET('Hygiene Data'!$F$12,0,10*ROW('Hygiene Data'!F103)))</f>
        <v/>
      </c>
      <c r="DW109" s="392" t="str">
        <f ca="1">+IF(OFFSET('Hygiene Data'!$F$13,0,10*ROW('Hygiene Data'!F103))="","",OFFSET('Hygiene Data'!$F$13,0,10*ROW('Hygiene Data'!F103)))</f>
        <v/>
      </c>
      <c r="DX109" s="392" t="str">
        <f ca="1">+IF(OFFSET('Hygiene Data'!$G$11,0,10*ROW('Hygiene Data'!G103))="","",OFFSET('Hygiene Data'!$G$11,0,10*ROW('Hygiene Data'!G103)))</f>
        <v/>
      </c>
      <c r="DY109" s="392" t="str">
        <f ca="1">+IF(OFFSET('Hygiene Data'!$G$12,0,10*ROW('Hygiene Data'!G103))="","",OFFSET('Hygiene Data'!$G$12,0,10*ROW('Hygiene Data'!G103)))</f>
        <v/>
      </c>
      <c r="DZ109" s="392" t="str">
        <f ca="1">+IF(OFFSET('Hygiene Data'!$G$13,0,10*ROW('Hygiene Data'!G103))="","",OFFSET('Hygiene Data'!$G$13,0,10*ROW('Hygiene Data'!G103)))</f>
        <v/>
      </c>
      <c r="EA109" s="392" t="str">
        <f ca="1">+IF(OFFSET('Hygiene Data'!$H$11,0,10*ROW('Hygiene Data'!H103))="","",OFFSET('Hygiene Data'!$H$11,0,10*ROW('Hygiene Data'!H103)))</f>
        <v/>
      </c>
      <c r="EB109" s="392" t="str">
        <f ca="1">+IF(OFFSET('Hygiene Data'!$H$12,0,10*ROW('Hygiene Data'!H103))="","",OFFSET('Hygiene Data'!$H$12,0,10*ROW('Hygiene Data'!H103)))</f>
        <v/>
      </c>
      <c r="EC109" s="392" t="str">
        <f ca="1">+IF(OFFSET('Hygiene Data'!$H$13,0,10*ROW('Hygiene Data'!H103))="","",OFFSET('Hygiene Data'!$H$13,0,10*ROW('Hygiene Data'!H103)))</f>
        <v/>
      </c>
      <c r="ED109" s="392" t="str">
        <f ca="1">+IF(OFFSET('Hygiene Data'!$I$11,0,10*ROW('Hygiene Data'!I103))="","",OFFSET('Hygiene Data'!$I$11,0,10*ROW('Hygiene Data'!I103)))</f>
        <v/>
      </c>
      <c r="EE109" s="392" t="str">
        <f ca="1">+IF(OFFSET('Hygiene Data'!$I$12,0,10*ROW('Hygiene Data'!I103))="","",OFFSET('Hygiene Data'!$I$12,0,10*ROW('Hygiene Data'!I103)))</f>
        <v/>
      </c>
      <c r="EF109" s="392" t="str">
        <f ca="1">+IF(OFFSET('Hygiene Data'!$I$13,0,10*ROW('Hygiene Data'!I103))="","",OFFSET('Hygiene Data'!$I$13,0,10*ROW('Hygiene Data'!I103)))</f>
        <v/>
      </c>
    </row>
    <row r="110" spans="1:136" x14ac:dyDescent="0.25">
      <c r="A110" s="501" t="str">
        <f ca="1">+IF(OFFSET('Water Data'!$B$2,0,10*ROW('Water Data'!E104))="","",OFFSET('Water Data'!$B$2,0,10*ROW('Water Data'!E104)))</f>
        <v/>
      </c>
      <c r="B110" s="50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8" t="str">
        <f t="shared" ca="1" si="1"/>
        <v/>
      </c>
      <c r="D110" s="52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2" t="str">
        <f ca="1">+IF(OFFSET('Water Data'!$D$27,0,10*ROW('Water Data'!D104))="","",OFFSET('Water Data'!$D$27,0,10*ROW('Water Data'!D104)))</f>
        <v/>
      </c>
      <c r="BT110" s="392" t="str">
        <f ca="1">+IF(OFFSET('Water Data'!$D$28,0,10*ROW('Water Data'!D104))="","",OFFSET('Water Data'!$D$28,0,10*ROW('Water Data'!D104)))</f>
        <v/>
      </c>
      <c r="BU110" s="392" t="str">
        <f ca="1">+IF(OFFSET('Water Data'!$D$29,0,10*ROW('Water Data'!D104))="","",OFFSET('Water Data'!$D$29,0,10*ROW('Water Data'!D104)))</f>
        <v/>
      </c>
      <c r="BV110" s="392" t="str">
        <f ca="1">+IF(OFFSET('Water Data'!$E$27,0,10*ROW('Water Data'!E104))="","",OFFSET('Water Data'!$E$27,0,10*ROW('Water Data'!E104)))</f>
        <v/>
      </c>
      <c r="BW110" s="392" t="str">
        <f ca="1">+IF(OFFSET('Water Data'!$E$28,0,10*ROW('Water Data'!E104))="","",OFFSET('Water Data'!$E$28,0,10*ROW('Water Data'!E104)))</f>
        <v/>
      </c>
      <c r="BX110" s="392" t="str">
        <f ca="1">+IF(OFFSET('Water Data'!$E$29,0,10*ROW('Water Data'!E104))="","",OFFSET('Water Data'!$E$29,0,10*ROW('Water Data'!E104)))</f>
        <v/>
      </c>
      <c r="BY110" s="392" t="str">
        <f ca="1">+IF(OFFSET('Water Data'!$F$27,0,10*ROW('Water Data'!F104))="","",OFFSET('Water Data'!$F$27,0,10*ROW('Water Data'!F104)))</f>
        <v/>
      </c>
      <c r="BZ110" s="392" t="str">
        <f ca="1">+IF(OFFSET('Water Data'!$F$28,0,10*ROW('Water Data'!F104))="","",OFFSET('Water Data'!$F$28,0,10*ROW('Water Data'!F104)))</f>
        <v/>
      </c>
      <c r="CA110" s="392" t="str">
        <f ca="1">+IF(OFFSET('Water Data'!$F$29,0,10*ROW('Water Data'!F104))="","",OFFSET('Water Data'!$F$29,0,10*ROW('Water Data'!F104)))</f>
        <v/>
      </c>
      <c r="CB110" s="392" t="str">
        <f ca="1">+IF(OFFSET('Water Data'!$G$27,0,10*ROW('Water Data'!G104))="","",OFFSET('Water Data'!$G$27,0,10*ROW('Water Data'!G104)))</f>
        <v/>
      </c>
      <c r="CC110" s="392" t="str">
        <f ca="1">+IF(OFFSET('Water Data'!$G$28,0,10*ROW('Water Data'!G104))="","",OFFSET('Water Data'!$G$28,0,10*ROW('Water Data'!G104)))</f>
        <v/>
      </c>
      <c r="CD110" s="392" t="str">
        <f ca="1">+IF(OFFSET('Water Data'!$G$29,0,10*ROW('Water Data'!G104))="","",OFFSET('Water Data'!$G$29,0,10*ROW('Water Data'!G104)))</f>
        <v/>
      </c>
      <c r="CE110" s="392" t="str">
        <f ca="1">+IF(OFFSET('Water Data'!$H$27,0,10*ROW('Water Data'!H104))="","",OFFSET('Water Data'!$H$27,0,10*ROW('Water Data'!H104)))</f>
        <v/>
      </c>
      <c r="CF110" s="392" t="str">
        <f ca="1">+IF(OFFSET('Water Data'!$H$28,0,10*ROW('Water Data'!H104))="","",OFFSET('Water Data'!$H$28,0,10*ROW('Water Data'!H104)))</f>
        <v/>
      </c>
      <c r="CG110" s="392" t="str">
        <f ca="1">+IF(OFFSET('Water Data'!$H$29,0,10*ROW('Water Data'!H104))="","",OFFSET('Water Data'!$H$29,0,10*ROW('Water Data'!H104)))</f>
        <v/>
      </c>
      <c r="CH110" s="392" t="str">
        <f ca="1">+IF(OFFSET('Water Data'!$I$27,0,10*ROW('Water Data'!I104))="","",OFFSET('Water Data'!$I$27,0,10*ROW('Water Data'!I104)))</f>
        <v/>
      </c>
      <c r="CI110" s="392" t="str">
        <f ca="1">+IF(OFFSET('Water Data'!$I$28,0,10*ROW('Water Data'!I104))="","",OFFSET('Water Data'!$I$28,0,10*ROW('Water Data'!I104)))</f>
        <v/>
      </c>
      <c r="CJ110" s="392" t="str">
        <f ca="1">+IF(OFFSET('Water Data'!$I$29,0,10*ROW('Water Data'!I104))="","",OFFSET('Water Data'!$I$29,0,10*ROW('Water Data'!I104)))</f>
        <v/>
      </c>
      <c r="CK110" s="392" t="str">
        <f ca="1">+IF(OFFSET('Sanitation Data'!$D$28,0,10*ROW('Sanitation Data'!D104))="","",OFFSET('Sanitation Data'!$D$28,0,10*ROW('Sanitation Data'!D104)))</f>
        <v/>
      </c>
      <c r="CL110" s="392" t="str">
        <f ca="1">+IF(OFFSET('Sanitation Data'!$D$29,0,10*ROW('Sanitation Data'!D104))="","",OFFSET('Sanitation Data'!$D$29,0,10*ROW('Sanitation Data'!D104)))</f>
        <v/>
      </c>
      <c r="CM110" s="392" t="str">
        <f ca="1">+IF(OFFSET('Sanitation Data'!$D$30,0,10*ROW('Sanitation Data'!D104))="","",OFFSET('Sanitation Data'!$D$30,0,10*ROW('Sanitation Data'!D104)))</f>
        <v/>
      </c>
      <c r="CN110" s="392" t="str">
        <f ca="1">+IF(OFFSET('Sanitation Data'!$D$31,0,10*ROW('Sanitation Data'!D104))="","",OFFSET('Sanitation Data'!$D$31,0,10*ROW('Sanitation Data'!D104)))</f>
        <v/>
      </c>
      <c r="CO110" s="392" t="str">
        <f ca="1">+IF(OFFSET('Sanitation Data'!$D$32,0,10*ROW('Sanitation Data'!D104))="","",OFFSET('Sanitation Data'!$D$32,0,10*ROW('Sanitation Data'!D104)))</f>
        <v/>
      </c>
      <c r="CP110" s="392" t="str">
        <f ca="1">+IF(OFFSET('Sanitation Data'!$E$28,0,10*ROW('Sanitation Data'!E104))="","",OFFSET('Sanitation Data'!$E$28,0,10*ROW('Sanitation Data'!E104)))</f>
        <v/>
      </c>
      <c r="CQ110" s="392" t="str">
        <f ca="1">+IF(OFFSET('Sanitation Data'!$E$29,0,10*ROW('Sanitation Data'!E104))="","",OFFSET('Sanitation Data'!$E$29,0,10*ROW('Sanitation Data'!E104)))</f>
        <v/>
      </c>
      <c r="CR110" s="392" t="str">
        <f ca="1">+IF(OFFSET('Sanitation Data'!$E$30,0,10*ROW('Sanitation Data'!E104))="","",OFFSET('Sanitation Data'!$E$30,0,10*ROW('Sanitation Data'!E104)))</f>
        <v/>
      </c>
      <c r="CS110" s="392" t="str">
        <f ca="1">+IF(OFFSET('Sanitation Data'!$E$31,0,10*ROW('Sanitation Data'!E104))="","",OFFSET('Sanitation Data'!$E$31,0,10*ROW('Sanitation Data'!E104)))</f>
        <v/>
      </c>
      <c r="CT110" s="392" t="str">
        <f ca="1">+IF(OFFSET('Sanitation Data'!$E$32,0,10*ROW('Sanitation Data'!E104))="","",OFFSET('Sanitation Data'!$E$32,0,10*ROW('Sanitation Data'!E104)))</f>
        <v/>
      </c>
      <c r="CU110" s="392" t="str">
        <f ca="1">+IF(OFFSET('Sanitation Data'!$F$28,0,10*ROW('Sanitation Data'!F104))="","",OFFSET('Sanitation Data'!$F$28,0,10*ROW('Sanitation Data'!F104)))</f>
        <v/>
      </c>
      <c r="CV110" s="392" t="str">
        <f ca="1">+IF(OFFSET('Sanitation Data'!$F$29,0,10*ROW('Sanitation Data'!F104))="","",OFFSET('Sanitation Data'!$F$29,0,10*ROW('Sanitation Data'!F104)))</f>
        <v/>
      </c>
      <c r="CW110" s="392" t="str">
        <f ca="1">+IF(OFFSET('Sanitation Data'!$F$30,0,10*ROW('Sanitation Data'!F104))="","",OFFSET('Sanitation Data'!$F$30,0,10*ROW('Sanitation Data'!F104)))</f>
        <v/>
      </c>
      <c r="CX110" s="392" t="str">
        <f ca="1">+IF(OFFSET('Sanitation Data'!$F$31,0,10*ROW('Sanitation Data'!F104))="","",OFFSET('Sanitation Data'!$F$31,0,10*ROW('Sanitation Data'!F104)))</f>
        <v/>
      </c>
      <c r="CY110" s="392" t="str">
        <f ca="1">+IF(OFFSET('Sanitation Data'!$F$32,0,10*ROW('Sanitation Data'!F104))="","",OFFSET('Sanitation Data'!$F$32,0,10*ROW('Sanitation Data'!F104)))</f>
        <v/>
      </c>
      <c r="CZ110" s="392" t="str">
        <f ca="1">+IF(OFFSET('Sanitation Data'!$G$28,0,10*ROW('Sanitation Data'!G104))="","",OFFSET('Sanitation Data'!$G$28,0,10*ROW('Sanitation Data'!G104)))</f>
        <v/>
      </c>
      <c r="DA110" s="392" t="str">
        <f ca="1">+IF(OFFSET('Sanitation Data'!$G$29,0,10*ROW('Sanitation Data'!G104))="","",OFFSET('Sanitation Data'!$G$29,0,10*ROW('Sanitation Data'!G104)))</f>
        <v/>
      </c>
      <c r="DB110" s="392" t="str">
        <f ca="1">+IF(OFFSET('Sanitation Data'!$G$30,0,10*ROW('Sanitation Data'!G104))="","",OFFSET('Sanitation Data'!$G$30,0,10*ROW('Sanitation Data'!G104)))</f>
        <v/>
      </c>
      <c r="DC110" s="392" t="str">
        <f ca="1">+IF(OFFSET('Sanitation Data'!$G$31,0,10*ROW('Sanitation Data'!G104))="","",OFFSET('Sanitation Data'!$G$31,0,10*ROW('Sanitation Data'!G104)))</f>
        <v/>
      </c>
      <c r="DD110" s="392" t="str">
        <f ca="1">+IF(OFFSET('Sanitation Data'!$G$32,0,10*ROW('Sanitation Data'!G104))="","",OFFSET('Sanitation Data'!$G$32,0,10*ROW('Sanitation Data'!G104)))</f>
        <v/>
      </c>
      <c r="DE110" s="392" t="str">
        <f ca="1">+IF(OFFSET('Sanitation Data'!$H$28,0,10*ROW('Sanitation Data'!H104))="","",OFFSET('Sanitation Data'!$H$28,0,10*ROW('Sanitation Data'!H104)))</f>
        <v/>
      </c>
      <c r="DF110" s="392" t="str">
        <f ca="1">+IF(OFFSET('Sanitation Data'!$H$29,0,10*ROW('Sanitation Data'!H104))="","",OFFSET('Sanitation Data'!$H$29,0,10*ROW('Sanitation Data'!H104)))</f>
        <v/>
      </c>
      <c r="DG110" s="392" t="str">
        <f ca="1">+IF(OFFSET('Sanitation Data'!$H$30,0,10*ROW('Sanitation Data'!H104))="","",OFFSET('Sanitation Data'!$H$30,0,10*ROW('Sanitation Data'!H104)))</f>
        <v/>
      </c>
      <c r="DH110" s="392" t="str">
        <f ca="1">+IF(OFFSET('Sanitation Data'!$H$31,0,10*ROW('Sanitation Data'!H104))="","",OFFSET('Sanitation Data'!$H$31,0,10*ROW('Sanitation Data'!H104)))</f>
        <v/>
      </c>
      <c r="DI110" s="392" t="str">
        <f ca="1">+IF(OFFSET('Sanitation Data'!$H$32,0,10*ROW('Sanitation Data'!H104))="","",OFFSET('Sanitation Data'!$H$32,0,10*ROW('Sanitation Data'!H104)))</f>
        <v/>
      </c>
      <c r="DJ110" s="392" t="str">
        <f ca="1">+IF(OFFSET('Sanitation Data'!$I$28,0,10*ROW('Sanitation Data'!I104))="","",OFFSET('Sanitation Data'!$I$28,0,10*ROW('Sanitation Data'!I104)))</f>
        <v/>
      </c>
      <c r="DK110" s="392" t="str">
        <f ca="1">+IF(OFFSET('Sanitation Data'!$I$29,0,10*ROW('Sanitation Data'!I104))="","",OFFSET('Sanitation Data'!$I$29,0,10*ROW('Sanitation Data'!I104)))</f>
        <v/>
      </c>
      <c r="DL110" s="392" t="str">
        <f ca="1">+IF(OFFSET('Sanitation Data'!$I$30,0,10*ROW('Sanitation Data'!I104))="","",OFFSET('Sanitation Data'!$I$30,0,10*ROW('Sanitation Data'!I104)))</f>
        <v/>
      </c>
      <c r="DM110" s="392" t="str">
        <f ca="1">+IF(OFFSET('Sanitation Data'!$I$31,0,10*ROW('Sanitation Data'!I104))="","",OFFSET('Sanitation Data'!$I$31,0,10*ROW('Sanitation Data'!I104)))</f>
        <v/>
      </c>
      <c r="DN110" s="392" t="str">
        <f ca="1">+IF(OFFSET('Sanitation Data'!$I$32,0,10*ROW('Sanitation Data'!I104))="","",OFFSET('Sanitation Data'!$I$32,0,10*ROW('Sanitation Data'!I104)))</f>
        <v/>
      </c>
      <c r="DO110" s="392" t="str">
        <f ca="1">+IF(OFFSET('Hygiene Data'!$D$11,0,10*ROW('Hygiene Data'!D104))="","",OFFSET('Hygiene Data'!$D$11,0,10*ROW('Hygiene Data'!D104)))</f>
        <v/>
      </c>
      <c r="DP110" s="392" t="str">
        <f ca="1">+IF(OFFSET('Hygiene Data'!$D$12,0,10*ROW('Hygiene Data'!D104))="","",OFFSET('Hygiene Data'!$D$12,0,10*ROW('Hygiene Data'!D104)))</f>
        <v/>
      </c>
      <c r="DQ110" s="392" t="str">
        <f ca="1">+IF(OFFSET('Hygiene Data'!$D$13,0,10*ROW('Hygiene Data'!D104))="","",OFFSET('Hygiene Data'!$D$13,0,10*ROW('Hygiene Data'!D104)))</f>
        <v/>
      </c>
      <c r="DR110" s="392" t="str">
        <f ca="1">+IF(OFFSET('Hygiene Data'!$E$11,0,10*ROW('Hygiene Data'!E104))="","",OFFSET('Hygiene Data'!$E$11,0,10*ROW('Hygiene Data'!E104)))</f>
        <v/>
      </c>
      <c r="DS110" s="392" t="str">
        <f ca="1">+IF(OFFSET('Hygiene Data'!$E$12,0,10*ROW('Hygiene Data'!E104))="","",OFFSET('Hygiene Data'!$E$12,0,10*ROW('Hygiene Data'!E104)))</f>
        <v/>
      </c>
      <c r="DT110" s="392" t="str">
        <f ca="1">+IF(OFFSET('Hygiene Data'!$E$13,0,10*ROW('Hygiene Data'!E104))="","",OFFSET('Hygiene Data'!$E$13,0,10*ROW('Hygiene Data'!E104)))</f>
        <v/>
      </c>
      <c r="DU110" s="392" t="str">
        <f ca="1">+IF(OFFSET('Hygiene Data'!$F$11,0,10*ROW('Hygiene Data'!F104))="","",OFFSET('Hygiene Data'!$F$11,0,10*ROW('Hygiene Data'!F104)))</f>
        <v/>
      </c>
      <c r="DV110" s="392" t="str">
        <f ca="1">+IF(OFFSET('Hygiene Data'!$F$12,0,10*ROW('Hygiene Data'!F104))="","",OFFSET('Hygiene Data'!$F$12,0,10*ROW('Hygiene Data'!F104)))</f>
        <v/>
      </c>
      <c r="DW110" s="392" t="str">
        <f ca="1">+IF(OFFSET('Hygiene Data'!$F$13,0,10*ROW('Hygiene Data'!F104))="","",OFFSET('Hygiene Data'!$F$13,0,10*ROW('Hygiene Data'!F104)))</f>
        <v/>
      </c>
      <c r="DX110" s="392" t="str">
        <f ca="1">+IF(OFFSET('Hygiene Data'!$G$11,0,10*ROW('Hygiene Data'!G104))="","",OFFSET('Hygiene Data'!$G$11,0,10*ROW('Hygiene Data'!G104)))</f>
        <v/>
      </c>
      <c r="DY110" s="392" t="str">
        <f ca="1">+IF(OFFSET('Hygiene Data'!$G$12,0,10*ROW('Hygiene Data'!G104))="","",OFFSET('Hygiene Data'!$G$12,0,10*ROW('Hygiene Data'!G104)))</f>
        <v/>
      </c>
      <c r="DZ110" s="392" t="str">
        <f ca="1">+IF(OFFSET('Hygiene Data'!$G$13,0,10*ROW('Hygiene Data'!G104))="","",OFFSET('Hygiene Data'!$G$13,0,10*ROW('Hygiene Data'!G104)))</f>
        <v/>
      </c>
      <c r="EA110" s="392" t="str">
        <f ca="1">+IF(OFFSET('Hygiene Data'!$H$11,0,10*ROW('Hygiene Data'!H104))="","",OFFSET('Hygiene Data'!$H$11,0,10*ROW('Hygiene Data'!H104)))</f>
        <v/>
      </c>
      <c r="EB110" s="392" t="str">
        <f ca="1">+IF(OFFSET('Hygiene Data'!$H$12,0,10*ROW('Hygiene Data'!H104))="","",OFFSET('Hygiene Data'!$H$12,0,10*ROW('Hygiene Data'!H104)))</f>
        <v/>
      </c>
      <c r="EC110" s="392" t="str">
        <f ca="1">+IF(OFFSET('Hygiene Data'!$H$13,0,10*ROW('Hygiene Data'!H104))="","",OFFSET('Hygiene Data'!$H$13,0,10*ROW('Hygiene Data'!H104)))</f>
        <v/>
      </c>
      <c r="ED110" s="392" t="str">
        <f ca="1">+IF(OFFSET('Hygiene Data'!$I$11,0,10*ROW('Hygiene Data'!I104))="","",OFFSET('Hygiene Data'!$I$11,0,10*ROW('Hygiene Data'!I104)))</f>
        <v/>
      </c>
      <c r="EE110" s="392" t="str">
        <f ca="1">+IF(OFFSET('Hygiene Data'!$I$12,0,10*ROW('Hygiene Data'!I104))="","",OFFSET('Hygiene Data'!$I$12,0,10*ROW('Hygiene Data'!I104)))</f>
        <v/>
      </c>
      <c r="EF110" s="392" t="str">
        <f ca="1">+IF(OFFSET('Hygiene Data'!$I$13,0,10*ROW('Hygiene Data'!I104))="","",OFFSET('Hygiene Data'!$I$13,0,10*ROW('Hygiene Data'!I104)))</f>
        <v/>
      </c>
    </row>
    <row r="111" spans="1:136" x14ac:dyDescent="0.25">
      <c r="A111" s="501" t="str">
        <f ca="1">+IF(OFFSET('Water Data'!$B$2,0,10*ROW('Water Data'!E105))="","",OFFSET('Water Data'!$B$2,0,10*ROW('Water Data'!E105)))</f>
        <v/>
      </c>
      <c r="B111" s="50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8" t="str">
        <f t="shared" ca="1" si="1"/>
        <v/>
      </c>
      <c r="D111" s="52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2" t="str">
        <f ca="1">+IF(OFFSET('Water Data'!$D$27,0,10*ROW('Water Data'!D105))="","",OFFSET('Water Data'!$D$27,0,10*ROW('Water Data'!D105)))</f>
        <v/>
      </c>
      <c r="BT111" s="392" t="str">
        <f ca="1">+IF(OFFSET('Water Data'!$D$28,0,10*ROW('Water Data'!D105))="","",OFFSET('Water Data'!$D$28,0,10*ROW('Water Data'!D105)))</f>
        <v/>
      </c>
      <c r="BU111" s="392" t="str">
        <f ca="1">+IF(OFFSET('Water Data'!$D$29,0,10*ROW('Water Data'!D105))="","",OFFSET('Water Data'!$D$29,0,10*ROW('Water Data'!D105)))</f>
        <v/>
      </c>
      <c r="BV111" s="392" t="str">
        <f ca="1">+IF(OFFSET('Water Data'!$E$27,0,10*ROW('Water Data'!E105))="","",OFFSET('Water Data'!$E$27,0,10*ROW('Water Data'!E105)))</f>
        <v/>
      </c>
      <c r="BW111" s="392" t="str">
        <f ca="1">+IF(OFFSET('Water Data'!$E$28,0,10*ROW('Water Data'!E105))="","",OFFSET('Water Data'!$E$28,0,10*ROW('Water Data'!E105)))</f>
        <v/>
      </c>
      <c r="BX111" s="392" t="str">
        <f ca="1">+IF(OFFSET('Water Data'!$E$29,0,10*ROW('Water Data'!E105))="","",OFFSET('Water Data'!$E$29,0,10*ROW('Water Data'!E105)))</f>
        <v/>
      </c>
      <c r="BY111" s="392" t="str">
        <f ca="1">+IF(OFFSET('Water Data'!$F$27,0,10*ROW('Water Data'!F105))="","",OFFSET('Water Data'!$F$27,0,10*ROW('Water Data'!F105)))</f>
        <v/>
      </c>
      <c r="BZ111" s="392" t="str">
        <f ca="1">+IF(OFFSET('Water Data'!$F$28,0,10*ROW('Water Data'!F105))="","",OFFSET('Water Data'!$F$28,0,10*ROW('Water Data'!F105)))</f>
        <v/>
      </c>
      <c r="CA111" s="392" t="str">
        <f ca="1">+IF(OFFSET('Water Data'!$F$29,0,10*ROW('Water Data'!F105))="","",OFFSET('Water Data'!$F$29,0,10*ROW('Water Data'!F105)))</f>
        <v/>
      </c>
      <c r="CB111" s="392" t="str">
        <f ca="1">+IF(OFFSET('Water Data'!$G$27,0,10*ROW('Water Data'!G105))="","",OFFSET('Water Data'!$G$27,0,10*ROW('Water Data'!G105)))</f>
        <v/>
      </c>
      <c r="CC111" s="392" t="str">
        <f ca="1">+IF(OFFSET('Water Data'!$G$28,0,10*ROW('Water Data'!G105))="","",OFFSET('Water Data'!$G$28,0,10*ROW('Water Data'!G105)))</f>
        <v/>
      </c>
      <c r="CD111" s="392" t="str">
        <f ca="1">+IF(OFFSET('Water Data'!$G$29,0,10*ROW('Water Data'!G105))="","",OFFSET('Water Data'!$G$29,0,10*ROW('Water Data'!G105)))</f>
        <v/>
      </c>
      <c r="CE111" s="392" t="str">
        <f ca="1">+IF(OFFSET('Water Data'!$H$27,0,10*ROW('Water Data'!H105))="","",OFFSET('Water Data'!$H$27,0,10*ROW('Water Data'!H105)))</f>
        <v/>
      </c>
      <c r="CF111" s="392" t="str">
        <f ca="1">+IF(OFFSET('Water Data'!$H$28,0,10*ROW('Water Data'!H105))="","",OFFSET('Water Data'!$H$28,0,10*ROW('Water Data'!H105)))</f>
        <v/>
      </c>
      <c r="CG111" s="392" t="str">
        <f ca="1">+IF(OFFSET('Water Data'!$H$29,0,10*ROW('Water Data'!H105))="","",OFFSET('Water Data'!$H$29,0,10*ROW('Water Data'!H105)))</f>
        <v/>
      </c>
      <c r="CH111" s="392" t="str">
        <f ca="1">+IF(OFFSET('Water Data'!$I$27,0,10*ROW('Water Data'!I105))="","",OFFSET('Water Data'!$I$27,0,10*ROW('Water Data'!I105)))</f>
        <v/>
      </c>
      <c r="CI111" s="392" t="str">
        <f ca="1">+IF(OFFSET('Water Data'!$I$28,0,10*ROW('Water Data'!I105))="","",OFFSET('Water Data'!$I$28,0,10*ROW('Water Data'!I105)))</f>
        <v/>
      </c>
      <c r="CJ111" s="392" t="str">
        <f ca="1">+IF(OFFSET('Water Data'!$I$29,0,10*ROW('Water Data'!I105))="","",OFFSET('Water Data'!$I$29,0,10*ROW('Water Data'!I105)))</f>
        <v/>
      </c>
      <c r="CK111" s="392" t="str">
        <f ca="1">+IF(OFFSET('Sanitation Data'!$D$28,0,10*ROW('Sanitation Data'!D105))="","",OFFSET('Sanitation Data'!$D$28,0,10*ROW('Sanitation Data'!D105)))</f>
        <v/>
      </c>
      <c r="CL111" s="392" t="str">
        <f ca="1">+IF(OFFSET('Sanitation Data'!$D$29,0,10*ROW('Sanitation Data'!D105))="","",OFFSET('Sanitation Data'!$D$29,0,10*ROW('Sanitation Data'!D105)))</f>
        <v/>
      </c>
      <c r="CM111" s="392" t="str">
        <f ca="1">+IF(OFFSET('Sanitation Data'!$D$30,0,10*ROW('Sanitation Data'!D105))="","",OFFSET('Sanitation Data'!$D$30,0,10*ROW('Sanitation Data'!D105)))</f>
        <v/>
      </c>
      <c r="CN111" s="392" t="str">
        <f ca="1">+IF(OFFSET('Sanitation Data'!$D$31,0,10*ROW('Sanitation Data'!D105))="","",OFFSET('Sanitation Data'!$D$31,0,10*ROW('Sanitation Data'!D105)))</f>
        <v/>
      </c>
      <c r="CO111" s="392" t="str">
        <f ca="1">+IF(OFFSET('Sanitation Data'!$D$32,0,10*ROW('Sanitation Data'!D105))="","",OFFSET('Sanitation Data'!$D$32,0,10*ROW('Sanitation Data'!D105)))</f>
        <v/>
      </c>
      <c r="CP111" s="392" t="str">
        <f ca="1">+IF(OFFSET('Sanitation Data'!$E$28,0,10*ROW('Sanitation Data'!E105))="","",OFFSET('Sanitation Data'!$E$28,0,10*ROW('Sanitation Data'!E105)))</f>
        <v/>
      </c>
      <c r="CQ111" s="392" t="str">
        <f ca="1">+IF(OFFSET('Sanitation Data'!$E$29,0,10*ROW('Sanitation Data'!E105))="","",OFFSET('Sanitation Data'!$E$29,0,10*ROW('Sanitation Data'!E105)))</f>
        <v/>
      </c>
      <c r="CR111" s="392" t="str">
        <f ca="1">+IF(OFFSET('Sanitation Data'!$E$30,0,10*ROW('Sanitation Data'!E105))="","",OFFSET('Sanitation Data'!$E$30,0,10*ROW('Sanitation Data'!E105)))</f>
        <v/>
      </c>
      <c r="CS111" s="392" t="str">
        <f ca="1">+IF(OFFSET('Sanitation Data'!$E$31,0,10*ROW('Sanitation Data'!E105))="","",OFFSET('Sanitation Data'!$E$31,0,10*ROW('Sanitation Data'!E105)))</f>
        <v/>
      </c>
      <c r="CT111" s="392" t="str">
        <f ca="1">+IF(OFFSET('Sanitation Data'!$E$32,0,10*ROW('Sanitation Data'!E105))="","",OFFSET('Sanitation Data'!$E$32,0,10*ROW('Sanitation Data'!E105)))</f>
        <v/>
      </c>
      <c r="CU111" s="392" t="str">
        <f ca="1">+IF(OFFSET('Sanitation Data'!$F$28,0,10*ROW('Sanitation Data'!F105))="","",OFFSET('Sanitation Data'!$F$28,0,10*ROW('Sanitation Data'!F105)))</f>
        <v/>
      </c>
      <c r="CV111" s="392" t="str">
        <f ca="1">+IF(OFFSET('Sanitation Data'!$F$29,0,10*ROW('Sanitation Data'!F105))="","",OFFSET('Sanitation Data'!$F$29,0,10*ROW('Sanitation Data'!F105)))</f>
        <v/>
      </c>
      <c r="CW111" s="392" t="str">
        <f ca="1">+IF(OFFSET('Sanitation Data'!$F$30,0,10*ROW('Sanitation Data'!F105))="","",OFFSET('Sanitation Data'!$F$30,0,10*ROW('Sanitation Data'!F105)))</f>
        <v/>
      </c>
      <c r="CX111" s="392" t="str">
        <f ca="1">+IF(OFFSET('Sanitation Data'!$F$31,0,10*ROW('Sanitation Data'!F105))="","",OFFSET('Sanitation Data'!$F$31,0,10*ROW('Sanitation Data'!F105)))</f>
        <v/>
      </c>
      <c r="CY111" s="392" t="str">
        <f ca="1">+IF(OFFSET('Sanitation Data'!$F$32,0,10*ROW('Sanitation Data'!F105))="","",OFFSET('Sanitation Data'!$F$32,0,10*ROW('Sanitation Data'!F105)))</f>
        <v/>
      </c>
      <c r="CZ111" s="392" t="str">
        <f ca="1">+IF(OFFSET('Sanitation Data'!$G$28,0,10*ROW('Sanitation Data'!G105))="","",OFFSET('Sanitation Data'!$G$28,0,10*ROW('Sanitation Data'!G105)))</f>
        <v/>
      </c>
      <c r="DA111" s="392" t="str">
        <f ca="1">+IF(OFFSET('Sanitation Data'!$G$29,0,10*ROW('Sanitation Data'!G105))="","",OFFSET('Sanitation Data'!$G$29,0,10*ROW('Sanitation Data'!G105)))</f>
        <v/>
      </c>
      <c r="DB111" s="392" t="str">
        <f ca="1">+IF(OFFSET('Sanitation Data'!$G$30,0,10*ROW('Sanitation Data'!G105))="","",OFFSET('Sanitation Data'!$G$30,0,10*ROW('Sanitation Data'!G105)))</f>
        <v/>
      </c>
      <c r="DC111" s="392" t="str">
        <f ca="1">+IF(OFFSET('Sanitation Data'!$G$31,0,10*ROW('Sanitation Data'!G105))="","",OFFSET('Sanitation Data'!$G$31,0,10*ROW('Sanitation Data'!G105)))</f>
        <v/>
      </c>
      <c r="DD111" s="392" t="str">
        <f ca="1">+IF(OFFSET('Sanitation Data'!$G$32,0,10*ROW('Sanitation Data'!G105))="","",OFFSET('Sanitation Data'!$G$32,0,10*ROW('Sanitation Data'!G105)))</f>
        <v/>
      </c>
      <c r="DE111" s="392" t="str">
        <f ca="1">+IF(OFFSET('Sanitation Data'!$H$28,0,10*ROW('Sanitation Data'!H105))="","",OFFSET('Sanitation Data'!$H$28,0,10*ROW('Sanitation Data'!H105)))</f>
        <v/>
      </c>
      <c r="DF111" s="392" t="str">
        <f ca="1">+IF(OFFSET('Sanitation Data'!$H$29,0,10*ROW('Sanitation Data'!H105))="","",OFFSET('Sanitation Data'!$H$29,0,10*ROW('Sanitation Data'!H105)))</f>
        <v/>
      </c>
      <c r="DG111" s="392" t="str">
        <f ca="1">+IF(OFFSET('Sanitation Data'!$H$30,0,10*ROW('Sanitation Data'!H105))="","",OFFSET('Sanitation Data'!$H$30,0,10*ROW('Sanitation Data'!H105)))</f>
        <v/>
      </c>
      <c r="DH111" s="392" t="str">
        <f ca="1">+IF(OFFSET('Sanitation Data'!$H$31,0,10*ROW('Sanitation Data'!H105))="","",OFFSET('Sanitation Data'!$H$31,0,10*ROW('Sanitation Data'!H105)))</f>
        <v/>
      </c>
      <c r="DI111" s="392" t="str">
        <f ca="1">+IF(OFFSET('Sanitation Data'!$H$32,0,10*ROW('Sanitation Data'!H105))="","",OFFSET('Sanitation Data'!$H$32,0,10*ROW('Sanitation Data'!H105)))</f>
        <v/>
      </c>
      <c r="DJ111" s="392" t="str">
        <f ca="1">+IF(OFFSET('Sanitation Data'!$I$28,0,10*ROW('Sanitation Data'!I105))="","",OFFSET('Sanitation Data'!$I$28,0,10*ROW('Sanitation Data'!I105)))</f>
        <v/>
      </c>
      <c r="DK111" s="392" t="str">
        <f ca="1">+IF(OFFSET('Sanitation Data'!$I$29,0,10*ROW('Sanitation Data'!I105))="","",OFFSET('Sanitation Data'!$I$29,0,10*ROW('Sanitation Data'!I105)))</f>
        <v/>
      </c>
      <c r="DL111" s="392" t="str">
        <f ca="1">+IF(OFFSET('Sanitation Data'!$I$30,0,10*ROW('Sanitation Data'!I105))="","",OFFSET('Sanitation Data'!$I$30,0,10*ROW('Sanitation Data'!I105)))</f>
        <v/>
      </c>
      <c r="DM111" s="392" t="str">
        <f ca="1">+IF(OFFSET('Sanitation Data'!$I$31,0,10*ROW('Sanitation Data'!I105))="","",OFFSET('Sanitation Data'!$I$31,0,10*ROW('Sanitation Data'!I105)))</f>
        <v/>
      </c>
      <c r="DN111" s="392" t="str">
        <f ca="1">+IF(OFFSET('Sanitation Data'!$I$32,0,10*ROW('Sanitation Data'!I105))="","",OFFSET('Sanitation Data'!$I$32,0,10*ROW('Sanitation Data'!I105)))</f>
        <v/>
      </c>
      <c r="DO111" s="392" t="str">
        <f ca="1">+IF(OFFSET('Hygiene Data'!$D$11,0,10*ROW('Hygiene Data'!D105))="","",OFFSET('Hygiene Data'!$D$11,0,10*ROW('Hygiene Data'!D105)))</f>
        <v/>
      </c>
      <c r="DP111" s="392" t="str">
        <f ca="1">+IF(OFFSET('Hygiene Data'!$D$12,0,10*ROW('Hygiene Data'!D105))="","",OFFSET('Hygiene Data'!$D$12,0,10*ROW('Hygiene Data'!D105)))</f>
        <v/>
      </c>
      <c r="DQ111" s="392" t="str">
        <f ca="1">+IF(OFFSET('Hygiene Data'!$D$13,0,10*ROW('Hygiene Data'!D105))="","",OFFSET('Hygiene Data'!$D$13,0,10*ROW('Hygiene Data'!D105)))</f>
        <v/>
      </c>
      <c r="DR111" s="392" t="str">
        <f ca="1">+IF(OFFSET('Hygiene Data'!$E$11,0,10*ROW('Hygiene Data'!E105))="","",OFFSET('Hygiene Data'!$E$11,0,10*ROW('Hygiene Data'!E105)))</f>
        <v/>
      </c>
      <c r="DS111" s="392" t="str">
        <f ca="1">+IF(OFFSET('Hygiene Data'!$E$12,0,10*ROW('Hygiene Data'!E105))="","",OFFSET('Hygiene Data'!$E$12,0,10*ROW('Hygiene Data'!E105)))</f>
        <v/>
      </c>
      <c r="DT111" s="392" t="str">
        <f ca="1">+IF(OFFSET('Hygiene Data'!$E$13,0,10*ROW('Hygiene Data'!E105))="","",OFFSET('Hygiene Data'!$E$13,0,10*ROW('Hygiene Data'!E105)))</f>
        <v/>
      </c>
      <c r="DU111" s="392" t="str">
        <f ca="1">+IF(OFFSET('Hygiene Data'!$F$11,0,10*ROW('Hygiene Data'!F105))="","",OFFSET('Hygiene Data'!$F$11,0,10*ROW('Hygiene Data'!F105)))</f>
        <v/>
      </c>
      <c r="DV111" s="392" t="str">
        <f ca="1">+IF(OFFSET('Hygiene Data'!$F$12,0,10*ROW('Hygiene Data'!F105))="","",OFFSET('Hygiene Data'!$F$12,0,10*ROW('Hygiene Data'!F105)))</f>
        <v/>
      </c>
      <c r="DW111" s="392" t="str">
        <f ca="1">+IF(OFFSET('Hygiene Data'!$F$13,0,10*ROW('Hygiene Data'!F105))="","",OFFSET('Hygiene Data'!$F$13,0,10*ROW('Hygiene Data'!F105)))</f>
        <v/>
      </c>
      <c r="DX111" s="392" t="str">
        <f ca="1">+IF(OFFSET('Hygiene Data'!$G$11,0,10*ROW('Hygiene Data'!G105))="","",OFFSET('Hygiene Data'!$G$11,0,10*ROW('Hygiene Data'!G105)))</f>
        <v/>
      </c>
      <c r="DY111" s="392" t="str">
        <f ca="1">+IF(OFFSET('Hygiene Data'!$G$12,0,10*ROW('Hygiene Data'!G105))="","",OFFSET('Hygiene Data'!$G$12,0,10*ROW('Hygiene Data'!G105)))</f>
        <v/>
      </c>
      <c r="DZ111" s="392" t="str">
        <f ca="1">+IF(OFFSET('Hygiene Data'!$G$13,0,10*ROW('Hygiene Data'!G105))="","",OFFSET('Hygiene Data'!$G$13,0,10*ROW('Hygiene Data'!G105)))</f>
        <v/>
      </c>
      <c r="EA111" s="392" t="str">
        <f ca="1">+IF(OFFSET('Hygiene Data'!$H$11,0,10*ROW('Hygiene Data'!H105))="","",OFFSET('Hygiene Data'!$H$11,0,10*ROW('Hygiene Data'!H105)))</f>
        <v/>
      </c>
      <c r="EB111" s="392" t="str">
        <f ca="1">+IF(OFFSET('Hygiene Data'!$H$12,0,10*ROW('Hygiene Data'!H105))="","",OFFSET('Hygiene Data'!$H$12,0,10*ROW('Hygiene Data'!H105)))</f>
        <v/>
      </c>
      <c r="EC111" s="392" t="str">
        <f ca="1">+IF(OFFSET('Hygiene Data'!$H$13,0,10*ROW('Hygiene Data'!H105))="","",OFFSET('Hygiene Data'!$H$13,0,10*ROW('Hygiene Data'!H105)))</f>
        <v/>
      </c>
      <c r="ED111" s="392" t="str">
        <f ca="1">+IF(OFFSET('Hygiene Data'!$I$11,0,10*ROW('Hygiene Data'!I105))="","",OFFSET('Hygiene Data'!$I$11,0,10*ROW('Hygiene Data'!I105)))</f>
        <v/>
      </c>
      <c r="EE111" s="392" t="str">
        <f ca="1">+IF(OFFSET('Hygiene Data'!$I$12,0,10*ROW('Hygiene Data'!I105))="","",OFFSET('Hygiene Data'!$I$12,0,10*ROW('Hygiene Data'!I105)))</f>
        <v/>
      </c>
      <c r="EF111" s="392" t="str">
        <f ca="1">+IF(OFFSET('Hygiene Data'!$I$13,0,10*ROW('Hygiene Data'!I105))="","",OFFSET('Hygiene Data'!$I$13,0,10*ROW('Hygiene Data'!I105)))</f>
        <v/>
      </c>
    </row>
    <row r="112" spans="1:136" x14ac:dyDescent="0.25">
      <c r="A112" s="501" t="str">
        <f ca="1">+IF(OFFSET('Water Data'!$B$2,0,10*ROW('Water Data'!E106))="","",OFFSET('Water Data'!$B$2,0,10*ROW('Water Data'!E106)))</f>
        <v/>
      </c>
      <c r="B112" s="50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8" t="str">
        <f t="shared" ca="1" si="1"/>
        <v/>
      </c>
      <c r="D112" s="52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2" t="str">
        <f ca="1">+IF(OFFSET('Water Data'!$D$27,0,10*ROW('Water Data'!D106))="","",OFFSET('Water Data'!$D$27,0,10*ROW('Water Data'!D106)))</f>
        <v/>
      </c>
      <c r="BT112" s="392" t="str">
        <f ca="1">+IF(OFFSET('Water Data'!$D$28,0,10*ROW('Water Data'!D106))="","",OFFSET('Water Data'!$D$28,0,10*ROW('Water Data'!D106)))</f>
        <v/>
      </c>
      <c r="BU112" s="392" t="str">
        <f ca="1">+IF(OFFSET('Water Data'!$D$29,0,10*ROW('Water Data'!D106))="","",OFFSET('Water Data'!$D$29,0,10*ROW('Water Data'!D106)))</f>
        <v/>
      </c>
      <c r="BV112" s="392" t="str">
        <f ca="1">+IF(OFFSET('Water Data'!$E$27,0,10*ROW('Water Data'!E106))="","",OFFSET('Water Data'!$E$27,0,10*ROW('Water Data'!E106)))</f>
        <v/>
      </c>
      <c r="BW112" s="392" t="str">
        <f ca="1">+IF(OFFSET('Water Data'!$E$28,0,10*ROW('Water Data'!E106))="","",OFFSET('Water Data'!$E$28,0,10*ROW('Water Data'!E106)))</f>
        <v/>
      </c>
      <c r="BX112" s="392" t="str">
        <f ca="1">+IF(OFFSET('Water Data'!$E$29,0,10*ROW('Water Data'!E106))="","",OFFSET('Water Data'!$E$29,0,10*ROW('Water Data'!E106)))</f>
        <v/>
      </c>
      <c r="BY112" s="392" t="str">
        <f ca="1">+IF(OFFSET('Water Data'!$F$27,0,10*ROW('Water Data'!F106))="","",OFFSET('Water Data'!$F$27,0,10*ROW('Water Data'!F106)))</f>
        <v/>
      </c>
      <c r="BZ112" s="392" t="str">
        <f ca="1">+IF(OFFSET('Water Data'!$F$28,0,10*ROW('Water Data'!F106))="","",OFFSET('Water Data'!$F$28,0,10*ROW('Water Data'!F106)))</f>
        <v/>
      </c>
      <c r="CA112" s="392" t="str">
        <f ca="1">+IF(OFFSET('Water Data'!$F$29,0,10*ROW('Water Data'!F106))="","",OFFSET('Water Data'!$F$29,0,10*ROW('Water Data'!F106)))</f>
        <v/>
      </c>
      <c r="CB112" s="392" t="str">
        <f ca="1">+IF(OFFSET('Water Data'!$G$27,0,10*ROW('Water Data'!G106))="","",OFFSET('Water Data'!$G$27,0,10*ROW('Water Data'!G106)))</f>
        <v/>
      </c>
      <c r="CC112" s="392" t="str">
        <f ca="1">+IF(OFFSET('Water Data'!$G$28,0,10*ROW('Water Data'!G106))="","",OFFSET('Water Data'!$G$28,0,10*ROW('Water Data'!G106)))</f>
        <v/>
      </c>
      <c r="CD112" s="392" t="str">
        <f ca="1">+IF(OFFSET('Water Data'!$G$29,0,10*ROW('Water Data'!G106))="","",OFFSET('Water Data'!$G$29,0,10*ROW('Water Data'!G106)))</f>
        <v/>
      </c>
      <c r="CE112" s="392" t="str">
        <f ca="1">+IF(OFFSET('Water Data'!$H$27,0,10*ROW('Water Data'!H106))="","",OFFSET('Water Data'!$H$27,0,10*ROW('Water Data'!H106)))</f>
        <v/>
      </c>
      <c r="CF112" s="392" t="str">
        <f ca="1">+IF(OFFSET('Water Data'!$H$28,0,10*ROW('Water Data'!H106))="","",OFFSET('Water Data'!$H$28,0,10*ROW('Water Data'!H106)))</f>
        <v/>
      </c>
      <c r="CG112" s="392" t="str">
        <f ca="1">+IF(OFFSET('Water Data'!$H$29,0,10*ROW('Water Data'!H106))="","",OFFSET('Water Data'!$H$29,0,10*ROW('Water Data'!H106)))</f>
        <v/>
      </c>
      <c r="CH112" s="392" t="str">
        <f ca="1">+IF(OFFSET('Water Data'!$I$27,0,10*ROW('Water Data'!I106))="","",OFFSET('Water Data'!$I$27,0,10*ROW('Water Data'!I106)))</f>
        <v/>
      </c>
      <c r="CI112" s="392" t="str">
        <f ca="1">+IF(OFFSET('Water Data'!$I$28,0,10*ROW('Water Data'!I106))="","",OFFSET('Water Data'!$I$28,0,10*ROW('Water Data'!I106)))</f>
        <v/>
      </c>
      <c r="CJ112" s="392" t="str">
        <f ca="1">+IF(OFFSET('Water Data'!$I$29,0,10*ROW('Water Data'!I106))="","",OFFSET('Water Data'!$I$29,0,10*ROW('Water Data'!I106)))</f>
        <v/>
      </c>
      <c r="CK112" s="392" t="str">
        <f ca="1">+IF(OFFSET('Sanitation Data'!$D$28,0,10*ROW('Sanitation Data'!D106))="","",OFFSET('Sanitation Data'!$D$28,0,10*ROW('Sanitation Data'!D106)))</f>
        <v/>
      </c>
      <c r="CL112" s="392" t="str">
        <f ca="1">+IF(OFFSET('Sanitation Data'!$D$29,0,10*ROW('Sanitation Data'!D106))="","",OFFSET('Sanitation Data'!$D$29,0,10*ROW('Sanitation Data'!D106)))</f>
        <v/>
      </c>
      <c r="CM112" s="392" t="str">
        <f ca="1">+IF(OFFSET('Sanitation Data'!$D$30,0,10*ROW('Sanitation Data'!D106))="","",OFFSET('Sanitation Data'!$D$30,0,10*ROW('Sanitation Data'!D106)))</f>
        <v/>
      </c>
      <c r="CN112" s="392" t="str">
        <f ca="1">+IF(OFFSET('Sanitation Data'!$D$31,0,10*ROW('Sanitation Data'!D106))="","",OFFSET('Sanitation Data'!$D$31,0,10*ROW('Sanitation Data'!D106)))</f>
        <v/>
      </c>
      <c r="CO112" s="392" t="str">
        <f ca="1">+IF(OFFSET('Sanitation Data'!$D$32,0,10*ROW('Sanitation Data'!D106))="","",OFFSET('Sanitation Data'!$D$32,0,10*ROW('Sanitation Data'!D106)))</f>
        <v/>
      </c>
      <c r="CP112" s="392" t="str">
        <f ca="1">+IF(OFFSET('Sanitation Data'!$E$28,0,10*ROW('Sanitation Data'!E106))="","",OFFSET('Sanitation Data'!$E$28,0,10*ROW('Sanitation Data'!E106)))</f>
        <v/>
      </c>
      <c r="CQ112" s="392" t="str">
        <f ca="1">+IF(OFFSET('Sanitation Data'!$E$29,0,10*ROW('Sanitation Data'!E106))="","",OFFSET('Sanitation Data'!$E$29,0,10*ROW('Sanitation Data'!E106)))</f>
        <v/>
      </c>
      <c r="CR112" s="392" t="str">
        <f ca="1">+IF(OFFSET('Sanitation Data'!$E$30,0,10*ROW('Sanitation Data'!E106))="","",OFFSET('Sanitation Data'!$E$30,0,10*ROW('Sanitation Data'!E106)))</f>
        <v/>
      </c>
      <c r="CS112" s="392" t="str">
        <f ca="1">+IF(OFFSET('Sanitation Data'!$E$31,0,10*ROW('Sanitation Data'!E106))="","",OFFSET('Sanitation Data'!$E$31,0,10*ROW('Sanitation Data'!E106)))</f>
        <v/>
      </c>
      <c r="CT112" s="392" t="str">
        <f ca="1">+IF(OFFSET('Sanitation Data'!$E$32,0,10*ROW('Sanitation Data'!E106))="","",OFFSET('Sanitation Data'!$E$32,0,10*ROW('Sanitation Data'!E106)))</f>
        <v/>
      </c>
      <c r="CU112" s="392" t="str">
        <f ca="1">+IF(OFFSET('Sanitation Data'!$F$28,0,10*ROW('Sanitation Data'!F106))="","",OFFSET('Sanitation Data'!$F$28,0,10*ROW('Sanitation Data'!F106)))</f>
        <v/>
      </c>
      <c r="CV112" s="392" t="str">
        <f ca="1">+IF(OFFSET('Sanitation Data'!$F$29,0,10*ROW('Sanitation Data'!F106))="","",OFFSET('Sanitation Data'!$F$29,0,10*ROW('Sanitation Data'!F106)))</f>
        <v/>
      </c>
      <c r="CW112" s="392" t="str">
        <f ca="1">+IF(OFFSET('Sanitation Data'!$F$30,0,10*ROW('Sanitation Data'!F106))="","",OFFSET('Sanitation Data'!$F$30,0,10*ROW('Sanitation Data'!F106)))</f>
        <v/>
      </c>
      <c r="CX112" s="392" t="str">
        <f ca="1">+IF(OFFSET('Sanitation Data'!$F$31,0,10*ROW('Sanitation Data'!F106))="","",OFFSET('Sanitation Data'!$F$31,0,10*ROW('Sanitation Data'!F106)))</f>
        <v/>
      </c>
      <c r="CY112" s="392" t="str">
        <f ca="1">+IF(OFFSET('Sanitation Data'!$F$32,0,10*ROW('Sanitation Data'!F106))="","",OFFSET('Sanitation Data'!$F$32,0,10*ROW('Sanitation Data'!F106)))</f>
        <v/>
      </c>
      <c r="CZ112" s="392" t="str">
        <f ca="1">+IF(OFFSET('Sanitation Data'!$G$28,0,10*ROW('Sanitation Data'!G106))="","",OFFSET('Sanitation Data'!$G$28,0,10*ROW('Sanitation Data'!G106)))</f>
        <v/>
      </c>
      <c r="DA112" s="392" t="str">
        <f ca="1">+IF(OFFSET('Sanitation Data'!$G$29,0,10*ROW('Sanitation Data'!G106))="","",OFFSET('Sanitation Data'!$G$29,0,10*ROW('Sanitation Data'!G106)))</f>
        <v/>
      </c>
      <c r="DB112" s="392" t="str">
        <f ca="1">+IF(OFFSET('Sanitation Data'!$G$30,0,10*ROW('Sanitation Data'!G106))="","",OFFSET('Sanitation Data'!$G$30,0,10*ROW('Sanitation Data'!G106)))</f>
        <v/>
      </c>
      <c r="DC112" s="392" t="str">
        <f ca="1">+IF(OFFSET('Sanitation Data'!$G$31,0,10*ROW('Sanitation Data'!G106))="","",OFFSET('Sanitation Data'!$G$31,0,10*ROW('Sanitation Data'!G106)))</f>
        <v/>
      </c>
      <c r="DD112" s="392" t="str">
        <f ca="1">+IF(OFFSET('Sanitation Data'!$G$32,0,10*ROW('Sanitation Data'!G106))="","",OFFSET('Sanitation Data'!$G$32,0,10*ROW('Sanitation Data'!G106)))</f>
        <v/>
      </c>
      <c r="DE112" s="392" t="str">
        <f ca="1">+IF(OFFSET('Sanitation Data'!$H$28,0,10*ROW('Sanitation Data'!H106))="","",OFFSET('Sanitation Data'!$H$28,0,10*ROW('Sanitation Data'!H106)))</f>
        <v/>
      </c>
      <c r="DF112" s="392" t="str">
        <f ca="1">+IF(OFFSET('Sanitation Data'!$H$29,0,10*ROW('Sanitation Data'!H106))="","",OFFSET('Sanitation Data'!$H$29,0,10*ROW('Sanitation Data'!H106)))</f>
        <v/>
      </c>
      <c r="DG112" s="392" t="str">
        <f ca="1">+IF(OFFSET('Sanitation Data'!$H$30,0,10*ROW('Sanitation Data'!H106))="","",OFFSET('Sanitation Data'!$H$30,0,10*ROW('Sanitation Data'!H106)))</f>
        <v/>
      </c>
      <c r="DH112" s="392" t="str">
        <f ca="1">+IF(OFFSET('Sanitation Data'!$H$31,0,10*ROW('Sanitation Data'!H106))="","",OFFSET('Sanitation Data'!$H$31,0,10*ROW('Sanitation Data'!H106)))</f>
        <v/>
      </c>
      <c r="DI112" s="392" t="str">
        <f ca="1">+IF(OFFSET('Sanitation Data'!$H$32,0,10*ROW('Sanitation Data'!H106))="","",OFFSET('Sanitation Data'!$H$32,0,10*ROW('Sanitation Data'!H106)))</f>
        <v/>
      </c>
      <c r="DJ112" s="392" t="str">
        <f ca="1">+IF(OFFSET('Sanitation Data'!$I$28,0,10*ROW('Sanitation Data'!I106))="","",OFFSET('Sanitation Data'!$I$28,0,10*ROW('Sanitation Data'!I106)))</f>
        <v/>
      </c>
      <c r="DK112" s="392" t="str">
        <f ca="1">+IF(OFFSET('Sanitation Data'!$I$29,0,10*ROW('Sanitation Data'!I106))="","",OFFSET('Sanitation Data'!$I$29,0,10*ROW('Sanitation Data'!I106)))</f>
        <v/>
      </c>
      <c r="DL112" s="392" t="str">
        <f ca="1">+IF(OFFSET('Sanitation Data'!$I$30,0,10*ROW('Sanitation Data'!I106))="","",OFFSET('Sanitation Data'!$I$30,0,10*ROW('Sanitation Data'!I106)))</f>
        <v/>
      </c>
      <c r="DM112" s="392" t="str">
        <f ca="1">+IF(OFFSET('Sanitation Data'!$I$31,0,10*ROW('Sanitation Data'!I106))="","",OFFSET('Sanitation Data'!$I$31,0,10*ROW('Sanitation Data'!I106)))</f>
        <v/>
      </c>
      <c r="DN112" s="392" t="str">
        <f ca="1">+IF(OFFSET('Sanitation Data'!$I$32,0,10*ROW('Sanitation Data'!I106))="","",OFFSET('Sanitation Data'!$I$32,0,10*ROW('Sanitation Data'!I106)))</f>
        <v/>
      </c>
      <c r="DO112" s="392" t="str">
        <f ca="1">+IF(OFFSET('Hygiene Data'!$D$11,0,10*ROW('Hygiene Data'!D106))="","",OFFSET('Hygiene Data'!$D$11,0,10*ROW('Hygiene Data'!D106)))</f>
        <v/>
      </c>
      <c r="DP112" s="392" t="str">
        <f ca="1">+IF(OFFSET('Hygiene Data'!$D$12,0,10*ROW('Hygiene Data'!D106))="","",OFFSET('Hygiene Data'!$D$12,0,10*ROW('Hygiene Data'!D106)))</f>
        <v/>
      </c>
      <c r="DQ112" s="392" t="str">
        <f ca="1">+IF(OFFSET('Hygiene Data'!$D$13,0,10*ROW('Hygiene Data'!D106))="","",OFFSET('Hygiene Data'!$D$13,0,10*ROW('Hygiene Data'!D106)))</f>
        <v/>
      </c>
      <c r="DR112" s="392" t="str">
        <f ca="1">+IF(OFFSET('Hygiene Data'!$E$11,0,10*ROW('Hygiene Data'!E106))="","",OFFSET('Hygiene Data'!$E$11,0,10*ROW('Hygiene Data'!E106)))</f>
        <v/>
      </c>
      <c r="DS112" s="392" t="str">
        <f ca="1">+IF(OFFSET('Hygiene Data'!$E$12,0,10*ROW('Hygiene Data'!E106))="","",OFFSET('Hygiene Data'!$E$12,0,10*ROW('Hygiene Data'!E106)))</f>
        <v/>
      </c>
      <c r="DT112" s="392" t="str">
        <f ca="1">+IF(OFFSET('Hygiene Data'!$E$13,0,10*ROW('Hygiene Data'!E106))="","",OFFSET('Hygiene Data'!$E$13,0,10*ROW('Hygiene Data'!E106)))</f>
        <v/>
      </c>
      <c r="DU112" s="392" t="str">
        <f ca="1">+IF(OFFSET('Hygiene Data'!$F$11,0,10*ROW('Hygiene Data'!F106))="","",OFFSET('Hygiene Data'!$F$11,0,10*ROW('Hygiene Data'!F106)))</f>
        <v/>
      </c>
      <c r="DV112" s="392" t="str">
        <f ca="1">+IF(OFFSET('Hygiene Data'!$F$12,0,10*ROW('Hygiene Data'!F106))="","",OFFSET('Hygiene Data'!$F$12,0,10*ROW('Hygiene Data'!F106)))</f>
        <v/>
      </c>
      <c r="DW112" s="392" t="str">
        <f ca="1">+IF(OFFSET('Hygiene Data'!$F$13,0,10*ROW('Hygiene Data'!F106))="","",OFFSET('Hygiene Data'!$F$13,0,10*ROW('Hygiene Data'!F106)))</f>
        <v/>
      </c>
      <c r="DX112" s="392" t="str">
        <f ca="1">+IF(OFFSET('Hygiene Data'!$G$11,0,10*ROW('Hygiene Data'!G106))="","",OFFSET('Hygiene Data'!$G$11,0,10*ROW('Hygiene Data'!G106)))</f>
        <v/>
      </c>
      <c r="DY112" s="392" t="str">
        <f ca="1">+IF(OFFSET('Hygiene Data'!$G$12,0,10*ROW('Hygiene Data'!G106))="","",OFFSET('Hygiene Data'!$G$12,0,10*ROW('Hygiene Data'!G106)))</f>
        <v/>
      </c>
      <c r="DZ112" s="392" t="str">
        <f ca="1">+IF(OFFSET('Hygiene Data'!$G$13,0,10*ROW('Hygiene Data'!G106))="","",OFFSET('Hygiene Data'!$G$13,0,10*ROW('Hygiene Data'!G106)))</f>
        <v/>
      </c>
      <c r="EA112" s="392" t="str">
        <f ca="1">+IF(OFFSET('Hygiene Data'!$H$11,0,10*ROW('Hygiene Data'!H106))="","",OFFSET('Hygiene Data'!$H$11,0,10*ROW('Hygiene Data'!H106)))</f>
        <v/>
      </c>
      <c r="EB112" s="392" t="str">
        <f ca="1">+IF(OFFSET('Hygiene Data'!$H$12,0,10*ROW('Hygiene Data'!H106))="","",OFFSET('Hygiene Data'!$H$12,0,10*ROW('Hygiene Data'!H106)))</f>
        <v/>
      </c>
      <c r="EC112" s="392" t="str">
        <f ca="1">+IF(OFFSET('Hygiene Data'!$H$13,0,10*ROW('Hygiene Data'!H106))="","",OFFSET('Hygiene Data'!$H$13,0,10*ROW('Hygiene Data'!H106)))</f>
        <v/>
      </c>
      <c r="ED112" s="392" t="str">
        <f ca="1">+IF(OFFSET('Hygiene Data'!$I$11,0,10*ROW('Hygiene Data'!I106))="","",OFFSET('Hygiene Data'!$I$11,0,10*ROW('Hygiene Data'!I106)))</f>
        <v/>
      </c>
      <c r="EE112" s="392" t="str">
        <f ca="1">+IF(OFFSET('Hygiene Data'!$I$12,0,10*ROW('Hygiene Data'!I106))="","",OFFSET('Hygiene Data'!$I$12,0,10*ROW('Hygiene Data'!I106)))</f>
        <v/>
      </c>
      <c r="EF112" s="392" t="str">
        <f ca="1">+IF(OFFSET('Hygiene Data'!$I$13,0,10*ROW('Hygiene Data'!I106))="","",OFFSET('Hygiene Data'!$I$13,0,10*ROW('Hygiene Data'!I106)))</f>
        <v/>
      </c>
    </row>
    <row r="113" spans="1:136" x14ac:dyDescent="0.25">
      <c r="A113" s="501" t="str">
        <f ca="1">+IF(OFFSET('Water Data'!$B$2,0,10*ROW('Water Data'!E107))="","",OFFSET('Water Data'!$B$2,0,10*ROW('Water Data'!E107)))</f>
        <v/>
      </c>
      <c r="B113" s="50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8" t="str">
        <f t="shared" ca="1" si="1"/>
        <v/>
      </c>
      <c r="D113" s="52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2" t="str">
        <f ca="1">+IF(OFFSET('Water Data'!$D$27,0,10*ROW('Water Data'!D107))="","",OFFSET('Water Data'!$D$27,0,10*ROW('Water Data'!D107)))</f>
        <v/>
      </c>
      <c r="BT113" s="392" t="str">
        <f ca="1">+IF(OFFSET('Water Data'!$D$28,0,10*ROW('Water Data'!D107))="","",OFFSET('Water Data'!$D$28,0,10*ROW('Water Data'!D107)))</f>
        <v/>
      </c>
      <c r="BU113" s="392" t="str">
        <f ca="1">+IF(OFFSET('Water Data'!$D$29,0,10*ROW('Water Data'!D107))="","",OFFSET('Water Data'!$D$29,0,10*ROW('Water Data'!D107)))</f>
        <v/>
      </c>
      <c r="BV113" s="392" t="str">
        <f ca="1">+IF(OFFSET('Water Data'!$E$27,0,10*ROW('Water Data'!E107))="","",OFFSET('Water Data'!$E$27,0,10*ROW('Water Data'!E107)))</f>
        <v/>
      </c>
      <c r="BW113" s="392" t="str">
        <f ca="1">+IF(OFFSET('Water Data'!$E$28,0,10*ROW('Water Data'!E107))="","",OFFSET('Water Data'!$E$28,0,10*ROW('Water Data'!E107)))</f>
        <v/>
      </c>
      <c r="BX113" s="392" t="str">
        <f ca="1">+IF(OFFSET('Water Data'!$E$29,0,10*ROW('Water Data'!E107))="","",OFFSET('Water Data'!$E$29,0,10*ROW('Water Data'!E107)))</f>
        <v/>
      </c>
      <c r="BY113" s="392" t="str">
        <f ca="1">+IF(OFFSET('Water Data'!$F$27,0,10*ROW('Water Data'!F107))="","",OFFSET('Water Data'!$F$27,0,10*ROW('Water Data'!F107)))</f>
        <v/>
      </c>
      <c r="BZ113" s="392" t="str">
        <f ca="1">+IF(OFFSET('Water Data'!$F$28,0,10*ROW('Water Data'!F107))="","",OFFSET('Water Data'!$F$28,0,10*ROW('Water Data'!F107)))</f>
        <v/>
      </c>
      <c r="CA113" s="392" t="str">
        <f ca="1">+IF(OFFSET('Water Data'!$F$29,0,10*ROW('Water Data'!F107))="","",OFFSET('Water Data'!$F$29,0,10*ROW('Water Data'!F107)))</f>
        <v/>
      </c>
      <c r="CB113" s="392" t="str">
        <f ca="1">+IF(OFFSET('Water Data'!$G$27,0,10*ROW('Water Data'!G107))="","",OFFSET('Water Data'!$G$27,0,10*ROW('Water Data'!G107)))</f>
        <v/>
      </c>
      <c r="CC113" s="392" t="str">
        <f ca="1">+IF(OFFSET('Water Data'!$G$28,0,10*ROW('Water Data'!G107))="","",OFFSET('Water Data'!$G$28,0,10*ROW('Water Data'!G107)))</f>
        <v/>
      </c>
      <c r="CD113" s="392" t="str">
        <f ca="1">+IF(OFFSET('Water Data'!$G$29,0,10*ROW('Water Data'!G107))="","",OFFSET('Water Data'!$G$29,0,10*ROW('Water Data'!G107)))</f>
        <v/>
      </c>
      <c r="CE113" s="392" t="str">
        <f ca="1">+IF(OFFSET('Water Data'!$H$27,0,10*ROW('Water Data'!H107))="","",OFFSET('Water Data'!$H$27,0,10*ROW('Water Data'!H107)))</f>
        <v/>
      </c>
      <c r="CF113" s="392" t="str">
        <f ca="1">+IF(OFFSET('Water Data'!$H$28,0,10*ROW('Water Data'!H107))="","",OFFSET('Water Data'!$H$28,0,10*ROW('Water Data'!H107)))</f>
        <v/>
      </c>
      <c r="CG113" s="392" t="str">
        <f ca="1">+IF(OFFSET('Water Data'!$H$29,0,10*ROW('Water Data'!H107))="","",OFFSET('Water Data'!$H$29,0,10*ROW('Water Data'!H107)))</f>
        <v/>
      </c>
      <c r="CH113" s="392" t="str">
        <f ca="1">+IF(OFFSET('Water Data'!$I$27,0,10*ROW('Water Data'!I107))="","",OFFSET('Water Data'!$I$27,0,10*ROW('Water Data'!I107)))</f>
        <v/>
      </c>
      <c r="CI113" s="392" t="str">
        <f ca="1">+IF(OFFSET('Water Data'!$I$28,0,10*ROW('Water Data'!I107))="","",OFFSET('Water Data'!$I$28,0,10*ROW('Water Data'!I107)))</f>
        <v/>
      </c>
      <c r="CJ113" s="392" t="str">
        <f ca="1">+IF(OFFSET('Water Data'!$I$29,0,10*ROW('Water Data'!I107))="","",OFFSET('Water Data'!$I$29,0,10*ROW('Water Data'!I107)))</f>
        <v/>
      </c>
      <c r="CK113" s="392" t="str">
        <f ca="1">+IF(OFFSET('Sanitation Data'!$D$28,0,10*ROW('Sanitation Data'!D107))="","",OFFSET('Sanitation Data'!$D$28,0,10*ROW('Sanitation Data'!D107)))</f>
        <v/>
      </c>
      <c r="CL113" s="392" t="str">
        <f ca="1">+IF(OFFSET('Sanitation Data'!$D$29,0,10*ROW('Sanitation Data'!D107))="","",OFFSET('Sanitation Data'!$D$29,0,10*ROW('Sanitation Data'!D107)))</f>
        <v/>
      </c>
      <c r="CM113" s="392" t="str">
        <f ca="1">+IF(OFFSET('Sanitation Data'!$D$30,0,10*ROW('Sanitation Data'!D107))="","",OFFSET('Sanitation Data'!$D$30,0,10*ROW('Sanitation Data'!D107)))</f>
        <v/>
      </c>
      <c r="CN113" s="392" t="str">
        <f ca="1">+IF(OFFSET('Sanitation Data'!$D$31,0,10*ROW('Sanitation Data'!D107))="","",OFFSET('Sanitation Data'!$D$31,0,10*ROW('Sanitation Data'!D107)))</f>
        <v/>
      </c>
      <c r="CO113" s="392" t="str">
        <f ca="1">+IF(OFFSET('Sanitation Data'!$D$32,0,10*ROW('Sanitation Data'!D107))="","",OFFSET('Sanitation Data'!$D$32,0,10*ROW('Sanitation Data'!D107)))</f>
        <v/>
      </c>
      <c r="CP113" s="392" t="str">
        <f ca="1">+IF(OFFSET('Sanitation Data'!$E$28,0,10*ROW('Sanitation Data'!E107))="","",OFFSET('Sanitation Data'!$E$28,0,10*ROW('Sanitation Data'!E107)))</f>
        <v/>
      </c>
      <c r="CQ113" s="392" t="str">
        <f ca="1">+IF(OFFSET('Sanitation Data'!$E$29,0,10*ROW('Sanitation Data'!E107))="","",OFFSET('Sanitation Data'!$E$29,0,10*ROW('Sanitation Data'!E107)))</f>
        <v/>
      </c>
      <c r="CR113" s="392" t="str">
        <f ca="1">+IF(OFFSET('Sanitation Data'!$E$30,0,10*ROW('Sanitation Data'!E107))="","",OFFSET('Sanitation Data'!$E$30,0,10*ROW('Sanitation Data'!E107)))</f>
        <v/>
      </c>
      <c r="CS113" s="392" t="str">
        <f ca="1">+IF(OFFSET('Sanitation Data'!$E$31,0,10*ROW('Sanitation Data'!E107))="","",OFFSET('Sanitation Data'!$E$31,0,10*ROW('Sanitation Data'!E107)))</f>
        <v/>
      </c>
      <c r="CT113" s="392" t="str">
        <f ca="1">+IF(OFFSET('Sanitation Data'!$E$32,0,10*ROW('Sanitation Data'!E107))="","",OFFSET('Sanitation Data'!$E$32,0,10*ROW('Sanitation Data'!E107)))</f>
        <v/>
      </c>
      <c r="CU113" s="392" t="str">
        <f ca="1">+IF(OFFSET('Sanitation Data'!$F$28,0,10*ROW('Sanitation Data'!F107))="","",OFFSET('Sanitation Data'!$F$28,0,10*ROW('Sanitation Data'!F107)))</f>
        <v/>
      </c>
      <c r="CV113" s="392" t="str">
        <f ca="1">+IF(OFFSET('Sanitation Data'!$F$29,0,10*ROW('Sanitation Data'!F107))="","",OFFSET('Sanitation Data'!$F$29,0,10*ROW('Sanitation Data'!F107)))</f>
        <v/>
      </c>
      <c r="CW113" s="392" t="str">
        <f ca="1">+IF(OFFSET('Sanitation Data'!$F$30,0,10*ROW('Sanitation Data'!F107))="","",OFFSET('Sanitation Data'!$F$30,0,10*ROW('Sanitation Data'!F107)))</f>
        <v/>
      </c>
      <c r="CX113" s="392" t="str">
        <f ca="1">+IF(OFFSET('Sanitation Data'!$F$31,0,10*ROW('Sanitation Data'!F107))="","",OFFSET('Sanitation Data'!$F$31,0,10*ROW('Sanitation Data'!F107)))</f>
        <v/>
      </c>
      <c r="CY113" s="392" t="str">
        <f ca="1">+IF(OFFSET('Sanitation Data'!$F$32,0,10*ROW('Sanitation Data'!F107))="","",OFFSET('Sanitation Data'!$F$32,0,10*ROW('Sanitation Data'!F107)))</f>
        <v/>
      </c>
      <c r="CZ113" s="392" t="str">
        <f ca="1">+IF(OFFSET('Sanitation Data'!$G$28,0,10*ROW('Sanitation Data'!G107))="","",OFFSET('Sanitation Data'!$G$28,0,10*ROW('Sanitation Data'!G107)))</f>
        <v/>
      </c>
      <c r="DA113" s="392" t="str">
        <f ca="1">+IF(OFFSET('Sanitation Data'!$G$29,0,10*ROW('Sanitation Data'!G107))="","",OFFSET('Sanitation Data'!$G$29,0,10*ROW('Sanitation Data'!G107)))</f>
        <v/>
      </c>
      <c r="DB113" s="392" t="str">
        <f ca="1">+IF(OFFSET('Sanitation Data'!$G$30,0,10*ROW('Sanitation Data'!G107))="","",OFFSET('Sanitation Data'!$G$30,0,10*ROW('Sanitation Data'!G107)))</f>
        <v/>
      </c>
      <c r="DC113" s="392" t="str">
        <f ca="1">+IF(OFFSET('Sanitation Data'!$G$31,0,10*ROW('Sanitation Data'!G107))="","",OFFSET('Sanitation Data'!$G$31,0,10*ROW('Sanitation Data'!G107)))</f>
        <v/>
      </c>
      <c r="DD113" s="392" t="str">
        <f ca="1">+IF(OFFSET('Sanitation Data'!$G$32,0,10*ROW('Sanitation Data'!G107))="","",OFFSET('Sanitation Data'!$G$32,0,10*ROW('Sanitation Data'!G107)))</f>
        <v/>
      </c>
      <c r="DE113" s="392" t="str">
        <f ca="1">+IF(OFFSET('Sanitation Data'!$H$28,0,10*ROW('Sanitation Data'!H107))="","",OFFSET('Sanitation Data'!$H$28,0,10*ROW('Sanitation Data'!H107)))</f>
        <v/>
      </c>
      <c r="DF113" s="392" t="str">
        <f ca="1">+IF(OFFSET('Sanitation Data'!$H$29,0,10*ROW('Sanitation Data'!H107))="","",OFFSET('Sanitation Data'!$H$29,0,10*ROW('Sanitation Data'!H107)))</f>
        <v/>
      </c>
      <c r="DG113" s="392" t="str">
        <f ca="1">+IF(OFFSET('Sanitation Data'!$H$30,0,10*ROW('Sanitation Data'!H107))="","",OFFSET('Sanitation Data'!$H$30,0,10*ROW('Sanitation Data'!H107)))</f>
        <v/>
      </c>
      <c r="DH113" s="392" t="str">
        <f ca="1">+IF(OFFSET('Sanitation Data'!$H$31,0,10*ROW('Sanitation Data'!H107))="","",OFFSET('Sanitation Data'!$H$31,0,10*ROW('Sanitation Data'!H107)))</f>
        <v/>
      </c>
      <c r="DI113" s="392" t="str">
        <f ca="1">+IF(OFFSET('Sanitation Data'!$H$32,0,10*ROW('Sanitation Data'!H107))="","",OFFSET('Sanitation Data'!$H$32,0,10*ROW('Sanitation Data'!H107)))</f>
        <v/>
      </c>
      <c r="DJ113" s="392" t="str">
        <f ca="1">+IF(OFFSET('Sanitation Data'!$I$28,0,10*ROW('Sanitation Data'!I107))="","",OFFSET('Sanitation Data'!$I$28,0,10*ROW('Sanitation Data'!I107)))</f>
        <v/>
      </c>
      <c r="DK113" s="392" t="str">
        <f ca="1">+IF(OFFSET('Sanitation Data'!$I$29,0,10*ROW('Sanitation Data'!I107))="","",OFFSET('Sanitation Data'!$I$29,0,10*ROW('Sanitation Data'!I107)))</f>
        <v/>
      </c>
      <c r="DL113" s="392" t="str">
        <f ca="1">+IF(OFFSET('Sanitation Data'!$I$30,0,10*ROW('Sanitation Data'!I107))="","",OFFSET('Sanitation Data'!$I$30,0,10*ROW('Sanitation Data'!I107)))</f>
        <v/>
      </c>
      <c r="DM113" s="392" t="str">
        <f ca="1">+IF(OFFSET('Sanitation Data'!$I$31,0,10*ROW('Sanitation Data'!I107))="","",OFFSET('Sanitation Data'!$I$31,0,10*ROW('Sanitation Data'!I107)))</f>
        <v/>
      </c>
      <c r="DN113" s="392" t="str">
        <f ca="1">+IF(OFFSET('Sanitation Data'!$I$32,0,10*ROW('Sanitation Data'!I107))="","",OFFSET('Sanitation Data'!$I$32,0,10*ROW('Sanitation Data'!I107)))</f>
        <v/>
      </c>
      <c r="DO113" s="392" t="str">
        <f ca="1">+IF(OFFSET('Hygiene Data'!$D$11,0,10*ROW('Hygiene Data'!D107))="","",OFFSET('Hygiene Data'!$D$11,0,10*ROW('Hygiene Data'!D107)))</f>
        <v/>
      </c>
      <c r="DP113" s="392" t="str">
        <f ca="1">+IF(OFFSET('Hygiene Data'!$D$12,0,10*ROW('Hygiene Data'!D107))="","",OFFSET('Hygiene Data'!$D$12,0,10*ROW('Hygiene Data'!D107)))</f>
        <v/>
      </c>
      <c r="DQ113" s="392" t="str">
        <f ca="1">+IF(OFFSET('Hygiene Data'!$D$13,0,10*ROW('Hygiene Data'!D107))="","",OFFSET('Hygiene Data'!$D$13,0,10*ROW('Hygiene Data'!D107)))</f>
        <v/>
      </c>
      <c r="DR113" s="392" t="str">
        <f ca="1">+IF(OFFSET('Hygiene Data'!$E$11,0,10*ROW('Hygiene Data'!E107))="","",OFFSET('Hygiene Data'!$E$11,0,10*ROW('Hygiene Data'!E107)))</f>
        <v/>
      </c>
      <c r="DS113" s="392" t="str">
        <f ca="1">+IF(OFFSET('Hygiene Data'!$E$12,0,10*ROW('Hygiene Data'!E107))="","",OFFSET('Hygiene Data'!$E$12,0,10*ROW('Hygiene Data'!E107)))</f>
        <v/>
      </c>
      <c r="DT113" s="392" t="str">
        <f ca="1">+IF(OFFSET('Hygiene Data'!$E$13,0,10*ROW('Hygiene Data'!E107))="","",OFFSET('Hygiene Data'!$E$13,0,10*ROW('Hygiene Data'!E107)))</f>
        <v/>
      </c>
      <c r="DU113" s="392" t="str">
        <f ca="1">+IF(OFFSET('Hygiene Data'!$F$11,0,10*ROW('Hygiene Data'!F107))="","",OFFSET('Hygiene Data'!$F$11,0,10*ROW('Hygiene Data'!F107)))</f>
        <v/>
      </c>
      <c r="DV113" s="392" t="str">
        <f ca="1">+IF(OFFSET('Hygiene Data'!$F$12,0,10*ROW('Hygiene Data'!F107))="","",OFFSET('Hygiene Data'!$F$12,0,10*ROW('Hygiene Data'!F107)))</f>
        <v/>
      </c>
      <c r="DW113" s="392" t="str">
        <f ca="1">+IF(OFFSET('Hygiene Data'!$F$13,0,10*ROW('Hygiene Data'!F107))="","",OFFSET('Hygiene Data'!$F$13,0,10*ROW('Hygiene Data'!F107)))</f>
        <v/>
      </c>
      <c r="DX113" s="392" t="str">
        <f ca="1">+IF(OFFSET('Hygiene Data'!$G$11,0,10*ROW('Hygiene Data'!G107))="","",OFFSET('Hygiene Data'!$G$11,0,10*ROW('Hygiene Data'!G107)))</f>
        <v/>
      </c>
      <c r="DY113" s="392" t="str">
        <f ca="1">+IF(OFFSET('Hygiene Data'!$G$12,0,10*ROW('Hygiene Data'!G107))="","",OFFSET('Hygiene Data'!$G$12,0,10*ROW('Hygiene Data'!G107)))</f>
        <v/>
      </c>
      <c r="DZ113" s="392" t="str">
        <f ca="1">+IF(OFFSET('Hygiene Data'!$G$13,0,10*ROW('Hygiene Data'!G107))="","",OFFSET('Hygiene Data'!$G$13,0,10*ROW('Hygiene Data'!G107)))</f>
        <v/>
      </c>
      <c r="EA113" s="392" t="str">
        <f ca="1">+IF(OFFSET('Hygiene Data'!$H$11,0,10*ROW('Hygiene Data'!H107))="","",OFFSET('Hygiene Data'!$H$11,0,10*ROW('Hygiene Data'!H107)))</f>
        <v/>
      </c>
      <c r="EB113" s="392" t="str">
        <f ca="1">+IF(OFFSET('Hygiene Data'!$H$12,0,10*ROW('Hygiene Data'!H107))="","",OFFSET('Hygiene Data'!$H$12,0,10*ROW('Hygiene Data'!H107)))</f>
        <v/>
      </c>
      <c r="EC113" s="392" t="str">
        <f ca="1">+IF(OFFSET('Hygiene Data'!$H$13,0,10*ROW('Hygiene Data'!H107))="","",OFFSET('Hygiene Data'!$H$13,0,10*ROW('Hygiene Data'!H107)))</f>
        <v/>
      </c>
      <c r="ED113" s="392" t="str">
        <f ca="1">+IF(OFFSET('Hygiene Data'!$I$11,0,10*ROW('Hygiene Data'!I107))="","",OFFSET('Hygiene Data'!$I$11,0,10*ROW('Hygiene Data'!I107)))</f>
        <v/>
      </c>
      <c r="EE113" s="392" t="str">
        <f ca="1">+IF(OFFSET('Hygiene Data'!$I$12,0,10*ROW('Hygiene Data'!I107))="","",OFFSET('Hygiene Data'!$I$12,0,10*ROW('Hygiene Data'!I107)))</f>
        <v/>
      </c>
      <c r="EF113" s="392" t="str">
        <f ca="1">+IF(OFFSET('Hygiene Data'!$I$13,0,10*ROW('Hygiene Data'!I107))="","",OFFSET('Hygiene Data'!$I$13,0,10*ROW('Hygiene Data'!I107)))</f>
        <v/>
      </c>
    </row>
    <row r="114" spans="1:136" x14ac:dyDescent="0.25">
      <c r="A114" s="501" t="str">
        <f ca="1">+IF(OFFSET('Water Data'!$B$2,0,10*ROW('Water Data'!E108))="","",OFFSET('Water Data'!$B$2,0,10*ROW('Water Data'!E108)))</f>
        <v/>
      </c>
      <c r="B114" s="50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8" t="str">
        <f t="shared" ca="1" si="1"/>
        <v/>
      </c>
      <c r="D114" s="52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2" t="str">
        <f ca="1">+IF(OFFSET('Water Data'!$D$27,0,10*ROW('Water Data'!D108))="","",OFFSET('Water Data'!$D$27,0,10*ROW('Water Data'!D108)))</f>
        <v/>
      </c>
      <c r="BT114" s="392" t="str">
        <f ca="1">+IF(OFFSET('Water Data'!$D$28,0,10*ROW('Water Data'!D108))="","",OFFSET('Water Data'!$D$28,0,10*ROW('Water Data'!D108)))</f>
        <v/>
      </c>
      <c r="BU114" s="392" t="str">
        <f ca="1">+IF(OFFSET('Water Data'!$D$29,0,10*ROW('Water Data'!D108))="","",OFFSET('Water Data'!$D$29,0,10*ROW('Water Data'!D108)))</f>
        <v/>
      </c>
      <c r="BV114" s="392" t="str">
        <f ca="1">+IF(OFFSET('Water Data'!$E$27,0,10*ROW('Water Data'!E108))="","",OFFSET('Water Data'!$E$27,0,10*ROW('Water Data'!E108)))</f>
        <v/>
      </c>
      <c r="BW114" s="392" t="str">
        <f ca="1">+IF(OFFSET('Water Data'!$E$28,0,10*ROW('Water Data'!E108))="","",OFFSET('Water Data'!$E$28,0,10*ROW('Water Data'!E108)))</f>
        <v/>
      </c>
      <c r="BX114" s="392" t="str">
        <f ca="1">+IF(OFFSET('Water Data'!$E$29,0,10*ROW('Water Data'!E108))="","",OFFSET('Water Data'!$E$29,0,10*ROW('Water Data'!E108)))</f>
        <v/>
      </c>
      <c r="BY114" s="392" t="str">
        <f ca="1">+IF(OFFSET('Water Data'!$F$27,0,10*ROW('Water Data'!F108))="","",OFFSET('Water Data'!$F$27,0,10*ROW('Water Data'!F108)))</f>
        <v/>
      </c>
      <c r="BZ114" s="392" t="str">
        <f ca="1">+IF(OFFSET('Water Data'!$F$28,0,10*ROW('Water Data'!F108))="","",OFFSET('Water Data'!$F$28,0,10*ROW('Water Data'!F108)))</f>
        <v/>
      </c>
      <c r="CA114" s="392" t="str">
        <f ca="1">+IF(OFFSET('Water Data'!$F$29,0,10*ROW('Water Data'!F108))="","",OFFSET('Water Data'!$F$29,0,10*ROW('Water Data'!F108)))</f>
        <v/>
      </c>
      <c r="CB114" s="392" t="str">
        <f ca="1">+IF(OFFSET('Water Data'!$G$27,0,10*ROW('Water Data'!G108))="","",OFFSET('Water Data'!$G$27,0,10*ROW('Water Data'!G108)))</f>
        <v/>
      </c>
      <c r="CC114" s="392" t="str">
        <f ca="1">+IF(OFFSET('Water Data'!$G$28,0,10*ROW('Water Data'!G108))="","",OFFSET('Water Data'!$G$28,0,10*ROW('Water Data'!G108)))</f>
        <v/>
      </c>
      <c r="CD114" s="392" t="str">
        <f ca="1">+IF(OFFSET('Water Data'!$G$29,0,10*ROW('Water Data'!G108))="","",OFFSET('Water Data'!$G$29,0,10*ROW('Water Data'!G108)))</f>
        <v/>
      </c>
      <c r="CE114" s="392" t="str">
        <f ca="1">+IF(OFFSET('Water Data'!$H$27,0,10*ROW('Water Data'!H108))="","",OFFSET('Water Data'!$H$27,0,10*ROW('Water Data'!H108)))</f>
        <v/>
      </c>
      <c r="CF114" s="392" t="str">
        <f ca="1">+IF(OFFSET('Water Data'!$H$28,0,10*ROW('Water Data'!H108))="","",OFFSET('Water Data'!$H$28,0,10*ROW('Water Data'!H108)))</f>
        <v/>
      </c>
      <c r="CG114" s="392" t="str">
        <f ca="1">+IF(OFFSET('Water Data'!$H$29,0,10*ROW('Water Data'!H108))="","",OFFSET('Water Data'!$H$29,0,10*ROW('Water Data'!H108)))</f>
        <v/>
      </c>
      <c r="CH114" s="392" t="str">
        <f ca="1">+IF(OFFSET('Water Data'!$I$27,0,10*ROW('Water Data'!I108))="","",OFFSET('Water Data'!$I$27,0,10*ROW('Water Data'!I108)))</f>
        <v/>
      </c>
      <c r="CI114" s="392" t="str">
        <f ca="1">+IF(OFFSET('Water Data'!$I$28,0,10*ROW('Water Data'!I108))="","",OFFSET('Water Data'!$I$28,0,10*ROW('Water Data'!I108)))</f>
        <v/>
      </c>
      <c r="CJ114" s="392" t="str">
        <f ca="1">+IF(OFFSET('Water Data'!$I$29,0,10*ROW('Water Data'!I108))="","",OFFSET('Water Data'!$I$29,0,10*ROW('Water Data'!I108)))</f>
        <v/>
      </c>
      <c r="CK114" s="392" t="str">
        <f ca="1">+IF(OFFSET('Sanitation Data'!$D$28,0,10*ROW('Sanitation Data'!D108))="","",OFFSET('Sanitation Data'!$D$28,0,10*ROW('Sanitation Data'!D108)))</f>
        <v/>
      </c>
      <c r="CL114" s="392" t="str">
        <f ca="1">+IF(OFFSET('Sanitation Data'!$D$29,0,10*ROW('Sanitation Data'!D108))="","",OFFSET('Sanitation Data'!$D$29,0,10*ROW('Sanitation Data'!D108)))</f>
        <v/>
      </c>
      <c r="CM114" s="392" t="str">
        <f ca="1">+IF(OFFSET('Sanitation Data'!$D$30,0,10*ROW('Sanitation Data'!D108))="","",OFFSET('Sanitation Data'!$D$30,0,10*ROW('Sanitation Data'!D108)))</f>
        <v/>
      </c>
      <c r="CN114" s="392" t="str">
        <f ca="1">+IF(OFFSET('Sanitation Data'!$D$31,0,10*ROW('Sanitation Data'!D108))="","",OFFSET('Sanitation Data'!$D$31,0,10*ROW('Sanitation Data'!D108)))</f>
        <v/>
      </c>
      <c r="CO114" s="392" t="str">
        <f ca="1">+IF(OFFSET('Sanitation Data'!$D$32,0,10*ROW('Sanitation Data'!D108))="","",OFFSET('Sanitation Data'!$D$32,0,10*ROW('Sanitation Data'!D108)))</f>
        <v/>
      </c>
      <c r="CP114" s="392" t="str">
        <f ca="1">+IF(OFFSET('Sanitation Data'!$E$28,0,10*ROW('Sanitation Data'!E108))="","",OFFSET('Sanitation Data'!$E$28,0,10*ROW('Sanitation Data'!E108)))</f>
        <v/>
      </c>
      <c r="CQ114" s="392" t="str">
        <f ca="1">+IF(OFFSET('Sanitation Data'!$E$29,0,10*ROW('Sanitation Data'!E108))="","",OFFSET('Sanitation Data'!$E$29,0,10*ROW('Sanitation Data'!E108)))</f>
        <v/>
      </c>
      <c r="CR114" s="392" t="str">
        <f ca="1">+IF(OFFSET('Sanitation Data'!$E$30,0,10*ROW('Sanitation Data'!E108))="","",OFFSET('Sanitation Data'!$E$30,0,10*ROW('Sanitation Data'!E108)))</f>
        <v/>
      </c>
      <c r="CS114" s="392" t="str">
        <f ca="1">+IF(OFFSET('Sanitation Data'!$E$31,0,10*ROW('Sanitation Data'!E108))="","",OFFSET('Sanitation Data'!$E$31,0,10*ROW('Sanitation Data'!E108)))</f>
        <v/>
      </c>
      <c r="CT114" s="392" t="str">
        <f ca="1">+IF(OFFSET('Sanitation Data'!$E$32,0,10*ROW('Sanitation Data'!E108))="","",OFFSET('Sanitation Data'!$E$32,0,10*ROW('Sanitation Data'!E108)))</f>
        <v/>
      </c>
      <c r="CU114" s="392" t="str">
        <f ca="1">+IF(OFFSET('Sanitation Data'!$F$28,0,10*ROW('Sanitation Data'!F108))="","",OFFSET('Sanitation Data'!$F$28,0,10*ROW('Sanitation Data'!F108)))</f>
        <v/>
      </c>
      <c r="CV114" s="392" t="str">
        <f ca="1">+IF(OFFSET('Sanitation Data'!$F$29,0,10*ROW('Sanitation Data'!F108))="","",OFFSET('Sanitation Data'!$F$29,0,10*ROW('Sanitation Data'!F108)))</f>
        <v/>
      </c>
      <c r="CW114" s="392" t="str">
        <f ca="1">+IF(OFFSET('Sanitation Data'!$F$30,0,10*ROW('Sanitation Data'!F108))="","",OFFSET('Sanitation Data'!$F$30,0,10*ROW('Sanitation Data'!F108)))</f>
        <v/>
      </c>
      <c r="CX114" s="392" t="str">
        <f ca="1">+IF(OFFSET('Sanitation Data'!$F$31,0,10*ROW('Sanitation Data'!F108))="","",OFFSET('Sanitation Data'!$F$31,0,10*ROW('Sanitation Data'!F108)))</f>
        <v/>
      </c>
      <c r="CY114" s="392" t="str">
        <f ca="1">+IF(OFFSET('Sanitation Data'!$F$32,0,10*ROW('Sanitation Data'!F108))="","",OFFSET('Sanitation Data'!$F$32,0,10*ROW('Sanitation Data'!F108)))</f>
        <v/>
      </c>
      <c r="CZ114" s="392" t="str">
        <f ca="1">+IF(OFFSET('Sanitation Data'!$G$28,0,10*ROW('Sanitation Data'!G108))="","",OFFSET('Sanitation Data'!$G$28,0,10*ROW('Sanitation Data'!G108)))</f>
        <v/>
      </c>
      <c r="DA114" s="392" t="str">
        <f ca="1">+IF(OFFSET('Sanitation Data'!$G$29,0,10*ROW('Sanitation Data'!G108))="","",OFFSET('Sanitation Data'!$G$29,0,10*ROW('Sanitation Data'!G108)))</f>
        <v/>
      </c>
      <c r="DB114" s="392" t="str">
        <f ca="1">+IF(OFFSET('Sanitation Data'!$G$30,0,10*ROW('Sanitation Data'!G108))="","",OFFSET('Sanitation Data'!$G$30,0,10*ROW('Sanitation Data'!G108)))</f>
        <v/>
      </c>
      <c r="DC114" s="392" t="str">
        <f ca="1">+IF(OFFSET('Sanitation Data'!$G$31,0,10*ROW('Sanitation Data'!G108))="","",OFFSET('Sanitation Data'!$G$31,0,10*ROW('Sanitation Data'!G108)))</f>
        <v/>
      </c>
      <c r="DD114" s="392" t="str">
        <f ca="1">+IF(OFFSET('Sanitation Data'!$G$32,0,10*ROW('Sanitation Data'!G108))="","",OFFSET('Sanitation Data'!$G$32,0,10*ROW('Sanitation Data'!G108)))</f>
        <v/>
      </c>
      <c r="DE114" s="392" t="str">
        <f ca="1">+IF(OFFSET('Sanitation Data'!$H$28,0,10*ROW('Sanitation Data'!H108))="","",OFFSET('Sanitation Data'!$H$28,0,10*ROW('Sanitation Data'!H108)))</f>
        <v/>
      </c>
      <c r="DF114" s="392" t="str">
        <f ca="1">+IF(OFFSET('Sanitation Data'!$H$29,0,10*ROW('Sanitation Data'!H108))="","",OFFSET('Sanitation Data'!$H$29,0,10*ROW('Sanitation Data'!H108)))</f>
        <v/>
      </c>
      <c r="DG114" s="392" t="str">
        <f ca="1">+IF(OFFSET('Sanitation Data'!$H$30,0,10*ROW('Sanitation Data'!H108))="","",OFFSET('Sanitation Data'!$H$30,0,10*ROW('Sanitation Data'!H108)))</f>
        <v/>
      </c>
      <c r="DH114" s="392" t="str">
        <f ca="1">+IF(OFFSET('Sanitation Data'!$H$31,0,10*ROW('Sanitation Data'!H108))="","",OFFSET('Sanitation Data'!$H$31,0,10*ROW('Sanitation Data'!H108)))</f>
        <v/>
      </c>
      <c r="DI114" s="392" t="str">
        <f ca="1">+IF(OFFSET('Sanitation Data'!$H$32,0,10*ROW('Sanitation Data'!H108))="","",OFFSET('Sanitation Data'!$H$32,0,10*ROW('Sanitation Data'!H108)))</f>
        <v/>
      </c>
      <c r="DJ114" s="392" t="str">
        <f ca="1">+IF(OFFSET('Sanitation Data'!$I$28,0,10*ROW('Sanitation Data'!I108))="","",OFFSET('Sanitation Data'!$I$28,0,10*ROW('Sanitation Data'!I108)))</f>
        <v/>
      </c>
      <c r="DK114" s="392" t="str">
        <f ca="1">+IF(OFFSET('Sanitation Data'!$I$29,0,10*ROW('Sanitation Data'!I108))="","",OFFSET('Sanitation Data'!$I$29,0,10*ROW('Sanitation Data'!I108)))</f>
        <v/>
      </c>
      <c r="DL114" s="392" t="str">
        <f ca="1">+IF(OFFSET('Sanitation Data'!$I$30,0,10*ROW('Sanitation Data'!I108))="","",OFFSET('Sanitation Data'!$I$30,0,10*ROW('Sanitation Data'!I108)))</f>
        <v/>
      </c>
      <c r="DM114" s="392" t="str">
        <f ca="1">+IF(OFFSET('Sanitation Data'!$I$31,0,10*ROW('Sanitation Data'!I108))="","",OFFSET('Sanitation Data'!$I$31,0,10*ROW('Sanitation Data'!I108)))</f>
        <v/>
      </c>
      <c r="DN114" s="392" t="str">
        <f ca="1">+IF(OFFSET('Sanitation Data'!$I$32,0,10*ROW('Sanitation Data'!I108))="","",OFFSET('Sanitation Data'!$I$32,0,10*ROW('Sanitation Data'!I108)))</f>
        <v/>
      </c>
      <c r="DO114" s="392" t="str">
        <f ca="1">+IF(OFFSET('Hygiene Data'!$D$11,0,10*ROW('Hygiene Data'!D108))="","",OFFSET('Hygiene Data'!$D$11,0,10*ROW('Hygiene Data'!D108)))</f>
        <v/>
      </c>
      <c r="DP114" s="392" t="str">
        <f ca="1">+IF(OFFSET('Hygiene Data'!$D$12,0,10*ROW('Hygiene Data'!D108))="","",OFFSET('Hygiene Data'!$D$12,0,10*ROW('Hygiene Data'!D108)))</f>
        <v/>
      </c>
      <c r="DQ114" s="392" t="str">
        <f ca="1">+IF(OFFSET('Hygiene Data'!$D$13,0,10*ROW('Hygiene Data'!D108))="","",OFFSET('Hygiene Data'!$D$13,0,10*ROW('Hygiene Data'!D108)))</f>
        <v/>
      </c>
      <c r="DR114" s="392" t="str">
        <f ca="1">+IF(OFFSET('Hygiene Data'!$E$11,0,10*ROW('Hygiene Data'!E108))="","",OFFSET('Hygiene Data'!$E$11,0,10*ROW('Hygiene Data'!E108)))</f>
        <v/>
      </c>
      <c r="DS114" s="392" t="str">
        <f ca="1">+IF(OFFSET('Hygiene Data'!$E$12,0,10*ROW('Hygiene Data'!E108))="","",OFFSET('Hygiene Data'!$E$12,0,10*ROW('Hygiene Data'!E108)))</f>
        <v/>
      </c>
      <c r="DT114" s="392" t="str">
        <f ca="1">+IF(OFFSET('Hygiene Data'!$E$13,0,10*ROW('Hygiene Data'!E108))="","",OFFSET('Hygiene Data'!$E$13,0,10*ROW('Hygiene Data'!E108)))</f>
        <v/>
      </c>
      <c r="DU114" s="392" t="str">
        <f ca="1">+IF(OFFSET('Hygiene Data'!$F$11,0,10*ROW('Hygiene Data'!F108))="","",OFFSET('Hygiene Data'!$F$11,0,10*ROW('Hygiene Data'!F108)))</f>
        <v/>
      </c>
      <c r="DV114" s="392" t="str">
        <f ca="1">+IF(OFFSET('Hygiene Data'!$F$12,0,10*ROW('Hygiene Data'!F108))="","",OFFSET('Hygiene Data'!$F$12,0,10*ROW('Hygiene Data'!F108)))</f>
        <v/>
      </c>
      <c r="DW114" s="392" t="str">
        <f ca="1">+IF(OFFSET('Hygiene Data'!$F$13,0,10*ROW('Hygiene Data'!F108))="","",OFFSET('Hygiene Data'!$F$13,0,10*ROW('Hygiene Data'!F108)))</f>
        <v/>
      </c>
      <c r="DX114" s="392" t="str">
        <f ca="1">+IF(OFFSET('Hygiene Data'!$G$11,0,10*ROW('Hygiene Data'!G108))="","",OFFSET('Hygiene Data'!$G$11,0,10*ROW('Hygiene Data'!G108)))</f>
        <v/>
      </c>
      <c r="DY114" s="392" t="str">
        <f ca="1">+IF(OFFSET('Hygiene Data'!$G$12,0,10*ROW('Hygiene Data'!G108))="","",OFFSET('Hygiene Data'!$G$12,0,10*ROW('Hygiene Data'!G108)))</f>
        <v/>
      </c>
      <c r="DZ114" s="392" t="str">
        <f ca="1">+IF(OFFSET('Hygiene Data'!$G$13,0,10*ROW('Hygiene Data'!G108))="","",OFFSET('Hygiene Data'!$G$13,0,10*ROW('Hygiene Data'!G108)))</f>
        <v/>
      </c>
      <c r="EA114" s="392" t="str">
        <f ca="1">+IF(OFFSET('Hygiene Data'!$H$11,0,10*ROW('Hygiene Data'!H108))="","",OFFSET('Hygiene Data'!$H$11,0,10*ROW('Hygiene Data'!H108)))</f>
        <v/>
      </c>
      <c r="EB114" s="392" t="str">
        <f ca="1">+IF(OFFSET('Hygiene Data'!$H$12,0,10*ROW('Hygiene Data'!H108))="","",OFFSET('Hygiene Data'!$H$12,0,10*ROW('Hygiene Data'!H108)))</f>
        <v/>
      </c>
      <c r="EC114" s="392" t="str">
        <f ca="1">+IF(OFFSET('Hygiene Data'!$H$13,0,10*ROW('Hygiene Data'!H108))="","",OFFSET('Hygiene Data'!$H$13,0,10*ROW('Hygiene Data'!H108)))</f>
        <v/>
      </c>
      <c r="ED114" s="392" t="str">
        <f ca="1">+IF(OFFSET('Hygiene Data'!$I$11,0,10*ROW('Hygiene Data'!I108))="","",OFFSET('Hygiene Data'!$I$11,0,10*ROW('Hygiene Data'!I108)))</f>
        <v/>
      </c>
      <c r="EE114" s="392" t="str">
        <f ca="1">+IF(OFFSET('Hygiene Data'!$I$12,0,10*ROW('Hygiene Data'!I108))="","",OFFSET('Hygiene Data'!$I$12,0,10*ROW('Hygiene Data'!I108)))</f>
        <v/>
      </c>
      <c r="EF114" s="392" t="str">
        <f ca="1">+IF(OFFSET('Hygiene Data'!$I$13,0,10*ROW('Hygiene Data'!I108))="","",OFFSET('Hygiene Data'!$I$13,0,10*ROW('Hygiene Data'!I108)))</f>
        <v/>
      </c>
    </row>
    <row r="115" spans="1:136" x14ac:dyDescent="0.25">
      <c r="A115" s="501" t="str">
        <f ca="1">+IF(OFFSET('Water Data'!$B$2,0,10*ROW('Water Data'!E109))="","",OFFSET('Water Data'!$B$2,0,10*ROW('Water Data'!E109)))</f>
        <v/>
      </c>
      <c r="B115" s="50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8" t="str">
        <f t="shared" ca="1" si="1"/>
        <v/>
      </c>
      <c r="D115" s="52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2" t="str">
        <f ca="1">+IF(OFFSET('Water Data'!$D$27,0,10*ROW('Water Data'!D109))="","",OFFSET('Water Data'!$D$27,0,10*ROW('Water Data'!D109)))</f>
        <v/>
      </c>
      <c r="BT115" s="392" t="str">
        <f ca="1">+IF(OFFSET('Water Data'!$D$28,0,10*ROW('Water Data'!D109))="","",OFFSET('Water Data'!$D$28,0,10*ROW('Water Data'!D109)))</f>
        <v/>
      </c>
      <c r="BU115" s="392" t="str">
        <f ca="1">+IF(OFFSET('Water Data'!$D$29,0,10*ROW('Water Data'!D109))="","",OFFSET('Water Data'!$D$29,0,10*ROW('Water Data'!D109)))</f>
        <v/>
      </c>
      <c r="BV115" s="392" t="str">
        <f ca="1">+IF(OFFSET('Water Data'!$E$27,0,10*ROW('Water Data'!E109))="","",OFFSET('Water Data'!$E$27,0,10*ROW('Water Data'!E109)))</f>
        <v/>
      </c>
      <c r="BW115" s="392" t="str">
        <f ca="1">+IF(OFFSET('Water Data'!$E$28,0,10*ROW('Water Data'!E109))="","",OFFSET('Water Data'!$E$28,0,10*ROW('Water Data'!E109)))</f>
        <v/>
      </c>
      <c r="BX115" s="392" t="str">
        <f ca="1">+IF(OFFSET('Water Data'!$E$29,0,10*ROW('Water Data'!E109))="","",OFFSET('Water Data'!$E$29,0,10*ROW('Water Data'!E109)))</f>
        <v/>
      </c>
      <c r="BY115" s="392" t="str">
        <f ca="1">+IF(OFFSET('Water Data'!$F$27,0,10*ROW('Water Data'!F109))="","",OFFSET('Water Data'!$F$27,0,10*ROW('Water Data'!F109)))</f>
        <v/>
      </c>
      <c r="BZ115" s="392" t="str">
        <f ca="1">+IF(OFFSET('Water Data'!$F$28,0,10*ROW('Water Data'!F109))="","",OFFSET('Water Data'!$F$28,0,10*ROW('Water Data'!F109)))</f>
        <v/>
      </c>
      <c r="CA115" s="392" t="str">
        <f ca="1">+IF(OFFSET('Water Data'!$F$29,0,10*ROW('Water Data'!F109))="","",OFFSET('Water Data'!$F$29,0,10*ROW('Water Data'!F109)))</f>
        <v/>
      </c>
      <c r="CB115" s="392" t="str">
        <f ca="1">+IF(OFFSET('Water Data'!$G$27,0,10*ROW('Water Data'!G109))="","",OFFSET('Water Data'!$G$27,0,10*ROW('Water Data'!G109)))</f>
        <v/>
      </c>
      <c r="CC115" s="392" t="str">
        <f ca="1">+IF(OFFSET('Water Data'!$G$28,0,10*ROW('Water Data'!G109))="","",OFFSET('Water Data'!$G$28,0,10*ROW('Water Data'!G109)))</f>
        <v/>
      </c>
      <c r="CD115" s="392" t="str">
        <f ca="1">+IF(OFFSET('Water Data'!$G$29,0,10*ROW('Water Data'!G109))="","",OFFSET('Water Data'!$G$29,0,10*ROW('Water Data'!G109)))</f>
        <v/>
      </c>
      <c r="CE115" s="392" t="str">
        <f ca="1">+IF(OFFSET('Water Data'!$H$27,0,10*ROW('Water Data'!H109))="","",OFFSET('Water Data'!$H$27,0,10*ROW('Water Data'!H109)))</f>
        <v/>
      </c>
      <c r="CF115" s="392" t="str">
        <f ca="1">+IF(OFFSET('Water Data'!$H$28,0,10*ROW('Water Data'!H109))="","",OFFSET('Water Data'!$H$28,0,10*ROW('Water Data'!H109)))</f>
        <v/>
      </c>
      <c r="CG115" s="392" t="str">
        <f ca="1">+IF(OFFSET('Water Data'!$H$29,0,10*ROW('Water Data'!H109))="","",OFFSET('Water Data'!$H$29,0,10*ROW('Water Data'!H109)))</f>
        <v/>
      </c>
      <c r="CH115" s="392" t="str">
        <f ca="1">+IF(OFFSET('Water Data'!$I$27,0,10*ROW('Water Data'!I109))="","",OFFSET('Water Data'!$I$27,0,10*ROW('Water Data'!I109)))</f>
        <v/>
      </c>
      <c r="CI115" s="392" t="str">
        <f ca="1">+IF(OFFSET('Water Data'!$I$28,0,10*ROW('Water Data'!I109))="","",OFFSET('Water Data'!$I$28,0,10*ROW('Water Data'!I109)))</f>
        <v/>
      </c>
      <c r="CJ115" s="392" t="str">
        <f ca="1">+IF(OFFSET('Water Data'!$I$29,0,10*ROW('Water Data'!I109))="","",OFFSET('Water Data'!$I$29,0,10*ROW('Water Data'!I109)))</f>
        <v/>
      </c>
      <c r="CK115" s="392" t="str">
        <f ca="1">+IF(OFFSET('Sanitation Data'!$D$28,0,10*ROW('Sanitation Data'!D109))="","",OFFSET('Sanitation Data'!$D$28,0,10*ROW('Sanitation Data'!D109)))</f>
        <v/>
      </c>
      <c r="CL115" s="392" t="str">
        <f ca="1">+IF(OFFSET('Sanitation Data'!$D$29,0,10*ROW('Sanitation Data'!D109))="","",OFFSET('Sanitation Data'!$D$29,0,10*ROW('Sanitation Data'!D109)))</f>
        <v/>
      </c>
      <c r="CM115" s="392" t="str">
        <f ca="1">+IF(OFFSET('Sanitation Data'!$D$30,0,10*ROW('Sanitation Data'!D109))="","",OFFSET('Sanitation Data'!$D$30,0,10*ROW('Sanitation Data'!D109)))</f>
        <v/>
      </c>
      <c r="CN115" s="392" t="str">
        <f ca="1">+IF(OFFSET('Sanitation Data'!$D$31,0,10*ROW('Sanitation Data'!D109))="","",OFFSET('Sanitation Data'!$D$31,0,10*ROW('Sanitation Data'!D109)))</f>
        <v/>
      </c>
      <c r="CO115" s="392" t="str">
        <f ca="1">+IF(OFFSET('Sanitation Data'!$D$32,0,10*ROW('Sanitation Data'!D109))="","",OFFSET('Sanitation Data'!$D$32,0,10*ROW('Sanitation Data'!D109)))</f>
        <v/>
      </c>
      <c r="CP115" s="392" t="str">
        <f ca="1">+IF(OFFSET('Sanitation Data'!$E$28,0,10*ROW('Sanitation Data'!E109))="","",OFFSET('Sanitation Data'!$E$28,0,10*ROW('Sanitation Data'!E109)))</f>
        <v/>
      </c>
      <c r="CQ115" s="392" t="str">
        <f ca="1">+IF(OFFSET('Sanitation Data'!$E$29,0,10*ROW('Sanitation Data'!E109))="","",OFFSET('Sanitation Data'!$E$29,0,10*ROW('Sanitation Data'!E109)))</f>
        <v/>
      </c>
      <c r="CR115" s="392" t="str">
        <f ca="1">+IF(OFFSET('Sanitation Data'!$E$30,0,10*ROW('Sanitation Data'!E109))="","",OFFSET('Sanitation Data'!$E$30,0,10*ROW('Sanitation Data'!E109)))</f>
        <v/>
      </c>
      <c r="CS115" s="392" t="str">
        <f ca="1">+IF(OFFSET('Sanitation Data'!$E$31,0,10*ROW('Sanitation Data'!E109))="","",OFFSET('Sanitation Data'!$E$31,0,10*ROW('Sanitation Data'!E109)))</f>
        <v/>
      </c>
      <c r="CT115" s="392" t="str">
        <f ca="1">+IF(OFFSET('Sanitation Data'!$E$32,0,10*ROW('Sanitation Data'!E109))="","",OFFSET('Sanitation Data'!$E$32,0,10*ROW('Sanitation Data'!E109)))</f>
        <v/>
      </c>
      <c r="CU115" s="392" t="str">
        <f ca="1">+IF(OFFSET('Sanitation Data'!$F$28,0,10*ROW('Sanitation Data'!F109))="","",OFFSET('Sanitation Data'!$F$28,0,10*ROW('Sanitation Data'!F109)))</f>
        <v/>
      </c>
      <c r="CV115" s="392" t="str">
        <f ca="1">+IF(OFFSET('Sanitation Data'!$F$29,0,10*ROW('Sanitation Data'!F109))="","",OFFSET('Sanitation Data'!$F$29,0,10*ROW('Sanitation Data'!F109)))</f>
        <v/>
      </c>
      <c r="CW115" s="392" t="str">
        <f ca="1">+IF(OFFSET('Sanitation Data'!$F$30,0,10*ROW('Sanitation Data'!F109))="","",OFFSET('Sanitation Data'!$F$30,0,10*ROW('Sanitation Data'!F109)))</f>
        <v/>
      </c>
      <c r="CX115" s="392" t="str">
        <f ca="1">+IF(OFFSET('Sanitation Data'!$F$31,0,10*ROW('Sanitation Data'!F109))="","",OFFSET('Sanitation Data'!$F$31,0,10*ROW('Sanitation Data'!F109)))</f>
        <v/>
      </c>
      <c r="CY115" s="392" t="str">
        <f ca="1">+IF(OFFSET('Sanitation Data'!$F$32,0,10*ROW('Sanitation Data'!F109))="","",OFFSET('Sanitation Data'!$F$32,0,10*ROW('Sanitation Data'!F109)))</f>
        <v/>
      </c>
      <c r="CZ115" s="392" t="str">
        <f ca="1">+IF(OFFSET('Sanitation Data'!$G$28,0,10*ROW('Sanitation Data'!G109))="","",OFFSET('Sanitation Data'!$G$28,0,10*ROW('Sanitation Data'!G109)))</f>
        <v/>
      </c>
      <c r="DA115" s="392" t="str">
        <f ca="1">+IF(OFFSET('Sanitation Data'!$G$29,0,10*ROW('Sanitation Data'!G109))="","",OFFSET('Sanitation Data'!$G$29,0,10*ROW('Sanitation Data'!G109)))</f>
        <v/>
      </c>
      <c r="DB115" s="392" t="str">
        <f ca="1">+IF(OFFSET('Sanitation Data'!$G$30,0,10*ROW('Sanitation Data'!G109))="","",OFFSET('Sanitation Data'!$G$30,0,10*ROW('Sanitation Data'!G109)))</f>
        <v/>
      </c>
      <c r="DC115" s="392" t="str">
        <f ca="1">+IF(OFFSET('Sanitation Data'!$G$31,0,10*ROW('Sanitation Data'!G109))="","",OFFSET('Sanitation Data'!$G$31,0,10*ROW('Sanitation Data'!G109)))</f>
        <v/>
      </c>
      <c r="DD115" s="392" t="str">
        <f ca="1">+IF(OFFSET('Sanitation Data'!$G$32,0,10*ROW('Sanitation Data'!G109))="","",OFFSET('Sanitation Data'!$G$32,0,10*ROW('Sanitation Data'!G109)))</f>
        <v/>
      </c>
      <c r="DE115" s="392" t="str">
        <f ca="1">+IF(OFFSET('Sanitation Data'!$H$28,0,10*ROW('Sanitation Data'!H109))="","",OFFSET('Sanitation Data'!$H$28,0,10*ROW('Sanitation Data'!H109)))</f>
        <v/>
      </c>
      <c r="DF115" s="392" t="str">
        <f ca="1">+IF(OFFSET('Sanitation Data'!$H$29,0,10*ROW('Sanitation Data'!H109))="","",OFFSET('Sanitation Data'!$H$29,0,10*ROW('Sanitation Data'!H109)))</f>
        <v/>
      </c>
      <c r="DG115" s="392" t="str">
        <f ca="1">+IF(OFFSET('Sanitation Data'!$H$30,0,10*ROW('Sanitation Data'!H109))="","",OFFSET('Sanitation Data'!$H$30,0,10*ROW('Sanitation Data'!H109)))</f>
        <v/>
      </c>
      <c r="DH115" s="392" t="str">
        <f ca="1">+IF(OFFSET('Sanitation Data'!$H$31,0,10*ROW('Sanitation Data'!H109))="","",OFFSET('Sanitation Data'!$H$31,0,10*ROW('Sanitation Data'!H109)))</f>
        <v/>
      </c>
      <c r="DI115" s="392" t="str">
        <f ca="1">+IF(OFFSET('Sanitation Data'!$H$32,0,10*ROW('Sanitation Data'!H109))="","",OFFSET('Sanitation Data'!$H$32,0,10*ROW('Sanitation Data'!H109)))</f>
        <v/>
      </c>
      <c r="DJ115" s="392" t="str">
        <f ca="1">+IF(OFFSET('Sanitation Data'!$I$28,0,10*ROW('Sanitation Data'!I109))="","",OFFSET('Sanitation Data'!$I$28,0,10*ROW('Sanitation Data'!I109)))</f>
        <v/>
      </c>
      <c r="DK115" s="392" t="str">
        <f ca="1">+IF(OFFSET('Sanitation Data'!$I$29,0,10*ROW('Sanitation Data'!I109))="","",OFFSET('Sanitation Data'!$I$29,0,10*ROW('Sanitation Data'!I109)))</f>
        <v/>
      </c>
      <c r="DL115" s="392" t="str">
        <f ca="1">+IF(OFFSET('Sanitation Data'!$I$30,0,10*ROW('Sanitation Data'!I109))="","",OFFSET('Sanitation Data'!$I$30,0,10*ROW('Sanitation Data'!I109)))</f>
        <v/>
      </c>
      <c r="DM115" s="392" t="str">
        <f ca="1">+IF(OFFSET('Sanitation Data'!$I$31,0,10*ROW('Sanitation Data'!I109))="","",OFFSET('Sanitation Data'!$I$31,0,10*ROW('Sanitation Data'!I109)))</f>
        <v/>
      </c>
      <c r="DN115" s="392" t="str">
        <f ca="1">+IF(OFFSET('Sanitation Data'!$I$32,0,10*ROW('Sanitation Data'!I109))="","",OFFSET('Sanitation Data'!$I$32,0,10*ROW('Sanitation Data'!I109)))</f>
        <v/>
      </c>
      <c r="DO115" s="392" t="str">
        <f ca="1">+IF(OFFSET('Hygiene Data'!$D$11,0,10*ROW('Hygiene Data'!D109))="","",OFFSET('Hygiene Data'!$D$11,0,10*ROW('Hygiene Data'!D109)))</f>
        <v/>
      </c>
      <c r="DP115" s="392" t="str">
        <f ca="1">+IF(OFFSET('Hygiene Data'!$D$12,0,10*ROW('Hygiene Data'!D109))="","",OFFSET('Hygiene Data'!$D$12,0,10*ROW('Hygiene Data'!D109)))</f>
        <v/>
      </c>
      <c r="DQ115" s="392" t="str">
        <f ca="1">+IF(OFFSET('Hygiene Data'!$D$13,0,10*ROW('Hygiene Data'!D109))="","",OFFSET('Hygiene Data'!$D$13,0,10*ROW('Hygiene Data'!D109)))</f>
        <v/>
      </c>
      <c r="DR115" s="392" t="str">
        <f ca="1">+IF(OFFSET('Hygiene Data'!$E$11,0,10*ROW('Hygiene Data'!E109))="","",OFFSET('Hygiene Data'!$E$11,0,10*ROW('Hygiene Data'!E109)))</f>
        <v/>
      </c>
      <c r="DS115" s="392" t="str">
        <f ca="1">+IF(OFFSET('Hygiene Data'!$E$12,0,10*ROW('Hygiene Data'!E109))="","",OFFSET('Hygiene Data'!$E$12,0,10*ROW('Hygiene Data'!E109)))</f>
        <v/>
      </c>
      <c r="DT115" s="392" t="str">
        <f ca="1">+IF(OFFSET('Hygiene Data'!$E$13,0,10*ROW('Hygiene Data'!E109))="","",OFFSET('Hygiene Data'!$E$13,0,10*ROW('Hygiene Data'!E109)))</f>
        <v/>
      </c>
      <c r="DU115" s="392" t="str">
        <f ca="1">+IF(OFFSET('Hygiene Data'!$F$11,0,10*ROW('Hygiene Data'!F109))="","",OFFSET('Hygiene Data'!$F$11,0,10*ROW('Hygiene Data'!F109)))</f>
        <v/>
      </c>
      <c r="DV115" s="392" t="str">
        <f ca="1">+IF(OFFSET('Hygiene Data'!$F$12,0,10*ROW('Hygiene Data'!F109))="","",OFFSET('Hygiene Data'!$F$12,0,10*ROW('Hygiene Data'!F109)))</f>
        <v/>
      </c>
      <c r="DW115" s="392" t="str">
        <f ca="1">+IF(OFFSET('Hygiene Data'!$F$13,0,10*ROW('Hygiene Data'!F109))="","",OFFSET('Hygiene Data'!$F$13,0,10*ROW('Hygiene Data'!F109)))</f>
        <v/>
      </c>
      <c r="DX115" s="392" t="str">
        <f ca="1">+IF(OFFSET('Hygiene Data'!$G$11,0,10*ROW('Hygiene Data'!G109))="","",OFFSET('Hygiene Data'!$G$11,0,10*ROW('Hygiene Data'!G109)))</f>
        <v/>
      </c>
      <c r="DY115" s="392" t="str">
        <f ca="1">+IF(OFFSET('Hygiene Data'!$G$12,0,10*ROW('Hygiene Data'!G109))="","",OFFSET('Hygiene Data'!$G$12,0,10*ROW('Hygiene Data'!G109)))</f>
        <v/>
      </c>
      <c r="DZ115" s="392" t="str">
        <f ca="1">+IF(OFFSET('Hygiene Data'!$G$13,0,10*ROW('Hygiene Data'!G109))="","",OFFSET('Hygiene Data'!$G$13,0,10*ROW('Hygiene Data'!G109)))</f>
        <v/>
      </c>
      <c r="EA115" s="392" t="str">
        <f ca="1">+IF(OFFSET('Hygiene Data'!$H$11,0,10*ROW('Hygiene Data'!H109))="","",OFFSET('Hygiene Data'!$H$11,0,10*ROW('Hygiene Data'!H109)))</f>
        <v/>
      </c>
      <c r="EB115" s="392" t="str">
        <f ca="1">+IF(OFFSET('Hygiene Data'!$H$12,0,10*ROW('Hygiene Data'!H109))="","",OFFSET('Hygiene Data'!$H$12,0,10*ROW('Hygiene Data'!H109)))</f>
        <v/>
      </c>
      <c r="EC115" s="392" t="str">
        <f ca="1">+IF(OFFSET('Hygiene Data'!$H$13,0,10*ROW('Hygiene Data'!H109))="","",OFFSET('Hygiene Data'!$H$13,0,10*ROW('Hygiene Data'!H109)))</f>
        <v/>
      </c>
      <c r="ED115" s="392" t="str">
        <f ca="1">+IF(OFFSET('Hygiene Data'!$I$11,0,10*ROW('Hygiene Data'!I109))="","",OFFSET('Hygiene Data'!$I$11,0,10*ROW('Hygiene Data'!I109)))</f>
        <v/>
      </c>
      <c r="EE115" s="392" t="str">
        <f ca="1">+IF(OFFSET('Hygiene Data'!$I$12,0,10*ROW('Hygiene Data'!I109))="","",OFFSET('Hygiene Data'!$I$12,0,10*ROW('Hygiene Data'!I109)))</f>
        <v/>
      </c>
      <c r="EF115" s="392" t="str">
        <f ca="1">+IF(OFFSET('Hygiene Data'!$I$13,0,10*ROW('Hygiene Data'!I109))="","",OFFSET('Hygiene Data'!$I$13,0,10*ROW('Hygiene Data'!I109)))</f>
        <v/>
      </c>
    </row>
    <row r="116" spans="1:136" x14ac:dyDescent="0.25">
      <c r="A116" s="501" t="str">
        <f ca="1">+IF(OFFSET('Water Data'!$B$2,0,10*ROW('Water Data'!E110))="","",OFFSET('Water Data'!$B$2,0,10*ROW('Water Data'!E110)))</f>
        <v/>
      </c>
      <c r="B116" s="50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8" t="str">
        <f t="shared" ca="1" si="1"/>
        <v/>
      </c>
      <c r="D116" s="52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2" t="str">
        <f ca="1">+IF(OFFSET('Water Data'!$D$27,0,10*ROW('Water Data'!D110))="","",OFFSET('Water Data'!$D$27,0,10*ROW('Water Data'!D110)))</f>
        <v/>
      </c>
      <c r="BT116" s="392" t="str">
        <f ca="1">+IF(OFFSET('Water Data'!$D$28,0,10*ROW('Water Data'!D110))="","",OFFSET('Water Data'!$D$28,0,10*ROW('Water Data'!D110)))</f>
        <v/>
      </c>
      <c r="BU116" s="392" t="str">
        <f ca="1">+IF(OFFSET('Water Data'!$D$29,0,10*ROW('Water Data'!D110))="","",OFFSET('Water Data'!$D$29,0,10*ROW('Water Data'!D110)))</f>
        <v/>
      </c>
      <c r="BV116" s="392" t="str">
        <f ca="1">+IF(OFFSET('Water Data'!$E$27,0,10*ROW('Water Data'!E110))="","",OFFSET('Water Data'!$E$27,0,10*ROW('Water Data'!E110)))</f>
        <v/>
      </c>
      <c r="BW116" s="392" t="str">
        <f ca="1">+IF(OFFSET('Water Data'!$E$28,0,10*ROW('Water Data'!E110))="","",OFFSET('Water Data'!$E$28,0,10*ROW('Water Data'!E110)))</f>
        <v/>
      </c>
      <c r="BX116" s="392" t="str">
        <f ca="1">+IF(OFFSET('Water Data'!$E$29,0,10*ROW('Water Data'!E110))="","",OFFSET('Water Data'!$E$29,0,10*ROW('Water Data'!E110)))</f>
        <v/>
      </c>
      <c r="BY116" s="392" t="str">
        <f ca="1">+IF(OFFSET('Water Data'!$F$27,0,10*ROW('Water Data'!F110))="","",OFFSET('Water Data'!$F$27,0,10*ROW('Water Data'!F110)))</f>
        <v/>
      </c>
      <c r="BZ116" s="392" t="str">
        <f ca="1">+IF(OFFSET('Water Data'!$F$28,0,10*ROW('Water Data'!F110))="","",OFFSET('Water Data'!$F$28,0,10*ROW('Water Data'!F110)))</f>
        <v/>
      </c>
      <c r="CA116" s="392" t="str">
        <f ca="1">+IF(OFFSET('Water Data'!$F$29,0,10*ROW('Water Data'!F110))="","",OFFSET('Water Data'!$F$29,0,10*ROW('Water Data'!F110)))</f>
        <v/>
      </c>
      <c r="CB116" s="392" t="str">
        <f ca="1">+IF(OFFSET('Water Data'!$G$27,0,10*ROW('Water Data'!G110))="","",OFFSET('Water Data'!$G$27,0,10*ROW('Water Data'!G110)))</f>
        <v/>
      </c>
      <c r="CC116" s="392" t="str">
        <f ca="1">+IF(OFFSET('Water Data'!$G$28,0,10*ROW('Water Data'!G110))="","",OFFSET('Water Data'!$G$28,0,10*ROW('Water Data'!G110)))</f>
        <v/>
      </c>
      <c r="CD116" s="392" t="str">
        <f ca="1">+IF(OFFSET('Water Data'!$G$29,0,10*ROW('Water Data'!G110))="","",OFFSET('Water Data'!$G$29,0,10*ROW('Water Data'!G110)))</f>
        <v/>
      </c>
      <c r="CE116" s="392" t="str">
        <f ca="1">+IF(OFFSET('Water Data'!$H$27,0,10*ROW('Water Data'!H110))="","",OFFSET('Water Data'!$H$27,0,10*ROW('Water Data'!H110)))</f>
        <v/>
      </c>
      <c r="CF116" s="392" t="str">
        <f ca="1">+IF(OFFSET('Water Data'!$H$28,0,10*ROW('Water Data'!H110))="","",OFFSET('Water Data'!$H$28,0,10*ROW('Water Data'!H110)))</f>
        <v/>
      </c>
      <c r="CG116" s="392" t="str">
        <f ca="1">+IF(OFFSET('Water Data'!$H$29,0,10*ROW('Water Data'!H110))="","",OFFSET('Water Data'!$H$29,0,10*ROW('Water Data'!H110)))</f>
        <v/>
      </c>
      <c r="CH116" s="392" t="str">
        <f ca="1">+IF(OFFSET('Water Data'!$I$27,0,10*ROW('Water Data'!I110))="","",OFFSET('Water Data'!$I$27,0,10*ROW('Water Data'!I110)))</f>
        <v/>
      </c>
      <c r="CI116" s="392" t="str">
        <f ca="1">+IF(OFFSET('Water Data'!$I$28,0,10*ROW('Water Data'!I110))="","",OFFSET('Water Data'!$I$28,0,10*ROW('Water Data'!I110)))</f>
        <v/>
      </c>
      <c r="CJ116" s="392" t="str">
        <f ca="1">+IF(OFFSET('Water Data'!$I$29,0,10*ROW('Water Data'!I110))="","",OFFSET('Water Data'!$I$29,0,10*ROW('Water Data'!I110)))</f>
        <v/>
      </c>
      <c r="CK116" s="392" t="str">
        <f ca="1">+IF(OFFSET('Sanitation Data'!$D$28,0,10*ROW('Sanitation Data'!D110))="","",OFFSET('Sanitation Data'!$D$28,0,10*ROW('Sanitation Data'!D110)))</f>
        <v/>
      </c>
      <c r="CL116" s="392" t="str">
        <f ca="1">+IF(OFFSET('Sanitation Data'!$D$29,0,10*ROW('Sanitation Data'!D110))="","",OFFSET('Sanitation Data'!$D$29,0,10*ROW('Sanitation Data'!D110)))</f>
        <v/>
      </c>
      <c r="CM116" s="392" t="str">
        <f ca="1">+IF(OFFSET('Sanitation Data'!$D$30,0,10*ROW('Sanitation Data'!D110))="","",OFFSET('Sanitation Data'!$D$30,0,10*ROW('Sanitation Data'!D110)))</f>
        <v/>
      </c>
      <c r="CN116" s="392" t="str">
        <f ca="1">+IF(OFFSET('Sanitation Data'!$D$31,0,10*ROW('Sanitation Data'!D110))="","",OFFSET('Sanitation Data'!$D$31,0,10*ROW('Sanitation Data'!D110)))</f>
        <v/>
      </c>
      <c r="CO116" s="392" t="str">
        <f ca="1">+IF(OFFSET('Sanitation Data'!$D$32,0,10*ROW('Sanitation Data'!D110))="","",OFFSET('Sanitation Data'!$D$32,0,10*ROW('Sanitation Data'!D110)))</f>
        <v/>
      </c>
      <c r="CP116" s="392" t="str">
        <f ca="1">+IF(OFFSET('Sanitation Data'!$E$28,0,10*ROW('Sanitation Data'!E110))="","",OFFSET('Sanitation Data'!$E$28,0,10*ROW('Sanitation Data'!E110)))</f>
        <v/>
      </c>
      <c r="CQ116" s="392" t="str">
        <f ca="1">+IF(OFFSET('Sanitation Data'!$E$29,0,10*ROW('Sanitation Data'!E110))="","",OFFSET('Sanitation Data'!$E$29,0,10*ROW('Sanitation Data'!E110)))</f>
        <v/>
      </c>
      <c r="CR116" s="392" t="str">
        <f ca="1">+IF(OFFSET('Sanitation Data'!$E$30,0,10*ROW('Sanitation Data'!E110))="","",OFFSET('Sanitation Data'!$E$30,0,10*ROW('Sanitation Data'!E110)))</f>
        <v/>
      </c>
      <c r="CS116" s="392" t="str">
        <f ca="1">+IF(OFFSET('Sanitation Data'!$E$31,0,10*ROW('Sanitation Data'!E110))="","",OFFSET('Sanitation Data'!$E$31,0,10*ROW('Sanitation Data'!E110)))</f>
        <v/>
      </c>
      <c r="CT116" s="392" t="str">
        <f ca="1">+IF(OFFSET('Sanitation Data'!$E$32,0,10*ROW('Sanitation Data'!E110))="","",OFFSET('Sanitation Data'!$E$32,0,10*ROW('Sanitation Data'!E110)))</f>
        <v/>
      </c>
      <c r="CU116" s="392" t="str">
        <f ca="1">+IF(OFFSET('Sanitation Data'!$F$28,0,10*ROW('Sanitation Data'!F110))="","",OFFSET('Sanitation Data'!$F$28,0,10*ROW('Sanitation Data'!F110)))</f>
        <v/>
      </c>
      <c r="CV116" s="392" t="str">
        <f ca="1">+IF(OFFSET('Sanitation Data'!$F$29,0,10*ROW('Sanitation Data'!F110))="","",OFFSET('Sanitation Data'!$F$29,0,10*ROW('Sanitation Data'!F110)))</f>
        <v/>
      </c>
      <c r="CW116" s="392" t="str">
        <f ca="1">+IF(OFFSET('Sanitation Data'!$F$30,0,10*ROW('Sanitation Data'!F110))="","",OFFSET('Sanitation Data'!$F$30,0,10*ROW('Sanitation Data'!F110)))</f>
        <v/>
      </c>
      <c r="CX116" s="392" t="str">
        <f ca="1">+IF(OFFSET('Sanitation Data'!$F$31,0,10*ROW('Sanitation Data'!F110))="","",OFFSET('Sanitation Data'!$F$31,0,10*ROW('Sanitation Data'!F110)))</f>
        <v/>
      </c>
      <c r="CY116" s="392" t="str">
        <f ca="1">+IF(OFFSET('Sanitation Data'!$F$32,0,10*ROW('Sanitation Data'!F110))="","",OFFSET('Sanitation Data'!$F$32,0,10*ROW('Sanitation Data'!F110)))</f>
        <v/>
      </c>
      <c r="CZ116" s="392" t="str">
        <f ca="1">+IF(OFFSET('Sanitation Data'!$G$28,0,10*ROW('Sanitation Data'!G110))="","",OFFSET('Sanitation Data'!$G$28,0,10*ROW('Sanitation Data'!G110)))</f>
        <v/>
      </c>
      <c r="DA116" s="392" t="str">
        <f ca="1">+IF(OFFSET('Sanitation Data'!$G$29,0,10*ROW('Sanitation Data'!G110))="","",OFFSET('Sanitation Data'!$G$29,0,10*ROW('Sanitation Data'!G110)))</f>
        <v/>
      </c>
      <c r="DB116" s="392" t="str">
        <f ca="1">+IF(OFFSET('Sanitation Data'!$G$30,0,10*ROW('Sanitation Data'!G110))="","",OFFSET('Sanitation Data'!$G$30,0,10*ROW('Sanitation Data'!G110)))</f>
        <v/>
      </c>
      <c r="DC116" s="392" t="str">
        <f ca="1">+IF(OFFSET('Sanitation Data'!$G$31,0,10*ROW('Sanitation Data'!G110))="","",OFFSET('Sanitation Data'!$G$31,0,10*ROW('Sanitation Data'!G110)))</f>
        <v/>
      </c>
      <c r="DD116" s="392" t="str">
        <f ca="1">+IF(OFFSET('Sanitation Data'!$G$32,0,10*ROW('Sanitation Data'!G110))="","",OFFSET('Sanitation Data'!$G$32,0,10*ROW('Sanitation Data'!G110)))</f>
        <v/>
      </c>
      <c r="DE116" s="392" t="str">
        <f ca="1">+IF(OFFSET('Sanitation Data'!$H$28,0,10*ROW('Sanitation Data'!H110))="","",OFFSET('Sanitation Data'!$H$28,0,10*ROW('Sanitation Data'!H110)))</f>
        <v/>
      </c>
      <c r="DF116" s="392" t="str">
        <f ca="1">+IF(OFFSET('Sanitation Data'!$H$29,0,10*ROW('Sanitation Data'!H110))="","",OFFSET('Sanitation Data'!$H$29,0,10*ROW('Sanitation Data'!H110)))</f>
        <v/>
      </c>
      <c r="DG116" s="392" t="str">
        <f ca="1">+IF(OFFSET('Sanitation Data'!$H$30,0,10*ROW('Sanitation Data'!H110))="","",OFFSET('Sanitation Data'!$H$30,0,10*ROW('Sanitation Data'!H110)))</f>
        <v/>
      </c>
      <c r="DH116" s="392" t="str">
        <f ca="1">+IF(OFFSET('Sanitation Data'!$H$31,0,10*ROW('Sanitation Data'!H110))="","",OFFSET('Sanitation Data'!$H$31,0,10*ROW('Sanitation Data'!H110)))</f>
        <v/>
      </c>
      <c r="DI116" s="392" t="str">
        <f ca="1">+IF(OFFSET('Sanitation Data'!$H$32,0,10*ROW('Sanitation Data'!H110))="","",OFFSET('Sanitation Data'!$H$32,0,10*ROW('Sanitation Data'!H110)))</f>
        <v/>
      </c>
      <c r="DJ116" s="392" t="str">
        <f ca="1">+IF(OFFSET('Sanitation Data'!$I$28,0,10*ROW('Sanitation Data'!I110))="","",OFFSET('Sanitation Data'!$I$28,0,10*ROW('Sanitation Data'!I110)))</f>
        <v/>
      </c>
      <c r="DK116" s="392" t="str">
        <f ca="1">+IF(OFFSET('Sanitation Data'!$I$29,0,10*ROW('Sanitation Data'!I110))="","",OFFSET('Sanitation Data'!$I$29,0,10*ROW('Sanitation Data'!I110)))</f>
        <v/>
      </c>
      <c r="DL116" s="392" t="str">
        <f ca="1">+IF(OFFSET('Sanitation Data'!$I$30,0,10*ROW('Sanitation Data'!I110))="","",OFFSET('Sanitation Data'!$I$30,0,10*ROW('Sanitation Data'!I110)))</f>
        <v/>
      </c>
      <c r="DM116" s="392" t="str">
        <f ca="1">+IF(OFFSET('Sanitation Data'!$I$31,0,10*ROW('Sanitation Data'!I110))="","",OFFSET('Sanitation Data'!$I$31,0,10*ROW('Sanitation Data'!I110)))</f>
        <v/>
      </c>
      <c r="DN116" s="392" t="str">
        <f ca="1">+IF(OFFSET('Sanitation Data'!$I$32,0,10*ROW('Sanitation Data'!I110))="","",OFFSET('Sanitation Data'!$I$32,0,10*ROW('Sanitation Data'!I110)))</f>
        <v/>
      </c>
      <c r="DO116" s="392" t="str">
        <f ca="1">+IF(OFFSET('Hygiene Data'!$D$11,0,10*ROW('Hygiene Data'!D110))="","",OFFSET('Hygiene Data'!$D$11,0,10*ROW('Hygiene Data'!D110)))</f>
        <v/>
      </c>
      <c r="DP116" s="392" t="str">
        <f ca="1">+IF(OFFSET('Hygiene Data'!$D$12,0,10*ROW('Hygiene Data'!D110))="","",OFFSET('Hygiene Data'!$D$12,0,10*ROW('Hygiene Data'!D110)))</f>
        <v/>
      </c>
      <c r="DQ116" s="392" t="str">
        <f ca="1">+IF(OFFSET('Hygiene Data'!$D$13,0,10*ROW('Hygiene Data'!D110))="","",OFFSET('Hygiene Data'!$D$13,0,10*ROW('Hygiene Data'!D110)))</f>
        <v/>
      </c>
      <c r="DR116" s="392" t="str">
        <f ca="1">+IF(OFFSET('Hygiene Data'!$E$11,0,10*ROW('Hygiene Data'!E110))="","",OFFSET('Hygiene Data'!$E$11,0,10*ROW('Hygiene Data'!E110)))</f>
        <v/>
      </c>
      <c r="DS116" s="392" t="str">
        <f ca="1">+IF(OFFSET('Hygiene Data'!$E$12,0,10*ROW('Hygiene Data'!E110))="","",OFFSET('Hygiene Data'!$E$12,0,10*ROW('Hygiene Data'!E110)))</f>
        <v/>
      </c>
      <c r="DT116" s="392" t="str">
        <f ca="1">+IF(OFFSET('Hygiene Data'!$E$13,0,10*ROW('Hygiene Data'!E110))="","",OFFSET('Hygiene Data'!$E$13,0,10*ROW('Hygiene Data'!E110)))</f>
        <v/>
      </c>
      <c r="DU116" s="392" t="str">
        <f ca="1">+IF(OFFSET('Hygiene Data'!$F$11,0,10*ROW('Hygiene Data'!F110))="","",OFFSET('Hygiene Data'!$F$11,0,10*ROW('Hygiene Data'!F110)))</f>
        <v/>
      </c>
      <c r="DV116" s="392" t="str">
        <f ca="1">+IF(OFFSET('Hygiene Data'!$F$12,0,10*ROW('Hygiene Data'!F110))="","",OFFSET('Hygiene Data'!$F$12,0,10*ROW('Hygiene Data'!F110)))</f>
        <v/>
      </c>
      <c r="DW116" s="392" t="str">
        <f ca="1">+IF(OFFSET('Hygiene Data'!$F$13,0,10*ROW('Hygiene Data'!F110))="","",OFFSET('Hygiene Data'!$F$13,0,10*ROW('Hygiene Data'!F110)))</f>
        <v/>
      </c>
      <c r="DX116" s="392" t="str">
        <f ca="1">+IF(OFFSET('Hygiene Data'!$G$11,0,10*ROW('Hygiene Data'!G110))="","",OFFSET('Hygiene Data'!$G$11,0,10*ROW('Hygiene Data'!G110)))</f>
        <v/>
      </c>
      <c r="DY116" s="392" t="str">
        <f ca="1">+IF(OFFSET('Hygiene Data'!$G$12,0,10*ROW('Hygiene Data'!G110))="","",OFFSET('Hygiene Data'!$G$12,0,10*ROW('Hygiene Data'!G110)))</f>
        <v/>
      </c>
      <c r="DZ116" s="392" t="str">
        <f ca="1">+IF(OFFSET('Hygiene Data'!$G$13,0,10*ROW('Hygiene Data'!G110))="","",OFFSET('Hygiene Data'!$G$13,0,10*ROW('Hygiene Data'!G110)))</f>
        <v/>
      </c>
      <c r="EA116" s="392" t="str">
        <f ca="1">+IF(OFFSET('Hygiene Data'!$H$11,0,10*ROW('Hygiene Data'!H110))="","",OFFSET('Hygiene Data'!$H$11,0,10*ROW('Hygiene Data'!H110)))</f>
        <v/>
      </c>
      <c r="EB116" s="392" t="str">
        <f ca="1">+IF(OFFSET('Hygiene Data'!$H$12,0,10*ROW('Hygiene Data'!H110))="","",OFFSET('Hygiene Data'!$H$12,0,10*ROW('Hygiene Data'!H110)))</f>
        <v/>
      </c>
      <c r="EC116" s="392" t="str">
        <f ca="1">+IF(OFFSET('Hygiene Data'!$H$13,0,10*ROW('Hygiene Data'!H110))="","",OFFSET('Hygiene Data'!$H$13,0,10*ROW('Hygiene Data'!H110)))</f>
        <v/>
      </c>
      <c r="ED116" s="392" t="str">
        <f ca="1">+IF(OFFSET('Hygiene Data'!$I$11,0,10*ROW('Hygiene Data'!I110))="","",OFFSET('Hygiene Data'!$I$11,0,10*ROW('Hygiene Data'!I110)))</f>
        <v/>
      </c>
      <c r="EE116" s="392" t="str">
        <f ca="1">+IF(OFFSET('Hygiene Data'!$I$12,0,10*ROW('Hygiene Data'!I110))="","",OFFSET('Hygiene Data'!$I$12,0,10*ROW('Hygiene Data'!I110)))</f>
        <v/>
      </c>
      <c r="EF116" s="392" t="str">
        <f ca="1">+IF(OFFSET('Hygiene Data'!$I$13,0,10*ROW('Hygiene Data'!I110))="","",OFFSET('Hygiene Data'!$I$13,0,10*ROW('Hygiene Data'!I110)))</f>
        <v/>
      </c>
    </row>
    <row r="117" spans="1:136" x14ac:dyDescent="0.25">
      <c r="A117" s="501" t="str">
        <f ca="1">+IF(OFFSET('Water Data'!$B$2,0,10*ROW('Water Data'!E111))="","",OFFSET('Water Data'!$B$2,0,10*ROW('Water Data'!E111)))</f>
        <v/>
      </c>
      <c r="B117" s="50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8" t="str">
        <f t="shared" ca="1" si="1"/>
        <v/>
      </c>
      <c r="D117" s="52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2" t="str">
        <f ca="1">+IF(OFFSET('Water Data'!$D$27,0,10*ROW('Water Data'!D111))="","",OFFSET('Water Data'!$D$27,0,10*ROW('Water Data'!D111)))</f>
        <v/>
      </c>
      <c r="BT117" s="392" t="str">
        <f ca="1">+IF(OFFSET('Water Data'!$D$28,0,10*ROW('Water Data'!D111))="","",OFFSET('Water Data'!$D$28,0,10*ROW('Water Data'!D111)))</f>
        <v/>
      </c>
      <c r="BU117" s="392" t="str">
        <f ca="1">+IF(OFFSET('Water Data'!$D$29,0,10*ROW('Water Data'!D111))="","",OFFSET('Water Data'!$D$29,0,10*ROW('Water Data'!D111)))</f>
        <v/>
      </c>
      <c r="BV117" s="392" t="str">
        <f ca="1">+IF(OFFSET('Water Data'!$E$27,0,10*ROW('Water Data'!E111))="","",OFFSET('Water Data'!$E$27,0,10*ROW('Water Data'!E111)))</f>
        <v/>
      </c>
      <c r="BW117" s="392" t="str">
        <f ca="1">+IF(OFFSET('Water Data'!$E$28,0,10*ROW('Water Data'!E111))="","",OFFSET('Water Data'!$E$28,0,10*ROW('Water Data'!E111)))</f>
        <v/>
      </c>
      <c r="BX117" s="392" t="str">
        <f ca="1">+IF(OFFSET('Water Data'!$E$29,0,10*ROW('Water Data'!E111))="","",OFFSET('Water Data'!$E$29,0,10*ROW('Water Data'!E111)))</f>
        <v/>
      </c>
      <c r="BY117" s="392" t="str">
        <f ca="1">+IF(OFFSET('Water Data'!$F$27,0,10*ROW('Water Data'!F111))="","",OFFSET('Water Data'!$F$27,0,10*ROW('Water Data'!F111)))</f>
        <v/>
      </c>
      <c r="BZ117" s="392" t="str">
        <f ca="1">+IF(OFFSET('Water Data'!$F$28,0,10*ROW('Water Data'!F111))="","",OFFSET('Water Data'!$F$28,0,10*ROW('Water Data'!F111)))</f>
        <v/>
      </c>
      <c r="CA117" s="392" t="str">
        <f ca="1">+IF(OFFSET('Water Data'!$F$29,0,10*ROW('Water Data'!F111))="","",OFFSET('Water Data'!$F$29,0,10*ROW('Water Data'!F111)))</f>
        <v/>
      </c>
      <c r="CB117" s="392" t="str">
        <f ca="1">+IF(OFFSET('Water Data'!$G$27,0,10*ROW('Water Data'!G111))="","",OFFSET('Water Data'!$G$27,0,10*ROW('Water Data'!G111)))</f>
        <v/>
      </c>
      <c r="CC117" s="392" t="str">
        <f ca="1">+IF(OFFSET('Water Data'!$G$28,0,10*ROW('Water Data'!G111))="","",OFFSET('Water Data'!$G$28,0,10*ROW('Water Data'!G111)))</f>
        <v/>
      </c>
      <c r="CD117" s="392" t="str">
        <f ca="1">+IF(OFFSET('Water Data'!$G$29,0,10*ROW('Water Data'!G111))="","",OFFSET('Water Data'!$G$29,0,10*ROW('Water Data'!G111)))</f>
        <v/>
      </c>
      <c r="CE117" s="392" t="str">
        <f ca="1">+IF(OFFSET('Water Data'!$H$27,0,10*ROW('Water Data'!H111))="","",OFFSET('Water Data'!$H$27,0,10*ROW('Water Data'!H111)))</f>
        <v/>
      </c>
      <c r="CF117" s="392" t="str">
        <f ca="1">+IF(OFFSET('Water Data'!$H$28,0,10*ROW('Water Data'!H111))="","",OFFSET('Water Data'!$H$28,0,10*ROW('Water Data'!H111)))</f>
        <v/>
      </c>
      <c r="CG117" s="392" t="str">
        <f ca="1">+IF(OFFSET('Water Data'!$H$29,0,10*ROW('Water Data'!H111))="","",OFFSET('Water Data'!$H$29,0,10*ROW('Water Data'!H111)))</f>
        <v/>
      </c>
      <c r="CH117" s="392" t="str">
        <f ca="1">+IF(OFFSET('Water Data'!$I$27,0,10*ROW('Water Data'!I111))="","",OFFSET('Water Data'!$I$27,0,10*ROW('Water Data'!I111)))</f>
        <v/>
      </c>
      <c r="CI117" s="392" t="str">
        <f ca="1">+IF(OFFSET('Water Data'!$I$28,0,10*ROW('Water Data'!I111))="","",OFFSET('Water Data'!$I$28,0,10*ROW('Water Data'!I111)))</f>
        <v/>
      </c>
      <c r="CJ117" s="392" t="str">
        <f ca="1">+IF(OFFSET('Water Data'!$I$29,0,10*ROW('Water Data'!I111))="","",OFFSET('Water Data'!$I$29,0,10*ROW('Water Data'!I111)))</f>
        <v/>
      </c>
      <c r="CK117" s="392" t="str">
        <f ca="1">+IF(OFFSET('Sanitation Data'!$D$28,0,10*ROW('Sanitation Data'!D111))="","",OFFSET('Sanitation Data'!$D$28,0,10*ROW('Sanitation Data'!D111)))</f>
        <v/>
      </c>
      <c r="CL117" s="392" t="str">
        <f ca="1">+IF(OFFSET('Sanitation Data'!$D$29,0,10*ROW('Sanitation Data'!D111))="","",OFFSET('Sanitation Data'!$D$29,0,10*ROW('Sanitation Data'!D111)))</f>
        <v/>
      </c>
      <c r="CM117" s="392" t="str">
        <f ca="1">+IF(OFFSET('Sanitation Data'!$D$30,0,10*ROW('Sanitation Data'!D111))="","",OFFSET('Sanitation Data'!$D$30,0,10*ROW('Sanitation Data'!D111)))</f>
        <v/>
      </c>
      <c r="CN117" s="392" t="str">
        <f ca="1">+IF(OFFSET('Sanitation Data'!$D$31,0,10*ROW('Sanitation Data'!D111))="","",OFFSET('Sanitation Data'!$D$31,0,10*ROW('Sanitation Data'!D111)))</f>
        <v/>
      </c>
      <c r="CO117" s="392" t="str">
        <f ca="1">+IF(OFFSET('Sanitation Data'!$D$32,0,10*ROW('Sanitation Data'!D111))="","",OFFSET('Sanitation Data'!$D$32,0,10*ROW('Sanitation Data'!D111)))</f>
        <v/>
      </c>
      <c r="CP117" s="392" t="str">
        <f ca="1">+IF(OFFSET('Sanitation Data'!$E$28,0,10*ROW('Sanitation Data'!E111))="","",OFFSET('Sanitation Data'!$E$28,0,10*ROW('Sanitation Data'!E111)))</f>
        <v/>
      </c>
      <c r="CQ117" s="392" t="str">
        <f ca="1">+IF(OFFSET('Sanitation Data'!$E$29,0,10*ROW('Sanitation Data'!E111))="","",OFFSET('Sanitation Data'!$E$29,0,10*ROW('Sanitation Data'!E111)))</f>
        <v/>
      </c>
      <c r="CR117" s="392" t="str">
        <f ca="1">+IF(OFFSET('Sanitation Data'!$E$30,0,10*ROW('Sanitation Data'!E111))="","",OFFSET('Sanitation Data'!$E$30,0,10*ROW('Sanitation Data'!E111)))</f>
        <v/>
      </c>
      <c r="CS117" s="392" t="str">
        <f ca="1">+IF(OFFSET('Sanitation Data'!$E$31,0,10*ROW('Sanitation Data'!E111))="","",OFFSET('Sanitation Data'!$E$31,0,10*ROW('Sanitation Data'!E111)))</f>
        <v/>
      </c>
      <c r="CT117" s="392" t="str">
        <f ca="1">+IF(OFFSET('Sanitation Data'!$E$32,0,10*ROW('Sanitation Data'!E111))="","",OFFSET('Sanitation Data'!$E$32,0,10*ROW('Sanitation Data'!E111)))</f>
        <v/>
      </c>
      <c r="CU117" s="392" t="str">
        <f ca="1">+IF(OFFSET('Sanitation Data'!$F$28,0,10*ROW('Sanitation Data'!F111))="","",OFFSET('Sanitation Data'!$F$28,0,10*ROW('Sanitation Data'!F111)))</f>
        <v/>
      </c>
      <c r="CV117" s="392" t="str">
        <f ca="1">+IF(OFFSET('Sanitation Data'!$F$29,0,10*ROW('Sanitation Data'!F111))="","",OFFSET('Sanitation Data'!$F$29,0,10*ROW('Sanitation Data'!F111)))</f>
        <v/>
      </c>
      <c r="CW117" s="392" t="str">
        <f ca="1">+IF(OFFSET('Sanitation Data'!$F$30,0,10*ROW('Sanitation Data'!F111))="","",OFFSET('Sanitation Data'!$F$30,0,10*ROW('Sanitation Data'!F111)))</f>
        <v/>
      </c>
      <c r="CX117" s="392" t="str">
        <f ca="1">+IF(OFFSET('Sanitation Data'!$F$31,0,10*ROW('Sanitation Data'!F111))="","",OFFSET('Sanitation Data'!$F$31,0,10*ROW('Sanitation Data'!F111)))</f>
        <v/>
      </c>
      <c r="CY117" s="392" t="str">
        <f ca="1">+IF(OFFSET('Sanitation Data'!$F$32,0,10*ROW('Sanitation Data'!F111))="","",OFFSET('Sanitation Data'!$F$32,0,10*ROW('Sanitation Data'!F111)))</f>
        <v/>
      </c>
      <c r="CZ117" s="392" t="str">
        <f ca="1">+IF(OFFSET('Sanitation Data'!$G$28,0,10*ROW('Sanitation Data'!G111))="","",OFFSET('Sanitation Data'!$G$28,0,10*ROW('Sanitation Data'!G111)))</f>
        <v/>
      </c>
      <c r="DA117" s="392" t="str">
        <f ca="1">+IF(OFFSET('Sanitation Data'!$G$29,0,10*ROW('Sanitation Data'!G111))="","",OFFSET('Sanitation Data'!$G$29,0,10*ROW('Sanitation Data'!G111)))</f>
        <v/>
      </c>
      <c r="DB117" s="392" t="str">
        <f ca="1">+IF(OFFSET('Sanitation Data'!$G$30,0,10*ROW('Sanitation Data'!G111))="","",OFFSET('Sanitation Data'!$G$30,0,10*ROW('Sanitation Data'!G111)))</f>
        <v/>
      </c>
      <c r="DC117" s="392" t="str">
        <f ca="1">+IF(OFFSET('Sanitation Data'!$G$31,0,10*ROW('Sanitation Data'!G111))="","",OFFSET('Sanitation Data'!$G$31,0,10*ROW('Sanitation Data'!G111)))</f>
        <v/>
      </c>
      <c r="DD117" s="392" t="str">
        <f ca="1">+IF(OFFSET('Sanitation Data'!$G$32,0,10*ROW('Sanitation Data'!G111))="","",OFFSET('Sanitation Data'!$G$32,0,10*ROW('Sanitation Data'!G111)))</f>
        <v/>
      </c>
      <c r="DE117" s="392" t="str">
        <f ca="1">+IF(OFFSET('Sanitation Data'!$H$28,0,10*ROW('Sanitation Data'!H111))="","",OFFSET('Sanitation Data'!$H$28,0,10*ROW('Sanitation Data'!H111)))</f>
        <v/>
      </c>
      <c r="DF117" s="392" t="str">
        <f ca="1">+IF(OFFSET('Sanitation Data'!$H$29,0,10*ROW('Sanitation Data'!H111))="","",OFFSET('Sanitation Data'!$H$29,0,10*ROW('Sanitation Data'!H111)))</f>
        <v/>
      </c>
      <c r="DG117" s="392" t="str">
        <f ca="1">+IF(OFFSET('Sanitation Data'!$H$30,0,10*ROW('Sanitation Data'!H111))="","",OFFSET('Sanitation Data'!$H$30,0,10*ROW('Sanitation Data'!H111)))</f>
        <v/>
      </c>
      <c r="DH117" s="392" t="str">
        <f ca="1">+IF(OFFSET('Sanitation Data'!$H$31,0,10*ROW('Sanitation Data'!H111))="","",OFFSET('Sanitation Data'!$H$31,0,10*ROW('Sanitation Data'!H111)))</f>
        <v/>
      </c>
      <c r="DI117" s="392" t="str">
        <f ca="1">+IF(OFFSET('Sanitation Data'!$H$32,0,10*ROW('Sanitation Data'!H111))="","",OFFSET('Sanitation Data'!$H$32,0,10*ROW('Sanitation Data'!H111)))</f>
        <v/>
      </c>
      <c r="DJ117" s="392" t="str">
        <f ca="1">+IF(OFFSET('Sanitation Data'!$I$28,0,10*ROW('Sanitation Data'!I111))="","",OFFSET('Sanitation Data'!$I$28,0,10*ROW('Sanitation Data'!I111)))</f>
        <v/>
      </c>
      <c r="DK117" s="392" t="str">
        <f ca="1">+IF(OFFSET('Sanitation Data'!$I$29,0,10*ROW('Sanitation Data'!I111))="","",OFFSET('Sanitation Data'!$I$29,0,10*ROW('Sanitation Data'!I111)))</f>
        <v/>
      </c>
      <c r="DL117" s="392" t="str">
        <f ca="1">+IF(OFFSET('Sanitation Data'!$I$30,0,10*ROW('Sanitation Data'!I111))="","",OFFSET('Sanitation Data'!$I$30,0,10*ROW('Sanitation Data'!I111)))</f>
        <v/>
      </c>
      <c r="DM117" s="392" t="str">
        <f ca="1">+IF(OFFSET('Sanitation Data'!$I$31,0,10*ROW('Sanitation Data'!I111))="","",OFFSET('Sanitation Data'!$I$31,0,10*ROW('Sanitation Data'!I111)))</f>
        <v/>
      </c>
      <c r="DN117" s="392" t="str">
        <f ca="1">+IF(OFFSET('Sanitation Data'!$I$32,0,10*ROW('Sanitation Data'!I111))="","",OFFSET('Sanitation Data'!$I$32,0,10*ROW('Sanitation Data'!I111)))</f>
        <v/>
      </c>
      <c r="DO117" s="392" t="str">
        <f ca="1">+IF(OFFSET('Hygiene Data'!$D$11,0,10*ROW('Hygiene Data'!D111))="","",OFFSET('Hygiene Data'!$D$11,0,10*ROW('Hygiene Data'!D111)))</f>
        <v/>
      </c>
      <c r="DP117" s="392" t="str">
        <f ca="1">+IF(OFFSET('Hygiene Data'!$D$12,0,10*ROW('Hygiene Data'!D111))="","",OFFSET('Hygiene Data'!$D$12,0,10*ROW('Hygiene Data'!D111)))</f>
        <v/>
      </c>
      <c r="DQ117" s="392" t="str">
        <f ca="1">+IF(OFFSET('Hygiene Data'!$D$13,0,10*ROW('Hygiene Data'!D111))="","",OFFSET('Hygiene Data'!$D$13,0,10*ROW('Hygiene Data'!D111)))</f>
        <v/>
      </c>
      <c r="DR117" s="392" t="str">
        <f ca="1">+IF(OFFSET('Hygiene Data'!$E$11,0,10*ROW('Hygiene Data'!E111))="","",OFFSET('Hygiene Data'!$E$11,0,10*ROW('Hygiene Data'!E111)))</f>
        <v/>
      </c>
      <c r="DS117" s="392" t="str">
        <f ca="1">+IF(OFFSET('Hygiene Data'!$E$12,0,10*ROW('Hygiene Data'!E111))="","",OFFSET('Hygiene Data'!$E$12,0,10*ROW('Hygiene Data'!E111)))</f>
        <v/>
      </c>
      <c r="DT117" s="392" t="str">
        <f ca="1">+IF(OFFSET('Hygiene Data'!$E$13,0,10*ROW('Hygiene Data'!E111))="","",OFFSET('Hygiene Data'!$E$13,0,10*ROW('Hygiene Data'!E111)))</f>
        <v/>
      </c>
      <c r="DU117" s="392" t="str">
        <f ca="1">+IF(OFFSET('Hygiene Data'!$F$11,0,10*ROW('Hygiene Data'!F111))="","",OFFSET('Hygiene Data'!$F$11,0,10*ROW('Hygiene Data'!F111)))</f>
        <v/>
      </c>
      <c r="DV117" s="392" t="str">
        <f ca="1">+IF(OFFSET('Hygiene Data'!$F$12,0,10*ROW('Hygiene Data'!F111))="","",OFFSET('Hygiene Data'!$F$12,0,10*ROW('Hygiene Data'!F111)))</f>
        <v/>
      </c>
      <c r="DW117" s="392" t="str">
        <f ca="1">+IF(OFFSET('Hygiene Data'!$F$13,0,10*ROW('Hygiene Data'!F111))="","",OFFSET('Hygiene Data'!$F$13,0,10*ROW('Hygiene Data'!F111)))</f>
        <v/>
      </c>
      <c r="DX117" s="392" t="str">
        <f ca="1">+IF(OFFSET('Hygiene Data'!$G$11,0,10*ROW('Hygiene Data'!G111))="","",OFFSET('Hygiene Data'!$G$11,0,10*ROW('Hygiene Data'!G111)))</f>
        <v/>
      </c>
      <c r="DY117" s="392" t="str">
        <f ca="1">+IF(OFFSET('Hygiene Data'!$G$12,0,10*ROW('Hygiene Data'!G111))="","",OFFSET('Hygiene Data'!$G$12,0,10*ROW('Hygiene Data'!G111)))</f>
        <v/>
      </c>
      <c r="DZ117" s="392" t="str">
        <f ca="1">+IF(OFFSET('Hygiene Data'!$G$13,0,10*ROW('Hygiene Data'!G111))="","",OFFSET('Hygiene Data'!$G$13,0,10*ROW('Hygiene Data'!G111)))</f>
        <v/>
      </c>
      <c r="EA117" s="392" t="str">
        <f ca="1">+IF(OFFSET('Hygiene Data'!$H$11,0,10*ROW('Hygiene Data'!H111))="","",OFFSET('Hygiene Data'!$H$11,0,10*ROW('Hygiene Data'!H111)))</f>
        <v/>
      </c>
      <c r="EB117" s="392" t="str">
        <f ca="1">+IF(OFFSET('Hygiene Data'!$H$12,0,10*ROW('Hygiene Data'!H111))="","",OFFSET('Hygiene Data'!$H$12,0,10*ROW('Hygiene Data'!H111)))</f>
        <v/>
      </c>
      <c r="EC117" s="392" t="str">
        <f ca="1">+IF(OFFSET('Hygiene Data'!$H$13,0,10*ROW('Hygiene Data'!H111))="","",OFFSET('Hygiene Data'!$H$13,0,10*ROW('Hygiene Data'!H111)))</f>
        <v/>
      </c>
      <c r="ED117" s="392" t="str">
        <f ca="1">+IF(OFFSET('Hygiene Data'!$I$11,0,10*ROW('Hygiene Data'!I111))="","",OFFSET('Hygiene Data'!$I$11,0,10*ROW('Hygiene Data'!I111)))</f>
        <v/>
      </c>
      <c r="EE117" s="392" t="str">
        <f ca="1">+IF(OFFSET('Hygiene Data'!$I$12,0,10*ROW('Hygiene Data'!I111))="","",OFFSET('Hygiene Data'!$I$12,0,10*ROW('Hygiene Data'!I111)))</f>
        <v/>
      </c>
      <c r="EF117" s="392" t="str">
        <f ca="1">+IF(OFFSET('Hygiene Data'!$I$13,0,10*ROW('Hygiene Data'!I111))="","",OFFSET('Hygiene Data'!$I$13,0,10*ROW('Hygiene Data'!I111)))</f>
        <v/>
      </c>
    </row>
    <row r="118" spans="1:136" x14ac:dyDescent="0.25">
      <c r="A118" s="501" t="str">
        <f ca="1">+IF(OFFSET('Water Data'!$B$2,0,10*ROW('Water Data'!E112))="","",OFFSET('Water Data'!$B$2,0,10*ROW('Water Data'!E112)))</f>
        <v/>
      </c>
      <c r="B118" s="50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8" t="str">
        <f t="shared" ca="1" si="1"/>
        <v/>
      </c>
      <c r="D118" s="52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2" t="str">
        <f ca="1">+IF(OFFSET('Water Data'!$D$27,0,10*ROW('Water Data'!D112))="","",OFFSET('Water Data'!$D$27,0,10*ROW('Water Data'!D112)))</f>
        <v/>
      </c>
      <c r="BT118" s="392" t="str">
        <f ca="1">+IF(OFFSET('Water Data'!$D$28,0,10*ROW('Water Data'!D112))="","",OFFSET('Water Data'!$D$28,0,10*ROW('Water Data'!D112)))</f>
        <v/>
      </c>
      <c r="BU118" s="392" t="str">
        <f ca="1">+IF(OFFSET('Water Data'!$D$29,0,10*ROW('Water Data'!D112))="","",OFFSET('Water Data'!$D$29,0,10*ROW('Water Data'!D112)))</f>
        <v/>
      </c>
      <c r="BV118" s="392" t="str">
        <f ca="1">+IF(OFFSET('Water Data'!$E$27,0,10*ROW('Water Data'!E112))="","",OFFSET('Water Data'!$E$27,0,10*ROW('Water Data'!E112)))</f>
        <v/>
      </c>
      <c r="BW118" s="392" t="str">
        <f ca="1">+IF(OFFSET('Water Data'!$E$28,0,10*ROW('Water Data'!E112))="","",OFFSET('Water Data'!$E$28,0,10*ROW('Water Data'!E112)))</f>
        <v/>
      </c>
      <c r="BX118" s="392" t="str">
        <f ca="1">+IF(OFFSET('Water Data'!$E$29,0,10*ROW('Water Data'!E112))="","",OFFSET('Water Data'!$E$29,0,10*ROW('Water Data'!E112)))</f>
        <v/>
      </c>
      <c r="BY118" s="392" t="str">
        <f ca="1">+IF(OFFSET('Water Data'!$F$27,0,10*ROW('Water Data'!F112))="","",OFFSET('Water Data'!$F$27,0,10*ROW('Water Data'!F112)))</f>
        <v/>
      </c>
      <c r="BZ118" s="392" t="str">
        <f ca="1">+IF(OFFSET('Water Data'!$F$28,0,10*ROW('Water Data'!F112))="","",OFFSET('Water Data'!$F$28,0,10*ROW('Water Data'!F112)))</f>
        <v/>
      </c>
      <c r="CA118" s="392" t="str">
        <f ca="1">+IF(OFFSET('Water Data'!$F$29,0,10*ROW('Water Data'!F112))="","",OFFSET('Water Data'!$F$29,0,10*ROW('Water Data'!F112)))</f>
        <v/>
      </c>
      <c r="CB118" s="392" t="str">
        <f ca="1">+IF(OFFSET('Water Data'!$G$27,0,10*ROW('Water Data'!G112))="","",OFFSET('Water Data'!$G$27,0,10*ROW('Water Data'!G112)))</f>
        <v/>
      </c>
      <c r="CC118" s="392" t="str">
        <f ca="1">+IF(OFFSET('Water Data'!$G$28,0,10*ROW('Water Data'!G112))="","",OFFSET('Water Data'!$G$28,0,10*ROW('Water Data'!G112)))</f>
        <v/>
      </c>
      <c r="CD118" s="392" t="str">
        <f ca="1">+IF(OFFSET('Water Data'!$G$29,0,10*ROW('Water Data'!G112))="","",OFFSET('Water Data'!$G$29,0,10*ROW('Water Data'!G112)))</f>
        <v/>
      </c>
      <c r="CE118" s="392" t="str">
        <f ca="1">+IF(OFFSET('Water Data'!$H$27,0,10*ROW('Water Data'!H112))="","",OFFSET('Water Data'!$H$27,0,10*ROW('Water Data'!H112)))</f>
        <v/>
      </c>
      <c r="CF118" s="392" t="str">
        <f ca="1">+IF(OFFSET('Water Data'!$H$28,0,10*ROW('Water Data'!H112))="","",OFFSET('Water Data'!$H$28,0,10*ROW('Water Data'!H112)))</f>
        <v/>
      </c>
      <c r="CG118" s="392" t="str">
        <f ca="1">+IF(OFFSET('Water Data'!$H$29,0,10*ROW('Water Data'!H112))="","",OFFSET('Water Data'!$H$29,0,10*ROW('Water Data'!H112)))</f>
        <v/>
      </c>
      <c r="CH118" s="392" t="str">
        <f ca="1">+IF(OFFSET('Water Data'!$I$27,0,10*ROW('Water Data'!I112))="","",OFFSET('Water Data'!$I$27,0,10*ROW('Water Data'!I112)))</f>
        <v/>
      </c>
      <c r="CI118" s="392" t="str">
        <f ca="1">+IF(OFFSET('Water Data'!$I$28,0,10*ROW('Water Data'!I112))="","",OFFSET('Water Data'!$I$28,0,10*ROW('Water Data'!I112)))</f>
        <v/>
      </c>
      <c r="CJ118" s="392" t="str">
        <f ca="1">+IF(OFFSET('Water Data'!$I$29,0,10*ROW('Water Data'!I112))="","",OFFSET('Water Data'!$I$29,0,10*ROW('Water Data'!I112)))</f>
        <v/>
      </c>
      <c r="CK118" s="392" t="str">
        <f ca="1">+IF(OFFSET('Sanitation Data'!$D$28,0,10*ROW('Sanitation Data'!D112))="","",OFFSET('Sanitation Data'!$D$28,0,10*ROW('Sanitation Data'!D112)))</f>
        <v/>
      </c>
      <c r="CL118" s="392" t="str">
        <f ca="1">+IF(OFFSET('Sanitation Data'!$D$29,0,10*ROW('Sanitation Data'!D112))="","",OFFSET('Sanitation Data'!$D$29,0,10*ROW('Sanitation Data'!D112)))</f>
        <v/>
      </c>
      <c r="CM118" s="392" t="str">
        <f ca="1">+IF(OFFSET('Sanitation Data'!$D$30,0,10*ROW('Sanitation Data'!D112))="","",OFFSET('Sanitation Data'!$D$30,0,10*ROW('Sanitation Data'!D112)))</f>
        <v/>
      </c>
      <c r="CN118" s="392" t="str">
        <f ca="1">+IF(OFFSET('Sanitation Data'!$D$31,0,10*ROW('Sanitation Data'!D112))="","",OFFSET('Sanitation Data'!$D$31,0,10*ROW('Sanitation Data'!D112)))</f>
        <v/>
      </c>
      <c r="CO118" s="392" t="str">
        <f ca="1">+IF(OFFSET('Sanitation Data'!$D$32,0,10*ROW('Sanitation Data'!D112))="","",OFFSET('Sanitation Data'!$D$32,0,10*ROW('Sanitation Data'!D112)))</f>
        <v/>
      </c>
      <c r="CP118" s="392" t="str">
        <f ca="1">+IF(OFFSET('Sanitation Data'!$E$28,0,10*ROW('Sanitation Data'!E112))="","",OFFSET('Sanitation Data'!$E$28,0,10*ROW('Sanitation Data'!E112)))</f>
        <v/>
      </c>
      <c r="CQ118" s="392" t="str">
        <f ca="1">+IF(OFFSET('Sanitation Data'!$E$29,0,10*ROW('Sanitation Data'!E112))="","",OFFSET('Sanitation Data'!$E$29,0,10*ROW('Sanitation Data'!E112)))</f>
        <v/>
      </c>
      <c r="CR118" s="392" t="str">
        <f ca="1">+IF(OFFSET('Sanitation Data'!$E$30,0,10*ROW('Sanitation Data'!E112))="","",OFFSET('Sanitation Data'!$E$30,0,10*ROW('Sanitation Data'!E112)))</f>
        <v/>
      </c>
      <c r="CS118" s="392" t="str">
        <f ca="1">+IF(OFFSET('Sanitation Data'!$E$31,0,10*ROW('Sanitation Data'!E112))="","",OFFSET('Sanitation Data'!$E$31,0,10*ROW('Sanitation Data'!E112)))</f>
        <v/>
      </c>
      <c r="CT118" s="392" t="str">
        <f ca="1">+IF(OFFSET('Sanitation Data'!$E$32,0,10*ROW('Sanitation Data'!E112))="","",OFFSET('Sanitation Data'!$E$32,0,10*ROW('Sanitation Data'!E112)))</f>
        <v/>
      </c>
      <c r="CU118" s="392" t="str">
        <f ca="1">+IF(OFFSET('Sanitation Data'!$F$28,0,10*ROW('Sanitation Data'!F112))="","",OFFSET('Sanitation Data'!$F$28,0,10*ROW('Sanitation Data'!F112)))</f>
        <v/>
      </c>
      <c r="CV118" s="392" t="str">
        <f ca="1">+IF(OFFSET('Sanitation Data'!$F$29,0,10*ROW('Sanitation Data'!F112))="","",OFFSET('Sanitation Data'!$F$29,0,10*ROW('Sanitation Data'!F112)))</f>
        <v/>
      </c>
      <c r="CW118" s="392" t="str">
        <f ca="1">+IF(OFFSET('Sanitation Data'!$F$30,0,10*ROW('Sanitation Data'!F112))="","",OFFSET('Sanitation Data'!$F$30,0,10*ROW('Sanitation Data'!F112)))</f>
        <v/>
      </c>
      <c r="CX118" s="392" t="str">
        <f ca="1">+IF(OFFSET('Sanitation Data'!$F$31,0,10*ROW('Sanitation Data'!F112))="","",OFFSET('Sanitation Data'!$F$31,0,10*ROW('Sanitation Data'!F112)))</f>
        <v/>
      </c>
      <c r="CY118" s="392" t="str">
        <f ca="1">+IF(OFFSET('Sanitation Data'!$F$32,0,10*ROW('Sanitation Data'!F112))="","",OFFSET('Sanitation Data'!$F$32,0,10*ROW('Sanitation Data'!F112)))</f>
        <v/>
      </c>
      <c r="CZ118" s="392" t="str">
        <f ca="1">+IF(OFFSET('Sanitation Data'!$G$28,0,10*ROW('Sanitation Data'!G112))="","",OFFSET('Sanitation Data'!$G$28,0,10*ROW('Sanitation Data'!G112)))</f>
        <v/>
      </c>
      <c r="DA118" s="392" t="str">
        <f ca="1">+IF(OFFSET('Sanitation Data'!$G$29,0,10*ROW('Sanitation Data'!G112))="","",OFFSET('Sanitation Data'!$G$29,0,10*ROW('Sanitation Data'!G112)))</f>
        <v/>
      </c>
      <c r="DB118" s="392" t="str">
        <f ca="1">+IF(OFFSET('Sanitation Data'!$G$30,0,10*ROW('Sanitation Data'!G112))="","",OFFSET('Sanitation Data'!$G$30,0,10*ROW('Sanitation Data'!G112)))</f>
        <v/>
      </c>
      <c r="DC118" s="392" t="str">
        <f ca="1">+IF(OFFSET('Sanitation Data'!$G$31,0,10*ROW('Sanitation Data'!G112))="","",OFFSET('Sanitation Data'!$G$31,0,10*ROW('Sanitation Data'!G112)))</f>
        <v/>
      </c>
      <c r="DD118" s="392" t="str">
        <f ca="1">+IF(OFFSET('Sanitation Data'!$G$32,0,10*ROW('Sanitation Data'!G112))="","",OFFSET('Sanitation Data'!$G$32,0,10*ROW('Sanitation Data'!G112)))</f>
        <v/>
      </c>
      <c r="DE118" s="392" t="str">
        <f ca="1">+IF(OFFSET('Sanitation Data'!$H$28,0,10*ROW('Sanitation Data'!H112))="","",OFFSET('Sanitation Data'!$H$28,0,10*ROW('Sanitation Data'!H112)))</f>
        <v/>
      </c>
      <c r="DF118" s="392" t="str">
        <f ca="1">+IF(OFFSET('Sanitation Data'!$H$29,0,10*ROW('Sanitation Data'!H112))="","",OFFSET('Sanitation Data'!$H$29,0,10*ROW('Sanitation Data'!H112)))</f>
        <v/>
      </c>
      <c r="DG118" s="392" t="str">
        <f ca="1">+IF(OFFSET('Sanitation Data'!$H$30,0,10*ROW('Sanitation Data'!H112))="","",OFFSET('Sanitation Data'!$H$30,0,10*ROW('Sanitation Data'!H112)))</f>
        <v/>
      </c>
      <c r="DH118" s="392" t="str">
        <f ca="1">+IF(OFFSET('Sanitation Data'!$H$31,0,10*ROW('Sanitation Data'!H112))="","",OFFSET('Sanitation Data'!$H$31,0,10*ROW('Sanitation Data'!H112)))</f>
        <v/>
      </c>
      <c r="DI118" s="392" t="str">
        <f ca="1">+IF(OFFSET('Sanitation Data'!$H$32,0,10*ROW('Sanitation Data'!H112))="","",OFFSET('Sanitation Data'!$H$32,0,10*ROW('Sanitation Data'!H112)))</f>
        <v/>
      </c>
      <c r="DJ118" s="392" t="str">
        <f ca="1">+IF(OFFSET('Sanitation Data'!$I$28,0,10*ROW('Sanitation Data'!I112))="","",OFFSET('Sanitation Data'!$I$28,0,10*ROW('Sanitation Data'!I112)))</f>
        <v/>
      </c>
      <c r="DK118" s="392" t="str">
        <f ca="1">+IF(OFFSET('Sanitation Data'!$I$29,0,10*ROW('Sanitation Data'!I112))="","",OFFSET('Sanitation Data'!$I$29,0,10*ROW('Sanitation Data'!I112)))</f>
        <v/>
      </c>
      <c r="DL118" s="392" t="str">
        <f ca="1">+IF(OFFSET('Sanitation Data'!$I$30,0,10*ROW('Sanitation Data'!I112))="","",OFFSET('Sanitation Data'!$I$30,0,10*ROW('Sanitation Data'!I112)))</f>
        <v/>
      </c>
      <c r="DM118" s="392" t="str">
        <f ca="1">+IF(OFFSET('Sanitation Data'!$I$31,0,10*ROW('Sanitation Data'!I112))="","",OFFSET('Sanitation Data'!$I$31,0,10*ROW('Sanitation Data'!I112)))</f>
        <v/>
      </c>
      <c r="DN118" s="392" t="str">
        <f ca="1">+IF(OFFSET('Sanitation Data'!$I$32,0,10*ROW('Sanitation Data'!I112))="","",OFFSET('Sanitation Data'!$I$32,0,10*ROW('Sanitation Data'!I112)))</f>
        <v/>
      </c>
      <c r="DO118" s="392" t="str">
        <f ca="1">+IF(OFFSET('Hygiene Data'!$D$11,0,10*ROW('Hygiene Data'!D112))="","",OFFSET('Hygiene Data'!$D$11,0,10*ROW('Hygiene Data'!D112)))</f>
        <v/>
      </c>
      <c r="DP118" s="392" t="str">
        <f ca="1">+IF(OFFSET('Hygiene Data'!$D$12,0,10*ROW('Hygiene Data'!D112))="","",OFFSET('Hygiene Data'!$D$12,0,10*ROW('Hygiene Data'!D112)))</f>
        <v/>
      </c>
      <c r="DQ118" s="392" t="str">
        <f ca="1">+IF(OFFSET('Hygiene Data'!$D$13,0,10*ROW('Hygiene Data'!D112))="","",OFFSET('Hygiene Data'!$D$13,0,10*ROW('Hygiene Data'!D112)))</f>
        <v/>
      </c>
      <c r="DR118" s="392" t="str">
        <f ca="1">+IF(OFFSET('Hygiene Data'!$E$11,0,10*ROW('Hygiene Data'!E112))="","",OFFSET('Hygiene Data'!$E$11,0,10*ROW('Hygiene Data'!E112)))</f>
        <v/>
      </c>
      <c r="DS118" s="392" t="str">
        <f ca="1">+IF(OFFSET('Hygiene Data'!$E$12,0,10*ROW('Hygiene Data'!E112))="","",OFFSET('Hygiene Data'!$E$12,0,10*ROW('Hygiene Data'!E112)))</f>
        <v/>
      </c>
      <c r="DT118" s="392" t="str">
        <f ca="1">+IF(OFFSET('Hygiene Data'!$E$13,0,10*ROW('Hygiene Data'!E112))="","",OFFSET('Hygiene Data'!$E$13,0,10*ROW('Hygiene Data'!E112)))</f>
        <v/>
      </c>
      <c r="DU118" s="392" t="str">
        <f ca="1">+IF(OFFSET('Hygiene Data'!$F$11,0,10*ROW('Hygiene Data'!F112))="","",OFFSET('Hygiene Data'!$F$11,0,10*ROW('Hygiene Data'!F112)))</f>
        <v/>
      </c>
      <c r="DV118" s="392" t="str">
        <f ca="1">+IF(OFFSET('Hygiene Data'!$F$12,0,10*ROW('Hygiene Data'!F112))="","",OFFSET('Hygiene Data'!$F$12,0,10*ROW('Hygiene Data'!F112)))</f>
        <v/>
      </c>
      <c r="DW118" s="392" t="str">
        <f ca="1">+IF(OFFSET('Hygiene Data'!$F$13,0,10*ROW('Hygiene Data'!F112))="","",OFFSET('Hygiene Data'!$F$13,0,10*ROW('Hygiene Data'!F112)))</f>
        <v/>
      </c>
      <c r="DX118" s="392" t="str">
        <f ca="1">+IF(OFFSET('Hygiene Data'!$G$11,0,10*ROW('Hygiene Data'!G112))="","",OFFSET('Hygiene Data'!$G$11,0,10*ROW('Hygiene Data'!G112)))</f>
        <v/>
      </c>
      <c r="DY118" s="392" t="str">
        <f ca="1">+IF(OFFSET('Hygiene Data'!$G$12,0,10*ROW('Hygiene Data'!G112))="","",OFFSET('Hygiene Data'!$G$12,0,10*ROW('Hygiene Data'!G112)))</f>
        <v/>
      </c>
      <c r="DZ118" s="392" t="str">
        <f ca="1">+IF(OFFSET('Hygiene Data'!$G$13,0,10*ROW('Hygiene Data'!G112))="","",OFFSET('Hygiene Data'!$G$13,0,10*ROW('Hygiene Data'!G112)))</f>
        <v/>
      </c>
      <c r="EA118" s="392" t="str">
        <f ca="1">+IF(OFFSET('Hygiene Data'!$H$11,0,10*ROW('Hygiene Data'!H112))="","",OFFSET('Hygiene Data'!$H$11,0,10*ROW('Hygiene Data'!H112)))</f>
        <v/>
      </c>
      <c r="EB118" s="392" t="str">
        <f ca="1">+IF(OFFSET('Hygiene Data'!$H$12,0,10*ROW('Hygiene Data'!H112))="","",OFFSET('Hygiene Data'!$H$12,0,10*ROW('Hygiene Data'!H112)))</f>
        <v/>
      </c>
      <c r="EC118" s="392" t="str">
        <f ca="1">+IF(OFFSET('Hygiene Data'!$H$13,0,10*ROW('Hygiene Data'!H112))="","",OFFSET('Hygiene Data'!$H$13,0,10*ROW('Hygiene Data'!H112)))</f>
        <v/>
      </c>
      <c r="ED118" s="392" t="str">
        <f ca="1">+IF(OFFSET('Hygiene Data'!$I$11,0,10*ROW('Hygiene Data'!I112))="","",OFFSET('Hygiene Data'!$I$11,0,10*ROW('Hygiene Data'!I112)))</f>
        <v/>
      </c>
      <c r="EE118" s="392" t="str">
        <f ca="1">+IF(OFFSET('Hygiene Data'!$I$12,0,10*ROW('Hygiene Data'!I112))="","",OFFSET('Hygiene Data'!$I$12,0,10*ROW('Hygiene Data'!I112)))</f>
        <v/>
      </c>
      <c r="EF118" s="392" t="str">
        <f ca="1">+IF(OFFSET('Hygiene Data'!$I$13,0,10*ROW('Hygiene Data'!I112))="","",OFFSET('Hygiene Data'!$I$13,0,10*ROW('Hygiene Data'!I112)))</f>
        <v/>
      </c>
    </row>
    <row r="119" spans="1:136" x14ac:dyDescent="0.25">
      <c r="A119" s="501" t="str">
        <f ca="1">+IF(OFFSET('Water Data'!$B$2,0,10*ROW('Water Data'!E113))="","",OFFSET('Water Data'!$B$2,0,10*ROW('Water Data'!E113)))</f>
        <v/>
      </c>
      <c r="B119" s="50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8" t="str">
        <f t="shared" ca="1" si="1"/>
        <v/>
      </c>
      <c r="D119" s="52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2" t="str">
        <f ca="1">+IF(OFFSET('Water Data'!$D$27,0,10*ROW('Water Data'!D113))="","",OFFSET('Water Data'!$D$27,0,10*ROW('Water Data'!D113)))</f>
        <v/>
      </c>
      <c r="BT119" s="392" t="str">
        <f ca="1">+IF(OFFSET('Water Data'!$D$28,0,10*ROW('Water Data'!D113))="","",OFFSET('Water Data'!$D$28,0,10*ROW('Water Data'!D113)))</f>
        <v/>
      </c>
      <c r="BU119" s="392" t="str">
        <f ca="1">+IF(OFFSET('Water Data'!$D$29,0,10*ROW('Water Data'!D113))="","",OFFSET('Water Data'!$D$29,0,10*ROW('Water Data'!D113)))</f>
        <v/>
      </c>
      <c r="BV119" s="392" t="str">
        <f ca="1">+IF(OFFSET('Water Data'!$E$27,0,10*ROW('Water Data'!E113))="","",OFFSET('Water Data'!$E$27,0,10*ROW('Water Data'!E113)))</f>
        <v/>
      </c>
      <c r="BW119" s="392" t="str">
        <f ca="1">+IF(OFFSET('Water Data'!$E$28,0,10*ROW('Water Data'!E113))="","",OFFSET('Water Data'!$E$28,0,10*ROW('Water Data'!E113)))</f>
        <v/>
      </c>
      <c r="BX119" s="392" t="str">
        <f ca="1">+IF(OFFSET('Water Data'!$E$29,0,10*ROW('Water Data'!E113))="","",OFFSET('Water Data'!$E$29,0,10*ROW('Water Data'!E113)))</f>
        <v/>
      </c>
      <c r="BY119" s="392" t="str">
        <f ca="1">+IF(OFFSET('Water Data'!$F$27,0,10*ROW('Water Data'!F113))="","",OFFSET('Water Data'!$F$27,0,10*ROW('Water Data'!F113)))</f>
        <v/>
      </c>
      <c r="BZ119" s="392" t="str">
        <f ca="1">+IF(OFFSET('Water Data'!$F$28,0,10*ROW('Water Data'!F113))="","",OFFSET('Water Data'!$F$28,0,10*ROW('Water Data'!F113)))</f>
        <v/>
      </c>
      <c r="CA119" s="392" t="str">
        <f ca="1">+IF(OFFSET('Water Data'!$F$29,0,10*ROW('Water Data'!F113))="","",OFFSET('Water Data'!$F$29,0,10*ROW('Water Data'!F113)))</f>
        <v/>
      </c>
      <c r="CB119" s="392" t="str">
        <f ca="1">+IF(OFFSET('Water Data'!$G$27,0,10*ROW('Water Data'!G113))="","",OFFSET('Water Data'!$G$27,0,10*ROW('Water Data'!G113)))</f>
        <v/>
      </c>
      <c r="CC119" s="392" t="str">
        <f ca="1">+IF(OFFSET('Water Data'!$G$28,0,10*ROW('Water Data'!G113))="","",OFFSET('Water Data'!$G$28,0,10*ROW('Water Data'!G113)))</f>
        <v/>
      </c>
      <c r="CD119" s="392" t="str">
        <f ca="1">+IF(OFFSET('Water Data'!$G$29,0,10*ROW('Water Data'!G113))="","",OFFSET('Water Data'!$G$29,0,10*ROW('Water Data'!G113)))</f>
        <v/>
      </c>
      <c r="CE119" s="392" t="str">
        <f ca="1">+IF(OFFSET('Water Data'!$H$27,0,10*ROW('Water Data'!H113))="","",OFFSET('Water Data'!$H$27,0,10*ROW('Water Data'!H113)))</f>
        <v/>
      </c>
      <c r="CF119" s="392" t="str">
        <f ca="1">+IF(OFFSET('Water Data'!$H$28,0,10*ROW('Water Data'!H113))="","",OFFSET('Water Data'!$H$28,0,10*ROW('Water Data'!H113)))</f>
        <v/>
      </c>
      <c r="CG119" s="392" t="str">
        <f ca="1">+IF(OFFSET('Water Data'!$H$29,0,10*ROW('Water Data'!H113))="","",OFFSET('Water Data'!$H$29,0,10*ROW('Water Data'!H113)))</f>
        <v/>
      </c>
      <c r="CH119" s="392" t="str">
        <f ca="1">+IF(OFFSET('Water Data'!$I$27,0,10*ROW('Water Data'!I113))="","",OFFSET('Water Data'!$I$27,0,10*ROW('Water Data'!I113)))</f>
        <v/>
      </c>
      <c r="CI119" s="392" t="str">
        <f ca="1">+IF(OFFSET('Water Data'!$I$28,0,10*ROW('Water Data'!I113))="","",OFFSET('Water Data'!$I$28,0,10*ROW('Water Data'!I113)))</f>
        <v/>
      </c>
      <c r="CJ119" s="392" t="str">
        <f ca="1">+IF(OFFSET('Water Data'!$I$29,0,10*ROW('Water Data'!I113))="","",OFFSET('Water Data'!$I$29,0,10*ROW('Water Data'!I113)))</f>
        <v/>
      </c>
      <c r="CK119" s="392" t="str">
        <f ca="1">+IF(OFFSET('Sanitation Data'!$D$28,0,10*ROW('Sanitation Data'!D113))="","",OFFSET('Sanitation Data'!$D$28,0,10*ROW('Sanitation Data'!D113)))</f>
        <v/>
      </c>
      <c r="CL119" s="392" t="str">
        <f ca="1">+IF(OFFSET('Sanitation Data'!$D$29,0,10*ROW('Sanitation Data'!D113))="","",OFFSET('Sanitation Data'!$D$29,0,10*ROW('Sanitation Data'!D113)))</f>
        <v/>
      </c>
      <c r="CM119" s="392" t="str">
        <f ca="1">+IF(OFFSET('Sanitation Data'!$D$30,0,10*ROW('Sanitation Data'!D113))="","",OFFSET('Sanitation Data'!$D$30,0,10*ROW('Sanitation Data'!D113)))</f>
        <v/>
      </c>
      <c r="CN119" s="392" t="str">
        <f ca="1">+IF(OFFSET('Sanitation Data'!$D$31,0,10*ROW('Sanitation Data'!D113))="","",OFFSET('Sanitation Data'!$D$31,0,10*ROW('Sanitation Data'!D113)))</f>
        <v/>
      </c>
      <c r="CO119" s="392" t="str">
        <f ca="1">+IF(OFFSET('Sanitation Data'!$D$32,0,10*ROW('Sanitation Data'!D113))="","",OFFSET('Sanitation Data'!$D$32,0,10*ROW('Sanitation Data'!D113)))</f>
        <v/>
      </c>
      <c r="CP119" s="392" t="str">
        <f ca="1">+IF(OFFSET('Sanitation Data'!$E$28,0,10*ROW('Sanitation Data'!E113))="","",OFFSET('Sanitation Data'!$E$28,0,10*ROW('Sanitation Data'!E113)))</f>
        <v/>
      </c>
      <c r="CQ119" s="392" t="str">
        <f ca="1">+IF(OFFSET('Sanitation Data'!$E$29,0,10*ROW('Sanitation Data'!E113))="","",OFFSET('Sanitation Data'!$E$29,0,10*ROW('Sanitation Data'!E113)))</f>
        <v/>
      </c>
      <c r="CR119" s="392" t="str">
        <f ca="1">+IF(OFFSET('Sanitation Data'!$E$30,0,10*ROW('Sanitation Data'!E113))="","",OFFSET('Sanitation Data'!$E$30,0,10*ROW('Sanitation Data'!E113)))</f>
        <v/>
      </c>
      <c r="CS119" s="392" t="str">
        <f ca="1">+IF(OFFSET('Sanitation Data'!$E$31,0,10*ROW('Sanitation Data'!E113))="","",OFFSET('Sanitation Data'!$E$31,0,10*ROW('Sanitation Data'!E113)))</f>
        <v/>
      </c>
      <c r="CT119" s="392" t="str">
        <f ca="1">+IF(OFFSET('Sanitation Data'!$E$32,0,10*ROW('Sanitation Data'!E113))="","",OFFSET('Sanitation Data'!$E$32,0,10*ROW('Sanitation Data'!E113)))</f>
        <v/>
      </c>
      <c r="CU119" s="392" t="str">
        <f ca="1">+IF(OFFSET('Sanitation Data'!$F$28,0,10*ROW('Sanitation Data'!F113))="","",OFFSET('Sanitation Data'!$F$28,0,10*ROW('Sanitation Data'!F113)))</f>
        <v/>
      </c>
      <c r="CV119" s="392" t="str">
        <f ca="1">+IF(OFFSET('Sanitation Data'!$F$29,0,10*ROW('Sanitation Data'!F113))="","",OFFSET('Sanitation Data'!$F$29,0,10*ROW('Sanitation Data'!F113)))</f>
        <v/>
      </c>
      <c r="CW119" s="392" t="str">
        <f ca="1">+IF(OFFSET('Sanitation Data'!$F$30,0,10*ROW('Sanitation Data'!F113))="","",OFFSET('Sanitation Data'!$F$30,0,10*ROW('Sanitation Data'!F113)))</f>
        <v/>
      </c>
      <c r="CX119" s="392" t="str">
        <f ca="1">+IF(OFFSET('Sanitation Data'!$F$31,0,10*ROW('Sanitation Data'!F113))="","",OFFSET('Sanitation Data'!$F$31,0,10*ROW('Sanitation Data'!F113)))</f>
        <v/>
      </c>
      <c r="CY119" s="392" t="str">
        <f ca="1">+IF(OFFSET('Sanitation Data'!$F$32,0,10*ROW('Sanitation Data'!F113))="","",OFFSET('Sanitation Data'!$F$32,0,10*ROW('Sanitation Data'!F113)))</f>
        <v/>
      </c>
      <c r="CZ119" s="392" t="str">
        <f ca="1">+IF(OFFSET('Sanitation Data'!$G$28,0,10*ROW('Sanitation Data'!G113))="","",OFFSET('Sanitation Data'!$G$28,0,10*ROW('Sanitation Data'!G113)))</f>
        <v/>
      </c>
      <c r="DA119" s="392" t="str">
        <f ca="1">+IF(OFFSET('Sanitation Data'!$G$29,0,10*ROW('Sanitation Data'!G113))="","",OFFSET('Sanitation Data'!$G$29,0,10*ROW('Sanitation Data'!G113)))</f>
        <v/>
      </c>
      <c r="DB119" s="392" t="str">
        <f ca="1">+IF(OFFSET('Sanitation Data'!$G$30,0,10*ROW('Sanitation Data'!G113))="","",OFFSET('Sanitation Data'!$G$30,0,10*ROW('Sanitation Data'!G113)))</f>
        <v/>
      </c>
      <c r="DC119" s="392" t="str">
        <f ca="1">+IF(OFFSET('Sanitation Data'!$G$31,0,10*ROW('Sanitation Data'!G113))="","",OFFSET('Sanitation Data'!$G$31,0,10*ROW('Sanitation Data'!G113)))</f>
        <v/>
      </c>
      <c r="DD119" s="392" t="str">
        <f ca="1">+IF(OFFSET('Sanitation Data'!$G$32,0,10*ROW('Sanitation Data'!G113))="","",OFFSET('Sanitation Data'!$G$32,0,10*ROW('Sanitation Data'!G113)))</f>
        <v/>
      </c>
      <c r="DE119" s="392" t="str">
        <f ca="1">+IF(OFFSET('Sanitation Data'!$H$28,0,10*ROW('Sanitation Data'!H113))="","",OFFSET('Sanitation Data'!$H$28,0,10*ROW('Sanitation Data'!H113)))</f>
        <v/>
      </c>
      <c r="DF119" s="392" t="str">
        <f ca="1">+IF(OFFSET('Sanitation Data'!$H$29,0,10*ROW('Sanitation Data'!H113))="","",OFFSET('Sanitation Data'!$H$29,0,10*ROW('Sanitation Data'!H113)))</f>
        <v/>
      </c>
      <c r="DG119" s="392" t="str">
        <f ca="1">+IF(OFFSET('Sanitation Data'!$H$30,0,10*ROW('Sanitation Data'!H113))="","",OFFSET('Sanitation Data'!$H$30,0,10*ROW('Sanitation Data'!H113)))</f>
        <v/>
      </c>
      <c r="DH119" s="392" t="str">
        <f ca="1">+IF(OFFSET('Sanitation Data'!$H$31,0,10*ROW('Sanitation Data'!H113))="","",OFFSET('Sanitation Data'!$H$31,0,10*ROW('Sanitation Data'!H113)))</f>
        <v/>
      </c>
      <c r="DI119" s="392" t="str">
        <f ca="1">+IF(OFFSET('Sanitation Data'!$H$32,0,10*ROW('Sanitation Data'!H113))="","",OFFSET('Sanitation Data'!$H$32,0,10*ROW('Sanitation Data'!H113)))</f>
        <v/>
      </c>
      <c r="DJ119" s="392" t="str">
        <f ca="1">+IF(OFFSET('Sanitation Data'!$I$28,0,10*ROW('Sanitation Data'!I113))="","",OFFSET('Sanitation Data'!$I$28,0,10*ROW('Sanitation Data'!I113)))</f>
        <v/>
      </c>
      <c r="DK119" s="392" t="str">
        <f ca="1">+IF(OFFSET('Sanitation Data'!$I$29,0,10*ROW('Sanitation Data'!I113))="","",OFFSET('Sanitation Data'!$I$29,0,10*ROW('Sanitation Data'!I113)))</f>
        <v/>
      </c>
      <c r="DL119" s="392" t="str">
        <f ca="1">+IF(OFFSET('Sanitation Data'!$I$30,0,10*ROW('Sanitation Data'!I113))="","",OFFSET('Sanitation Data'!$I$30,0,10*ROW('Sanitation Data'!I113)))</f>
        <v/>
      </c>
      <c r="DM119" s="392" t="str">
        <f ca="1">+IF(OFFSET('Sanitation Data'!$I$31,0,10*ROW('Sanitation Data'!I113))="","",OFFSET('Sanitation Data'!$I$31,0,10*ROW('Sanitation Data'!I113)))</f>
        <v/>
      </c>
      <c r="DN119" s="392" t="str">
        <f ca="1">+IF(OFFSET('Sanitation Data'!$I$32,0,10*ROW('Sanitation Data'!I113))="","",OFFSET('Sanitation Data'!$I$32,0,10*ROW('Sanitation Data'!I113)))</f>
        <v/>
      </c>
      <c r="DO119" s="392" t="str">
        <f ca="1">+IF(OFFSET('Hygiene Data'!$D$11,0,10*ROW('Hygiene Data'!D113))="","",OFFSET('Hygiene Data'!$D$11,0,10*ROW('Hygiene Data'!D113)))</f>
        <v/>
      </c>
      <c r="DP119" s="392" t="str">
        <f ca="1">+IF(OFFSET('Hygiene Data'!$D$12,0,10*ROW('Hygiene Data'!D113))="","",OFFSET('Hygiene Data'!$D$12,0,10*ROW('Hygiene Data'!D113)))</f>
        <v/>
      </c>
      <c r="DQ119" s="392" t="str">
        <f ca="1">+IF(OFFSET('Hygiene Data'!$D$13,0,10*ROW('Hygiene Data'!D113))="","",OFFSET('Hygiene Data'!$D$13,0,10*ROW('Hygiene Data'!D113)))</f>
        <v/>
      </c>
      <c r="DR119" s="392" t="str">
        <f ca="1">+IF(OFFSET('Hygiene Data'!$E$11,0,10*ROW('Hygiene Data'!E113))="","",OFFSET('Hygiene Data'!$E$11,0,10*ROW('Hygiene Data'!E113)))</f>
        <v/>
      </c>
      <c r="DS119" s="392" t="str">
        <f ca="1">+IF(OFFSET('Hygiene Data'!$E$12,0,10*ROW('Hygiene Data'!E113))="","",OFFSET('Hygiene Data'!$E$12,0,10*ROW('Hygiene Data'!E113)))</f>
        <v/>
      </c>
      <c r="DT119" s="392" t="str">
        <f ca="1">+IF(OFFSET('Hygiene Data'!$E$13,0,10*ROW('Hygiene Data'!E113))="","",OFFSET('Hygiene Data'!$E$13,0,10*ROW('Hygiene Data'!E113)))</f>
        <v/>
      </c>
      <c r="DU119" s="392" t="str">
        <f ca="1">+IF(OFFSET('Hygiene Data'!$F$11,0,10*ROW('Hygiene Data'!F113))="","",OFFSET('Hygiene Data'!$F$11,0,10*ROW('Hygiene Data'!F113)))</f>
        <v/>
      </c>
      <c r="DV119" s="392" t="str">
        <f ca="1">+IF(OFFSET('Hygiene Data'!$F$12,0,10*ROW('Hygiene Data'!F113))="","",OFFSET('Hygiene Data'!$F$12,0,10*ROW('Hygiene Data'!F113)))</f>
        <v/>
      </c>
      <c r="DW119" s="392" t="str">
        <f ca="1">+IF(OFFSET('Hygiene Data'!$F$13,0,10*ROW('Hygiene Data'!F113))="","",OFFSET('Hygiene Data'!$F$13,0,10*ROW('Hygiene Data'!F113)))</f>
        <v/>
      </c>
      <c r="DX119" s="392" t="str">
        <f ca="1">+IF(OFFSET('Hygiene Data'!$G$11,0,10*ROW('Hygiene Data'!G113))="","",OFFSET('Hygiene Data'!$G$11,0,10*ROW('Hygiene Data'!G113)))</f>
        <v/>
      </c>
      <c r="DY119" s="392" t="str">
        <f ca="1">+IF(OFFSET('Hygiene Data'!$G$12,0,10*ROW('Hygiene Data'!G113))="","",OFFSET('Hygiene Data'!$G$12,0,10*ROW('Hygiene Data'!G113)))</f>
        <v/>
      </c>
      <c r="DZ119" s="392" t="str">
        <f ca="1">+IF(OFFSET('Hygiene Data'!$G$13,0,10*ROW('Hygiene Data'!G113))="","",OFFSET('Hygiene Data'!$G$13,0,10*ROW('Hygiene Data'!G113)))</f>
        <v/>
      </c>
      <c r="EA119" s="392" t="str">
        <f ca="1">+IF(OFFSET('Hygiene Data'!$H$11,0,10*ROW('Hygiene Data'!H113))="","",OFFSET('Hygiene Data'!$H$11,0,10*ROW('Hygiene Data'!H113)))</f>
        <v/>
      </c>
      <c r="EB119" s="392" t="str">
        <f ca="1">+IF(OFFSET('Hygiene Data'!$H$12,0,10*ROW('Hygiene Data'!H113))="","",OFFSET('Hygiene Data'!$H$12,0,10*ROW('Hygiene Data'!H113)))</f>
        <v/>
      </c>
      <c r="EC119" s="392" t="str">
        <f ca="1">+IF(OFFSET('Hygiene Data'!$H$13,0,10*ROW('Hygiene Data'!H113))="","",OFFSET('Hygiene Data'!$H$13,0,10*ROW('Hygiene Data'!H113)))</f>
        <v/>
      </c>
      <c r="ED119" s="392" t="str">
        <f ca="1">+IF(OFFSET('Hygiene Data'!$I$11,0,10*ROW('Hygiene Data'!I113))="","",OFFSET('Hygiene Data'!$I$11,0,10*ROW('Hygiene Data'!I113)))</f>
        <v/>
      </c>
      <c r="EE119" s="392" t="str">
        <f ca="1">+IF(OFFSET('Hygiene Data'!$I$12,0,10*ROW('Hygiene Data'!I113))="","",OFFSET('Hygiene Data'!$I$12,0,10*ROW('Hygiene Data'!I113)))</f>
        <v/>
      </c>
      <c r="EF119" s="392" t="str">
        <f ca="1">+IF(OFFSET('Hygiene Data'!$I$13,0,10*ROW('Hygiene Data'!I113))="","",OFFSET('Hygiene Data'!$I$13,0,10*ROW('Hygiene Data'!I113)))</f>
        <v/>
      </c>
    </row>
    <row r="120" spans="1:136" x14ac:dyDescent="0.25">
      <c r="A120" s="501" t="str">
        <f ca="1">+IF(OFFSET('Water Data'!$B$2,0,10*ROW('Water Data'!E114))="","",OFFSET('Water Data'!$B$2,0,10*ROW('Water Data'!E114)))</f>
        <v/>
      </c>
      <c r="B120" s="50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8" t="str">
        <f t="shared" ca="1" si="1"/>
        <v/>
      </c>
      <c r="D120" s="52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2" t="str">
        <f ca="1">+IF(OFFSET('Water Data'!$D$27,0,10*ROW('Water Data'!D114))="","",OFFSET('Water Data'!$D$27,0,10*ROW('Water Data'!D114)))</f>
        <v/>
      </c>
      <c r="BT120" s="392" t="str">
        <f ca="1">+IF(OFFSET('Water Data'!$D$28,0,10*ROW('Water Data'!D114))="","",OFFSET('Water Data'!$D$28,0,10*ROW('Water Data'!D114)))</f>
        <v/>
      </c>
      <c r="BU120" s="392" t="str">
        <f ca="1">+IF(OFFSET('Water Data'!$D$29,0,10*ROW('Water Data'!D114))="","",OFFSET('Water Data'!$D$29,0,10*ROW('Water Data'!D114)))</f>
        <v/>
      </c>
      <c r="BV120" s="392" t="str">
        <f ca="1">+IF(OFFSET('Water Data'!$E$27,0,10*ROW('Water Data'!E114))="","",OFFSET('Water Data'!$E$27,0,10*ROW('Water Data'!E114)))</f>
        <v/>
      </c>
      <c r="BW120" s="392" t="str">
        <f ca="1">+IF(OFFSET('Water Data'!$E$28,0,10*ROW('Water Data'!E114))="","",OFFSET('Water Data'!$E$28,0,10*ROW('Water Data'!E114)))</f>
        <v/>
      </c>
      <c r="BX120" s="392" t="str">
        <f ca="1">+IF(OFFSET('Water Data'!$E$29,0,10*ROW('Water Data'!E114))="","",OFFSET('Water Data'!$E$29,0,10*ROW('Water Data'!E114)))</f>
        <v/>
      </c>
      <c r="BY120" s="392" t="str">
        <f ca="1">+IF(OFFSET('Water Data'!$F$27,0,10*ROW('Water Data'!F114))="","",OFFSET('Water Data'!$F$27,0,10*ROW('Water Data'!F114)))</f>
        <v/>
      </c>
      <c r="BZ120" s="392" t="str">
        <f ca="1">+IF(OFFSET('Water Data'!$F$28,0,10*ROW('Water Data'!F114))="","",OFFSET('Water Data'!$F$28,0,10*ROW('Water Data'!F114)))</f>
        <v/>
      </c>
      <c r="CA120" s="392" t="str">
        <f ca="1">+IF(OFFSET('Water Data'!$F$29,0,10*ROW('Water Data'!F114))="","",OFFSET('Water Data'!$F$29,0,10*ROW('Water Data'!F114)))</f>
        <v/>
      </c>
      <c r="CB120" s="392" t="str">
        <f ca="1">+IF(OFFSET('Water Data'!$G$27,0,10*ROW('Water Data'!G114))="","",OFFSET('Water Data'!$G$27,0,10*ROW('Water Data'!G114)))</f>
        <v/>
      </c>
      <c r="CC120" s="392" t="str">
        <f ca="1">+IF(OFFSET('Water Data'!$G$28,0,10*ROW('Water Data'!G114))="","",OFFSET('Water Data'!$G$28,0,10*ROW('Water Data'!G114)))</f>
        <v/>
      </c>
      <c r="CD120" s="392" t="str">
        <f ca="1">+IF(OFFSET('Water Data'!$G$29,0,10*ROW('Water Data'!G114))="","",OFFSET('Water Data'!$G$29,0,10*ROW('Water Data'!G114)))</f>
        <v/>
      </c>
      <c r="CE120" s="392" t="str">
        <f ca="1">+IF(OFFSET('Water Data'!$H$27,0,10*ROW('Water Data'!H114))="","",OFFSET('Water Data'!$H$27,0,10*ROW('Water Data'!H114)))</f>
        <v/>
      </c>
      <c r="CF120" s="392" t="str">
        <f ca="1">+IF(OFFSET('Water Data'!$H$28,0,10*ROW('Water Data'!H114))="","",OFFSET('Water Data'!$H$28,0,10*ROW('Water Data'!H114)))</f>
        <v/>
      </c>
      <c r="CG120" s="392" t="str">
        <f ca="1">+IF(OFFSET('Water Data'!$H$29,0,10*ROW('Water Data'!H114))="","",OFFSET('Water Data'!$H$29,0,10*ROW('Water Data'!H114)))</f>
        <v/>
      </c>
      <c r="CH120" s="392" t="str">
        <f ca="1">+IF(OFFSET('Water Data'!$I$27,0,10*ROW('Water Data'!I114))="","",OFFSET('Water Data'!$I$27,0,10*ROW('Water Data'!I114)))</f>
        <v/>
      </c>
      <c r="CI120" s="392" t="str">
        <f ca="1">+IF(OFFSET('Water Data'!$I$28,0,10*ROW('Water Data'!I114))="","",OFFSET('Water Data'!$I$28,0,10*ROW('Water Data'!I114)))</f>
        <v/>
      </c>
      <c r="CJ120" s="392" t="str">
        <f ca="1">+IF(OFFSET('Water Data'!$I$29,0,10*ROW('Water Data'!I114))="","",OFFSET('Water Data'!$I$29,0,10*ROW('Water Data'!I114)))</f>
        <v/>
      </c>
      <c r="CK120" s="392" t="str">
        <f ca="1">+IF(OFFSET('Sanitation Data'!$D$28,0,10*ROW('Sanitation Data'!D114))="","",OFFSET('Sanitation Data'!$D$28,0,10*ROW('Sanitation Data'!D114)))</f>
        <v/>
      </c>
      <c r="CL120" s="392" t="str">
        <f ca="1">+IF(OFFSET('Sanitation Data'!$D$29,0,10*ROW('Sanitation Data'!D114))="","",OFFSET('Sanitation Data'!$D$29,0,10*ROW('Sanitation Data'!D114)))</f>
        <v/>
      </c>
      <c r="CM120" s="392" t="str">
        <f ca="1">+IF(OFFSET('Sanitation Data'!$D$30,0,10*ROW('Sanitation Data'!D114))="","",OFFSET('Sanitation Data'!$D$30,0,10*ROW('Sanitation Data'!D114)))</f>
        <v/>
      </c>
      <c r="CN120" s="392" t="str">
        <f ca="1">+IF(OFFSET('Sanitation Data'!$D$31,0,10*ROW('Sanitation Data'!D114))="","",OFFSET('Sanitation Data'!$D$31,0,10*ROW('Sanitation Data'!D114)))</f>
        <v/>
      </c>
      <c r="CO120" s="392" t="str">
        <f ca="1">+IF(OFFSET('Sanitation Data'!$D$32,0,10*ROW('Sanitation Data'!D114))="","",OFFSET('Sanitation Data'!$D$32,0,10*ROW('Sanitation Data'!D114)))</f>
        <v/>
      </c>
      <c r="CP120" s="392" t="str">
        <f ca="1">+IF(OFFSET('Sanitation Data'!$E$28,0,10*ROW('Sanitation Data'!E114))="","",OFFSET('Sanitation Data'!$E$28,0,10*ROW('Sanitation Data'!E114)))</f>
        <v/>
      </c>
      <c r="CQ120" s="392" t="str">
        <f ca="1">+IF(OFFSET('Sanitation Data'!$E$29,0,10*ROW('Sanitation Data'!E114))="","",OFFSET('Sanitation Data'!$E$29,0,10*ROW('Sanitation Data'!E114)))</f>
        <v/>
      </c>
      <c r="CR120" s="392" t="str">
        <f ca="1">+IF(OFFSET('Sanitation Data'!$E$30,0,10*ROW('Sanitation Data'!E114))="","",OFFSET('Sanitation Data'!$E$30,0,10*ROW('Sanitation Data'!E114)))</f>
        <v/>
      </c>
      <c r="CS120" s="392" t="str">
        <f ca="1">+IF(OFFSET('Sanitation Data'!$E$31,0,10*ROW('Sanitation Data'!E114))="","",OFFSET('Sanitation Data'!$E$31,0,10*ROW('Sanitation Data'!E114)))</f>
        <v/>
      </c>
      <c r="CT120" s="392" t="str">
        <f ca="1">+IF(OFFSET('Sanitation Data'!$E$32,0,10*ROW('Sanitation Data'!E114))="","",OFFSET('Sanitation Data'!$E$32,0,10*ROW('Sanitation Data'!E114)))</f>
        <v/>
      </c>
      <c r="CU120" s="392" t="str">
        <f ca="1">+IF(OFFSET('Sanitation Data'!$F$28,0,10*ROW('Sanitation Data'!F114))="","",OFFSET('Sanitation Data'!$F$28,0,10*ROW('Sanitation Data'!F114)))</f>
        <v/>
      </c>
      <c r="CV120" s="392" t="str">
        <f ca="1">+IF(OFFSET('Sanitation Data'!$F$29,0,10*ROW('Sanitation Data'!F114))="","",OFFSET('Sanitation Data'!$F$29,0,10*ROW('Sanitation Data'!F114)))</f>
        <v/>
      </c>
      <c r="CW120" s="392" t="str">
        <f ca="1">+IF(OFFSET('Sanitation Data'!$F$30,0,10*ROW('Sanitation Data'!F114))="","",OFFSET('Sanitation Data'!$F$30,0,10*ROW('Sanitation Data'!F114)))</f>
        <v/>
      </c>
      <c r="CX120" s="392" t="str">
        <f ca="1">+IF(OFFSET('Sanitation Data'!$F$31,0,10*ROW('Sanitation Data'!F114))="","",OFFSET('Sanitation Data'!$F$31,0,10*ROW('Sanitation Data'!F114)))</f>
        <v/>
      </c>
      <c r="CY120" s="392" t="str">
        <f ca="1">+IF(OFFSET('Sanitation Data'!$F$32,0,10*ROW('Sanitation Data'!F114))="","",OFFSET('Sanitation Data'!$F$32,0,10*ROW('Sanitation Data'!F114)))</f>
        <v/>
      </c>
      <c r="CZ120" s="392" t="str">
        <f ca="1">+IF(OFFSET('Sanitation Data'!$G$28,0,10*ROW('Sanitation Data'!G114))="","",OFFSET('Sanitation Data'!$G$28,0,10*ROW('Sanitation Data'!G114)))</f>
        <v/>
      </c>
      <c r="DA120" s="392" t="str">
        <f ca="1">+IF(OFFSET('Sanitation Data'!$G$29,0,10*ROW('Sanitation Data'!G114))="","",OFFSET('Sanitation Data'!$G$29,0,10*ROW('Sanitation Data'!G114)))</f>
        <v/>
      </c>
      <c r="DB120" s="392" t="str">
        <f ca="1">+IF(OFFSET('Sanitation Data'!$G$30,0,10*ROW('Sanitation Data'!G114))="","",OFFSET('Sanitation Data'!$G$30,0,10*ROW('Sanitation Data'!G114)))</f>
        <v/>
      </c>
      <c r="DC120" s="392" t="str">
        <f ca="1">+IF(OFFSET('Sanitation Data'!$G$31,0,10*ROW('Sanitation Data'!G114))="","",OFFSET('Sanitation Data'!$G$31,0,10*ROW('Sanitation Data'!G114)))</f>
        <v/>
      </c>
      <c r="DD120" s="392" t="str">
        <f ca="1">+IF(OFFSET('Sanitation Data'!$G$32,0,10*ROW('Sanitation Data'!G114))="","",OFFSET('Sanitation Data'!$G$32,0,10*ROW('Sanitation Data'!G114)))</f>
        <v/>
      </c>
      <c r="DE120" s="392" t="str">
        <f ca="1">+IF(OFFSET('Sanitation Data'!$H$28,0,10*ROW('Sanitation Data'!H114))="","",OFFSET('Sanitation Data'!$H$28,0,10*ROW('Sanitation Data'!H114)))</f>
        <v/>
      </c>
      <c r="DF120" s="392" t="str">
        <f ca="1">+IF(OFFSET('Sanitation Data'!$H$29,0,10*ROW('Sanitation Data'!H114))="","",OFFSET('Sanitation Data'!$H$29,0,10*ROW('Sanitation Data'!H114)))</f>
        <v/>
      </c>
      <c r="DG120" s="392" t="str">
        <f ca="1">+IF(OFFSET('Sanitation Data'!$H$30,0,10*ROW('Sanitation Data'!H114))="","",OFFSET('Sanitation Data'!$H$30,0,10*ROW('Sanitation Data'!H114)))</f>
        <v/>
      </c>
      <c r="DH120" s="392" t="str">
        <f ca="1">+IF(OFFSET('Sanitation Data'!$H$31,0,10*ROW('Sanitation Data'!H114))="","",OFFSET('Sanitation Data'!$H$31,0,10*ROW('Sanitation Data'!H114)))</f>
        <v/>
      </c>
      <c r="DI120" s="392" t="str">
        <f ca="1">+IF(OFFSET('Sanitation Data'!$H$32,0,10*ROW('Sanitation Data'!H114))="","",OFFSET('Sanitation Data'!$H$32,0,10*ROW('Sanitation Data'!H114)))</f>
        <v/>
      </c>
      <c r="DJ120" s="392" t="str">
        <f ca="1">+IF(OFFSET('Sanitation Data'!$I$28,0,10*ROW('Sanitation Data'!I114))="","",OFFSET('Sanitation Data'!$I$28,0,10*ROW('Sanitation Data'!I114)))</f>
        <v/>
      </c>
      <c r="DK120" s="392" t="str">
        <f ca="1">+IF(OFFSET('Sanitation Data'!$I$29,0,10*ROW('Sanitation Data'!I114))="","",OFFSET('Sanitation Data'!$I$29,0,10*ROW('Sanitation Data'!I114)))</f>
        <v/>
      </c>
      <c r="DL120" s="392" t="str">
        <f ca="1">+IF(OFFSET('Sanitation Data'!$I$30,0,10*ROW('Sanitation Data'!I114))="","",OFFSET('Sanitation Data'!$I$30,0,10*ROW('Sanitation Data'!I114)))</f>
        <v/>
      </c>
      <c r="DM120" s="392" t="str">
        <f ca="1">+IF(OFFSET('Sanitation Data'!$I$31,0,10*ROW('Sanitation Data'!I114))="","",OFFSET('Sanitation Data'!$I$31,0,10*ROW('Sanitation Data'!I114)))</f>
        <v/>
      </c>
      <c r="DN120" s="392" t="str">
        <f ca="1">+IF(OFFSET('Sanitation Data'!$I$32,0,10*ROW('Sanitation Data'!I114))="","",OFFSET('Sanitation Data'!$I$32,0,10*ROW('Sanitation Data'!I114)))</f>
        <v/>
      </c>
      <c r="DO120" s="392" t="str">
        <f ca="1">+IF(OFFSET('Hygiene Data'!$D$11,0,10*ROW('Hygiene Data'!D114))="","",OFFSET('Hygiene Data'!$D$11,0,10*ROW('Hygiene Data'!D114)))</f>
        <v/>
      </c>
      <c r="DP120" s="392" t="str">
        <f ca="1">+IF(OFFSET('Hygiene Data'!$D$12,0,10*ROW('Hygiene Data'!D114))="","",OFFSET('Hygiene Data'!$D$12,0,10*ROW('Hygiene Data'!D114)))</f>
        <v/>
      </c>
      <c r="DQ120" s="392" t="str">
        <f ca="1">+IF(OFFSET('Hygiene Data'!$D$13,0,10*ROW('Hygiene Data'!D114))="","",OFFSET('Hygiene Data'!$D$13,0,10*ROW('Hygiene Data'!D114)))</f>
        <v/>
      </c>
      <c r="DR120" s="392" t="str">
        <f ca="1">+IF(OFFSET('Hygiene Data'!$E$11,0,10*ROW('Hygiene Data'!E114))="","",OFFSET('Hygiene Data'!$E$11,0,10*ROW('Hygiene Data'!E114)))</f>
        <v/>
      </c>
      <c r="DS120" s="392" t="str">
        <f ca="1">+IF(OFFSET('Hygiene Data'!$E$12,0,10*ROW('Hygiene Data'!E114))="","",OFFSET('Hygiene Data'!$E$12,0,10*ROW('Hygiene Data'!E114)))</f>
        <v/>
      </c>
      <c r="DT120" s="392" t="str">
        <f ca="1">+IF(OFFSET('Hygiene Data'!$E$13,0,10*ROW('Hygiene Data'!E114))="","",OFFSET('Hygiene Data'!$E$13,0,10*ROW('Hygiene Data'!E114)))</f>
        <v/>
      </c>
      <c r="DU120" s="392" t="str">
        <f ca="1">+IF(OFFSET('Hygiene Data'!$F$11,0,10*ROW('Hygiene Data'!F114))="","",OFFSET('Hygiene Data'!$F$11,0,10*ROW('Hygiene Data'!F114)))</f>
        <v/>
      </c>
      <c r="DV120" s="392" t="str">
        <f ca="1">+IF(OFFSET('Hygiene Data'!$F$12,0,10*ROW('Hygiene Data'!F114))="","",OFFSET('Hygiene Data'!$F$12,0,10*ROW('Hygiene Data'!F114)))</f>
        <v/>
      </c>
      <c r="DW120" s="392" t="str">
        <f ca="1">+IF(OFFSET('Hygiene Data'!$F$13,0,10*ROW('Hygiene Data'!F114))="","",OFFSET('Hygiene Data'!$F$13,0,10*ROW('Hygiene Data'!F114)))</f>
        <v/>
      </c>
      <c r="DX120" s="392" t="str">
        <f ca="1">+IF(OFFSET('Hygiene Data'!$G$11,0,10*ROW('Hygiene Data'!G114))="","",OFFSET('Hygiene Data'!$G$11,0,10*ROW('Hygiene Data'!G114)))</f>
        <v/>
      </c>
      <c r="DY120" s="392" t="str">
        <f ca="1">+IF(OFFSET('Hygiene Data'!$G$12,0,10*ROW('Hygiene Data'!G114))="","",OFFSET('Hygiene Data'!$G$12,0,10*ROW('Hygiene Data'!G114)))</f>
        <v/>
      </c>
      <c r="DZ120" s="392" t="str">
        <f ca="1">+IF(OFFSET('Hygiene Data'!$G$13,0,10*ROW('Hygiene Data'!G114))="","",OFFSET('Hygiene Data'!$G$13,0,10*ROW('Hygiene Data'!G114)))</f>
        <v/>
      </c>
      <c r="EA120" s="392" t="str">
        <f ca="1">+IF(OFFSET('Hygiene Data'!$H$11,0,10*ROW('Hygiene Data'!H114))="","",OFFSET('Hygiene Data'!$H$11,0,10*ROW('Hygiene Data'!H114)))</f>
        <v/>
      </c>
      <c r="EB120" s="392" t="str">
        <f ca="1">+IF(OFFSET('Hygiene Data'!$H$12,0,10*ROW('Hygiene Data'!H114))="","",OFFSET('Hygiene Data'!$H$12,0,10*ROW('Hygiene Data'!H114)))</f>
        <v/>
      </c>
      <c r="EC120" s="392" t="str">
        <f ca="1">+IF(OFFSET('Hygiene Data'!$H$13,0,10*ROW('Hygiene Data'!H114))="","",OFFSET('Hygiene Data'!$H$13,0,10*ROW('Hygiene Data'!H114)))</f>
        <v/>
      </c>
      <c r="ED120" s="392" t="str">
        <f ca="1">+IF(OFFSET('Hygiene Data'!$I$11,0,10*ROW('Hygiene Data'!I114))="","",OFFSET('Hygiene Data'!$I$11,0,10*ROW('Hygiene Data'!I114)))</f>
        <v/>
      </c>
      <c r="EE120" s="392" t="str">
        <f ca="1">+IF(OFFSET('Hygiene Data'!$I$12,0,10*ROW('Hygiene Data'!I114))="","",OFFSET('Hygiene Data'!$I$12,0,10*ROW('Hygiene Data'!I114)))</f>
        <v/>
      </c>
      <c r="EF120" s="392" t="str">
        <f ca="1">+IF(OFFSET('Hygiene Data'!$I$13,0,10*ROW('Hygiene Data'!I114))="","",OFFSET('Hygiene Data'!$I$13,0,10*ROW('Hygiene Data'!I114)))</f>
        <v/>
      </c>
    </row>
    <row r="121" spans="1:136" x14ac:dyDescent="0.25">
      <c r="A121" s="501" t="str">
        <f ca="1">+IF(OFFSET('Water Data'!$B$2,0,10*ROW('Water Data'!E115))="","",OFFSET('Water Data'!$B$2,0,10*ROW('Water Data'!E115)))</f>
        <v/>
      </c>
      <c r="B121" s="50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8" t="str">
        <f t="shared" ca="1" si="1"/>
        <v/>
      </c>
      <c r="D121" s="52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2" t="str">
        <f ca="1">+IF(OFFSET('Water Data'!$D$27,0,10*ROW('Water Data'!D115))="","",OFFSET('Water Data'!$D$27,0,10*ROW('Water Data'!D115)))</f>
        <v/>
      </c>
      <c r="BT121" s="392" t="str">
        <f ca="1">+IF(OFFSET('Water Data'!$D$28,0,10*ROW('Water Data'!D115))="","",OFFSET('Water Data'!$D$28,0,10*ROW('Water Data'!D115)))</f>
        <v/>
      </c>
      <c r="BU121" s="392" t="str">
        <f ca="1">+IF(OFFSET('Water Data'!$D$29,0,10*ROW('Water Data'!D115))="","",OFFSET('Water Data'!$D$29,0,10*ROW('Water Data'!D115)))</f>
        <v/>
      </c>
      <c r="BV121" s="392" t="str">
        <f ca="1">+IF(OFFSET('Water Data'!$E$27,0,10*ROW('Water Data'!E115))="","",OFFSET('Water Data'!$E$27,0,10*ROW('Water Data'!E115)))</f>
        <v/>
      </c>
      <c r="BW121" s="392" t="str">
        <f ca="1">+IF(OFFSET('Water Data'!$E$28,0,10*ROW('Water Data'!E115))="","",OFFSET('Water Data'!$E$28,0,10*ROW('Water Data'!E115)))</f>
        <v/>
      </c>
      <c r="BX121" s="392" t="str">
        <f ca="1">+IF(OFFSET('Water Data'!$E$29,0,10*ROW('Water Data'!E115))="","",OFFSET('Water Data'!$E$29,0,10*ROW('Water Data'!E115)))</f>
        <v/>
      </c>
      <c r="BY121" s="392" t="str">
        <f ca="1">+IF(OFFSET('Water Data'!$F$27,0,10*ROW('Water Data'!F115))="","",OFFSET('Water Data'!$F$27,0,10*ROW('Water Data'!F115)))</f>
        <v/>
      </c>
      <c r="BZ121" s="392" t="str">
        <f ca="1">+IF(OFFSET('Water Data'!$F$28,0,10*ROW('Water Data'!F115))="","",OFFSET('Water Data'!$F$28,0,10*ROW('Water Data'!F115)))</f>
        <v/>
      </c>
      <c r="CA121" s="392" t="str">
        <f ca="1">+IF(OFFSET('Water Data'!$F$29,0,10*ROW('Water Data'!F115))="","",OFFSET('Water Data'!$F$29,0,10*ROW('Water Data'!F115)))</f>
        <v/>
      </c>
      <c r="CB121" s="392" t="str">
        <f ca="1">+IF(OFFSET('Water Data'!$G$27,0,10*ROW('Water Data'!G115))="","",OFFSET('Water Data'!$G$27,0,10*ROW('Water Data'!G115)))</f>
        <v/>
      </c>
      <c r="CC121" s="392" t="str">
        <f ca="1">+IF(OFFSET('Water Data'!$G$28,0,10*ROW('Water Data'!G115))="","",OFFSET('Water Data'!$G$28,0,10*ROW('Water Data'!G115)))</f>
        <v/>
      </c>
      <c r="CD121" s="392" t="str">
        <f ca="1">+IF(OFFSET('Water Data'!$G$29,0,10*ROW('Water Data'!G115))="","",OFFSET('Water Data'!$G$29,0,10*ROW('Water Data'!G115)))</f>
        <v/>
      </c>
      <c r="CE121" s="392" t="str">
        <f ca="1">+IF(OFFSET('Water Data'!$H$27,0,10*ROW('Water Data'!H115))="","",OFFSET('Water Data'!$H$27,0,10*ROW('Water Data'!H115)))</f>
        <v/>
      </c>
      <c r="CF121" s="392" t="str">
        <f ca="1">+IF(OFFSET('Water Data'!$H$28,0,10*ROW('Water Data'!H115))="","",OFFSET('Water Data'!$H$28,0,10*ROW('Water Data'!H115)))</f>
        <v/>
      </c>
      <c r="CG121" s="392" t="str">
        <f ca="1">+IF(OFFSET('Water Data'!$H$29,0,10*ROW('Water Data'!H115))="","",OFFSET('Water Data'!$H$29,0,10*ROW('Water Data'!H115)))</f>
        <v/>
      </c>
      <c r="CH121" s="392" t="str">
        <f ca="1">+IF(OFFSET('Water Data'!$I$27,0,10*ROW('Water Data'!I115))="","",OFFSET('Water Data'!$I$27,0,10*ROW('Water Data'!I115)))</f>
        <v/>
      </c>
      <c r="CI121" s="392" t="str">
        <f ca="1">+IF(OFFSET('Water Data'!$I$28,0,10*ROW('Water Data'!I115))="","",OFFSET('Water Data'!$I$28,0,10*ROW('Water Data'!I115)))</f>
        <v/>
      </c>
      <c r="CJ121" s="392" t="str">
        <f ca="1">+IF(OFFSET('Water Data'!$I$29,0,10*ROW('Water Data'!I115))="","",OFFSET('Water Data'!$I$29,0,10*ROW('Water Data'!I115)))</f>
        <v/>
      </c>
      <c r="CK121" s="392" t="str">
        <f ca="1">+IF(OFFSET('Sanitation Data'!$D$28,0,10*ROW('Sanitation Data'!D115))="","",OFFSET('Sanitation Data'!$D$28,0,10*ROW('Sanitation Data'!D115)))</f>
        <v/>
      </c>
      <c r="CL121" s="392" t="str">
        <f ca="1">+IF(OFFSET('Sanitation Data'!$D$29,0,10*ROW('Sanitation Data'!D115))="","",OFFSET('Sanitation Data'!$D$29,0,10*ROW('Sanitation Data'!D115)))</f>
        <v/>
      </c>
      <c r="CM121" s="392" t="str">
        <f ca="1">+IF(OFFSET('Sanitation Data'!$D$30,0,10*ROW('Sanitation Data'!D115))="","",OFFSET('Sanitation Data'!$D$30,0,10*ROW('Sanitation Data'!D115)))</f>
        <v/>
      </c>
      <c r="CN121" s="392" t="str">
        <f ca="1">+IF(OFFSET('Sanitation Data'!$D$31,0,10*ROW('Sanitation Data'!D115))="","",OFFSET('Sanitation Data'!$D$31,0,10*ROW('Sanitation Data'!D115)))</f>
        <v/>
      </c>
      <c r="CO121" s="392" t="str">
        <f ca="1">+IF(OFFSET('Sanitation Data'!$D$32,0,10*ROW('Sanitation Data'!D115))="","",OFFSET('Sanitation Data'!$D$32,0,10*ROW('Sanitation Data'!D115)))</f>
        <v/>
      </c>
      <c r="CP121" s="392" t="str">
        <f ca="1">+IF(OFFSET('Sanitation Data'!$E$28,0,10*ROW('Sanitation Data'!E115))="","",OFFSET('Sanitation Data'!$E$28,0,10*ROW('Sanitation Data'!E115)))</f>
        <v/>
      </c>
      <c r="CQ121" s="392" t="str">
        <f ca="1">+IF(OFFSET('Sanitation Data'!$E$29,0,10*ROW('Sanitation Data'!E115))="","",OFFSET('Sanitation Data'!$E$29,0,10*ROW('Sanitation Data'!E115)))</f>
        <v/>
      </c>
      <c r="CR121" s="392" t="str">
        <f ca="1">+IF(OFFSET('Sanitation Data'!$E$30,0,10*ROW('Sanitation Data'!E115))="","",OFFSET('Sanitation Data'!$E$30,0,10*ROW('Sanitation Data'!E115)))</f>
        <v/>
      </c>
      <c r="CS121" s="392" t="str">
        <f ca="1">+IF(OFFSET('Sanitation Data'!$E$31,0,10*ROW('Sanitation Data'!E115))="","",OFFSET('Sanitation Data'!$E$31,0,10*ROW('Sanitation Data'!E115)))</f>
        <v/>
      </c>
      <c r="CT121" s="392" t="str">
        <f ca="1">+IF(OFFSET('Sanitation Data'!$E$32,0,10*ROW('Sanitation Data'!E115))="","",OFFSET('Sanitation Data'!$E$32,0,10*ROW('Sanitation Data'!E115)))</f>
        <v/>
      </c>
      <c r="CU121" s="392" t="str">
        <f ca="1">+IF(OFFSET('Sanitation Data'!$F$28,0,10*ROW('Sanitation Data'!F115))="","",OFFSET('Sanitation Data'!$F$28,0,10*ROW('Sanitation Data'!F115)))</f>
        <v/>
      </c>
      <c r="CV121" s="392" t="str">
        <f ca="1">+IF(OFFSET('Sanitation Data'!$F$29,0,10*ROW('Sanitation Data'!F115))="","",OFFSET('Sanitation Data'!$F$29,0,10*ROW('Sanitation Data'!F115)))</f>
        <v/>
      </c>
      <c r="CW121" s="392" t="str">
        <f ca="1">+IF(OFFSET('Sanitation Data'!$F$30,0,10*ROW('Sanitation Data'!F115))="","",OFFSET('Sanitation Data'!$F$30,0,10*ROW('Sanitation Data'!F115)))</f>
        <v/>
      </c>
      <c r="CX121" s="392" t="str">
        <f ca="1">+IF(OFFSET('Sanitation Data'!$F$31,0,10*ROW('Sanitation Data'!F115))="","",OFFSET('Sanitation Data'!$F$31,0,10*ROW('Sanitation Data'!F115)))</f>
        <v/>
      </c>
      <c r="CY121" s="392" t="str">
        <f ca="1">+IF(OFFSET('Sanitation Data'!$F$32,0,10*ROW('Sanitation Data'!F115))="","",OFFSET('Sanitation Data'!$F$32,0,10*ROW('Sanitation Data'!F115)))</f>
        <v/>
      </c>
      <c r="CZ121" s="392" t="str">
        <f ca="1">+IF(OFFSET('Sanitation Data'!$G$28,0,10*ROW('Sanitation Data'!G115))="","",OFFSET('Sanitation Data'!$G$28,0,10*ROW('Sanitation Data'!G115)))</f>
        <v/>
      </c>
      <c r="DA121" s="392" t="str">
        <f ca="1">+IF(OFFSET('Sanitation Data'!$G$29,0,10*ROW('Sanitation Data'!G115))="","",OFFSET('Sanitation Data'!$G$29,0,10*ROW('Sanitation Data'!G115)))</f>
        <v/>
      </c>
      <c r="DB121" s="392" t="str">
        <f ca="1">+IF(OFFSET('Sanitation Data'!$G$30,0,10*ROW('Sanitation Data'!G115))="","",OFFSET('Sanitation Data'!$G$30,0,10*ROW('Sanitation Data'!G115)))</f>
        <v/>
      </c>
      <c r="DC121" s="392" t="str">
        <f ca="1">+IF(OFFSET('Sanitation Data'!$G$31,0,10*ROW('Sanitation Data'!G115))="","",OFFSET('Sanitation Data'!$G$31,0,10*ROW('Sanitation Data'!G115)))</f>
        <v/>
      </c>
      <c r="DD121" s="392" t="str">
        <f ca="1">+IF(OFFSET('Sanitation Data'!$G$32,0,10*ROW('Sanitation Data'!G115))="","",OFFSET('Sanitation Data'!$G$32,0,10*ROW('Sanitation Data'!G115)))</f>
        <v/>
      </c>
      <c r="DE121" s="392" t="str">
        <f ca="1">+IF(OFFSET('Sanitation Data'!$H$28,0,10*ROW('Sanitation Data'!H115))="","",OFFSET('Sanitation Data'!$H$28,0,10*ROW('Sanitation Data'!H115)))</f>
        <v/>
      </c>
      <c r="DF121" s="392" t="str">
        <f ca="1">+IF(OFFSET('Sanitation Data'!$H$29,0,10*ROW('Sanitation Data'!H115))="","",OFFSET('Sanitation Data'!$H$29,0,10*ROW('Sanitation Data'!H115)))</f>
        <v/>
      </c>
      <c r="DG121" s="392" t="str">
        <f ca="1">+IF(OFFSET('Sanitation Data'!$H$30,0,10*ROW('Sanitation Data'!H115))="","",OFFSET('Sanitation Data'!$H$30,0,10*ROW('Sanitation Data'!H115)))</f>
        <v/>
      </c>
      <c r="DH121" s="392" t="str">
        <f ca="1">+IF(OFFSET('Sanitation Data'!$H$31,0,10*ROW('Sanitation Data'!H115))="","",OFFSET('Sanitation Data'!$H$31,0,10*ROW('Sanitation Data'!H115)))</f>
        <v/>
      </c>
      <c r="DI121" s="392" t="str">
        <f ca="1">+IF(OFFSET('Sanitation Data'!$H$32,0,10*ROW('Sanitation Data'!H115))="","",OFFSET('Sanitation Data'!$H$32,0,10*ROW('Sanitation Data'!H115)))</f>
        <v/>
      </c>
      <c r="DJ121" s="392" t="str">
        <f ca="1">+IF(OFFSET('Sanitation Data'!$I$28,0,10*ROW('Sanitation Data'!I115))="","",OFFSET('Sanitation Data'!$I$28,0,10*ROW('Sanitation Data'!I115)))</f>
        <v/>
      </c>
      <c r="DK121" s="392" t="str">
        <f ca="1">+IF(OFFSET('Sanitation Data'!$I$29,0,10*ROW('Sanitation Data'!I115))="","",OFFSET('Sanitation Data'!$I$29,0,10*ROW('Sanitation Data'!I115)))</f>
        <v/>
      </c>
      <c r="DL121" s="392" t="str">
        <f ca="1">+IF(OFFSET('Sanitation Data'!$I$30,0,10*ROW('Sanitation Data'!I115))="","",OFFSET('Sanitation Data'!$I$30,0,10*ROW('Sanitation Data'!I115)))</f>
        <v/>
      </c>
      <c r="DM121" s="392" t="str">
        <f ca="1">+IF(OFFSET('Sanitation Data'!$I$31,0,10*ROW('Sanitation Data'!I115))="","",OFFSET('Sanitation Data'!$I$31,0,10*ROW('Sanitation Data'!I115)))</f>
        <v/>
      </c>
      <c r="DN121" s="392" t="str">
        <f ca="1">+IF(OFFSET('Sanitation Data'!$I$32,0,10*ROW('Sanitation Data'!I115))="","",OFFSET('Sanitation Data'!$I$32,0,10*ROW('Sanitation Data'!I115)))</f>
        <v/>
      </c>
      <c r="DO121" s="392" t="str">
        <f ca="1">+IF(OFFSET('Hygiene Data'!$D$11,0,10*ROW('Hygiene Data'!D115))="","",OFFSET('Hygiene Data'!$D$11,0,10*ROW('Hygiene Data'!D115)))</f>
        <v/>
      </c>
      <c r="DP121" s="392" t="str">
        <f ca="1">+IF(OFFSET('Hygiene Data'!$D$12,0,10*ROW('Hygiene Data'!D115))="","",OFFSET('Hygiene Data'!$D$12,0,10*ROW('Hygiene Data'!D115)))</f>
        <v/>
      </c>
      <c r="DQ121" s="392" t="str">
        <f ca="1">+IF(OFFSET('Hygiene Data'!$D$13,0,10*ROW('Hygiene Data'!D115))="","",OFFSET('Hygiene Data'!$D$13,0,10*ROW('Hygiene Data'!D115)))</f>
        <v/>
      </c>
      <c r="DR121" s="392" t="str">
        <f ca="1">+IF(OFFSET('Hygiene Data'!$E$11,0,10*ROW('Hygiene Data'!E115))="","",OFFSET('Hygiene Data'!$E$11,0,10*ROW('Hygiene Data'!E115)))</f>
        <v/>
      </c>
      <c r="DS121" s="392" t="str">
        <f ca="1">+IF(OFFSET('Hygiene Data'!$E$12,0,10*ROW('Hygiene Data'!E115))="","",OFFSET('Hygiene Data'!$E$12,0,10*ROW('Hygiene Data'!E115)))</f>
        <v/>
      </c>
      <c r="DT121" s="392" t="str">
        <f ca="1">+IF(OFFSET('Hygiene Data'!$E$13,0,10*ROW('Hygiene Data'!E115))="","",OFFSET('Hygiene Data'!$E$13,0,10*ROW('Hygiene Data'!E115)))</f>
        <v/>
      </c>
      <c r="DU121" s="392" t="str">
        <f ca="1">+IF(OFFSET('Hygiene Data'!$F$11,0,10*ROW('Hygiene Data'!F115))="","",OFFSET('Hygiene Data'!$F$11,0,10*ROW('Hygiene Data'!F115)))</f>
        <v/>
      </c>
      <c r="DV121" s="392" t="str">
        <f ca="1">+IF(OFFSET('Hygiene Data'!$F$12,0,10*ROW('Hygiene Data'!F115))="","",OFFSET('Hygiene Data'!$F$12,0,10*ROW('Hygiene Data'!F115)))</f>
        <v/>
      </c>
      <c r="DW121" s="392" t="str">
        <f ca="1">+IF(OFFSET('Hygiene Data'!$F$13,0,10*ROW('Hygiene Data'!F115))="","",OFFSET('Hygiene Data'!$F$13,0,10*ROW('Hygiene Data'!F115)))</f>
        <v/>
      </c>
      <c r="DX121" s="392" t="str">
        <f ca="1">+IF(OFFSET('Hygiene Data'!$G$11,0,10*ROW('Hygiene Data'!G115))="","",OFFSET('Hygiene Data'!$G$11,0,10*ROW('Hygiene Data'!G115)))</f>
        <v/>
      </c>
      <c r="DY121" s="392" t="str">
        <f ca="1">+IF(OFFSET('Hygiene Data'!$G$12,0,10*ROW('Hygiene Data'!G115))="","",OFFSET('Hygiene Data'!$G$12,0,10*ROW('Hygiene Data'!G115)))</f>
        <v/>
      </c>
      <c r="DZ121" s="392" t="str">
        <f ca="1">+IF(OFFSET('Hygiene Data'!$G$13,0,10*ROW('Hygiene Data'!G115))="","",OFFSET('Hygiene Data'!$G$13,0,10*ROW('Hygiene Data'!G115)))</f>
        <v/>
      </c>
      <c r="EA121" s="392" t="str">
        <f ca="1">+IF(OFFSET('Hygiene Data'!$H$11,0,10*ROW('Hygiene Data'!H115))="","",OFFSET('Hygiene Data'!$H$11,0,10*ROW('Hygiene Data'!H115)))</f>
        <v/>
      </c>
      <c r="EB121" s="392" t="str">
        <f ca="1">+IF(OFFSET('Hygiene Data'!$H$12,0,10*ROW('Hygiene Data'!H115))="","",OFFSET('Hygiene Data'!$H$12,0,10*ROW('Hygiene Data'!H115)))</f>
        <v/>
      </c>
      <c r="EC121" s="392" t="str">
        <f ca="1">+IF(OFFSET('Hygiene Data'!$H$13,0,10*ROW('Hygiene Data'!H115))="","",OFFSET('Hygiene Data'!$H$13,0,10*ROW('Hygiene Data'!H115)))</f>
        <v/>
      </c>
      <c r="ED121" s="392" t="str">
        <f ca="1">+IF(OFFSET('Hygiene Data'!$I$11,0,10*ROW('Hygiene Data'!I115))="","",OFFSET('Hygiene Data'!$I$11,0,10*ROW('Hygiene Data'!I115)))</f>
        <v/>
      </c>
      <c r="EE121" s="392" t="str">
        <f ca="1">+IF(OFFSET('Hygiene Data'!$I$12,0,10*ROW('Hygiene Data'!I115))="","",OFFSET('Hygiene Data'!$I$12,0,10*ROW('Hygiene Data'!I115)))</f>
        <v/>
      </c>
      <c r="EF121" s="392" t="str">
        <f ca="1">+IF(OFFSET('Hygiene Data'!$I$13,0,10*ROW('Hygiene Data'!I115))="","",OFFSET('Hygiene Data'!$I$13,0,10*ROW('Hygiene Data'!I115)))</f>
        <v/>
      </c>
    </row>
    <row r="122" spans="1:136" x14ac:dyDescent="0.25">
      <c r="A122" s="501" t="str">
        <f ca="1">+IF(OFFSET('Water Data'!$B$2,0,10*ROW('Water Data'!E116))="","",OFFSET('Water Data'!$B$2,0,10*ROW('Water Data'!E116)))</f>
        <v/>
      </c>
      <c r="B122" s="50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8" t="str">
        <f t="shared" ca="1" si="1"/>
        <v/>
      </c>
      <c r="D122" s="52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2" t="str">
        <f ca="1">+IF(OFFSET('Water Data'!$D$27,0,10*ROW('Water Data'!D116))="","",OFFSET('Water Data'!$D$27,0,10*ROW('Water Data'!D116)))</f>
        <v/>
      </c>
      <c r="BT122" s="392" t="str">
        <f ca="1">+IF(OFFSET('Water Data'!$D$28,0,10*ROW('Water Data'!D116))="","",OFFSET('Water Data'!$D$28,0,10*ROW('Water Data'!D116)))</f>
        <v/>
      </c>
      <c r="BU122" s="392" t="str">
        <f ca="1">+IF(OFFSET('Water Data'!$D$29,0,10*ROW('Water Data'!D116))="","",OFFSET('Water Data'!$D$29,0,10*ROW('Water Data'!D116)))</f>
        <v/>
      </c>
      <c r="BV122" s="392" t="str">
        <f ca="1">+IF(OFFSET('Water Data'!$E$27,0,10*ROW('Water Data'!E116))="","",OFFSET('Water Data'!$E$27,0,10*ROW('Water Data'!E116)))</f>
        <v/>
      </c>
      <c r="BW122" s="392" t="str">
        <f ca="1">+IF(OFFSET('Water Data'!$E$28,0,10*ROW('Water Data'!E116))="","",OFFSET('Water Data'!$E$28,0,10*ROW('Water Data'!E116)))</f>
        <v/>
      </c>
      <c r="BX122" s="392" t="str">
        <f ca="1">+IF(OFFSET('Water Data'!$E$29,0,10*ROW('Water Data'!E116))="","",OFFSET('Water Data'!$E$29,0,10*ROW('Water Data'!E116)))</f>
        <v/>
      </c>
      <c r="BY122" s="392" t="str">
        <f ca="1">+IF(OFFSET('Water Data'!$F$27,0,10*ROW('Water Data'!F116))="","",OFFSET('Water Data'!$F$27,0,10*ROW('Water Data'!F116)))</f>
        <v/>
      </c>
      <c r="BZ122" s="392" t="str">
        <f ca="1">+IF(OFFSET('Water Data'!$F$28,0,10*ROW('Water Data'!F116))="","",OFFSET('Water Data'!$F$28,0,10*ROW('Water Data'!F116)))</f>
        <v/>
      </c>
      <c r="CA122" s="392" t="str">
        <f ca="1">+IF(OFFSET('Water Data'!$F$29,0,10*ROW('Water Data'!F116))="","",OFFSET('Water Data'!$F$29,0,10*ROW('Water Data'!F116)))</f>
        <v/>
      </c>
      <c r="CB122" s="392" t="str">
        <f ca="1">+IF(OFFSET('Water Data'!$G$27,0,10*ROW('Water Data'!G116))="","",OFFSET('Water Data'!$G$27,0,10*ROW('Water Data'!G116)))</f>
        <v/>
      </c>
      <c r="CC122" s="392" t="str">
        <f ca="1">+IF(OFFSET('Water Data'!$G$28,0,10*ROW('Water Data'!G116))="","",OFFSET('Water Data'!$G$28,0,10*ROW('Water Data'!G116)))</f>
        <v/>
      </c>
      <c r="CD122" s="392" t="str">
        <f ca="1">+IF(OFFSET('Water Data'!$G$29,0,10*ROW('Water Data'!G116))="","",OFFSET('Water Data'!$G$29,0,10*ROW('Water Data'!G116)))</f>
        <v/>
      </c>
      <c r="CE122" s="392" t="str">
        <f ca="1">+IF(OFFSET('Water Data'!$H$27,0,10*ROW('Water Data'!H116))="","",OFFSET('Water Data'!$H$27,0,10*ROW('Water Data'!H116)))</f>
        <v/>
      </c>
      <c r="CF122" s="392" t="str">
        <f ca="1">+IF(OFFSET('Water Data'!$H$28,0,10*ROW('Water Data'!H116))="","",OFFSET('Water Data'!$H$28,0,10*ROW('Water Data'!H116)))</f>
        <v/>
      </c>
      <c r="CG122" s="392" t="str">
        <f ca="1">+IF(OFFSET('Water Data'!$H$29,0,10*ROW('Water Data'!H116))="","",OFFSET('Water Data'!$H$29,0,10*ROW('Water Data'!H116)))</f>
        <v/>
      </c>
      <c r="CH122" s="392" t="str">
        <f ca="1">+IF(OFFSET('Water Data'!$I$27,0,10*ROW('Water Data'!I116))="","",OFFSET('Water Data'!$I$27,0,10*ROW('Water Data'!I116)))</f>
        <v/>
      </c>
      <c r="CI122" s="392" t="str">
        <f ca="1">+IF(OFFSET('Water Data'!$I$28,0,10*ROW('Water Data'!I116))="","",OFFSET('Water Data'!$I$28,0,10*ROW('Water Data'!I116)))</f>
        <v/>
      </c>
      <c r="CJ122" s="392" t="str">
        <f ca="1">+IF(OFFSET('Water Data'!$I$29,0,10*ROW('Water Data'!I116))="","",OFFSET('Water Data'!$I$29,0,10*ROW('Water Data'!I116)))</f>
        <v/>
      </c>
      <c r="CK122" s="392" t="str">
        <f ca="1">+IF(OFFSET('Sanitation Data'!$D$28,0,10*ROW('Sanitation Data'!D116))="","",OFFSET('Sanitation Data'!$D$28,0,10*ROW('Sanitation Data'!D116)))</f>
        <v/>
      </c>
      <c r="CL122" s="392" t="str">
        <f ca="1">+IF(OFFSET('Sanitation Data'!$D$29,0,10*ROW('Sanitation Data'!D116))="","",OFFSET('Sanitation Data'!$D$29,0,10*ROW('Sanitation Data'!D116)))</f>
        <v/>
      </c>
      <c r="CM122" s="392" t="str">
        <f ca="1">+IF(OFFSET('Sanitation Data'!$D$30,0,10*ROW('Sanitation Data'!D116))="","",OFFSET('Sanitation Data'!$D$30,0,10*ROW('Sanitation Data'!D116)))</f>
        <v/>
      </c>
      <c r="CN122" s="392" t="str">
        <f ca="1">+IF(OFFSET('Sanitation Data'!$D$31,0,10*ROW('Sanitation Data'!D116))="","",OFFSET('Sanitation Data'!$D$31,0,10*ROW('Sanitation Data'!D116)))</f>
        <v/>
      </c>
      <c r="CO122" s="392" t="str">
        <f ca="1">+IF(OFFSET('Sanitation Data'!$D$32,0,10*ROW('Sanitation Data'!D116))="","",OFFSET('Sanitation Data'!$D$32,0,10*ROW('Sanitation Data'!D116)))</f>
        <v/>
      </c>
      <c r="CP122" s="392" t="str">
        <f ca="1">+IF(OFFSET('Sanitation Data'!$E$28,0,10*ROW('Sanitation Data'!E116))="","",OFFSET('Sanitation Data'!$E$28,0,10*ROW('Sanitation Data'!E116)))</f>
        <v/>
      </c>
      <c r="CQ122" s="392" t="str">
        <f ca="1">+IF(OFFSET('Sanitation Data'!$E$29,0,10*ROW('Sanitation Data'!E116))="","",OFFSET('Sanitation Data'!$E$29,0,10*ROW('Sanitation Data'!E116)))</f>
        <v/>
      </c>
      <c r="CR122" s="392" t="str">
        <f ca="1">+IF(OFFSET('Sanitation Data'!$E$30,0,10*ROW('Sanitation Data'!E116))="","",OFFSET('Sanitation Data'!$E$30,0,10*ROW('Sanitation Data'!E116)))</f>
        <v/>
      </c>
      <c r="CS122" s="392" t="str">
        <f ca="1">+IF(OFFSET('Sanitation Data'!$E$31,0,10*ROW('Sanitation Data'!E116))="","",OFFSET('Sanitation Data'!$E$31,0,10*ROW('Sanitation Data'!E116)))</f>
        <v/>
      </c>
      <c r="CT122" s="392" t="str">
        <f ca="1">+IF(OFFSET('Sanitation Data'!$E$32,0,10*ROW('Sanitation Data'!E116))="","",OFFSET('Sanitation Data'!$E$32,0,10*ROW('Sanitation Data'!E116)))</f>
        <v/>
      </c>
      <c r="CU122" s="392" t="str">
        <f ca="1">+IF(OFFSET('Sanitation Data'!$F$28,0,10*ROW('Sanitation Data'!F116))="","",OFFSET('Sanitation Data'!$F$28,0,10*ROW('Sanitation Data'!F116)))</f>
        <v/>
      </c>
      <c r="CV122" s="392" t="str">
        <f ca="1">+IF(OFFSET('Sanitation Data'!$F$29,0,10*ROW('Sanitation Data'!F116))="","",OFFSET('Sanitation Data'!$F$29,0,10*ROW('Sanitation Data'!F116)))</f>
        <v/>
      </c>
      <c r="CW122" s="392" t="str">
        <f ca="1">+IF(OFFSET('Sanitation Data'!$F$30,0,10*ROW('Sanitation Data'!F116))="","",OFFSET('Sanitation Data'!$F$30,0,10*ROW('Sanitation Data'!F116)))</f>
        <v/>
      </c>
      <c r="CX122" s="392" t="str">
        <f ca="1">+IF(OFFSET('Sanitation Data'!$F$31,0,10*ROW('Sanitation Data'!F116))="","",OFFSET('Sanitation Data'!$F$31,0,10*ROW('Sanitation Data'!F116)))</f>
        <v/>
      </c>
      <c r="CY122" s="392" t="str">
        <f ca="1">+IF(OFFSET('Sanitation Data'!$F$32,0,10*ROW('Sanitation Data'!F116))="","",OFFSET('Sanitation Data'!$F$32,0,10*ROW('Sanitation Data'!F116)))</f>
        <v/>
      </c>
      <c r="CZ122" s="392" t="str">
        <f ca="1">+IF(OFFSET('Sanitation Data'!$G$28,0,10*ROW('Sanitation Data'!G116))="","",OFFSET('Sanitation Data'!$G$28,0,10*ROW('Sanitation Data'!G116)))</f>
        <v/>
      </c>
      <c r="DA122" s="392" t="str">
        <f ca="1">+IF(OFFSET('Sanitation Data'!$G$29,0,10*ROW('Sanitation Data'!G116))="","",OFFSET('Sanitation Data'!$G$29,0,10*ROW('Sanitation Data'!G116)))</f>
        <v/>
      </c>
      <c r="DB122" s="392" t="str">
        <f ca="1">+IF(OFFSET('Sanitation Data'!$G$30,0,10*ROW('Sanitation Data'!G116))="","",OFFSET('Sanitation Data'!$G$30,0,10*ROW('Sanitation Data'!G116)))</f>
        <v/>
      </c>
      <c r="DC122" s="392" t="str">
        <f ca="1">+IF(OFFSET('Sanitation Data'!$G$31,0,10*ROW('Sanitation Data'!G116))="","",OFFSET('Sanitation Data'!$G$31,0,10*ROW('Sanitation Data'!G116)))</f>
        <v/>
      </c>
      <c r="DD122" s="392" t="str">
        <f ca="1">+IF(OFFSET('Sanitation Data'!$G$32,0,10*ROW('Sanitation Data'!G116))="","",OFFSET('Sanitation Data'!$G$32,0,10*ROW('Sanitation Data'!G116)))</f>
        <v/>
      </c>
      <c r="DE122" s="392" t="str">
        <f ca="1">+IF(OFFSET('Sanitation Data'!$H$28,0,10*ROW('Sanitation Data'!H116))="","",OFFSET('Sanitation Data'!$H$28,0,10*ROW('Sanitation Data'!H116)))</f>
        <v/>
      </c>
      <c r="DF122" s="392" t="str">
        <f ca="1">+IF(OFFSET('Sanitation Data'!$H$29,0,10*ROW('Sanitation Data'!H116))="","",OFFSET('Sanitation Data'!$H$29,0,10*ROW('Sanitation Data'!H116)))</f>
        <v/>
      </c>
      <c r="DG122" s="392" t="str">
        <f ca="1">+IF(OFFSET('Sanitation Data'!$H$30,0,10*ROW('Sanitation Data'!H116))="","",OFFSET('Sanitation Data'!$H$30,0,10*ROW('Sanitation Data'!H116)))</f>
        <v/>
      </c>
      <c r="DH122" s="392" t="str">
        <f ca="1">+IF(OFFSET('Sanitation Data'!$H$31,0,10*ROW('Sanitation Data'!H116))="","",OFFSET('Sanitation Data'!$H$31,0,10*ROW('Sanitation Data'!H116)))</f>
        <v/>
      </c>
      <c r="DI122" s="392" t="str">
        <f ca="1">+IF(OFFSET('Sanitation Data'!$H$32,0,10*ROW('Sanitation Data'!H116))="","",OFFSET('Sanitation Data'!$H$32,0,10*ROW('Sanitation Data'!H116)))</f>
        <v/>
      </c>
      <c r="DJ122" s="392" t="str">
        <f ca="1">+IF(OFFSET('Sanitation Data'!$I$28,0,10*ROW('Sanitation Data'!I116))="","",OFFSET('Sanitation Data'!$I$28,0,10*ROW('Sanitation Data'!I116)))</f>
        <v/>
      </c>
      <c r="DK122" s="392" t="str">
        <f ca="1">+IF(OFFSET('Sanitation Data'!$I$29,0,10*ROW('Sanitation Data'!I116))="","",OFFSET('Sanitation Data'!$I$29,0,10*ROW('Sanitation Data'!I116)))</f>
        <v/>
      </c>
      <c r="DL122" s="392" t="str">
        <f ca="1">+IF(OFFSET('Sanitation Data'!$I$30,0,10*ROW('Sanitation Data'!I116))="","",OFFSET('Sanitation Data'!$I$30,0,10*ROW('Sanitation Data'!I116)))</f>
        <v/>
      </c>
      <c r="DM122" s="392" t="str">
        <f ca="1">+IF(OFFSET('Sanitation Data'!$I$31,0,10*ROW('Sanitation Data'!I116))="","",OFFSET('Sanitation Data'!$I$31,0,10*ROW('Sanitation Data'!I116)))</f>
        <v/>
      </c>
      <c r="DN122" s="392" t="str">
        <f ca="1">+IF(OFFSET('Sanitation Data'!$I$32,0,10*ROW('Sanitation Data'!I116))="","",OFFSET('Sanitation Data'!$I$32,0,10*ROW('Sanitation Data'!I116)))</f>
        <v/>
      </c>
      <c r="DO122" s="392" t="str">
        <f ca="1">+IF(OFFSET('Hygiene Data'!$D$11,0,10*ROW('Hygiene Data'!D116))="","",OFFSET('Hygiene Data'!$D$11,0,10*ROW('Hygiene Data'!D116)))</f>
        <v/>
      </c>
      <c r="DP122" s="392" t="str">
        <f ca="1">+IF(OFFSET('Hygiene Data'!$D$12,0,10*ROW('Hygiene Data'!D116))="","",OFFSET('Hygiene Data'!$D$12,0,10*ROW('Hygiene Data'!D116)))</f>
        <v/>
      </c>
      <c r="DQ122" s="392" t="str">
        <f ca="1">+IF(OFFSET('Hygiene Data'!$D$13,0,10*ROW('Hygiene Data'!D116))="","",OFFSET('Hygiene Data'!$D$13,0,10*ROW('Hygiene Data'!D116)))</f>
        <v/>
      </c>
      <c r="DR122" s="392" t="str">
        <f ca="1">+IF(OFFSET('Hygiene Data'!$E$11,0,10*ROW('Hygiene Data'!E116))="","",OFFSET('Hygiene Data'!$E$11,0,10*ROW('Hygiene Data'!E116)))</f>
        <v/>
      </c>
      <c r="DS122" s="392" t="str">
        <f ca="1">+IF(OFFSET('Hygiene Data'!$E$12,0,10*ROW('Hygiene Data'!E116))="","",OFFSET('Hygiene Data'!$E$12,0,10*ROW('Hygiene Data'!E116)))</f>
        <v/>
      </c>
      <c r="DT122" s="392" t="str">
        <f ca="1">+IF(OFFSET('Hygiene Data'!$E$13,0,10*ROW('Hygiene Data'!E116))="","",OFFSET('Hygiene Data'!$E$13,0,10*ROW('Hygiene Data'!E116)))</f>
        <v/>
      </c>
      <c r="DU122" s="392" t="str">
        <f ca="1">+IF(OFFSET('Hygiene Data'!$F$11,0,10*ROW('Hygiene Data'!F116))="","",OFFSET('Hygiene Data'!$F$11,0,10*ROW('Hygiene Data'!F116)))</f>
        <v/>
      </c>
      <c r="DV122" s="392" t="str">
        <f ca="1">+IF(OFFSET('Hygiene Data'!$F$12,0,10*ROW('Hygiene Data'!F116))="","",OFFSET('Hygiene Data'!$F$12,0,10*ROW('Hygiene Data'!F116)))</f>
        <v/>
      </c>
      <c r="DW122" s="392" t="str">
        <f ca="1">+IF(OFFSET('Hygiene Data'!$F$13,0,10*ROW('Hygiene Data'!F116))="","",OFFSET('Hygiene Data'!$F$13,0,10*ROW('Hygiene Data'!F116)))</f>
        <v/>
      </c>
      <c r="DX122" s="392" t="str">
        <f ca="1">+IF(OFFSET('Hygiene Data'!$G$11,0,10*ROW('Hygiene Data'!G116))="","",OFFSET('Hygiene Data'!$G$11,0,10*ROW('Hygiene Data'!G116)))</f>
        <v/>
      </c>
      <c r="DY122" s="392" t="str">
        <f ca="1">+IF(OFFSET('Hygiene Data'!$G$12,0,10*ROW('Hygiene Data'!G116))="","",OFFSET('Hygiene Data'!$G$12,0,10*ROW('Hygiene Data'!G116)))</f>
        <v/>
      </c>
      <c r="DZ122" s="392" t="str">
        <f ca="1">+IF(OFFSET('Hygiene Data'!$G$13,0,10*ROW('Hygiene Data'!G116))="","",OFFSET('Hygiene Data'!$G$13,0,10*ROW('Hygiene Data'!G116)))</f>
        <v/>
      </c>
      <c r="EA122" s="392" t="str">
        <f ca="1">+IF(OFFSET('Hygiene Data'!$H$11,0,10*ROW('Hygiene Data'!H116))="","",OFFSET('Hygiene Data'!$H$11,0,10*ROW('Hygiene Data'!H116)))</f>
        <v/>
      </c>
      <c r="EB122" s="392" t="str">
        <f ca="1">+IF(OFFSET('Hygiene Data'!$H$12,0,10*ROW('Hygiene Data'!H116))="","",OFFSET('Hygiene Data'!$H$12,0,10*ROW('Hygiene Data'!H116)))</f>
        <v/>
      </c>
      <c r="EC122" s="392" t="str">
        <f ca="1">+IF(OFFSET('Hygiene Data'!$H$13,0,10*ROW('Hygiene Data'!H116))="","",OFFSET('Hygiene Data'!$H$13,0,10*ROW('Hygiene Data'!H116)))</f>
        <v/>
      </c>
      <c r="ED122" s="392" t="str">
        <f ca="1">+IF(OFFSET('Hygiene Data'!$I$11,0,10*ROW('Hygiene Data'!I116))="","",OFFSET('Hygiene Data'!$I$11,0,10*ROW('Hygiene Data'!I116)))</f>
        <v/>
      </c>
      <c r="EE122" s="392" t="str">
        <f ca="1">+IF(OFFSET('Hygiene Data'!$I$12,0,10*ROW('Hygiene Data'!I116))="","",OFFSET('Hygiene Data'!$I$12,0,10*ROW('Hygiene Data'!I116)))</f>
        <v/>
      </c>
      <c r="EF122" s="392" t="str">
        <f ca="1">+IF(OFFSET('Hygiene Data'!$I$13,0,10*ROW('Hygiene Data'!I116))="","",OFFSET('Hygiene Data'!$I$13,0,10*ROW('Hygiene Data'!I116)))</f>
        <v/>
      </c>
    </row>
    <row r="123" spans="1:136" x14ac:dyDescent="0.25">
      <c r="A123" s="501" t="str">
        <f ca="1">+IF(OFFSET('Water Data'!$B$2,0,10*ROW('Water Data'!E117))="","",OFFSET('Water Data'!$B$2,0,10*ROW('Water Data'!E117)))</f>
        <v/>
      </c>
      <c r="B123" s="50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8" t="str">
        <f t="shared" ca="1" si="1"/>
        <v/>
      </c>
      <c r="D123" s="52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2" t="str">
        <f ca="1">+IF(OFFSET('Water Data'!$D$27,0,10*ROW('Water Data'!D117))="","",OFFSET('Water Data'!$D$27,0,10*ROW('Water Data'!D117)))</f>
        <v/>
      </c>
      <c r="BT123" s="392" t="str">
        <f ca="1">+IF(OFFSET('Water Data'!$D$28,0,10*ROW('Water Data'!D117))="","",OFFSET('Water Data'!$D$28,0,10*ROW('Water Data'!D117)))</f>
        <v/>
      </c>
      <c r="BU123" s="392" t="str">
        <f ca="1">+IF(OFFSET('Water Data'!$D$29,0,10*ROW('Water Data'!D117))="","",OFFSET('Water Data'!$D$29,0,10*ROW('Water Data'!D117)))</f>
        <v/>
      </c>
      <c r="BV123" s="392" t="str">
        <f ca="1">+IF(OFFSET('Water Data'!$E$27,0,10*ROW('Water Data'!E117))="","",OFFSET('Water Data'!$E$27,0,10*ROW('Water Data'!E117)))</f>
        <v/>
      </c>
      <c r="BW123" s="392" t="str">
        <f ca="1">+IF(OFFSET('Water Data'!$E$28,0,10*ROW('Water Data'!E117))="","",OFFSET('Water Data'!$E$28,0,10*ROW('Water Data'!E117)))</f>
        <v/>
      </c>
      <c r="BX123" s="392" t="str">
        <f ca="1">+IF(OFFSET('Water Data'!$E$29,0,10*ROW('Water Data'!E117))="","",OFFSET('Water Data'!$E$29,0,10*ROW('Water Data'!E117)))</f>
        <v/>
      </c>
      <c r="BY123" s="392" t="str">
        <f ca="1">+IF(OFFSET('Water Data'!$F$27,0,10*ROW('Water Data'!F117))="","",OFFSET('Water Data'!$F$27,0,10*ROW('Water Data'!F117)))</f>
        <v/>
      </c>
      <c r="BZ123" s="392" t="str">
        <f ca="1">+IF(OFFSET('Water Data'!$F$28,0,10*ROW('Water Data'!F117))="","",OFFSET('Water Data'!$F$28,0,10*ROW('Water Data'!F117)))</f>
        <v/>
      </c>
      <c r="CA123" s="392" t="str">
        <f ca="1">+IF(OFFSET('Water Data'!$F$29,0,10*ROW('Water Data'!F117))="","",OFFSET('Water Data'!$F$29,0,10*ROW('Water Data'!F117)))</f>
        <v/>
      </c>
      <c r="CB123" s="392" t="str">
        <f ca="1">+IF(OFFSET('Water Data'!$G$27,0,10*ROW('Water Data'!G117))="","",OFFSET('Water Data'!$G$27,0,10*ROW('Water Data'!G117)))</f>
        <v/>
      </c>
      <c r="CC123" s="392" t="str">
        <f ca="1">+IF(OFFSET('Water Data'!$G$28,0,10*ROW('Water Data'!G117))="","",OFFSET('Water Data'!$G$28,0,10*ROW('Water Data'!G117)))</f>
        <v/>
      </c>
      <c r="CD123" s="392" t="str">
        <f ca="1">+IF(OFFSET('Water Data'!$G$29,0,10*ROW('Water Data'!G117))="","",OFFSET('Water Data'!$G$29,0,10*ROW('Water Data'!G117)))</f>
        <v/>
      </c>
      <c r="CE123" s="392" t="str">
        <f ca="1">+IF(OFFSET('Water Data'!$H$27,0,10*ROW('Water Data'!H117))="","",OFFSET('Water Data'!$H$27,0,10*ROW('Water Data'!H117)))</f>
        <v/>
      </c>
      <c r="CF123" s="392" t="str">
        <f ca="1">+IF(OFFSET('Water Data'!$H$28,0,10*ROW('Water Data'!H117))="","",OFFSET('Water Data'!$H$28,0,10*ROW('Water Data'!H117)))</f>
        <v/>
      </c>
      <c r="CG123" s="392" t="str">
        <f ca="1">+IF(OFFSET('Water Data'!$H$29,0,10*ROW('Water Data'!H117))="","",OFFSET('Water Data'!$H$29,0,10*ROW('Water Data'!H117)))</f>
        <v/>
      </c>
      <c r="CH123" s="392" t="str">
        <f ca="1">+IF(OFFSET('Water Data'!$I$27,0,10*ROW('Water Data'!I117))="","",OFFSET('Water Data'!$I$27,0,10*ROW('Water Data'!I117)))</f>
        <v/>
      </c>
      <c r="CI123" s="392" t="str">
        <f ca="1">+IF(OFFSET('Water Data'!$I$28,0,10*ROW('Water Data'!I117))="","",OFFSET('Water Data'!$I$28,0,10*ROW('Water Data'!I117)))</f>
        <v/>
      </c>
      <c r="CJ123" s="392" t="str">
        <f ca="1">+IF(OFFSET('Water Data'!$I$29,0,10*ROW('Water Data'!I117))="","",OFFSET('Water Data'!$I$29,0,10*ROW('Water Data'!I117)))</f>
        <v/>
      </c>
      <c r="CK123" s="392" t="str">
        <f ca="1">+IF(OFFSET('Sanitation Data'!$D$28,0,10*ROW('Sanitation Data'!D117))="","",OFFSET('Sanitation Data'!$D$28,0,10*ROW('Sanitation Data'!D117)))</f>
        <v/>
      </c>
      <c r="CL123" s="392" t="str">
        <f ca="1">+IF(OFFSET('Sanitation Data'!$D$29,0,10*ROW('Sanitation Data'!D117))="","",OFFSET('Sanitation Data'!$D$29,0,10*ROW('Sanitation Data'!D117)))</f>
        <v/>
      </c>
      <c r="CM123" s="392" t="str">
        <f ca="1">+IF(OFFSET('Sanitation Data'!$D$30,0,10*ROW('Sanitation Data'!D117))="","",OFFSET('Sanitation Data'!$D$30,0,10*ROW('Sanitation Data'!D117)))</f>
        <v/>
      </c>
      <c r="CN123" s="392" t="str">
        <f ca="1">+IF(OFFSET('Sanitation Data'!$D$31,0,10*ROW('Sanitation Data'!D117))="","",OFFSET('Sanitation Data'!$D$31,0,10*ROW('Sanitation Data'!D117)))</f>
        <v/>
      </c>
      <c r="CO123" s="392" t="str">
        <f ca="1">+IF(OFFSET('Sanitation Data'!$D$32,0,10*ROW('Sanitation Data'!D117))="","",OFFSET('Sanitation Data'!$D$32,0,10*ROW('Sanitation Data'!D117)))</f>
        <v/>
      </c>
      <c r="CP123" s="392" t="str">
        <f ca="1">+IF(OFFSET('Sanitation Data'!$E$28,0,10*ROW('Sanitation Data'!E117))="","",OFFSET('Sanitation Data'!$E$28,0,10*ROW('Sanitation Data'!E117)))</f>
        <v/>
      </c>
      <c r="CQ123" s="392" t="str">
        <f ca="1">+IF(OFFSET('Sanitation Data'!$E$29,0,10*ROW('Sanitation Data'!E117))="","",OFFSET('Sanitation Data'!$E$29,0,10*ROW('Sanitation Data'!E117)))</f>
        <v/>
      </c>
      <c r="CR123" s="392" t="str">
        <f ca="1">+IF(OFFSET('Sanitation Data'!$E$30,0,10*ROW('Sanitation Data'!E117))="","",OFFSET('Sanitation Data'!$E$30,0,10*ROW('Sanitation Data'!E117)))</f>
        <v/>
      </c>
      <c r="CS123" s="392" t="str">
        <f ca="1">+IF(OFFSET('Sanitation Data'!$E$31,0,10*ROW('Sanitation Data'!E117))="","",OFFSET('Sanitation Data'!$E$31,0,10*ROW('Sanitation Data'!E117)))</f>
        <v/>
      </c>
      <c r="CT123" s="392" t="str">
        <f ca="1">+IF(OFFSET('Sanitation Data'!$E$32,0,10*ROW('Sanitation Data'!E117))="","",OFFSET('Sanitation Data'!$E$32,0,10*ROW('Sanitation Data'!E117)))</f>
        <v/>
      </c>
      <c r="CU123" s="392" t="str">
        <f ca="1">+IF(OFFSET('Sanitation Data'!$F$28,0,10*ROW('Sanitation Data'!F117))="","",OFFSET('Sanitation Data'!$F$28,0,10*ROW('Sanitation Data'!F117)))</f>
        <v/>
      </c>
      <c r="CV123" s="392" t="str">
        <f ca="1">+IF(OFFSET('Sanitation Data'!$F$29,0,10*ROW('Sanitation Data'!F117))="","",OFFSET('Sanitation Data'!$F$29,0,10*ROW('Sanitation Data'!F117)))</f>
        <v/>
      </c>
      <c r="CW123" s="392" t="str">
        <f ca="1">+IF(OFFSET('Sanitation Data'!$F$30,0,10*ROW('Sanitation Data'!F117))="","",OFFSET('Sanitation Data'!$F$30,0,10*ROW('Sanitation Data'!F117)))</f>
        <v/>
      </c>
      <c r="CX123" s="392" t="str">
        <f ca="1">+IF(OFFSET('Sanitation Data'!$F$31,0,10*ROW('Sanitation Data'!F117))="","",OFFSET('Sanitation Data'!$F$31,0,10*ROW('Sanitation Data'!F117)))</f>
        <v/>
      </c>
      <c r="CY123" s="392" t="str">
        <f ca="1">+IF(OFFSET('Sanitation Data'!$F$32,0,10*ROW('Sanitation Data'!F117))="","",OFFSET('Sanitation Data'!$F$32,0,10*ROW('Sanitation Data'!F117)))</f>
        <v/>
      </c>
      <c r="CZ123" s="392" t="str">
        <f ca="1">+IF(OFFSET('Sanitation Data'!$G$28,0,10*ROW('Sanitation Data'!G117))="","",OFFSET('Sanitation Data'!$G$28,0,10*ROW('Sanitation Data'!G117)))</f>
        <v/>
      </c>
      <c r="DA123" s="392" t="str">
        <f ca="1">+IF(OFFSET('Sanitation Data'!$G$29,0,10*ROW('Sanitation Data'!G117))="","",OFFSET('Sanitation Data'!$G$29,0,10*ROW('Sanitation Data'!G117)))</f>
        <v/>
      </c>
      <c r="DB123" s="392" t="str">
        <f ca="1">+IF(OFFSET('Sanitation Data'!$G$30,0,10*ROW('Sanitation Data'!G117))="","",OFFSET('Sanitation Data'!$G$30,0,10*ROW('Sanitation Data'!G117)))</f>
        <v/>
      </c>
      <c r="DC123" s="392" t="str">
        <f ca="1">+IF(OFFSET('Sanitation Data'!$G$31,0,10*ROW('Sanitation Data'!G117))="","",OFFSET('Sanitation Data'!$G$31,0,10*ROW('Sanitation Data'!G117)))</f>
        <v/>
      </c>
      <c r="DD123" s="392" t="str">
        <f ca="1">+IF(OFFSET('Sanitation Data'!$G$32,0,10*ROW('Sanitation Data'!G117))="","",OFFSET('Sanitation Data'!$G$32,0,10*ROW('Sanitation Data'!G117)))</f>
        <v/>
      </c>
      <c r="DE123" s="392" t="str">
        <f ca="1">+IF(OFFSET('Sanitation Data'!$H$28,0,10*ROW('Sanitation Data'!H117))="","",OFFSET('Sanitation Data'!$H$28,0,10*ROW('Sanitation Data'!H117)))</f>
        <v/>
      </c>
      <c r="DF123" s="392" t="str">
        <f ca="1">+IF(OFFSET('Sanitation Data'!$H$29,0,10*ROW('Sanitation Data'!H117))="","",OFFSET('Sanitation Data'!$H$29,0,10*ROW('Sanitation Data'!H117)))</f>
        <v/>
      </c>
      <c r="DG123" s="392" t="str">
        <f ca="1">+IF(OFFSET('Sanitation Data'!$H$30,0,10*ROW('Sanitation Data'!H117))="","",OFFSET('Sanitation Data'!$H$30,0,10*ROW('Sanitation Data'!H117)))</f>
        <v/>
      </c>
      <c r="DH123" s="392" t="str">
        <f ca="1">+IF(OFFSET('Sanitation Data'!$H$31,0,10*ROW('Sanitation Data'!H117))="","",OFFSET('Sanitation Data'!$H$31,0,10*ROW('Sanitation Data'!H117)))</f>
        <v/>
      </c>
      <c r="DI123" s="392" t="str">
        <f ca="1">+IF(OFFSET('Sanitation Data'!$H$32,0,10*ROW('Sanitation Data'!H117))="","",OFFSET('Sanitation Data'!$H$32,0,10*ROW('Sanitation Data'!H117)))</f>
        <v/>
      </c>
      <c r="DJ123" s="392" t="str">
        <f ca="1">+IF(OFFSET('Sanitation Data'!$I$28,0,10*ROW('Sanitation Data'!I117))="","",OFFSET('Sanitation Data'!$I$28,0,10*ROW('Sanitation Data'!I117)))</f>
        <v/>
      </c>
      <c r="DK123" s="392" t="str">
        <f ca="1">+IF(OFFSET('Sanitation Data'!$I$29,0,10*ROW('Sanitation Data'!I117))="","",OFFSET('Sanitation Data'!$I$29,0,10*ROW('Sanitation Data'!I117)))</f>
        <v/>
      </c>
      <c r="DL123" s="392" t="str">
        <f ca="1">+IF(OFFSET('Sanitation Data'!$I$30,0,10*ROW('Sanitation Data'!I117))="","",OFFSET('Sanitation Data'!$I$30,0,10*ROW('Sanitation Data'!I117)))</f>
        <v/>
      </c>
      <c r="DM123" s="392" t="str">
        <f ca="1">+IF(OFFSET('Sanitation Data'!$I$31,0,10*ROW('Sanitation Data'!I117))="","",OFFSET('Sanitation Data'!$I$31,0,10*ROW('Sanitation Data'!I117)))</f>
        <v/>
      </c>
      <c r="DN123" s="392" t="str">
        <f ca="1">+IF(OFFSET('Sanitation Data'!$I$32,0,10*ROW('Sanitation Data'!I117))="","",OFFSET('Sanitation Data'!$I$32,0,10*ROW('Sanitation Data'!I117)))</f>
        <v/>
      </c>
      <c r="DO123" s="392" t="str">
        <f ca="1">+IF(OFFSET('Hygiene Data'!$D$11,0,10*ROW('Hygiene Data'!D117))="","",OFFSET('Hygiene Data'!$D$11,0,10*ROW('Hygiene Data'!D117)))</f>
        <v/>
      </c>
      <c r="DP123" s="392" t="str">
        <f ca="1">+IF(OFFSET('Hygiene Data'!$D$12,0,10*ROW('Hygiene Data'!D117))="","",OFFSET('Hygiene Data'!$D$12,0,10*ROW('Hygiene Data'!D117)))</f>
        <v/>
      </c>
      <c r="DQ123" s="392" t="str">
        <f ca="1">+IF(OFFSET('Hygiene Data'!$D$13,0,10*ROW('Hygiene Data'!D117))="","",OFFSET('Hygiene Data'!$D$13,0,10*ROW('Hygiene Data'!D117)))</f>
        <v/>
      </c>
      <c r="DR123" s="392" t="str">
        <f ca="1">+IF(OFFSET('Hygiene Data'!$E$11,0,10*ROW('Hygiene Data'!E117))="","",OFFSET('Hygiene Data'!$E$11,0,10*ROW('Hygiene Data'!E117)))</f>
        <v/>
      </c>
      <c r="DS123" s="392" t="str">
        <f ca="1">+IF(OFFSET('Hygiene Data'!$E$12,0,10*ROW('Hygiene Data'!E117))="","",OFFSET('Hygiene Data'!$E$12,0,10*ROW('Hygiene Data'!E117)))</f>
        <v/>
      </c>
      <c r="DT123" s="392" t="str">
        <f ca="1">+IF(OFFSET('Hygiene Data'!$E$13,0,10*ROW('Hygiene Data'!E117))="","",OFFSET('Hygiene Data'!$E$13,0,10*ROW('Hygiene Data'!E117)))</f>
        <v/>
      </c>
      <c r="DU123" s="392" t="str">
        <f ca="1">+IF(OFFSET('Hygiene Data'!$F$11,0,10*ROW('Hygiene Data'!F117))="","",OFFSET('Hygiene Data'!$F$11,0,10*ROW('Hygiene Data'!F117)))</f>
        <v/>
      </c>
      <c r="DV123" s="392" t="str">
        <f ca="1">+IF(OFFSET('Hygiene Data'!$F$12,0,10*ROW('Hygiene Data'!F117))="","",OFFSET('Hygiene Data'!$F$12,0,10*ROW('Hygiene Data'!F117)))</f>
        <v/>
      </c>
      <c r="DW123" s="392" t="str">
        <f ca="1">+IF(OFFSET('Hygiene Data'!$F$13,0,10*ROW('Hygiene Data'!F117))="","",OFFSET('Hygiene Data'!$F$13,0,10*ROW('Hygiene Data'!F117)))</f>
        <v/>
      </c>
      <c r="DX123" s="392" t="str">
        <f ca="1">+IF(OFFSET('Hygiene Data'!$G$11,0,10*ROW('Hygiene Data'!G117))="","",OFFSET('Hygiene Data'!$G$11,0,10*ROW('Hygiene Data'!G117)))</f>
        <v/>
      </c>
      <c r="DY123" s="392" t="str">
        <f ca="1">+IF(OFFSET('Hygiene Data'!$G$12,0,10*ROW('Hygiene Data'!G117))="","",OFFSET('Hygiene Data'!$G$12,0,10*ROW('Hygiene Data'!G117)))</f>
        <v/>
      </c>
      <c r="DZ123" s="392" t="str">
        <f ca="1">+IF(OFFSET('Hygiene Data'!$G$13,0,10*ROW('Hygiene Data'!G117))="","",OFFSET('Hygiene Data'!$G$13,0,10*ROW('Hygiene Data'!G117)))</f>
        <v/>
      </c>
      <c r="EA123" s="392" t="str">
        <f ca="1">+IF(OFFSET('Hygiene Data'!$H$11,0,10*ROW('Hygiene Data'!H117))="","",OFFSET('Hygiene Data'!$H$11,0,10*ROW('Hygiene Data'!H117)))</f>
        <v/>
      </c>
      <c r="EB123" s="392" t="str">
        <f ca="1">+IF(OFFSET('Hygiene Data'!$H$12,0,10*ROW('Hygiene Data'!H117))="","",OFFSET('Hygiene Data'!$H$12,0,10*ROW('Hygiene Data'!H117)))</f>
        <v/>
      </c>
      <c r="EC123" s="392" t="str">
        <f ca="1">+IF(OFFSET('Hygiene Data'!$H$13,0,10*ROW('Hygiene Data'!H117))="","",OFFSET('Hygiene Data'!$H$13,0,10*ROW('Hygiene Data'!H117)))</f>
        <v/>
      </c>
      <c r="ED123" s="392" t="str">
        <f ca="1">+IF(OFFSET('Hygiene Data'!$I$11,0,10*ROW('Hygiene Data'!I117))="","",OFFSET('Hygiene Data'!$I$11,0,10*ROW('Hygiene Data'!I117)))</f>
        <v/>
      </c>
      <c r="EE123" s="392" t="str">
        <f ca="1">+IF(OFFSET('Hygiene Data'!$I$12,0,10*ROW('Hygiene Data'!I117))="","",OFFSET('Hygiene Data'!$I$12,0,10*ROW('Hygiene Data'!I117)))</f>
        <v/>
      </c>
      <c r="EF123" s="392" t="str">
        <f ca="1">+IF(OFFSET('Hygiene Data'!$I$13,0,10*ROW('Hygiene Data'!I117))="","",OFFSET('Hygiene Data'!$I$13,0,10*ROW('Hygiene Data'!I117)))</f>
        <v/>
      </c>
    </row>
    <row r="124" spans="1:136" x14ac:dyDescent="0.25">
      <c r="A124" s="501" t="str">
        <f ca="1">+IF(OFFSET('Water Data'!$B$2,0,10*ROW('Water Data'!E118))="","",OFFSET('Water Data'!$B$2,0,10*ROW('Water Data'!E118)))</f>
        <v/>
      </c>
      <c r="B124" s="50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8" t="str">
        <f t="shared" ca="1" si="1"/>
        <v/>
      </c>
      <c r="D124" s="52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2" t="str">
        <f ca="1">+IF(OFFSET('Water Data'!$D$27,0,10*ROW('Water Data'!D118))="","",OFFSET('Water Data'!$D$27,0,10*ROW('Water Data'!D118)))</f>
        <v/>
      </c>
      <c r="BT124" s="392" t="str">
        <f ca="1">+IF(OFFSET('Water Data'!$D$28,0,10*ROW('Water Data'!D118))="","",OFFSET('Water Data'!$D$28,0,10*ROW('Water Data'!D118)))</f>
        <v/>
      </c>
      <c r="BU124" s="392" t="str">
        <f ca="1">+IF(OFFSET('Water Data'!$D$29,0,10*ROW('Water Data'!D118))="","",OFFSET('Water Data'!$D$29,0,10*ROW('Water Data'!D118)))</f>
        <v/>
      </c>
      <c r="BV124" s="392" t="str">
        <f ca="1">+IF(OFFSET('Water Data'!$E$27,0,10*ROW('Water Data'!E118))="","",OFFSET('Water Data'!$E$27,0,10*ROW('Water Data'!E118)))</f>
        <v/>
      </c>
      <c r="BW124" s="392" t="str">
        <f ca="1">+IF(OFFSET('Water Data'!$E$28,0,10*ROW('Water Data'!E118))="","",OFFSET('Water Data'!$E$28,0,10*ROW('Water Data'!E118)))</f>
        <v/>
      </c>
      <c r="BX124" s="392" t="str">
        <f ca="1">+IF(OFFSET('Water Data'!$E$29,0,10*ROW('Water Data'!E118))="","",OFFSET('Water Data'!$E$29,0,10*ROW('Water Data'!E118)))</f>
        <v/>
      </c>
      <c r="BY124" s="392" t="str">
        <f ca="1">+IF(OFFSET('Water Data'!$F$27,0,10*ROW('Water Data'!F118))="","",OFFSET('Water Data'!$F$27,0,10*ROW('Water Data'!F118)))</f>
        <v/>
      </c>
      <c r="BZ124" s="392" t="str">
        <f ca="1">+IF(OFFSET('Water Data'!$F$28,0,10*ROW('Water Data'!F118))="","",OFFSET('Water Data'!$F$28,0,10*ROW('Water Data'!F118)))</f>
        <v/>
      </c>
      <c r="CA124" s="392" t="str">
        <f ca="1">+IF(OFFSET('Water Data'!$F$29,0,10*ROW('Water Data'!F118))="","",OFFSET('Water Data'!$F$29,0,10*ROW('Water Data'!F118)))</f>
        <v/>
      </c>
      <c r="CB124" s="392" t="str">
        <f ca="1">+IF(OFFSET('Water Data'!$G$27,0,10*ROW('Water Data'!G118))="","",OFFSET('Water Data'!$G$27,0,10*ROW('Water Data'!G118)))</f>
        <v/>
      </c>
      <c r="CC124" s="392" t="str">
        <f ca="1">+IF(OFFSET('Water Data'!$G$28,0,10*ROW('Water Data'!G118))="","",OFFSET('Water Data'!$G$28,0,10*ROW('Water Data'!G118)))</f>
        <v/>
      </c>
      <c r="CD124" s="392" t="str">
        <f ca="1">+IF(OFFSET('Water Data'!$G$29,0,10*ROW('Water Data'!G118))="","",OFFSET('Water Data'!$G$29,0,10*ROW('Water Data'!G118)))</f>
        <v/>
      </c>
      <c r="CE124" s="392" t="str">
        <f ca="1">+IF(OFFSET('Water Data'!$H$27,0,10*ROW('Water Data'!H118))="","",OFFSET('Water Data'!$H$27,0,10*ROW('Water Data'!H118)))</f>
        <v/>
      </c>
      <c r="CF124" s="392" t="str">
        <f ca="1">+IF(OFFSET('Water Data'!$H$28,0,10*ROW('Water Data'!H118))="","",OFFSET('Water Data'!$H$28,0,10*ROW('Water Data'!H118)))</f>
        <v/>
      </c>
      <c r="CG124" s="392" t="str">
        <f ca="1">+IF(OFFSET('Water Data'!$H$29,0,10*ROW('Water Data'!H118))="","",OFFSET('Water Data'!$H$29,0,10*ROW('Water Data'!H118)))</f>
        <v/>
      </c>
      <c r="CH124" s="392" t="str">
        <f ca="1">+IF(OFFSET('Water Data'!$I$27,0,10*ROW('Water Data'!I118))="","",OFFSET('Water Data'!$I$27,0,10*ROW('Water Data'!I118)))</f>
        <v/>
      </c>
      <c r="CI124" s="392" t="str">
        <f ca="1">+IF(OFFSET('Water Data'!$I$28,0,10*ROW('Water Data'!I118))="","",OFFSET('Water Data'!$I$28,0,10*ROW('Water Data'!I118)))</f>
        <v/>
      </c>
      <c r="CJ124" s="392" t="str">
        <f ca="1">+IF(OFFSET('Water Data'!$I$29,0,10*ROW('Water Data'!I118))="","",OFFSET('Water Data'!$I$29,0,10*ROW('Water Data'!I118)))</f>
        <v/>
      </c>
      <c r="CK124" s="392" t="str">
        <f ca="1">+IF(OFFSET('Sanitation Data'!$D$28,0,10*ROW('Sanitation Data'!D118))="","",OFFSET('Sanitation Data'!$D$28,0,10*ROW('Sanitation Data'!D118)))</f>
        <v/>
      </c>
      <c r="CL124" s="392" t="str">
        <f ca="1">+IF(OFFSET('Sanitation Data'!$D$29,0,10*ROW('Sanitation Data'!D118))="","",OFFSET('Sanitation Data'!$D$29,0,10*ROW('Sanitation Data'!D118)))</f>
        <v/>
      </c>
      <c r="CM124" s="392" t="str">
        <f ca="1">+IF(OFFSET('Sanitation Data'!$D$30,0,10*ROW('Sanitation Data'!D118))="","",OFFSET('Sanitation Data'!$D$30,0,10*ROW('Sanitation Data'!D118)))</f>
        <v/>
      </c>
      <c r="CN124" s="392" t="str">
        <f ca="1">+IF(OFFSET('Sanitation Data'!$D$31,0,10*ROW('Sanitation Data'!D118))="","",OFFSET('Sanitation Data'!$D$31,0,10*ROW('Sanitation Data'!D118)))</f>
        <v/>
      </c>
      <c r="CO124" s="392" t="str">
        <f ca="1">+IF(OFFSET('Sanitation Data'!$D$32,0,10*ROW('Sanitation Data'!D118))="","",OFFSET('Sanitation Data'!$D$32,0,10*ROW('Sanitation Data'!D118)))</f>
        <v/>
      </c>
      <c r="CP124" s="392" t="str">
        <f ca="1">+IF(OFFSET('Sanitation Data'!$E$28,0,10*ROW('Sanitation Data'!E118))="","",OFFSET('Sanitation Data'!$E$28,0,10*ROW('Sanitation Data'!E118)))</f>
        <v/>
      </c>
      <c r="CQ124" s="392" t="str">
        <f ca="1">+IF(OFFSET('Sanitation Data'!$E$29,0,10*ROW('Sanitation Data'!E118))="","",OFFSET('Sanitation Data'!$E$29,0,10*ROW('Sanitation Data'!E118)))</f>
        <v/>
      </c>
      <c r="CR124" s="392" t="str">
        <f ca="1">+IF(OFFSET('Sanitation Data'!$E$30,0,10*ROW('Sanitation Data'!E118))="","",OFFSET('Sanitation Data'!$E$30,0,10*ROW('Sanitation Data'!E118)))</f>
        <v/>
      </c>
      <c r="CS124" s="392" t="str">
        <f ca="1">+IF(OFFSET('Sanitation Data'!$E$31,0,10*ROW('Sanitation Data'!E118))="","",OFFSET('Sanitation Data'!$E$31,0,10*ROW('Sanitation Data'!E118)))</f>
        <v/>
      </c>
      <c r="CT124" s="392" t="str">
        <f ca="1">+IF(OFFSET('Sanitation Data'!$E$32,0,10*ROW('Sanitation Data'!E118))="","",OFFSET('Sanitation Data'!$E$32,0,10*ROW('Sanitation Data'!E118)))</f>
        <v/>
      </c>
      <c r="CU124" s="392" t="str">
        <f ca="1">+IF(OFFSET('Sanitation Data'!$F$28,0,10*ROW('Sanitation Data'!F118))="","",OFFSET('Sanitation Data'!$F$28,0,10*ROW('Sanitation Data'!F118)))</f>
        <v/>
      </c>
      <c r="CV124" s="392" t="str">
        <f ca="1">+IF(OFFSET('Sanitation Data'!$F$29,0,10*ROW('Sanitation Data'!F118))="","",OFFSET('Sanitation Data'!$F$29,0,10*ROW('Sanitation Data'!F118)))</f>
        <v/>
      </c>
      <c r="CW124" s="392" t="str">
        <f ca="1">+IF(OFFSET('Sanitation Data'!$F$30,0,10*ROW('Sanitation Data'!F118))="","",OFFSET('Sanitation Data'!$F$30,0,10*ROW('Sanitation Data'!F118)))</f>
        <v/>
      </c>
      <c r="CX124" s="392" t="str">
        <f ca="1">+IF(OFFSET('Sanitation Data'!$F$31,0,10*ROW('Sanitation Data'!F118))="","",OFFSET('Sanitation Data'!$F$31,0,10*ROW('Sanitation Data'!F118)))</f>
        <v/>
      </c>
      <c r="CY124" s="392" t="str">
        <f ca="1">+IF(OFFSET('Sanitation Data'!$F$32,0,10*ROW('Sanitation Data'!F118))="","",OFFSET('Sanitation Data'!$F$32,0,10*ROW('Sanitation Data'!F118)))</f>
        <v/>
      </c>
      <c r="CZ124" s="392" t="str">
        <f ca="1">+IF(OFFSET('Sanitation Data'!$G$28,0,10*ROW('Sanitation Data'!G118))="","",OFFSET('Sanitation Data'!$G$28,0,10*ROW('Sanitation Data'!G118)))</f>
        <v/>
      </c>
      <c r="DA124" s="392" t="str">
        <f ca="1">+IF(OFFSET('Sanitation Data'!$G$29,0,10*ROW('Sanitation Data'!G118))="","",OFFSET('Sanitation Data'!$G$29,0,10*ROW('Sanitation Data'!G118)))</f>
        <v/>
      </c>
      <c r="DB124" s="392" t="str">
        <f ca="1">+IF(OFFSET('Sanitation Data'!$G$30,0,10*ROW('Sanitation Data'!G118))="","",OFFSET('Sanitation Data'!$G$30,0,10*ROW('Sanitation Data'!G118)))</f>
        <v/>
      </c>
      <c r="DC124" s="392" t="str">
        <f ca="1">+IF(OFFSET('Sanitation Data'!$G$31,0,10*ROW('Sanitation Data'!G118))="","",OFFSET('Sanitation Data'!$G$31,0,10*ROW('Sanitation Data'!G118)))</f>
        <v/>
      </c>
      <c r="DD124" s="392" t="str">
        <f ca="1">+IF(OFFSET('Sanitation Data'!$G$32,0,10*ROW('Sanitation Data'!G118))="","",OFFSET('Sanitation Data'!$G$32,0,10*ROW('Sanitation Data'!G118)))</f>
        <v/>
      </c>
      <c r="DE124" s="392" t="str">
        <f ca="1">+IF(OFFSET('Sanitation Data'!$H$28,0,10*ROW('Sanitation Data'!H118))="","",OFFSET('Sanitation Data'!$H$28,0,10*ROW('Sanitation Data'!H118)))</f>
        <v/>
      </c>
      <c r="DF124" s="392" t="str">
        <f ca="1">+IF(OFFSET('Sanitation Data'!$H$29,0,10*ROW('Sanitation Data'!H118))="","",OFFSET('Sanitation Data'!$H$29,0,10*ROW('Sanitation Data'!H118)))</f>
        <v/>
      </c>
      <c r="DG124" s="392" t="str">
        <f ca="1">+IF(OFFSET('Sanitation Data'!$H$30,0,10*ROW('Sanitation Data'!H118))="","",OFFSET('Sanitation Data'!$H$30,0,10*ROW('Sanitation Data'!H118)))</f>
        <v/>
      </c>
      <c r="DH124" s="392" t="str">
        <f ca="1">+IF(OFFSET('Sanitation Data'!$H$31,0,10*ROW('Sanitation Data'!H118))="","",OFFSET('Sanitation Data'!$H$31,0,10*ROW('Sanitation Data'!H118)))</f>
        <v/>
      </c>
      <c r="DI124" s="392" t="str">
        <f ca="1">+IF(OFFSET('Sanitation Data'!$H$32,0,10*ROW('Sanitation Data'!H118))="","",OFFSET('Sanitation Data'!$H$32,0,10*ROW('Sanitation Data'!H118)))</f>
        <v/>
      </c>
      <c r="DJ124" s="392" t="str">
        <f ca="1">+IF(OFFSET('Sanitation Data'!$I$28,0,10*ROW('Sanitation Data'!I118))="","",OFFSET('Sanitation Data'!$I$28,0,10*ROW('Sanitation Data'!I118)))</f>
        <v/>
      </c>
      <c r="DK124" s="392" t="str">
        <f ca="1">+IF(OFFSET('Sanitation Data'!$I$29,0,10*ROW('Sanitation Data'!I118))="","",OFFSET('Sanitation Data'!$I$29,0,10*ROW('Sanitation Data'!I118)))</f>
        <v/>
      </c>
      <c r="DL124" s="392" t="str">
        <f ca="1">+IF(OFFSET('Sanitation Data'!$I$30,0,10*ROW('Sanitation Data'!I118))="","",OFFSET('Sanitation Data'!$I$30,0,10*ROW('Sanitation Data'!I118)))</f>
        <v/>
      </c>
      <c r="DM124" s="392" t="str">
        <f ca="1">+IF(OFFSET('Sanitation Data'!$I$31,0,10*ROW('Sanitation Data'!I118))="","",OFFSET('Sanitation Data'!$I$31,0,10*ROW('Sanitation Data'!I118)))</f>
        <v/>
      </c>
      <c r="DN124" s="392" t="str">
        <f ca="1">+IF(OFFSET('Sanitation Data'!$I$32,0,10*ROW('Sanitation Data'!I118))="","",OFFSET('Sanitation Data'!$I$32,0,10*ROW('Sanitation Data'!I118)))</f>
        <v/>
      </c>
      <c r="DO124" s="392" t="str">
        <f ca="1">+IF(OFFSET('Hygiene Data'!$D$11,0,10*ROW('Hygiene Data'!D118))="","",OFFSET('Hygiene Data'!$D$11,0,10*ROW('Hygiene Data'!D118)))</f>
        <v/>
      </c>
      <c r="DP124" s="392" t="str">
        <f ca="1">+IF(OFFSET('Hygiene Data'!$D$12,0,10*ROW('Hygiene Data'!D118))="","",OFFSET('Hygiene Data'!$D$12,0,10*ROW('Hygiene Data'!D118)))</f>
        <v/>
      </c>
      <c r="DQ124" s="392" t="str">
        <f ca="1">+IF(OFFSET('Hygiene Data'!$D$13,0,10*ROW('Hygiene Data'!D118))="","",OFFSET('Hygiene Data'!$D$13,0,10*ROW('Hygiene Data'!D118)))</f>
        <v/>
      </c>
      <c r="DR124" s="392" t="str">
        <f ca="1">+IF(OFFSET('Hygiene Data'!$E$11,0,10*ROW('Hygiene Data'!E118))="","",OFFSET('Hygiene Data'!$E$11,0,10*ROW('Hygiene Data'!E118)))</f>
        <v/>
      </c>
      <c r="DS124" s="392" t="str">
        <f ca="1">+IF(OFFSET('Hygiene Data'!$E$12,0,10*ROW('Hygiene Data'!E118))="","",OFFSET('Hygiene Data'!$E$12,0,10*ROW('Hygiene Data'!E118)))</f>
        <v/>
      </c>
      <c r="DT124" s="392" t="str">
        <f ca="1">+IF(OFFSET('Hygiene Data'!$E$13,0,10*ROW('Hygiene Data'!E118))="","",OFFSET('Hygiene Data'!$E$13,0,10*ROW('Hygiene Data'!E118)))</f>
        <v/>
      </c>
      <c r="DU124" s="392" t="str">
        <f ca="1">+IF(OFFSET('Hygiene Data'!$F$11,0,10*ROW('Hygiene Data'!F118))="","",OFFSET('Hygiene Data'!$F$11,0,10*ROW('Hygiene Data'!F118)))</f>
        <v/>
      </c>
      <c r="DV124" s="392" t="str">
        <f ca="1">+IF(OFFSET('Hygiene Data'!$F$12,0,10*ROW('Hygiene Data'!F118))="","",OFFSET('Hygiene Data'!$F$12,0,10*ROW('Hygiene Data'!F118)))</f>
        <v/>
      </c>
      <c r="DW124" s="392" t="str">
        <f ca="1">+IF(OFFSET('Hygiene Data'!$F$13,0,10*ROW('Hygiene Data'!F118))="","",OFFSET('Hygiene Data'!$F$13,0,10*ROW('Hygiene Data'!F118)))</f>
        <v/>
      </c>
      <c r="DX124" s="392" t="str">
        <f ca="1">+IF(OFFSET('Hygiene Data'!$G$11,0,10*ROW('Hygiene Data'!G118))="","",OFFSET('Hygiene Data'!$G$11,0,10*ROW('Hygiene Data'!G118)))</f>
        <v/>
      </c>
      <c r="DY124" s="392" t="str">
        <f ca="1">+IF(OFFSET('Hygiene Data'!$G$12,0,10*ROW('Hygiene Data'!G118))="","",OFFSET('Hygiene Data'!$G$12,0,10*ROW('Hygiene Data'!G118)))</f>
        <v/>
      </c>
      <c r="DZ124" s="392" t="str">
        <f ca="1">+IF(OFFSET('Hygiene Data'!$G$13,0,10*ROW('Hygiene Data'!G118))="","",OFFSET('Hygiene Data'!$G$13,0,10*ROW('Hygiene Data'!G118)))</f>
        <v/>
      </c>
      <c r="EA124" s="392" t="str">
        <f ca="1">+IF(OFFSET('Hygiene Data'!$H$11,0,10*ROW('Hygiene Data'!H118))="","",OFFSET('Hygiene Data'!$H$11,0,10*ROW('Hygiene Data'!H118)))</f>
        <v/>
      </c>
      <c r="EB124" s="392" t="str">
        <f ca="1">+IF(OFFSET('Hygiene Data'!$H$12,0,10*ROW('Hygiene Data'!H118))="","",OFFSET('Hygiene Data'!$H$12,0,10*ROW('Hygiene Data'!H118)))</f>
        <v/>
      </c>
      <c r="EC124" s="392" t="str">
        <f ca="1">+IF(OFFSET('Hygiene Data'!$H$13,0,10*ROW('Hygiene Data'!H118))="","",OFFSET('Hygiene Data'!$H$13,0,10*ROW('Hygiene Data'!H118)))</f>
        <v/>
      </c>
      <c r="ED124" s="392" t="str">
        <f ca="1">+IF(OFFSET('Hygiene Data'!$I$11,0,10*ROW('Hygiene Data'!I118))="","",OFFSET('Hygiene Data'!$I$11,0,10*ROW('Hygiene Data'!I118)))</f>
        <v/>
      </c>
      <c r="EE124" s="392" t="str">
        <f ca="1">+IF(OFFSET('Hygiene Data'!$I$12,0,10*ROW('Hygiene Data'!I118))="","",OFFSET('Hygiene Data'!$I$12,0,10*ROW('Hygiene Data'!I118)))</f>
        <v/>
      </c>
      <c r="EF124" s="392" t="str">
        <f ca="1">+IF(OFFSET('Hygiene Data'!$I$13,0,10*ROW('Hygiene Data'!I118))="","",OFFSET('Hygiene Data'!$I$13,0,10*ROW('Hygiene Data'!I118)))</f>
        <v/>
      </c>
    </row>
    <row r="125" spans="1:136" x14ac:dyDescent="0.25">
      <c r="A125" s="501" t="str">
        <f ca="1">+IF(OFFSET('Water Data'!$B$2,0,10*ROW('Water Data'!E119))="","",OFFSET('Water Data'!$B$2,0,10*ROW('Water Data'!E119)))</f>
        <v/>
      </c>
      <c r="B125" s="50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8" t="str">
        <f t="shared" ca="1" si="1"/>
        <v/>
      </c>
      <c r="D125" s="52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2" t="str">
        <f ca="1">+IF(OFFSET('Water Data'!$D$27,0,10*ROW('Water Data'!D119))="","",OFFSET('Water Data'!$D$27,0,10*ROW('Water Data'!D119)))</f>
        <v/>
      </c>
      <c r="BT125" s="392" t="str">
        <f ca="1">+IF(OFFSET('Water Data'!$D$28,0,10*ROW('Water Data'!D119))="","",OFFSET('Water Data'!$D$28,0,10*ROW('Water Data'!D119)))</f>
        <v/>
      </c>
      <c r="BU125" s="392" t="str">
        <f ca="1">+IF(OFFSET('Water Data'!$D$29,0,10*ROW('Water Data'!D119))="","",OFFSET('Water Data'!$D$29,0,10*ROW('Water Data'!D119)))</f>
        <v/>
      </c>
      <c r="BV125" s="392" t="str">
        <f ca="1">+IF(OFFSET('Water Data'!$E$27,0,10*ROW('Water Data'!E119))="","",OFFSET('Water Data'!$E$27,0,10*ROW('Water Data'!E119)))</f>
        <v/>
      </c>
      <c r="BW125" s="392" t="str">
        <f ca="1">+IF(OFFSET('Water Data'!$E$28,0,10*ROW('Water Data'!E119))="","",OFFSET('Water Data'!$E$28,0,10*ROW('Water Data'!E119)))</f>
        <v/>
      </c>
      <c r="BX125" s="392" t="str">
        <f ca="1">+IF(OFFSET('Water Data'!$E$29,0,10*ROW('Water Data'!E119))="","",OFFSET('Water Data'!$E$29,0,10*ROW('Water Data'!E119)))</f>
        <v/>
      </c>
      <c r="BY125" s="392" t="str">
        <f ca="1">+IF(OFFSET('Water Data'!$F$27,0,10*ROW('Water Data'!F119))="","",OFFSET('Water Data'!$F$27,0,10*ROW('Water Data'!F119)))</f>
        <v/>
      </c>
      <c r="BZ125" s="392" t="str">
        <f ca="1">+IF(OFFSET('Water Data'!$F$28,0,10*ROW('Water Data'!F119))="","",OFFSET('Water Data'!$F$28,0,10*ROW('Water Data'!F119)))</f>
        <v/>
      </c>
      <c r="CA125" s="392" t="str">
        <f ca="1">+IF(OFFSET('Water Data'!$F$29,0,10*ROW('Water Data'!F119))="","",OFFSET('Water Data'!$F$29,0,10*ROW('Water Data'!F119)))</f>
        <v/>
      </c>
      <c r="CB125" s="392" t="str">
        <f ca="1">+IF(OFFSET('Water Data'!$G$27,0,10*ROW('Water Data'!G119))="","",OFFSET('Water Data'!$G$27,0,10*ROW('Water Data'!G119)))</f>
        <v/>
      </c>
      <c r="CC125" s="392" t="str">
        <f ca="1">+IF(OFFSET('Water Data'!$G$28,0,10*ROW('Water Data'!G119))="","",OFFSET('Water Data'!$G$28,0,10*ROW('Water Data'!G119)))</f>
        <v/>
      </c>
      <c r="CD125" s="392" t="str">
        <f ca="1">+IF(OFFSET('Water Data'!$G$29,0,10*ROW('Water Data'!G119))="","",OFFSET('Water Data'!$G$29,0,10*ROW('Water Data'!G119)))</f>
        <v/>
      </c>
      <c r="CE125" s="392" t="str">
        <f ca="1">+IF(OFFSET('Water Data'!$H$27,0,10*ROW('Water Data'!H119))="","",OFFSET('Water Data'!$H$27,0,10*ROW('Water Data'!H119)))</f>
        <v/>
      </c>
      <c r="CF125" s="392" t="str">
        <f ca="1">+IF(OFFSET('Water Data'!$H$28,0,10*ROW('Water Data'!H119))="","",OFFSET('Water Data'!$H$28,0,10*ROW('Water Data'!H119)))</f>
        <v/>
      </c>
      <c r="CG125" s="392" t="str">
        <f ca="1">+IF(OFFSET('Water Data'!$H$29,0,10*ROW('Water Data'!H119))="","",OFFSET('Water Data'!$H$29,0,10*ROW('Water Data'!H119)))</f>
        <v/>
      </c>
      <c r="CH125" s="392" t="str">
        <f ca="1">+IF(OFFSET('Water Data'!$I$27,0,10*ROW('Water Data'!I119))="","",OFFSET('Water Data'!$I$27,0,10*ROW('Water Data'!I119)))</f>
        <v/>
      </c>
      <c r="CI125" s="392" t="str">
        <f ca="1">+IF(OFFSET('Water Data'!$I$28,0,10*ROW('Water Data'!I119))="","",OFFSET('Water Data'!$I$28,0,10*ROW('Water Data'!I119)))</f>
        <v/>
      </c>
      <c r="CJ125" s="392" t="str">
        <f ca="1">+IF(OFFSET('Water Data'!$I$29,0,10*ROW('Water Data'!I119))="","",OFFSET('Water Data'!$I$29,0,10*ROW('Water Data'!I119)))</f>
        <v/>
      </c>
      <c r="CK125" s="392" t="str">
        <f ca="1">+IF(OFFSET('Sanitation Data'!$D$28,0,10*ROW('Sanitation Data'!D119))="","",OFFSET('Sanitation Data'!$D$28,0,10*ROW('Sanitation Data'!D119)))</f>
        <v/>
      </c>
      <c r="CL125" s="392" t="str">
        <f ca="1">+IF(OFFSET('Sanitation Data'!$D$29,0,10*ROW('Sanitation Data'!D119))="","",OFFSET('Sanitation Data'!$D$29,0,10*ROW('Sanitation Data'!D119)))</f>
        <v/>
      </c>
      <c r="CM125" s="392" t="str">
        <f ca="1">+IF(OFFSET('Sanitation Data'!$D$30,0,10*ROW('Sanitation Data'!D119))="","",OFFSET('Sanitation Data'!$D$30,0,10*ROW('Sanitation Data'!D119)))</f>
        <v/>
      </c>
      <c r="CN125" s="392" t="str">
        <f ca="1">+IF(OFFSET('Sanitation Data'!$D$31,0,10*ROW('Sanitation Data'!D119))="","",OFFSET('Sanitation Data'!$D$31,0,10*ROW('Sanitation Data'!D119)))</f>
        <v/>
      </c>
      <c r="CO125" s="392" t="str">
        <f ca="1">+IF(OFFSET('Sanitation Data'!$D$32,0,10*ROW('Sanitation Data'!D119))="","",OFFSET('Sanitation Data'!$D$32,0,10*ROW('Sanitation Data'!D119)))</f>
        <v/>
      </c>
      <c r="CP125" s="392" t="str">
        <f ca="1">+IF(OFFSET('Sanitation Data'!$E$28,0,10*ROW('Sanitation Data'!E119))="","",OFFSET('Sanitation Data'!$E$28,0,10*ROW('Sanitation Data'!E119)))</f>
        <v/>
      </c>
      <c r="CQ125" s="392" t="str">
        <f ca="1">+IF(OFFSET('Sanitation Data'!$E$29,0,10*ROW('Sanitation Data'!E119))="","",OFFSET('Sanitation Data'!$E$29,0,10*ROW('Sanitation Data'!E119)))</f>
        <v/>
      </c>
      <c r="CR125" s="392" t="str">
        <f ca="1">+IF(OFFSET('Sanitation Data'!$E$30,0,10*ROW('Sanitation Data'!E119))="","",OFFSET('Sanitation Data'!$E$30,0,10*ROW('Sanitation Data'!E119)))</f>
        <v/>
      </c>
      <c r="CS125" s="392" t="str">
        <f ca="1">+IF(OFFSET('Sanitation Data'!$E$31,0,10*ROW('Sanitation Data'!E119))="","",OFFSET('Sanitation Data'!$E$31,0,10*ROW('Sanitation Data'!E119)))</f>
        <v/>
      </c>
      <c r="CT125" s="392" t="str">
        <f ca="1">+IF(OFFSET('Sanitation Data'!$E$32,0,10*ROW('Sanitation Data'!E119))="","",OFFSET('Sanitation Data'!$E$32,0,10*ROW('Sanitation Data'!E119)))</f>
        <v/>
      </c>
      <c r="CU125" s="392" t="str">
        <f ca="1">+IF(OFFSET('Sanitation Data'!$F$28,0,10*ROW('Sanitation Data'!F119))="","",OFFSET('Sanitation Data'!$F$28,0,10*ROW('Sanitation Data'!F119)))</f>
        <v/>
      </c>
      <c r="CV125" s="392" t="str">
        <f ca="1">+IF(OFFSET('Sanitation Data'!$F$29,0,10*ROW('Sanitation Data'!F119))="","",OFFSET('Sanitation Data'!$F$29,0,10*ROW('Sanitation Data'!F119)))</f>
        <v/>
      </c>
      <c r="CW125" s="392" t="str">
        <f ca="1">+IF(OFFSET('Sanitation Data'!$F$30,0,10*ROW('Sanitation Data'!F119))="","",OFFSET('Sanitation Data'!$F$30,0,10*ROW('Sanitation Data'!F119)))</f>
        <v/>
      </c>
      <c r="CX125" s="392" t="str">
        <f ca="1">+IF(OFFSET('Sanitation Data'!$F$31,0,10*ROW('Sanitation Data'!F119))="","",OFFSET('Sanitation Data'!$F$31,0,10*ROW('Sanitation Data'!F119)))</f>
        <v/>
      </c>
      <c r="CY125" s="392" t="str">
        <f ca="1">+IF(OFFSET('Sanitation Data'!$F$32,0,10*ROW('Sanitation Data'!F119))="","",OFFSET('Sanitation Data'!$F$32,0,10*ROW('Sanitation Data'!F119)))</f>
        <v/>
      </c>
      <c r="CZ125" s="392" t="str">
        <f ca="1">+IF(OFFSET('Sanitation Data'!$G$28,0,10*ROW('Sanitation Data'!G119))="","",OFFSET('Sanitation Data'!$G$28,0,10*ROW('Sanitation Data'!G119)))</f>
        <v/>
      </c>
      <c r="DA125" s="392" t="str">
        <f ca="1">+IF(OFFSET('Sanitation Data'!$G$29,0,10*ROW('Sanitation Data'!G119))="","",OFFSET('Sanitation Data'!$G$29,0,10*ROW('Sanitation Data'!G119)))</f>
        <v/>
      </c>
      <c r="DB125" s="392" t="str">
        <f ca="1">+IF(OFFSET('Sanitation Data'!$G$30,0,10*ROW('Sanitation Data'!G119))="","",OFFSET('Sanitation Data'!$G$30,0,10*ROW('Sanitation Data'!G119)))</f>
        <v/>
      </c>
      <c r="DC125" s="392" t="str">
        <f ca="1">+IF(OFFSET('Sanitation Data'!$G$31,0,10*ROW('Sanitation Data'!G119))="","",OFFSET('Sanitation Data'!$G$31,0,10*ROW('Sanitation Data'!G119)))</f>
        <v/>
      </c>
      <c r="DD125" s="392" t="str">
        <f ca="1">+IF(OFFSET('Sanitation Data'!$G$32,0,10*ROW('Sanitation Data'!G119))="","",OFFSET('Sanitation Data'!$G$32,0,10*ROW('Sanitation Data'!G119)))</f>
        <v/>
      </c>
      <c r="DE125" s="392" t="str">
        <f ca="1">+IF(OFFSET('Sanitation Data'!$H$28,0,10*ROW('Sanitation Data'!H119))="","",OFFSET('Sanitation Data'!$H$28,0,10*ROW('Sanitation Data'!H119)))</f>
        <v/>
      </c>
      <c r="DF125" s="392" t="str">
        <f ca="1">+IF(OFFSET('Sanitation Data'!$H$29,0,10*ROW('Sanitation Data'!H119))="","",OFFSET('Sanitation Data'!$H$29,0,10*ROW('Sanitation Data'!H119)))</f>
        <v/>
      </c>
      <c r="DG125" s="392" t="str">
        <f ca="1">+IF(OFFSET('Sanitation Data'!$H$30,0,10*ROW('Sanitation Data'!H119))="","",OFFSET('Sanitation Data'!$H$30,0,10*ROW('Sanitation Data'!H119)))</f>
        <v/>
      </c>
      <c r="DH125" s="392" t="str">
        <f ca="1">+IF(OFFSET('Sanitation Data'!$H$31,0,10*ROW('Sanitation Data'!H119))="","",OFFSET('Sanitation Data'!$H$31,0,10*ROW('Sanitation Data'!H119)))</f>
        <v/>
      </c>
      <c r="DI125" s="392" t="str">
        <f ca="1">+IF(OFFSET('Sanitation Data'!$H$32,0,10*ROW('Sanitation Data'!H119))="","",OFFSET('Sanitation Data'!$H$32,0,10*ROW('Sanitation Data'!H119)))</f>
        <v/>
      </c>
      <c r="DJ125" s="392" t="str">
        <f ca="1">+IF(OFFSET('Sanitation Data'!$I$28,0,10*ROW('Sanitation Data'!I119))="","",OFFSET('Sanitation Data'!$I$28,0,10*ROW('Sanitation Data'!I119)))</f>
        <v/>
      </c>
      <c r="DK125" s="392" t="str">
        <f ca="1">+IF(OFFSET('Sanitation Data'!$I$29,0,10*ROW('Sanitation Data'!I119))="","",OFFSET('Sanitation Data'!$I$29,0,10*ROW('Sanitation Data'!I119)))</f>
        <v/>
      </c>
      <c r="DL125" s="392" t="str">
        <f ca="1">+IF(OFFSET('Sanitation Data'!$I$30,0,10*ROW('Sanitation Data'!I119))="","",OFFSET('Sanitation Data'!$I$30,0,10*ROW('Sanitation Data'!I119)))</f>
        <v/>
      </c>
      <c r="DM125" s="392" t="str">
        <f ca="1">+IF(OFFSET('Sanitation Data'!$I$31,0,10*ROW('Sanitation Data'!I119))="","",OFFSET('Sanitation Data'!$I$31,0,10*ROW('Sanitation Data'!I119)))</f>
        <v/>
      </c>
      <c r="DN125" s="392" t="str">
        <f ca="1">+IF(OFFSET('Sanitation Data'!$I$32,0,10*ROW('Sanitation Data'!I119))="","",OFFSET('Sanitation Data'!$I$32,0,10*ROW('Sanitation Data'!I119)))</f>
        <v/>
      </c>
      <c r="DO125" s="392" t="str">
        <f ca="1">+IF(OFFSET('Hygiene Data'!$D$11,0,10*ROW('Hygiene Data'!D119))="","",OFFSET('Hygiene Data'!$D$11,0,10*ROW('Hygiene Data'!D119)))</f>
        <v/>
      </c>
      <c r="DP125" s="392" t="str">
        <f ca="1">+IF(OFFSET('Hygiene Data'!$D$12,0,10*ROW('Hygiene Data'!D119))="","",OFFSET('Hygiene Data'!$D$12,0,10*ROW('Hygiene Data'!D119)))</f>
        <v/>
      </c>
      <c r="DQ125" s="392" t="str">
        <f ca="1">+IF(OFFSET('Hygiene Data'!$D$13,0,10*ROW('Hygiene Data'!D119))="","",OFFSET('Hygiene Data'!$D$13,0,10*ROW('Hygiene Data'!D119)))</f>
        <v/>
      </c>
      <c r="DR125" s="392" t="str">
        <f ca="1">+IF(OFFSET('Hygiene Data'!$E$11,0,10*ROW('Hygiene Data'!E119))="","",OFFSET('Hygiene Data'!$E$11,0,10*ROW('Hygiene Data'!E119)))</f>
        <v/>
      </c>
      <c r="DS125" s="392" t="str">
        <f ca="1">+IF(OFFSET('Hygiene Data'!$E$12,0,10*ROW('Hygiene Data'!E119))="","",OFFSET('Hygiene Data'!$E$12,0,10*ROW('Hygiene Data'!E119)))</f>
        <v/>
      </c>
      <c r="DT125" s="392" t="str">
        <f ca="1">+IF(OFFSET('Hygiene Data'!$E$13,0,10*ROW('Hygiene Data'!E119))="","",OFFSET('Hygiene Data'!$E$13,0,10*ROW('Hygiene Data'!E119)))</f>
        <v/>
      </c>
      <c r="DU125" s="392" t="str">
        <f ca="1">+IF(OFFSET('Hygiene Data'!$F$11,0,10*ROW('Hygiene Data'!F119))="","",OFFSET('Hygiene Data'!$F$11,0,10*ROW('Hygiene Data'!F119)))</f>
        <v/>
      </c>
      <c r="DV125" s="392" t="str">
        <f ca="1">+IF(OFFSET('Hygiene Data'!$F$12,0,10*ROW('Hygiene Data'!F119))="","",OFFSET('Hygiene Data'!$F$12,0,10*ROW('Hygiene Data'!F119)))</f>
        <v/>
      </c>
      <c r="DW125" s="392" t="str">
        <f ca="1">+IF(OFFSET('Hygiene Data'!$F$13,0,10*ROW('Hygiene Data'!F119))="","",OFFSET('Hygiene Data'!$F$13,0,10*ROW('Hygiene Data'!F119)))</f>
        <v/>
      </c>
      <c r="DX125" s="392" t="str">
        <f ca="1">+IF(OFFSET('Hygiene Data'!$G$11,0,10*ROW('Hygiene Data'!G119))="","",OFFSET('Hygiene Data'!$G$11,0,10*ROW('Hygiene Data'!G119)))</f>
        <v/>
      </c>
      <c r="DY125" s="392" t="str">
        <f ca="1">+IF(OFFSET('Hygiene Data'!$G$12,0,10*ROW('Hygiene Data'!G119))="","",OFFSET('Hygiene Data'!$G$12,0,10*ROW('Hygiene Data'!G119)))</f>
        <v/>
      </c>
      <c r="DZ125" s="392" t="str">
        <f ca="1">+IF(OFFSET('Hygiene Data'!$G$13,0,10*ROW('Hygiene Data'!G119))="","",OFFSET('Hygiene Data'!$G$13,0,10*ROW('Hygiene Data'!G119)))</f>
        <v/>
      </c>
      <c r="EA125" s="392" t="str">
        <f ca="1">+IF(OFFSET('Hygiene Data'!$H$11,0,10*ROW('Hygiene Data'!H119))="","",OFFSET('Hygiene Data'!$H$11,0,10*ROW('Hygiene Data'!H119)))</f>
        <v/>
      </c>
      <c r="EB125" s="392" t="str">
        <f ca="1">+IF(OFFSET('Hygiene Data'!$H$12,0,10*ROW('Hygiene Data'!H119))="","",OFFSET('Hygiene Data'!$H$12,0,10*ROW('Hygiene Data'!H119)))</f>
        <v/>
      </c>
      <c r="EC125" s="392" t="str">
        <f ca="1">+IF(OFFSET('Hygiene Data'!$H$13,0,10*ROW('Hygiene Data'!H119))="","",OFFSET('Hygiene Data'!$H$13,0,10*ROW('Hygiene Data'!H119)))</f>
        <v/>
      </c>
      <c r="ED125" s="392" t="str">
        <f ca="1">+IF(OFFSET('Hygiene Data'!$I$11,0,10*ROW('Hygiene Data'!I119))="","",OFFSET('Hygiene Data'!$I$11,0,10*ROW('Hygiene Data'!I119)))</f>
        <v/>
      </c>
      <c r="EE125" s="392" t="str">
        <f ca="1">+IF(OFFSET('Hygiene Data'!$I$12,0,10*ROW('Hygiene Data'!I119))="","",OFFSET('Hygiene Data'!$I$12,0,10*ROW('Hygiene Data'!I119)))</f>
        <v/>
      </c>
      <c r="EF125" s="392" t="str">
        <f ca="1">+IF(OFFSET('Hygiene Data'!$I$13,0,10*ROW('Hygiene Data'!I119))="","",OFFSET('Hygiene Data'!$I$13,0,10*ROW('Hygiene Data'!I119)))</f>
        <v/>
      </c>
    </row>
    <row r="126" spans="1:136" x14ac:dyDescent="0.25">
      <c r="A126" s="501" t="str">
        <f ca="1">+IF(OFFSET('Water Data'!$B$2,0,10*ROW('Water Data'!E120))="","",OFFSET('Water Data'!$B$2,0,10*ROW('Water Data'!E120)))</f>
        <v/>
      </c>
      <c r="B126" s="50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8" t="str">
        <f t="shared" ca="1" si="1"/>
        <v/>
      </c>
      <c r="D126" s="52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2" t="str">
        <f ca="1">+IF(OFFSET('Water Data'!$D$27,0,10*ROW('Water Data'!D120))="","",OFFSET('Water Data'!$D$27,0,10*ROW('Water Data'!D120)))</f>
        <v/>
      </c>
      <c r="BT126" s="392" t="str">
        <f ca="1">+IF(OFFSET('Water Data'!$D$28,0,10*ROW('Water Data'!D120))="","",OFFSET('Water Data'!$D$28,0,10*ROW('Water Data'!D120)))</f>
        <v/>
      </c>
      <c r="BU126" s="392" t="str">
        <f ca="1">+IF(OFFSET('Water Data'!$D$29,0,10*ROW('Water Data'!D120))="","",OFFSET('Water Data'!$D$29,0,10*ROW('Water Data'!D120)))</f>
        <v/>
      </c>
      <c r="BV126" s="392" t="str">
        <f ca="1">+IF(OFFSET('Water Data'!$E$27,0,10*ROW('Water Data'!E120))="","",OFFSET('Water Data'!$E$27,0,10*ROW('Water Data'!E120)))</f>
        <v/>
      </c>
      <c r="BW126" s="392" t="str">
        <f ca="1">+IF(OFFSET('Water Data'!$E$28,0,10*ROW('Water Data'!E120))="","",OFFSET('Water Data'!$E$28,0,10*ROW('Water Data'!E120)))</f>
        <v/>
      </c>
      <c r="BX126" s="392" t="str">
        <f ca="1">+IF(OFFSET('Water Data'!$E$29,0,10*ROW('Water Data'!E120))="","",OFFSET('Water Data'!$E$29,0,10*ROW('Water Data'!E120)))</f>
        <v/>
      </c>
      <c r="BY126" s="392" t="str">
        <f ca="1">+IF(OFFSET('Water Data'!$F$27,0,10*ROW('Water Data'!F120))="","",OFFSET('Water Data'!$F$27,0,10*ROW('Water Data'!F120)))</f>
        <v/>
      </c>
      <c r="BZ126" s="392" t="str">
        <f ca="1">+IF(OFFSET('Water Data'!$F$28,0,10*ROW('Water Data'!F120))="","",OFFSET('Water Data'!$F$28,0,10*ROW('Water Data'!F120)))</f>
        <v/>
      </c>
      <c r="CA126" s="392" t="str">
        <f ca="1">+IF(OFFSET('Water Data'!$F$29,0,10*ROW('Water Data'!F120))="","",OFFSET('Water Data'!$F$29,0,10*ROW('Water Data'!F120)))</f>
        <v/>
      </c>
      <c r="CB126" s="392" t="str">
        <f ca="1">+IF(OFFSET('Water Data'!$G$27,0,10*ROW('Water Data'!G120))="","",OFFSET('Water Data'!$G$27,0,10*ROW('Water Data'!G120)))</f>
        <v/>
      </c>
      <c r="CC126" s="392" t="str">
        <f ca="1">+IF(OFFSET('Water Data'!$G$28,0,10*ROW('Water Data'!G120))="","",OFFSET('Water Data'!$G$28,0,10*ROW('Water Data'!G120)))</f>
        <v/>
      </c>
      <c r="CD126" s="392" t="str">
        <f ca="1">+IF(OFFSET('Water Data'!$G$29,0,10*ROW('Water Data'!G120))="","",OFFSET('Water Data'!$G$29,0,10*ROW('Water Data'!G120)))</f>
        <v/>
      </c>
      <c r="CE126" s="392" t="str">
        <f ca="1">+IF(OFFSET('Water Data'!$H$27,0,10*ROW('Water Data'!H120))="","",OFFSET('Water Data'!$H$27,0,10*ROW('Water Data'!H120)))</f>
        <v/>
      </c>
      <c r="CF126" s="392" t="str">
        <f ca="1">+IF(OFFSET('Water Data'!$H$28,0,10*ROW('Water Data'!H120))="","",OFFSET('Water Data'!$H$28,0,10*ROW('Water Data'!H120)))</f>
        <v/>
      </c>
      <c r="CG126" s="392" t="str">
        <f ca="1">+IF(OFFSET('Water Data'!$H$29,0,10*ROW('Water Data'!H120))="","",OFFSET('Water Data'!$H$29,0,10*ROW('Water Data'!H120)))</f>
        <v/>
      </c>
      <c r="CH126" s="392" t="str">
        <f ca="1">+IF(OFFSET('Water Data'!$I$27,0,10*ROW('Water Data'!I120))="","",OFFSET('Water Data'!$I$27,0,10*ROW('Water Data'!I120)))</f>
        <v/>
      </c>
      <c r="CI126" s="392" t="str">
        <f ca="1">+IF(OFFSET('Water Data'!$I$28,0,10*ROW('Water Data'!I120))="","",OFFSET('Water Data'!$I$28,0,10*ROW('Water Data'!I120)))</f>
        <v/>
      </c>
      <c r="CJ126" s="392" t="str">
        <f ca="1">+IF(OFFSET('Water Data'!$I$29,0,10*ROW('Water Data'!I120))="","",OFFSET('Water Data'!$I$29,0,10*ROW('Water Data'!I120)))</f>
        <v/>
      </c>
      <c r="CK126" s="392" t="str">
        <f ca="1">+IF(OFFSET('Sanitation Data'!$D$28,0,10*ROW('Sanitation Data'!D120))="","",OFFSET('Sanitation Data'!$D$28,0,10*ROW('Sanitation Data'!D120)))</f>
        <v/>
      </c>
      <c r="CL126" s="392" t="str">
        <f ca="1">+IF(OFFSET('Sanitation Data'!$D$29,0,10*ROW('Sanitation Data'!D120))="","",OFFSET('Sanitation Data'!$D$29,0,10*ROW('Sanitation Data'!D120)))</f>
        <v/>
      </c>
      <c r="CM126" s="392" t="str">
        <f ca="1">+IF(OFFSET('Sanitation Data'!$D$30,0,10*ROW('Sanitation Data'!D120))="","",OFFSET('Sanitation Data'!$D$30,0,10*ROW('Sanitation Data'!D120)))</f>
        <v/>
      </c>
      <c r="CN126" s="392" t="str">
        <f ca="1">+IF(OFFSET('Sanitation Data'!$D$31,0,10*ROW('Sanitation Data'!D120))="","",OFFSET('Sanitation Data'!$D$31,0,10*ROW('Sanitation Data'!D120)))</f>
        <v/>
      </c>
      <c r="CO126" s="392" t="str">
        <f ca="1">+IF(OFFSET('Sanitation Data'!$D$32,0,10*ROW('Sanitation Data'!D120))="","",OFFSET('Sanitation Data'!$D$32,0,10*ROW('Sanitation Data'!D120)))</f>
        <v/>
      </c>
      <c r="CP126" s="392" t="str">
        <f ca="1">+IF(OFFSET('Sanitation Data'!$E$28,0,10*ROW('Sanitation Data'!E120))="","",OFFSET('Sanitation Data'!$E$28,0,10*ROW('Sanitation Data'!E120)))</f>
        <v/>
      </c>
      <c r="CQ126" s="392" t="str">
        <f ca="1">+IF(OFFSET('Sanitation Data'!$E$29,0,10*ROW('Sanitation Data'!E120))="","",OFFSET('Sanitation Data'!$E$29,0,10*ROW('Sanitation Data'!E120)))</f>
        <v/>
      </c>
      <c r="CR126" s="392" t="str">
        <f ca="1">+IF(OFFSET('Sanitation Data'!$E$30,0,10*ROW('Sanitation Data'!E120))="","",OFFSET('Sanitation Data'!$E$30,0,10*ROW('Sanitation Data'!E120)))</f>
        <v/>
      </c>
      <c r="CS126" s="392" t="str">
        <f ca="1">+IF(OFFSET('Sanitation Data'!$E$31,0,10*ROW('Sanitation Data'!E120))="","",OFFSET('Sanitation Data'!$E$31,0,10*ROW('Sanitation Data'!E120)))</f>
        <v/>
      </c>
      <c r="CT126" s="392" t="str">
        <f ca="1">+IF(OFFSET('Sanitation Data'!$E$32,0,10*ROW('Sanitation Data'!E120))="","",OFFSET('Sanitation Data'!$E$32,0,10*ROW('Sanitation Data'!E120)))</f>
        <v/>
      </c>
      <c r="CU126" s="392" t="str">
        <f ca="1">+IF(OFFSET('Sanitation Data'!$F$28,0,10*ROW('Sanitation Data'!F120))="","",OFFSET('Sanitation Data'!$F$28,0,10*ROW('Sanitation Data'!F120)))</f>
        <v/>
      </c>
      <c r="CV126" s="392" t="str">
        <f ca="1">+IF(OFFSET('Sanitation Data'!$F$29,0,10*ROW('Sanitation Data'!F120))="","",OFFSET('Sanitation Data'!$F$29,0,10*ROW('Sanitation Data'!F120)))</f>
        <v/>
      </c>
      <c r="CW126" s="392" t="str">
        <f ca="1">+IF(OFFSET('Sanitation Data'!$F$30,0,10*ROW('Sanitation Data'!F120))="","",OFFSET('Sanitation Data'!$F$30,0,10*ROW('Sanitation Data'!F120)))</f>
        <v/>
      </c>
      <c r="CX126" s="392" t="str">
        <f ca="1">+IF(OFFSET('Sanitation Data'!$F$31,0,10*ROW('Sanitation Data'!F120))="","",OFFSET('Sanitation Data'!$F$31,0,10*ROW('Sanitation Data'!F120)))</f>
        <v/>
      </c>
      <c r="CY126" s="392" t="str">
        <f ca="1">+IF(OFFSET('Sanitation Data'!$F$32,0,10*ROW('Sanitation Data'!F120))="","",OFFSET('Sanitation Data'!$F$32,0,10*ROW('Sanitation Data'!F120)))</f>
        <v/>
      </c>
      <c r="CZ126" s="392" t="str">
        <f ca="1">+IF(OFFSET('Sanitation Data'!$G$28,0,10*ROW('Sanitation Data'!G120))="","",OFFSET('Sanitation Data'!$G$28,0,10*ROW('Sanitation Data'!G120)))</f>
        <v/>
      </c>
      <c r="DA126" s="392" t="str">
        <f ca="1">+IF(OFFSET('Sanitation Data'!$G$29,0,10*ROW('Sanitation Data'!G120))="","",OFFSET('Sanitation Data'!$G$29,0,10*ROW('Sanitation Data'!G120)))</f>
        <v/>
      </c>
      <c r="DB126" s="392" t="str">
        <f ca="1">+IF(OFFSET('Sanitation Data'!$G$30,0,10*ROW('Sanitation Data'!G120))="","",OFFSET('Sanitation Data'!$G$30,0,10*ROW('Sanitation Data'!G120)))</f>
        <v/>
      </c>
      <c r="DC126" s="392" t="str">
        <f ca="1">+IF(OFFSET('Sanitation Data'!$G$31,0,10*ROW('Sanitation Data'!G120))="","",OFFSET('Sanitation Data'!$G$31,0,10*ROW('Sanitation Data'!G120)))</f>
        <v/>
      </c>
      <c r="DD126" s="392" t="str">
        <f ca="1">+IF(OFFSET('Sanitation Data'!$G$32,0,10*ROW('Sanitation Data'!G120))="","",OFFSET('Sanitation Data'!$G$32,0,10*ROW('Sanitation Data'!G120)))</f>
        <v/>
      </c>
      <c r="DE126" s="392" t="str">
        <f ca="1">+IF(OFFSET('Sanitation Data'!$H$28,0,10*ROW('Sanitation Data'!H120))="","",OFFSET('Sanitation Data'!$H$28,0,10*ROW('Sanitation Data'!H120)))</f>
        <v/>
      </c>
      <c r="DF126" s="392" t="str">
        <f ca="1">+IF(OFFSET('Sanitation Data'!$H$29,0,10*ROW('Sanitation Data'!H120))="","",OFFSET('Sanitation Data'!$H$29,0,10*ROW('Sanitation Data'!H120)))</f>
        <v/>
      </c>
      <c r="DG126" s="392" t="str">
        <f ca="1">+IF(OFFSET('Sanitation Data'!$H$30,0,10*ROW('Sanitation Data'!H120))="","",OFFSET('Sanitation Data'!$H$30,0,10*ROW('Sanitation Data'!H120)))</f>
        <v/>
      </c>
      <c r="DH126" s="392" t="str">
        <f ca="1">+IF(OFFSET('Sanitation Data'!$H$31,0,10*ROW('Sanitation Data'!H120))="","",OFFSET('Sanitation Data'!$H$31,0,10*ROW('Sanitation Data'!H120)))</f>
        <v/>
      </c>
      <c r="DI126" s="392" t="str">
        <f ca="1">+IF(OFFSET('Sanitation Data'!$H$32,0,10*ROW('Sanitation Data'!H120))="","",OFFSET('Sanitation Data'!$H$32,0,10*ROW('Sanitation Data'!H120)))</f>
        <v/>
      </c>
      <c r="DJ126" s="392" t="str">
        <f ca="1">+IF(OFFSET('Sanitation Data'!$I$28,0,10*ROW('Sanitation Data'!I120))="","",OFFSET('Sanitation Data'!$I$28,0,10*ROW('Sanitation Data'!I120)))</f>
        <v/>
      </c>
      <c r="DK126" s="392" t="str">
        <f ca="1">+IF(OFFSET('Sanitation Data'!$I$29,0,10*ROW('Sanitation Data'!I120))="","",OFFSET('Sanitation Data'!$I$29,0,10*ROW('Sanitation Data'!I120)))</f>
        <v/>
      </c>
      <c r="DL126" s="392" t="str">
        <f ca="1">+IF(OFFSET('Sanitation Data'!$I$30,0,10*ROW('Sanitation Data'!I120))="","",OFFSET('Sanitation Data'!$I$30,0,10*ROW('Sanitation Data'!I120)))</f>
        <v/>
      </c>
      <c r="DM126" s="392" t="str">
        <f ca="1">+IF(OFFSET('Sanitation Data'!$I$31,0,10*ROW('Sanitation Data'!I120))="","",OFFSET('Sanitation Data'!$I$31,0,10*ROW('Sanitation Data'!I120)))</f>
        <v/>
      </c>
      <c r="DN126" s="392" t="str">
        <f ca="1">+IF(OFFSET('Sanitation Data'!$I$32,0,10*ROW('Sanitation Data'!I120))="","",OFFSET('Sanitation Data'!$I$32,0,10*ROW('Sanitation Data'!I120)))</f>
        <v/>
      </c>
      <c r="DO126" s="392" t="str">
        <f ca="1">+IF(OFFSET('Hygiene Data'!$D$11,0,10*ROW('Hygiene Data'!D120))="","",OFFSET('Hygiene Data'!$D$11,0,10*ROW('Hygiene Data'!D120)))</f>
        <v/>
      </c>
      <c r="DP126" s="392" t="str">
        <f ca="1">+IF(OFFSET('Hygiene Data'!$D$12,0,10*ROW('Hygiene Data'!D120))="","",OFFSET('Hygiene Data'!$D$12,0,10*ROW('Hygiene Data'!D120)))</f>
        <v/>
      </c>
      <c r="DQ126" s="392" t="str">
        <f ca="1">+IF(OFFSET('Hygiene Data'!$D$13,0,10*ROW('Hygiene Data'!D120))="","",OFFSET('Hygiene Data'!$D$13,0,10*ROW('Hygiene Data'!D120)))</f>
        <v/>
      </c>
      <c r="DR126" s="392" t="str">
        <f ca="1">+IF(OFFSET('Hygiene Data'!$E$11,0,10*ROW('Hygiene Data'!E120))="","",OFFSET('Hygiene Data'!$E$11,0,10*ROW('Hygiene Data'!E120)))</f>
        <v/>
      </c>
      <c r="DS126" s="392" t="str">
        <f ca="1">+IF(OFFSET('Hygiene Data'!$E$12,0,10*ROW('Hygiene Data'!E120))="","",OFFSET('Hygiene Data'!$E$12,0,10*ROW('Hygiene Data'!E120)))</f>
        <v/>
      </c>
      <c r="DT126" s="392" t="str">
        <f ca="1">+IF(OFFSET('Hygiene Data'!$E$13,0,10*ROW('Hygiene Data'!E120))="","",OFFSET('Hygiene Data'!$E$13,0,10*ROW('Hygiene Data'!E120)))</f>
        <v/>
      </c>
      <c r="DU126" s="392" t="str">
        <f ca="1">+IF(OFFSET('Hygiene Data'!$F$11,0,10*ROW('Hygiene Data'!F120))="","",OFFSET('Hygiene Data'!$F$11,0,10*ROW('Hygiene Data'!F120)))</f>
        <v/>
      </c>
      <c r="DV126" s="392" t="str">
        <f ca="1">+IF(OFFSET('Hygiene Data'!$F$12,0,10*ROW('Hygiene Data'!F120))="","",OFFSET('Hygiene Data'!$F$12,0,10*ROW('Hygiene Data'!F120)))</f>
        <v/>
      </c>
      <c r="DW126" s="392" t="str">
        <f ca="1">+IF(OFFSET('Hygiene Data'!$F$13,0,10*ROW('Hygiene Data'!F120))="","",OFFSET('Hygiene Data'!$F$13,0,10*ROW('Hygiene Data'!F120)))</f>
        <v/>
      </c>
      <c r="DX126" s="392" t="str">
        <f ca="1">+IF(OFFSET('Hygiene Data'!$G$11,0,10*ROW('Hygiene Data'!G120))="","",OFFSET('Hygiene Data'!$G$11,0,10*ROW('Hygiene Data'!G120)))</f>
        <v/>
      </c>
      <c r="DY126" s="392" t="str">
        <f ca="1">+IF(OFFSET('Hygiene Data'!$G$12,0,10*ROW('Hygiene Data'!G120))="","",OFFSET('Hygiene Data'!$G$12,0,10*ROW('Hygiene Data'!G120)))</f>
        <v/>
      </c>
      <c r="DZ126" s="392" t="str">
        <f ca="1">+IF(OFFSET('Hygiene Data'!$G$13,0,10*ROW('Hygiene Data'!G120))="","",OFFSET('Hygiene Data'!$G$13,0,10*ROW('Hygiene Data'!G120)))</f>
        <v/>
      </c>
      <c r="EA126" s="392" t="str">
        <f ca="1">+IF(OFFSET('Hygiene Data'!$H$11,0,10*ROW('Hygiene Data'!H120))="","",OFFSET('Hygiene Data'!$H$11,0,10*ROW('Hygiene Data'!H120)))</f>
        <v/>
      </c>
      <c r="EB126" s="392" t="str">
        <f ca="1">+IF(OFFSET('Hygiene Data'!$H$12,0,10*ROW('Hygiene Data'!H120))="","",OFFSET('Hygiene Data'!$H$12,0,10*ROW('Hygiene Data'!H120)))</f>
        <v/>
      </c>
      <c r="EC126" s="392" t="str">
        <f ca="1">+IF(OFFSET('Hygiene Data'!$H$13,0,10*ROW('Hygiene Data'!H120))="","",OFFSET('Hygiene Data'!$H$13,0,10*ROW('Hygiene Data'!H120)))</f>
        <v/>
      </c>
      <c r="ED126" s="392" t="str">
        <f ca="1">+IF(OFFSET('Hygiene Data'!$I$11,0,10*ROW('Hygiene Data'!I120))="","",OFFSET('Hygiene Data'!$I$11,0,10*ROW('Hygiene Data'!I120)))</f>
        <v/>
      </c>
      <c r="EE126" s="392" t="str">
        <f ca="1">+IF(OFFSET('Hygiene Data'!$I$12,0,10*ROW('Hygiene Data'!I120))="","",OFFSET('Hygiene Data'!$I$12,0,10*ROW('Hygiene Data'!I120)))</f>
        <v/>
      </c>
      <c r="EF126" s="392" t="str">
        <f ca="1">+IF(OFFSET('Hygiene Data'!$I$13,0,10*ROW('Hygiene Data'!I120))="","",OFFSET('Hygiene Data'!$I$13,0,10*ROW('Hygiene Data'!I120)))</f>
        <v/>
      </c>
    </row>
    <row r="127" spans="1:136" x14ac:dyDescent="0.25">
      <c r="A127" s="501" t="str">
        <f ca="1">+IF(OFFSET('Water Data'!$B$2,0,10*ROW('Water Data'!E121))="","",OFFSET('Water Data'!$B$2,0,10*ROW('Water Data'!E121)))</f>
        <v/>
      </c>
      <c r="B127" s="50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8" t="str">
        <f t="shared" ca="1" si="1"/>
        <v/>
      </c>
      <c r="D127" s="52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2" t="str">
        <f ca="1">+IF(OFFSET('Water Data'!$D$27,0,10*ROW('Water Data'!D121))="","",OFFSET('Water Data'!$D$27,0,10*ROW('Water Data'!D121)))</f>
        <v/>
      </c>
      <c r="BT127" s="392" t="str">
        <f ca="1">+IF(OFFSET('Water Data'!$D$28,0,10*ROW('Water Data'!D121))="","",OFFSET('Water Data'!$D$28,0,10*ROW('Water Data'!D121)))</f>
        <v/>
      </c>
      <c r="BU127" s="392" t="str">
        <f ca="1">+IF(OFFSET('Water Data'!$D$29,0,10*ROW('Water Data'!D121))="","",OFFSET('Water Data'!$D$29,0,10*ROW('Water Data'!D121)))</f>
        <v/>
      </c>
      <c r="BV127" s="392" t="str">
        <f ca="1">+IF(OFFSET('Water Data'!$E$27,0,10*ROW('Water Data'!E121))="","",OFFSET('Water Data'!$E$27,0,10*ROW('Water Data'!E121)))</f>
        <v/>
      </c>
      <c r="BW127" s="392" t="str">
        <f ca="1">+IF(OFFSET('Water Data'!$E$28,0,10*ROW('Water Data'!E121))="","",OFFSET('Water Data'!$E$28,0,10*ROW('Water Data'!E121)))</f>
        <v/>
      </c>
      <c r="BX127" s="392" t="str">
        <f ca="1">+IF(OFFSET('Water Data'!$E$29,0,10*ROW('Water Data'!E121))="","",OFFSET('Water Data'!$E$29,0,10*ROW('Water Data'!E121)))</f>
        <v/>
      </c>
      <c r="BY127" s="392" t="str">
        <f ca="1">+IF(OFFSET('Water Data'!$F$27,0,10*ROW('Water Data'!F121))="","",OFFSET('Water Data'!$F$27,0,10*ROW('Water Data'!F121)))</f>
        <v/>
      </c>
      <c r="BZ127" s="392" t="str">
        <f ca="1">+IF(OFFSET('Water Data'!$F$28,0,10*ROW('Water Data'!F121))="","",OFFSET('Water Data'!$F$28,0,10*ROW('Water Data'!F121)))</f>
        <v/>
      </c>
      <c r="CA127" s="392" t="str">
        <f ca="1">+IF(OFFSET('Water Data'!$F$29,0,10*ROW('Water Data'!F121))="","",OFFSET('Water Data'!$F$29,0,10*ROW('Water Data'!F121)))</f>
        <v/>
      </c>
      <c r="CB127" s="392" t="str">
        <f ca="1">+IF(OFFSET('Water Data'!$G$27,0,10*ROW('Water Data'!G121))="","",OFFSET('Water Data'!$G$27,0,10*ROW('Water Data'!G121)))</f>
        <v/>
      </c>
      <c r="CC127" s="392" t="str">
        <f ca="1">+IF(OFFSET('Water Data'!$G$28,0,10*ROW('Water Data'!G121))="","",OFFSET('Water Data'!$G$28,0,10*ROW('Water Data'!G121)))</f>
        <v/>
      </c>
      <c r="CD127" s="392" t="str">
        <f ca="1">+IF(OFFSET('Water Data'!$G$29,0,10*ROW('Water Data'!G121))="","",OFFSET('Water Data'!$G$29,0,10*ROW('Water Data'!G121)))</f>
        <v/>
      </c>
      <c r="CE127" s="392" t="str">
        <f ca="1">+IF(OFFSET('Water Data'!$H$27,0,10*ROW('Water Data'!H121))="","",OFFSET('Water Data'!$H$27,0,10*ROW('Water Data'!H121)))</f>
        <v/>
      </c>
      <c r="CF127" s="392" t="str">
        <f ca="1">+IF(OFFSET('Water Data'!$H$28,0,10*ROW('Water Data'!H121))="","",OFFSET('Water Data'!$H$28,0,10*ROW('Water Data'!H121)))</f>
        <v/>
      </c>
      <c r="CG127" s="392" t="str">
        <f ca="1">+IF(OFFSET('Water Data'!$H$29,0,10*ROW('Water Data'!H121))="","",OFFSET('Water Data'!$H$29,0,10*ROW('Water Data'!H121)))</f>
        <v/>
      </c>
      <c r="CH127" s="392" t="str">
        <f ca="1">+IF(OFFSET('Water Data'!$I$27,0,10*ROW('Water Data'!I121))="","",OFFSET('Water Data'!$I$27,0,10*ROW('Water Data'!I121)))</f>
        <v/>
      </c>
      <c r="CI127" s="392" t="str">
        <f ca="1">+IF(OFFSET('Water Data'!$I$28,0,10*ROW('Water Data'!I121))="","",OFFSET('Water Data'!$I$28,0,10*ROW('Water Data'!I121)))</f>
        <v/>
      </c>
      <c r="CJ127" s="392" t="str">
        <f ca="1">+IF(OFFSET('Water Data'!$I$29,0,10*ROW('Water Data'!I121))="","",OFFSET('Water Data'!$I$29,0,10*ROW('Water Data'!I121)))</f>
        <v/>
      </c>
      <c r="CK127" s="392" t="str">
        <f ca="1">+IF(OFFSET('Sanitation Data'!$D$28,0,10*ROW('Sanitation Data'!D121))="","",OFFSET('Sanitation Data'!$D$28,0,10*ROW('Sanitation Data'!D121)))</f>
        <v/>
      </c>
      <c r="CL127" s="392" t="str">
        <f ca="1">+IF(OFFSET('Sanitation Data'!$D$29,0,10*ROW('Sanitation Data'!D121))="","",OFFSET('Sanitation Data'!$D$29,0,10*ROW('Sanitation Data'!D121)))</f>
        <v/>
      </c>
      <c r="CM127" s="392" t="str">
        <f ca="1">+IF(OFFSET('Sanitation Data'!$D$30,0,10*ROW('Sanitation Data'!D121))="","",OFFSET('Sanitation Data'!$D$30,0,10*ROW('Sanitation Data'!D121)))</f>
        <v/>
      </c>
      <c r="CN127" s="392" t="str">
        <f ca="1">+IF(OFFSET('Sanitation Data'!$D$31,0,10*ROW('Sanitation Data'!D121))="","",OFFSET('Sanitation Data'!$D$31,0,10*ROW('Sanitation Data'!D121)))</f>
        <v/>
      </c>
      <c r="CO127" s="392" t="str">
        <f ca="1">+IF(OFFSET('Sanitation Data'!$D$32,0,10*ROW('Sanitation Data'!D121))="","",OFFSET('Sanitation Data'!$D$32,0,10*ROW('Sanitation Data'!D121)))</f>
        <v/>
      </c>
      <c r="CP127" s="392" t="str">
        <f ca="1">+IF(OFFSET('Sanitation Data'!$E$28,0,10*ROW('Sanitation Data'!E121))="","",OFFSET('Sanitation Data'!$E$28,0,10*ROW('Sanitation Data'!E121)))</f>
        <v/>
      </c>
      <c r="CQ127" s="392" t="str">
        <f ca="1">+IF(OFFSET('Sanitation Data'!$E$29,0,10*ROW('Sanitation Data'!E121))="","",OFFSET('Sanitation Data'!$E$29,0,10*ROW('Sanitation Data'!E121)))</f>
        <v/>
      </c>
      <c r="CR127" s="392" t="str">
        <f ca="1">+IF(OFFSET('Sanitation Data'!$E$30,0,10*ROW('Sanitation Data'!E121))="","",OFFSET('Sanitation Data'!$E$30,0,10*ROW('Sanitation Data'!E121)))</f>
        <v/>
      </c>
      <c r="CS127" s="392" t="str">
        <f ca="1">+IF(OFFSET('Sanitation Data'!$E$31,0,10*ROW('Sanitation Data'!E121))="","",OFFSET('Sanitation Data'!$E$31,0,10*ROW('Sanitation Data'!E121)))</f>
        <v/>
      </c>
      <c r="CT127" s="392" t="str">
        <f ca="1">+IF(OFFSET('Sanitation Data'!$E$32,0,10*ROW('Sanitation Data'!E121))="","",OFFSET('Sanitation Data'!$E$32,0,10*ROW('Sanitation Data'!E121)))</f>
        <v/>
      </c>
      <c r="CU127" s="392" t="str">
        <f ca="1">+IF(OFFSET('Sanitation Data'!$F$28,0,10*ROW('Sanitation Data'!F121))="","",OFFSET('Sanitation Data'!$F$28,0,10*ROW('Sanitation Data'!F121)))</f>
        <v/>
      </c>
      <c r="CV127" s="392" t="str">
        <f ca="1">+IF(OFFSET('Sanitation Data'!$F$29,0,10*ROW('Sanitation Data'!F121))="","",OFFSET('Sanitation Data'!$F$29,0,10*ROW('Sanitation Data'!F121)))</f>
        <v/>
      </c>
      <c r="CW127" s="392" t="str">
        <f ca="1">+IF(OFFSET('Sanitation Data'!$F$30,0,10*ROW('Sanitation Data'!F121))="","",OFFSET('Sanitation Data'!$F$30,0,10*ROW('Sanitation Data'!F121)))</f>
        <v/>
      </c>
      <c r="CX127" s="392" t="str">
        <f ca="1">+IF(OFFSET('Sanitation Data'!$F$31,0,10*ROW('Sanitation Data'!F121))="","",OFFSET('Sanitation Data'!$F$31,0,10*ROW('Sanitation Data'!F121)))</f>
        <v/>
      </c>
      <c r="CY127" s="392" t="str">
        <f ca="1">+IF(OFFSET('Sanitation Data'!$F$32,0,10*ROW('Sanitation Data'!F121))="","",OFFSET('Sanitation Data'!$F$32,0,10*ROW('Sanitation Data'!F121)))</f>
        <v/>
      </c>
      <c r="CZ127" s="392" t="str">
        <f ca="1">+IF(OFFSET('Sanitation Data'!$G$28,0,10*ROW('Sanitation Data'!G121))="","",OFFSET('Sanitation Data'!$G$28,0,10*ROW('Sanitation Data'!G121)))</f>
        <v/>
      </c>
      <c r="DA127" s="392" t="str">
        <f ca="1">+IF(OFFSET('Sanitation Data'!$G$29,0,10*ROW('Sanitation Data'!G121))="","",OFFSET('Sanitation Data'!$G$29,0,10*ROW('Sanitation Data'!G121)))</f>
        <v/>
      </c>
      <c r="DB127" s="392" t="str">
        <f ca="1">+IF(OFFSET('Sanitation Data'!$G$30,0,10*ROW('Sanitation Data'!G121))="","",OFFSET('Sanitation Data'!$G$30,0,10*ROW('Sanitation Data'!G121)))</f>
        <v/>
      </c>
      <c r="DC127" s="392" t="str">
        <f ca="1">+IF(OFFSET('Sanitation Data'!$G$31,0,10*ROW('Sanitation Data'!G121))="","",OFFSET('Sanitation Data'!$G$31,0,10*ROW('Sanitation Data'!G121)))</f>
        <v/>
      </c>
      <c r="DD127" s="392" t="str">
        <f ca="1">+IF(OFFSET('Sanitation Data'!$G$32,0,10*ROW('Sanitation Data'!G121))="","",OFFSET('Sanitation Data'!$G$32,0,10*ROW('Sanitation Data'!G121)))</f>
        <v/>
      </c>
      <c r="DE127" s="392" t="str">
        <f ca="1">+IF(OFFSET('Sanitation Data'!$H$28,0,10*ROW('Sanitation Data'!H121))="","",OFFSET('Sanitation Data'!$H$28,0,10*ROW('Sanitation Data'!H121)))</f>
        <v/>
      </c>
      <c r="DF127" s="392" t="str">
        <f ca="1">+IF(OFFSET('Sanitation Data'!$H$29,0,10*ROW('Sanitation Data'!H121))="","",OFFSET('Sanitation Data'!$H$29,0,10*ROW('Sanitation Data'!H121)))</f>
        <v/>
      </c>
      <c r="DG127" s="392" t="str">
        <f ca="1">+IF(OFFSET('Sanitation Data'!$H$30,0,10*ROW('Sanitation Data'!H121))="","",OFFSET('Sanitation Data'!$H$30,0,10*ROW('Sanitation Data'!H121)))</f>
        <v/>
      </c>
      <c r="DH127" s="392" t="str">
        <f ca="1">+IF(OFFSET('Sanitation Data'!$H$31,0,10*ROW('Sanitation Data'!H121))="","",OFFSET('Sanitation Data'!$H$31,0,10*ROW('Sanitation Data'!H121)))</f>
        <v/>
      </c>
      <c r="DI127" s="392" t="str">
        <f ca="1">+IF(OFFSET('Sanitation Data'!$H$32,0,10*ROW('Sanitation Data'!H121))="","",OFFSET('Sanitation Data'!$H$32,0,10*ROW('Sanitation Data'!H121)))</f>
        <v/>
      </c>
      <c r="DJ127" s="392" t="str">
        <f ca="1">+IF(OFFSET('Sanitation Data'!$I$28,0,10*ROW('Sanitation Data'!I121))="","",OFFSET('Sanitation Data'!$I$28,0,10*ROW('Sanitation Data'!I121)))</f>
        <v/>
      </c>
      <c r="DK127" s="392" t="str">
        <f ca="1">+IF(OFFSET('Sanitation Data'!$I$29,0,10*ROW('Sanitation Data'!I121))="","",OFFSET('Sanitation Data'!$I$29,0,10*ROW('Sanitation Data'!I121)))</f>
        <v/>
      </c>
      <c r="DL127" s="392" t="str">
        <f ca="1">+IF(OFFSET('Sanitation Data'!$I$30,0,10*ROW('Sanitation Data'!I121))="","",OFFSET('Sanitation Data'!$I$30,0,10*ROW('Sanitation Data'!I121)))</f>
        <v/>
      </c>
      <c r="DM127" s="392" t="str">
        <f ca="1">+IF(OFFSET('Sanitation Data'!$I$31,0,10*ROW('Sanitation Data'!I121))="","",OFFSET('Sanitation Data'!$I$31,0,10*ROW('Sanitation Data'!I121)))</f>
        <v/>
      </c>
      <c r="DN127" s="392" t="str">
        <f ca="1">+IF(OFFSET('Sanitation Data'!$I$32,0,10*ROW('Sanitation Data'!I121))="","",OFFSET('Sanitation Data'!$I$32,0,10*ROW('Sanitation Data'!I121)))</f>
        <v/>
      </c>
      <c r="DO127" s="392" t="str">
        <f ca="1">+IF(OFFSET('Hygiene Data'!$D$11,0,10*ROW('Hygiene Data'!D121))="","",OFFSET('Hygiene Data'!$D$11,0,10*ROW('Hygiene Data'!D121)))</f>
        <v/>
      </c>
      <c r="DP127" s="392" t="str">
        <f ca="1">+IF(OFFSET('Hygiene Data'!$D$12,0,10*ROW('Hygiene Data'!D121))="","",OFFSET('Hygiene Data'!$D$12,0,10*ROW('Hygiene Data'!D121)))</f>
        <v/>
      </c>
      <c r="DQ127" s="392" t="str">
        <f ca="1">+IF(OFFSET('Hygiene Data'!$D$13,0,10*ROW('Hygiene Data'!D121))="","",OFFSET('Hygiene Data'!$D$13,0,10*ROW('Hygiene Data'!D121)))</f>
        <v/>
      </c>
      <c r="DR127" s="392" t="str">
        <f ca="1">+IF(OFFSET('Hygiene Data'!$E$11,0,10*ROW('Hygiene Data'!E121))="","",OFFSET('Hygiene Data'!$E$11,0,10*ROW('Hygiene Data'!E121)))</f>
        <v/>
      </c>
      <c r="DS127" s="392" t="str">
        <f ca="1">+IF(OFFSET('Hygiene Data'!$E$12,0,10*ROW('Hygiene Data'!E121))="","",OFFSET('Hygiene Data'!$E$12,0,10*ROW('Hygiene Data'!E121)))</f>
        <v/>
      </c>
      <c r="DT127" s="392" t="str">
        <f ca="1">+IF(OFFSET('Hygiene Data'!$E$13,0,10*ROW('Hygiene Data'!E121))="","",OFFSET('Hygiene Data'!$E$13,0,10*ROW('Hygiene Data'!E121)))</f>
        <v/>
      </c>
      <c r="DU127" s="392" t="str">
        <f ca="1">+IF(OFFSET('Hygiene Data'!$F$11,0,10*ROW('Hygiene Data'!F121))="","",OFFSET('Hygiene Data'!$F$11,0,10*ROW('Hygiene Data'!F121)))</f>
        <v/>
      </c>
      <c r="DV127" s="392" t="str">
        <f ca="1">+IF(OFFSET('Hygiene Data'!$F$12,0,10*ROW('Hygiene Data'!F121))="","",OFFSET('Hygiene Data'!$F$12,0,10*ROW('Hygiene Data'!F121)))</f>
        <v/>
      </c>
      <c r="DW127" s="392" t="str">
        <f ca="1">+IF(OFFSET('Hygiene Data'!$F$13,0,10*ROW('Hygiene Data'!F121))="","",OFFSET('Hygiene Data'!$F$13,0,10*ROW('Hygiene Data'!F121)))</f>
        <v/>
      </c>
      <c r="DX127" s="392" t="str">
        <f ca="1">+IF(OFFSET('Hygiene Data'!$G$11,0,10*ROW('Hygiene Data'!G121))="","",OFFSET('Hygiene Data'!$G$11,0,10*ROW('Hygiene Data'!G121)))</f>
        <v/>
      </c>
      <c r="DY127" s="392" t="str">
        <f ca="1">+IF(OFFSET('Hygiene Data'!$G$12,0,10*ROW('Hygiene Data'!G121))="","",OFFSET('Hygiene Data'!$G$12,0,10*ROW('Hygiene Data'!G121)))</f>
        <v/>
      </c>
      <c r="DZ127" s="392" t="str">
        <f ca="1">+IF(OFFSET('Hygiene Data'!$G$13,0,10*ROW('Hygiene Data'!G121))="","",OFFSET('Hygiene Data'!$G$13,0,10*ROW('Hygiene Data'!G121)))</f>
        <v/>
      </c>
      <c r="EA127" s="392" t="str">
        <f ca="1">+IF(OFFSET('Hygiene Data'!$H$11,0,10*ROW('Hygiene Data'!H121))="","",OFFSET('Hygiene Data'!$H$11,0,10*ROW('Hygiene Data'!H121)))</f>
        <v/>
      </c>
      <c r="EB127" s="392" t="str">
        <f ca="1">+IF(OFFSET('Hygiene Data'!$H$12,0,10*ROW('Hygiene Data'!H121))="","",OFFSET('Hygiene Data'!$H$12,0,10*ROW('Hygiene Data'!H121)))</f>
        <v/>
      </c>
      <c r="EC127" s="392" t="str">
        <f ca="1">+IF(OFFSET('Hygiene Data'!$H$13,0,10*ROW('Hygiene Data'!H121))="","",OFFSET('Hygiene Data'!$H$13,0,10*ROW('Hygiene Data'!H121)))</f>
        <v/>
      </c>
      <c r="ED127" s="392" t="str">
        <f ca="1">+IF(OFFSET('Hygiene Data'!$I$11,0,10*ROW('Hygiene Data'!I121))="","",OFFSET('Hygiene Data'!$I$11,0,10*ROW('Hygiene Data'!I121)))</f>
        <v/>
      </c>
      <c r="EE127" s="392" t="str">
        <f ca="1">+IF(OFFSET('Hygiene Data'!$I$12,0,10*ROW('Hygiene Data'!I121))="","",OFFSET('Hygiene Data'!$I$12,0,10*ROW('Hygiene Data'!I121)))</f>
        <v/>
      </c>
      <c r="EF127" s="392" t="str">
        <f ca="1">+IF(OFFSET('Hygiene Data'!$I$13,0,10*ROW('Hygiene Data'!I121))="","",OFFSET('Hygiene Data'!$I$13,0,10*ROW('Hygiene Data'!I121)))</f>
        <v/>
      </c>
    </row>
    <row r="128" spans="1:136" x14ac:dyDescent="0.25">
      <c r="A128" s="501" t="str">
        <f ca="1">+IF(OFFSET('Water Data'!$B$2,0,10*ROW('Water Data'!E122))="","",OFFSET('Water Data'!$B$2,0,10*ROW('Water Data'!E122)))</f>
        <v/>
      </c>
      <c r="B128" s="50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8" t="str">
        <f t="shared" ca="1" si="1"/>
        <v/>
      </c>
      <c r="D128" s="52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2" t="str">
        <f ca="1">+IF(OFFSET('Water Data'!$D$27,0,10*ROW('Water Data'!D122))="","",OFFSET('Water Data'!$D$27,0,10*ROW('Water Data'!D122)))</f>
        <v/>
      </c>
      <c r="BT128" s="392" t="str">
        <f ca="1">+IF(OFFSET('Water Data'!$D$28,0,10*ROW('Water Data'!D122))="","",OFFSET('Water Data'!$D$28,0,10*ROW('Water Data'!D122)))</f>
        <v/>
      </c>
      <c r="BU128" s="392" t="str">
        <f ca="1">+IF(OFFSET('Water Data'!$D$29,0,10*ROW('Water Data'!D122))="","",OFFSET('Water Data'!$D$29,0,10*ROW('Water Data'!D122)))</f>
        <v/>
      </c>
      <c r="BV128" s="392" t="str">
        <f ca="1">+IF(OFFSET('Water Data'!$E$27,0,10*ROW('Water Data'!E122))="","",OFFSET('Water Data'!$E$27,0,10*ROW('Water Data'!E122)))</f>
        <v/>
      </c>
      <c r="BW128" s="392" t="str">
        <f ca="1">+IF(OFFSET('Water Data'!$E$28,0,10*ROW('Water Data'!E122))="","",OFFSET('Water Data'!$E$28,0,10*ROW('Water Data'!E122)))</f>
        <v/>
      </c>
      <c r="BX128" s="392" t="str">
        <f ca="1">+IF(OFFSET('Water Data'!$E$29,0,10*ROW('Water Data'!E122))="","",OFFSET('Water Data'!$E$29,0,10*ROW('Water Data'!E122)))</f>
        <v/>
      </c>
      <c r="BY128" s="392" t="str">
        <f ca="1">+IF(OFFSET('Water Data'!$F$27,0,10*ROW('Water Data'!F122))="","",OFFSET('Water Data'!$F$27,0,10*ROW('Water Data'!F122)))</f>
        <v/>
      </c>
      <c r="BZ128" s="392" t="str">
        <f ca="1">+IF(OFFSET('Water Data'!$F$28,0,10*ROW('Water Data'!F122))="","",OFFSET('Water Data'!$F$28,0,10*ROW('Water Data'!F122)))</f>
        <v/>
      </c>
      <c r="CA128" s="392" t="str">
        <f ca="1">+IF(OFFSET('Water Data'!$F$29,0,10*ROW('Water Data'!F122))="","",OFFSET('Water Data'!$F$29,0,10*ROW('Water Data'!F122)))</f>
        <v/>
      </c>
      <c r="CB128" s="392" t="str">
        <f ca="1">+IF(OFFSET('Water Data'!$G$27,0,10*ROW('Water Data'!G122))="","",OFFSET('Water Data'!$G$27,0,10*ROW('Water Data'!G122)))</f>
        <v/>
      </c>
      <c r="CC128" s="392" t="str">
        <f ca="1">+IF(OFFSET('Water Data'!$G$28,0,10*ROW('Water Data'!G122))="","",OFFSET('Water Data'!$G$28,0,10*ROW('Water Data'!G122)))</f>
        <v/>
      </c>
      <c r="CD128" s="392" t="str">
        <f ca="1">+IF(OFFSET('Water Data'!$G$29,0,10*ROW('Water Data'!G122))="","",OFFSET('Water Data'!$G$29,0,10*ROW('Water Data'!G122)))</f>
        <v/>
      </c>
      <c r="CE128" s="392" t="str">
        <f ca="1">+IF(OFFSET('Water Data'!$H$27,0,10*ROW('Water Data'!H122))="","",OFFSET('Water Data'!$H$27,0,10*ROW('Water Data'!H122)))</f>
        <v/>
      </c>
      <c r="CF128" s="392" t="str">
        <f ca="1">+IF(OFFSET('Water Data'!$H$28,0,10*ROW('Water Data'!H122))="","",OFFSET('Water Data'!$H$28,0,10*ROW('Water Data'!H122)))</f>
        <v/>
      </c>
      <c r="CG128" s="392" t="str">
        <f ca="1">+IF(OFFSET('Water Data'!$H$29,0,10*ROW('Water Data'!H122))="","",OFFSET('Water Data'!$H$29,0,10*ROW('Water Data'!H122)))</f>
        <v/>
      </c>
      <c r="CH128" s="392" t="str">
        <f ca="1">+IF(OFFSET('Water Data'!$I$27,0,10*ROW('Water Data'!I122))="","",OFFSET('Water Data'!$I$27,0,10*ROW('Water Data'!I122)))</f>
        <v/>
      </c>
      <c r="CI128" s="392" t="str">
        <f ca="1">+IF(OFFSET('Water Data'!$I$28,0,10*ROW('Water Data'!I122))="","",OFFSET('Water Data'!$I$28,0,10*ROW('Water Data'!I122)))</f>
        <v/>
      </c>
      <c r="CJ128" s="392" t="str">
        <f ca="1">+IF(OFFSET('Water Data'!$I$29,0,10*ROW('Water Data'!I122))="","",OFFSET('Water Data'!$I$29,0,10*ROW('Water Data'!I122)))</f>
        <v/>
      </c>
      <c r="CK128" s="392" t="str">
        <f ca="1">+IF(OFFSET('Sanitation Data'!$D$28,0,10*ROW('Sanitation Data'!D122))="","",OFFSET('Sanitation Data'!$D$28,0,10*ROW('Sanitation Data'!D122)))</f>
        <v/>
      </c>
      <c r="CL128" s="392" t="str">
        <f ca="1">+IF(OFFSET('Sanitation Data'!$D$29,0,10*ROW('Sanitation Data'!D122))="","",OFFSET('Sanitation Data'!$D$29,0,10*ROW('Sanitation Data'!D122)))</f>
        <v/>
      </c>
      <c r="CM128" s="392" t="str">
        <f ca="1">+IF(OFFSET('Sanitation Data'!$D$30,0,10*ROW('Sanitation Data'!D122))="","",OFFSET('Sanitation Data'!$D$30,0,10*ROW('Sanitation Data'!D122)))</f>
        <v/>
      </c>
      <c r="CN128" s="392" t="str">
        <f ca="1">+IF(OFFSET('Sanitation Data'!$D$31,0,10*ROW('Sanitation Data'!D122))="","",OFFSET('Sanitation Data'!$D$31,0,10*ROW('Sanitation Data'!D122)))</f>
        <v/>
      </c>
      <c r="CO128" s="392" t="str">
        <f ca="1">+IF(OFFSET('Sanitation Data'!$D$32,0,10*ROW('Sanitation Data'!D122))="","",OFFSET('Sanitation Data'!$D$32,0,10*ROW('Sanitation Data'!D122)))</f>
        <v/>
      </c>
      <c r="CP128" s="392" t="str">
        <f ca="1">+IF(OFFSET('Sanitation Data'!$E$28,0,10*ROW('Sanitation Data'!E122))="","",OFFSET('Sanitation Data'!$E$28,0,10*ROW('Sanitation Data'!E122)))</f>
        <v/>
      </c>
      <c r="CQ128" s="392" t="str">
        <f ca="1">+IF(OFFSET('Sanitation Data'!$E$29,0,10*ROW('Sanitation Data'!E122))="","",OFFSET('Sanitation Data'!$E$29,0,10*ROW('Sanitation Data'!E122)))</f>
        <v/>
      </c>
      <c r="CR128" s="392" t="str">
        <f ca="1">+IF(OFFSET('Sanitation Data'!$E$30,0,10*ROW('Sanitation Data'!E122))="","",OFFSET('Sanitation Data'!$E$30,0,10*ROW('Sanitation Data'!E122)))</f>
        <v/>
      </c>
      <c r="CS128" s="392" t="str">
        <f ca="1">+IF(OFFSET('Sanitation Data'!$E$31,0,10*ROW('Sanitation Data'!E122))="","",OFFSET('Sanitation Data'!$E$31,0,10*ROW('Sanitation Data'!E122)))</f>
        <v/>
      </c>
      <c r="CT128" s="392" t="str">
        <f ca="1">+IF(OFFSET('Sanitation Data'!$E$32,0,10*ROW('Sanitation Data'!E122))="","",OFFSET('Sanitation Data'!$E$32,0,10*ROW('Sanitation Data'!E122)))</f>
        <v/>
      </c>
      <c r="CU128" s="392" t="str">
        <f ca="1">+IF(OFFSET('Sanitation Data'!$F$28,0,10*ROW('Sanitation Data'!F122))="","",OFFSET('Sanitation Data'!$F$28,0,10*ROW('Sanitation Data'!F122)))</f>
        <v/>
      </c>
      <c r="CV128" s="392" t="str">
        <f ca="1">+IF(OFFSET('Sanitation Data'!$F$29,0,10*ROW('Sanitation Data'!F122))="","",OFFSET('Sanitation Data'!$F$29,0,10*ROW('Sanitation Data'!F122)))</f>
        <v/>
      </c>
      <c r="CW128" s="392" t="str">
        <f ca="1">+IF(OFFSET('Sanitation Data'!$F$30,0,10*ROW('Sanitation Data'!F122))="","",OFFSET('Sanitation Data'!$F$30,0,10*ROW('Sanitation Data'!F122)))</f>
        <v/>
      </c>
      <c r="CX128" s="392" t="str">
        <f ca="1">+IF(OFFSET('Sanitation Data'!$F$31,0,10*ROW('Sanitation Data'!F122))="","",OFFSET('Sanitation Data'!$F$31,0,10*ROW('Sanitation Data'!F122)))</f>
        <v/>
      </c>
      <c r="CY128" s="392" t="str">
        <f ca="1">+IF(OFFSET('Sanitation Data'!$F$32,0,10*ROW('Sanitation Data'!F122))="","",OFFSET('Sanitation Data'!$F$32,0,10*ROW('Sanitation Data'!F122)))</f>
        <v/>
      </c>
      <c r="CZ128" s="392" t="str">
        <f ca="1">+IF(OFFSET('Sanitation Data'!$G$28,0,10*ROW('Sanitation Data'!G122))="","",OFFSET('Sanitation Data'!$G$28,0,10*ROW('Sanitation Data'!G122)))</f>
        <v/>
      </c>
      <c r="DA128" s="392" t="str">
        <f ca="1">+IF(OFFSET('Sanitation Data'!$G$29,0,10*ROW('Sanitation Data'!G122))="","",OFFSET('Sanitation Data'!$G$29,0,10*ROW('Sanitation Data'!G122)))</f>
        <v/>
      </c>
      <c r="DB128" s="392" t="str">
        <f ca="1">+IF(OFFSET('Sanitation Data'!$G$30,0,10*ROW('Sanitation Data'!G122))="","",OFFSET('Sanitation Data'!$G$30,0,10*ROW('Sanitation Data'!G122)))</f>
        <v/>
      </c>
      <c r="DC128" s="392" t="str">
        <f ca="1">+IF(OFFSET('Sanitation Data'!$G$31,0,10*ROW('Sanitation Data'!G122))="","",OFFSET('Sanitation Data'!$G$31,0,10*ROW('Sanitation Data'!G122)))</f>
        <v/>
      </c>
      <c r="DD128" s="392" t="str">
        <f ca="1">+IF(OFFSET('Sanitation Data'!$G$32,0,10*ROW('Sanitation Data'!G122))="","",OFFSET('Sanitation Data'!$G$32,0,10*ROW('Sanitation Data'!G122)))</f>
        <v/>
      </c>
      <c r="DE128" s="392" t="str">
        <f ca="1">+IF(OFFSET('Sanitation Data'!$H$28,0,10*ROW('Sanitation Data'!H122))="","",OFFSET('Sanitation Data'!$H$28,0,10*ROW('Sanitation Data'!H122)))</f>
        <v/>
      </c>
      <c r="DF128" s="392" t="str">
        <f ca="1">+IF(OFFSET('Sanitation Data'!$H$29,0,10*ROW('Sanitation Data'!H122))="","",OFFSET('Sanitation Data'!$H$29,0,10*ROW('Sanitation Data'!H122)))</f>
        <v/>
      </c>
      <c r="DG128" s="392" t="str">
        <f ca="1">+IF(OFFSET('Sanitation Data'!$H$30,0,10*ROW('Sanitation Data'!H122))="","",OFFSET('Sanitation Data'!$H$30,0,10*ROW('Sanitation Data'!H122)))</f>
        <v/>
      </c>
      <c r="DH128" s="392" t="str">
        <f ca="1">+IF(OFFSET('Sanitation Data'!$H$31,0,10*ROW('Sanitation Data'!H122))="","",OFFSET('Sanitation Data'!$H$31,0,10*ROW('Sanitation Data'!H122)))</f>
        <v/>
      </c>
      <c r="DI128" s="392" t="str">
        <f ca="1">+IF(OFFSET('Sanitation Data'!$H$32,0,10*ROW('Sanitation Data'!H122))="","",OFFSET('Sanitation Data'!$H$32,0,10*ROW('Sanitation Data'!H122)))</f>
        <v/>
      </c>
      <c r="DJ128" s="392" t="str">
        <f ca="1">+IF(OFFSET('Sanitation Data'!$I$28,0,10*ROW('Sanitation Data'!I122))="","",OFFSET('Sanitation Data'!$I$28,0,10*ROW('Sanitation Data'!I122)))</f>
        <v/>
      </c>
      <c r="DK128" s="392" t="str">
        <f ca="1">+IF(OFFSET('Sanitation Data'!$I$29,0,10*ROW('Sanitation Data'!I122))="","",OFFSET('Sanitation Data'!$I$29,0,10*ROW('Sanitation Data'!I122)))</f>
        <v/>
      </c>
      <c r="DL128" s="392" t="str">
        <f ca="1">+IF(OFFSET('Sanitation Data'!$I$30,0,10*ROW('Sanitation Data'!I122))="","",OFFSET('Sanitation Data'!$I$30,0,10*ROW('Sanitation Data'!I122)))</f>
        <v/>
      </c>
      <c r="DM128" s="392" t="str">
        <f ca="1">+IF(OFFSET('Sanitation Data'!$I$31,0,10*ROW('Sanitation Data'!I122))="","",OFFSET('Sanitation Data'!$I$31,0,10*ROW('Sanitation Data'!I122)))</f>
        <v/>
      </c>
      <c r="DN128" s="392" t="str">
        <f ca="1">+IF(OFFSET('Sanitation Data'!$I$32,0,10*ROW('Sanitation Data'!I122))="","",OFFSET('Sanitation Data'!$I$32,0,10*ROW('Sanitation Data'!I122)))</f>
        <v/>
      </c>
      <c r="DO128" s="392" t="str">
        <f ca="1">+IF(OFFSET('Hygiene Data'!$D$11,0,10*ROW('Hygiene Data'!D122))="","",OFFSET('Hygiene Data'!$D$11,0,10*ROW('Hygiene Data'!D122)))</f>
        <v/>
      </c>
      <c r="DP128" s="392" t="str">
        <f ca="1">+IF(OFFSET('Hygiene Data'!$D$12,0,10*ROW('Hygiene Data'!D122))="","",OFFSET('Hygiene Data'!$D$12,0,10*ROW('Hygiene Data'!D122)))</f>
        <v/>
      </c>
      <c r="DQ128" s="392" t="str">
        <f ca="1">+IF(OFFSET('Hygiene Data'!$D$13,0,10*ROW('Hygiene Data'!D122))="","",OFFSET('Hygiene Data'!$D$13,0,10*ROW('Hygiene Data'!D122)))</f>
        <v/>
      </c>
      <c r="DR128" s="392" t="str">
        <f ca="1">+IF(OFFSET('Hygiene Data'!$E$11,0,10*ROW('Hygiene Data'!E122))="","",OFFSET('Hygiene Data'!$E$11,0,10*ROW('Hygiene Data'!E122)))</f>
        <v/>
      </c>
      <c r="DS128" s="392" t="str">
        <f ca="1">+IF(OFFSET('Hygiene Data'!$E$12,0,10*ROW('Hygiene Data'!E122))="","",OFFSET('Hygiene Data'!$E$12,0,10*ROW('Hygiene Data'!E122)))</f>
        <v/>
      </c>
      <c r="DT128" s="392" t="str">
        <f ca="1">+IF(OFFSET('Hygiene Data'!$E$13,0,10*ROW('Hygiene Data'!E122))="","",OFFSET('Hygiene Data'!$E$13,0,10*ROW('Hygiene Data'!E122)))</f>
        <v/>
      </c>
      <c r="DU128" s="392" t="str">
        <f ca="1">+IF(OFFSET('Hygiene Data'!$F$11,0,10*ROW('Hygiene Data'!F122))="","",OFFSET('Hygiene Data'!$F$11,0,10*ROW('Hygiene Data'!F122)))</f>
        <v/>
      </c>
      <c r="DV128" s="392" t="str">
        <f ca="1">+IF(OFFSET('Hygiene Data'!$F$12,0,10*ROW('Hygiene Data'!F122))="","",OFFSET('Hygiene Data'!$F$12,0,10*ROW('Hygiene Data'!F122)))</f>
        <v/>
      </c>
      <c r="DW128" s="392" t="str">
        <f ca="1">+IF(OFFSET('Hygiene Data'!$F$13,0,10*ROW('Hygiene Data'!F122))="","",OFFSET('Hygiene Data'!$F$13,0,10*ROW('Hygiene Data'!F122)))</f>
        <v/>
      </c>
      <c r="DX128" s="392" t="str">
        <f ca="1">+IF(OFFSET('Hygiene Data'!$G$11,0,10*ROW('Hygiene Data'!G122))="","",OFFSET('Hygiene Data'!$G$11,0,10*ROW('Hygiene Data'!G122)))</f>
        <v/>
      </c>
      <c r="DY128" s="392" t="str">
        <f ca="1">+IF(OFFSET('Hygiene Data'!$G$12,0,10*ROW('Hygiene Data'!G122))="","",OFFSET('Hygiene Data'!$G$12,0,10*ROW('Hygiene Data'!G122)))</f>
        <v/>
      </c>
      <c r="DZ128" s="392" t="str">
        <f ca="1">+IF(OFFSET('Hygiene Data'!$G$13,0,10*ROW('Hygiene Data'!G122))="","",OFFSET('Hygiene Data'!$G$13,0,10*ROW('Hygiene Data'!G122)))</f>
        <v/>
      </c>
      <c r="EA128" s="392" t="str">
        <f ca="1">+IF(OFFSET('Hygiene Data'!$H$11,0,10*ROW('Hygiene Data'!H122))="","",OFFSET('Hygiene Data'!$H$11,0,10*ROW('Hygiene Data'!H122)))</f>
        <v/>
      </c>
      <c r="EB128" s="392" t="str">
        <f ca="1">+IF(OFFSET('Hygiene Data'!$H$12,0,10*ROW('Hygiene Data'!H122))="","",OFFSET('Hygiene Data'!$H$12,0,10*ROW('Hygiene Data'!H122)))</f>
        <v/>
      </c>
      <c r="EC128" s="392" t="str">
        <f ca="1">+IF(OFFSET('Hygiene Data'!$H$13,0,10*ROW('Hygiene Data'!H122))="","",OFFSET('Hygiene Data'!$H$13,0,10*ROW('Hygiene Data'!H122)))</f>
        <v/>
      </c>
      <c r="ED128" s="392" t="str">
        <f ca="1">+IF(OFFSET('Hygiene Data'!$I$11,0,10*ROW('Hygiene Data'!I122))="","",OFFSET('Hygiene Data'!$I$11,0,10*ROW('Hygiene Data'!I122)))</f>
        <v/>
      </c>
      <c r="EE128" s="392" t="str">
        <f ca="1">+IF(OFFSET('Hygiene Data'!$I$12,0,10*ROW('Hygiene Data'!I122))="","",OFFSET('Hygiene Data'!$I$12,0,10*ROW('Hygiene Data'!I122)))</f>
        <v/>
      </c>
      <c r="EF128" s="392" t="str">
        <f ca="1">+IF(OFFSET('Hygiene Data'!$I$13,0,10*ROW('Hygiene Data'!I122))="","",OFFSET('Hygiene Data'!$I$13,0,10*ROW('Hygiene Data'!I122)))</f>
        <v/>
      </c>
    </row>
    <row r="129" spans="1:136" x14ac:dyDescent="0.25">
      <c r="A129" s="501" t="str">
        <f ca="1">+IF(OFFSET('Water Data'!$B$2,0,10*ROW('Water Data'!E123))="","",OFFSET('Water Data'!$B$2,0,10*ROW('Water Data'!E123)))</f>
        <v/>
      </c>
      <c r="B129" s="50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8" t="str">
        <f t="shared" ca="1" si="1"/>
        <v/>
      </c>
      <c r="D129" s="52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2" t="str">
        <f ca="1">+IF(OFFSET('Water Data'!$D$27,0,10*ROW('Water Data'!D123))="","",OFFSET('Water Data'!$D$27,0,10*ROW('Water Data'!D123)))</f>
        <v/>
      </c>
      <c r="BT129" s="392" t="str">
        <f ca="1">+IF(OFFSET('Water Data'!$D$28,0,10*ROW('Water Data'!D123))="","",OFFSET('Water Data'!$D$28,0,10*ROW('Water Data'!D123)))</f>
        <v/>
      </c>
      <c r="BU129" s="392" t="str">
        <f ca="1">+IF(OFFSET('Water Data'!$D$29,0,10*ROW('Water Data'!D123))="","",OFFSET('Water Data'!$D$29,0,10*ROW('Water Data'!D123)))</f>
        <v/>
      </c>
      <c r="BV129" s="392" t="str">
        <f ca="1">+IF(OFFSET('Water Data'!$E$27,0,10*ROW('Water Data'!E123))="","",OFFSET('Water Data'!$E$27,0,10*ROW('Water Data'!E123)))</f>
        <v/>
      </c>
      <c r="BW129" s="392" t="str">
        <f ca="1">+IF(OFFSET('Water Data'!$E$28,0,10*ROW('Water Data'!E123))="","",OFFSET('Water Data'!$E$28,0,10*ROW('Water Data'!E123)))</f>
        <v/>
      </c>
      <c r="BX129" s="392" t="str">
        <f ca="1">+IF(OFFSET('Water Data'!$E$29,0,10*ROW('Water Data'!E123))="","",OFFSET('Water Data'!$E$29,0,10*ROW('Water Data'!E123)))</f>
        <v/>
      </c>
      <c r="BY129" s="392" t="str">
        <f ca="1">+IF(OFFSET('Water Data'!$F$27,0,10*ROW('Water Data'!F123))="","",OFFSET('Water Data'!$F$27,0,10*ROW('Water Data'!F123)))</f>
        <v/>
      </c>
      <c r="BZ129" s="392" t="str">
        <f ca="1">+IF(OFFSET('Water Data'!$F$28,0,10*ROW('Water Data'!F123))="","",OFFSET('Water Data'!$F$28,0,10*ROW('Water Data'!F123)))</f>
        <v/>
      </c>
      <c r="CA129" s="392" t="str">
        <f ca="1">+IF(OFFSET('Water Data'!$F$29,0,10*ROW('Water Data'!F123))="","",OFFSET('Water Data'!$F$29,0,10*ROW('Water Data'!F123)))</f>
        <v/>
      </c>
      <c r="CB129" s="392" t="str">
        <f ca="1">+IF(OFFSET('Water Data'!$G$27,0,10*ROW('Water Data'!G123))="","",OFFSET('Water Data'!$G$27,0,10*ROW('Water Data'!G123)))</f>
        <v/>
      </c>
      <c r="CC129" s="392" t="str">
        <f ca="1">+IF(OFFSET('Water Data'!$G$28,0,10*ROW('Water Data'!G123))="","",OFFSET('Water Data'!$G$28,0,10*ROW('Water Data'!G123)))</f>
        <v/>
      </c>
      <c r="CD129" s="392" t="str">
        <f ca="1">+IF(OFFSET('Water Data'!$G$29,0,10*ROW('Water Data'!G123))="","",OFFSET('Water Data'!$G$29,0,10*ROW('Water Data'!G123)))</f>
        <v/>
      </c>
      <c r="CE129" s="392" t="str">
        <f ca="1">+IF(OFFSET('Water Data'!$H$27,0,10*ROW('Water Data'!H123))="","",OFFSET('Water Data'!$H$27,0,10*ROW('Water Data'!H123)))</f>
        <v/>
      </c>
      <c r="CF129" s="392" t="str">
        <f ca="1">+IF(OFFSET('Water Data'!$H$28,0,10*ROW('Water Data'!H123))="","",OFFSET('Water Data'!$H$28,0,10*ROW('Water Data'!H123)))</f>
        <v/>
      </c>
      <c r="CG129" s="392" t="str">
        <f ca="1">+IF(OFFSET('Water Data'!$H$29,0,10*ROW('Water Data'!H123))="","",OFFSET('Water Data'!$H$29,0,10*ROW('Water Data'!H123)))</f>
        <v/>
      </c>
      <c r="CH129" s="392" t="str">
        <f ca="1">+IF(OFFSET('Water Data'!$I$27,0,10*ROW('Water Data'!I123))="","",OFFSET('Water Data'!$I$27,0,10*ROW('Water Data'!I123)))</f>
        <v/>
      </c>
      <c r="CI129" s="392" t="str">
        <f ca="1">+IF(OFFSET('Water Data'!$I$28,0,10*ROW('Water Data'!I123))="","",OFFSET('Water Data'!$I$28,0,10*ROW('Water Data'!I123)))</f>
        <v/>
      </c>
      <c r="CJ129" s="392" t="str">
        <f ca="1">+IF(OFFSET('Water Data'!$I$29,0,10*ROW('Water Data'!I123))="","",OFFSET('Water Data'!$I$29,0,10*ROW('Water Data'!I123)))</f>
        <v/>
      </c>
      <c r="CK129" s="392" t="str">
        <f ca="1">+IF(OFFSET('Sanitation Data'!$D$28,0,10*ROW('Sanitation Data'!D123))="","",OFFSET('Sanitation Data'!$D$28,0,10*ROW('Sanitation Data'!D123)))</f>
        <v/>
      </c>
      <c r="CL129" s="392" t="str">
        <f ca="1">+IF(OFFSET('Sanitation Data'!$D$29,0,10*ROW('Sanitation Data'!D123))="","",OFFSET('Sanitation Data'!$D$29,0,10*ROW('Sanitation Data'!D123)))</f>
        <v/>
      </c>
      <c r="CM129" s="392" t="str">
        <f ca="1">+IF(OFFSET('Sanitation Data'!$D$30,0,10*ROW('Sanitation Data'!D123))="","",OFFSET('Sanitation Data'!$D$30,0,10*ROW('Sanitation Data'!D123)))</f>
        <v/>
      </c>
      <c r="CN129" s="392" t="str">
        <f ca="1">+IF(OFFSET('Sanitation Data'!$D$31,0,10*ROW('Sanitation Data'!D123))="","",OFFSET('Sanitation Data'!$D$31,0,10*ROW('Sanitation Data'!D123)))</f>
        <v/>
      </c>
      <c r="CO129" s="392" t="str">
        <f ca="1">+IF(OFFSET('Sanitation Data'!$D$32,0,10*ROW('Sanitation Data'!D123))="","",OFFSET('Sanitation Data'!$D$32,0,10*ROW('Sanitation Data'!D123)))</f>
        <v/>
      </c>
      <c r="CP129" s="392" t="str">
        <f ca="1">+IF(OFFSET('Sanitation Data'!$E$28,0,10*ROW('Sanitation Data'!E123))="","",OFFSET('Sanitation Data'!$E$28,0,10*ROW('Sanitation Data'!E123)))</f>
        <v/>
      </c>
      <c r="CQ129" s="392" t="str">
        <f ca="1">+IF(OFFSET('Sanitation Data'!$E$29,0,10*ROW('Sanitation Data'!E123))="","",OFFSET('Sanitation Data'!$E$29,0,10*ROW('Sanitation Data'!E123)))</f>
        <v/>
      </c>
      <c r="CR129" s="392" t="str">
        <f ca="1">+IF(OFFSET('Sanitation Data'!$E$30,0,10*ROW('Sanitation Data'!E123))="","",OFFSET('Sanitation Data'!$E$30,0,10*ROW('Sanitation Data'!E123)))</f>
        <v/>
      </c>
      <c r="CS129" s="392" t="str">
        <f ca="1">+IF(OFFSET('Sanitation Data'!$E$31,0,10*ROW('Sanitation Data'!E123))="","",OFFSET('Sanitation Data'!$E$31,0,10*ROW('Sanitation Data'!E123)))</f>
        <v/>
      </c>
      <c r="CT129" s="392" t="str">
        <f ca="1">+IF(OFFSET('Sanitation Data'!$E$32,0,10*ROW('Sanitation Data'!E123))="","",OFFSET('Sanitation Data'!$E$32,0,10*ROW('Sanitation Data'!E123)))</f>
        <v/>
      </c>
      <c r="CU129" s="392" t="str">
        <f ca="1">+IF(OFFSET('Sanitation Data'!$F$28,0,10*ROW('Sanitation Data'!F123))="","",OFFSET('Sanitation Data'!$F$28,0,10*ROW('Sanitation Data'!F123)))</f>
        <v/>
      </c>
      <c r="CV129" s="392" t="str">
        <f ca="1">+IF(OFFSET('Sanitation Data'!$F$29,0,10*ROW('Sanitation Data'!F123))="","",OFFSET('Sanitation Data'!$F$29,0,10*ROW('Sanitation Data'!F123)))</f>
        <v/>
      </c>
      <c r="CW129" s="392" t="str">
        <f ca="1">+IF(OFFSET('Sanitation Data'!$F$30,0,10*ROW('Sanitation Data'!F123))="","",OFFSET('Sanitation Data'!$F$30,0,10*ROW('Sanitation Data'!F123)))</f>
        <v/>
      </c>
      <c r="CX129" s="392" t="str">
        <f ca="1">+IF(OFFSET('Sanitation Data'!$F$31,0,10*ROW('Sanitation Data'!F123))="","",OFFSET('Sanitation Data'!$F$31,0,10*ROW('Sanitation Data'!F123)))</f>
        <v/>
      </c>
      <c r="CY129" s="392" t="str">
        <f ca="1">+IF(OFFSET('Sanitation Data'!$F$32,0,10*ROW('Sanitation Data'!F123))="","",OFFSET('Sanitation Data'!$F$32,0,10*ROW('Sanitation Data'!F123)))</f>
        <v/>
      </c>
      <c r="CZ129" s="392" t="str">
        <f ca="1">+IF(OFFSET('Sanitation Data'!$G$28,0,10*ROW('Sanitation Data'!G123))="","",OFFSET('Sanitation Data'!$G$28,0,10*ROW('Sanitation Data'!G123)))</f>
        <v/>
      </c>
      <c r="DA129" s="392" t="str">
        <f ca="1">+IF(OFFSET('Sanitation Data'!$G$29,0,10*ROW('Sanitation Data'!G123))="","",OFFSET('Sanitation Data'!$G$29,0,10*ROW('Sanitation Data'!G123)))</f>
        <v/>
      </c>
      <c r="DB129" s="392" t="str">
        <f ca="1">+IF(OFFSET('Sanitation Data'!$G$30,0,10*ROW('Sanitation Data'!G123))="","",OFFSET('Sanitation Data'!$G$30,0,10*ROW('Sanitation Data'!G123)))</f>
        <v/>
      </c>
      <c r="DC129" s="392" t="str">
        <f ca="1">+IF(OFFSET('Sanitation Data'!$G$31,0,10*ROW('Sanitation Data'!G123))="","",OFFSET('Sanitation Data'!$G$31,0,10*ROW('Sanitation Data'!G123)))</f>
        <v/>
      </c>
      <c r="DD129" s="392" t="str">
        <f ca="1">+IF(OFFSET('Sanitation Data'!$G$32,0,10*ROW('Sanitation Data'!G123))="","",OFFSET('Sanitation Data'!$G$32,0,10*ROW('Sanitation Data'!G123)))</f>
        <v/>
      </c>
      <c r="DE129" s="392" t="str">
        <f ca="1">+IF(OFFSET('Sanitation Data'!$H$28,0,10*ROW('Sanitation Data'!H123))="","",OFFSET('Sanitation Data'!$H$28,0,10*ROW('Sanitation Data'!H123)))</f>
        <v/>
      </c>
      <c r="DF129" s="392" t="str">
        <f ca="1">+IF(OFFSET('Sanitation Data'!$H$29,0,10*ROW('Sanitation Data'!H123))="","",OFFSET('Sanitation Data'!$H$29,0,10*ROW('Sanitation Data'!H123)))</f>
        <v/>
      </c>
      <c r="DG129" s="392" t="str">
        <f ca="1">+IF(OFFSET('Sanitation Data'!$H$30,0,10*ROW('Sanitation Data'!H123))="","",OFFSET('Sanitation Data'!$H$30,0,10*ROW('Sanitation Data'!H123)))</f>
        <v/>
      </c>
      <c r="DH129" s="392" t="str">
        <f ca="1">+IF(OFFSET('Sanitation Data'!$H$31,0,10*ROW('Sanitation Data'!H123))="","",OFFSET('Sanitation Data'!$H$31,0,10*ROW('Sanitation Data'!H123)))</f>
        <v/>
      </c>
      <c r="DI129" s="392" t="str">
        <f ca="1">+IF(OFFSET('Sanitation Data'!$H$32,0,10*ROW('Sanitation Data'!H123))="","",OFFSET('Sanitation Data'!$H$32,0,10*ROW('Sanitation Data'!H123)))</f>
        <v/>
      </c>
      <c r="DJ129" s="392" t="str">
        <f ca="1">+IF(OFFSET('Sanitation Data'!$I$28,0,10*ROW('Sanitation Data'!I123))="","",OFFSET('Sanitation Data'!$I$28,0,10*ROW('Sanitation Data'!I123)))</f>
        <v/>
      </c>
      <c r="DK129" s="392" t="str">
        <f ca="1">+IF(OFFSET('Sanitation Data'!$I$29,0,10*ROW('Sanitation Data'!I123))="","",OFFSET('Sanitation Data'!$I$29,0,10*ROW('Sanitation Data'!I123)))</f>
        <v/>
      </c>
      <c r="DL129" s="392" t="str">
        <f ca="1">+IF(OFFSET('Sanitation Data'!$I$30,0,10*ROW('Sanitation Data'!I123))="","",OFFSET('Sanitation Data'!$I$30,0,10*ROW('Sanitation Data'!I123)))</f>
        <v/>
      </c>
      <c r="DM129" s="392" t="str">
        <f ca="1">+IF(OFFSET('Sanitation Data'!$I$31,0,10*ROW('Sanitation Data'!I123))="","",OFFSET('Sanitation Data'!$I$31,0,10*ROW('Sanitation Data'!I123)))</f>
        <v/>
      </c>
      <c r="DN129" s="392" t="str">
        <f ca="1">+IF(OFFSET('Sanitation Data'!$I$32,0,10*ROW('Sanitation Data'!I123))="","",OFFSET('Sanitation Data'!$I$32,0,10*ROW('Sanitation Data'!I123)))</f>
        <v/>
      </c>
      <c r="DO129" s="392" t="str">
        <f ca="1">+IF(OFFSET('Hygiene Data'!$D$11,0,10*ROW('Hygiene Data'!D123))="","",OFFSET('Hygiene Data'!$D$11,0,10*ROW('Hygiene Data'!D123)))</f>
        <v/>
      </c>
      <c r="DP129" s="392" t="str">
        <f ca="1">+IF(OFFSET('Hygiene Data'!$D$12,0,10*ROW('Hygiene Data'!D123))="","",OFFSET('Hygiene Data'!$D$12,0,10*ROW('Hygiene Data'!D123)))</f>
        <v/>
      </c>
      <c r="DQ129" s="392" t="str">
        <f ca="1">+IF(OFFSET('Hygiene Data'!$D$13,0,10*ROW('Hygiene Data'!D123))="","",OFFSET('Hygiene Data'!$D$13,0,10*ROW('Hygiene Data'!D123)))</f>
        <v/>
      </c>
      <c r="DR129" s="392" t="str">
        <f ca="1">+IF(OFFSET('Hygiene Data'!$E$11,0,10*ROW('Hygiene Data'!E123))="","",OFFSET('Hygiene Data'!$E$11,0,10*ROW('Hygiene Data'!E123)))</f>
        <v/>
      </c>
      <c r="DS129" s="392" t="str">
        <f ca="1">+IF(OFFSET('Hygiene Data'!$E$12,0,10*ROW('Hygiene Data'!E123))="","",OFFSET('Hygiene Data'!$E$12,0,10*ROW('Hygiene Data'!E123)))</f>
        <v/>
      </c>
      <c r="DT129" s="392" t="str">
        <f ca="1">+IF(OFFSET('Hygiene Data'!$E$13,0,10*ROW('Hygiene Data'!E123))="","",OFFSET('Hygiene Data'!$E$13,0,10*ROW('Hygiene Data'!E123)))</f>
        <v/>
      </c>
      <c r="DU129" s="392" t="str">
        <f ca="1">+IF(OFFSET('Hygiene Data'!$F$11,0,10*ROW('Hygiene Data'!F123))="","",OFFSET('Hygiene Data'!$F$11,0,10*ROW('Hygiene Data'!F123)))</f>
        <v/>
      </c>
      <c r="DV129" s="392" t="str">
        <f ca="1">+IF(OFFSET('Hygiene Data'!$F$12,0,10*ROW('Hygiene Data'!F123))="","",OFFSET('Hygiene Data'!$F$12,0,10*ROW('Hygiene Data'!F123)))</f>
        <v/>
      </c>
      <c r="DW129" s="392" t="str">
        <f ca="1">+IF(OFFSET('Hygiene Data'!$F$13,0,10*ROW('Hygiene Data'!F123))="","",OFFSET('Hygiene Data'!$F$13,0,10*ROW('Hygiene Data'!F123)))</f>
        <v/>
      </c>
      <c r="DX129" s="392" t="str">
        <f ca="1">+IF(OFFSET('Hygiene Data'!$G$11,0,10*ROW('Hygiene Data'!G123))="","",OFFSET('Hygiene Data'!$G$11,0,10*ROW('Hygiene Data'!G123)))</f>
        <v/>
      </c>
      <c r="DY129" s="392" t="str">
        <f ca="1">+IF(OFFSET('Hygiene Data'!$G$12,0,10*ROW('Hygiene Data'!G123))="","",OFFSET('Hygiene Data'!$G$12,0,10*ROW('Hygiene Data'!G123)))</f>
        <v/>
      </c>
      <c r="DZ129" s="392" t="str">
        <f ca="1">+IF(OFFSET('Hygiene Data'!$G$13,0,10*ROW('Hygiene Data'!G123))="","",OFFSET('Hygiene Data'!$G$13,0,10*ROW('Hygiene Data'!G123)))</f>
        <v/>
      </c>
      <c r="EA129" s="392" t="str">
        <f ca="1">+IF(OFFSET('Hygiene Data'!$H$11,0,10*ROW('Hygiene Data'!H123))="","",OFFSET('Hygiene Data'!$H$11,0,10*ROW('Hygiene Data'!H123)))</f>
        <v/>
      </c>
      <c r="EB129" s="392" t="str">
        <f ca="1">+IF(OFFSET('Hygiene Data'!$H$12,0,10*ROW('Hygiene Data'!H123))="","",OFFSET('Hygiene Data'!$H$12,0,10*ROW('Hygiene Data'!H123)))</f>
        <v/>
      </c>
      <c r="EC129" s="392" t="str">
        <f ca="1">+IF(OFFSET('Hygiene Data'!$H$13,0,10*ROW('Hygiene Data'!H123))="","",OFFSET('Hygiene Data'!$H$13,0,10*ROW('Hygiene Data'!H123)))</f>
        <v/>
      </c>
      <c r="ED129" s="392" t="str">
        <f ca="1">+IF(OFFSET('Hygiene Data'!$I$11,0,10*ROW('Hygiene Data'!I123))="","",OFFSET('Hygiene Data'!$I$11,0,10*ROW('Hygiene Data'!I123)))</f>
        <v/>
      </c>
      <c r="EE129" s="392" t="str">
        <f ca="1">+IF(OFFSET('Hygiene Data'!$I$12,0,10*ROW('Hygiene Data'!I123))="","",OFFSET('Hygiene Data'!$I$12,0,10*ROW('Hygiene Data'!I123)))</f>
        <v/>
      </c>
      <c r="EF129" s="392" t="str">
        <f ca="1">+IF(OFFSET('Hygiene Data'!$I$13,0,10*ROW('Hygiene Data'!I123))="","",OFFSET('Hygiene Data'!$I$13,0,10*ROW('Hygiene Data'!I123)))</f>
        <v/>
      </c>
    </row>
    <row r="130" spans="1:136" x14ac:dyDescent="0.25">
      <c r="A130" s="501" t="str">
        <f ca="1">+IF(OFFSET('Water Data'!$B$2,0,10*ROW('Water Data'!E124))="","",OFFSET('Water Data'!$B$2,0,10*ROW('Water Data'!E124)))</f>
        <v/>
      </c>
      <c r="B130" s="50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8" t="str">
        <f t="shared" ca="1" si="1"/>
        <v/>
      </c>
      <c r="D130" s="52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2" t="str">
        <f ca="1">+IF(OFFSET('Water Data'!$D$27,0,10*ROW('Water Data'!D124))="","",OFFSET('Water Data'!$D$27,0,10*ROW('Water Data'!D124)))</f>
        <v/>
      </c>
      <c r="BT130" s="392" t="str">
        <f ca="1">+IF(OFFSET('Water Data'!$D$28,0,10*ROW('Water Data'!D124))="","",OFFSET('Water Data'!$D$28,0,10*ROW('Water Data'!D124)))</f>
        <v/>
      </c>
      <c r="BU130" s="392" t="str">
        <f ca="1">+IF(OFFSET('Water Data'!$D$29,0,10*ROW('Water Data'!D124))="","",OFFSET('Water Data'!$D$29,0,10*ROW('Water Data'!D124)))</f>
        <v/>
      </c>
      <c r="BV130" s="392" t="str">
        <f ca="1">+IF(OFFSET('Water Data'!$E$27,0,10*ROW('Water Data'!E124))="","",OFFSET('Water Data'!$E$27,0,10*ROW('Water Data'!E124)))</f>
        <v/>
      </c>
      <c r="BW130" s="392" t="str">
        <f ca="1">+IF(OFFSET('Water Data'!$E$28,0,10*ROW('Water Data'!E124))="","",OFFSET('Water Data'!$E$28,0,10*ROW('Water Data'!E124)))</f>
        <v/>
      </c>
      <c r="BX130" s="392" t="str">
        <f ca="1">+IF(OFFSET('Water Data'!$E$29,0,10*ROW('Water Data'!E124))="","",OFFSET('Water Data'!$E$29,0,10*ROW('Water Data'!E124)))</f>
        <v/>
      </c>
      <c r="BY130" s="392" t="str">
        <f ca="1">+IF(OFFSET('Water Data'!$F$27,0,10*ROW('Water Data'!F124))="","",OFFSET('Water Data'!$F$27,0,10*ROW('Water Data'!F124)))</f>
        <v/>
      </c>
      <c r="BZ130" s="392" t="str">
        <f ca="1">+IF(OFFSET('Water Data'!$F$28,0,10*ROW('Water Data'!F124))="","",OFFSET('Water Data'!$F$28,0,10*ROW('Water Data'!F124)))</f>
        <v/>
      </c>
      <c r="CA130" s="392" t="str">
        <f ca="1">+IF(OFFSET('Water Data'!$F$29,0,10*ROW('Water Data'!F124))="","",OFFSET('Water Data'!$F$29,0,10*ROW('Water Data'!F124)))</f>
        <v/>
      </c>
      <c r="CB130" s="392" t="str">
        <f ca="1">+IF(OFFSET('Water Data'!$G$27,0,10*ROW('Water Data'!G124))="","",OFFSET('Water Data'!$G$27,0,10*ROW('Water Data'!G124)))</f>
        <v/>
      </c>
      <c r="CC130" s="392" t="str">
        <f ca="1">+IF(OFFSET('Water Data'!$G$28,0,10*ROW('Water Data'!G124))="","",OFFSET('Water Data'!$G$28,0,10*ROW('Water Data'!G124)))</f>
        <v/>
      </c>
      <c r="CD130" s="392" t="str">
        <f ca="1">+IF(OFFSET('Water Data'!$G$29,0,10*ROW('Water Data'!G124))="","",OFFSET('Water Data'!$G$29,0,10*ROW('Water Data'!G124)))</f>
        <v/>
      </c>
      <c r="CE130" s="392" t="str">
        <f ca="1">+IF(OFFSET('Water Data'!$H$27,0,10*ROW('Water Data'!H124))="","",OFFSET('Water Data'!$H$27,0,10*ROW('Water Data'!H124)))</f>
        <v/>
      </c>
      <c r="CF130" s="392" t="str">
        <f ca="1">+IF(OFFSET('Water Data'!$H$28,0,10*ROW('Water Data'!H124))="","",OFFSET('Water Data'!$H$28,0,10*ROW('Water Data'!H124)))</f>
        <v/>
      </c>
      <c r="CG130" s="392" t="str">
        <f ca="1">+IF(OFFSET('Water Data'!$H$29,0,10*ROW('Water Data'!H124))="","",OFFSET('Water Data'!$H$29,0,10*ROW('Water Data'!H124)))</f>
        <v/>
      </c>
      <c r="CH130" s="392" t="str">
        <f ca="1">+IF(OFFSET('Water Data'!$I$27,0,10*ROW('Water Data'!I124))="","",OFFSET('Water Data'!$I$27,0,10*ROW('Water Data'!I124)))</f>
        <v/>
      </c>
      <c r="CI130" s="392" t="str">
        <f ca="1">+IF(OFFSET('Water Data'!$I$28,0,10*ROW('Water Data'!I124))="","",OFFSET('Water Data'!$I$28,0,10*ROW('Water Data'!I124)))</f>
        <v/>
      </c>
      <c r="CJ130" s="392" t="str">
        <f ca="1">+IF(OFFSET('Water Data'!$I$29,0,10*ROW('Water Data'!I124))="","",OFFSET('Water Data'!$I$29,0,10*ROW('Water Data'!I124)))</f>
        <v/>
      </c>
      <c r="CK130" s="392" t="str">
        <f ca="1">+IF(OFFSET('Sanitation Data'!$D$28,0,10*ROW('Sanitation Data'!D124))="","",OFFSET('Sanitation Data'!$D$28,0,10*ROW('Sanitation Data'!D124)))</f>
        <v/>
      </c>
      <c r="CL130" s="392" t="str">
        <f ca="1">+IF(OFFSET('Sanitation Data'!$D$29,0,10*ROW('Sanitation Data'!D124))="","",OFFSET('Sanitation Data'!$D$29,0,10*ROW('Sanitation Data'!D124)))</f>
        <v/>
      </c>
      <c r="CM130" s="392" t="str">
        <f ca="1">+IF(OFFSET('Sanitation Data'!$D$30,0,10*ROW('Sanitation Data'!D124))="","",OFFSET('Sanitation Data'!$D$30,0,10*ROW('Sanitation Data'!D124)))</f>
        <v/>
      </c>
      <c r="CN130" s="392" t="str">
        <f ca="1">+IF(OFFSET('Sanitation Data'!$D$31,0,10*ROW('Sanitation Data'!D124))="","",OFFSET('Sanitation Data'!$D$31,0,10*ROW('Sanitation Data'!D124)))</f>
        <v/>
      </c>
      <c r="CO130" s="392" t="str">
        <f ca="1">+IF(OFFSET('Sanitation Data'!$D$32,0,10*ROW('Sanitation Data'!D124))="","",OFFSET('Sanitation Data'!$D$32,0,10*ROW('Sanitation Data'!D124)))</f>
        <v/>
      </c>
      <c r="CP130" s="392" t="str">
        <f ca="1">+IF(OFFSET('Sanitation Data'!$E$28,0,10*ROW('Sanitation Data'!E124))="","",OFFSET('Sanitation Data'!$E$28,0,10*ROW('Sanitation Data'!E124)))</f>
        <v/>
      </c>
      <c r="CQ130" s="392" t="str">
        <f ca="1">+IF(OFFSET('Sanitation Data'!$E$29,0,10*ROW('Sanitation Data'!E124))="","",OFFSET('Sanitation Data'!$E$29,0,10*ROW('Sanitation Data'!E124)))</f>
        <v/>
      </c>
      <c r="CR130" s="392" t="str">
        <f ca="1">+IF(OFFSET('Sanitation Data'!$E$30,0,10*ROW('Sanitation Data'!E124))="","",OFFSET('Sanitation Data'!$E$30,0,10*ROW('Sanitation Data'!E124)))</f>
        <v/>
      </c>
      <c r="CS130" s="392" t="str">
        <f ca="1">+IF(OFFSET('Sanitation Data'!$E$31,0,10*ROW('Sanitation Data'!E124))="","",OFFSET('Sanitation Data'!$E$31,0,10*ROW('Sanitation Data'!E124)))</f>
        <v/>
      </c>
      <c r="CT130" s="392" t="str">
        <f ca="1">+IF(OFFSET('Sanitation Data'!$E$32,0,10*ROW('Sanitation Data'!E124))="","",OFFSET('Sanitation Data'!$E$32,0,10*ROW('Sanitation Data'!E124)))</f>
        <v/>
      </c>
      <c r="CU130" s="392" t="str">
        <f ca="1">+IF(OFFSET('Sanitation Data'!$F$28,0,10*ROW('Sanitation Data'!F124))="","",OFFSET('Sanitation Data'!$F$28,0,10*ROW('Sanitation Data'!F124)))</f>
        <v/>
      </c>
      <c r="CV130" s="392" t="str">
        <f ca="1">+IF(OFFSET('Sanitation Data'!$F$29,0,10*ROW('Sanitation Data'!F124))="","",OFFSET('Sanitation Data'!$F$29,0,10*ROW('Sanitation Data'!F124)))</f>
        <v/>
      </c>
      <c r="CW130" s="392" t="str">
        <f ca="1">+IF(OFFSET('Sanitation Data'!$F$30,0,10*ROW('Sanitation Data'!F124))="","",OFFSET('Sanitation Data'!$F$30,0,10*ROW('Sanitation Data'!F124)))</f>
        <v/>
      </c>
      <c r="CX130" s="392" t="str">
        <f ca="1">+IF(OFFSET('Sanitation Data'!$F$31,0,10*ROW('Sanitation Data'!F124))="","",OFFSET('Sanitation Data'!$F$31,0,10*ROW('Sanitation Data'!F124)))</f>
        <v/>
      </c>
      <c r="CY130" s="392" t="str">
        <f ca="1">+IF(OFFSET('Sanitation Data'!$F$32,0,10*ROW('Sanitation Data'!F124))="","",OFFSET('Sanitation Data'!$F$32,0,10*ROW('Sanitation Data'!F124)))</f>
        <v/>
      </c>
      <c r="CZ130" s="392" t="str">
        <f ca="1">+IF(OFFSET('Sanitation Data'!$G$28,0,10*ROW('Sanitation Data'!G124))="","",OFFSET('Sanitation Data'!$G$28,0,10*ROW('Sanitation Data'!G124)))</f>
        <v/>
      </c>
      <c r="DA130" s="392" t="str">
        <f ca="1">+IF(OFFSET('Sanitation Data'!$G$29,0,10*ROW('Sanitation Data'!G124))="","",OFFSET('Sanitation Data'!$G$29,0,10*ROW('Sanitation Data'!G124)))</f>
        <v/>
      </c>
      <c r="DB130" s="392" t="str">
        <f ca="1">+IF(OFFSET('Sanitation Data'!$G$30,0,10*ROW('Sanitation Data'!G124))="","",OFFSET('Sanitation Data'!$G$30,0,10*ROW('Sanitation Data'!G124)))</f>
        <v/>
      </c>
      <c r="DC130" s="392" t="str">
        <f ca="1">+IF(OFFSET('Sanitation Data'!$G$31,0,10*ROW('Sanitation Data'!G124))="","",OFFSET('Sanitation Data'!$G$31,0,10*ROW('Sanitation Data'!G124)))</f>
        <v/>
      </c>
      <c r="DD130" s="392" t="str">
        <f ca="1">+IF(OFFSET('Sanitation Data'!$G$32,0,10*ROW('Sanitation Data'!G124))="","",OFFSET('Sanitation Data'!$G$32,0,10*ROW('Sanitation Data'!G124)))</f>
        <v/>
      </c>
      <c r="DE130" s="392" t="str">
        <f ca="1">+IF(OFFSET('Sanitation Data'!$H$28,0,10*ROW('Sanitation Data'!H124))="","",OFFSET('Sanitation Data'!$H$28,0,10*ROW('Sanitation Data'!H124)))</f>
        <v/>
      </c>
      <c r="DF130" s="392" t="str">
        <f ca="1">+IF(OFFSET('Sanitation Data'!$H$29,0,10*ROW('Sanitation Data'!H124))="","",OFFSET('Sanitation Data'!$H$29,0,10*ROW('Sanitation Data'!H124)))</f>
        <v/>
      </c>
      <c r="DG130" s="392" t="str">
        <f ca="1">+IF(OFFSET('Sanitation Data'!$H$30,0,10*ROW('Sanitation Data'!H124))="","",OFFSET('Sanitation Data'!$H$30,0,10*ROW('Sanitation Data'!H124)))</f>
        <v/>
      </c>
      <c r="DH130" s="392" t="str">
        <f ca="1">+IF(OFFSET('Sanitation Data'!$H$31,0,10*ROW('Sanitation Data'!H124))="","",OFFSET('Sanitation Data'!$H$31,0,10*ROW('Sanitation Data'!H124)))</f>
        <v/>
      </c>
      <c r="DI130" s="392" t="str">
        <f ca="1">+IF(OFFSET('Sanitation Data'!$H$32,0,10*ROW('Sanitation Data'!H124))="","",OFFSET('Sanitation Data'!$H$32,0,10*ROW('Sanitation Data'!H124)))</f>
        <v/>
      </c>
      <c r="DJ130" s="392" t="str">
        <f ca="1">+IF(OFFSET('Sanitation Data'!$I$28,0,10*ROW('Sanitation Data'!I124))="","",OFFSET('Sanitation Data'!$I$28,0,10*ROW('Sanitation Data'!I124)))</f>
        <v/>
      </c>
      <c r="DK130" s="392" t="str">
        <f ca="1">+IF(OFFSET('Sanitation Data'!$I$29,0,10*ROW('Sanitation Data'!I124))="","",OFFSET('Sanitation Data'!$I$29,0,10*ROW('Sanitation Data'!I124)))</f>
        <v/>
      </c>
      <c r="DL130" s="392" t="str">
        <f ca="1">+IF(OFFSET('Sanitation Data'!$I$30,0,10*ROW('Sanitation Data'!I124))="","",OFFSET('Sanitation Data'!$I$30,0,10*ROW('Sanitation Data'!I124)))</f>
        <v/>
      </c>
      <c r="DM130" s="392" t="str">
        <f ca="1">+IF(OFFSET('Sanitation Data'!$I$31,0,10*ROW('Sanitation Data'!I124))="","",OFFSET('Sanitation Data'!$I$31,0,10*ROW('Sanitation Data'!I124)))</f>
        <v/>
      </c>
      <c r="DN130" s="392" t="str">
        <f ca="1">+IF(OFFSET('Sanitation Data'!$I$32,0,10*ROW('Sanitation Data'!I124))="","",OFFSET('Sanitation Data'!$I$32,0,10*ROW('Sanitation Data'!I124)))</f>
        <v/>
      </c>
      <c r="DO130" s="392" t="str">
        <f ca="1">+IF(OFFSET('Hygiene Data'!$D$11,0,10*ROW('Hygiene Data'!D124))="","",OFFSET('Hygiene Data'!$D$11,0,10*ROW('Hygiene Data'!D124)))</f>
        <v/>
      </c>
      <c r="DP130" s="392" t="str">
        <f ca="1">+IF(OFFSET('Hygiene Data'!$D$12,0,10*ROW('Hygiene Data'!D124))="","",OFFSET('Hygiene Data'!$D$12,0,10*ROW('Hygiene Data'!D124)))</f>
        <v/>
      </c>
      <c r="DQ130" s="392" t="str">
        <f ca="1">+IF(OFFSET('Hygiene Data'!$D$13,0,10*ROW('Hygiene Data'!D124))="","",OFFSET('Hygiene Data'!$D$13,0,10*ROW('Hygiene Data'!D124)))</f>
        <v/>
      </c>
      <c r="DR130" s="392" t="str">
        <f ca="1">+IF(OFFSET('Hygiene Data'!$E$11,0,10*ROW('Hygiene Data'!E124))="","",OFFSET('Hygiene Data'!$E$11,0,10*ROW('Hygiene Data'!E124)))</f>
        <v/>
      </c>
      <c r="DS130" s="392" t="str">
        <f ca="1">+IF(OFFSET('Hygiene Data'!$E$12,0,10*ROW('Hygiene Data'!E124))="","",OFFSET('Hygiene Data'!$E$12,0,10*ROW('Hygiene Data'!E124)))</f>
        <v/>
      </c>
      <c r="DT130" s="392" t="str">
        <f ca="1">+IF(OFFSET('Hygiene Data'!$E$13,0,10*ROW('Hygiene Data'!E124))="","",OFFSET('Hygiene Data'!$E$13,0,10*ROW('Hygiene Data'!E124)))</f>
        <v/>
      </c>
      <c r="DU130" s="392" t="str">
        <f ca="1">+IF(OFFSET('Hygiene Data'!$F$11,0,10*ROW('Hygiene Data'!F124))="","",OFFSET('Hygiene Data'!$F$11,0,10*ROW('Hygiene Data'!F124)))</f>
        <v/>
      </c>
      <c r="DV130" s="392" t="str">
        <f ca="1">+IF(OFFSET('Hygiene Data'!$F$12,0,10*ROW('Hygiene Data'!F124))="","",OFFSET('Hygiene Data'!$F$12,0,10*ROW('Hygiene Data'!F124)))</f>
        <v/>
      </c>
      <c r="DW130" s="392" t="str">
        <f ca="1">+IF(OFFSET('Hygiene Data'!$F$13,0,10*ROW('Hygiene Data'!F124))="","",OFFSET('Hygiene Data'!$F$13,0,10*ROW('Hygiene Data'!F124)))</f>
        <v/>
      </c>
      <c r="DX130" s="392" t="str">
        <f ca="1">+IF(OFFSET('Hygiene Data'!$G$11,0,10*ROW('Hygiene Data'!G124))="","",OFFSET('Hygiene Data'!$G$11,0,10*ROW('Hygiene Data'!G124)))</f>
        <v/>
      </c>
      <c r="DY130" s="392" t="str">
        <f ca="1">+IF(OFFSET('Hygiene Data'!$G$12,0,10*ROW('Hygiene Data'!G124))="","",OFFSET('Hygiene Data'!$G$12,0,10*ROW('Hygiene Data'!G124)))</f>
        <v/>
      </c>
      <c r="DZ130" s="392" t="str">
        <f ca="1">+IF(OFFSET('Hygiene Data'!$G$13,0,10*ROW('Hygiene Data'!G124))="","",OFFSET('Hygiene Data'!$G$13,0,10*ROW('Hygiene Data'!G124)))</f>
        <v/>
      </c>
      <c r="EA130" s="392" t="str">
        <f ca="1">+IF(OFFSET('Hygiene Data'!$H$11,0,10*ROW('Hygiene Data'!H124))="","",OFFSET('Hygiene Data'!$H$11,0,10*ROW('Hygiene Data'!H124)))</f>
        <v/>
      </c>
      <c r="EB130" s="392" t="str">
        <f ca="1">+IF(OFFSET('Hygiene Data'!$H$12,0,10*ROW('Hygiene Data'!H124))="","",OFFSET('Hygiene Data'!$H$12,0,10*ROW('Hygiene Data'!H124)))</f>
        <v/>
      </c>
      <c r="EC130" s="392" t="str">
        <f ca="1">+IF(OFFSET('Hygiene Data'!$H$13,0,10*ROW('Hygiene Data'!H124))="","",OFFSET('Hygiene Data'!$H$13,0,10*ROW('Hygiene Data'!H124)))</f>
        <v/>
      </c>
      <c r="ED130" s="392" t="str">
        <f ca="1">+IF(OFFSET('Hygiene Data'!$I$11,0,10*ROW('Hygiene Data'!I124))="","",OFFSET('Hygiene Data'!$I$11,0,10*ROW('Hygiene Data'!I124)))</f>
        <v/>
      </c>
      <c r="EE130" s="392" t="str">
        <f ca="1">+IF(OFFSET('Hygiene Data'!$I$12,0,10*ROW('Hygiene Data'!I124))="","",OFFSET('Hygiene Data'!$I$12,0,10*ROW('Hygiene Data'!I124)))</f>
        <v/>
      </c>
      <c r="EF130" s="392" t="str">
        <f ca="1">+IF(OFFSET('Hygiene Data'!$I$13,0,10*ROW('Hygiene Data'!I124))="","",OFFSET('Hygiene Data'!$I$13,0,10*ROW('Hygiene Data'!I124)))</f>
        <v/>
      </c>
    </row>
    <row r="131" spans="1:136" x14ac:dyDescent="0.25">
      <c r="A131" s="501" t="str">
        <f ca="1">+IF(OFFSET('Water Data'!$B$2,0,10*ROW('Water Data'!E125))="","",OFFSET('Water Data'!$B$2,0,10*ROW('Water Data'!E125)))</f>
        <v/>
      </c>
      <c r="B131" s="50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8" t="str">
        <f t="shared" ca="1" si="1"/>
        <v/>
      </c>
      <c r="D131" s="52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2" t="str">
        <f ca="1">+IF(OFFSET('Water Data'!$D$27,0,10*ROW('Water Data'!D125))="","",OFFSET('Water Data'!$D$27,0,10*ROW('Water Data'!D125)))</f>
        <v/>
      </c>
      <c r="BT131" s="392" t="str">
        <f ca="1">+IF(OFFSET('Water Data'!$D$28,0,10*ROW('Water Data'!D125))="","",OFFSET('Water Data'!$D$28,0,10*ROW('Water Data'!D125)))</f>
        <v/>
      </c>
      <c r="BU131" s="392" t="str">
        <f ca="1">+IF(OFFSET('Water Data'!$D$29,0,10*ROW('Water Data'!D125))="","",OFFSET('Water Data'!$D$29,0,10*ROW('Water Data'!D125)))</f>
        <v/>
      </c>
      <c r="BV131" s="392" t="str">
        <f ca="1">+IF(OFFSET('Water Data'!$E$27,0,10*ROW('Water Data'!E125))="","",OFFSET('Water Data'!$E$27,0,10*ROW('Water Data'!E125)))</f>
        <v/>
      </c>
      <c r="BW131" s="392" t="str">
        <f ca="1">+IF(OFFSET('Water Data'!$E$28,0,10*ROW('Water Data'!E125))="","",OFFSET('Water Data'!$E$28,0,10*ROW('Water Data'!E125)))</f>
        <v/>
      </c>
      <c r="BX131" s="392" t="str">
        <f ca="1">+IF(OFFSET('Water Data'!$E$29,0,10*ROW('Water Data'!E125))="","",OFFSET('Water Data'!$E$29,0,10*ROW('Water Data'!E125)))</f>
        <v/>
      </c>
      <c r="BY131" s="392" t="str">
        <f ca="1">+IF(OFFSET('Water Data'!$F$27,0,10*ROW('Water Data'!F125))="","",OFFSET('Water Data'!$F$27,0,10*ROW('Water Data'!F125)))</f>
        <v/>
      </c>
      <c r="BZ131" s="392" t="str">
        <f ca="1">+IF(OFFSET('Water Data'!$F$28,0,10*ROW('Water Data'!F125))="","",OFFSET('Water Data'!$F$28,0,10*ROW('Water Data'!F125)))</f>
        <v/>
      </c>
      <c r="CA131" s="392" t="str">
        <f ca="1">+IF(OFFSET('Water Data'!$F$29,0,10*ROW('Water Data'!F125))="","",OFFSET('Water Data'!$F$29,0,10*ROW('Water Data'!F125)))</f>
        <v/>
      </c>
      <c r="CB131" s="392" t="str">
        <f ca="1">+IF(OFFSET('Water Data'!$G$27,0,10*ROW('Water Data'!G125))="","",OFFSET('Water Data'!$G$27,0,10*ROW('Water Data'!G125)))</f>
        <v/>
      </c>
      <c r="CC131" s="392" t="str">
        <f ca="1">+IF(OFFSET('Water Data'!$G$28,0,10*ROW('Water Data'!G125))="","",OFFSET('Water Data'!$G$28,0,10*ROW('Water Data'!G125)))</f>
        <v/>
      </c>
      <c r="CD131" s="392" t="str">
        <f ca="1">+IF(OFFSET('Water Data'!$G$29,0,10*ROW('Water Data'!G125))="","",OFFSET('Water Data'!$G$29,0,10*ROW('Water Data'!G125)))</f>
        <v/>
      </c>
      <c r="CE131" s="392" t="str">
        <f ca="1">+IF(OFFSET('Water Data'!$H$27,0,10*ROW('Water Data'!H125))="","",OFFSET('Water Data'!$H$27,0,10*ROW('Water Data'!H125)))</f>
        <v/>
      </c>
      <c r="CF131" s="392" t="str">
        <f ca="1">+IF(OFFSET('Water Data'!$H$28,0,10*ROW('Water Data'!H125))="","",OFFSET('Water Data'!$H$28,0,10*ROW('Water Data'!H125)))</f>
        <v/>
      </c>
      <c r="CG131" s="392" t="str">
        <f ca="1">+IF(OFFSET('Water Data'!$H$29,0,10*ROW('Water Data'!H125))="","",OFFSET('Water Data'!$H$29,0,10*ROW('Water Data'!H125)))</f>
        <v/>
      </c>
      <c r="CH131" s="392" t="str">
        <f ca="1">+IF(OFFSET('Water Data'!$I$27,0,10*ROW('Water Data'!I125))="","",OFFSET('Water Data'!$I$27,0,10*ROW('Water Data'!I125)))</f>
        <v/>
      </c>
      <c r="CI131" s="392" t="str">
        <f ca="1">+IF(OFFSET('Water Data'!$I$28,0,10*ROW('Water Data'!I125))="","",OFFSET('Water Data'!$I$28,0,10*ROW('Water Data'!I125)))</f>
        <v/>
      </c>
      <c r="CJ131" s="392" t="str">
        <f ca="1">+IF(OFFSET('Water Data'!$I$29,0,10*ROW('Water Data'!I125))="","",OFFSET('Water Data'!$I$29,0,10*ROW('Water Data'!I125)))</f>
        <v/>
      </c>
      <c r="CK131" s="392" t="str">
        <f ca="1">+IF(OFFSET('Sanitation Data'!$D$28,0,10*ROW('Sanitation Data'!D125))="","",OFFSET('Sanitation Data'!$D$28,0,10*ROW('Sanitation Data'!D125)))</f>
        <v/>
      </c>
      <c r="CL131" s="392" t="str">
        <f ca="1">+IF(OFFSET('Sanitation Data'!$D$29,0,10*ROW('Sanitation Data'!D125))="","",OFFSET('Sanitation Data'!$D$29,0,10*ROW('Sanitation Data'!D125)))</f>
        <v/>
      </c>
      <c r="CM131" s="392" t="str">
        <f ca="1">+IF(OFFSET('Sanitation Data'!$D$30,0,10*ROW('Sanitation Data'!D125))="","",OFFSET('Sanitation Data'!$D$30,0,10*ROW('Sanitation Data'!D125)))</f>
        <v/>
      </c>
      <c r="CN131" s="392" t="str">
        <f ca="1">+IF(OFFSET('Sanitation Data'!$D$31,0,10*ROW('Sanitation Data'!D125))="","",OFFSET('Sanitation Data'!$D$31,0,10*ROW('Sanitation Data'!D125)))</f>
        <v/>
      </c>
      <c r="CO131" s="392" t="str">
        <f ca="1">+IF(OFFSET('Sanitation Data'!$D$32,0,10*ROW('Sanitation Data'!D125))="","",OFFSET('Sanitation Data'!$D$32,0,10*ROW('Sanitation Data'!D125)))</f>
        <v/>
      </c>
      <c r="CP131" s="392" t="str">
        <f ca="1">+IF(OFFSET('Sanitation Data'!$E$28,0,10*ROW('Sanitation Data'!E125))="","",OFFSET('Sanitation Data'!$E$28,0,10*ROW('Sanitation Data'!E125)))</f>
        <v/>
      </c>
      <c r="CQ131" s="392" t="str">
        <f ca="1">+IF(OFFSET('Sanitation Data'!$E$29,0,10*ROW('Sanitation Data'!E125))="","",OFFSET('Sanitation Data'!$E$29,0,10*ROW('Sanitation Data'!E125)))</f>
        <v/>
      </c>
      <c r="CR131" s="392" t="str">
        <f ca="1">+IF(OFFSET('Sanitation Data'!$E$30,0,10*ROW('Sanitation Data'!E125))="","",OFFSET('Sanitation Data'!$E$30,0,10*ROW('Sanitation Data'!E125)))</f>
        <v/>
      </c>
      <c r="CS131" s="392" t="str">
        <f ca="1">+IF(OFFSET('Sanitation Data'!$E$31,0,10*ROW('Sanitation Data'!E125))="","",OFFSET('Sanitation Data'!$E$31,0,10*ROW('Sanitation Data'!E125)))</f>
        <v/>
      </c>
      <c r="CT131" s="392" t="str">
        <f ca="1">+IF(OFFSET('Sanitation Data'!$E$32,0,10*ROW('Sanitation Data'!E125))="","",OFFSET('Sanitation Data'!$E$32,0,10*ROW('Sanitation Data'!E125)))</f>
        <v/>
      </c>
      <c r="CU131" s="392" t="str">
        <f ca="1">+IF(OFFSET('Sanitation Data'!$F$28,0,10*ROW('Sanitation Data'!F125))="","",OFFSET('Sanitation Data'!$F$28,0,10*ROW('Sanitation Data'!F125)))</f>
        <v/>
      </c>
      <c r="CV131" s="392" t="str">
        <f ca="1">+IF(OFFSET('Sanitation Data'!$F$29,0,10*ROW('Sanitation Data'!F125))="","",OFFSET('Sanitation Data'!$F$29,0,10*ROW('Sanitation Data'!F125)))</f>
        <v/>
      </c>
      <c r="CW131" s="392" t="str">
        <f ca="1">+IF(OFFSET('Sanitation Data'!$F$30,0,10*ROW('Sanitation Data'!F125))="","",OFFSET('Sanitation Data'!$F$30,0,10*ROW('Sanitation Data'!F125)))</f>
        <v/>
      </c>
      <c r="CX131" s="392" t="str">
        <f ca="1">+IF(OFFSET('Sanitation Data'!$F$31,0,10*ROW('Sanitation Data'!F125))="","",OFFSET('Sanitation Data'!$F$31,0,10*ROW('Sanitation Data'!F125)))</f>
        <v/>
      </c>
      <c r="CY131" s="392" t="str">
        <f ca="1">+IF(OFFSET('Sanitation Data'!$F$32,0,10*ROW('Sanitation Data'!F125))="","",OFFSET('Sanitation Data'!$F$32,0,10*ROW('Sanitation Data'!F125)))</f>
        <v/>
      </c>
      <c r="CZ131" s="392" t="str">
        <f ca="1">+IF(OFFSET('Sanitation Data'!$G$28,0,10*ROW('Sanitation Data'!G125))="","",OFFSET('Sanitation Data'!$G$28,0,10*ROW('Sanitation Data'!G125)))</f>
        <v/>
      </c>
      <c r="DA131" s="392" t="str">
        <f ca="1">+IF(OFFSET('Sanitation Data'!$G$29,0,10*ROW('Sanitation Data'!G125))="","",OFFSET('Sanitation Data'!$G$29,0,10*ROW('Sanitation Data'!G125)))</f>
        <v/>
      </c>
      <c r="DB131" s="392" t="str">
        <f ca="1">+IF(OFFSET('Sanitation Data'!$G$30,0,10*ROW('Sanitation Data'!G125))="","",OFFSET('Sanitation Data'!$G$30,0,10*ROW('Sanitation Data'!G125)))</f>
        <v/>
      </c>
      <c r="DC131" s="392" t="str">
        <f ca="1">+IF(OFFSET('Sanitation Data'!$G$31,0,10*ROW('Sanitation Data'!G125))="","",OFFSET('Sanitation Data'!$G$31,0,10*ROW('Sanitation Data'!G125)))</f>
        <v/>
      </c>
      <c r="DD131" s="392" t="str">
        <f ca="1">+IF(OFFSET('Sanitation Data'!$G$32,0,10*ROW('Sanitation Data'!G125))="","",OFFSET('Sanitation Data'!$G$32,0,10*ROW('Sanitation Data'!G125)))</f>
        <v/>
      </c>
      <c r="DE131" s="392" t="str">
        <f ca="1">+IF(OFFSET('Sanitation Data'!$H$28,0,10*ROW('Sanitation Data'!H125))="","",OFFSET('Sanitation Data'!$H$28,0,10*ROW('Sanitation Data'!H125)))</f>
        <v/>
      </c>
      <c r="DF131" s="392" t="str">
        <f ca="1">+IF(OFFSET('Sanitation Data'!$H$29,0,10*ROW('Sanitation Data'!H125))="","",OFFSET('Sanitation Data'!$H$29,0,10*ROW('Sanitation Data'!H125)))</f>
        <v/>
      </c>
      <c r="DG131" s="392" t="str">
        <f ca="1">+IF(OFFSET('Sanitation Data'!$H$30,0,10*ROW('Sanitation Data'!H125))="","",OFFSET('Sanitation Data'!$H$30,0,10*ROW('Sanitation Data'!H125)))</f>
        <v/>
      </c>
      <c r="DH131" s="392" t="str">
        <f ca="1">+IF(OFFSET('Sanitation Data'!$H$31,0,10*ROW('Sanitation Data'!H125))="","",OFFSET('Sanitation Data'!$H$31,0,10*ROW('Sanitation Data'!H125)))</f>
        <v/>
      </c>
      <c r="DI131" s="392" t="str">
        <f ca="1">+IF(OFFSET('Sanitation Data'!$H$32,0,10*ROW('Sanitation Data'!H125))="","",OFFSET('Sanitation Data'!$H$32,0,10*ROW('Sanitation Data'!H125)))</f>
        <v/>
      </c>
      <c r="DJ131" s="392" t="str">
        <f ca="1">+IF(OFFSET('Sanitation Data'!$I$28,0,10*ROW('Sanitation Data'!I125))="","",OFFSET('Sanitation Data'!$I$28,0,10*ROW('Sanitation Data'!I125)))</f>
        <v/>
      </c>
      <c r="DK131" s="392" t="str">
        <f ca="1">+IF(OFFSET('Sanitation Data'!$I$29,0,10*ROW('Sanitation Data'!I125))="","",OFFSET('Sanitation Data'!$I$29,0,10*ROW('Sanitation Data'!I125)))</f>
        <v/>
      </c>
      <c r="DL131" s="392" t="str">
        <f ca="1">+IF(OFFSET('Sanitation Data'!$I$30,0,10*ROW('Sanitation Data'!I125))="","",OFFSET('Sanitation Data'!$I$30,0,10*ROW('Sanitation Data'!I125)))</f>
        <v/>
      </c>
      <c r="DM131" s="392" t="str">
        <f ca="1">+IF(OFFSET('Sanitation Data'!$I$31,0,10*ROW('Sanitation Data'!I125))="","",OFFSET('Sanitation Data'!$I$31,0,10*ROW('Sanitation Data'!I125)))</f>
        <v/>
      </c>
      <c r="DN131" s="392" t="str">
        <f ca="1">+IF(OFFSET('Sanitation Data'!$I$32,0,10*ROW('Sanitation Data'!I125))="","",OFFSET('Sanitation Data'!$I$32,0,10*ROW('Sanitation Data'!I125)))</f>
        <v/>
      </c>
      <c r="DO131" s="392" t="str">
        <f ca="1">+IF(OFFSET('Hygiene Data'!$D$11,0,10*ROW('Hygiene Data'!D125))="","",OFFSET('Hygiene Data'!$D$11,0,10*ROW('Hygiene Data'!D125)))</f>
        <v/>
      </c>
      <c r="DP131" s="392" t="str">
        <f ca="1">+IF(OFFSET('Hygiene Data'!$D$12,0,10*ROW('Hygiene Data'!D125))="","",OFFSET('Hygiene Data'!$D$12,0,10*ROW('Hygiene Data'!D125)))</f>
        <v/>
      </c>
      <c r="DQ131" s="392" t="str">
        <f ca="1">+IF(OFFSET('Hygiene Data'!$D$13,0,10*ROW('Hygiene Data'!D125))="","",OFFSET('Hygiene Data'!$D$13,0,10*ROW('Hygiene Data'!D125)))</f>
        <v/>
      </c>
      <c r="DR131" s="392" t="str">
        <f ca="1">+IF(OFFSET('Hygiene Data'!$E$11,0,10*ROW('Hygiene Data'!E125))="","",OFFSET('Hygiene Data'!$E$11,0,10*ROW('Hygiene Data'!E125)))</f>
        <v/>
      </c>
      <c r="DS131" s="392" t="str">
        <f ca="1">+IF(OFFSET('Hygiene Data'!$E$12,0,10*ROW('Hygiene Data'!E125))="","",OFFSET('Hygiene Data'!$E$12,0,10*ROW('Hygiene Data'!E125)))</f>
        <v/>
      </c>
      <c r="DT131" s="392" t="str">
        <f ca="1">+IF(OFFSET('Hygiene Data'!$E$13,0,10*ROW('Hygiene Data'!E125))="","",OFFSET('Hygiene Data'!$E$13,0,10*ROW('Hygiene Data'!E125)))</f>
        <v/>
      </c>
      <c r="DU131" s="392" t="str">
        <f ca="1">+IF(OFFSET('Hygiene Data'!$F$11,0,10*ROW('Hygiene Data'!F125))="","",OFFSET('Hygiene Data'!$F$11,0,10*ROW('Hygiene Data'!F125)))</f>
        <v/>
      </c>
      <c r="DV131" s="392" t="str">
        <f ca="1">+IF(OFFSET('Hygiene Data'!$F$12,0,10*ROW('Hygiene Data'!F125))="","",OFFSET('Hygiene Data'!$F$12,0,10*ROW('Hygiene Data'!F125)))</f>
        <v/>
      </c>
      <c r="DW131" s="392" t="str">
        <f ca="1">+IF(OFFSET('Hygiene Data'!$F$13,0,10*ROW('Hygiene Data'!F125))="","",OFFSET('Hygiene Data'!$F$13,0,10*ROW('Hygiene Data'!F125)))</f>
        <v/>
      </c>
      <c r="DX131" s="392" t="str">
        <f ca="1">+IF(OFFSET('Hygiene Data'!$G$11,0,10*ROW('Hygiene Data'!G125))="","",OFFSET('Hygiene Data'!$G$11,0,10*ROW('Hygiene Data'!G125)))</f>
        <v/>
      </c>
      <c r="DY131" s="392" t="str">
        <f ca="1">+IF(OFFSET('Hygiene Data'!$G$12,0,10*ROW('Hygiene Data'!G125))="","",OFFSET('Hygiene Data'!$G$12,0,10*ROW('Hygiene Data'!G125)))</f>
        <v/>
      </c>
      <c r="DZ131" s="392" t="str">
        <f ca="1">+IF(OFFSET('Hygiene Data'!$G$13,0,10*ROW('Hygiene Data'!G125))="","",OFFSET('Hygiene Data'!$G$13,0,10*ROW('Hygiene Data'!G125)))</f>
        <v/>
      </c>
      <c r="EA131" s="392" t="str">
        <f ca="1">+IF(OFFSET('Hygiene Data'!$H$11,0,10*ROW('Hygiene Data'!H125))="","",OFFSET('Hygiene Data'!$H$11,0,10*ROW('Hygiene Data'!H125)))</f>
        <v/>
      </c>
      <c r="EB131" s="392" t="str">
        <f ca="1">+IF(OFFSET('Hygiene Data'!$H$12,0,10*ROW('Hygiene Data'!H125))="","",OFFSET('Hygiene Data'!$H$12,0,10*ROW('Hygiene Data'!H125)))</f>
        <v/>
      </c>
      <c r="EC131" s="392" t="str">
        <f ca="1">+IF(OFFSET('Hygiene Data'!$H$13,0,10*ROW('Hygiene Data'!H125))="","",OFFSET('Hygiene Data'!$H$13,0,10*ROW('Hygiene Data'!H125)))</f>
        <v/>
      </c>
      <c r="ED131" s="392" t="str">
        <f ca="1">+IF(OFFSET('Hygiene Data'!$I$11,0,10*ROW('Hygiene Data'!I125))="","",OFFSET('Hygiene Data'!$I$11,0,10*ROW('Hygiene Data'!I125)))</f>
        <v/>
      </c>
      <c r="EE131" s="392" t="str">
        <f ca="1">+IF(OFFSET('Hygiene Data'!$I$12,0,10*ROW('Hygiene Data'!I125))="","",OFFSET('Hygiene Data'!$I$12,0,10*ROW('Hygiene Data'!I125)))</f>
        <v/>
      </c>
      <c r="EF131" s="392" t="str">
        <f ca="1">+IF(OFFSET('Hygiene Data'!$I$13,0,10*ROW('Hygiene Data'!I125))="","",OFFSET('Hygiene Data'!$I$13,0,10*ROW('Hygiene Data'!I125)))</f>
        <v/>
      </c>
    </row>
    <row r="132" spans="1:136" x14ac:dyDescent="0.25">
      <c r="A132" s="501" t="str">
        <f ca="1">+IF(OFFSET('Water Data'!$B$2,0,10*ROW('Water Data'!E126))="","",OFFSET('Water Data'!$B$2,0,10*ROW('Water Data'!E126)))</f>
        <v/>
      </c>
      <c r="B132" s="50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8" t="str">
        <f t="shared" ca="1" si="1"/>
        <v/>
      </c>
      <c r="D132" s="52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2" t="str">
        <f ca="1">+IF(OFFSET('Water Data'!$D$27,0,10*ROW('Water Data'!D126))="","",OFFSET('Water Data'!$D$27,0,10*ROW('Water Data'!D126)))</f>
        <v/>
      </c>
      <c r="BT132" s="392" t="str">
        <f ca="1">+IF(OFFSET('Water Data'!$D$28,0,10*ROW('Water Data'!D126))="","",OFFSET('Water Data'!$D$28,0,10*ROW('Water Data'!D126)))</f>
        <v/>
      </c>
      <c r="BU132" s="392" t="str">
        <f ca="1">+IF(OFFSET('Water Data'!$D$29,0,10*ROW('Water Data'!D126))="","",OFFSET('Water Data'!$D$29,0,10*ROW('Water Data'!D126)))</f>
        <v/>
      </c>
      <c r="BV132" s="392" t="str">
        <f ca="1">+IF(OFFSET('Water Data'!$E$27,0,10*ROW('Water Data'!E126))="","",OFFSET('Water Data'!$E$27,0,10*ROW('Water Data'!E126)))</f>
        <v/>
      </c>
      <c r="BW132" s="392" t="str">
        <f ca="1">+IF(OFFSET('Water Data'!$E$28,0,10*ROW('Water Data'!E126))="","",OFFSET('Water Data'!$E$28,0,10*ROW('Water Data'!E126)))</f>
        <v/>
      </c>
      <c r="BX132" s="392" t="str">
        <f ca="1">+IF(OFFSET('Water Data'!$E$29,0,10*ROW('Water Data'!E126))="","",OFFSET('Water Data'!$E$29,0,10*ROW('Water Data'!E126)))</f>
        <v/>
      </c>
      <c r="BY132" s="392" t="str">
        <f ca="1">+IF(OFFSET('Water Data'!$F$27,0,10*ROW('Water Data'!F126))="","",OFFSET('Water Data'!$F$27,0,10*ROW('Water Data'!F126)))</f>
        <v/>
      </c>
      <c r="BZ132" s="392" t="str">
        <f ca="1">+IF(OFFSET('Water Data'!$F$28,0,10*ROW('Water Data'!F126))="","",OFFSET('Water Data'!$F$28,0,10*ROW('Water Data'!F126)))</f>
        <v/>
      </c>
      <c r="CA132" s="392" t="str">
        <f ca="1">+IF(OFFSET('Water Data'!$F$29,0,10*ROW('Water Data'!F126))="","",OFFSET('Water Data'!$F$29,0,10*ROW('Water Data'!F126)))</f>
        <v/>
      </c>
      <c r="CB132" s="392" t="str">
        <f ca="1">+IF(OFFSET('Water Data'!$G$27,0,10*ROW('Water Data'!G126))="","",OFFSET('Water Data'!$G$27,0,10*ROW('Water Data'!G126)))</f>
        <v/>
      </c>
      <c r="CC132" s="392" t="str">
        <f ca="1">+IF(OFFSET('Water Data'!$G$28,0,10*ROW('Water Data'!G126))="","",OFFSET('Water Data'!$G$28,0,10*ROW('Water Data'!G126)))</f>
        <v/>
      </c>
      <c r="CD132" s="392" t="str">
        <f ca="1">+IF(OFFSET('Water Data'!$G$29,0,10*ROW('Water Data'!G126))="","",OFFSET('Water Data'!$G$29,0,10*ROW('Water Data'!G126)))</f>
        <v/>
      </c>
      <c r="CE132" s="392" t="str">
        <f ca="1">+IF(OFFSET('Water Data'!$H$27,0,10*ROW('Water Data'!H126))="","",OFFSET('Water Data'!$H$27,0,10*ROW('Water Data'!H126)))</f>
        <v/>
      </c>
      <c r="CF132" s="392" t="str">
        <f ca="1">+IF(OFFSET('Water Data'!$H$28,0,10*ROW('Water Data'!H126))="","",OFFSET('Water Data'!$H$28,0,10*ROW('Water Data'!H126)))</f>
        <v/>
      </c>
      <c r="CG132" s="392" t="str">
        <f ca="1">+IF(OFFSET('Water Data'!$H$29,0,10*ROW('Water Data'!H126))="","",OFFSET('Water Data'!$H$29,0,10*ROW('Water Data'!H126)))</f>
        <v/>
      </c>
      <c r="CH132" s="392" t="str">
        <f ca="1">+IF(OFFSET('Water Data'!$I$27,0,10*ROW('Water Data'!I126))="","",OFFSET('Water Data'!$I$27,0,10*ROW('Water Data'!I126)))</f>
        <v/>
      </c>
      <c r="CI132" s="392" t="str">
        <f ca="1">+IF(OFFSET('Water Data'!$I$28,0,10*ROW('Water Data'!I126))="","",OFFSET('Water Data'!$I$28,0,10*ROW('Water Data'!I126)))</f>
        <v/>
      </c>
      <c r="CJ132" s="392" t="str">
        <f ca="1">+IF(OFFSET('Water Data'!$I$29,0,10*ROW('Water Data'!I126))="","",OFFSET('Water Data'!$I$29,0,10*ROW('Water Data'!I126)))</f>
        <v/>
      </c>
      <c r="CK132" s="392" t="str">
        <f ca="1">+IF(OFFSET('Sanitation Data'!$D$28,0,10*ROW('Sanitation Data'!D126))="","",OFFSET('Sanitation Data'!$D$28,0,10*ROW('Sanitation Data'!D126)))</f>
        <v/>
      </c>
      <c r="CL132" s="392" t="str">
        <f ca="1">+IF(OFFSET('Sanitation Data'!$D$29,0,10*ROW('Sanitation Data'!D126))="","",OFFSET('Sanitation Data'!$D$29,0,10*ROW('Sanitation Data'!D126)))</f>
        <v/>
      </c>
      <c r="CM132" s="392" t="str">
        <f ca="1">+IF(OFFSET('Sanitation Data'!$D$30,0,10*ROW('Sanitation Data'!D126))="","",OFFSET('Sanitation Data'!$D$30,0,10*ROW('Sanitation Data'!D126)))</f>
        <v/>
      </c>
      <c r="CN132" s="392" t="str">
        <f ca="1">+IF(OFFSET('Sanitation Data'!$D$31,0,10*ROW('Sanitation Data'!D126))="","",OFFSET('Sanitation Data'!$D$31,0,10*ROW('Sanitation Data'!D126)))</f>
        <v/>
      </c>
      <c r="CO132" s="392" t="str">
        <f ca="1">+IF(OFFSET('Sanitation Data'!$D$32,0,10*ROW('Sanitation Data'!D126))="","",OFFSET('Sanitation Data'!$D$32,0,10*ROW('Sanitation Data'!D126)))</f>
        <v/>
      </c>
      <c r="CP132" s="392" t="str">
        <f ca="1">+IF(OFFSET('Sanitation Data'!$E$28,0,10*ROW('Sanitation Data'!E126))="","",OFFSET('Sanitation Data'!$E$28,0,10*ROW('Sanitation Data'!E126)))</f>
        <v/>
      </c>
      <c r="CQ132" s="392" t="str">
        <f ca="1">+IF(OFFSET('Sanitation Data'!$E$29,0,10*ROW('Sanitation Data'!E126))="","",OFFSET('Sanitation Data'!$E$29,0,10*ROW('Sanitation Data'!E126)))</f>
        <v/>
      </c>
      <c r="CR132" s="392" t="str">
        <f ca="1">+IF(OFFSET('Sanitation Data'!$E$30,0,10*ROW('Sanitation Data'!E126))="","",OFFSET('Sanitation Data'!$E$30,0,10*ROW('Sanitation Data'!E126)))</f>
        <v/>
      </c>
      <c r="CS132" s="392" t="str">
        <f ca="1">+IF(OFFSET('Sanitation Data'!$E$31,0,10*ROW('Sanitation Data'!E126))="","",OFFSET('Sanitation Data'!$E$31,0,10*ROW('Sanitation Data'!E126)))</f>
        <v/>
      </c>
      <c r="CT132" s="392" t="str">
        <f ca="1">+IF(OFFSET('Sanitation Data'!$E$32,0,10*ROW('Sanitation Data'!E126))="","",OFFSET('Sanitation Data'!$E$32,0,10*ROW('Sanitation Data'!E126)))</f>
        <v/>
      </c>
      <c r="CU132" s="392" t="str">
        <f ca="1">+IF(OFFSET('Sanitation Data'!$F$28,0,10*ROW('Sanitation Data'!F126))="","",OFFSET('Sanitation Data'!$F$28,0,10*ROW('Sanitation Data'!F126)))</f>
        <v/>
      </c>
      <c r="CV132" s="392" t="str">
        <f ca="1">+IF(OFFSET('Sanitation Data'!$F$29,0,10*ROW('Sanitation Data'!F126))="","",OFFSET('Sanitation Data'!$F$29,0,10*ROW('Sanitation Data'!F126)))</f>
        <v/>
      </c>
      <c r="CW132" s="392" t="str">
        <f ca="1">+IF(OFFSET('Sanitation Data'!$F$30,0,10*ROW('Sanitation Data'!F126))="","",OFFSET('Sanitation Data'!$F$30,0,10*ROW('Sanitation Data'!F126)))</f>
        <v/>
      </c>
      <c r="CX132" s="392" t="str">
        <f ca="1">+IF(OFFSET('Sanitation Data'!$F$31,0,10*ROW('Sanitation Data'!F126))="","",OFFSET('Sanitation Data'!$F$31,0,10*ROW('Sanitation Data'!F126)))</f>
        <v/>
      </c>
      <c r="CY132" s="392" t="str">
        <f ca="1">+IF(OFFSET('Sanitation Data'!$F$32,0,10*ROW('Sanitation Data'!F126))="","",OFFSET('Sanitation Data'!$F$32,0,10*ROW('Sanitation Data'!F126)))</f>
        <v/>
      </c>
      <c r="CZ132" s="392" t="str">
        <f ca="1">+IF(OFFSET('Sanitation Data'!$G$28,0,10*ROW('Sanitation Data'!G126))="","",OFFSET('Sanitation Data'!$G$28,0,10*ROW('Sanitation Data'!G126)))</f>
        <v/>
      </c>
      <c r="DA132" s="392" t="str">
        <f ca="1">+IF(OFFSET('Sanitation Data'!$G$29,0,10*ROW('Sanitation Data'!G126))="","",OFFSET('Sanitation Data'!$G$29,0,10*ROW('Sanitation Data'!G126)))</f>
        <v/>
      </c>
      <c r="DB132" s="392" t="str">
        <f ca="1">+IF(OFFSET('Sanitation Data'!$G$30,0,10*ROW('Sanitation Data'!G126))="","",OFFSET('Sanitation Data'!$G$30,0,10*ROW('Sanitation Data'!G126)))</f>
        <v/>
      </c>
      <c r="DC132" s="392" t="str">
        <f ca="1">+IF(OFFSET('Sanitation Data'!$G$31,0,10*ROW('Sanitation Data'!G126))="","",OFFSET('Sanitation Data'!$G$31,0,10*ROW('Sanitation Data'!G126)))</f>
        <v/>
      </c>
      <c r="DD132" s="392" t="str">
        <f ca="1">+IF(OFFSET('Sanitation Data'!$G$32,0,10*ROW('Sanitation Data'!G126))="","",OFFSET('Sanitation Data'!$G$32,0,10*ROW('Sanitation Data'!G126)))</f>
        <v/>
      </c>
      <c r="DE132" s="392" t="str">
        <f ca="1">+IF(OFFSET('Sanitation Data'!$H$28,0,10*ROW('Sanitation Data'!H126))="","",OFFSET('Sanitation Data'!$H$28,0,10*ROW('Sanitation Data'!H126)))</f>
        <v/>
      </c>
      <c r="DF132" s="392" t="str">
        <f ca="1">+IF(OFFSET('Sanitation Data'!$H$29,0,10*ROW('Sanitation Data'!H126))="","",OFFSET('Sanitation Data'!$H$29,0,10*ROW('Sanitation Data'!H126)))</f>
        <v/>
      </c>
      <c r="DG132" s="392" t="str">
        <f ca="1">+IF(OFFSET('Sanitation Data'!$H$30,0,10*ROW('Sanitation Data'!H126))="","",OFFSET('Sanitation Data'!$H$30,0,10*ROW('Sanitation Data'!H126)))</f>
        <v/>
      </c>
      <c r="DH132" s="392" t="str">
        <f ca="1">+IF(OFFSET('Sanitation Data'!$H$31,0,10*ROW('Sanitation Data'!H126))="","",OFFSET('Sanitation Data'!$H$31,0,10*ROW('Sanitation Data'!H126)))</f>
        <v/>
      </c>
      <c r="DI132" s="392" t="str">
        <f ca="1">+IF(OFFSET('Sanitation Data'!$H$32,0,10*ROW('Sanitation Data'!H126))="","",OFFSET('Sanitation Data'!$H$32,0,10*ROW('Sanitation Data'!H126)))</f>
        <v/>
      </c>
      <c r="DJ132" s="392" t="str">
        <f ca="1">+IF(OFFSET('Sanitation Data'!$I$28,0,10*ROW('Sanitation Data'!I126))="","",OFFSET('Sanitation Data'!$I$28,0,10*ROW('Sanitation Data'!I126)))</f>
        <v/>
      </c>
      <c r="DK132" s="392" t="str">
        <f ca="1">+IF(OFFSET('Sanitation Data'!$I$29,0,10*ROW('Sanitation Data'!I126))="","",OFFSET('Sanitation Data'!$I$29,0,10*ROW('Sanitation Data'!I126)))</f>
        <v/>
      </c>
      <c r="DL132" s="392" t="str">
        <f ca="1">+IF(OFFSET('Sanitation Data'!$I$30,0,10*ROW('Sanitation Data'!I126))="","",OFFSET('Sanitation Data'!$I$30,0,10*ROW('Sanitation Data'!I126)))</f>
        <v/>
      </c>
      <c r="DM132" s="392" t="str">
        <f ca="1">+IF(OFFSET('Sanitation Data'!$I$31,0,10*ROW('Sanitation Data'!I126))="","",OFFSET('Sanitation Data'!$I$31,0,10*ROW('Sanitation Data'!I126)))</f>
        <v/>
      </c>
      <c r="DN132" s="392" t="str">
        <f ca="1">+IF(OFFSET('Sanitation Data'!$I$32,0,10*ROW('Sanitation Data'!I126))="","",OFFSET('Sanitation Data'!$I$32,0,10*ROW('Sanitation Data'!I126)))</f>
        <v/>
      </c>
      <c r="DO132" s="392" t="str">
        <f ca="1">+IF(OFFSET('Hygiene Data'!$D$11,0,10*ROW('Hygiene Data'!D126))="","",OFFSET('Hygiene Data'!$D$11,0,10*ROW('Hygiene Data'!D126)))</f>
        <v/>
      </c>
      <c r="DP132" s="392" t="str">
        <f ca="1">+IF(OFFSET('Hygiene Data'!$D$12,0,10*ROW('Hygiene Data'!D126))="","",OFFSET('Hygiene Data'!$D$12,0,10*ROW('Hygiene Data'!D126)))</f>
        <v/>
      </c>
      <c r="DQ132" s="392" t="str">
        <f ca="1">+IF(OFFSET('Hygiene Data'!$D$13,0,10*ROW('Hygiene Data'!D126))="","",OFFSET('Hygiene Data'!$D$13,0,10*ROW('Hygiene Data'!D126)))</f>
        <v/>
      </c>
      <c r="DR132" s="392" t="str">
        <f ca="1">+IF(OFFSET('Hygiene Data'!$E$11,0,10*ROW('Hygiene Data'!E126))="","",OFFSET('Hygiene Data'!$E$11,0,10*ROW('Hygiene Data'!E126)))</f>
        <v/>
      </c>
      <c r="DS132" s="392" t="str">
        <f ca="1">+IF(OFFSET('Hygiene Data'!$E$12,0,10*ROW('Hygiene Data'!E126))="","",OFFSET('Hygiene Data'!$E$12,0,10*ROW('Hygiene Data'!E126)))</f>
        <v/>
      </c>
      <c r="DT132" s="392" t="str">
        <f ca="1">+IF(OFFSET('Hygiene Data'!$E$13,0,10*ROW('Hygiene Data'!E126))="","",OFFSET('Hygiene Data'!$E$13,0,10*ROW('Hygiene Data'!E126)))</f>
        <v/>
      </c>
      <c r="DU132" s="392" t="str">
        <f ca="1">+IF(OFFSET('Hygiene Data'!$F$11,0,10*ROW('Hygiene Data'!F126))="","",OFFSET('Hygiene Data'!$F$11,0,10*ROW('Hygiene Data'!F126)))</f>
        <v/>
      </c>
      <c r="DV132" s="392" t="str">
        <f ca="1">+IF(OFFSET('Hygiene Data'!$F$12,0,10*ROW('Hygiene Data'!F126))="","",OFFSET('Hygiene Data'!$F$12,0,10*ROW('Hygiene Data'!F126)))</f>
        <v/>
      </c>
      <c r="DW132" s="392" t="str">
        <f ca="1">+IF(OFFSET('Hygiene Data'!$F$13,0,10*ROW('Hygiene Data'!F126))="","",OFFSET('Hygiene Data'!$F$13,0,10*ROW('Hygiene Data'!F126)))</f>
        <v/>
      </c>
      <c r="DX132" s="392" t="str">
        <f ca="1">+IF(OFFSET('Hygiene Data'!$G$11,0,10*ROW('Hygiene Data'!G126))="","",OFFSET('Hygiene Data'!$G$11,0,10*ROW('Hygiene Data'!G126)))</f>
        <v/>
      </c>
      <c r="DY132" s="392" t="str">
        <f ca="1">+IF(OFFSET('Hygiene Data'!$G$12,0,10*ROW('Hygiene Data'!G126))="","",OFFSET('Hygiene Data'!$G$12,0,10*ROW('Hygiene Data'!G126)))</f>
        <v/>
      </c>
      <c r="DZ132" s="392" t="str">
        <f ca="1">+IF(OFFSET('Hygiene Data'!$G$13,0,10*ROW('Hygiene Data'!G126))="","",OFFSET('Hygiene Data'!$G$13,0,10*ROW('Hygiene Data'!G126)))</f>
        <v/>
      </c>
      <c r="EA132" s="392" t="str">
        <f ca="1">+IF(OFFSET('Hygiene Data'!$H$11,0,10*ROW('Hygiene Data'!H126))="","",OFFSET('Hygiene Data'!$H$11,0,10*ROW('Hygiene Data'!H126)))</f>
        <v/>
      </c>
      <c r="EB132" s="392" t="str">
        <f ca="1">+IF(OFFSET('Hygiene Data'!$H$12,0,10*ROW('Hygiene Data'!H126))="","",OFFSET('Hygiene Data'!$H$12,0,10*ROW('Hygiene Data'!H126)))</f>
        <v/>
      </c>
      <c r="EC132" s="392" t="str">
        <f ca="1">+IF(OFFSET('Hygiene Data'!$H$13,0,10*ROW('Hygiene Data'!H126))="","",OFFSET('Hygiene Data'!$H$13,0,10*ROW('Hygiene Data'!H126)))</f>
        <v/>
      </c>
      <c r="ED132" s="392" t="str">
        <f ca="1">+IF(OFFSET('Hygiene Data'!$I$11,0,10*ROW('Hygiene Data'!I126))="","",OFFSET('Hygiene Data'!$I$11,0,10*ROW('Hygiene Data'!I126)))</f>
        <v/>
      </c>
      <c r="EE132" s="392" t="str">
        <f ca="1">+IF(OFFSET('Hygiene Data'!$I$12,0,10*ROW('Hygiene Data'!I126))="","",OFFSET('Hygiene Data'!$I$12,0,10*ROW('Hygiene Data'!I126)))</f>
        <v/>
      </c>
      <c r="EF132" s="392" t="str">
        <f ca="1">+IF(OFFSET('Hygiene Data'!$I$13,0,10*ROW('Hygiene Data'!I126))="","",OFFSET('Hygiene Data'!$I$13,0,10*ROW('Hygiene Data'!I126)))</f>
        <v/>
      </c>
    </row>
    <row r="133" spans="1:136" x14ac:dyDescent="0.25">
      <c r="A133" s="501" t="str">
        <f ca="1">+IF(OFFSET('Water Data'!$B$2,0,10*ROW('Water Data'!E127))="","",OFFSET('Water Data'!$B$2,0,10*ROW('Water Data'!E127)))</f>
        <v/>
      </c>
      <c r="B133" s="50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8" t="str">
        <f t="shared" ca="1" si="1"/>
        <v/>
      </c>
      <c r="D133" s="52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2" t="str">
        <f ca="1">+IF(OFFSET('Water Data'!$D$27,0,10*ROW('Water Data'!D127))="","",OFFSET('Water Data'!$D$27,0,10*ROW('Water Data'!D127)))</f>
        <v/>
      </c>
      <c r="BT133" s="392" t="str">
        <f ca="1">+IF(OFFSET('Water Data'!$D$28,0,10*ROW('Water Data'!D127))="","",OFFSET('Water Data'!$D$28,0,10*ROW('Water Data'!D127)))</f>
        <v/>
      </c>
      <c r="BU133" s="392" t="str">
        <f ca="1">+IF(OFFSET('Water Data'!$D$29,0,10*ROW('Water Data'!D127))="","",OFFSET('Water Data'!$D$29,0,10*ROW('Water Data'!D127)))</f>
        <v/>
      </c>
      <c r="BV133" s="392" t="str">
        <f ca="1">+IF(OFFSET('Water Data'!$E$27,0,10*ROW('Water Data'!E127))="","",OFFSET('Water Data'!$E$27,0,10*ROW('Water Data'!E127)))</f>
        <v/>
      </c>
      <c r="BW133" s="392" t="str">
        <f ca="1">+IF(OFFSET('Water Data'!$E$28,0,10*ROW('Water Data'!E127))="","",OFFSET('Water Data'!$E$28,0,10*ROW('Water Data'!E127)))</f>
        <v/>
      </c>
      <c r="BX133" s="392" t="str">
        <f ca="1">+IF(OFFSET('Water Data'!$E$29,0,10*ROW('Water Data'!E127))="","",OFFSET('Water Data'!$E$29,0,10*ROW('Water Data'!E127)))</f>
        <v/>
      </c>
      <c r="BY133" s="392" t="str">
        <f ca="1">+IF(OFFSET('Water Data'!$F$27,0,10*ROW('Water Data'!F127))="","",OFFSET('Water Data'!$F$27,0,10*ROW('Water Data'!F127)))</f>
        <v/>
      </c>
      <c r="BZ133" s="392" t="str">
        <f ca="1">+IF(OFFSET('Water Data'!$F$28,0,10*ROW('Water Data'!F127))="","",OFFSET('Water Data'!$F$28,0,10*ROW('Water Data'!F127)))</f>
        <v/>
      </c>
      <c r="CA133" s="392" t="str">
        <f ca="1">+IF(OFFSET('Water Data'!$F$29,0,10*ROW('Water Data'!F127))="","",OFFSET('Water Data'!$F$29,0,10*ROW('Water Data'!F127)))</f>
        <v/>
      </c>
      <c r="CB133" s="392" t="str">
        <f ca="1">+IF(OFFSET('Water Data'!$G$27,0,10*ROW('Water Data'!G127))="","",OFFSET('Water Data'!$G$27,0,10*ROW('Water Data'!G127)))</f>
        <v/>
      </c>
      <c r="CC133" s="392" t="str">
        <f ca="1">+IF(OFFSET('Water Data'!$G$28,0,10*ROW('Water Data'!G127))="","",OFFSET('Water Data'!$G$28,0,10*ROW('Water Data'!G127)))</f>
        <v/>
      </c>
      <c r="CD133" s="392" t="str">
        <f ca="1">+IF(OFFSET('Water Data'!$G$29,0,10*ROW('Water Data'!G127))="","",OFFSET('Water Data'!$G$29,0,10*ROW('Water Data'!G127)))</f>
        <v/>
      </c>
      <c r="CE133" s="392" t="str">
        <f ca="1">+IF(OFFSET('Water Data'!$H$27,0,10*ROW('Water Data'!H127))="","",OFFSET('Water Data'!$H$27,0,10*ROW('Water Data'!H127)))</f>
        <v/>
      </c>
      <c r="CF133" s="392" t="str">
        <f ca="1">+IF(OFFSET('Water Data'!$H$28,0,10*ROW('Water Data'!H127))="","",OFFSET('Water Data'!$H$28,0,10*ROW('Water Data'!H127)))</f>
        <v/>
      </c>
      <c r="CG133" s="392" t="str">
        <f ca="1">+IF(OFFSET('Water Data'!$H$29,0,10*ROW('Water Data'!H127))="","",OFFSET('Water Data'!$H$29,0,10*ROW('Water Data'!H127)))</f>
        <v/>
      </c>
      <c r="CH133" s="392" t="str">
        <f ca="1">+IF(OFFSET('Water Data'!$I$27,0,10*ROW('Water Data'!I127))="","",OFFSET('Water Data'!$I$27,0,10*ROW('Water Data'!I127)))</f>
        <v/>
      </c>
      <c r="CI133" s="392" t="str">
        <f ca="1">+IF(OFFSET('Water Data'!$I$28,0,10*ROW('Water Data'!I127))="","",OFFSET('Water Data'!$I$28,0,10*ROW('Water Data'!I127)))</f>
        <v/>
      </c>
      <c r="CJ133" s="392" t="str">
        <f ca="1">+IF(OFFSET('Water Data'!$I$29,0,10*ROW('Water Data'!I127))="","",OFFSET('Water Data'!$I$29,0,10*ROW('Water Data'!I127)))</f>
        <v/>
      </c>
      <c r="CK133" s="392" t="str">
        <f ca="1">+IF(OFFSET('Sanitation Data'!$D$28,0,10*ROW('Sanitation Data'!D127))="","",OFFSET('Sanitation Data'!$D$28,0,10*ROW('Sanitation Data'!D127)))</f>
        <v/>
      </c>
      <c r="CL133" s="392" t="str">
        <f ca="1">+IF(OFFSET('Sanitation Data'!$D$29,0,10*ROW('Sanitation Data'!D127))="","",OFFSET('Sanitation Data'!$D$29,0,10*ROW('Sanitation Data'!D127)))</f>
        <v/>
      </c>
      <c r="CM133" s="392" t="str">
        <f ca="1">+IF(OFFSET('Sanitation Data'!$D$30,0,10*ROW('Sanitation Data'!D127))="","",OFFSET('Sanitation Data'!$D$30,0,10*ROW('Sanitation Data'!D127)))</f>
        <v/>
      </c>
      <c r="CN133" s="392" t="str">
        <f ca="1">+IF(OFFSET('Sanitation Data'!$D$31,0,10*ROW('Sanitation Data'!D127))="","",OFFSET('Sanitation Data'!$D$31,0,10*ROW('Sanitation Data'!D127)))</f>
        <v/>
      </c>
      <c r="CO133" s="392" t="str">
        <f ca="1">+IF(OFFSET('Sanitation Data'!$D$32,0,10*ROW('Sanitation Data'!D127))="","",OFFSET('Sanitation Data'!$D$32,0,10*ROW('Sanitation Data'!D127)))</f>
        <v/>
      </c>
      <c r="CP133" s="392" t="str">
        <f ca="1">+IF(OFFSET('Sanitation Data'!$E$28,0,10*ROW('Sanitation Data'!E127))="","",OFFSET('Sanitation Data'!$E$28,0,10*ROW('Sanitation Data'!E127)))</f>
        <v/>
      </c>
      <c r="CQ133" s="392" t="str">
        <f ca="1">+IF(OFFSET('Sanitation Data'!$E$29,0,10*ROW('Sanitation Data'!E127))="","",OFFSET('Sanitation Data'!$E$29,0,10*ROW('Sanitation Data'!E127)))</f>
        <v/>
      </c>
      <c r="CR133" s="392" t="str">
        <f ca="1">+IF(OFFSET('Sanitation Data'!$E$30,0,10*ROW('Sanitation Data'!E127))="","",OFFSET('Sanitation Data'!$E$30,0,10*ROW('Sanitation Data'!E127)))</f>
        <v/>
      </c>
      <c r="CS133" s="392" t="str">
        <f ca="1">+IF(OFFSET('Sanitation Data'!$E$31,0,10*ROW('Sanitation Data'!E127))="","",OFFSET('Sanitation Data'!$E$31,0,10*ROW('Sanitation Data'!E127)))</f>
        <v/>
      </c>
      <c r="CT133" s="392" t="str">
        <f ca="1">+IF(OFFSET('Sanitation Data'!$E$32,0,10*ROW('Sanitation Data'!E127))="","",OFFSET('Sanitation Data'!$E$32,0,10*ROW('Sanitation Data'!E127)))</f>
        <v/>
      </c>
      <c r="CU133" s="392" t="str">
        <f ca="1">+IF(OFFSET('Sanitation Data'!$F$28,0,10*ROW('Sanitation Data'!F127))="","",OFFSET('Sanitation Data'!$F$28,0,10*ROW('Sanitation Data'!F127)))</f>
        <v/>
      </c>
      <c r="CV133" s="392" t="str">
        <f ca="1">+IF(OFFSET('Sanitation Data'!$F$29,0,10*ROW('Sanitation Data'!F127))="","",OFFSET('Sanitation Data'!$F$29,0,10*ROW('Sanitation Data'!F127)))</f>
        <v/>
      </c>
      <c r="CW133" s="392" t="str">
        <f ca="1">+IF(OFFSET('Sanitation Data'!$F$30,0,10*ROW('Sanitation Data'!F127))="","",OFFSET('Sanitation Data'!$F$30,0,10*ROW('Sanitation Data'!F127)))</f>
        <v/>
      </c>
      <c r="CX133" s="392" t="str">
        <f ca="1">+IF(OFFSET('Sanitation Data'!$F$31,0,10*ROW('Sanitation Data'!F127))="","",OFFSET('Sanitation Data'!$F$31,0,10*ROW('Sanitation Data'!F127)))</f>
        <v/>
      </c>
      <c r="CY133" s="392" t="str">
        <f ca="1">+IF(OFFSET('Sanitation Data'!$F$32,0,10*ROW('Sanitation Data'!F127))="","",OFFSET('Sanitation Data'!$F$32,0,10*ROW('Sanitation Data'!F127)))</f>
        <v/>
      </c>
      <c r="CZ133" s="392" t="str">
        <f ca="1">+IF(OFFSET('Sanitation Data'!$G$28,0,10*ROW('Sanitation Data'!G127))="","",OFFSET('Sanitation Data'!$G$28,0,10*ROW('Sanitation Data'!G127)))</f>
        <v/>
      </c>
      <c r="DA133" s="392" t="str">
        <f ca="1">+IF(OFFSET('Sanitation Data'!$G$29,0,10*ROW('Sanitation Data'!G127))="","",OFFSET('Sanitation Data'!$G$29,0,10*ROW('Sanitation Data'!G127)))</f>
        <v/>
      </c>
      <c r="DB133" s="392" t="str">
        <f ca="1">+IF(OFFSET('Sanitation Data'!$G$30,0,10*ROW('Sanitation Data'!G127))="","",OFFSET('Sanitation Data'!$G$30,0,10*ROW('Sanitation Data'!G127)))</f>
        <v/>
      </c>
      <c r="DC133" s="392" t="str">
        <f ca="1">+IF(OFFSET('Sanitation Data'!$G$31,0,10*ROW('Sanitation Data'!G127))="","",OFFSET('Sanitation Data'!$G$31,0,10*ROW('Sanitation Data'!G127)))</f>
        <v/>
      </c>
      <c r="DD133" s="392" t="str">
        <f ca="1">+IF(OFFSET('Sanitation Data'!$G$32,0,10*ROW('Sanitation Data'!G127))="","",OFFSET('Sanitation Data'!$G$32,0,10*ROW('Sanitation Data'!G127)))</f>
        <v/>
      </c>
      <c r="DE133" s="392" t="str">
        <f ca="1">+IF(OFFSET('Sanitation Data'!$H$28,0,10*ROW('Sanitation Data'!H127))="","",OFFSET('Sanitation Data'!$H$28,0,10*ROW('Sanitation Data'!H127)))</f>
        <v/>
      </c>
      <c r="DF133" s="392" t="str">
        <f ca="1">+IF(OFFSET('Sanitation Data'!$H$29,0,10*ROW('Sanitation Data'!H127))="","",OFFSET('Sanitation Data'!$H$29,0,10*ROW('Sanitation Data'!H127)))</f>
        <v/>
      </c>
      <c r="DG133" s="392" t="str">
        <f ca="1">+IF(OFFSET('Sanitation Data'!$H$30,0,10*ROW('Sanitation Data'!H127))="","",OFFSET('Sanitation Data'!$H$30,0,10*ROW('Sanitation Data'!H127)))</f>
        <v/>
      </c>
      <c r="DH133" s="392" t="str">
        <f ca="1">+IF(OFFSET('Sanitation Data'!$H$31,0,10*ROW('Sanitation Data'!H127))="","",OFFSET('Sanitation Data'!$H$31,0,10*ROW('Sanitation Data'!H127)))</f>
        <v/>
      </c>
      <c r="DI133" s="392" t="str">
        <f ca="1">+IF(OFFSET('Sanitation Data'!$H$32,0,10*ROW('Sanitation Data'!H127))="","",OFFSET('Sanitation Data'!$H$32,0,10*ROW('Sanitation Data'!H127)))</f>
        <v/>
      </c>
      <c r="DJ133" s="392" t="str">
        <f ca="1">+IF(OFFSET('Sanitation Data'!$I$28,0,10*ROW('Sanitation Data'!I127))="","",OFFSET('Sanitation Data'!$I$28,0,10*ROW('Sanitation Data'!I127)))</f>
        <v/>
      </c>
      <c r="DK133" s="392" t="str">
        <f ca="1">+IF(OFFSET('Sanitation Data'!$I$29,0,10*ROW('Sanitation Data'!I127))="","",OFFSET('Sanitation Data'!$I$29,0,10*ROW('Sanitation Data'!I127)))</f>
        <v/>
      </c>
      <c r="DL133" s="392" t="str">
        <f ca="1">+IF(OFFSET('Sanitation Data'!$I$30,0,10*ROW('Sanitation Data'!I127))="","",OFFSET('Sanitation Data'!$I$30,0,10*ROW('Sanitation Data'!I127)))</f>
        <v/>
      </c>
      <c r="DM133" s="392" t="str">
        <f ca="1">+IF(OFFSET('Sanitation Data'!$I$31,0,10*ROW('Sanitation Data'!I127))="","",OFFSET('Sanitation Data'!$I$31,0,10*ROW('Sanitation Data'!I127)))</f>
        <v/>
      </c>
      <c r="DN133" s="392" t="str">
        <f ca="1">+IF(OFFSET('Sanitation Data'!$I$32,0,10*ROW('Sanitation Data'!I127))="","",OFFSET('Sanitation Data'!$I$32,0,10*ROW('Sanitation Data'!I127)))</f>
        <v/>
      </c>
      <c r="DO133" s="392" t="str">
        <f ca="1">+IF(OFFSET('Hygiene Data'!$D$11,0,10*ROW('Hygiene Data'!D127))="","",OFFSET('Hygiene Data'!$D$11,0,10*ROW('Hygiene Data'!D127)))</f>
        <v/>
      </c>
      <c r="DP133" s="392" t="str">
        <f ca="1">+IF(OFFSET('Hygiene Data'!$D$12,0,10*ROW('Hygiene Data'!D127))="","",OFFSET('Hygiene Data'!$D$12,0,10*ROW('Hygiene Data'!D127)))</f>
        <v/>
      </c>
      <c r="DQ133" s="392" t="str">
        <f ca="1">+IF(OFFSET('Hygiene Data'!$D$13,0,10*ROW('Hygiene Data'!D127))="","",OFFSET('Hygiene Data'!$D$13,0,10*ROW('Hygiene Data'!D127)))</f>
        <v/>
      </c>
      <c r="DR133" s="392" t="str">
        <f ca="1">+IF(OFFSET('Hygiene Data'!$E$11,0,10*ROW('Hygiene Data'!E127))="","",OFFSET('Hygiene Data'!$E$11,0,10*ROW('Hygiene Data'!E127)))</f>
        <v/>
      </c>
      <c r="DS133" s="392" t="str">
        <f ca="1">+IF(OFFSET('Hygiene Data'!$E$12,0,10*ROW('Hygiene Data'!E127))="","",OFFSET('Hygiene Data'!$E$12,0,10*ROW('Hygiene Data'!E127)))</f>
        <v/>
      </c>
      <c r="DT133" s="392" t="str">
        <f ca="1">+IF(OFFSET('Hygiene Data'!$E$13,0,10*ROW('Hygiene Data'!E127))="","",OFFSET('Hygiene Data'!$E$13,0,10*ROW('Hygiene Data'!E127)))</f>
        <v/>
      </c>
      <c r="DU133" s="392" t="str">
        <f ca="1">+IF(OFFSET('Hygiene Data'!$F$11,0,10*ROW('Hygiene Data'!F127))="","",OFFSET('Hygiene Data'!$F$11,0,10*ROW('Hygiene Data'!F127)))</f>
        <v/>
      </c>
      <c r="DV133" s="392" t="str">
        <f ca="1">+IF(OFFSET('Hygiene Data'!$F$12,0,10*ROW('Hygiene Data'!F127))="","",OFFSET('Hygiene Data'!$F$12,0,10*ROW('Hygiene Data'!F127)))</f>
        <v/>
      </c>
      <c r="DW133" s="392" t="str">
        <f ca="1">+IF(OFFSET('Hygiene Data'!$F$13,0,10*ROW('Hygiene Data'!F127))="","",OFFSET('Hygiene Data'!$F$13,0,10*ROW('Hygiene Data'!F127)))</f>
        <v/>
      </c>
      <c r="DX133" s="392" t="str">
        <f ca="1">+IF(OFFSET('Hygiene Data'!$G$11,0,10*ROW('Hygiene Data'!G127))="","",OFFSET('Hygiene Data'!$G$11,0,10*ROW('Hygiene Data'!G127)))</f>
        <v/>
      </c>
      <c r="DY133" s="392" t="str">
        <f ca="1">+IF(OFFSET('Hygiene Data'!$G$12,0,10*ROW('Hygiene Data'!G127))="","",OFFSET('Hygiene Data'!$G$12,0,10*ROW('Hygiene Data'!G127)))</f>
        <v/>
      </c>
      <c r="DZ133" s="392" t="str">
        <f ca="1">+IF(OFFSET('Hygiene Data'!$G$13,0,10*ROW('Hygiene Data'!G127))="","",OFFSET('Hygiene Data'!$G$13,0,10*ROW('Hygiene Data'!G127)))</f>
        <v/>
      </c>
      <c r="EA133" s="392" t="str">
        <f ca="1">+IF(OFFSET('Hygiene Data'!$H$11,0,10*ROW('Hygiene Data'!H127))="","",OFFSET('Hygiene Data'!$H$11,0,10*ROW('Hygiene Data'!H127)))</f>
        <v/>
      </c>
      <c r="EB133" s="392" t="str">
        <f ca="1">+IF(OFFSET('Hygiene Data'!$H$12,0,10*ROW('Hygiene Data'!H127))="","",OFFSET('Hygiene Data'!$H$12,0,10*ROW('Hygiene Data'!H127)))</f>
        <v/>
      </c>
      <c r="EC133" s="392" t="str">
        <f ca="1">+IF(OFFSET('Hygiene Data'!$H$13,0,10*ROW('Hygiene Data'!H127))="","",OFFSET('Hygiene Data'!$H$13,0,10*ROW('Hygiene Data'!H127)))</f>
        <v/>
      </c>
      <c r="ED133" s="392" t="str">
        <f ca="1">+IF(OFFSET('Hygiene Data'!$I$11,0,10*ROW('Hygiene Data'!I127))="","",OFFSET('Hygiene Data'!$I$11,0,10*ROW('Hygiene Data'!I127)))</f>
        <v/>
      </c>
      <c r="EE133" s="392" t="str">
        <f ca="1">+IF(OFFSET('Hygiene Data'!$I$12,0,10*ROW('Hygiene Data'!I127))="","",OFFSET('Hygiene Data'!$I$12,0,10*ROW('Hygiene Data'!I127)))</f>
        <v/>
      </c>
      <c r="EF133" s="392" t="str">
        <f ca="1">+IF(OFFSET('Hygiene Data'!$I$13,0,10*ROW('Hygiene Data'!I127))="","",OFFSET('Hygiene Data'!$I$13,0,10*ROW('Hygiene Data'!I127)))</f>
        <v/>
      </c>
    </row>
    <row r="134" spans="1:136" x14ac:dyDescent="0.25">
      <c r="A134" s="501" t="str">
        <f ca="1">+IF(OFFSET('Water Data'!$B$2,0,10*ROW('Water Data'!E128))="","",OFFSET('Water Data'!$B$2,0,10*ROW('Water Data'!E128)))</f>
        <v/>
      </c>
      <c r="B134" s="50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8" t="str">
        <f t="shared" ca="1" si="1"/>
        <v/>
      </c>
      <c r="D134" s="52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2" t="str">
        <f ca="1">+IF(OFFSET('Water Data'!$D$27,0,10*ROW('Water Data'!D128))="","",OFFSET('Water Data'!$D$27,0,10*ROW('Water Data'!D128)))</f>
        <v/>
      </c>
      <c r="BT134" s="392" t="str">
        <f ca="1">+IF(OFFSET('Water Data'!$D$28,0,10*ROW('Water Data'!D128))="","",OFFSET('Water Data'!$D$28,0,10*ROW('Water Data'!D128)))</f>
        <v/>
      </c>
      <c r="BU134" s="392" t="str">
        <f ca="1">+IF(OFFSET('Water Data'!$D$29,0,10*ROW('Water Data'!D128))="","",OFFSET('Water Data'!$D$29,0,10*ROW('Water Data'!D128)))</f>
        <v/>
      </c>
      <c r="BV134" s="392" t="str">
        <f ca="1">+IF(OFFSET('Water Data'!$E$27,0,10*ROW('Water Data'!E128))="","",OFFSET('Water Data'!$E$27,0,10*ROW('Water Data'!E128)))</f>
        <v/>
      </c>
      <c r="BW134" s="392" t="str">
        <f ca="1">+IF(OFFSET('Water Data'!$E$28,0,10*ROW('Water Data'!E128))="","",OFFSET('Water Data'!$E$28,0,10*ROW('Water Data'!E128)))</f>
        <v/>
      </c>
      <c r="BX134" s="392" t="str">
        <f ca="1">+IF(OFFSET('Water Data'!$E$29,0,10*ROW('Water Data'!E128))="","",OFFSET('Water Data'!$E$29,0,10*ROW('Water Data'!E128)))</f>
        <v/>
      </c>
      <c r="BY134" s="392" t="str">
        <f ca="1">+IF(OFFSET('Water Data'!$F$27,0,10*ROW('Water Data'!F128))="","",OFFSET('Water Data'!$F$27,0,10*ROW('Water Data'!F128)))</f>
        <v/>
      </c>
      <c r="BZ134" s="392" t="str">
        <f ca="1">+IF(OFFSET('Water Data'!$F$28,0,10*ROW('Water Data'!F128))="","",OFFSET('Water Data'!$F$28,0,10*ROW('Water Data'!F128)))</f>
        <v/>
      </c>
      <c r="CA134" s="392" t="str">
        <f ca="1">+IF(OFFSET('Water Data'!$F$29,0,10*ROW('Water Data'!F128))="","",OFFSET('Water Data'!$F$29,0,10*ROW('Water Data'!F128)))</f>
        <v/>
      </c>
      <c r="CB134" s="392" t="str">
        <f ca="1">+IF(OFFSET('Water Data'!$G$27,0,10*ROW('Water Data'!G128))="","",OFFSET('Water Data'!$G$27,0,10*ROW('Water Data'!G128)))</f>
        <v/>
      </c>
      <c r="CC134" s="392" t="str">
        <f ca="1">+IF(OFFSET('Water Data'!$G$28,0,10*ROW('Water Data'!G128))="","",OFFSET('Water Data'!$G$28,0,10*ROW('Water Data'!G128)))</f>
        <v/>
      </c>
      <c r="CD134" s="392" t="str">
        <f ca="1">+IF(OFFSET('Water Data'!$G$29,0,10*ROW('Water Data'!G128))="","",OFFSET('Water Data'!$G$29,0,10*ROW('Water Data'!G128)))</f>
        <v/>
      </c>
      <c r="CE134" s="392" t="str">
        <f ca="1">+IF(OFFSET('Water Data'!$H$27,0,10*ROW('Water Data'!H128))="","",OFFSET('Water Data'!$H$27,0,10*ROW('Water Data'!H128)))</f>
        <v/>
      </c>
      <c r="CF134" s="392" t="str">
        <f ca="1">+IF(OFFSET('Water Data'!$H$28,0,10*ROW('Water Data'!H128))="","",OFFSET('Water Data'!$H$28,0,10*ROW('Water Data'!H128)))</f>
        <v/>
      </c>
      <c r="CG134" s="392" t="str">
        <f ca="1">+IF(OFFSET('Water Data'!$H$29,0,10*ROW('Water Data'!H128))="","",OFFSET('Water Data'!$H$29,0,10*ROW('Water Data'!H128)))</f>
        <v/>
      </c>
      <c r="CH134" s="392" t="str">
        <f ca="1">+IF(OFFSET('Water Data'!$I$27,0,10*ROW('Water Data'!I128))="","",OFFSET('Water Data'!$I$27,0,10*ROW('Water Data'!I128)))</f>
        <v/>
      </c>
      <c r="CI134" s="392" t="str">
        <f ca="1">+IF(OFFSET('Water Data'!$I$28,0,10*ROW('Water Data'!I128))="","",OFFSET('Water Data'!$I$28,0,10*ROW('Water Data'!I128)))</f>
        <v/>
      </c>
      <c r="CJ134" s="392" t="str">
        <f ca="1">+IF(OFFSET('Water Data'!$I$29,0,10*ROW('Water Data'!I128))="","",OFFSET('Water Data'!$I$29,0,10*ROW('Water Data'!I128)))</f>
        <v/>
      </c>
      <c r="CK134" s="392" t="str">
        <f ca="1">+IF(OFFSET('Sanitation Data'!$D$28,0,10*ROW('Sanitation Data'!D128))="","",OFFSET('Sanitation Data'!$D$28,0,10*ROW('Sanitation Data'!D128)))</f>
        <v/>
      </c>
      <c r="CL134" s="392" t="str">
        <f ca="1">+IF(OFFSET('Sanitation Data'!$D$29,0,10*ROW('Sanitation Data'!D128))="","",OFFSET('Sanitation Data'!$D$29,0,10*ROW('Sanitation Data'!D128)))</f>
        <v/>
      </c>
      <c r="CM134" s="392" t="str">
        <f ca="1">+IF(OFFSET('Sanitation Data'!$D$30,0,10*ROW('Sanitation Data'!D128))="","",OFFSET('Sanitation Data'!$D$30,0,10*ROW('Sanitation Data'!D128)))</f>
        <v/>
      </c>
      <c r="CN134" s="392" t="str">
        <f ca="1">+IF(OFFSET('Sanitation Data'!$D$31,0,10*ROW('Sanitation Data'!D128))="","",OFFSET('Sanitation Data'!$D$31,0,10*ROW('Sanitation Data'!D128)))</f>
        <v/>
      </c>
      <c r="CO134" s="392" t="str">
        <f ca="1">+IF(OFFSET('Sanitation Data'!$D$32,0,10*ROW('Sanitation Data'!D128))="","",OFFSET('Sanitation Data'!$D$32,0,10*ROW('Sanitation Data'!D128)))</f>
        <v/>
      </c>
      <c r="CP134" s="392" t="str">
        <f ca="1">+IF(OFFSET('Sanitation Data'!$E$28,0,10*ROW('Sanitation Data'!E128))="","",OFFSET('Sanitation Data'!$E$28,0,10*ROW('Sanitation Data'!E128)))</f>
        <v/>
      </c>
      <c r="CQ134" s="392" t="str">
        <f ca="1">+IF(OFFSET('Sanitation Data'!$E$29,0,10*ROW('Sanitation Data'!E128))="","",OFFSET('Sanitation Data'!$E$29,0,10*ROW('Sanitation Data'!E128)))</f>
        <v/>
      </c>
      <c r="CR134" s="392" t="str">
        <f ca="1">+IF(OFFSET('Sanitation Data'!$E$30,0,10*ROW('Sanitation Data'!E128))="","",OFFSET('Sanitation Data'!$E$30,0,10*ROW('Sanitation Data'!E128)))</f>
        <v/>
      </c>
      <c r="CS134" s="392" t="str">
        <f ca="1">+IF(OFFSET('Sanitation Data'!$E$31,0,10*ROW('Sanitation Data'!E128))="","",OFFSET('Sanitation Data'!$E$31,0,10*ROW('Sanitation Data'!E128)))</f>
        <v/>
      </c>
      <c r="CT134" s="392" t="str">
        <f ca="1">+IF(OFFSET('Sanitation Data'!$E$32,0,10*ROW('Sanitation Data'!E128))="","",OFFSET('Sanitation Data'!$E$32,0,10*ROW('Sanitation Data'!E128)))</f>
        <v/>
      </c>
      <c r="CU134" s="392" t="str">
        <f ca="1">+IF(OFFSET('Sanitation Data'!$F$28,0,10*ROW('Sanitation Data'!F128))="","",OFFSET('Sanitation Data'!$F$28,0,10*ROW('Sanitation Data'!F128)))</f>
        <v/>
      </c>
      <c r="CV134" s="392" t="str">
        <f ca="1">+IF(OFFSET('Sanitation Data'!$F$29,0,10*ROW('Sanitation Data'!F128))="","",OFFSET('Sanitation Data'!$F$29,0,10*ROW('Sanitation Data'!F128)))</f>
        <v/>
      </c>
      <c r="CW134" s="392" t="str">
        <f ca="1">+IF(OFFSET('Sanitation Data'!$F$30,0,10*ROW('Sanitation Data'!F128))="","",OFFSET('Sanitation Data'!$F$30,0,10*ROW('Sanitation Data'!F128)))</f>
        <v/>
      </c>
      <c r="CX134" s="392" t="str">
        <f ca="1">+IF(OFFSET('Sanitation Data'!$F$31,0,10*ROW('Sanitation Data'!F128))="","",OFFSET('Sanitation Data'!$F$31,0,10*ROW('Sanitation Data'!F128)))</f>
        <v/>
      </c>
      <c r="CY134" s="392" t="str">
        <f ca="1">+IF(OFFSET('Sanitation Data'!$F$32,0,10*ROW('Sanitation Data'!F128))="","",OFFSET('Sanitation Data'!$F$32,0,10*ROW('Sanitation Data'!F128)))</f>
        <v/>
      </c>
      <c r="CZ134" s="392" t="str">
        <f ca="1">+IF(OFFSET('Sanitation Data'!$G$28,0,10*ROW('Sanitation Data'!G128))="","",OFFSET('Sanitation Data'!$G$28,0,10*ROW('Sanitation Data'!G128)))</f>
        <v/>
      </c>
      <c r="DA134" s="392" t="str">
        <f ca="1">+IF(OFFSET('Sanitation Data'!$G$29,0,10*ROW('Sanitation Data'!G128))="","",OFFSET('Sanitation Data'!$G$29,0,10*ROW('Sanitation Data'!G128)))</f>
        <v/>
      </c>
      <c r="DB134" s="392" t="str">
        <f ca="1">+IF(OFFSET('Sanitation Data'!$G$30,0,10*ROW('Sanitation Data'!G128))="","",OFFSET('Sanitation Data'!$G$30,0,10*ROW('Sanitation Data'!G128)))</f>
        <v/>
      </c>
      <c r="DC134" s="392" t="str">
        <f ca="1">+IF(OFFSET('Sanitation Data'!$G$31,0,10*ROW('Sanitation Data'!G128))="","",OFFSET('Sanitation Data'!$G$31,0,10*ROW('Sanitation Data'!G128)))</f>
        <v/>
      </c>
      <c r="DD134" s="392" t="str">
        <f ca="1">+IF(OFFSET('Sanitation Data'!$G$32,0,10*ROW('Sanitation Data'!G128))="","",OFFSET('Sanitation Data'!$G$32,0,10*ROW('Sanitation Data'!G128)))</f>
        <v/>
      </c>
      <c r="DE134" s="392" t="str">
        <f ca="1">+IF(OFFSET('Sanitation Data'!$H$28,0,10*ROW('Sanitation Data'!H128))="","",OFFSET('Sanitation Data'!$H$28,0,10*ROW('Sanitation Data'!H128)))</f>
        <v/>
      </c>
      <c r="DF134" s="392" t="str">
        <f ca="1">+IF(OFFSET('Sanitation Data'!$H$29,0,10*ROW('Sanitation Data'!H128))="","",OFFSET('Sanitation Data'!$H$29,0,10*ROW('Sanitation Data'!H128)))</f>
        <v/>
      </c>
      <c r="DG134" s="392" t="str">
        <f ca="1">+IF(OFFSET('Sanitation Data'!$H$30,0,10*ROW('Sanitation Data'!H128))="","",OFFSET('Sanitation Data'!$H$30,0,10*ROW('Sanitation Data'!H128)))</f>
        <v/>
      </c>
      <c r="DH134" s="392" t="str">
        <f ca="1">+IF(OFFSET('Sanitation Data'!$H$31,0,10*ROW('Sanitation Data'!H128))="","",OFFSET('Sanitation Data'!$H$31,0,10*ROW('Sanitation Data'!H128)))</f>
        <v/>
      </c>
      <c r="DI134" s="392" t="str">
        <f ca="1">+IF(OFFSET('Sanitation Data'!$H$32,0,10*ROW('Sanitation Data'!H128))="","",OFFSET('Sanitation Data'!$H$32,0,10*ROW('Sanitation Data'!H128)))</f>
        <v/>
      </c>
      <c r="DJ134" s="392" t="str">
        <f ca="1">+IF(OFFSET('Sanitation Data'!$I$28,0,10*ROW('Sanitation Data'!I128))="","",OFFSET('Sanitation Data'!$I$28,0,10*ROW('Sanitation Data'!I128)))</f>
        <v/>
      </c>
      <c r="DK134" s="392" t="str">
        <f ca="1">+IF(OFFSET('Sanitation Data'!$I$29,0,10*ROW('Sanitation Data'!I128))="","",OFFSET('Sanitation Data'!$I$29,0,10*ROW('Sanitation Data'!I128)))</f>
        <v/>
      </c>
      <c r="DL134" s="392" t="str">
        <f ca="1">+IF(OFFSET('Sanitation Data'!$I$30,0,10*ROW('Sanitation Data'!I128))="","",OFFSET('Sanitation Data'!$I$30,0,10*ROW('Sanitation Data'!I128)))</f>
        <v/>
      </c>
      <c r="DM134" s="392" t="str">
        <f ca="1">+IF(OFFSET('Sanitation Data'!$I$31,0,10*ROW('Sanitation Data'!I128))="","",OFFSET('Sanitation Data'!$I$31,0,10*ROW('Sanitation Data'!I128)))</f>
        <v/>
      </c>
      <c r="DN134" s="392" t="str">
        <f ca="1">+IF(OFFSET('Sanitation Data'!$I$32,0,10*ROW('Sanitation Data'!I128))="","",OFFSET('Sanitation Data'!$I$32,0,10*ROW('Sanitation Data'!I128)))</f>
        <v/>
      </c>
      <c r="DO134" s="392" t="str">
        <f ca="1">+IF(OFFSET('Hygiene Data'!$D$11,0,10*ROW('Hygiene Data'!D128))="","",OFFSET('Hygiene Data'!$D$11,0,10*ROW('Hygiene Data'!D128)))</f>
        <v/>
      </c>
      <c r="DP134" s="392" t="str">
        <f ca="1">+IF(OFFSET('Hygiene Data'!$D$12,0,10*ROW('Hygiene Data'!D128))="","",OFFSET('Hygiene Data'!$D$12,0,10*ROW('Hygiene Data'!D128)))</f>
        <v/>
      </c>
      <c r="DQ134" s="392" t="str">
        <f ca="1">+IF(OFFSET('Hygiene Data'!$D$13,0,10*ROW('Hygiene Data'!D128))="","",OFFSET('Hygiene Data'!$D$13,0,10*ROW('Hygiene Data'!D128)))</f>
        <v/>
      </c>
      <c r="DR134" s="392" t="str">
        <f ca="1">+IF(OFFSET('Hygiene Data'!$E$11,0,10*ROW('Hygiene Data'!E128))="","",OFFSET('Hygiene Data'!$E$11,0,10*ROW('Hygiene Data'!E128)))</f>
        <v/>
      </c>
      <c r="DS134" s="392" t="str">
        <f ca="1">+IF(OFFSET('Hygiene Data'!$E$12,0,10*ROW('Hygiene Data'!E128))="","",OFFSET('Hygiene Data'!$E$12,0,10*ROW('Hygiene Data'!E128)))</f>
        <v/>
      </c>
      <c r="DT134" s="392" t="str">
        <f ca="1">+IF(OFFSET('Hygiene Data'!$E$13,0,10*ROW('Hygiene Data'!E128))="","",OFFSET('Hygiene Data'!$E$13,0,10*ROW('Hygiene Data'!E128)))</f>
        <v/>
      </c>
      <c r="DU134" s="392" t="str">
        <f ca="1">+IF(OFFSET('Hygiene Data'!$F$11,0,10*ROW('Hygiene Data'!F128))="","",OFFSET('Hygiene Data'!$F$11,0,10*ROW('Hygiene Data'!F128)))</f>
        <v/>
      </c>
      <c r="DV134" s="392" t="str">
        <f ca="1">+IF(OFFSET('Hygiene Data'!$F$12,0,10*ROW('Hygiene Data'!F128))="","",OFFSET('Hygiene Data'!$F$12,0,10*ROW('Hygiene Data'!F128)))</f>
        <v/>
      </c>
      <c r="DW134" s="392" t="str">
        <f ca="1">+IF(OFFSET('Hygiene Data'!$F$13,0,10*ROW('Hygiene Data'!F128))="","",OFFSET('Hygiene Data'!$F$13,0,10*ROW('Hygiene Data'!F128)))</f>
        <v/>
      </c>
      <c r="DX134" s="392" t="str">
        <f ca="1">+IF(OFFSET('Hygiene Data'!$G$11,0,10*ROW('Hygiene Data'!G128))="","",OFFSET('Hygiene Data'!$G$11,0,10*ROW('Hygiene Data'!G128)))</f>
        <v/>
      </c>
      <c r="DY134" s="392" t="str">
        <f ca="1">+IF(OFFSET('Hygiene Data'!$G$12,0,10*ROW('Hygiene Data'!G128))="","",OFFSET('Hygiene Data'!$G$12,0,10*ROW('Hygiene Data'!G128)))</f>
        <v/>
      </c>
      <c r="DZ134" s="392" t="str">
        <f ca="1">+IF(OFFSET('Hygiene Data'!$G$13,0,10*ROW('Hygiene Data'!G128))="","",OFFSET('Hygiene Data'!$G$13,0,10*ROW('Hygiene Data'!G128)))</f>
        <v/>
      </c>
      <c r="EA134" s="392" t="str">
        <f ca="1">+IF(OFFSET('Hygiene Data'!$H$11,0,10*ROW('Hygiene Data'!H128))="","",OFFSET('Hygiene Data'!$H$11,0,10*ROW('Hygiene Data'!H128)))</f>
        <v/>
      </c>
      <c r="EB134" s="392" t="str">
        <f ca="1">+IF(OFFSET('Hygiene Data'!$H$12,0,10*ROW('Hygiene Data'!H128))="","",OFFSET('Hygiene Data'!$H$12,0,10*ROW('Hygiene Data'!H128)))</f>
        <v/>
      </c>
      <c r="EC134" s="392" t="str">
        <f ca="1">+IF(OFFSET('Hygiene Data'!$H$13,0,10*ROW('Hygiene Data'!H128))="","",OFFSET('Hygiene Data'!$H$13,0,10*ROW('Hygiene Data'!H128)))</f>
        <v/>
      </c>
      <c r="ED134" s="392" t="str">
        <f ca="1">+IF(OFFSET('Hygiene Data'!$I$11,0,10*ROW('Hygiene Data'!I128))="","",OFFSET('Hygiene Data'!$I$11,0,10*ROW('Hygiene Data'!I128)))</f>
        <v/>
      </c>
      <c r="EE134" s="392" t="str">
        <f ca="1">+IF(OFFSET('Hygiene Data'!$I$12,0,10*ROW('Hygiene Data'!I128))="","",OFFSET('Hygiene Data'!$I$12,0,10*ROW('Hygiene Data'!I128)))</f>
        <v/>
      </c>
      <c r="EF134" s="392" t="str">
        <f ca="1">+IF(OFFSET('Hygiene Data'!$I$13,0,10*ROW('Hygiene Data'!I128))="","",OFFSET('Hygiene Data'!$I$13,0,10*ROW('Hygiene Data'!I128)))</f>
        <v/>
      </c>
    </row>
    <row r="135" spans="1:136" x14ac:dyDescent="0.25">
      <c r="A135" s="501" t="str">
        <f ca="1">+IF(OFFSET('Water Data'!$B$2,0,10*ROW('Water Data'!E129))="","",OFFSET('Water Data'!$B$2,0,10*ROW('Water Data'!E129)))</f>
        <v/>
      </c>
      <c r="B135" s="50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8" t="str">
        <f t="shared" ref="C135:C198" ca="1" si="2">+IF(ISNUMBER(VALUE(MID(A135,5,4))), VALUE(MID(A135, 5,4)),"")</f>
        <v/>
      </c>
      <c r="D135" s="52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2" t="str">
        <f ca="1">+IF(OFFSET('Water Data'!$D$27,0,10*ROW('Water Data'!D129))="","",OFFSET('Water Data'!$D$27,0,10*ROW('Water Data'!D129)))</f>
        <v/>
      </c>
      <c r="BT135" s="392" t="str">
        <f ca="1">+IF(OFFSET('Water Data'!$D$28,0,10*ROW('Water Data'!D129))="","",OFFSET('Water Data'!$D$28,0,10*ROW('Water Data'!D129)))</f>
        <v/>
      </c>
      <c r="BU135" s="392" t="str">
        <f ca="1">+IF(OFFSET('Water Data'!$D$29,0,10*ROW('Water Data'!D129))="","",OFFSET('Water Data'!$D$29,0,10*ROW('Water Data'!D129)))</f>
        <v/>
      </c>
      <c r="BV135" s="392" t="str">
        <f ca="1">+IF(OFFSET('Water Data'!$E$27,0,10*ROW('Water Data'!E129))="","",OFFSET('Water Data'!$E$27,0,10*ROW('Water Data'!E129)))</f>
        <v/>
      </c>
      <c r="BW135" s="392" t="str">
        <f ca="1">+IF(OFFSET('Water Data'!$E$28,0,10*ROW('Water Data'!E129))="","",OFFSET('Water Data'!$E$28,0,10*ROW('Water Data'!E129)))</f>
        <v/>
      </c>
      <c r="BX135" s="392" t="str">
        <f ca="1">+IF(OFFSET('Water Data'!$E$29,0,10*ROW('Water Data'!E129))="","",OFFSET('Water Data'!$E$29,0,10*ROW('Water Data'!E129)))</f>
        <v/>
      </c>
      <c r="BY135" s="392" t="str">
        <f ca="1">+IF(OFFSET('Water Data'!$F$27,0,10*ROW('Water Data'!F129))="","",OFFSET('Water Data'!$F$27,0,10*ROW('Water Data'!F129)))</f>
        <v/>
      </c>
      <c r="BZ135" s="392" t="str">
        <f ca="1">+IF(OFFSET('Water Data'!$F$28,0,10*ROW('Water Data'!F129))="","",OFFSET('Water Data'!$F$28,0,10*ROW('Water Data'!F129)))</f>
        <v/>
      </c>
      <c r="CA135" s="392" t="str">
        <f ca="1">+IF(OFFSET('Water Data'!$F$29,0,10*ROW('Water Data'!F129))="","",OFFSET('Water Data'!$F$29,0,10*ROW('Water Data'!F129)))</f>
        <v/>
      </c>
      <c r="CB135" s="392" t="str">
        <f ca="1">+IF(OFFSET('Water Data'!$G$27,0,10*ROW('Water Data'!G129))="","",OFFSET('Water Data'!$G$27,0,10*ROW('Water Data'!G129)))</f>
        <v/>
      </c>
      <c r="CC135" s="392" t="str">
        <f ca="1">+IF(OFFSET('Water Data'!$G$28,0,10*ROW('Water Data'!G129))="","",OFFSET('Water Data'!$G$28,0,10*ROW('Water Data'!G129)))</f>
        <v/>
      </c>
      <c r="CD135" s="392" t="str">
        <f ca="1">+IF(OFFSET('Water Data'!$G$29,0,10*ROW('Water Data'!G129))="","",OFFSET('Water Data'!$G$29,0,10*ROW('Water Data'!G129)))</f>
        <v/>
      </c>
      <c r="CE135" s="392" t="str">
        <f ca="1">+IF(OFFSET('Water Data'!$H$27,0,10*ROW('Water Data'!H129))="","",OFFSET('Water Data'!$H$27,0,10*ROW('Water Data'!H129)))</f>
        <v/>
      </c>
      <c r="CF135" s="392" t="str">
        <f ca="1">+IF(OFFSET('Water Data'!$H$28,0,10*ROW('Water Data'!H129))="","",OFFSET('Water Data'!$H$28,0,10*ROW('Water Data'!H129)))</f>
        <v/>
      </c>
      <c r="CG135" s="392" t="str">
        <f ca="1">+IF(OFFSET('Water Data'!$H$29,0,10*ROW('Water Data'!H129))="","",OFFSET('Water Data'!$H$29,0,10*ROW('Water Data'!H129)))</f>
        <v/>
      </c>
      <c r="CH135" s="392" t="str">
        <f ca="1">+IF(OFFSET('Water Data'!$I$27,0,10*ROW('Water Data'!I129))="","",OFFSET('Water Data'!$I$27,0,10*ROW('Water Data'!I129)))</f>
        <v/>
      </c>
      <c r="CI135" s="392" t="str">
        <f ca="1">+IF(OFFSET('Water Data'!$I$28,0,10*ROW('Water Data'!I129))="","",OFFSET('Water Data'!$I$28,0,10*ROW('Water Data'!I129)))</f>
        <v/>
      </c>
      <c r="CJ135" s="392" t="str">
        <f ca="1">+IF(OFFSET('Water Data'!$I$29,0,10*ROW('Water Data'!I129))="","",OFFSET('Water Data'!$I$29,0,10*ROW('Water Data'!I129)))</f>
        <v/>
      </c>
      <c r="CK135" s="392" t="str">
        <f ca="1">+IF(OFFSET('Sanitation Data'!$D$28,0,10*ROW('Sanitation Data'!D129))="","",OFFSET('Sanitation Data'!$D$28,0,10*ROW('Sanitation Data'!D129)))</f>
        <v/>
      </c>
      <c r="CL135" s="392" t="str">
        <f ca="1">+IF(OFFSET('Sanitation Data'!$D$29,0,10*ROW('Sanitation Data'!D129))="","",OFFSET('Sanitation Data'!$D$29,0,10*ROW('Sanitation Data'!D129)))</f>
        <v/>
      </c>
      <c r="CM135" s="392" t="str">
        <f ca="1">+IF(OFFSET('Sanitation Data'!$D$30,0,10*ROW('Sanitation Data'!D129))="","",OFFSET('Sanitation Data'!$D$30,0,10*ROW('Sanitation Data'!D129)))</f>
        <v/>
      </c>
      <c r="CN135" s="392" t="str">
        <f ca="1">+IF(OFFSET('Sanitation Data'!$D$31,0,10*ROW('Sanitation Data'!D129))="","",OFFSET('Sanitation Data'!$D$31,0,10*ROW('Sanitation Data'!D129)))</f>
        <v/>
      </c>
      <c r="CO135" s="392" t="str">
        <f ca="1">+IF(OFFSET('Sanitation Data'!$D$32,0,10*ROW('Sanitation Data'!D129))="","",OFFSET('Sanitation Data'!$D$32,0,10*ROW('Sanitation Data'!D129)))</f>
        <v/>
      </c>
      <c r="CP135" s="392" t="str">
        <f ca="1">+IF(OFFSET('Sanitation Data'!$E$28,0,10*ROW('Sanitation Data'!E129))="","",OFFSET('Sanitation Data'!$E$28,0,10*ROW('Sanitation Data'!E129)))</f>
        <v/>
      </c>
      <c r="CQ135" s="392" t="str">
        <f ca="1">+IF(OFFSET('Sanitation Data'!$E$29,0,10*ROW('Sanitation Data'!E129))="","",OFFSET('Sanitation Data'!$E$29,0,10*ROW('Sanitation Data'!E129)))</f>
        <v/>
      </c>
      <c r="CR135" s="392" t="str">
        <f ca="1">+IF(OFFSET('Sanitation Data'!$E$30,0,10*ROW('Sanitation Data'!E129))="","",OFFSET('Sanitation Data'!$E$30,0,10*ROW('Sanitation Data'!E129)))</f>
        <v/>
      </c>
      <c r="CS135" s="392" t="str">
        <f ca="1">+IF(OFFSET('Sanitation Data'!$E$31,0,10*ROW('Sanitation Data'!E129))="","",OFFSET('Sanitation Data'!$E$31,0,10*ROW('Sanitation Data'!E129)))</f>
        <v/>
      </c>
      <c r="CT135" s="392" t="str">
        <f ca="1">+IF(OFFSET('Sanitation Data'!$E$32,0,10*ROW('Sanitation Data'!E129))="","",OFFSET('Sanitation Data'!$E$32,0,10*ROW('Sanitation Data'!E129)))</f>
        <v/>
      </c>
      <c r="CU135" s="392" t="str">
        <f ca="1">+IF(OFFSET('Sanitation Data'!$F$28,0,10*ROW('Sanitation Data'!F129))="","",OFFSET('Sanitation Data'!$F$28,0,10*ROW('Sanitation Data'!F129)))</f>
        <v/>
      </c>
      <c r="CV135" s="392" t="str">
        <f ca="1">+IF(OFFSET('Sanitation Data'!$F$29,0,10*ROW('Sanitation Data'!F129))="","",OFFSET('Sanitation Data'!$F$29,0,10*ROW('Sanitation Data'!F129)))</f>
        <v/>
      </c>
      <c r="CW135" s="392" t="str">
        <f ca="1">+IF(OFFSET('Sanitation Data'!$F$30,0,10*ROW('Sanitation Data'!F129))="","",OFFSET('Sanitation Data'!$F$30,0,10*ROW('Sanitation Data'!F129)))</f>
        <v/>
      </c>
      <c r="CX135" s="392" t="str">
        <f ca="1">+IF(OFFSET('Sanitation Data'!$F$31,0,10*ROW('Sanitation Data'!F129))="","",OFFSET('Sanitation Data'!$F$31,0,10*ROW('Sanitation Data'!F129)))</f>
        <v/>
      </c>
      <c r="CY135" s="392" t="str">
        <f ca="1">+IF(OFFSET('Sanitation Data'!$F$32,0,10*ROW('Sanitation Data'!F129))="","",OFFSET('Sanitation Data'!$F$32,0,10*ROW('Sanitation Data'!F129)))</f>
        <v/>
      </c>
      <c r="CZ135" s="392" t="str">
        <f ca="1">+IF(OFFSET('Sanitation Data'!$G$28,0,10*ROW('Sanitation Data'!G129))="","",OFFSET('Sanitation Data'!$G$28,0,10*ROW('Sanitation Data'!G129)))</f>
        <v/>
      </c>
      <c r="DA135" s="392" t="str">
        <f ca="1">+IF(OFFSET('Sanitation Data'!$G$29,0,10*ROW('Sanitation Data'!G129))="","",OFFSET('Sanitation Data'!$G$29,0,10*ROW('Sanitation Data'!G129)))</f>
        <v/>
      </c>
      <c r="DB135" s="392" t="str">
        <f ca="1">+IF(OFFSET('Sanitation Data'!$G$30,0,10*ROW('Sanitation Data'!G129))="","",OFFSET('Sanitation Data'!$G$30,0,10*ROW('Sanitation Data'!G129)))</f>
        <v/>
      </c>
      <c r="DC135" s="392" t="str">
        <f ca="1">+IF(OFFSET('Sanitation Data'!$G$31,0,10*ROW('Sanitation Data'!G129))="","",OFFSET('Sanitation Data'!$G$31,0,10*ROW('Sanitation Data'!G129)))</f>
        <v/>
      </c>
      <c r="DD135" s="392" t="str">
        <f ca="1">+IF(OFFSET('Sanitation Data'!$G$32,0,10*ROW('Sanitation Data'!G129))="","",OFFSET('Sanitation Data'!$G$32,0,10*ROW('Sanitation Data'!G129)))</f>
        <v/>
      </c>
      <c r="DE135" s="392" t="str">
        <f ca="1">+IF(OFFSET('Sanitation Data'!$H$28,0,10*ROW('Sanitation Data'!H129))="","",OFFSET('Sanitation Data'!$H$28,0,10*ROW('Sanitation Data'!H129)))</f>
        <v/>
      </c>
      <c r="DF135" s="392" t="str">
        <f ca="1">+IF(OFFSET('Sanitation Data'!$H$29,0,10*ROW('Sanitation Data'!H129))="","",OFFSET('Sanitation Data'!$H$29,0,10*ROW('Sanitation Data'!H129)))</f>
        <v/>
      </c>
      <c r="DG135" s="392" t="str">
        <f ca="1">+IF(OFFSET('Sanitation Data'!$H$30,0,10*ROW('Sanitation Data'!H129))="","",OFFSET('Sanitation Data'!$H$30,0,10*ROW('Sanitation Data'!H129)))</f>
        <v/>
      </c>
      <c r="DH135" s="392" t="str">
        <f ca="1">+IF(OFFSET('Sanitation Data'!$H$31,0,10*ROW('Sanitation Data'!H129))="","",OFFSET('Sanitation Data'!$H$31,0,10*ROW('Sanitation Data'!H129)))</f>
        <v/>
      </c>
      <c r="DI135" s="392" t="str">
        <f ca="1">+IF(OFFSET('Sanitation Data'!$H$32,0,10*ROW('Sanitation Data'!H129))="","",OFFSET('Sanitation Data'!$H$32,0,10*ROW('Sanitation Data'!H129)))</f>
        <v/>
      </c>
      <c r="DJ135" s="392" t="str">
        <f ca="1">+IF(OFFSET('Sanitation Data'!$I$28,0,10*ROW('Sanitation Data'!I129))="","",OFFSET('Sanitation Data'!$I$28,0,10*ROW('Sanitation Data'!I129)))</f>
        <v/>
      </c>
      <c r="DK135" s="392" t="str">
        <f ca="1">+IF(OFFSET('Sanitation Data'!$I$29,0,10*ROW('Sanitation Data'!I129))="","",OFFSET('Sanitation Data'!$I$29,0,10*ROW('Sanitation Data'!I129)))</f>
        <v/>
      </c>
      <c r="DL135" s="392" t="str">
        <f ca="1">+IF(OFFSET('Sanitation Data'!$I$30,0,10*ROW('Sanitation Data'!I129))="","",OFFSET('Sanitation Data'!$I$30,0,10*ROW('Sanitation Data'!I129)))</f>
        <v/>
      </c>
      <c r="DM135" s="392" t="str">
        <f ca="1">+IF(OFFSET('Sanitation Data'!$I$31,0,10*ROW('Sanitation Data'!I129))="","",OFFSET('Sanitation Data'!$I$31,0,10*ROW('Sanitation Data'!I129)))</f>
        <v/>
      </c>
      <c r="DN135" s="392" t="str">
        <f ca="1">+IF(OFFSET('Sanitation Data'!$I$32,0,10*ROW('Sanitation Data'!I129))="","",OFFSET('Sanitation Data'!$I$32,0,10*ROW('Sanitation Data'!I129)))</f>
        <v/>
      </c>
      <c r="DO135" s="392" t="str">
        <f ca="1">+IF(OFFSET('Hygiene Data'!$D$11,0,10*ROW('Hygiene Data'!D129))="","",OFFSET('Hygiene Data'!$D$11,0,10*ROW('Hygiene Data'!D129)))</f>
        <v/>
      </c>
      <c r="DP135" s="392" t="str">
        <f ca="1">+IF(OFFSET('Hygiene Data'!$D$12,0,10*ROW('Hygiene Data'!D129))="","",OFFSET('Hygiene Data'!$D$12,0,10*ROW('Hygiene Data'!D129)))</f>
        <v/>
      </c>
      <c r="DQ135" s="392" t="str">
        <f ca="1">+IF(OFFSET('Hygiene Data'!$D$13,0,10*ROW('Hygiene Data'!D129))="","",OFFSET('Hygiene Data'!$D$13,0,10*ROW('Hygiene Data'!D129)))</f>
        <v/>
      </c>
      <c r="DR135" s="392" t="str">
        <f ca="1">+IF(OFFSET('Hygiene Data'!$E$11,0,10*ROW('Hygiene Data'!E129))="","",OFFSET('Hygiene Data'!$E$11,0,10*ROW('Hygiene Data'!E129)))</f>
        <v/>
      </c>
      <c r="DS135" s="392" t="str">
        <f ca="1">+IF(OFFSET('Hygiene Data'!$E$12,0,10*ROW('Hygiene Data'!E129))="","",OFFSET('Hygiene Data'!$E$12,0,10*ROW('Hygiene Data'!E129)))</f>
        <v/>
      </c>
      <c r="DT135" s="392" t="str">
        <f ca="1">+IF(OFFSET('Hygiene Data'!$E$13,0,10*ROW('Hygiene Data'!E129))="","",OFFSET('Hygiene Data'!$E$13,0,10*ROW('Hygiene Data'!E129)))</f>
        <v/>
      </c>
      <c r="DU135" s="392" t="str">
        <f ca="1">+IF(OFFSET('Hygiene Data'!$F$11,0,10*ROW('Hygiene Data'!F129))="","",OFFSET('Hygiene Data'!$F$11,0,10*ROW('Hygiene Data'!F129)))</f>
        <v/>
      </c>
      <c r="DV135" s="392" t="str">
        <f ca="1">+IF(OFFSET('Hygiene Data'!$F$12,0,10*ROW('Hygiene Data'!F129))="","",OFFSET('Hygiene Data'!$F$12,0,10*ROW('Hygiene Data'!F129)))</f>
        <v/>
      </c>
      <c r="DW135" s="392" t="str">
        <f ca="1">+IF(OFFSET('Hygiene Data'!$F$13,0,10*ROW('Hygiene Data'!F129))="","",OFFSET('Hygiene Data'!$F$13,0,10*ROW('Hygiene Data'!F129)))</f>
        <v/>
      </c>
      <c r="DX135" s="392" t="str">
        <f ca="1">+IF(OFFSET('Hygiene Data'!$G$11,0,10*ROW('Hygiene Data'!G129))="","",OFFSET('Hygiene Data'!$G$11,0,10*ROW('Hygiene Data'!G129)))</f>
        <v/>
      </c>
      <c r="DY135" s="392" t="str">
        <f ca="1">+IF(OFFSET('Hygiene Data'!$G$12,0,10*ROW('Hygiene Data'!G129))="","",OFFSET('Hygiene Data'!$G$12,0,10*ROW('Hygiene Data'!G129)))</f>
        <v/>
      </c>
      <c r="DZ135" s="392" t="str">
        <f ca="1">+IF(OFFSET('Hygiene Data'!$G$13,0,10*ROW('Hygiene Data'!G129))="","",OFFSET('Hygiene Data'!$G$13,0,10*ROW('Hygiene Data'!G129)))</f>
        <v/>
      </c>
      <c r="EA135" s="392" t="str">
        <f ca="1">+IF(OFFSET('Hygiene Data'!$H$11,0,10*ROW('Hygiene Data'!H129))="","",OFFSET('Hygiene Data'!$H$11,0,10*ROW('Hygiene Data'!H129)))</f>
        <v/>
      </c>
      <c r="EB135" s="392" t="str">
        <f ca="1">+IF(OFFSET('Hygiene Data'!$H$12,0,10*ROW('Hygiene Data'!H129))="","",OFFSET('Hygiene Data'!$H$12,0,10*ROW('Hygiene Data'!H129)))</f>
        <v/>
      </c>
      <c r="EC135" s="392" t="str">
        <f ca="1">+IF(OFFSET('Hygiene Data'!$H$13,0,10*ROW('Hygiene Data'!H129))="","",OFFSET('Hygiene Data'!$H$13,0,10*ROW('Hygiene Data'!H129)))</f>
        <v/>
      </c>
      <c r="ED135" s="392" t="str">
        <f ca="1">+IF(OFFSET('Hygiene Data'!$I$11,0,10*ROW('Hygiene Data'!I129))="","",OFFSET('Hygiene Data'!$I$11,0,10*ROW('Hygiene Data'!I129)))</f>
        <v/>
      </c>
      <c r="EE135" s="392" t="str">
        <f ca="1">+IF(OFFSET('Hygiene Data'!$I$12,0,10*ROW('Hygiene Data'!I129))="","",OFFSET('Hygiene Data'!$I$12,0,10*ROW('Hygiene Data'!I129)))</f>
        <v/>
      </c>
      <c r="EF135" s="392" t="str">
        <f ca="1">+IF(OFFSET('Hygiene Data'!$I$13,0,10*ROW('Hygiene Data'!I129))="","",OFFSET('Hygiene Data'!$I$13,0,10*ROW('Hygiene Data'!I129)))</f>
        <v/>
      </c>
    </row>
    <row r="136" spans="1:136" x14ac:dyDescent="0.25">
      <c r="A136" s="501" t="str">
        <f ca="1">+IF(OFFSET('Water Data'!$B$2,0,10*ROW('Water Data'!E130))="","",OFFSET('Water Data'!$B$2,0,10*ROW('Water Data'!E130)))</f>
        <v/>
      </c>
      <c r="B136" s="50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8" t="str">
        <f t="shared" ca="1" si="2"/>
        <v/>
      </c>
      <c r="D136" s="52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2" t="str">
        <f ca="1">+IF(OFFSET('Water Data'!$D$27,0,10*ROW('Water Data'!D130))="","",OFFSET('Water Data'!$D$27,0,10*ROW('Water Data'!D130)))</f>
        <v/>
      </c>
      <c r="BT136" s="392" t="str">
        <f ca="1">+IF(OFFSET('Water Data'!$D$28,0,10*ROW('Water Data'!D130))="","",OFFSET('Water Data'!$D$28,0,10*ROW('Water Data'!D130)))</f>
        <v/>
      </c>
      <c r="BU136" s="392" t="str">
        <f ca="1">+IF(OFFSET('Water Data'!$D$29,0,10*ROW('Water Data'!D130))="","",OFFSET('Water Data'!$D$29,0,10*ROW('Water Data'!D130)))</f>
        <v/>
      </c>
      <c r="BV136" s="392" t="str">
        <f ca="1">+IF(OFFSET('Water Data'!$E$27,0,10*ROW('Water Data'!E130))="","",OFFSET('Water Data'!$E$27,0,10*ROW('Water Data'!E130)))</f>
        <v/>
      </c>
      <c r="BW136" s="392" t="str">
        <f ca="1">+IF(OFFSET('Water Data'!$E$28,0,10*ROW('Water Data'!E130))="","",OFFSET('Water Data'!$E$28,0,10*ROW('Water Data'!E130)))</f>
        <v/>
      </c>
      <c r="BX136" s="392" t="str">
        <f ca="1">+IF(OFFSET('Water Data'!$E$29,0,10*ROW('Water Data'!E130))="","",OFFSET('Water Data'!$E$29,0,10*ROW('Water Data'!E130)))</f>
        <v/>
      </c>
      <c r="BY136" s="392" t="str">
        <f ca="1">+IF(OFFSET('Water Data'!$F$27,0,10*ROW('Water Data'!F130))="","",OFFSET('Water Data'!$F$27,0,10*ROW('Water Data'!F130)))</f>
        <v/>
      </c>
      <c r="BZ136" s="392" t="str">
        <f ca="1">+IF(OFFSET('Water Data'!$F$28,0,10*ROW('Water Data'!F130))="","",OFFSET('Water Data'!$F$28,0,10*ROW('Water Data'!F130)))</f>
        <v/>
      </c>
      <c r="CA136" s="392" t="str">
        <f ca="1">+IF(OFFSET('Water Data'!$F$29,0,10*ROW('Water Data'!F130))="","",OFFSET('Water Data'!$F$29,0,10*ROW('Water Data'!F130)))</f>
        <v/>
      </c>
      <c r="CB136" s="392" t="str">
        <f ca="1">+IF(OFFSET('Water Data'!$G$27,0,10*ROW('Water Data'!G130))="","",OFFSET('Water Data'!$G$27,0,10*ROW('Water Data'!G130)))</f>
        <v/>
      </c>
      <c r="CC136" s="392" t="str">
        <f ca="1">+IF(OFFSET('Water Data'!$G$28,0,10*ROW('Water Data'!G130))="","",OFFSET('Water Data'!$G$28,0,10*ROW('Water Data'!G130)))</f>
        <v/>
      </c>
      <c r="CD136" s="392" t="str">
        <f ca="1">+IF(OFFSET('Water Data'!$G$29,0,10*ROW('Water Data'!G130))="","",OFFSET('Water Data'!$G$29,0,10*ROW('Water Data'!G130)))</f>
        <v/>
      </c>
      <c r="CE136" s="392" t="str">
        <f ca="1">+IF(OFFSET('Water Data'!$H$27,0,10*ROW('Water Data'!H130))="","",OFFSET('Water Data'!$H$27,0,10*ROW('Water Data'!H130)))</f>
        <v/>
      </c>
      <c r="CF136" s="392" t="str">
        <f ca="1">+IF(OFFSET('Water Data'!$H$28,0,10*ROW('Water Data'!H130))="","",OFFSET('Water Data'!$H$28,0,10*ROW('Water Data'!H130)))</f>
        <v/>
      </c>
      <c r="CG136" s="392" t="str">
        <f ca="1">+IF(OFFSET('Water Data'!$H$29,0,10*ROW('Water Data'!H130))="","",OFFSET('Water Data'!$H$29,0,10*ROW('Water Data'!H130)))</f>
        <v/>
      </c>
      <c r="CH136" s="392" t="str">
        <f ca="1">+IF(OFFSET('Water Data'!$I$27,0,10*ROW('Water Data'!I130))="","",OFFSET('Water Data'!$I$27,0,10*ROW('Water Data'!I130)))</f>
        <v/>
      </c>
      <c r="CI136" s="392" t="str">
        <f ca="1">+IF(OFFSET('Water Data'!$I$28,0,10*ROW('Water Data'!I130))="","",OFFSET('Water Data'!$I$28,0,10*ROW('Water Data'!I130)))</f>
        <v/>
      </c>
      <c r="CJ136" s="392" t="str">
        <f ca="1">+IF(OFFSET('Water Data'!$I$29,0,10*ROW('Water Data'!I130))="","",OFFSET('Water Data'!$I$29,0,10*ROW('Water Data'!I130)))</f>
        <v/>
      </c>
      <c r="CK136" s="392" t="str">
        <f ca="1">+IF(OFFSET('Sanitation Data'!$D$28,0,10*ROW('Sanitation Data'!D130))="","",OFFSET('Sanitation Data'!$D$28,0,10*ROW('Sanitation Data'!D130)))</f>
        <v/>
      </c>
      <c r="CL136" s="392" t="str">
        <f ca="1">+IF(OFFSET('Sanitation Data'!$D$29,0,10*ROW('Sanitation Data'!D130))="","",OFFSET('Sanitation Data'!$D$29,0,10*ROW('Sanitation Data'!D130)))</f>
        <v/>
      </c>
      <c r="CM136" s="392" t="str">
        <f ca="1">+IF(OFFSET('Sanitation Data'!$D$30,0,10*ROW('Sanitation Data'!D130))="","",OFFSET('Sanitation Data'!$D$30,0,10*ROW('Sanitation Data'!D130)))</f>
        <v/>
      </c>
      <c r="CN136" s="392" t="str">
        <f ca="1">+IF(OFFSET('Sanitation Data'!$D$31,0,10*ROW('Sanitation Data'!D130))="","",OFFSET('Sanitation Data'!$D$31,0,10*ROW('Sanitation Data'!D130)))</f>
        <v/>
      </c>
      <c r="CO136" s="392" t="str">
        <f ca="1">+IF(OFFSET('Sanitation Data'!$D$32,0,10*ROW('Sanitation Data'!D130))="","",OFFSET('Sanitation Data'!$D$32,0,10*ROW('Sanitation Data'!D130)))</f>
        <v/>
      </c>
      <c r="CP136" s="392" t="str">
        <f ca="1">+IF(OFFSET('Sanitation Data'!$E$28,0,10*ROW('Sanitation Data'!E130))="","",OFFSET('Sanitation Data'!$E$28,0,10*ROW('Sanitation Data'!E130)))</f>
        <v/>
      </c>
      <c r="CQ136" s="392" t="str">
        <f ca="1">+IF(OFFSET('Sanitation Data'!$E$29,0,10*ROW('Sanitation Data'!E130))="","",OFFSET('Sanitation Data'!$E$29,0,10*ROW('Sanitation Data'!E130)))</f>
        <v/>
      </c>
      <c r="CR136" s="392" t="str">
        <f ca="1">+IF(OFFSET('Sanitation Data'!$E$30,0,10*ROW('Sanitation Data'!E130))="","",OFFSET('Sanitation Data'!$E$30,0,10*ROW('Sanitation Data'!E130)))</f>
        <v/>
      </c>
      <c r="CS136" s="392" t="str">
        <f ca="1">+IF(OFFSET('Sanitation Data'!$E$31,0,10*ROW('Sanitation Data'!E130))="","",OFFSET('Sanitation Data'!$E$31,0,10*ROW('Sanitation Data'!E130)))</f>
        <v/>
      </c>
      <c r="CT136" s="392" t="str">
        <f ca="1">+IF(OFFSET('Sanitation Data'!$E$32,0,10*ROW('Sanitation Data'!E130))="","",OFFSET('Sanitation Data'!$E$32,0,10*ROW('Sanitation Data'!E130)))</f>
        <v/>
      </c>
      <c r="CU136" s="392" t="str">
        <f ca="1">+IF(OFFSET('Sanitation Data'!$F$28,0,10*ROW('Sanitation Data'!F130))="","",OFFSET('Sanitation Data'!$F$28,0,10*ROW('Sanitation Data'!F130)))</f>
        <v/>
      </c>
      <c r="CV136" s="392" t="str">
        <f ca="1">+IF(OFFSET('Sanitation Data'!$F$29,0,10*ROW('Sanitation Data'!F130))="","",OFFSET('Sanitation Data'!$F$29,0,10*ROW('Sanitation Data'!F130)))</f>
        <v/>
      </c>
      <c r="CW136" s="392" t="str">
        <f ca="1">+IF(OFFSET('Sanitation Data'!$F$30,0,10*ROW('Sanitation Data'!F130))="","",OFFSET('Sanitation Data'!$F$30,0,10*ROW('Sanitation Data'!F130)))</f>
        <v/>
      </c>
      <c r="CX136" s="392" t="str">
        <f ca="1">+IF(OFFSET('Sanitation Data'!$F$31,0,10*ROW('Sanitation Data'!F130))="","",OFFSET('Sanitation Data'!$F$31,0,10*ROW('Sanitation Data'!F130)))</f>
        <v/>
      </c>
      <c r="CY136" s="392" t="str">
        <f ca="1">+IF(OFFSET('Sanitation Data'!$F$32,0,10*ROW('Sanitation Data'!F130))="","",OFFSET('Sanitation Data'!$F$32,0,10*ROW('Sanitation Data'!F130)))</f>
        <v/>
      </c>
      <c r="CZ136" s="392" t="str">
        <f ca="1">+IF(OFFSET('Sanitation Data'!$G$28,0,10*ROW('Sanitation Data'!G130))="","",OFFSET('Sanitation Data'!$G$28,0,10*ROW('Sanitation Data'!G130)))</f>
        <v/>
      </c>
      <c r="DA136" s="392" t="str">
        <f ca="1">+IF(OFFSET('Sanitation Data'!$G$29,0,10*ROW('Sanitation Data'!G130))="","",OFFSET('Sanitation Data'!$G$29,0,10*ROW('Sanitation Data'!G130)))</f>
        <v/>
      </c>
      <c r="DB136" s="392" t="str">
        <f ca="1">+IF(OFFSET('Sanitation Data'!$G$30,0,10*ROW('Sanitation Data'!G130))="","",OFFSET('Sanitation Data'!$G$30,0,10*ROW('Sanitation Data'!G130)))</f>
        <v/>
      </c>
      <c r="DC136" s="392" t="str">
        <f ca="1">+IF(OFFSET('Sanitation Data'!$G$31,0,10*ROW('Sanitation Data'!G130))="","",OFFSET('Sanitation Data'!$G$31,0,10*ROW('Sanitation Data'!G130)))</f>
        <v/>
      </c>
      <c r="DD136" s="392" t="str">
        <f ca="1">+IF(OFFSET('Sanitation Data'!$G$32,0,10*ROW('Sanitation Data'!G130))="","",OFFSET('Sanitation Data'!$G$32,0,10*ROW('Sanitation Data'!G130)))</f>
        <v/>
      </c>
      <c r="DE136" s="392" t="str">
        <f ca="1">+IF(OFFSET('Sanitation Data'!$H$28,0,10*ROW('Sanitation Data'!H130))="","",OFFSET('Sanitation Data'!$H$28,0,10*ROW('Sanitation Data'!H130)))</f>
        <v/>
      </c>
      <c r="DF136" s="392" t="str">
        <f ca="1">+IF(OFFSET('Sanitation Data'!$H$29,0,10*ROW('Sanitation Data'!H130))="","",OFFSET('Sanitation Data'!$H$29,0,10*ROW('Sanitation Data'!H130)))</f>
        <v/>
      </c>
      <c r="DG136" s="392" t="str">
        <f ca="1">+IF(OFFSET('Sanitation Data'!$H$30,0,10*ROW('Sanitation Data'!H130))="","",OFFSET('Sanitation Data'!$H$30,0,10*ROW('Sanitation Data'!H130)))</f>
        <v/>
      </c>
      <c r="DH136" s="392" t="str">
        <f ca="1">+IF(OFFSET('Sanitation Data'!$H$31,0,10*ROW('Sanitation Data'!H130))="","",OFFSET('Sanitation Data'!$H$31,0,10*ROW('Sanitation Data'!H130)))</f>
        <v/>
      </c>
      <c r="DI136" s="392" t="str">
        <f ca="1">+IF(OFFSET('Sanitation Data'!$H$32,0,10*ROW('Sanitation Data'!H130))="","",OFFSET('Sanitation Data'!$H$32,0,10*ROW('Sanitation Data'!H130)))</f>
        <v/>
      </c>
      <c r="DJ136" s="392" t="str">
        <f ca="1">+IF(OFFSET('Sanitation Data'!$I$28,0,10*ROW('Sanitation Data'!I130))="","",OFFSET('Sanitation Data'!$I$28,0,10*ROW('Sanitation Data'!I130)))</f>
        <v/>
      </c>
      <c r="DK136" s="392" t="str">
        <f ca="1">+IF(OFFSET('Sanitation Data'!$I$29,0,10*ROW('Sanitation Data'!I130))="","",OFFSET('Sanitation Data'!$I$29,0,10*ROW('Sanitation Data'!I130)))</f>
        <v/>
      </c>
      <c r="DL136" s="392" t="str">
        <f ca="1">+IF(OFFSET('Sanitation Data'!$I$30,0,10*ROW('Sanitation Data'!I130))="","",OFFSET('Sanitation Data'!$I$30,0,10*ROW('Sanitation Data'!I130)))</f>
        <v/>
      </c>
      <c r="DM136" s="392" t="str">
        <f ca="1">+IF(OFFSET('Sanitation Data'!$I$31,0,10*ROW('Sanitation Data'!I130))="","",OFFSET('Sanitation Data'!$I$31,0,10*ROW('Sanitation Data'!I130)))</f>
        <v/>
      </c>
      <c r="DN136" s="392" t="str">
        <f ca="1">+IF(OFFSET('Sanitation Data'!$I$32,0,10*ROW('Sanitation Data'!I130))="","",OFFSET('Sanitation Data'!$I$32,0,10*ROW('Sanitation Data'!I130)))</f>
        <v/>
      </c>
      <c r="DO136" s="392" t="str">
        <f ca="1">+IF(OFFSET('Hygiene Data'!$D$11,0,10*ROW('Hygiene Data'!D130))="","",OFFSET('Hygiene Data'!$D$11,0,10*ROW('Hygiene Data'!D130)))</f>
        <v/>
      </c>
      <c r="DP136" s="392" t="str">
        <f ca="1">+IF(OFFSET('Hygiene Data'!$D$12,0,10*ROW('Hygiene Data'!D130))="","",OFFSET('Hygiene Data'!$D$12,0,10*ROW('Hygiene Data'!D130)))</f>
        <v/>
      </c>
      <c r="DQ136" s="392" t="str">
        <f ca="1">+IF(OFFSET('Hygiene Data'!$D$13,0,10*ROW('Hygiene Data'!D130))="","",OFFSET('Hygiene Data'!$D$13,0,10*ROW('Hygiene Data'!D130)))</f>
        <v/>
      </c>
      <c r="DR136" s="392" t="str">
        <f ca="1">+IF(OFFSET('Hygiene Data'!$E$11,0,10*ROW('Hygiene Data'!E130))="","",OFFSET('Hygiene Data'!$E$11,0,10*ROW('Hygiene Data'!E130)))</f>
        <v/>
      </c>
      <c r="DS136" s="392" t="str">
        <f ca="1">+IF(OFFSET('Hygiene Data'!$E$12,0,10*ROW('Hygiene Data'!E130))="","",OFFSET('Hygiene Data'!$E$12,0,10*ROW('Hygiene Data'!E130)))</f>
        <v/>
      </c>
      <c r="DT136" s="392" t="str">
        <f ca="1">+IF(OFFSET('Hygiene Data'!$E$13,0,10*ROW('Hygiene Data'!E130))="","",OFFSET('Hygiene Data'!$E$13,0,10*ROW('Hygiene Data'!E130)))</f>
        <v/>
      </c>
      <c r="DU136" s="392" t="str">
        <f ca="1">+IF(OFFSET('Hygiene Data'!$F$11,0,10*ROW('Hygiene Data'!F130))="","",OFFSET('Hygiene Data'!$F$11,0,10*ROW('Hygiene Data'!F130)))</f>
        <v/>
      </c>
      <c r="DV136" s="392" t="str">
        <f ca="1">+IF(OFFSET('Hygiene Data'!$F$12,0,10*ROW('Hygiene Data'!F130))="","",OFFSET('Hygiene Data'!$F$12,0,10*ROW('Hygiene Data'!F130)))</f>
        <v/>
      </c>
      <c r="DW136" s="392" t="str">
        <f ca="1">+IF(OFFSET('Hygiene Data'!$F$13,0,10*ROW('Hygiene Data'!F130))="","",OFFSET('Hygiene Data'!$F$13,0,10*ROW('Hygiene Data'!F130)))</f>
        <v/>
      </c>
      <c r="DX136" s="392" t="str">
        <f ca="1">+IF(OFFSET('Hygiene Data'!$G$11,0,10*ROW('Hygiene Data'!G130))="","",OFFSET('Hygiene Data'!$G$11,0,10*ROW('Hygiene Data'!G130)))</f>
        <v/>
      </c>
      <c r="DY136" s="392" t="str">
        <f ca="1">+IF(OFFSET('Hygiene Data'!$G$12,0,10*ROW('Hygiene Data'!G130))="","",OFFSET('Hygiene Data'!$G$12,0,10*ROW('Hygiene Data'!G130)))</f>
        <v/>
      </c>
      <c r="DZ136" s="392" t="str">
        <f ca="1">+IF(OFFSET('Hygiene Data'!$G$13,0,10*ROW('Hygiene Data'!G130))="","",OFFSET('Hygiene Data'!$G$13,0,10*ROW('Hygiene Data'!G130)))</f>
        <v/>
      </c>
      <c r="EA136" s="392" t="str">
        <f ca="1">+IF(OFFSET('Hygiene Data'!$H$11,0,10*ROW('Hygiene Data'!H130))="","",OFFSET('Hygiene Data'!$H$11,0,10*ROW('Hygiene Data'!H130)))</f>
        <v/>
      </c>
      <c r="EB136" s="392" t="str">
        <f ca="1">+IF(OFFSET('Hygiene Data'!$H$12,0,10*ROW('Hygiene Data'!H130))="","",OFFSET('Hygiene Data'!$H$12,0,10*ROW('Hygiene Data'!H130)))</f>
        <v/>
      </c>
      <c r="EC136" s="392" t="str">
        <f ca="1">+IF(OFFSET('Hygiene Data'!$H$13,0,10*ROW('Hygiene Data'!H130))="","",OFFSET('Hygiene Data'!$H$13,0,10*ROW('Hygiene Data'!H130)))</f>
        <v/>
      </c>
      <c r="ED136" s="392" t="str">
        <f ca="1">+IF(OFFSET('Hygiene Data'!$I$11,0,10*ROW('Hygiene Data'!I130))="","",OFFSET('Hygiene Data'!$I$11,0,10*ROW('Hygiene Data'!I130)))</f>
        <v/>
      </c>
      <c r="EE136" s="392" t="str">
        <f ca="1">+IF(OFFSET('Hygiene Data'!$I$12,0,10*ROW('Hygiene Data'!I130))="","",OFFSET('Hygiene Data'!$I$12,0,10*ROW('Hygiene Data'!I130)))</f>
        <v/>
      </c>
      <c r="EF136" s="392" t="str">
        <f ca="1">+IF(OFFSET('Hygiene Data'!$I$13,0,10*ROW('Hygiene Data'!I130))="","",OFFSET('Hygiene Data'!$I$13,0,10*ROW('Hygiene Data'!I130)))</f>
        <v/>
      </c>
    </row>
    <row r="137" spans="1:136" x14ac:dyDescent="0.25">
      <c r="A137" s="501" t="str">
        <f ca="1">+IF(OFFSET('Water Data'!$B$2,0,10*ROW('Water Data'!E131))="","",OFFSET('Water Data'!$B$2,0,10*ROW('Water Data'!E131)))</f>
        <v/>
      </c>
      <c r="B137" s="50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8" t="str">
        <f t="shared" ca="1" si="2"/>
        <v/>
      </c>
      <c r="D137" s="52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2" t="str">
        <f ca="1">+IF(OFFSET('Water Data'!$D$27,0,10*ROW('Water Data'!D131))="","",OFFSET('Water Data'!$D$27,0,10*ROW('Water Data'!D131)))</f>
        <v/>
      </c>
      <c r="BT137" s="392" t="str">
        <f ca="1">+IF(OFFSET('Water Data'!$D$28,0,10*ROW('Water Data'!D131))="","",OFFSET('Water Data'!$D$28,0,10*ROW('Water Data'!D131)))</f>
        <v/>
      </c>
      <c r="BU137" s="392" t="str">
        <f ca="1">+IF(OFFSET('Water Data'!$D$29,0,10*ROW('Water Data'!D131))="","",OFFSET('Water Data'!$D$29,0,10*ROW('Water Data'!D131)))</f>
        <v/>
      </c>
      <c r="BV137" s="392" t="str">
        <f ca="1">+IF(OFFSET('Water Data'!$E$27,0,10*ROW('Water Data'!E131))="","",OFFSET('Water Data'!$E$27,0,10*ROW('Water Data'!E131)))</f>
        <v/>
      </c>
      <c r="BW137" s="392" t="str">
        <f ca="1">+IF(OFFSET('Water Data'!$E$28,0,10*ROW('Water Data'!E131))="","",OFFSET('Water Data'!$E$28,0,10*ROW('Water Data'!E131)))</f>
        <v/>
      </c>
      <c r="BX137" s="392" t="str">
        <f ca="1">+IF(OFFSET('Water Data'!$E$29,0,10*ROW('Water Data'!E131))="","",OFFSET('Water Data'!$E$29,0,10*ROW('Water Data'!E131)))</f>
        <v/>
      </c>
      <c r="BY137" s="392" t="str">
        <f ca="1">+IF(OFFSET('Water Data'!$F$27,0,10*ROW('Water Data'!F131))="","",OFFSET('Water Data'!$F$27,0,10*ROW('Water Data'!F131)))</f>
        <v/>
      </c>
      <c r="BZ137" s="392" t="str">
        <f ca="1">+IF(OFFSET('Water Data'!$F$28,0,10*ROW('Water Data'!F131))="","",OFFSET('Water Data'!$F$28,0,10*ROW('Water Data'!F131)))</f>
        <v/>
      </c>
      <c r="CA137" s="392" t="str">
        <f ca="1">+IF(OFFSET('Water Data'!$F$29,0,10*ROW('Water Data'!F131))="","",OFFSET('Water Data'!$F$29,0,10*ROW('Water Data'!F131)))</f>
        <v/>
      </c>
      <c r="CB137" s="392" t="str">
        <f ca="1">+IF(OFFSET('Water Data'!$G$27,0,10*ROW('Water Data'!G131))="","",OFFSET('Water Data'!$G$27,0,10*ROW('Water Data'!G131)))</f>
        <v/>
      </c>
      <c r="CC137" s="392" t="str">
        <f ca="1">+IF(OFFSET('Water Data'!$G$28,0,10*ROW('Water Data'!G131))="","",OFFSET('Water Data'!$G$28,0,10*ROW('Water Data'!G131)))</f>
        <v/>
      </c>
      <c r="CD137" s="392" t="str">
        <f ca="1">+IF(OFFSET('Water Data'!$G$29,0,10*ROW('Water Data'!G131))="","",OFFSET('Water Data'!$G$29,0,10*ROW('Water Data'!G131)))</f>
        <v/>
      </c>
      <c r="CE137" s="392" t="str">
        <f ca="1">+IF(OFFSET('Water Data'!$H$27,0,10*ROW('Water Data'!H131))="","",OFFSET('Water Data'!$H$27,0,10*ROW('Water Data'!H131)))</f>
        <v/>
      </c>
      <c r="CF137" s="392" t="str">
        <f ca="1">+IF(OFFSET('Water Data'!$H$28,0,10*ROW('Water Data'!H131))="","",OFFSET('Water Data'!$H$28,0,10*ROW('Water Data'!H131)))</f>
        <v/>
      </c>
      <c r="CG137" s="392" t="str">
        <f ca="1">+IF(OFFSET('Water Data'!$H$29,0,10*ROW('Water Data'!H131))="","",OFFSET('Water Data'!$H$29,0,10*ROW('Water Data'!H131)))</f>
        <v/>
      </c>
      <c r="CH137" s="392" t="str">
        <f ca="1">+IF(OFFSET('Water Data'!$I$27,0,10*ROW('Water Data'!I131))="","",OFFSET('Water Data'!$I$27,0,10*ROW('Water Data'!I131)))</f>
        <v/>
      </c>
      <c r="CI137" s="392" t="str">
        <f ca="1">+IF(OFFSET('Water Data'!$I$28,0,10*ROW('Water Data'!I131))="","",OFFSET('Water Data'!$I$28,0,10*ROW('Water Data'!I131)))</f>
        <v/>
      </c>
      <c r="CJ137" s="392" t="str">
        <f ca="1">+IF(OFFSET('Water Data'!$I$29,0,10*ROW('Water Data'!I131))="","",OFFSET('Water Data'!$I$29,0,10*ROW('Water Data'!I131)))</f>
        <v/>
      </c>
      <c r="CK137" s="392" t="str">
        <f ca="1">+IF(OFFSET('Sanitation Data'!$D$28,0,10*ROW('Sanitation Data'!D131))="","",OFFSET('Sanitation Data'!$D$28,0,10*ROW('Sanitation Data'!D131)))</f>
        <v/>
      </c>
      <c r="CL137" s="392" t="str">
        <f ca="1">+IF(OFFSET('Sanitation Data'!$D$29,0,10*ROW('Sanitation Data'!D131))="","",OFFSET('Sanitation Data'!$D$29,0,10*ROW('Sanitation Data'!D131)))</f>
        <v/>
      </c>
      <c r="CM137" s="392" t="str">
        <f ca="1">+IF(OFFSET('Sanitation Data'!$D$30,0,10*ROW('Sanitation Data'!D131))="","",OFFSET('Sanitation Data'!$D$30,0,10*ROW('Sanitation Data'!D131)))</f>
        <v/>
      </c>
      <c r="CN137" s="392" t="str">
        <f ca="1">+IF(OFFSET('Sanitation Data'!$D$31,0,10*ROW('Sanitation Data'!D131))="","",OFFSET('Sanitation Data'!$D$31,0,10*ROW('Sanitation Data'!D131)))</f>
        <v/>
      </c>
      <c r="CO137" s="392" t="str">
        <f ca="1">+IF(OFFSET('Sanitation Data'!$D$32,0,10*ROW('Sanitation Data'!D131))="","",OFFSET('Sanitation Data'!$D$32,0,10*ROW('Sanitation Data'!D131)))</f>
        <v/>
      </c>
      <c r="CP137" s="392" t="str">
        <f ca="1">+IF(OFFSET('Sanitation Data'!$E$28,0,10*ROW('Sanitation Data'!E131))="","",OFFSET('Sanitation Data'!$E$28,0,10*ROW('Sanitation Data'!E131)))</f>
        <v/>
      </c>
      <c r="CQ137" s="392" t="str">
        <f ca="1">+IF(OFFSET('Sanitation Data'!$E$29,0,10*ROW('Sanitation Data'!E131))="","",OFFSET('Sanitation Data'!$E$29,0,10*ROW('Sanitation Data'!E131)))</f>
        <v/>
      </c>
      <c r="CR137" s="392" t="str">
        <f ca="1">+IF(OFFSET('Sanitation Data'!$E$30,0,10*ROW('Sanitation Data'!E131))="","",OFFSET('Sanitation Data'!$E$30,0,10*ROW('Sanitation Data'!E131)))</f>
        <v/>
      </c>
      <c r="CS137" s="392" t="str">
        <f ca="1">+IF(OFFSET('Sanitation Data'!$E$31,0,10*ROW('Sanitation Data'!E131))="","",OFFSET('Sanitation Data'!$E$31,0,10*ROW('Sanitation Data'!E131)))</f>
        <v/>
      </c>
      <c r="CT137" s="392" t="str">
        <f ca="1">+IF(OFFSET('Sanitation Data'!$E$32,0,10*ROW('Sanitation Data'!E131))="","",OFFSET('Sanitation Data'!$E$32,0,10*ROW('Sanitation Data'!E131)))</f>
        <v/>
      </c>
      <c r="CU137" s="392" t="str">
        <f ca="1">+IF(OFFSET('Sanitation Data'!$F$28,0,10*ROW('Sanitation Data'!F131))="","",OFFSET('Sanitation Data'!$F$28,0,10*ROW('Sanitation Data'!F131)))</f>
        <v/>
      </c>
      <c r="CV137" s="392" t="str">
        <f ca="1">+IF(OFFSET('Sanitation Data'!$F$29,0,10*ROW('Sanitation Data'!F131))="","",OFFSET('Sanitation Data'!$F$29,0,10*ROW('Sanitation Data'!F131)))</f>
        <v/>
      </c>
      <c r="CW137" s="392" t="str">
        <f ca="1">+IF(OFFSET('Sanitation Data'!$F$30,0,10*ROW('Sanitation Data'!F131))="","",OFFSET('Sanitation Data'!$F$30,0,10*ROW('Sanitation Data'!F131)))</f>
        <v/>
      </c>
      <c r="CX137" s="392" t="str">
        <f ca="1">+IF(OFFSET('Sanitation Data'!$F$31,0,10*ROW('Sanitation Data'!F131))="","",OFFSET('Sanitation Data'!$F$31,0,10*ROW('Sanitation Data'!F131)))</f>
        <v/>
      </c>
      <c r="CY137" s="392" t="str">
        <f ca="1">+IF(OFFSET('Sanitation Data'!$F$32,0,10*ROW('Sanitation Data'!F131))="","",OFFSET('Sanitation Data'!$F$32,0,10*ROW('Sanitation Data'!F131)))</f>
        <v/>
      </c>
      <c r="CZ137" s="392" t="str">
        <f ca="1">+IF(OFFSET('Sanitation Data'!$G$28,0,10*ROW('Sanitation Data'!G131))="","",OFFSET('Sanitation Data'!$G$28,0,10*ROW('Sanitation Data'!G131)))</f>
        <v/>
      </c>
      <c r="DA137" s="392" t="str">
        <f ca="1">+IF(OFFSET('Sanitation Data'!$G$29,0,10*ROW('Sanitation Data'!G131))="","",OFFSET('Sanitation Data'!$G$29,0,10*ROW('Sanitation Data'!G131)))</f>
        <v/>
      </c>
      <c r="DB137" s="392" t="str">
        <f ca="1">+IF(OFFSET('Sanitation Data'!$G$30,0,10*ROW('Sanitation Data'!G131))="","",OFFSET('Sanitation Data'!$G$30,0,10*ROW('Sanitation Data'!G131)))</f>
        <v/>
      </c>
      <c r="DC137" s="392" t="str">
        <f ca="1">+IF(OFFSET('Sanitation Data'!$G$31,0,10*ROW('Sanitation Data'!G131))="","",OFFSET('Sanitation Data'!$G$31,0,10*ROW('Sanitation Data'!G131)))</f>
        <v/>
      </c>
      <c r="DD137" s="392" t="str">
        <f ca="1">+IF(OFFSET('Sanitation Data'!$G$32,0,10*ROW('Sanitation Data'!G131))="","",OFFSET('Sanitation Data'!$G$32,0,10*ROW('Sanitation Data'!G131)))</f>
        <v/>
      </c>
      <c r="DE137" s="392" t="str">
        <f ca="1">+IF(OFFSET('Sanitation Data'!$H$28,0,10*ROW('Sanitation Data'!H131))="","",OFFSET('Sanitation Data'!$H$28,0,10*ROW('Sanitation Data'!H131)))</f>
        <v/>
      </c>
      <c r="DF137" s="392" t="str">
        <f ca="1">+IF(OFFSET('Sanitation Data'!$H$29,0,10*ROW('Sanitation Data'!H131))="","",OFFSET('Sanitation Data'!$H$29,0,10*ROW('Sanitation Data'!H131)))</f>
        <v/>
      </c>
      <c r="DG137" s="392" t="str">
        <f ca="1">+IF(OFFSET('Sanitation Data'!$H$30,0,10*ROW('Sanitation Data'!H131))="","",OFFSET('Sanitation Data'!$H$30,0,10*ROW('Sanitation Data'!H131)))</f>
        <v/>
      </c>
      <c r="DH137" s="392" t="str">
        <f ca="1">+IF(OFFSET('Sanitation Data'!$H$31,0,10*ROW('Sanitation Data'!H131))="","",OFFSET('Sanitation Data'!$H$31,0,10*ROW('Sanitation Data'!H131)))</f>
        <v/>
      </c>
      <c r="DI137" s="392" t="str">
        <f ca="1">+IF(OFFSET('Sanitation Data'!$H$32,0,10*ROW('Sanitation Data'!H131))="","",OFFSET('Sanitation Data'!$H$32,0,10*ROW('Sanitation Data'!H131)))</f>
        <v/>
      </c>
      <c r="DJ137" s="392" t="str">
        <f ca="1">+IF(OFFSET('Sanitation Data'!$I$28,0,10*ROW('Sanitation Data'!I131))="","",OFFSET('Sanitation Data'!$I$28,0,10*ROW('Sanitation Data'!I131)))</f>
        <v/>
      </c>
      <c r="DK137" s="392" t="str">
        <f ca="1">+IF(OFFSET('Sanitation Data'!$I$29,0,10*ROW('Sanitation Data'!I131))="","",OFFSET('Sanitation Data'!$I$29,0,10*ROW('Sanitation Data'!I131)))</f>
        <v/>
      </c>
      <c r="DL137" s="392" t="str">
        <f ca="1">+IF(OFFSET('Sanitation Data'!$I$30,0,10*ROW('Sanitation Data'!I131))="","",OFFSET('Sanitation Data'!$I$30,0,10*ROW('Sanitation Data'!I131)))</f>
        <v/>
      </c>
      <c r="DM137" s="392" t="str">
        <f ca="1">+IF(OFFSET('Sanitation Data'!$I$31,0,10*ROW('Sanitation Data'!I131))="","",OFFSET('Sanitation Data'!$I$31,0,10*ROW('Sanitation Data'!I131)))</f>
        <v/>
      </c>
      <c r="DN137" s="392" t="str">
        <f ca="1">+IF(OFFSET('Sanitation Data'!$I$32,0,10*ROW('Sanitation Data'!I131))="","",OFFSET('Sanitation Data'!$I$32,0,10*ROW('Sanitation Data'!I131)))</f>
        <v/>
      </c>
      <c r="DO137" s="392" t="str">
        <f ca="1">+IF(OFFSET('Hygiene Data'!$D$11,0,10*ROW('Hygiene Data'!D131))="","",OFFSET('Hygiene Data'!$D$11,0,10*ROW('Hygiene Data'!D131)))</f>
        <v/>
      </c>
      <c r="DP137" s="392" t="str">
        <f ca="1">+IF(OFFSET('Hygiene Data'!$D$12,0,10*ROW('Hygiene Data'!D131))="","",OFFSET('Hygiene Data'!$D$12,0,10*ROW('Hygiene Data'!D131)))</f>
        <v/>
      </c>
      <c r="DQ137" s="392" t="str">
        <f ca="1">+IF(OFFSET('Hygiene Data'!$D$13,0,10*ROW('Hygiene Data'!D131))="","",OFFSET('Hygiene Data'!$D$13,0,10*ROW('Hygiene Data'!D131)))</f>
        <v/>
      </c>
      <c r="DR137" s="392" t="str">
        <f ca="1">+IF(OFFSET('Hygiene Data'!$E$11,0,10*ROW('Hygiene Data'!E131))="","",OFFSET('Hygiene Data'!$E$11,0,10*ROW('Hygiene Data'!E131)))</f>
        <v/>
      </c>
      <c r="DS137" s="392" t="str">
        <f ca="1">+IF(OFFSET('Hygiene Data'!$E$12,0,10*ROW('Hygiene Data'!E131))="","",OFFSET('Hygiene Data'!$E$12,0,10*ROW('Hygiene Data'!E131)))</f>
        <v/>
      </c>
      <c r="DT137" s="392" t="str">
        <f ca="1">+IF(OFFSET('Hygiene Data'!$E$13,0,10*ROW('Hygiene Data'!E131))="","",OFFSET('Hygiene Data'!$E$13,0,10*ROW('Hygiene Data'!E131)))</f>
        <v/>
      </c>
      <c r="DU137" s="392" t="str">
        <f ca="1">+IF(OFFSET('Hygiene Data'!$F$11,0,10*ROW('Hygiene Data'!F131))="","",OFFSET('Hygiene Data'!$F$11,0,10*ROW('Hygiene Data'!F131)))</f>
        <v/>
      </c>
      <c r="DV137" s="392" t="str">
        <f ca="1">+IF(OFFSET('Hygiene Data'!$F$12,0,10*ROW('Hygiene Data'!F131))="","",OFFSET('Hygiene Data'!$F$12,0,10*ROW('Hygiene Data'!F131)))</f>
        <v/>
      </c>
      <c r="DW137" s="392" t="str">
        <f ca="1">+IF(OFFSET('Hygiene Data'!$F$13,0,10*ROW('Hygiene Data'!F131))="","",OFFSET('Hygiene Data'!$F$13,0,10*ROW('Hygiene Data'!F131)))</f>
        <v/>
      </c>
      <c r="DX137" s="392" t="str">
        <f ca="1">+IF(OFFSET('Hygiene Data'!$G$11,0,10*ROW('Hygiene Data'!G131))="","",OFFSET('Hygiene Data'!$G$11,0,10*ROW('Hygiene Data'!G131)))</f>
        <v/>
      </c>
      <c r="DY137" s="392" t="str">
        <f ca="1">+IF(OFFSET('Hygiene Data'!$G$12,0,10*ROW('Hygiene Data'!G131))="","",OFFSET('Hygiene Data'!$G$12,0,10*ROW('Hygiene Data'!G131)))</f>
        <v/>
      </c>
      <c r="DZ137" s="392" t="str">
        <f ca="1">+IF(OFFSET('Hygiene Data'!$G$13,0,10*ROW('Hygiene Data'!G131))="","",OFFSET('Hygiene Data'!$G$13,0,10*ROW('Hygiene Data'!G131)))</f>
        <v/>
      </c>
      <c r="EA137" s="392" t="str">
        <f ca="1">+IF(OFFSET('Hygiene Data'!$H$11,0,10*ROW('Hygiene Data'!H131))="","",OFFSET('Hygiene Data'!$H$11,0,10*ROW('Hygiene Data'!H131)))</f>
        <v/>
      </c>
      <c r="EB137" s="392" t="str">
        <f ca="1">+IF(OFFSET('Hygiene Data'!$H$12,0,10*ROW('Hygiene Data'!H131))="","",OFFSET('Hygiene Data'!$H$12,0,10*ROW('Hygiene Data'!H131)))</f>
        <v/>
      </c>
      <c r="EC137" s="392" t="str">
        <f ca="1">+IF(OFFSET('Hygiene Data'!$H$13,0,10*ROW('Hygiene Data'!H131))="","",OFFSET('Hygiene Data'!$H$13,0,10*ROW('Hygiene Data'!H131)))</f>
        <v/>
      </c>
      <c r="ED137" s="392" t="str">
        <f ca="1">+IF(OFFSET('Hygiene Data'!$I$11,0,10*ROW('Hygiene Data'!I131))="","",OFFSET('Hygiene Data'!$I$11,0,10*ROW('Hygiene Data'!I131)))</f>
        <v/>
      </c>
      <c r="EE137" s="392" t="str">
        <f ca="1">+IF(OFFSET('Hygiene Data'!$I$12,0,10*ROW('Hygiene Data'!I131))="","",OFFSET('Hygiene Data'!$I$12,0,10*ROW('Hygiene Data'!I131)))</f>
        <v/>
      </c>
      <c r="EF137" s="392" t="str">
        <f ca="1">+IF(OFFSET('Hygiene Data'!$I$13,0,10*ROW('Hygiene Data'!I131))="","",OFFSET('Hygiene Data'!$I$13,0,10*ROW('Hygiene Data'!I131)))</f>
        <v/>
      </c>
    </row>
    <row r="138" spans="1:136" x14ac:dyDescent="0.25">
      <c r="A138" s="501" t="str">
        <f ca="1">+IF(OFFSET('Water Data'!$B$2,0,10*ROW('Water Data'!E132))="","",OFFSET('Water Data'!$B$2,0,10*ROW('Water Data'!E132)))</f>
        <v/>
      </c>
      <c r="B138" s="50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8" t="str">
        <f t="shared" ca="1" si="2"/>
        <v/>
      </c>
      <c r="D138" s="52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2" t="str">
        <f ca="1">+IF(OFFSET('Water Data'!$D$27,0,10*ROW('Water Data'!D132))="","",OFFSET('Water Data'!$D$27,0,10*ROW('Water Data'!D132)))</f>
        <v/>
      </c>
      <c r="BT138" s="392" t="str">
        <f ca="1">+IF(OFFSET('Water Data'!$D$28,0,10*ROW('Water Data'!D132))="","",OFFSET('Water Data'!$D$28,0,10*ROW('Water Data'!D132)))</f>
        <v/>
      </c>
      <c r="BU138" s="392" t="str">
        <f ca="1">+IF(OFFSET('Water Data'!$D$29,0,10*ROW('Water Data'!D132))="","",OFFSET('Water Data'!$D$29,0,10*ROW('Water Data'!D132)))</f>
        <v/>
      </c>
      <c r="BV138" s="392" t="str">
        <f ca="1">+IF(OFFSET('Water Data'!$E$27,0,10*ROW('Water Data'!E132))="","",OFFSET('Water Data'!$E$27,0,10*ROW('Water Data'!E132)))</f>
        <v/>
      </c>
      <c r="BW138" s="392" t="str">
        <f ca="1">+IF(OFFSET('Water Data'!$E$28,0,10*ROW('Water Data'!E132))="","",OFFSET('Water Data'!$E$28,0,10*ROW('Water Data'!E132)))</f>
        <v/>
      </c>
      <c r="BX138" s="392" t="str">
        <f ca="1">+IF(OFFSET('Water Data'!$E$29,0,10*ROW('Water Data'!E132))="","",OFFSET('Water Data'!$E$29,0,10*ROW('Water Data'!E132)))</f>
        <v/>
      </c>
      <c r="BY138" s="392" t="str">
        <f ca="1">+IF(OFFSET('Water Data'!$F$27,0,10*ROW('Water Data'!F132))="","",OFFSET('Water Data'!$F$27,0,10*ROW('Water Data'!F132)))</f>
        <v/>
      </c>
      <c r="BZ138" s="392" t="str">
        <f ca="1">+IF(OFFSET('Water Data'!$F$28,0,10*ROW('Water Data'!F132))="","",OFFSET('Water Data'!$F$28,0,10*ROW('Water Data'!F132)))</f>
        <v/>
      </c>
      <c r="CA138" s="392" t="str">
        <f ca="1">+IF(OFFSET('Water Data'!$F$29,0,10*ROW('Water Data'!F132))="","",OFFSET('Water Data'!$F$29,0,10*ROW('Water Data'!F132)))</f>
        <v/>
      </c>
      <c r="CB138" s="392" t="str">
        <f ca="1">+IF(OFFSET('Water Data'!$G$27,0,10*ROW('Water Data'!G132))="","",OFFSET('Water Data'!$G$27,0,10*ROW('Water Data'!G132)))</f>
        <v/>
      </c>
      <c r="CC138" s="392" t="str">
        <f ca="1">+IF(OFFSET('Water Data'!$G$28,0,10*ROW('Water Data'!G132))="","",OFFSET('Water Data'!$G$28,0,10*ROW('Water Data'!G132)))</f>
        <v/>
      </c>
      <c r="CD138" s="392" t="str">
        <f ca="1">+IF(OFFSET('Water Data'!$G$29,0,10*ROW('Water Data'!G132))="","",OFFSET('Water Data'!$G$29,0,10*ROW('Water Data'!G132)))</f>
        <v/>
      </c>
      <c r="CE138" s="392" t="str">
        <f ca="1">+IF(OFFSET('Water Data'!$H$27,0,10*ROW('Water Data'!H132))="","",OFFSET('Water Data'!$H$27,0,10*ROW('Water Data'!H132)))</f>
        <v/>
      </c>
      <c r="CF138" s="392" t="str">
        <f ca="1">+IF(OFFSET('Water Data'!$H$28,0,10*ROW('Water Data'!H132))="","",OFFSET('Water Data'!$H$28,0,10*ROW('Water Data'!H132)))</f>
        <v/>
      </c>
      <c r="CG138" s="392" t="str">
        <f ca="1">+IF(OFFSET('Water Data'!$H$29,0,10*ROW('Water Data'!H132))="","",OFFSET('Water Data'!$H$29,0,10*ROW('Water Data'!H132)))</f>
        <v/>
      </c>
      <c r="CH138" s="392" t="str">
        <f ca="1">+IF(OFFSET('Water Data'!$I$27,0,10*ROW('Water Data'!I132))="","",OFFSET('Water Data'!$I$27,0,10*ROW('Water Data'!I132)))</f>
        <v/>
      </c>
      <c r="CI138" s="392" t="str">
        <f ca="1">+IF(OFFSET('Water Data'!$I$28,0,10*ROW('Water Data'!I132))="","",OFFSET('Water Data'!$I$28,0,10*ROW('Water Data'!I132)))</f>
        <v/>
      </c>
      <c r="CJ138" s="392" t="str">
        <f ca="1">+IF(OFFSET('Water Data'!$I$29,0,10*ROW('Water Data'!I132))="","",OFFSET('Water Data'!$I$29,0,10*ROW('Water Data'!I132)))</f>
        <v/>
      </c>
      <c r="CK138" s="392" t="str">
        <f ca="1">+IF(OFFSET('Sanitation Data'!$D$28,0,10*ROW('Sanitation Data'!D132))="","",OFFSET('Sanitation Data'!$D$28,0,10*ROW('Sanitation Data'!D132)))</f>
        <v/>
      </c>
      <c r="CL138" s="392" t="str">
        <f ca="1">+IF(OFFSET('Sanitation Data'!$D$29,0,10*ROW('Sanitation Data'!D132))="","",OFFSET('Sanitation Data'!$D$29,0,10*ROW('Sanitation Data'!D132)))</f>
        <v/>
      </c>
      <c r="CM138" s="392" t="str">
        <f ca="1">+IF(OFFSET('Sanitation Data'!$D$30,0,10*ROW('Sanitation Data'!D132))="","",OFFSET('Sanitation Data'!$D$30,0,10*ROW('Sanitation Data'!D132)))</f>
        <v/>
      </c>
      <c r="CN138" s="392" t="str">
        <f ca="1">+IF(OFFSET('Sanitation Data'!$D$31,0,10*ROW('Sanitation Data'!D132))="","",OFFSET('Sanitation Data'!$D$31,0,10*ROW('Sanitation Data'!D132)))</f>
        <v/>
      </c>
      <c r="CO138" s="392" t="str">
        <f ca="1">+IF(OFFSET('Sanitation Data'!$D$32,0,10*ROW('Sanitation Data'!D132))="","",OFFSET('Sanitation Data'!$D$32,0,10*ROW('Sanitation Data'!D132)))</f>
        <v/>
      </c>
      <c r="CP138" s="392" t="str">
        <f ca="1">+IF(OFFSET('Sanitation Data'!$E$28,0,10*ROW('Sanitation Data'!E132))="","",OFFSET('Sanitation Data'!$E$28,0,10*ROW('Sanitation Data'!E132)))</f>
        <v/>
      </c>
      <c r="CQ138" s="392" t="str">
        <f ca="1">+IF(OFFSET('Sanitation Data'!$E$29,0,10*ROW('Sanitation Data'!E132))="","",OFFSET('Sanitation Data'!$E$29,0,10*ROW('Sanitation Data'!E132)))</f>
        <v/>
      </c>
      <c r="CR138" s="392" t="str">
        <f ca="1">+IF(OFFSET('Sanitation Data'!$E$30,0,10*ROW('Sanitation Data'!E132))="","",OFFSET('Sanitation Data'!$E$30,0,10*ROW('Sanitation Data'!E132)))</f>
        <v/>
      </c>
      <c r="CS138" s="392" t="str">
        <f ca="1">+IF(OFFSET('Sanitation Data'!$E$31,0,10*ROW('Sanitation Data'!E132))="","",OFFSET('Sanitation Data'!$E$31,0,10*ROW('Sanitation Data'!E132)))</f>
        <v/>
      </c>
      <c r="CT138" s="392" t="str">
        <f ca="1">+IF(OFFSET('Sanitation Data'!$E$32,0,10*ROW('Sanitation Data'!E132))="","",OFFSET('Sanitation Data'!$E$32,0,10*ROW('Sanitation Data'!E132)))</f>
        <v/>
      </c>
      <c r="CU138" s="392" t="str">
        <f ca="1">+IF(OFFSET('Sanitation Data'!$F$28,0,10*ROW('Sanitation Data'!F132))="","",OFFSET('Sanitation Data'!$F$28,0,10*ROW('Sanitation Data'!F132)))</f>
        <v/>
      </c>
      <c r="CV138" s="392" t="str">
        <f ca="1">+IF(OFFSET('Sanitation Data'!$F$29,0,10*ROW('Sanitation Data'!F132))="","",OFFSET('Sanitation Data'!$F$29,0,10*ROW('Sanitation Data'!F132)))</f>
        <v/>
      </c>
      <c r="CW138" s="392" t="str">
        <f ca="1">+IF(OFFSET('Sanitation Data'!$F$30,0,10*ROW('Sanitation Data'!F132))="","",OFFSET('Sanitation Data'!$F$30,0,10*ROW('Sanitation Data'!F132)))</f>
        <v/>
      </c>
      <c r="CX138" s="392" t="str">
        <f ca="1">+IF(OFFSET('Sanitation Data'!$F$31,0,10*ROW('Sanitation Data'!F132))="","",OFFSET('Sanitation Data'!$F$31,0,10*ROW('Sanitation Data'!F132)))</f>
        <v/>
      </c>
      <c r="CY138" s="392" t="str">
        <f ca="1">+IF(OFFSET('Sanitation Data'!$F$32,0,10*ROW('Sanitation Data'!F132))="","",OFFSET('Sanitation Data'!$F$32,0,10*ROW('Sanitation Data'!F132)))</f>
        <v/>
      </c>
      <c r="CZ138" s="392" t="str">
        <f ca="1">+IF(OFFSET('Sanitation Data'!$G$28,0,10*ROW('Sanitation Data'!G132))="","",OFFSET('Sanitation Data'!$G$28,0,10*ROW('Sanitation Data'!G132)))</f>
        <v/>
      </c>
      <c r="DA138" s="392" t="str">
        <f ca="1">+IF(OFFSET('Sanitation Data'!$G$29,0,10*ROW('Sanitation Data'!G132))="","",OFFSET('Sanitation Data'!$G$29,0,10*ROW('Sanitation Data'!G132)))</f>
        <v/>
      </c>
      <c r="DB138" s="392" t="str">
        <f ca="1">+IF(OFFSET('Sanitation Data'!$G$30,0,10*ROW('Sanitation Data'!G132))="","",OFFSET('Sanitation Data'!$G$30,0,10*ROW('Sanitation Data'!G132)))</f>
        <v/>
      </c>
      <c r="DC138" s="392" t="str">
        <f ca="1">+IF(OFFSET('Sanitation Data'!$G$31,0,10*ROW('Sanitation Data'!G132))="","",OFFSET('Sanitation Data'!$G$31,0,10*ROW('Sanitation Data'!G132)))</f>
        <v/>
      </c>
      <c r="DD138" s="392" t="str">
        <f ca="1">+IF(OFFSET('Sanitation Data'!$G$32,0,10*ROW('Sanitation Data'!G132))="","",OFFSET('Sanitation Data'!$G$32,0,10*ROW('Sanitation Data'!G132)))</f>
        <v/>
      </c>
      <c r="DE138" s="392" t="str">
        <f ca="1">+IF(OFFSET('Sanitation Data'!$H$28,0,10*ROW('Sanitation Data'!H132))="","",OFFSET('Sanitation Data'!$H$28,0,10*ROW('Sanitation Data'!H132)))</f>
        <v/>
      </c>
      <c r="DF138" s="392" t="str">
        <f ca="1">+IF(OFFSET('Sanitation Data'!$H$29,0,10*ROW('Sanitation Data'!H132))="","",OFFSET('Sanitation Data'!$H$29,0,10*ROW('Sanitation Data'!H132)))</f>
        <v/>
      </c>
      <c r="DG138" s="392" t="str">
        <f ca="1">+IF(OFFSET('Sanitation Data'!$H$30,0,10*ROW('Sanitation Data'!H132))="","",OFFSET('Sanitation Data'!$H$30,0,10*ROW('Sanitation Data'!H132)))</f>
        <v/>
      </c>
      <c r="DH138" s="392" t="str">
        <f ca="1">+IF(OFFSET('Sanitation Data'!$H$31,0,10*ROW('Sanitation Data'!H132))="","",OFFSET('Sanitation Data'!$H$31,0,10*ROW('Sanitation Data'!H132)))</f>
        <v/>
      </c>
      <c r="DI138" s="392" t="str">
        <f ca="1">+IF(OFFSET('Sanitation Data'!$H$32,0,10*ROW('Sanitation Data'!H132))="","",OFFSET('Sanitation Data'!$H$32,0,10*ROW('Sanitation Data'!H132)))</f>
        <v/>
      </c>
      <c r="DJ138" s="392" t="str">
        <f ca="1">+IF(OFFSET('Sanitation Data'!$I$28,0,10*ROW('Sanitation Data'!I132))="","",OFFSET('Sanitation Data'!$I$28,0,10*ROW('Sanitation Data'!I132)))</f>
        <v/>
      </c>
      <c r="DK138" s="392" t="str">
        <f ca="1">+IF(OFFSET('Sanitation Data'!$I$29,0,10*ROW('Sanitation Data'!I132))="","",OFFSET('Sanitation Data'!$I$29,0,10*ROW('Sanitation Data'!I132)))</f>
        <v/>
      </c>
      <c r="DL138" s="392" t="str">
        <f ca="1">+IF(OFFSET('Sanitation Data'!$I$30,0,10*ROW('Sanitation Data'!I132))="","",OFFSET('Sanitation Data'!$I$30,0,10*ROW('Sanitation Data'!I132)))</f>
        <v/>
      </c>
      <c r="DM138" s="392" t="str">
        <f ca="1">+IF(OFFSET('Sanitation Data'!$I$31,0,10*ROW('Sanitation Data'!I132))="","",OFFSET('Sanitation Data'!$I$31,0,10*ROW('Sanitation Data'!I132)))</f>
        <v/>
      </c>
      <c r="DN138" s="392" t="str">
        <f ca="1">+IF(OFFSET('Sanitation Data'!$I$32,0,10*ROW('Sanitation Data'!I132))="","",OFFSET('Sanitation Data'!$I$32,0,10*ROW('Sanitation Data'!I132)))</f>
        <v/>
      </c>
      <c r="DO138" s="392" t="str">
        <f ca="1">+IF(OFFSET('Hygiene Data'!$D$11,0,10*ROW('Hygiene Data'!D132))="","",OFFSET('Hygiene Data'!$D$11,0,10*ROW('Hygiene Data'!D132)))</f>
        <v/>
      </c>
      <c r="DP138" s="392" t="str">
        <f ca="1">+IF(OFFSET('Hygiene Data'!$D$12,0,10*ROW('Hygiene Data'!D132))="","",OFFSET('Hygiene Data'!$D$12,0,10*ROW('Hygiene Data'!D132)))</f>
        <v/>
      </c>
      <c r="DQ138" s="392" t="str">
        <f ca="1">+IF(OFFSET('Hygiene Data'!$D$13,0,10*ROW('Hygiene Data'!D132))="","",OFFSET('Hygiene Data'!$D$13,0,10*ROW('Hygiene Data'!D132)))</f>
        <v/>
      </c>
      <c r="DR138" s="392" t="str">
        <f ca="1">+IF(OFFSET('Hygiene Data'!$E$11,0,10*ROW('Hygiene Data'!E132))="","",OFFSET('Hygiene Data'!$E$11,0,10*ROW('Hygiene Data'!E132)))</f>
        <v/>
      </c>
      <c r="DS138" s="392" t="str">
        <f ca="1">+IF(OFFSET('Hygiene Data'!$E$12,0,10*ROW('Hygiene Data'!E132))="","",OFFSET('Hygiene Data'!$E$12,0,10*ROW('Hygiene Data'!E132)))</f>
        <v/>
      </c>
      <c r="DT138" s="392" t="str">
        <f ca="1">+IF(OFFSET('Hygiene Data'!$E$13,0,10*ROW('Hygiene Data'!E132))="","",OFFSET('Hygiene Data'!$E$13,0,10*ROW('Hygiene Data'!E132)))</f>
        <v/>
      </c>
      <c r="DU138" s="392" t="str">
        <f ca="1">+IF(OFFSET('Hygiene Data'!$F$11,0,10*ROW('Hygiene Data'!F132))="","",OFFSET('Hygiene Data'!$F$11,0,10*ROW('Hygiene Data'!F132)))</f>
        <v/>
      </c>
      <c r="DV138" s="392" t="str">
        <f ca="1">+IF(OFFSET('Hygiene Data'!$F$12,0,10*ROW('Hygiene Data'!F132))="","",OFFSET('Hygiene Data'!$F$12,0,10*ROW('Hygiene Data'!F132)))</f>
        <v/>
      </c>
      <c r="DW138" s="392" t="str">
        <f ca="1">+IF(OFFSET('Hygiene Data'!$F$13,0,10*ROW('Hygiene Data'!F132))="","",OFFSET('Hygiene Data'!$F$13,0,10*ROW('Hygiene Data'!F132)))</f>
        <v/>
      </c>
      <c r="DX138" s="392" t="str">
        <f ca="1">+IF(OFFSET('Hygiene Data'!$G$11,0,10*ROW('Hygiene Data'!G132))="","",OFFSET('Hygiene Data'!$G$11,0,10*ROW('Hygiene Data'!G132)))</f>
        <v/>
      </c>
      <c r="DY138" s="392" t="str">
        <f ca="1">+IF(OFFSET('Hygiene Data'!$G$12,0,10*ROW('Hygiene Data'!G132))="","",OFFSET('Hygiene Data'!$G$12,0,10*ROW('Hygiene Data'!G132)))</f>
        <v/>
      </c>
      <c r="DZ138" s="392" t="str">
        <f ca="1">+IF(OFFSET('Hygiene Data'!$G$13,0,10*ROW('Hygiene Data'!G132))="","",OFFSET('Hygiene Data'!$G$13,0,10*ROW('Hygiene Data'!G132)))</f>
        <v/>
      </c>
      <c r="EA138" s="392" t="str">
        <f ca="1">+IF(OFFSET('Hygiene Data'!$H$11,0,10*ROW('Hygiene Data'!H132))="","",OFFSET('Hygiene Data'!$H$11,0,10*ROW('Hygiene Data'!H132)))</f>
        <v/>
      </c>
      <c r="EB138" s="392" t="str">
        <f ca="1">+IF(OFFSET('Hygiene Data'!$H$12,0,10*ROW('Hygiene Data'!H132))="","",OFFSET('Hygiene Data'!$H$12,0,10*ROW('Hygiene Data'!H132)))</f>
        <v/>
      </c>
      <c r="EC138" s="392" t="str">
        <f ca="1">+IF(OFFSET('Hygiene Data'!$H$13,0,10*ROW('Hygiene Data'!H132))="","",OFFSET('Hygiene Data'!$H$13,0,10*ROW('Hygiene Data'!H132)))</f>
        <v/>
      </c>
      <c r="ED138" s="392" t="str">
        <f ca="1">+IF(OFFSET('Hygiene Data'!$I$11,0,10*ROW('Hygiene Data'!I132))="","",OFFSET('Hygiene Data'!$I$11,0,10*ROW('Hygiene Data'!I132)))</f>
        <v/>
      </c>
      <c r="EE138" s="392" t="str">
        <f ca="1">+IF(OFFSET('Hygiene Data'!$I$12,0,10*ROW('Hygiene Data'!I132))="","",OFFSET('Hygiene Data'!$I$12,0,10*ROW('Hygiene Data'!I132)))</f>
        <v/>
      </c>
      <c r="EF138" s="392" t="str">
        <f ca="1">+IF(OFFSET('Hygiene Data'!$I$13,0,10*ROW('Hygiene Data'!I132))="","",OFFSET('Hygiene Data'!$I$13,0,10*ROW('Hygiene Data'!I132)))</f>
        <v/>
      </c>
    </row>
    <row r="139" spans="1:136" x14ac:dyDescent="0.25">
      <c r="A139" s="501" t="str">
        <f ca="1">+IF(OFFSET('Water Data'!$B$2,0,10*ROW('Water Data'!E133))="","",OFFSET('Water Data'!$B$2,0,10*ROW('Water Data'!E133)))</f>
        <v/>
      </c>
      <c r="B139" s="50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8" t="str">
        <f t="shared" ca="1" si="2"/>
        <v/>
      </c>
      <c r="D139" s="52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2" t="str">
        <f ca="1">+IF(OFFSET('Water Data'!$D$27,0,10*ROW('Water Data'!D133))="","",OFFSET('Water Data'!$D$27,0,10*ROW('Water Data'!D133)))</f>
        <v/>
      </c>
      <c r="BT139" s="392" t="str">
        <f ca="1">+IF(OFFSET('Water Data'!$D$28,0,10*ROW('Water Data'!D133))="","",OFFSET('Water Data'!$D$28,0,10*ROW('Water Data'!D133)))</f>
        <v/>
      </c>
      <c r="BU139" s="392" t="str">
        <f ca="1">+IF(OFFSET('Water Data'!$D$29,0,10*ROW('Water Data'!D133))="","",OFFSET('Water Data'!$D$29,0,10*ROW('Water Data'!D133)))</f>
        <v/>
      </c>
      <c r="BV139" s="392" t="str">
        <f ca="1">+IF(OFFSET('Water Data'!$E$27,0,10*ROW('Water Data'!E133))="","",OFFSET('Water Data'!$E$27,0,10*ROW('Water Data'!E133)))</f>
        <v/>
      </c>
      <c r="BW139" s="392" t="str">
        <f ca="1">+IF(OFFSET('Water Data'!$E$28,0,10*ROW('Water Data'!E133))="","",OFFSET('Water Data'!$E$28,0,10*ROW('Water Data'!E133)))</f>
        <v/>
      </c>
      <c r="BX139" s="392" t="str">
        <f ca="1">+IF(OFFSET('Water Data'!$E$29,0,10*ROW('Water Data'!E133))="","",OFFSET('Water Data'!$E$29,0,10*ROW('Water Data'!E133)))</f>
        <v/>
      </c>
      <c r="BY139" s="392" t="str">
        <f ca="1">+IF(OFFSET('Water Data'!$F$27,0,10*ROW('Water Data'!F133))="","",OFFSET('Water Data'!$F$27,0,10*ROW('Water Data'!F133)))</f>
        <v/>
      </c>
      <c r="BZ139" s="392" t="str">
        <f ca="1">+IF(OFFSET('Water Data'!$F$28,0,10*ROW('Water Data'!F133))="","",OFFSET('Water Data'!$F$28,0,10*ROW('Water Data'!F133)))</f>
        <v/>
      </c>
      <c r="CA139" s="392" t="str">
        <f ca="1">+IF(OFFSET('Water Data'!$F$29,0,10*ROW('Water Data'!F133))="","",OFFSET('Water Data'!$F$29,0,10*ROW('Water Data'!F133)))</f>
        <v/>
      </c>
      <c r="CB139" s="392" t="str">
        <f ca="1">+IF(OFFSET('Water Data'!$G$27,0,10*ROW('Water Data'!G133))="","",OFFSET('Water Data'!$G$27,0,10*ROW('Water Data'!G133)))</f>
        <v/>
      </c>
      <c r="CC139" s="392" t="str">
        <f ca="1">+IF(OFFSET('Water Data'!$G$28,0,10*ROW('Water Data'!G133))="","",OFFSET('Water Data'!$G$28,0,10*ROW('Water Data'!G133)))</f>
        <v/>
      </c>
      <c r="CD139" s="392" t="str">
        <f ca="1">+IF(OFFSET('Water Data'!$G$29,0,10*ROW('Water Data'!G133))="","",OFFSET('Water Data'!$G$29,0,10*ROW('Water Data'!G133)))</f>
        <v/>
      </c>
      <c r="CE139" s="392" t="str">
        <f ca="1">+IF(OFFSET('Water Data'!$H$27,0,10*ROW('Water Data'!H133))="","",OFFSET('Water Data'!$H$27,0,10*ROW('Water Data'!H133)))</f>
        <v/>
      </c>
      <c r="CF139" s="392" t="str">
        <f ca="1">+IF(OFFSET('Water Data'!$H$28,0,10*ROW('Water Data'!H133))="","",OFFSET('Water Data'!$H$28,0,10*ROW('Water Data'!H133)))</f>
        <v/>
      </c>
      <c r="CG139" s="392" t="str">
        <f ca="1">+IF(OFFSET('Water Data'!$H$29,0,10*ROW('Water Data'!H133))="","",OFFSET('Water Data'!$H$29,0,10*ROW('Water Data'!H133)))</f>
        <v/>
      </c>
      <c r="CH139" s="392" t="str">
        <f ca="1">+IF(OFFSET('Water Data'!$I$27,0,10*ROW('Water Data'!I133))="","",OFFSET('Water Data'!$I$27,0,10*ROW('Water Data'!I133)))</f>
        <v/>
      </c>
      <c r="CI139" s="392" t="str">
        <f ca="1">+IF(OFFSET('Water Data'!$I$28,0,10*ROW('Water Data'!I133))="","",OFFSET('Water Data'!$I$28,0,10*ROW('Water Data'!I133)))</f>
        <v/>
      </c>
      <c r="CJ139" s="392" t="str">
        <f ca="1">+IF(OFFSET('Water Data'!$I$29,0,10*ROW('Water Data'!I133))="","",OFFSET('Water Data'!$I$29,0,10*ROW('Water Data'!I133)))</f>
        <v/>
      </c>
      <c r="CK139" s="392" t="str">
        <f ca="1">+IF(OFFSET('Sanitation Data'!$D$28,0,10*ROW('Sanitation Data'!D133))="","",OFFSET('Sanitation Data'!$D$28,0,10*ROW('Sanitation Data'!D133)))</f>
        <v/>
      </c>
      <c r="CL139" s="392" t="str">
        <f ca="1">+IF(OFFSET('Sanitation Data'!$D$29,0,10*ROW('Sanitation Data'!D133))="","",OFFSET('Sanitation Data'!$D$29,0,10*ROW('Sanitation Data'!D133)))</f>
        <v/>
      </c>
      <c r="CM139" s="392" t="str">
        <f ca="1">+IF(OFFSET('Sanitation Data'!$D$30,0,10*ROW('Sanitation Data'!D133))="","",OFFSET('Sanitation Data'!$D$30,0,10*ROW('Sanitation Data'!D133)))</f>
        <v/>
      </c>
      <c r="CN139" s="392" t="str">
        <f ca="1">+IF(OFFSET('Sanitation Data'!$D$31,0,10*ROW('Sanitation Data'!D133))="","",OFFSET('Sanitation Data'!$D$31,0,10*ROW('Sanitation Data'!D133)))</f>
        <v/>
      </c>
      <c r="CO139" s="392" t="str">
        <f ca="1">+IF(OFFSET('Sanitation Data'!$D$32,0,10*ROW('Sanitation Data'!D133))="","",OFFSET('Sanitation Data'!$D$32,0,10*ROW('Sanitation Data'!D133)))</f>
        <v/>
      </c>
      <c r="CP139" s="392" t="str">
        <f ca="1">+IF(OFFSET('Sanitation Data'!$E$28,0,10*ROW('Sanitation Data'!E133))="","",OFFSET('Sanitation Data'!$E$28,0,10*ROW('Sanitation Data'!E133)))</f>
        <v/>
      </c>
      <c r="CQ139" s="392" t="str">
        <f ca="1">+IF(OFFSET('Sanitation Data'!$E$29,0,10*ROW('Sanitation Data'!E133))="","",OFFSET('Sanitation Data'!$E$29,0,10*ROW('Sanitation Data'!E133)))</f>
        <v/>
      </c>
      <c r="CR139" s="392" t="str">
        <f ca="1">+IF(OFFSET('Sanitation Data'!$E$30,0,10*ROW('Sanitation Data'!E133))="","",OFFSET('Sanitation Data'!$E$30,0,10*ROW('Sanitation Data'!E133)))</f>
        <v/>
      </c>
      <c r="CS139" s="392" t="str">
        <f ca="1">+IF(OFFSET('Sanitation Data'!$E$31,0,10*ROW('Sanitation Data'!E133))="","",OFFSET('Sanitation Data'!$E$31,0,10*ROW('Sanitation Data'!E133)))</f>
        <v/>
      </c>
      <c r="CT139" s="392" t="str">
        <f ca="1">+IF(OFFSET('Sanitation Data'!$E$32,0,10*ROW('Sanitation Data'!E133))="","",OFFSET('Sanitation Data'!$E$32,0,10*ROW('Sanitation Data'!E133)))</f>
        <v/>
      </c>
      <c r="CU139" s="392" t="str">
        <f ca="1">+IF(OFFSET('Sanitation Data'!$F$28,0,10*ROW('Sanitation Data'!F133))="","",OFFSET('Sanitation Data'!$F$28,0,10*ROW('Sanitation Data'!F133)))</f>
        <v/>
      </c>
      <c r="CV139" s="392" t="str">
        <f ca="1">+IF(OFFSET('Sanitation Data'!$F$29,0,10*ROW('Sanitation Data'!F133))="","",OFFSET('Sanitation Data'!$F$29,0,10*ROW('Sanitation Data'!F133)))</f>
        <v/>
      </c>
      <c r="CW139" s="392" t="str">
        <f ca="1">+IF(OFFSET('Sanitation Data'!$F$30,0,10*ROW('Sanitation Data'!F133))="","",OFFSET('Sanitation Data'!$F$30,0,10*ROW('Sanitation Data'!F133)))</f>
        <v/>
      </c>
      <c r="CX139" s="392" t="str">
        <f ca="1">+IF(OFFSET('Sanitation Data'!$F$31,0,10*ROW('Sanitation Data'!F133))="","",OFFSET('Sanitation Data'!$F$31,0,10*ROW('Sanitation Data'!F133)))</f>
        <v/>
      </c>
      <c r="CY139" s="392" t="str">
        <f ca="1">+IF(OFFSET('Sanitation Data'!$F$32,0,10*ROW('Sanitation Data'!F133))="","",OFFSET('Sanitation Data'!$F$32,0,10*ROW('Sanitation Data'!F133)))</f>
        <v/>
      </c>
      <c r="CZ139" s="392" t="str">
        <f ca="1">+IF(OFFSET('Sanitation Data'!$G$28,0,10*ROW('Sanitation Data'!G133))="","",OFFSET('Sanitation Data'!$G$28,0,10*ROW('Sanitation Data'!G133)))</f>
        <v/>
      </c>
      <c r="DA139" s="392" t="str">
        <f ca="1">+IF(OFFSET('Sanitation Data'!$G$29,0,10*ROW('Sanitation Data'!G133))="","",OFFSET('Sanitation Data'!$G$29,0,10*ROW('Sanitation Data'!G133)))</f>
        <v/>
      </c>
      <c r="DB139" s="392" t="str">
        <f ca="1">+IF(OFFSET('Sanitation Data'!$G$30,0,10*ROW('Sanitation Data'!G133))="","",OFFSET('Sanitation Data'!$G$30,0,10*ROW('Sanitation Data'!G133)))</f>
        <v/>
      </c>
      <c r="DC139" s="392" t="str">
        <f ca="1">+IF(OFFSET('Sanitation Data'!$G$31,0,10*ROW('Sanitation Data'!G133))="","",OFFSET('Sanitation Data'!$G$31,0,10*ROW('Sanitation Data'!G133)))</f>
        <v/>
      </c>
      <c r="DD139" s="392" t="str">
        <f ca="1">+IF(OFFSET('Sanitation Data'!$G$32,0,10*ROW('Sanitation Data'!G133))="","",OFFSET('Sanitation Data'!$G$32,0,10*ROW('Sanitation Data'!G133)))</f>
        <v/>
      </c>
      <c r="DE139" s="392" t="str">
        <f ca="1">+IF(OFFSET('Sanitation Data'!$H$28,0,10*ROW('Sanitation Data'!H133))="","",OFFSET('Sanitation Data'!$H$28,0,10*ROW('Sanitation Data'!H133)))</f>
        <v/>
      </c>
      <c r="DF139" s="392" t="str">
        <f ca="1">+IF(OFFSET('Sanitation Data'!$H$29,0,10*ROW('Sanitation Data'!H133))="","",OFFSET('Sanitation Data'!$H$29,0,10*ROW('Sanitation Data'!H133)))</f>
        <v/>
      </c>
      <c r="DG139" s="392" t="str">
        <f ca="1">+IF(OFFSET('Sanitation Data'!$H$30,0,10*ROW('Sanitation Data'!H133))="","",OFFSET('Sanitation Data'!$H$30,0,10*ROW('Sanitation Data'!H133)))</f>
        <v/>
      </c>
      <c r="DH139" s="392" t="str">
        <f ca="1">+IF(OFFSET('Sanitation Data'!$H$31,0,10*ROW('Sanitation Data'!H133))="","",OFFSET('Sanitation Data'!$H$31,0,10*ROW('Sanitation Data'!H133)))</f>
        <v/>
      </c>
      <c r="DI139" s="392" t="str">
        <f ca="1">+IF(OFFSET('Sanitation Data'!$H$32,0,10*ROW('Sanitation Data'!H133))="","",OFFSET('Sanitation Data'!$H$32,0,10*ROW('Sanitation Data'!H133)))</f>
        <v/>
      </c>
      <c r="DJ139" s="392" t="str">
        <f ca="1">+IF(OFFSET('Sanitation Data'!$I$28,0,10*ROW('Sanitation Data'!I133))="","",OFFSET('Sanitation Data'!$I$28,0,10*ROW('Sanitation Data'!I133)))</f>
        <v/>
      </c>
      <c r="DK139" s="392" t="str">
        <f ca="1">+IF(OFFSET('Sanitation Data'!$I$29,0,10*ROW('Sanitation Data'!I133))="","",OFFSET('Sanitation Data'!$I$29,0,10*ROW('Sanitation Data'!I133)))</f>
        <v/>
      </c>
      <c r="DL139" s="392" t="str">
        <f ca="1">+IF(OFFSET('Sanitation Data'!$I$30,0,10*ROW('Sanitation Data'!I133))="","",OFFSET('Sanitation Data'!$I$30,0,10*ROW('Sanitation Data'!I133)))</f>
        <v/>
      </c>
      <c r="DM139" s="392" t="str">
        <f ca="1">+IF(OFFSET('Sanitation Data'!$I$31,0,10*ROW('Sanitation Data'!I133))="","",OFFSET('Sanitation Data'!$I$31,0,10*ROW('Sanitation Data'!I133)))</f>
        <v/>
      </c>
      <c r="DN139" s="392" t="str">
        <f ca="1">+IF(OFFSET('Sanitation Data'!$I$32,0,10*ROW('Sanitation Data'!I133))="","",OFFSET('Sanitation Data'!$I$32,0,10*ROW('Sanitation Data'!I133)))</f>
        <v/>
      </c>
      <c r="DO139" s="392" t="str">
        <f ca="1">+IF(OFFSET('Hygiene Data'!$D$11,0,10*ROW('Hygiene Data'!D133))="","",OFFSET('Hygiene Data'!$D$11,0,10*ROW('Hygiene Data'!D133)))</f>
        <v/>
      </c>
      <c r="DP139" s="392" t="str">
        <f ca="1">+IF(OFFSET('Hygiene Data'!$D$12,0,10*ROW('Hygiene Data'!D133))="","",OFFSET('Hygiene Data'!$D$12,0,10*ROW('Hygiene Data'!D133)))</f>
        <v/>
      </c>
      <c r="DQ139" s="392" t="str">
        <f ca="1">+IF(OFFSET('Hygiene Data'!$D$13,0,10*ROW('Hygiene Data'!D133))="","",OFFSET('Hygiene Data'!$D$13,0,10*ROW('Hygiene Data'!D133)))</f>
        <v/>
      </c>
      <c r="DR139" s="392" t="str">
        <f ca="1">+IF(OFFSET('Hygiene Data'!$E$11,0,10*ROW('Hygiene Data'!E133))="","",OFFSET('Hygiene Data'!$E$11,0,10*ROW('Hygiene Data'!E133)))</f>
        <v/>
      </c>
      <c r="DS139" s="392" t="str">
        <f ca="1">+IF(OFFSET('Hygiene Data'!$E$12,0,10*ROW('Hygiene Data'!E133))="","",OFFSET('Hygiene Data'!$E$12,0,10*ROW('Hygiene Data'!E133)))</f>
        <v/>
      </c>
      <c r="DT139" s="392" t="str">
        <f ca="1">+IF(OFFSET('Hygiene Data'!$E$13,0,10*ROW('Hygiene Data'!E133))="","",OFFSET('Hygiene Data'!$E$13,0,10*ROW('Hygiene Data'!E133)))</f>
        <v/>
      </c>
      <c r="DU139" s="392" t="str">
        <f ca="1">+IF(OFFSET('Hygiene Data'!$F$11,0,10*ROW('Hygiene Data'!F133))="","",OFFSET('Hygiene Data'!$F$11,0,10*ROW('Hygiene Data'!F133)))</f>
        <v/>
      </c>
      <c r="DV139" s="392" t="str">
        <f ca="1">+IF(OFFSET('Hygiene Data'!$F$12,0,10*ROW('Hygiene Data'!F133))="","",OFFSET('Hygiene Data'!$F$12,0,10*ROW('Hygiene Data'!F133)))</f>
        <v/>
      </c>
      <c r="DW139" s="392" t="str">
        <f ca="1">+IF(OFFSET('Hygiene Data'!$F$13,0,10*ROW('Hygiene Data'!F133))="","",OFFSET('Hygiene Data'!$F$13,0,10*ROW('Hygiene Data'!F133)))</f>
        <v/>
      </c>
      <c r="DX139" s="392" t="str">
        <f ca="1">+IF(OFFSET('Hygiene Data'!$G$11,0,10*ROW('Hygiene Data'!G133))="","",OFFSET('Hygiene Data'!$G$11,0,10*ROW('Hygiene Data'!G133)))</f>
        <v/>
      </c>
      <c r="DY139" s="392" t="str">
        <f ca="1">+IF(OFFSET('Hygiene Data'!$G$12,0,10*ROW('Hygiene Data'!G133))="","",OFFSET('Hygiene Data'!$G$12,0,10*ROW('Hygiene Data'!G133)))</f>
        <v/>
      </c>
      <c r="DZ139" s="392" t="str">
        <f ca="1">+IF(OFFSET('Hygiene Data'!$G$13,0,10*ROW('Hygiene Data'!G133))="","",OFFSET('Hygiene Data'!$G$13,0,10*ROW('Hygiene Data'!G133)))</f>
        <v/>
      </c>
      <c r="EA139" s="392" t="str">
        <f ca="1">+IF(OFFSET('Hygiene Data'!$H$11,0,10*ROW('Hygiene Data'!H133))="","",OFFSET('Hygiene Data'!$H$11,0,10*ROW('Hygiene Data'!H133)))</f>
        <v/>
      </c>
      <c r="EB139" s="392" t="str">
        <f ca="1">+IF(OFFSET('Hygiene Data'!$H$12,0,10*ROW('Hygiene Data'!H133))="","",OFFSET('Hygiene Data'!$H$12,0,10*ROW('Hygiene Data'!H133)))</f>
        <v/>
      </c>
      <c r="EC139" s="392" t="str">
        <f ca="1">+IF(OFFSET('Hygiene Data'!$H$13,0,10*ROW('Hygiene Data'!H133))="","",OFFSET('Hygiene Data'!$H$13,0,10*ROW('Hygiene Data'!H133)))</f>
        <v/>
      </c>
      <c r="ED139" s="392" t="str">
        <f ca="1">+IF(OFFSET('Hygiene Data'!$I$11,0,10*ROW('Hygiene Data'!I133))="","",OFFSET('Hygiene Data'!$I$11,0,10*ROW('Hygiene Data'!I133)))</f>
        <v/>
      </c>
      <c r="EE139" s="392" t="str">
        <f ca="1">+IF(OFFSET('Hygiene Data'!$I$12,0,10*ROW('Hygiene Data'!I133))="","",OFFSET('Hygiene Data'!$I$12,0,10*ROW('Hygiene Data'!I133)))</f>
        <v/>
      </c>
      <c r="EF139" s="392" t="str">
        <f ca="1">+IF(OFFSET('Hygiene Data'!$I$13,0,10*ROW('Hygiene Data'!I133))="","",OFFSET('Hygiene Data'!$I$13,0,10*ROW('Hygiene Data'!I133)))</f>
        <v/>
      </c>
    </row>
    <row r="140" spans="1:136" x14ac:dyDescent="0.25">
      <c r="A140" s="501" t="str">
        <f ca="1">+IF(OFFSET('Water Data'!$B$2,0,10*ROW('Water Data'!E134))="","",OFFSET('Water Data'!$B$2,0,10*ROW('Water Data'!E134)))</f>
        <v/>
      </c>
      <c r="B140" s="50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8" t="str">
        <f t="shared" ca="1" si="2"/>
        <v/>
      </c>
      <c r="D140" s="52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2" t="str">
        <f ca="1">+IF(OFFSET('Water Data'!$D$27,0,10*ROW('Water Data'!D134))="","",OFFSET('Water Data'!$D$27,0,10*ROW('Water Data'!D134)))</f>
        <v/>
      </c>
      <c r="BT140" s="392" t="str">
        <f ca="1">+IF(OFFSET('Water Data'!$D$28,0,10*ROW('Water Data'!D134))="","",OFFSET('Water Data'!$D$28,0,10*ROW('Water Data'!D134)))</f>
        <v/>
      </c>
      <c r="BU140" s="392" t="str">
        <f ca="1">+IF(OFFSET('Water Data'!$D$29,0,10*ROW('Water Data'!D134))="","",OFFSET('Water Data'!$D$29,0,10*ROW('Water Data'!D134)))</f>
        <v/>
      </c>
      <c r="BV140" s="392" t="str">
        <f ca="1">+IF(OFFSET('Water Data'!$E$27,0,10*ROW('Water Data'!E134))="","",OFFSET('Water Data'!$E$27,0,10*ROW('Water Data'!E134)))</f>
        <v/>
      </c>
      <c r="BW140" s="392" t="str">
        <f ca="1">+IF(OFFSET('Water Data'!$E$28,0,10*ROW('Water Data'!E134))="","",OFFSET('Water Data'!$E$28,0,10*ROW('Water Data'!E134)))</f>
        <v/>
      </c>
      <c r="BX140" s="392" t="str">
        <f ca="1">+IF(OFFSET('Water Data'!$E$29,0,10*ROW('Water Data'!E134))="","",OFFSET('Water Data'!$E$29,0,10*ROW('Water Data'!E134)))</f>
        <v/>
      </c>
      <c r="BY140" s="392" t="str">
        <f ca="1">+IF(OFFSET('Water Data'!$F$27,0,10*ROW('Water Data'!F134))="","",OFFSET('Water Data'!$F$27,0,10*ROW('Water Data'!F134)))</f>
        <v/>
      </c>
      <c r="BZ140" s="392" t="str">
        <f ca="1">+IF(OFFSET('Water Data'!$F$28,0,10*ROW('Water Data'!F134))="","",OFFSET('Water Data'!$F$28,0,10*ROW('Water Data'!F134)))</f>
        <v/>
      </c>
      <c r="CA140" s="392" t="str">
        <f ca="1">+IF(OFFSET('Water Data'!$F$29,0,10*ROW('Water Data'!F134))="","",OFFSET('Water Data'!$F$29,0,10*ROW('Water Data'!F134)))</f>
        <v/>
      </c>
      <c r="CB140" s="392" t="str">
        <f ca="1">+IF(OFFSET('Water Data'!$G$27,0,10*ROW('Water Data'!G134))="","",OFFSET('Water Data'!$G$27,0,10*ROW('Water Data'!G134)))</f>
        <v/>
      </c>
      <c r="CC140" s="392" t="str">
        <f ca="1">+IF(OFFSET('Water Data'!$G$28,0,10*ROW('Water Data'!G134))="","",OFFSET('Water Data'!$G$28,0,10*ROW('Water Data'!G134)))</f>
        <v/>
      </c>
      <c r="CD140" s="392" t="str">
        <f ca="1">+IF(OFFSET('Water Data'!$G$29,0,10*ROW('Water Data'!G134))="","",OFFSET('Water Data'!$G$29,0,10*ROW('Water Data'!G134)))</f>
        <v/>
      </c>
      <c r="CE140" s="392" t="str">
        <f ca="1">+IF(OFFSET('Water Data'!$H$27,0,10*ROW('Water Data'!H134))="","",OFFSET('Water Data'!$H$27,0,10*ROW('Water Data'!H134)))</f>
        <v/>
      </c>
      <c r="CF140" s="392" t="str">
        <f ca="1">+IF(OFFSET('Water Data'!$H$28,0,10*ROW('Water Data'!H134))="","",OFFSET('Water Data'!$H$28,0,10*ROW('Water Data'!H134)))</f>
        <v/>
      </c>
      <c r="CG140" s="392" t="str">
        <f ca="1">+IF(OFFSET('Water Data'!$H$29,0,10*ROW('Water Data'!H134))="","",OFFSET('Water Data'!$H$29,0,10*ROW('Water Data'!H134)))</f>
        <v/>
      </c>
      <c r="CH140" s="392" t="str">
        <f ca="1">+IF(OFFSET('Water Data'!$I$27,0,10*ROW('Water Data'!I134))="","",OFFSET('Water Data'!$I$27,0,10*ROW('Water Data'!I134)))</f>
        <v/>
      </c>
      <c r="CI140" s="392" t="str">
        <f ca="1">+IF(OFFSET('Water Data'!$I$28,0,10*ROW('Water Data'!I134))="","",OFFSET('Water Data'!$I$28,0,10*ROW('Water Data'!I134)))</f>
        <v/>
      </c>
      <c r="CJ140" s="392" t="str">
        <f ca="1">+IF(OFFSET('Water Data'!$I$29,0,10*ROW('Water Data'!I134))="","",OFFSET('Water Data'!$I$29,0,10*ROW('Water Data'!I134)))</f>
        <v/>
      </c>
      <c r="CK140" s="392" t="str">
        <f ca="1">+IF(OFFSET('Sanitation Data'!$D$28,0,10*ROW('Sanitation Data'!D134))="","",OFFSET('Sanitation Data'!$D$28,0,10*ROW('Sanitation Data'!D134)))</f>
        <v/>
      </c>
      <c r="CL140" s="392" t="str">
        <f ca="1">+IF(OFFSET('Sanitation Data'!$D$29,0,10*ROW('Sanitation Data'!D134))="","",OFFSET('Sanitation Data'!$D$29,0,10*ROW('Sanitation Data'!D134)))</f>
        <v/>
      </c>
      <c r="CM140" s="392" t="str">
        <f ca="1">+IF(OFFSET('Sanitation Data'!$D$30,0,10*ROW('Sanitation Data'!D134))="","",OFFSET('Sanitation Data'!$D$30,0,10*ROW('Sanitation Data'!D134)))</f>
        <v/>
      </c>
      <c r="CN140" s="392" t="str">
        <f ca="1">+IF(OFFSET('Sanitation Data'!$D$31,0,10*ROW('Sanitation Data'!D134))="","",OFFSET('Sanitation Data'!$D$31,0,10*ROW('Sanitation Data'!D134)))</f>
        <v/>
      </c>
      <c r="CO140" s="392" t="str">
        <f ca="1">+IF(OFFSET('Sanitation Data'!$D$32,0,10*ROW('Sanitation Data'!D134))="","",OFFSET('Sanitation Data'!$D$32,0,10*ROW('Sanitation Data'!D134)))</f>
        <v/>
      </c>
      <c r="CP140" s="392" t="str">
        <f ca="1">+IF(OFFSET('Sanitation Data'!$E$28,0,10*ROW('Sanitation Data'!E134))="","",OFFSET('Sanitation Data'!$E$28,0,10*ROW('Sanitation Data'!E134)))</f>
        <v/>
      </c>
      <c r="CQ140" s="392" t="str">
        <f ca="1">+IF(OFFSET('Sanitation Data'!$E$29,0,10*ROW('Sanitation Data'!E134))="","",OFFSET('Sanitation Data'!$E$29,0,10*ROW('Sanitation Data'!E134)))</f>
        <v/>
      </c>
      <c r="CR140" s="392" t="str">
        <f ca="1">+IF(OFFSET('Sanitation Data'!$E$30,0,10*ROW('Sanitation Data'!E134))="","",OFFSET('Sanitation Data'!$E$30,0,10*ROW('Sanitation Data'!E134)))</f>
        <v/>
      </c>
      <c r="CS140" s="392" t="str">
        <f ca="1">+IF(OFFSET('Sanitation Data'!$E$31,0,10*ROW('Sanitation Data'!E134))="","",OFFSET('Sanitation Data'!$E$31,0,10*ROW('Sanitation Data'!E134)))</f>
        <v/>
      </c>
      <c r="CT140" s="392" t="str">
        <f ca="1">+IF(OFFSET('Sanitation Data'!$E$32,0,10*ROW('Sanitation Data'!E134))="","",OFFSET('Sanitation Data'!$E$32,0,10*ROW('Sanitation Data'!E134)))</f>
        <v/>
      </c>
      <c r="CU140" s="392" t="str">
        <f ca="1">+IF(OFFSET('Sanitation Data'!$F$28,0,10*ROW('Sanitation Data'!F134))="","",OFFSET('Sanitation Data'!$F$28,0,10*ROW('Sanitation Data'!F134)))</f>
        <v/>
      </c>
      <c r="CV140" s="392" t="str">
        <f ca="1">+IF(OFFSET('Sanitation Data'!$F$29,0,10*ROW('Sanitation Data'!F134))="","",OFFSET('Sanitation Data'!$F$29,0,10*ROW('Sanitation Data'!F134)))</f>
        <v/>
      </c>
      <c r="CW140" s="392" t="str">
        <f ca="1">+IF(OFFSET('Sanitation Data'!$F$30,0,10*ROW('Sanitation Data'!F134))="","",OFFSET('Sanitation Data'!$F$30,0,10*ROW('Sanitation Data'!F134)))</f>
        <v/>
      </c>
      <c r="CX140" s="392" t="str">
        <f ca="1">+IF(OFFSET('Sanitation Data'!$F$31,0,10*ROW('Sanitation Data'!F134))="","",OFFSET('Sanitation Data'!$F$31,0,10*ROW('Sanitation Data'!F134)))</f>
        <v/>
      </c>
      <c r="CY140" s="392" t="str">
        <f ca="1">+IF(OFFSET('Sanitation Data'!$F$32,0,10*ROW('Sanitation Data'!F134))="","",OFFSET('Sanitation Data'!$F$32,0,10*ROW('Sanitation Data'!F134)))</f>
        <v/>
      </c>
      <c r="CZ140" s="392" t="str">
        <f ca="1">+IF(OFFSET('Sanitation Data'!$G$28,0,10*ROW('Sanitation Data'!G134))="","",OFFSET('Sanitation Data'!$G$28,0,10*ROW('Sanitation Data'!G134)))</f>
        <v/>
      </c>
      <c r="DA140" s="392" t="str">
        <f ca="1">+IF(OFFSET('Sanitation Data'!$G$29,0,10*ROW('Sanitation Data'!G134))="","",OFFSET('Sanitation Data'!$G$29,0,10*ROW('Sanitation Data'!G134)))</f>
        <v/>
      </c>
      <c r="DB140" s="392" t="str">
        <f ca="1">+IF(OFFSET('Sanitation Data'!$G$30,0,10*ROW('Sanitation Data'!G134))="","",OFFSET('Sanitation Data'!$G$30,0,10*ROW('Sanitation Data'!G134)))</f>
        <v/>
      </c>
      <c r="DC140" s="392" t="str">
        <f ca="1">+IF(OFFSET('Sanitation Data'!$G$31,0,10*ROW('Sanitation Data'!G134))="","",OFFSET('Sanitation Data'!$G$31,0,10*ROW('Sanitation Data'!G134)))</f>
        <v/>
      </c>
      <c r="DD140" s="392" t="str">
        <f ca="1">+IF(OFFSET('Sanitation Data'!$G$32,0,10*ROW('Sanitation Data'!G134))="","",OFFSET('Sanitation Data'!$G$32,0,10*ROW('Sanitation Data'!G134)))</f>
        <v/>
      </c>
      <c r="DE140" s="392" t="str">
        <f ca="1">+IF(OFFSET('Sanitation Data'!$H$28,0,10*ROW('Sanitation Data'!H134))="","",OFFSET('Sanitation Data'!$H$28,0,10*ROW('Sanitation Data'!H134)))</f>
        <v/>
      </c>
      <c r="DF140" s="392" t="str">
        <f ca="1">+IF(OFFSET('Sanitation Data'!$H$29,0,10*ROW('Sanitation Data'!H134))="","",OFFSET('Sanitation Data'!$H$29,0,10*ROW('Sanitation Data'!H134)))</f>
        <v/>
      </c>
      <c r="DG140" s="392" t="str">
        <f ca="1">+IF(OFFSET('Sanitation Data'!$H$30,0,10*ROW('Sanitation Data'!H134))="","",OFFSET('Sanitation Data'!$H$30,0,10*ROW('Sanitation Data'!H134)))</f>
        <v/>
      </c>
      <c r="DH140" s="392" t="str">
        <f ca="1">+IF(OFFSET('Sanitation Data'!$H$31,0,10*ROW('Sanitation Data'!H134))="","",OFFSET('Sanitation Data'!$H$31,0,10*ROW('Sanitation Data'!H134)))</f>
        <v/>
      </c>
      <c r="DI140" s="392" t="str">
        <f ca="1">+IF(OFFSET('Sanitation Data'!$H$32,0,10*ROW('Sanitation Data'!H134))="","",OFFSET('Sanitation Data'!$H$32,0,10*ROW('Sanitation Data'!H134)))</f>
        <v/>
      </c>
      <c r="DJ140" s="392" t="str">
        <f ca="1">+IF(OFFSET('Sanitation Data'!$I$28,0,10*ROW('Sanitation Data'!I134))="","",OFFSET('Sanitation Data'!$I$28,0,10*ROW('Sanitation Data'!I134)))</f>
        <v/>
      </c>
      <c r="DK140" s="392" t="str">
        <f ca="1">+IF(OFFSET('Sanitation Data'!$I$29,0,10*ROW('Sanitation Data'!I134))="","",OFFSET('Sanitation Data'!$I$29,0,10*ROW('Sanitation Data'!I134)))</f>
        <v/>
      </c>
      <c r="DL140" s="392" t="str">
        <f ca="1">+IF(OFFSET('Sanitation Data'!$I$30,0,10*ROW('Sanitation Data'!I134))="","",OFFSET('Sanitation Data'!$I$30,0,10*ROW('Sanitation Data'!I134)))</f>
        <v/>
      </c>
      <c r="DM140" s="392" t="str">
        <f ca="1">+IF(OFFSET('Sanitation Data'!$I$31,0,10*ROW('Sanitation Data'!I134))="","",OFFSET('Sanitation Data'!$I$31,0,10*ROW('Sanitation Data'!I134)))</f>
        <v/>
      </c>
      <c r="DN140" s="392" t="str">
        <f ca="1">+IF(OFFSET('Sanitation Data'!$I$32,0,10*ROW('Sanitation Data'!I134))="","",OFFSET('Sanitation Data'!$I$32,0,10*ROW('Sanitation Data'!I134)))</f>
        <v/>
      </c>
      <c r="DO140" s="392" t="str">
        <f ca="1">+IF(OFFSET('Hygiene Data'!$D$11,0,10*ROW('Hygiene Data'!D134))="","",OFFSET('Hygiene Data'!$D$11,0,10*ROW('Hygiene Data'!D134)))</f>
        <v/>
      </c>
      <c r="DP140" s="392" t="str">
        <f ca="1">+IF(OFFSET('Hygiene Data'!$D$12,0,10*ROW('Hygiene Data'!D134))="","",OFFSET('Hygiene Data'!$D$12,0,10*ROW('Hygiene Data'!D134)))</f>
        <v/>
      </c>
      <c r="DQ140" s="392" t="str">
        <f ca="1">+IF(OFFSET('Hygiene Data'!$D$13,0,10*ROW('Hygiene Data'!D134))="","",OFFSET('Hygiene Data'!$D$13,0,10*ROW('Hygiene Data'!D134)))</f>
        <v/>
      </c>
      <c r="DR140" s="392" t="str">
        <f ca="1">+IF(OFFSET('Hygiene Data'!$E$11,0,10*ROW('Hygiene Data'!E134))="","",OFFSET('Hygiene Data'!$E$11,0,10*ROW('Hygiene Data'!E134)))</f>
        <v/>
      </c>
      <c r="DS140" s="392" t="str">
        <f ca="1">+IF(OFFSET('Hygiene Data'!$E$12,0,10*ROW('Hygiene Data'!E134))="","",OFFSET('Hygiene Data'!$E$12,0,10*ROW('Hygiene Data'!E134)))</f>
        <v/>
      </c>
      <c r="DT140" s="392" t="str">
        <f ca="1">+IF(OFFSET('Hygiene Data'!$E$13,0,10*ROW('Hygiene Data'!E134))="","",OFFSET('Hygiene Data'!$E$13,0,10*ROW('Hygiene Data'!E134)))</f>
        <v/>
      </c>
      <c r="DU140" s="392" t="str">
        <f ca="1">+IF(OFFSET('Hygiene Data'!$F$11,0,10*ROW('Hygiene Data'!F134))="","",OFFSET('Hygiene Data'!$F$11,0,10*ROW('Hygiene Data'!F134)))</f>
        <v/>
      </c>
      <c r="DV140" s="392" t="str">
        <f ca="1">+IF(OFFSET('Hygiene Data'!$F$12,0,10*ROW('Hygiene Data'!F134))="","",OFFSET('Hygiene Data'!$F$12,0,10*ROW('Hygiene Data'!F134)))</f>
        <v/>
      </c>
      <c r="DW140" s="392" t="str">
        <f ca="1">+IF(OFFSET('Hygiene Data'!$F$13,0,10*ROW('Hygiene Data'!F134))="","",OFFSET('Hygiene Data'!$F$13,0,10*ROW('Hygiene Data'!F134)))</f>
        <v/>
      </c>
      <c r="DX140" s="392" t="str">
        <f ca="1">+IF(OFFSET('Hygiene Data'!$G$11,0,10*ROW('Hygiene Data'!G134))="","",OFFSET('Hygiene Data'!$G$11,0,10*ROW('Hygiene Data'!G134)))</f>
        <v/>
      </c>
      <c r="DY140" s="392" t="str">
        <f ca="1">+IF(OFFSET('Hygiene Data'!$G$12,0,10*ROW('Hygiene Data'!G134))="","",OFFSET('Hygiene Data'!$G$12,0,10*ROW('Hygiene Data'!G134)))</f>
        <v/>
      </c>
      <c r="DZ140" s="392" t="str">
        <f ca="1">+IF(OFFSET('Hygiene Data'!$G$13,0,10*ROW('Hygiene Data'!G134))="","",OFFSET('Hygiene Data'!$G$13,0,10*ROW('Hygiene Data'!G134)))</f>
        <v/>
      </c>
      <c r="EA140" s="392" t="str">
        <f ca="1">+IF(OFFSET('Hygiene Data'!$H$11,0,10*ROW('Hygiene Data'!H134))="","",OFFSET('Hygiene Data'!$H$11,0,10*ROW('Hygiene Data'!H134)))</f>
        <v/>
      </c>
      <c r="EB140" s="392" t="str">
        <f ca="1">+IF(OFFSET('Hygiene Data'!$H$12,0,10*ROW('Hygiene Data'!H134))="","",OFFSET('Hygiene Data'!$H$12,0,10*ROW('Hygiene Data'!H134)))</f>
        <v/>
      </c>
      <c r="EC140" s="392" t="str">
        <f ca="1">+IF(OFFSET('Hygiene Data'!$H$13,0,10*ROW('Hygiene Data'!H134))="","",OFFSET('Hygiene Data'!$H$13,0,10*ROW('Hygiene Data'!H134)))</f>
        <v/>
      </c>
      <c r="ED140" s="392" t="str">
        <f ca="1">+IF(OFFSET('Hygiene Data'!$I$11,0,10*ROW('Hygiene Data'!I134))="","",OFFSET('Hygiene Data'!$I$11,0,10*ROW('Hygiene Data'!I134)))</f>
        <v/>
      </c>
      <c r="EE140" s="392" t="str">
        <f ca="1">+IF(OFFSET('Hygiene Data'!$I$12,0,10*ROW('Hygiene Data'!I134))="","",OFFSET('Hygiene Data'!$I$12,0,10*ROW('Hygiene Data'!I134)))</f>
        <v/>
      </c>
      <c r="EF140" s="392" t="str">
        <f ca="1">+IF(OFFSET('Hygiene Data'!$I$13,0,10*ROW('Hygiene Data'!I134))="","",OFFSET('Hygiene Data'!$I$13,0,10*ROW('Hygiene Data'!I134)))</f>
        <v/>
      </c>
    </row>
    <row r="141" spans="1:136" x14ac:dyDescent="0.25">
      <c r="A141" s="501" t="str">
        <f ca="1">+IF(OFFSET('Water Data'!$B$2,0,10*ROW('Water Data'!E135))="","",OFFSET('Water Data'!$B$2,0,10*ROW('Water Data'!E135)))</f>
        <v/>
      </c>
      <c r="B141" s="50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8" t="str">
        <f t="shared" ca="1" si="2"/>
        <v/>
      </c>
      <c r="D141" s="52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2" t="str">
        <f ca="1">+IF(OFFSET('Water Data'!$D$27,0,10*ROW('Water Data'!D135))="","",OFFSET('Water Data'!$D$27,0,10*ROW('Water Data'!D135)))</f>
        <v/>
      </c>
      <c r="BT141" s="392" t="str">
        <f ca="1">+IF(OFFSET('Water Data'!$D$28,0,10*ROW('Water Data'!D135))="","",OFFSET('Water Data'!$D$28,0,10*ROW('Water Data'!D135)))</f>
        <v/>
      </c>
      <c r="BU141" s="392" t="str">
        <f ca="1">+IF(OFFSET('Water Data'!$D$29,0,10*ROW('Water Data'!D135))="","",OFFSET('Water Data'!$D$29,0,10*ROW('Water Data'!D135)))</f>
        <v/>
      </c>
      <c r="BV141" s="392" t="str">
        <f ca="1">+IF(OFFSET('Water Data'!$E$27,0,10*ROW('Water Data'!E135))="","",OFFSET('Water Data'!$E$27,0,10*ROW('Water Data'!E135)))</f>
        <v/>
      </c>
      <c r="BW141" s="392" t="str">
        <f ca="1">+IF(OFFSET('Water Data'!$E$28,0,10*ROW('Water Data'!E135))="","",OFFSET('Water Data'!$E$28,0,10*ROW('Water Data'!E135)))</f>
        <v/>
      </c>
      <c r="BX141" s="392" t="str">
        <f ca="1">+IF(OFFSET('Water Data'!$E$29,0,10*ROW('Water Data'!E135))="","",OFFSET('Water Data'!$E$29,0,10*ROW('Water Data'!E135)))</f>
        <v/>
      </c>
      <c r="BY141" s="392" t="str">
        <f ca="1">+IF(OFFSET('Water Data'!$F$27,0,10*ROW('Water Data'!F135))="","",OFFSET('Water Data'!$F$27,0,10*ROW('Water Data'!F135)))</f>
        <v/>
      </c>
      <c r="BZ141" s="392" t="str">
        <f ca="1">+IF(OFFSET('Water Data'!$F$28,0,10*ROW('Water Data'!F135))="","",OFFSET('Water Data'!$F$28,0,10*ROW('Water Data'!F135)))</f>
        <v/>
      </c>
      <c r="CA141" s="392" t="str">
        <f ca="1">+IF(OFFSET('Water Data'!$F$29,0,10*ROW('Water Data'!F135))="","",OFFSET('Water Data'!$F$29,0,10*ROW('Water Data'!F135)))</f>
        <v/>
      </c>
      <c r="CB141" s="392" t="str">
        <f ca="1">+IF(OFFSET('Water Data'!$G$27,0,10*ROW('Water Data'!G135))="","",OFFSET('Water Data'!$G$27,0,10*ROW('Water Data'!G135)))</f>
        <v/>
      </c>
      <c r="CC141" s="392" t="str">
        <f ca="1">+IF(OFFSET('Water Data'!$G$28,0,10*ROW('Water Data'!G135))="","",OFFSET('Water Data'!$G$28,0,10*ROW('Water Data'!G135)))</f>
        <v/>
      </c>
      <c r="CD141" s="392" t="str">
        <f ca="1">+IF(OFFSET('Water Data'!$G$29,0,10*ROW('Water Data'!G135))="","",OFFSET('Water Data'!$G$29,0,10*ROW('Water Data'!G135)))</f>
        <v/>
      </c>
      <c r="CE141" s="392" t="str">
        <f ca="1">+IF(OFFSET('Water Data'!$H$27,0,10*ROW('Water Data'!H135))="","",OFFSET('Water Data'!$H$27,0,10*ROW('Water Data'!H135)))</f>
        <v/>
      </c>
      <c r="CF141" s="392" t="str">
        <f ca="1">+IF(OFFSET('Water Data'!$H$28,0,10*ROW('Water Data'!H135))="","",OFFSET('Water Data'!$H$28,0,10*ROW('Water Data'!H135)))</f>
        <v/>
      </c>
      <c r="CG141" s="392" t="str">
        <f ca="1">+IF(OFFSET('Water Data'!$H$29,0,10*ROW('Water Data'!H135))="","",OFFSET('Water Data'!$H$29,0,10*ROW('Water Data'!H135)))</f>
        <v/>
      </c>
      <c r="CH141" s="392" t="str">
        <f ca="1">+IF(OFFSET('Water Data'!$I$27,0,10*ROW('Water Data'!I135))="","",OFFSET('Water Data'!$I$27,0,10*ROW('Water Data'!I135)))</f>
        <v/>
      </c>
      <c r="CI141" s="392" t="str">
        <f ca="1">+IF(OFFSET('Water Data'!$I$28,0,10*ROW('Water Data'!I135))="","",OFFSET('Water Data'!$I$28,0,10*ROW('Water Data'!I135)))</f>
        <v/>
      </c>
      <c r="CJ141" s="392" t="str">
        <f ca="1">+IF(OFFSET('Water Data'!$I$29,0,10*ROW('Water Data'!I135))="","",OFFSET('Water Data'!$I$29,0,10*ROW('Water Data'!I135)))</f>
        <v/>
      </c>
      <c r="CK141" s="392" t="str">
        <f ca="1">+IF(OFFSET('Sanitation Data'!$D$28,0,10*ROW('Sanitation Data'!D135))="","",OFFSET('Sanitation Data'!$D$28,0,10*ROW('Sanitation Data'!D135)))</f>
        <v/>
      </c>
      <c r="CL141" s="392" t="str">
        <f ca="1">+IF(OFFSET('Sanitation Data'!$D$29,0,10*ROW('Sanitation Data'!D135))="","",OFFSET('Sanitation Data'!$D$29,0,10*ROW('Sanitation Data'!D135)))</f>
        <v/>
      </c>
      <c r="CM141" s="392" t="str">
        <f ca="1">+IF(OFFSET('Sanitation Data'!$D$30,0,10*ROW('Sanitation Data'!D135))="","",OFFSET('Sanitation Data'!$D$30,0,10*ROW('Sanitation Data'!D135)))</f>
        <v/>
      </c>
      <c r="CN141" s="392" t="str">
        <f ca="1">+IF(OFFSET('Sanitation Data'!$D$31,0,10*ROW('Sanitation Data'!D135))="","",OFFSET('Sanitation Data'!$D$31,0,10*ROW('Sanitation Data'!D135)))</f>
        <v/>
      </c>
      <c r="CO141" s="392" t="str">
        <f ca="1">+IF(OFFSET('Sanitation Data'!$D$32,0,10*ROW('Sanitation Data'!D135))="","",OFFSET('Sanitation Data'!$D$32,0,10*ROW('Sanitation Data'!D135)))</f>
        <v/>
      </c>
      <c r="CP141" s="392" t="str">
        <f ca="1">+IF(OFFSET('Sanitation Data'!$E$28,0,10*ROW('Sanitation Data'!E135))="","",OFFSET('Sanitation Data'!$E$28,0,10*ROW('Sanitation Data'!E135)))</f>
        <v/>
      </c>
      <c r="CQ141" s="392" t="str">
        <f ca="1">+IF(OFFSET('Sanitation Data'!$E$29,0,10*ROW('Sanitation Data'!E135))="","",OFFSET('Sanitation Data'!$E$29,0,10*ROW('Sanitation Data'!E135)))</f>
        <v/>
      </c>
      <c r="CR141" s="392" t="str">
        <f ca="1">+IF(OFFSET('Sanitation Data'!$E$30,0,10*ROW('Sanitation Data'!E135))="","",OFFSET('Sanitation Data'!$E$30,0,10*ROW('Sanitation Data'!E135)))</f>
        <v/>
      </c>
      <c r="CS141" s="392" t="str">
        <f ca="1">+IF(OFFSET('Sanitation Data'!$E$31,0,10*ROW('Sanitation Data'!E135))="","",OFFSET('Sanitation Data'!$E$31,0,10*ROW('Sanitation Data'!E135)))</f>
        <v/>
      </c>
      <c r="CT141" s="392" t="str">
        <f ca="1">+IF(OFFSET('Sanitation Data'!$E$32,0,10*ROW('Sanitation Data'!E135))="","",OFFSET('Sanitation Data'!$E$32,0,10*ROW('Sanitation Data'!E135)))</f>
        <v/>
      </c>
      <c r="CU141" s="392" t="str">
        <f ca="1">+IF(OFFSET('Sanitation Data'!$F$28,0,10*ROW('Sanitation Data'!F135))="","",OFFSET('Sanitation Data'!$F$28,0,10*ROW('Sanitation Data'!F135)))</f>
        <v/>
      </c>
      <c r="CV141" s="392" t="str">
        <f ca="1">+IF(OFFSET('Sanitation Data'!$F$29,0,10*ROW('Sanitation Data'!F135))="","",OFFSET('Sanitation Data'!$F$29,0,10*ROW('Sanitation Data'!F135)))</f>
        <v/>
      </c>
      <c r="CW141" s="392" t="str">
        <f ca="1">+IF(OFFSET('Sanitation Data'!$F$30,0,10*ROW('Sanitation Data'!F135))="","",OFFSET('Sanitation Data'!$F$30,0,10*ROW('Sanitation Data'!F135)))</f>
        <v/>
      </c>
      <c r="CX141" s="392" t="str">
        <f ca="1">+IF(OFFSET('Sanitation Data'!$F$31,0,10*ROW('Sanitation Data'!F135))="","",OFFSET('Sanitation Data'!$F$31,0,10*ROW('Sanitation Data'!F135)))</f>
        <v/>
      </c>
      <c r="CY141" s="392" t="str">
        <f ca="1">+IF(OFFSET('Sanitation Data'!$F$32,0,10*ROW('Sanitation Data'!F135))="","",OFFSET('Sanitation Data'!$F$32,0,10*ROW('Sanitation Data'!F135)))</f>
        <v/>
      </c>
      <c r="CZ141" s="392" t="str">
        <f ca="1">+IF(OFFSET('Sanitation Data'!$G$28,0,10*ROW('Sanitation Data'!G135))="","",OFFSET('Sanitation Data'!$G$28,0,10*ROW('Sanitation Data'!G135)))</f>
        <v/>
      </c>
      <c r="DA141" s="392" t="str">
        <f ca="1">+IF(OFFSET('Sanitation Data'!$G$29,0,10*ROW('Sanitation Data'!G135))="","",OFFSET('Sanitation Data'!$G$29,0,10*ROW('Sanitation Data'!G135)))</f>
        <v/>
      </c>
      <c r="DB141" s="392" t="str">
        <f ca="1">+IF(OFFSET('Sanitation Data'!$G$30,0,10*ROW('Sanitation Data'!G135))="","",OFFSET('Sanitation Data'!$G$30,0,10*ROW('Sanitation Data'!G135)))</f>
        <v/>
      </c>
      <c r="DC141" s="392" t="str">
        <f ca="1">+IF(OFFSET('Sanitation Data'!$G$31,0,10*ROW('Sanitation Data'!G135))="","",OFFSET('Sanitation Data'!$G$31,0,10*ROW('Sanitation Data'!G135)))</f>
        <v/>
      </c>
      <c r="DD141" s="392" t="str">
        <f ca="1">+IF(OFFSET('Sanitation Data'!$G$32,0,10*ROW('Sanitation Data'!G135))="","",OFFSET('Sanitation Data'!$G$32,0,10*ROW('Sanitation Data'!G135)))</f>
        <v/>
      </c>
      <c r="DE141" s="392" t="str">
        <f ca="1">+IF(OFFSET('Sanitation Data'!$H$28,0,10*ROW('Sanitation Data'!H135))="","",OFFSET('Sanitation Data'!$H$28,0,10*ROW('Sanitation Data'!H135)))</f>
        <v/>
      </c>
      <c r="DF141" s="392" t="str">
        <f ca="1">+IF(OFFSET('Sanitation Data'!$H$29,0,10*ROW('Sanitation Data'!H135))="","",OFFSET('Sanitation Data'!$H$29,0,10*ROW('Sanitation Data'!H135)))</f>
        <v/>
      </c>
      <c r="DG141" s="392" t="str">
        <f ca="1">+IF(OFFSET('Sanitation Data'!$H$30,0,10*ROW('Sanitation Data'!H135))="","",OFFSET('Sanitation Data'!$H$30,0,10*ROW('Sanitation Data'!H135)))</f>
        <v/>
      </c>
      <c r="DH141" s="392" t="str">
        <f ca="1">+IF(OFFSET('Sanitation Data'!$H$31,0,10*ROW('Sanitation Data'!H135))="","",OFFSET('Sanitation Data'!$H$31,0,10*ROW('Sanitation Data'!H135)))</f>
        <v/>
      </c>
      <c r="DI141" s="392" t="str">
        <f ca="1">+IF(OFFSET('Sanitation Data'!$H$32,0,10*ROW('Sanitation Data'!H135))="","",OFFSET('Sanitation Data'!$H$32,0,10*ROW('Sanitation Data'!H135)))</f>
        <v/>
      </c>
      <c r="DJ141" s="392" t="str">
        <f ca="1">+IF(OFFSET('Sanitation Data'!$I$28,0,10*ROW('Sanitation Data'!I135))="","",OFFSET('Sanitation Data'!$I$28,0,10*ROW('Sanitation Data'!I135)))</f>
        <v/>
      </c>
      <c r="DK141" s="392" t="str">
        <f ca="1">+IF(OFFSET('Sanitation Data'!$I$29,0,10*ROW('Sanitation Data'!I135))="","",OFFSET('Sanitation Data'!$I$29,0,10*ROW('Sanitation Data'!I135)))</f>
        <v/>
      </c>
      <c r="DL141" s="392" t="str">
        <f ca="1">+IF(OFFSET('Sanitation Data'!$I$30,0,10*ROW('Sanitation Data'!I135))="","",OFFSET('Sanitation Data'!$I$30,0,10*ROW('Sanitation Data'!I135)))</f>
        <v/>
      </c>
      <c r="DM141" s="392" t="str">
        <f ca="1">+IF(OFFSET('Sanitation Data'!$I$31,0,10*ROW('Sanitation Data'!I135))="","",OFFSET('Sanitation Data'!$I$31,0,10*ROW('Sanitation Data'!I135)))</f>
        <v/>
      </c>
      <c r="DN141" s="392" t="str">
        <f ca="1">+IF(OFFSET('Sanitation Data'!$I$32,0,10*ROW('Sanitation Data'!I135))="","",OFFSET('Sanitation Data'!$I$32,0,10*ROW('Sanitation Data'!I135)))</f>
        <v/>
      </c>
      <c r="DO141" s="392" t="str">
        <f ca="1">+IF(OFFSET('Hygiene Data'!$D$11,0,10*ROW('Hygiene Data'!D135))="","",OFFSET('Hygiene Data'!$D$11,0,10*ROW('Hygiene Data'!D135)))</f>
        <v/>
      </c>
      <c r="DP141" s="392" t="str">
        <f ca="1">+IF(OFFSET('Hygiene Data'!$D$12,0,10*ROW('Hygiene Data'!D135))="","",OFFSET('Hygiene Data'!$D$12,0,10*ROW('Hygiene Data'!D135)))</f>
        <v/>
      </c>
      <c r="DQ141" s="392" t="str">
        <f ca="1">+IF(OFFSET('Hygiene Data'!$D$13,0,10*ROW('Hygiene Data'!D135))="","",OFFSET('Hygiene Data'!$D$13,0,10*ROW('Hygiene Data'!D135)))</f>
        <v/>
      </c>
      <c r="DR141" s="392" t="str">
        <f ca="1">+IF(OFFSET('Hygiene Data'!$E$11,0,10*ROW('Hygiene Data'!E135))="","",OFFSET('Hygiene Data'!$E$11,0,10*ROW('Hygiene Data'!E135)))</f>
        <v/>
      </c>
      <c r="DS141" s="392" t="str">
        <f ca="1">+IF(OFFSET('Hygiene Data'!$E$12,0,10*ROW('Hygiene Data'!E135))="","",OFFSET('Hygiene Data'!$E$12,0,10*ROW('Hygiene Data'!E135)))</f>
        <v/>
      </c>
      <c r="DT141" s="392" t="str">
        <f ca="1">+IF(OFFSET('Hygiene Data'!$E$13,0,10*ROW('Hygiene Data'!E135))="","",OFFSET('Hygiene Data'!$E$13,0,10*ROW('Hygiene Data'!E135)))</f>
        <v/>
      </c>
      <c r="DU141" s="392" t="str">
        <f ca="1">+IF(OFFSET('Hygiene Data'!$F$11,0,10*ROW('Hygiene Data'!F135))="","",OFFSET('Hygiene Data'!$F$11,0,10*ROW('Hygiene Data'!F135)))</f>
        <v/>
      </c>
      <c r="DV141" s="392" t="str">
        <f ca="1">+IF(OFFSET('Hygiene Data'!$F$12,0,10*ROW('Hygiene Data'!F135))="","",OFFSET('Hygiene Data'!$F$12,0,10*ROW('Hygiene Data'!F135)))</f>
        <v/>
      </c>
      <c r="DW141" s="392" t="str">
        <f ca="1">+IF(OFFSET('Hygiene Data'!$F$13,0,10*ROW('Hygiene Data'!F135))="","",OFFSET('Hygiene Data'!$F$13,0,10*ROW('Hygiene Data'!F135)))</f>
        <v/>
      </c>
      <c r="DX141" s="392" t="str">
        <f ca="1">+IF(OFFSET('Hygiene Data'!$G$11,0,10*ROW('Hygiene Data'!G135))="","",OFFSET('Hygiene Data'!$G$11,0,10*ROW('Hygiene Data'!G135)))</f>
        <v/>
      </c>
      <c r="DY141" s="392" t="str">
        <f ca="1">+IF(OFFSET('Hygiene Data'!$G$12,0,10*ROW('Hygiene Data'!G135))="","",OFFSET('Hygiene Data'!$G$12,0,10*ROW('Hygiene Data'!G135)))</f>
        <v/>
      </c>
      <c r="DZ141" s="392" t="str">
        <f ca="1">+IF(OFFSET('Hygiene Data'!$G$13,0,10*ROW('Hygiene Data'!G135))="","",OFFSET('Hygiene Data'!$G$13,0,10*ROW('Hygiene Data'!G135)))</f>
        <v/>
      </c>
      <c r="EA141" s="392" t="str">
        <f ca="1">+IF(OFFSET('Hygiene Data'!$H$11,0,10*ROW('Hygiene Data'!H135))="","",OFFSET('Hygiene Data'!$H$11,0,10*ROW('Hygiene Data'!H135)))</f>
        <v/>
      </c>
      <c r="EB141" s="392" t="str">
        <f ca="1">+IF(OFFSET('Hygiene Data'!$H$12,0,10*ROW('Hygiene Data'!H135))="","",OFFSET('Hygiene Data'!$H$12,0,10*ROW('Hygiene Data'!H135)))</f>
        <v/>
      </c>
      <c r="EC141" s="392" t="str">
        <f ca="1">+IF(OFFSET('Hygiene Data'!$H$13,0,10*ROW('Hygiene Data'!H135))="","",OFFSET('Hygiene Data'!$H$13,0,10*ROW('Hygiene Data'!H135)))</f>
        <v/>
      </c>
      <c r="ED141" s="392" t="str">
        <f ca="1">+IF(OFFSET('Hygiene Data'!$I$11,0,10*ROW('Hygiene Data'!I135))="","",OFFSET('Hygiene Data'!$I$11,0,10*ROW('Hygiene Data'!I135)))</f>
        <v/>
      </c>
      <c r="EE141" s="392" t="str">
        <f ca="1">+IF(OFFSET('Hygiene Data'!$I$12,0,10*ROW('Hygiene Data'!I135))="","",OFFSET('Hygiene Data'!$I$12,0,10*ROW('Hygiene Data'!I135)))</f>
        <v/>
      </c>
      <c r="EF141" s="392" t="str">
        <f ca="1">+IF(OFFSET('Hygiene Data'!$I$13,0,10*ROW('Hygiene Data'!I135))="","",OFFSET('Hygiene Data'!$I$13,0,10*ROW('Hygiene Data'!I135)))</f>
        <v/>
      </c>
    </row>
    <row r="142" spans="1:136" x14ac:dyDescent="0.25">
      <c r="A142" s="501" t="str">
        <f ca="1">+IF(OFFSET('Water Data'!$B$2,0,10*ROW('Water Data'!E136))="","",OFFSET('Water Data'!$B$2,0,10*ROW('Water Data'!E136)))</f>
        <v/>
      </c>
      <c r="B142" s="50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8" t="str">
        <f t="shared" ca="1" si="2"/>
        <v/>
      </c>
      <c r="D142" s="52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2" t="str">
        <f ca="1">+IF(OFFSET('Water Data'!$D$27,0,10*ROW('Water Data'!D136))="","",OFFSET('Water Data'!$D$27,0,10*ROW('Water Data'!D136)))</f>
        <v/>
      </c>
      <c r="BT142" s="392" t="str">
        <f ca="1">+IF(OFFSET('Water Data'!$D$28,0,10*ROW('Water Data'!D136))="","",OFFSET('Water Data'!$D$28,0,10*ROW('Water Data'!D136)))</f>
        <v/>
      </c>
      <c r="BU142" s="392" t="str">
        <f ca="1">+IF(OFFSET('Water Data'!$D$29,0,10*ROW('Water Data'!D136))="","",OFFSET('Water Data'!$D$29,0,10*ROW('Water Data'!D136)))</f>
        <v/>
      </c>
      <c r="BV142" s="392" t="str">
        <f ca="1">+IF(OFFSET('Water Data'!$E$27,0,10*ROW('Water Data'!E136))="","",OFFSET('Water Data'!$E$27,0,10*ROW('Water Data'!E136)))</f>
        <v/>
      </c>
      <c r="BW142" s="392" t="str">
        <f ca="1">+IF(OFFSET('Water Data'!$E$28,0,10*ROW('Water Data'!E136))="","",OFFSET('Water Data'!$E$28,0,10*ROW('Water Data'!E136)))</f>
        <v/>
      </c>
      <c r="BX142" s="392" t="str">
        <f ca="1">+IF(OFFSET('Water Data'!$E$29,0,10*ROW('Water Data'!E136))="","",OFFSET('Water Data'!$E$29,0,10*ROW('Water Data'!E136)))</f>
        <v/>
      </c>
      <c r="BY142" s="392" t="str">
        <f ca="1">+IF(OFFSET('Water Data'!$F$27,0,10*ROW('Water Data'!F136))="","",OFFSET('Water Data'!$F$27,0,10*ROW('Water Data'!F136)))</f>
        <v/>
      </c>
      <c r="BZ142" s="392" t="str">
        <f ca="1">+IF(OFFSET('Water Data'!$F$28,0,10*ROW('Water Data'!F136))="","",OFFSET('Water Data'!$F$28,0,10*ROW('Water Data'!F136)))</f>
        <v/>
      </c>
      <c r="CA142" s="392" t="str">
        <f ca="1">+IF(OFFSET('Water Data'!$F$29,0,10*ROW('Water Data'!F136))="","",OFFSET('Water Data'!$F$29,0,10*ROW('Water Data'!F136)))</f>
        <v/>
      </c>
      <c r="CB142" s="392" t="str">
        <f ca="1">+IF(OFFSET('Water Data'!$G$27,0,10*ROW('Water Data'!G136))="","",OFFSET('Water Data'!$G$27,0,10*ROW('Water Data'!G136)))</f>
        <v/>
      </c>
      <c r="CC142" s="392" t="str">
        <f ca="1">+IF(OFFSET('Water Data'!$G$28,0,10*ROW('Water Data'!G136))="","",OFFSET('Water Data'!$G$28,0,10*ROW('Water Data'!G136)))</f>
        <v/>
      </c>
      <c r="CD142" s="392" t="str">
        <f ca="1">+IF(OFFSET('Water Data'!$G$29,0,10*ROW('Water Data'!G136))="","",OFFSET('Water Data'!$G$29,0,10*ROW('Water Data'!G136)))</f>
        <v/>
      </c>
      <c r="CE142" s="392" t="str">
        <f ca="1">+IF(OFFSET('Water Data'!$H$27,0,10*ROW('Water Data'!H136))="","",OFFSET('Water Data'!$H$27,0,10*ROW('Water Data'!H136)))</f>
        <v/>
      </c>
      <c r="CF142" s="392" t="str">
        <f ca="1">+IF(OFFSET('Water Data'!$H$28,0,10*ROW('Water Data'!H136))="","",OFFSET('Water Data'!$H$28,0,10*ROW('Water Data'!H136)))</f>
        <v/>
      </c>
      <c r="CG142" s="392" t="str">
        <f ca="1">+IF(OFFSET('Water Data'!$H$29,0,10*ROW('Water Data'!H136))="","",OFFSET('Water Data'!$H$29,0,10*ROW('Water Data'!H136)))</f>
        <v/>
      </c>
      <c r="CH142" s="392" t="str">
        <f ca="1">+IF(OFFSET('Water Data'!$I$27,0,10*ROW('Water Data'!I136))="","",OFFSET('Water Data'!$I$27,0,10*ROW('Water Data'!I136)))</f>
        <v/>
      </c>
      <c r="CI142" s="392" t="str">
        <f ca="1">+IF(OFFSET('Water Data'!$I$28,0,10*ROW('Water Data'!I136))="","",OFFSET('Water Data'!$I$28,0,10*ROW('Water Data'!I136)))</f>
        <v/>
      </c>
      <c r="CJ142" s="392" t="str">
        <f ca="1">+IF(OFFSET('Water Data'!$I$29,0,10*ROW('Water Data'!I136))="","",OFFSET('Water Data'!$I$29,0,10*ROW('Water Data'!I136)))</f>
        <v/>
      </c>
      <c r="CK142" s="392" t="str">
        <f ca="1">+IF(OFFSET('Sanitation Data'!$D$28,0,10*ROW('Sanitation Data'!D136))="","",OFFSET('Sanitation Data'!$D$28,0,10*ROW('Sanitation Data'!D136)))</f>
        <v/>
      </c>
      <c r="CL142" s="392" t="str">
        <f ca="1">+IF(OFFSET('Sanitation Data'!$D$29,0,10*ROW('Sanitation Data'!D136))="","",OFFSET('Sanitation Data'!$D$29,0,10*ROW('Sanitation Data'!D136)))</f>
        <v/>
      </c>
      <c r="CM142" s="392" t="str">
        <f ca="1">+IF(OFFSET('Sanitation Data'!$D$30,0,10*ROW('Sanitation Data'!D136))="","",OFFSET('Sanitation Data'!$D$30,0,10*ROW('Sanitation Data'!D136)))</f>
        <v/>
      </c>
      <c r="CN142" s="392" t="str">
        <f ca="1">+IF(OFFSET('Sanitation Data'!$D$31,0,10*ROW('Sanitation Data'!D136))="","",OFFSET('Sanitation Data'!$D$31,0,10*ROW('Sanitation Data'!D136)))</f>
        <v/>
      </c>
      <c r="CO142" s="392" t="str">
        <f ca="1">+IF(OFFSET('Sanitation Data'!$D$32,0,10*ROW('Sanitation Data'!D136))="","",OFFSET('Sanitation Data'!$D$32,0,10*ROW('Sanitation Data'!D136)))</f>
        <v/>
      </c>
      <c r="CP142" s="392" t="str">
        <f ca="1">+IF(OFFSET('Sanitation Data'!$E$28,0,10*ROW('Sanitation Data'!E136))="","",OFFSET('Sanitation Data'!$E$28,0,10*ROW('Sanitation Data'!E136)))</f>
        <v/>
      </c>
      <c r="CQ142" s="392" t="str">
        <f ca="1">+IF(OFFSET('Sanitation Data'!$E$29,0,10*ROW('Sanitation Data'!E136))="","",OFFSET('Sanitation Data'!$E$29,0,10*ROW('Sanitation Data'!E136)))</f>
        <v/>
      </c>
      <c r="CR142" s="392" t="str">
        <f ca="1">+IF(OFFSET('Sanitation Data'!$E$30,0,10*ROW('Sanitation Data'!E136))="","",OFFSET('Sanitation Data'!$E$30,0,10*ROW('Sanitation Data'!E136)))</f>
        <v/>
      </c>
      <c r="CS142" s="392" t="str">
        <f ca="1">+IF(OFFSET('Sanitation Data'!$E$31,0,10*ROW('Sanitation Data'!E136))="","",OFFSET('Sanitation Data'!$E$31,0,10*ROW('Sanitation Data'!E136)))</f>
        <v/>
      </c>
      <c r="CT142" s="392" t="str">
        <f ca="1">+IF(OFFSET('Sanitation Data'!$E$32,0,10*ROW('Sanitation Data'!E136))="","",OFFSET('Sanitation Data'!$E$32,0,10*ROW('Sanitation Data'!E136)))</f>
        <v/>
      </c>
      <c r="CU142" s="392" t="str">
        <f ca="1">+IF(OFFSET('Sanitation Data'!$F$28,0,10*ROW('Sanitation Data'!F136))="","",OFFSET('Sanitation Data'!$F$28,0,10*ROW('Sanitation Data'!F136)))</f>
        <v/>
      </c>
      <c r="CV142" s="392" t="str">
        <f ca="1">+IF(OFFSET('Sanitation Data'!$F$29,0,10*ROW('Sanitation Data'!F136))="","",OFFSET('Sanitation Data'!$F$29,0,10*ROW('Sanitation Data'!F136)))</f>
        <v/>
      </c>
      <c r="CW142" s="392" t="str">
        <f ca="1">+IF(OFFSET('Sanitation Data'!$F$30,0,10*ROW('Sanitation Data'!F136))="","",OFFSET('Sanitation Data'!$F$30,0,10*ROW('Sanitation Data'!F136)))</f>
        <v/>
      </c>
      <c r="CX142" s="392" t="str">
        <f ca="1">+IF(OFFSET('Sanitation Data'!$F$31,0,10*ROW('Sanitation Data'!F136))="","",OFFSET('Sanitation Data'!$F$31,0,10*ROW('Sanitation Data'!F136)))</f>
        <v/>
      </c>
      <c r="CY142" s="392" t="str">
        <f ca="1">+IF(OFFSET('Sanitation Data'!$F$32,0,10*ROW('Sanitation Data'!F136))="","",OFFSET('Sanitation Data'!$F$32,0,10*ROW('Sanitation Data'!F136)))</f>
        <v/>
      </c>
      <c r="CZ142" s="392" t="str">
        <f ca="1">+IF(OFFSET('Sanitation Data'!$G$28,0,10*ROW('Sanitation Data'!G136))="","",OFFSET('Sanitation Data'!$G$28,0,10*ROW('Sanitation Data'!G136)))</f>
        <v/>
      </c>
      <c r="DA142" s="392" t="str">
        <f ca="1">+IF(OFFSET('Sanitation Data'!$G$29,0,10*ROW('Sanitation Data'!G136))="","",OFFSET('Sanitation Data'!$G$29,0,10*ROW('Sanitation Data'!G136)))</f>
        <v/>
      </c>
      <c r="DB142" s="392" t="str">
        <f ca="1">+IF(OFFSET('Sanitation Data'!$G$30,0,10*ROW('Sanitation Data'!G136))="","",OFFSET('Sanitation Data'!$G$30,0,10*ROW('Sanitation Data'!G136)))</f>
        <v/>
      </c>
      <c r="DC142" s="392" t="str">
        <f ca="1">+IF(OFFSET('Sanitation Data'!$G$31,0,10*ROW('Sanitation Data'!G136))="","",OFFSET('Sanitation Data'!$G$31,0,10*ROW('Sanitation Data'!G136)))</f>
        <v/>
      </c>
      <c r="DD142" s="392" t="str">
        <f ca="1">+IF(OFFSET('Sanitation Data'!$G$32,0,10*ROW('Sanitation Data'!G136))="","",OFFSET('Sanitation Data'!$G$32,0,10*ROW('Sanitation Data'!G136)))</f>
        <v/>
      </c>
      <c r="DE142" s="392" t="str">
        <f ca="1">+IF(OFFSET('Sanitation Data'!$H$28,0,10*ROW('Sanitation Data'!H136))="","",OFFSET('Sanitation Data'!$H$28,0,10*ROW('Sanitation Data'!H136)))</f>
        <v/>
      </c>
      <c r="DF142" s="392" t="str">
        <f ca="1">+IF(OFFSET('Sanitation Data'!$H$29,0,10*ROW('Sanitation Data'!H136))="","",OFFSET('Sanitation Data'!$H$29,0,10*ROW('Sanitation Data'!H136)))</f>
        <v/>
      </c>
      <c r="DG142" s="392" t="str">
        <f ca="1">+IF(OFFSET('Sanitation Data'!$H$30,0,10*ROW('Sanitation Data'!H136))="","",OFFSET('Sanitation Data'!$H$30,0,10*ROW('Sanitation Data'!H136)))</f>
        <v/>
      </c>
      <c r="DH142" s="392" t="str">
        <f ca="1">+IF(OFFSET('Sanitation Data'!$H$31,0,10*ROW('Sanitation Data'!H136))="","",OFFSET('Sanitation Data'!$H$31,0,10*ROW('Sanitation Data'!H136)))</f>
        <v/>
      </c>
      <c r="DI142" s="392" t="str">
        <f ca="1">+IF(OFFSET('Sanitation Data'!$H$32,0,10*ROW('Sanitation Data'!H136))="","",OFFSET('Sanitation Data'!$H$32,0,10*ROW('Sanitation Data'!H136)))</f>
        <v/>
      </c>
      <c r="DJ142" s="392" t="str">
        <f ca="1">+IF(OFFSET('Sanitation Data'!$I$28,0,10*ROW('Sanitation Data'!I136))="","",OFFSET('Sanitation Data'!$I$28,0,10*ROW('Sanitation Data'!I136)))</f>
        <v/>
      </c>
      <c r="DK142" s="392" t="str">
        <f ca="1">+IF(OFFSET('Sanitation Data'!$I$29,0,10*ROW('Sanitation Data'!I136))="","",OFFSET('Sanitation Data'!$I$29,0,10*ROW('Sanitation Data'!I136)))</f>
        <v/>
      </c>
      <c r="DL142" s="392" t="str">
        <f ca="1">+IF(OFFSET('Sanitation Data'!$I$30,0,10*ROW('Sanitation Data'!I136))="","",OFFSET('Sanitation Data'!$I$30,0,10*ROW('Sanitation Data'!I136)))</f>
        <v/>
      </c>
      <c r="DM142" s="392" t="str">
        <f ca="1">+IF(OFFSET('Sanitation Data'!$I$31,0,10*ROW('Sanitation Data'!I136))="","",OFFSET('Sanitation Data'!$I$31,0,10*ROW('Sanitation Data'!I136)))</f>
        <v/>
      </c>
      <c r="DN142" s="392" t="str">
        <f ca="1">+IF(OFFSET('Sanitation Data'!$I$32,0,10*ROW('Sanitation Data'!I136))="","",OFFSET('Sanitation Data'!$I$32,0,10*ROW('Sanitation Data'!I136)))</f>
        <v/>
      </c>
      <c r="DO142" s="392" t="str">
        <f ca="1">+IF(OFFSET('Hygiene Data'!$D$11,0,10*ROW('Hygiene Data'!D136))="","",OFFSET('Hygiene Data'!$D$11,0,10*ROW('Hygiene Data'!D136)))</f>
        <v/>
      </c>
      <c r="DP142" s="392" t="str">
        <f ca="1">+IF(OFFSET('Hygiene Data'!$D$12,0,10*ROW('Hygiene Data'!D136))="","",OFFSET('Hygiene Data'!$D$12,0,10*ROW('Hygiene Data'!D136)))</f>
        <v/>
      </c>
      <c r="DQ142" s="392" t="str">
        <f ca="1">+IF(OFFSET('Hygiene Data'!$D$13,0,10*ROW('Hygiene Data'!D136))="","",OFFSET('Hygiene Data'!$D$13,0,10*ROW('Hygiene Data'!D136)))</f>
        <v/>
      </c>
      <c r="DR142" s="392" t="str">
        <f ca="1">+IF(OFFSET('Hygiene Data'!$E$11,0,10*ROW('Hygiene Data'!E136))="","",OFFSET('Hygiene Data'!$E$11,0,10*ROW('Hygiene Data'!E136)))</f>
        <v/>
      </c>
      <c r="DS142" s="392" t="str">
        <f ca="1">+IF(OFFSET('Hygiene Data'!$E$12,0,10*ROW('Hygiene Data'!E136))="","",OFFSET('Hygiene Data'!$E$12,0,10*ROW('Hygiene Data'!E136)))</f>
        <v/>
      </c>
      <c r="DT142" s="392" t="str">
        <f ca="1">+IF(OFFSET('Hygiene Data'!$E$13,0,10*ROW('Hygiene Data'!E136))="","",OFFSET('Hygiene Data'!$E$13,0,10*ROW('Hygiene Data'!E136)))</f>
        <v/>
      </c>
      <c r="DU142" s="392" t="str">
        <f ca="1">+IF(OFFSET('Hygiene Data'!$F$11,0,10*ROW('Hygiene Data'!F136))="","",OFFSET('Hygiene Data'!$F$11,0,10*ROW('Hygiene Data'!F136)))</f>
        <v/>
      </c>
      <c r="DV142" s="392" t="str">
        <f ca="1">+IF(OFFSET('Hygiene Data'!$F$12,0,10*ROW('Hygiene Data'!F136))="","",OFFSET('Hygiene Data'!$F$12,0,10*ROW('Hygiene Data'!F136)))</f>
        <v/>
      </c>
      <c r="DW142" s="392" t="str">
        <f ca="1">+IF(OFFSET('Hygiene Data'!$F$13,0,10*ROW('Hygiene Data'!F136))="","",OFFSET('Hygiene Data'!$F$13,0,10*ROW('Hygiene Data'!F136)))</f>
        <v/>
      </c>
      <c r="DX142" s="392" t="str">
        <f ca="1">+IF(OFFSET('Hygiene Data'!$G$11,0,10*ROW('Hygiene Data'!G136))="","",OFFSET('Hygiene Data'!$G$11,0,10*ROW('Hygiene Data'!G136)))</f>
        <v/>
      </c>
      <c r="DY142" s="392" t="str">
        <f ca="1">+IF(OFFSET('Hygiene Data'!$G$12,0,10*ROW('Hygiene Data'!G136))="","",OFFSET('Hygiene Data'!$G$12,0,10*ROW('Hygiene Data'!G136)))</f>
        <v/>
      </c>
      <c r="DZ142" s="392" t="str">
        <f ca="1">+IF(OFFSET('Hygiene Data'!$G$13,0,10*ROW('Hygiene Data'!G136))="","",OFFSET('Hygiene Data'!$G$13,0,10*ROW('Hygiene Data'!G136)))</f>
        <v/>
      </c>
      <c r="EA142" s="392" t="str">
        <f ca="1">+IF(OFFSET('Hygiene Data'!$H$11,0,10*ROW('Hygiene Data'!H136))="","",OFFSET('Hygiene Data'!$H$11,0,10*ROW('Hygiene Data'!H136)))</f>
        <v/>
      </c>
      <c r="EB142" s="392" t="str">
        <f ca="1">+IF(OFFSET('Hygiene Data'!$H$12,0,10*ROW('Hygiene Data'!H136))="","",OFFSET('Hygiene Data'!$H$12,0,10*ROW('Hygiene Data'!H136)))</f>
        <v/>
      </c>
      <c r="EC142" s="392" t="str">
        <f ca="1">+IF(OFFSET('Hygiene Data'!$H$13,0,10*ROW('Hygiene Data'!H136))="","",OFFSET('Hygiene Data'!$H$13,0,10*ROW('Hygiene Data'!H136)))</f>
        <v/>
      </c>
      <c r="ED142" s="392" t="str">
        <f ca="1">+IF(OFFSET('Hygiene Data'!$I$11,0,10*ROW('Hygiene Data'!I136))="","",OFFSET('Hygiene Data'!$I$11,0,10*ROW('Hygiene Data'!I136)))</f>
        <v/>
      </c>
      <c r="EE142" s="392" t="str">
        <f ca="1">+IF(OFFSET('Hygiene Data'!$I$12,0,10*ROW('Hygiene Data'!I136))="","",OFFSET('Hygiene Data'!$I$12,0,10*ROW('Hygiene Data'!I136)))</f>
        <v/>
      </c>
      <c r="EF142" s="392" t="str">
        <f ca="1">+IF(OFFSET('Hygiene Data'!$I$13,0,10*ROW('Hygiene Data'!I136))="","",OFFSET('Hygiene Data'!$I$13,0,10*ROW('Hygiene Data'!I136)))</f>
        <v/>
      </c>
    </row>
    <row r="143" spans="1:136" x14ac:dyDescent="0.25">
      <c r="A143" s="501" t="str">
        <f ca="1">+IF(OFFSET('Water Data'!$B$2,0,10*ROW('Water Data'!E137))="","",OFFSET('Water Data'!$B$2,0,10*ROW('Water Data'!E137)))</f>
        <v/>
      </c>
      <c r="B143" s="50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8" t="str">
        <f t="shared" ca="1" si="2"/>
        <v/>
      </c>
      <c r="D143" s="52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2" t="str">
        <f ca="1">+IF(OFFSET('Water Data'!$D$27,0,10*ROW('Water Data'!D137))="","",OFFSET('Water Data'!$D$27,0,10*ROW('Water Data'!D137)))</f>
        <v/>
      </c>
      <c r="BT143" s="392" t="str">
        <f ca="1">+IF(OFFSET('Water Data'!$D$28,0,10*ROW('Water Data'!D137))="","",OFFSET('Water Data'!$D$28,0,10*ROW('Water Data'!D137)))</f>
        <v/>
      </c>
      <c r="BU143" s="392" t="str">
        <f ca="1">+IF(OFFSET('Water Data'!$D$29,0,10*ROW('Water Data'!D137))="","",OFFSET('Water Data'!$D$29,0,10*ROW('Water Data'!D137)))</f>
        <v/>
      </c>
      <c r="BV143" s="392" t="str">
        <f ca="1">+IF(OFFSET('Water Data'!$E$27,0,10*ROW('Water Data'!E137))="","",OFFSET('Water Data'!$E$27,0,10*ROW('Water Data'!E137)))</f>
        <v/>
      </c>
      <c r="BW143" s="392" t="str">
        <f ca="1">+IF(OFFSET('Water Data'!$E$28,0,10*ROW('Water Data'!E137))="","",OFFSET('Water Data'!$E$28,0,10*ROW('Water Data'!E137)))</f>
        <v/>
      </c>
      <c r="BX143" s="392" t="str">
        <f ca="1">+IF(OFFSET('Water Data'!$E$29,0,10*ROW('Water Data'!E137))="","",OFFSET('Water Data'!$E$29,0,10*ROW('Water Data'!E137)))</f>
        <v/>
      </c>
      <c r="BY143" s="392" t="str">
        <f ca="1">+IF(OFFSET('Water Data'!$F$27,0,10*ROW('Water Data'!F137))="","",OFFSET('Water Data'!$F$27,0,10*ROW('Water Data'!F137)))</f>
        <v/>
      </c>
      <c r="BZ143" s="392" t="str">
        <f ca="1">+IF(OFFSET('Water Data'!$F$28,0,10*ROW('Water Data'!F137))="","",OFFSET('Water Data'!$F$28,0,10*ROW('Water Data'!F137)))</f>
        <v/>
      </c>
      <c r="CA143" s="392" t="str">
        <f ca="1">+IF(OFFSET('Water Data'!$F$29,0,10*ROW('Water Data'!F137))="","",OFFSET('Water Data'!$F$29,0,10*ROW('Water Data'!F137)))</f>
        <v/>
      </c>
      <c r="CB143" s="392" t="str">
        <f ca="1">+IF(OFFSET('Water Data'!$G$27,0,10*ROW('Water Data'!G137))="","",OFFSET('Water Data'!$G$27,0,10*ROW('Water Data'!G137)))</f>
        <v/>
      </c>
      <c r="CC143" s="392" t="str">
        <f ca="1">+IF(OFFSET('Water Data'!$G$28,0,10*ROW('Water Data'!G137))="","",OFFSET('Water Data'!$G$28,0,10*ROW('Water Data'!G137)))</f>
        <v/>
      </c>
      <c r="CD143" s="392" t="str">
        <f ca="1">+IF(OFFSET('Water Data'!$G$29,0,10*ROW('Water Data'!G137))="","",OFFSET('Water Data'!$G$29,0,10*ROW('Water Data'!G137)))</f>
        <v/>
      </c>
      <c r="CE143" s="392" t="str">
        <f ca="1">+IF(OFFSET('Water Data'!$H$27,0,10*ROW('Water Data'!H137))="","",OFFSET('Water Data'!$H$27,0,10*ROW('Water Data'!H137)))</f>
        <v/>
      </c>
      <c r="CF143" s="392" t="str">
        <f ca="1">+IF(OFFSET('Water Data'!$H$28,0,10*ROW('Water Data'!H137))="","",OFFSET('Water Data'!$H$28,0,10*ROW('Water Data'!H137)))</f>
        <v/>
      </c>
      <c r="CG143" s="392" t="str">
        <f ca="1">+IF(OFFSET('Water Data'!$H$29,0,10*ROW('Water Data'!H137))="","",OFFSET('Water Data'!$H$29,0,10*ROW('Water Data'!H137)))</f>
        <v/>
      </c>
      <c r="CH143" s="392" t="str">
        <f ca="1">+IF(OFFSET('Water Data'!$I$27,0,10*ROW('Water Data'!I137))="","",OFFSET('Water Data'!$I$27,0,10*ROW('Water Data'!I137)))</f>
        <v/>
      </c>
      <c r="CI143" s="392" t="str">
        <f ca="1">+IF(OFFSET('Water Data'!$I$28,0,10*ROW('Water Data'!I137))="","",OFFSET('Water Data'!$I$28,0,10*ROW('Water Data'!I137)))</f>
        <v/>
      </c>
      <c r="CJ143" s="392" t="str">
        <f ca="1">+IF(OFFSET('Water Data'!$I$29,0,10*ROW('Water Data'!I137))="","",OFFSET('Water Data'!$I$29,0,10*ROW('Water Data'!I137)))</f>
        <v/>
      </c>
      <c r="CK143" s="392" t="str">
        <f ca="1">+IF(OFFSET('Sanitation Data'!$D$28,0,10*ROW('Sanitation Data'!D137))="","",OFFSET('Sanitation Data'!$D$28,0,10*ROW('Sanitation Data'!D137)))</f>
        <v/>
      </c>
      <c r="CL143" s="392" t="str">
        <f ca="1">+IF(OFFSET('Sanitation Data'!$D$29,0,10*ROW('Sanitation Data'!D137))="","",OFFSET('Sanitation Data'!$D$29,0,10*ROW('Sanitation Data'!D137)))</f>
        <v/>
      </c>
      <c r="CM143" s="392" t="str">
        <f ca="1">+IF(OFFSET('Sanitation Data'!$D$30,0,10*ROW('Sanitation Data'!D137))="","",OFFSET('Sanitation Data'!$D$30,0,10*ROW('Sanitation Data'!D137)))</f>
        <v/>
      </c>
      <c r="CN143" s="392" t="str">
        <f ca="1">+IF(OFFSET('Sanitation Data'!$D$31,0,10*ROW('Sanitation Data'!D137))="","",OFFSET('Sanitation Data'!$D$31,0,10*ROW('Sanitation Data'!D137)))</f>
        <v/>
      </c>
      <c r="CO143" s="392" t="str">
        <f ca="1">+IF(OFFSET('Sanitation Data'!$D$32,0,10*ROW('Sanitation Data'!D137))="","",OFFSET('Sanitation Data'!$D$32,0,10*ROW('Sanitation Data'!D137)))</f>
        <v/>
      </c>
      <c r="CP143" s="392" t="str">
        <f ca="1">+IF(OFFSET('Sanitation Data'!$E$28,0,10*ROW('Sanitation Data'!E137))="","",OFFSET('Sanitation Data'!$E$28,0,10*ROW('Sanitation Data'!E137)))</f>
        <v/>
      </c>
      <c r="CQ143" s="392" t="str">
        <f ca="1">+IF(OFFSET('Sanitation Data'!$E$29,0,10*ROW('Sanitation Data'!E137))="","",OFFSET('Sanitation Data'!$E$29,0,10*ROW('Sanitation Data'!E137)))</f>
        <v/>
      </c>
      <c r="CR143" s="392" t="str">
        <f ca="1">+IF(OFFSET('Sanitation Data'!$E$30,0,10*ROW('Sanitation Data'!E137))="","",OFFSET('Sanitation Data'!$E$30,0,10*ROW('Sanitation Data'!E137)))</f>
        <v/>
      </c>
      <c r="CS143" s="392" t="str">
        <f ca="1">+IF(OFFSET('Sanitation Data'!$E$31,0,10*ROW('Sanitation Data'!E137))="","",OFFSET('Sanitation Data'!$E$31,0,10*ROW('Sanitation Data'!E137)))</f>
        <v/>
      </c>
      <c r="CT143" s="392" t="str">
        <f ca="1">+IF(OFFSET('Sanitation Data'!$E$32,0,10*ROW('Sanitation Data'!E137))="","",OFFSET('Sanitation Data'!$E$32,0,10*ROW('Sanitation Data'!E137)))</f>
        <v/>
      </c>
      <c r="CU143" s="392" t="str">
        <f ca="1">+IF(OFFSET('Sanitation Data'!$F$28,0,10*ROW('Sanitation Data'!F137))="","",OFFSET('Sanitation Data'!$F$28,0,10*ROW('Sanitation Data'!F137)))</f>
        <v/>
      </c>
      <c r="CV143" s="392" t="str">
        <f ca="1">+IF(OFFSET('Sanitation Data'!$F$29,0,10*ROW('Sanitation Data'!F137))="","",OFFSET('Sanitation Data'!$F$29,0,10*ROW('Sanitation Data'!F137)))</f>
        <v/>
      </c>
      <c r="CW143" s="392" t="str">
        <f ca="1">+IF(OFFSET('Sanitation Data'!$F$30,0,10*ROW('Sanitation Data'!F137))="","",OFFSET('Sanitation Data'!$F$30,0,10*ROW('Sanitation Data'!F137)))</f>
        <v/>
      </c>
      <c r="CX143" s="392" t="str">
        <f ca="1">+IF(OFFSET('Sanitation Data'!$F$31,0,10*ROW('Sanitation Data'!F137))="","",OFFSET('Sanitation Data'!$F$31,0,10*ROW('Sanitation Data'!F137)))</f>
        <v/>
      </c>
      <c r="CY143" s="392" t="str">
        <f ca="1">+IF(OFFSET('Sanitation Data'!$F$32,0,10*ROW('Sanitation Data'!F137))="","",OFFSET('Sanitation Data'!$F$32,0,10*ROW('Sanitation Data'!F137)))</f>
        <v/>
      </c>
      <c r="CZ143" s="392" t="str">
        <f ca="1">+IF(OFFSET('Sanitation Data'!$G$28,0,10*ROW('Sanitation Data'!G137))="","",OFFSET('Sanitation Data'!$G$28,0,10*ROW('Sanitation Data'!G137)))</f>
        <v/>
      </c>
      <c r="DA143" s="392" t="str">
        <f ca="1">+IF(OFFSET('Sanitation Data'!$G$29,0,10*ROW('Sanitation Data'!G137))="","",OFFSET('Sanitation Data'!$G$29,0,10*ROW('Sanitation Data'!G137)))</f>
        <v/>
      </c>
      <c r="DB143" s="392" t="str">
        <f ca="1">+IF(OFFSET('Sanitation Data'!$G$30,0,10*ROW('Sanitation Data'!G137))="","",OFFSET('Sanitation Data'!$G$30,0,10*ROW('Sanitation Data'!G137)))</f>
        <v/>
      </c>
      <c r="DC143" s="392" t="str">
        <f ca="1">+IF(OFFSET('Sanitation Data'!$G$31,0,10*ROW('Sanitation Data'!G137))="","",OFFSET('Sanitation Data'!$G$31,0,10*ROW('Sanitation Data'!G137)))</f>
        <v/>
      </c>
      <c r="DD143" s="392" t="str">
        <f ca="1">+IF(OFFSET('Sanitation Data'!$G$32,0,10*ROW('Sanitation Data'!G137))="","",OFFSET('Sanitation Data'!$G$32,0,10*ROW('Sanitation Data'!G137)))</f>
        <v/>
      </c>
      <c r="DE143" s="392" t="str">
        <f ca="1">+IF(OFFSET('Sanitation Data'!$H$28,0,10*ROW('Sanitation Data'!H137))="","",OFFSET('Sanitation Data'!$H$28,0,10*ROW('Sanitation Data'!H137)))</f>
        <v/>
      </c>
      <c r="DF143" s="392" t="str">
        <f ca="1">+IF(OFFSET('Sanitation Data'!$H$29,0,10*ROW('Sanitation Data'!H137))="","",OFFSET('Sanitation Data'!$H$29,0,10*ROW('Sanitation Data'!H137)))</f>
        <v/>
      </c>
      <c r="DG143" s="392" t="str">
        <f ca="1">+IF(OFFSET('Sanitation Data'!$H$30,0,10*ROW('Sanitation Data'!H137))="","",OFFSET('Sanitation Data'!$H$30,0,10*ROW('Sanitation Data'!H137)))</f>
        <v/>
      </c>
      <c r="DH143" s="392" t="str">
        <f ca="1">+IF(OFFSET('Sanitation Data'!$H$31,0,10*ROW('Sanitation Data'!H137))="","",OFFSET('Sanitation Data'!$H$31,0,10*ROW('Sanitation Data'!H137)))</f>
        <v/>
      </c>
      <c r="DI143" s="392" t="str">
        <f ca="1">+IF(OFFSET('Sanitation Data'!$H$32,0,10*ROW('Sanitation Data'!H137))="","",OFFSET('Sanitation Data'!$H$32,0,10*ROW('Sanitation Data'!H137)))</f>
        <v/>
      </c>
      <c r="DJ143" s="392" t="str">
        <f ca="1">+IF(OFFSET('Sanitation Data'!$I$28,0,10*ROW('Sanitation Data'!I137))="","",OFFSET('Sanitation Data'!$I$28,0,10*ROW('Sanitation Data'!I137)))</f>
        <v/>
      </c>
      <c r="DK143" s="392" t="str">
        <f ca="1">+IF(OFFSET('Sanitation Data'!$I$29,0,10*ROW('Sanitation Data'!I137))="","",OFFSET('Sanitation Data'!$I$29,0,10*ROW('Sanitation Data'!I137)))</f>
        <v/>
      </c>
      <c r="DL143" s="392" t="str">
        <f ca="1">+IF(OFFSET('Sanitation Data'!$I$30,0,10*ROW('Sanitation Data'!I137))="","",OFFSET('Sanitation Data'!$I$30,0,10*ROW('Sanitation Data'!I137)))</f>
        <v/>
      </c>
      <c r="DM143" s="392" t="str">
        <f ca="1">+IF(OFFSET('Sanitation Data'!$I$31,0,10*ROW('Sanitation Data'!I137))="","",OFFSET('Sanitation Data'!$I$31,0,10*ROW('Sanitation Data'!I137)))</f>
        <v/>
      </c>
      <c r="DN143" s="392" t="str">
        <f ca="1">+IF(OFFSET('Sanitation Data'!$I$32,0,10*ROW('Sanitation Data'!I137))="","",OFFSET('Sanitation Data'!$I$32,0,10*ROW('Sanitation Data'!I137)))</f>
        <v/>
      </c>
      <c r="DO143" s="392" t="str">
        <f ca="1">+IF(OFFSET('Hygiene Data'!$D$11,0,10*ROW('Hygiene Data'!D137))="","",OFFSET('Hygiene Data'!$D$11,0,10*ROW('Hygiene Data'!D137)))</f>
        <v/>
      </c>
      <c r="DP143" s="392" t="str">
        <f ca="1">+IF(OFFSET('Hygiene Data'!$D$12,0,10*ROW('Hygiene Data'!D137))="","",OFFSET('Hygiene Data'!$D$12,0,10*ROW('Hygiene Data'!D137)))</f>
        <v/>
      </c>
      <c r="DQ143" s="392" t="str">
        <f ca="1">+IF(OFFSET('Hygiene Data'!$D$13,0,10*ROW('Hygiene Data'!D137))="","",OFFSET('Hygiene Data'!$D$13,0,10*ROW('Hygiene Data'!D137)))</f>
        <v/>
      </c>
      <c r="DR143" s="392" t="str">
        <f ca="1">+IF(OFFSET('Hygiene Data'!$E$11,0,10*ROW('Hygiene Data'!E137))="","",OFFSET('Hygiene Data'!$E$11,0,10*ROW('Hygiene Data'!E137)))</f>
        <v/>
      </c>
      <c r="DS143" s="392" t="str">
        <f ca="1">+IF(OFFSET('Hygiene Data'!$E$12,0,10*ROW('Hygiene Data'!E137))="","",OFFSET('Hygiene Data'!$E$12,0,10*ROW('Hygiene Data'!E137)))</f>
        <v/>
      </c>
      <c r="DT143" s="392" t="str">
        <f ca="1">+IF(OFFSET('Hygiene Data'!$E$13,0,10*ROW('Hygiene Data'!E137))="","",OFFSET('Hygiene Data'!$E$13,0,10*ROW('Hygiene Data'!E137)))</f>
        <v/>
      </c>
      <c r="DU143" s="392" t="str">
        <f ca="1">+IF(OFFSET('Hygiene Data'!$F$11,0,10*ROW('Hygiene Data'!F137))="","",OFFSET('Hygiene Data'!$F$11,0,10*ROW('Hygiene Data'!F137)))</f>
        <v/>
      </c>
      <c r="DV143" s="392" t="str">
        <f ca="1">+IF(OFFSET('Hygiene Data'!$F$12,0,10*ROW('Hygiene Data'!F137))="","",OFFSET('Hygiene Data'!$F$12,0,10*ROW('Hygiene Data'!F137)))</f>
        <v/>
      </c>
      <c r="DW143" s="392" t="str">
        <f ca="1">+IF(OFFSET('Hygiene Data'!$F$13,0,10*ROW('Hygiene Data'!F137))="","",OFFSET('Hygiene Data'!$F$13,0,10*ROW('Hygiene Data'!F137)))</f>
        <v/>
      </c>
      <c r="DX143" s="392" t="str">
        <f ca="1">+IF(OFFSET('Hygiene Data'!$G$11,0,10*ROW('Hygiene Data'!G137))="","",OFFSET('Hygiene Data'!$G$11,0,10*ROW('Hygiene Data'!G137)))</f>
        <v/>
      </c>
      <c r="DY143" s="392" t="str">
        <f ca="1">+IF(OFFSET('Hygiene Data'!$G$12,0,10*ROW('Hygiene Data'!G137))="","",OFFSET('Hygiene Data'!$G$12,0,10*ROW('Hygiene Data'!G137)))</f>
        <v/>
      </c>
      <c r="DZ143" s="392" t="str">
        <f ca="1">+IF(OFFSET('Hygiene Data'!$G$13,0,10*ROW('Hygiene Data'!G137))="","",OFFSET('Hygiene Data'!$G$13,0,10*ROW('Hygiene Data'!G137)))</f>
        <v/>
      </c>
      <c r="EA143" s="392" t="str">
        <f ca="1">+IF(OFFSET('Hygiene Data'!$H$11,0,10*ROW('Hygiene Data'!H137))="","",OFFSET('Hygiene Data'!$H$11,0,10*ROW('Hygiene Data'!H137)))</f>
        <v/>
      </c>
      <c r="EB143" s="392" t="str">
        <f ca="1">+IF(OFFSET('Hygiene Data'!$H$12,0,10*ROW('Hygiene Data'!H137))="","",OFFSET('Hygiene Data'!$H$12,0,10*ROW('Hygiene Data'!H137)))</f>
        <v/>
      </c>
      <c r="EC143" s="392" t="str">
        <f ca="1">+IF(OFFSET('Hygiene Data'!$H$13,0,10*ROW('Hygiene Data'!H137))="","",OFFSET('Hygiene Data'!$H$13,0,10*ROW('Hygiene Data'!H137)))</f>
        <v/>
      </c>
      <c r="ED143" s="392" t="str">
        <f ca="1">+IF(OFFSET('Hygiene Data'!$I$11,0,10*ROW('Hygiene Data'!I137))="","",OFFSET('Hygiene Data'!$I$11,0,10*ROW('Hygiene Data'!I137)))</f>
        <v/>
      </c>
      <c r="EE143" s="392" t="str">
        <f ca="1">+IF(OFFSET('Hygiene Data'!$I$12,0,10*ROW('Hygiene Data'!I137))="","",OFFSET('Hygiene Data'!$I$12,0,10*ROW('Hygiene Data'!I137)))</f>
        <v/>
      </c>
      <c r="EF143" s="392" t="str">
        <f ca="1">+IF(OFFSET('Hygiene Data'!$I$13,0,10*ROW('Hygiene Data'!I137))="","",OFFSET('Hygiene Data'!$I$13,0,10*ROW('Hygiene Data'!I137)))</f>
        <v/>
      </c>
    </row>
    <row r="144" spans="1:136" x14ac:dyDescent="0.25">
      <c r="A144" s="501" t="str">
        <f ca="1">+IF(OFFSET('Water Data'!$B$2,0,10*ROW('Water Data'!E138))="","",OFFSET('Water Data'!$B$2,0,10*ROW('Water Data'!E138)))</f>
        <v/>
      </c>
      <c r="B144" s="50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8" t="str">
        <f t="shared" ca="1" si="2"/>
        <v/>
      </c>
      <c r="D144" s="52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2" t="str">
        <f ca="1">+IF(OFFSET('Water Data'!$D$27,0,10*ROW('Water Data'!D138))="","",OFFSET('Water Data'!$D$27,0,10*ROW('Water Data'!D138)))</f>
        <v/>
      </c>
      <c r="BT144" s="392" t="str">
        <f ca="1">+IF(OFFSET('Water Data'!$D$28,0,10*ROW('Water Data'!D138))="","",OFFSET('Water Data'!$D$28,0,10*ROW('Water Data'!D138)))</f>
        <v/>
      </c>
      <c r="BU144" s="392" t="str">
        <f ca="1">+IF(OFFSET('Water Data'!$D$29,0,10*ROW('Water Data'!D138))="","",OFFSET('Water Data'!$D$29,0,10*ROW('Water Data'!D138)))</f>
        <v/>
      </c>
      <c r="BV144" s="392" t="str">
        <f ca="1">+IF(OFFSET('Water Data'!$E$27,0,10*ROW('Water Data'!E138))="","",OFFSET('Water Data'!$E$27,0,10*ROW('Water Data'!E138)))</f>
        <v/>
      </c>
      <c r="BW144" s="392" t="str">
        <f ca="1">+IF(OFFSET('Water Data'!$E$28,0,10*ROW('Water Data'!E138))="","",OFFSET('Water Data'!$E$28,0,10*ROW('Water Data'!E138)))</f>
        <v/>
      </c>
      <c r="BX144" s="392" t="str">
        <f ca="1">+IF(OFFSET('Water Data'!$E$29,0,10*ROW('Water Data'!E138))="","",OFFSET('Water Data'!$E$29,0,10*ROW('Water Data'!E138)))</f>
        <v/>
      </c>
      <c r="BY144" s="392" t="str">
        <f ca="1">+IF(OFFSET('Water Data'!$F$27,0,10*ROW('Water Data'!F138))="","",OFFSET('Water Data'!$F$27,0,10*ROW('Water Data'!F138)))</f>
        <v/>
      </c>
      <c r="BZ144" s="392" t="str">
        <f ca="1">+IF(OFFSET('Water Data'!$F$28,0,10*ROW('Water Data'!F138))="","",OFFSET('Water Data'!$F$28,0,10*ROW('Water Data'!F138)))</f>
        <v/>
      </c>
      <c r="CA144" s="392" t="str">
        <f ca="1">+IF(OFFSET('Water Data'!$F$29,0,10*ROW('Water Data'!F138))="","",OFFSET('Water Data'!$F$29,0,10*ROW('Water Data'!F138)))</f>
        <v/>
      </c>
      <c r="CB144" s="392" t="str">
        <f ca="1">+IF(OFFSET('Water Data'!$G$27,0,10*ROW('Water Data'!G138))="","",OFFSET('Water Data'!$G$27,0,10*ROW('Water Data'!G138)))</f>
        <v/>
      </c>
      <c r="CC144" s="392" t="str">
        <f ca="1">+IF(OFFSET('Water Data'!$G$28,0,10*ROW('Water Data'!G138))="","",OFFSET('Water Data'!$G$28,0,10*ROW('Water Data'!G138)))</f>
        <v/>
      </c>
      <c r="CD144" s="392" t="str">
        <f ca="1">+IF(OFFSET('Water Data'!$G$29,0,10*ROW('Water Data'!G138))="","",OFFSET('Water Data'!$G$29,0,10*ROW('Water Data'!G138)))</f>
        <v/>
      </c>
      <c r="CE144" s="392" t="str">
        <f ca="1">+IF(OFFSET('Water Data'!$H$27,0,10*ROW('Water Data'!H138))="","",OFFSET('Water Data'!$H$27,0,10*ROW('Water Data'!H138)))</f>
        <v/>
      </c>
      <c r="CF144" s="392" t="str">
        <f ca="1">+IF(OFFSET('Water Data'!$H$28,0,10*ROW('Water Data'!H138))="","",OFFSET('Water Data'!$H$28,0,10*ROW('Water Data'!H138)))</f>
        <v/>
      </c>
      <c r="CG144" s="392" t="str">
        <f ca="1">+IF(OFFSET('Water Data'!$H$29,0,10*ROW('Water Data'!H138))="","",OFFSET('Water Data'!$H$29,0,10*ROW('Water Data'!H138)))</f>
        <v/>
      </c>
      <c r="CH144" s="392" t="str">
        <f ca="1">+IF(OFFSET('Water Data'!$I$27,0,10*ROW('Water Data'!I138))="","",OFFSET('Water Data'!$I$27,0,10*ROW('Water Data'!I138)))</f>
        <v/>
      </c>
      <c r="CI144" s="392" t="str">
        <f ca="1">+IF(OFFSET('Water Data'!$I$28,0,10*ROW('Water Data'!I138))="","",OFFSET('Water Data'!$I$28,0,10*ROW('Water Data'!I138)))</f>
        <v/>
      </c>
      <c r="CJ144" s="392" t="str">
        <f ca="1">+IF(OFFSET('Water Data'!$I$29,0,10*ROW('Water Data'!I138))="","",OFFSET('Water Data'!$I$29,0,10*ROW('Water Data'!I138)))</f>
        <v/>
      </c>
      <c r="CK144" s="392" t="str">
        <f ca="1">+IF(OFFSET('Sanitation Data'!$D$28,0,10*ROW('Sanitation Data'!D138))="","",OFFSET('Sanitation Data'!$D$28,0,10*ROW('Sanitation Data'!D138)))</f>
        <v/>
      </c>
      <c r="CL144" s="392" t="str">
        <f ca="1">+IF(OFFSET('Sanitation Data'!$D$29,0,10*ROW('Sanitation Data'!D138))="","",OFFSET('Sanitation Data'!$D$29,0,10*ROW('Sanitation Data'!D138)))</f>
        <v/>
      </c>
      <c r="CM144" s="392" t="str">
        <f ca="1">+IF(OFFSET('Sanitation Data'!$D$30,0,10*ROW('Sanitation Data'!D138))="","",OFFSET('Sanitation Data'!$D$30,0,10*ROW('Sanitation Data'!D138)))</f>
        <v/>
      </c>
      <c r="CN144" s="392" t="str">
        <f ca="1">+IF(OFFSET('Sanitation Data'!$D$31,0,10*ROW('Sanitation Data'!D138))="","",OFFSET('Sanitation Data'!$D$31,0,10*ROW('Sanitation Data'!D138)))</f>
        <v/>
      </c>
      <c r="CO144" s="392" t="str">
        <f ca="1">+IF(OFFSET('Sanitation Data'!$D$32,0,10*ROW('Sanitation Data'!D138))="","",OFFSET('Sanitation Data'!$D$32,0,10*ROW('Sanitation Data'!D138)))</f>
        <v/>
      </c>
      <c r="CP144" s="392" t="str">
        <f ca="1">+IF(OFFSET('Sanitation Data'!$E$28,0,10*ROW('Sanitation Data'!E138))="","",OFFSET('Sanitation Data'!$E$28,0,10*ROW('Sanitation Data'!E138)))</f>
        <v/>
      </c>
      <c r="CQ144" s="392" t="str">
        <f ca="1">+IF(OFFSET('Sanitation Data'!$E$29,0,10*ROW('Sanitation Data'!E138))="","",OFFSET('Sanitation Data'!$E$29,0,10*ROW('Sanitation Data'!E138)))</f>
        <v/>
      </c>
      <c r="CR144" s="392" t="str">
        <f ca="1">+IF(OFFSET('Sanitation Data'!$E$30,0,10*ROW('Sanitation Data'!E138))="","",OFFSET('Sanitation Data'!$E$30,0,10*ROW('Sanitation Data'!E138)))</f>
        <v/>
      </c>
      <c r="CS144" s="392" t="str">
        <f ca="1">+IF(OFFSET('Sanitation Data'!$E$31,0,10*ROW('Sanitation Data'!E138))="","",OFFSET('Sanitation Data'!$E$31,0,10*ROW('Sanitation Data'!E138)))</f>
        <v/>
      </c>
      <c r="CT144" s="392" t="str">
        <f ca="1">+IF(OFFSET('Sanitation Data'!$E$32,0,10*ROW('Sanitation Data'!E138))="","",OFFSET('Sanitation Data'!$E$32,0,10*ROW('Sanitation Data'!E138)))</f>
        <v/>
      </c>
      <c r="CU144" s="392" t="str">
        <f ca="1">+IF(OFFSET('Sanitation Data'!$F$28,0,10*ROW('Sanitation Data'!F138))="","",OFFSET('Sanitation Data'!$F$28,0,10*ROW('Sanitation Data'!F138)))</f>
        <v/>
      </c>
      <c r="CV144" s="392" t="str">
        <f ca="1">+IF(OFFSET('Sanitation Data'!$F$29,0,10*ROW('Sanitation Data'!F138))="","",OFFSET('Sanitation Data'!$F$29,0,10*ROW('Sanitation Data'!F138)))</f>
        <v/>
      </c>
      <c r="CW144" s="392" t="str">
        <f ca="1">+IF(OFFSET('Sanitation Data'!$F$30,0,10*ROW('Sanitation Data'!F138))="","",OFFSET('Sanitation Data'!$F$30,0,10*ROW('Sanitation Data'!F138)))</f>
        <v/>
      </c>
      <c r="CX144" s="392" t="str">
        <f ca="1">+IF(OFFSET('Sanitation Data'!$F$31,0,10*ROW('Sanitation Data'!F138))="","",OFFSET('Sanitation Data'!$F$31,0,10*ROW('Sanitation Data'!F138)))</f>
        <v/>
      </c>
      <c r="CY144" s="392" t="str">
        <f ca="1">+IF(OFFSET('Sanitation Data'!$F$32,0,10*ROW('Sanitation Data'!F138))="","",OFFSET('Sanitation Data'!$F$32,0,10*ROW('Sanitation Data'!F138)))</f>
        <v/>
      </c>
      <c r="CZ144" s="392" t="str">
        <f ca="1">+IF(OFFSET('Sanitation Data'!$G$28,0,10*ROW('Sanitation Data'!G138))="","",OFFSET('Sanitation Data'!$G$28,0,10*ROW('Sanitation Data'!G138)))</f>
        <v/>
      </c>
      <c r="DA144" s="392" t="str">
        <f ca="1">+IF(OFFSET('Sanitation Data'!$G$29,0,10*ROW('Sanitation Data'!G138))="","",OFFSET('Sanitation Data'!$G$29,0,10*ROW('Sanitation Data'!G138)))</f>
        <v/>
      </c>
      <c r="DB144" s="392" t="str">
        <f ca="1">+IF(OFFSET('Sanitation Data'!$G$30,0,10*ROW('Sanitation Data'!G138))="","",OFFSET('Sanitation Data'!$G$30,0,10*ROW('Sanitation Data'!G138)))</f>
        <v/>
      </c>
      <c r="DC144" s="392" t="str">
        <f ca="1">+IF(OFFSET('Sanitation Data'!$G$31,0,10*ROW('Sanitation Data'!G138))="","",OFFSET('Sanitation Data'!$G$31,0,10*ROW('Sanitation Data'!G138)))</f>
        <v/>
      </c>
      <c r="DD144" s="392" t="str">
        <f ca="1">+IF(OFFSET('Sanitation Data'!$G$32,0,10*ROW('Sanitation Data'!G138))="","",OFFSET('Sanitation Data'!$G$32,0,10*ROW('Sanitation Data'!G138)))</f>
        <v/>
      </c>
      <c r="DE144" s="392" t="str">
        <f ca="1">+IF(OFFSET('Sanitation Data'!$H$28,0,10*ROW('Sanitation Data'!H138))="","",OFFSET('Sanitation Data'!$H$28,0,10*ROW('Sanitation Data'!H138)))</f>
        <v/>
      </c>
      <c r="DF144" s="392" t="str">
        <f ca="1">+IF(OFFSET('Sanitation Data'!$H$29,0,10*ROW('Sanitation Data'!H138))="","",OFFSET('Sanitation Data'!$H$29,0,10*ROW('Sanitation Data'!H138)))</f>
        <v/>
      </c>
      <c r="DG144" s="392" t="str">
        <f ca="1">+IF(OFFSET('Sanitation Data'!$H$30,0,10*ROW('Sanitation Data'!H138))="","",OFFSET('Sanitation Data'!$H$30,0,10*ROW('Sanitation Data'!H138)))</f>
        <v/>
      </c>
      <c r="DH144" s="392" t="str">
        <f ca="1">+IF(OFFSET('Sanitation Data'!$H$31,0,10*ROW('Sanitation Data'!H138))="","",OFFSET('Sanitation Data'!$H$31,0,10*ROW('Sanitation Data'!H138)))</f>
        <v/>
      </c>
      <c r="DI144" s="392" t="str">
        <f ca="1">+IF(OFFSET('Sanitation Data'!$H$32,0,10*ROW('Sanitation Data'!H138))="","",OFFSET('Sanitation Data'!$H$32,0,10*ROW('Sanitation Data'!H138)))</f>
        <v/>
      </c>
      <c r="DJ144" s="392" t="str">
        <f ca="1">+IF(OFFSET('Sanitation Data'!$I$28,0,10*ROW('Sanitation Data'!I138))="","",OFFSET('Sanitation Data'!$I$28,0,10*ROW('Sanitation Data'!I138)))</f>
        <v/>
      </c>
      <c r="DK144" s="392" t="str">
        <f ca="1">+IF(OFFSET('Sanitation Data'!$I$29,0,10*ROW('Sanitation Data'!I138))="","",OFFSET('Sanitation Data'!$I$29,0,10*ROW('Sanitation Data'!I138)))</f>
        <v/>
      </c>
      <c r="DL144" s="392" t="str">
        <f ca="1">+IF(OFFSET('Sanitation Data'!$I$30,0,10*ROW('Sanitation Data'!I138))="","",OFFSET('Sanitation Data'!$I$30,0,10*ROW('Sanitation Data'!I138)))</f>
        <v/>
      </c>
      <c r="DM144" s="392" t="str">
        <f ca="1">+IF(OFFSET('Sanitation Data'!$I$31,0,10*ROW('Sanitation Data'!I138))="","",OFFSET('Sanitation Data'!$I$31,0,10*ROW('Sanitation Data'!I138)))</f>
        <v/>
      </c>
      <c r="DN144" s="392" t="str">
        <f ca="1">+IF(OFFSET('Sanitation Data'!$I$32,0,10*ROW('Sanitation Data'!I138))="","",OFFSET('Sanitation Data'!$I$32,0,10*ROW('Sanitation Data'!I138)))</f>
        <v/>
      </c>
      <c r="DO144" s="392" t="str">
        <f ca="1">+IF(OFFSET('Hygiene Data'!$D$11,0,10*ROW('Hygiene Data'!D138))="","",OFFSET('Hygiene Data'!$D$11,0,10*ROW('Hygiene Data'!D138)))</f>
        <v/>
      </c>
      <c r="DP144" s="392" t="str">
        <f ca="1">+IF(OFFSET('Hygiene Data'!$D$12,0,10*ROW('Hygiene Data'!D138))="","",OFFSET('Hygiene Data'!$D$12,0,10*ROW('Hygiene Data'!D138)))</f>
        <v/>
      </c>
      <c r="DQ144" s="392" t="str">
        <f ca="1">+IF(OFFSET('Hygiene Data'!$D$13,0,10*ROW('Hygiene Data'!D138))="","",OFFSET('Hygiene Data'!$D$13,0,10*ROW('Hygiene Data'!D138)))</f>
        <v/>
      </c>
      <c r="DR144" s="392" t="str">
        <f ca="1">+IF(OFFSET('Hygiene Data'!$E$11,0,10*ROW('Hygiene Data'!E138))="","",OFFSET('Hygiene Data'!$E$11,0,10*ROW('Hygiene Data'!E138)))</f>
        <v/>
      </c>
      <c r="DS144" s="392" t="str">
        <f ca="1">+IF(OFFSET('Hygiene Data'!$E$12,0,10*ROW('Hygiene Data'!E138))="","",OFFSET('Hygiene Data'!$E$12,0,10*ROW('Hygiene Data'!E138)))</f>
        <v/>
      </c>
      <c r="DT144" s="392" t="str">
        <f ca="1">+IF(OFFSET('Hygiene Data'!$E$13,0,10*ROW('Hygiene Data'!E138))="","",OFFSET('Hygiene Data'!$E$13,0,10*ROW('Hygiene Data'!E138)))</f>
        <v/>
      </c>
      <c r="DU144" s="392" t="str">
        <f ca="1">+IF(OFFSET('Hygiene Data'!$F$11,0,10*ROW('Hygiene Data'!F138))="","",OFFSET('Hygiene Data'!$F$11,0,10*ROW('Hygiene Data'!F138)))</f>
        <v/>
      </c>
      <c r="DV144" s="392" t="str">
        <f ca="1">+IF(OFFSET('Hygiene Data'!$F$12,0,10*ROW('Hygiene Data'!F138))="","",OFFSET('Hygiene Data'!$F$12,0,10*ROW('Hygiene Data'!F138)))</f>
        <v/>
      </c>
      <c r="DW144" s="392" t="str">
        <f ca="1">+IF(OFFSET('Hygiene Data'!$F$13,0,10*ROW('Hygiene Data'!F138))="","",OFFSET('Hygiene Data'!$F$13,0,10*ROW('Hygiene Data'!F138)))</f>
        <v/>
      </c>
      <c r="DX144" s="392" t="str">
        <f ca="1">+IF(OFFSET('Hygiene Data'!$G$11,0,10*ROW('Hygiene Data'!G138))="","",OFFSET('Hygiene Data'!$G$11,0,10*ROW('Hygiene Data'!G138)))</f>
        <v/>
      </c>
      <c r="DY144" s="392" t="str">
        <f ca="1">+IF(OFFSET('Hygiene Data'!$G$12,0,10*ROW('Hygiene Data'!G138))="","",OFFSET('Hygiene Data'!$G$12,0,10*ROW('Hygiene Data'!G138)))</f>
        <v/>
      </c>
      <c r="DZ144" s="392" t="str">
        <f ca="1">+IF(OFFSET('Hygiene Data'!$G$13,0,10*ROW('Hygiene Data'!G138))="","",OFFSET('Hygiene Data'!$G$13,0,10*ROW('Hygiene Data'!G138)))</f>
        <v/>
      </c>
      <c r="EA144" s="392" t="str">
        <f ca="1">+IF(OFFSET('Hygiene Data'!$H$11,0,10*ROW('Hygiene Data'!H138))="","",OFFSET('Hygiene Data'!$H$11,0,10*ROW('Hygiene Data'!H138)))</f>
        <v/>
      </c>
      <c r="EB144" s="392" t="str">
        <f ca="1">+IF(OFFSET('Hygiene Data'!$H$12,0,10*ROW('Hygiene Data'!H138))="","",OFFSET('Hygiene Data'!$H$12,0,10*ROW('Hygiene Data'!H138)))</f>
        <v/>
      </c>
      <c r="EC144" s="392" t="str">
        <f ca="1">+IF(OFFSET('Hygiene Data'!$H$13,0,10*ROW('Hygiene Data'!H138))="","",OFFSET('Hygiene Data'!$H$13,0,10*ROW('Hygiene Data'!H138)))</f>
        <v/>
      </c>
      <c r="ED144" s="392" t="str">
        <f ca="1">+IF(OFFSET('Hygiene Data'!$I$11,0,10*ROW('Hygiene Data'!I138))="","",OFFSET('Hygiene Data'!$I$11,0,10*ROW('Hygiene Data'!I138)))</f>
        <v/>
      </c>
      <c r="EE144" s="392" t="str">
        <f ca="1">+IF(OFFSET('Hygiene Data'!$I$12,0,10*ROW('Hygiene Data'!I138))="","",OFFSET('Hygiene Data'!$I$12,0,10*ROW('Hygiene Data'!I138)))</f>
        <v/>
      </c>
      <c r="EF144" s="392" t="str">
        <f ca="1">+IF(OFFSET('Hygiene Data'!$I$13,0,10*ROW('Hygiene Data'!I138))="","",OFFSET('Hygiene Data'!$I$13,0,10*ROW('Hygiene Data'!I138)))</f>
        <v/>
      </c>
    </row>
    <row r="145" spans="1:136" x14ac:dyDescent="0.25">
      <c r="A145" s="501" t="str">
        <f ca="1">+IF(OFFSET('Water Data'!$B$2,0,10*ROW('Water Data'!E139))="","",OFFSET('Water Data'!$B$2,0,10*ROW('Water Data'!E139)))</f>
        <v/>
      </c>
      <c r="B145" s="50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8" t="str">
        <f t="shared" ca="1" si="2"/>
        <v/>
      </c>
      <c r="D145" s="52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2" t="str">
        <f ca="1">+IF(OFFSET('Water Data'!$D$27,0,10*ROW('Water Data'!D139))="","",OFFSET('Water Data'!$D$27,0,10*ROW('Water Data'!D139)))</f>
        <v/>
      </c>
      <c r="BT145" s="392" t="str">
        <f ca="1">+IF(OFFSET('Water Data'!$D$28,0,10*ROW('Water Data'!D139))="","",OFFSET('Water Data'!$D$28,0,10*ROW('Water Data'!D139)))</f>
        <v/>
      </c>
      <c r="BU145" s="392" t="str">
        <f ca="1">+IF(OFFSET('Water Data'!$D$29,0,10*ROW('Water Data'!D139))="","",OFFSET('Water Data'!$D$29,0,10*ROW('Water Data'!D139)))</f>
        <v/>
      </c>
      <c r="BV145" s="392" t="str">
        <f ca="1">+IF(OFFSET('Water Data'!$E$27,0,10*ROW('Water Data'!E139))="","",OFFSET('Water Data'!$E$27,0,10*ROW('Water Data'!E139)))</f>
        <v/>
      </c>
      <c r="BW145" s="392" t="str">
        <f ca="1">+IF(OFFSET('Water Data'!$E$28,0,10*ROW('Water Data'!E139))="","",OFFSET('Water Data'!$E$28,0,10*ROW('Water Data'!E139)))</f>
        <v/>
      </c>
      <c r="BX145" s="392" t="str">
        <f ca="1">+IF(OFFSET('Water Data'!$E$29,0,10*ROW('Water Data'!E139))="","",OFFSET('Water Data'!$E$29,0,10*ROW('Water Data'!E139)))</f>
        <v/>
      </c>
      <c r="BY145" s="392" t="str">
        <f ca="1">+IF(OFFSET('Water Data'!$F$27,0,10*ROW('Water Data'!F139))="","",OFFSET('Water Data'!$F$27,0,10*ROW('Water Data'!F139)))</f>
        <v/>
      </c>
      <c r="BZ145" s="392" t="str">
        <f ca="1">+IF(OFFSET('Water Data'!$F$28,0,10*ROW('Water Data'!F139))="","",OFFSET('Water Data'!$F$28,0,10*ROW('Water Data'!F139)))</f>
        <v/>
      </c>
      <c r="CA145" s="392" t="str">
        <f ca="1">+IF(OFFSET('Water Data'!$F$29,0,10*ROW('Water Data'!F139))="","",OFFSET('Water Data'!$F$29,0,10*ROW('Water Data'!F139)))</f>
        <v/>
      </c>
      <c r="CB145" s="392" t="str">
        <f ca="1">+IF(OFFSET('Water Data'!$G$27,0,10*ROW('Water Data'!G139))="","",OFFSET('Water Data'!$G$27,0,10*ROW('Water Data'!G139)))</f>
        <v/>
      </c>
      <c r="CC145" s="392" t="str">
        <f ca="1">+IF(OFFSET('Water Data'!$G$28,0,10*ROW('Water Data'!G139))="","",OFFSET('Water Data'!$G$28,0,10*ROW('Water Data'!G139)))</f>
        <v/>
      </c>
      <c r="CD145" s="392" t="str">
        <f ca="1">+IF(OFFSET('Water Data'!$G$29,0,10*ROW('Water Data'!G139))="","",OFFSET('Water Data'!$G$29,0,10*ROW('Water Data'!G139)))</f>
        <v/>
      </c>
      <c r="CE145" s="392" t="str">
        <f ca="1">+IF(OFFSET('Water Data'!$H$27,0,10*ROW('Water Data'!H139))="","",OFFSET('Water Data'!$H$27,0,10*ROW('Water Data'!H139)))</f>
        <v/>
      </c>
      <c r="CF145" s="392" t="str">
        <f ca="1">+IF(OFFSET('Water Data'!$H$28,0,10*ROW('Water Data'!H139))="","",OFFSET('Water Data'!$H$28,0,10*ROW('Water Data'!H139)))</f>
        <v/>
      </c>
      <c r="CG145" s="392" t="str">
        <f ca="1">+IF(OFFSET('Water Data'!$H$29,0,10*ROW('Water Data'!H139))="","",OFFSET('Water Data'!$H$29,0,10*ROW('Water Data'!H139)))</f>
        <v/>
      </c>
      <c r="CH145" s="392" t="str">
        <f ca="1">+IF(OFFSET('Water Data'!$I$27,0,10*ROW('Water Data'!I139))="","",OFFSET('Water Data'!$I$27,0,10*ROW('Water Data'!I139)))</f>
        <v/>
      </c>
      <c r="CI145" s="392" t="str">
        <f ca="1">+IF(OFFSET('Water Data'!$I$28,0,10*ROW('Water Data'!I139))="","",OFFSET('Water Data'!$I$28,0,10*ROW('Water Data'!I139)))</f>
        <v/>
      </c>
      <c r="CJ145" s="392" t="str">
        <f ca="1">+IF(OFFSET('Water Data'!$I$29,0,10*ROW('Water Data'!I139))="","",OFFSET('Water Data'!$I$29,0,10*ROW('Water Data'!I139)))</f>
        <v/>
      </c>
      <c r="CK145" s="392" t="str">
        <f ca="1">+IF(OFFSET('Sanitation Data'!$D$28,0,10*ROW('Sanitation Data'!D139))="","",OFFSET('Sanitation Data'!$D$28,0,10*ROW('Sanitation Data'!D139)))</f>
        <v/>
      </c>
      <c r="CL145" s="392" t="str">
        <f ca="1">+IF(OFFSET('Sanitation Data'!$D$29,0,10*ROW('Sanitation Data'!D139))="","",OFFSET('Sanitation Data'!$D$29,0,10*ROW('Sanitation Data'!D139)))</f>
        <v/>
      </c>
      <c r="CM145" s="392" t="str">
        <f ca="1">+IF(OFFSET('Sanitation Data'!$D$30,0,10*ROW('Sanitation Data'!D139))="","",OFFSET('Sanitation Data'!$D$30,0,10*ROW('Sanitation Data'!D139)))</f>
        <v/>
      </c>
      <c r="CN145" s="392" t="str">
        <f ca="1">+IF(OFFSET('Sanitation Data'!$D$31,0,10*ROW('Sanitation Data'!D139))="","",OFFSET('Sanitation Data'!$D$31,0,10*ROW('Sanitation Data'!D139)))</f>
        <v/>
      </c>
      <c r="CO145" s="392" t="str">
        <f ca="1">+IF(OFFSET('Sanitation Data'!$D$32,0,10*ROW('Sanitation Data'!D139))="","",OFFSET('Sanitation Data'!$D$32,0,10*ROW('Sanitation Data'!D139)))</f>
        <v/>
      </c>
      <c r="CP145" s="392" t="str">
        <f ca="1">+IF(OFFSET('Sanitation Data'!$E$28,0,10*ROW('Sanitation Data'!E139))="","",OFFSET('Sanitation Data'!$E$28,0,10*ROW('Sanitation Data'!E139)))</f>
        <v/>
      </c>
      <c r="CQ145" s="392" t="str">
        <f ca="1">+IF(OFFSET('Sanitation Data'!$E$29,0,10*ROW('Sanitation Data'!E139))="","",OFFSET('Sanitation Data'!$E$29,0,10*ROW('Sanitation Data'!E139)))</f>
        <v/>
      </c>
      <c r="CR145" s="392" t="str">
        <f ca="1">+IF(OFFSET('Sanitation Data'!$E$30,0,10*ROW('Sanitation Data'!E139))="","",OFFSET('Sanitation Data'!$E$30,0,10*ROW('Sanitation Data'!E139)))</f>
        <v/>
      </c>
      <c r="CS145" s="392" t="str">
        <f ca="1">+IF(OFFSET('Sanitation Data'!$E$31,0,10*ROW('Sanitation Data'!E139))="","",OFFSET('Sanitation Data'!$E$31,0,10*ROW('Sanitation Data'!E139)))</f>
        <v/>
      </c>
      <c r="CT145" s="392" t="str">
        <f ca="1">+IF(OFFSET('Sanitation Data'!$E$32,0,10*ROW('Sanitation Data'!E139))="","",OFFSET('Sanitation Data'!$E$32,0,10*ROW('Sanitation Data'!E139)))</f>
        <v/>
      </c>
      <c r="CU145" s="392" t="str">
        <f ca="1">+IF(OFFSET('Sanitation Data'!$F$28,0,10*ROW('Sanitation Data'!F139))="","",OFFSET('Sanitation Data'!$F$28,0,10*ROW('Sanitation Data'!F139)))</f>
        <v/>
      </c>
      <c r="CV145" s="392" t="str">
        <f ca="1">+IF(OFFSET('Sanitation Data'!$F$29,0,10*ROW('Sanitation Data'!F139))="","",OFFSET('Sanitation Data'!$F$29,0,10*ROW('Sanitation Data'!F139)))</f>
        <v/>
      </c>
      <c r="CW145" s="392" t="str">
        <f ca="1">+IF(OFFSET('Sanitation Data'!$F$30,0,10*ROW('Sanitation Data'!F139))="","",OFFSET('Sanitation Data'!$F$30,0,10*ROW('Sanitation Data'!F139)))</f>
        <v/>
      </c>
      <c r="CX145" s="392" t="str">
        <f ca="1">+IF(OFFSET('Sanitation Data'!$F$31,0,10*ROW('Sanitation Data'!F139))="","",OFFSET('Sanitation Data'!$F$31,0,10*ROW('Sanitation Data'!F139)))</f>
        <v/>
      </c>
      <c r="CY145" s="392" t="str">
        <f ca="1">+IF(OFFSET('Sanitation Data'!$F$32,0,10*ROW('Sanitation Data'!F139))="","",OFFSET('Sanitation Data'!$F$32,0,10*ROW('Sanitation Data'!F139)))</f>
        <v/>
      </c>
      <c r="CZ145" s="392" t="str">
        <f ca="1">+IF(OFFSET('Sanitation Data'!$G$28,0,10*ROW('Sanitation Data'!G139))="","",OFFSET('Sanitation Data'!$G$28,0,10*ROW('Sanitation Data'!G139)))</f>
        <v/>
      </c>
      <c r="DA145" s="392" t="str">
        <f ca="1">+IF(OFFSET('Sanitation Data'!$G$29,0,10*ROW('Sanitation Data'!G139))="","",OFFSET('Sanitation Data'!$G$29,0,10*ROW('Sanitation Data'!G139)))</f>
        <v/>
      </c>
      <c r="DB145" s="392" t="str">
        <f ca="1">+IF(OFFSET('Sanitation Data'!$G$30,0,10*ROW('Sanitation Data'!G139))="","",OFFSET('Sanitation Data'!$G$30,0,10*ROW('Sanitation Data'!G139)))</f>
        <v/>
      </c>
      <c r="DC145" s="392" t="str">
        <f ca="1">+IF(OFFSET('Sanitation Data'!$G$31,0,10*ROW('Sanitation Data'!G139))="","",OFFSET('Sanitation Data'!$G$31,0,10*ROW('Sanitation Data'!G139)))</f>
        <v/>
      </c>
      <c r="DD145" s="392" t="str">
        <f ca="1">+IF(OFFSET('Sanitation Data'!$G$32,0,10*ROW('Sanitation Data'!G139))="","",OFFSET('Sanitation Data'!$G$32,0,10*ROW('Sanitation Data'!G139)))</f>
        <v/>
      </c>
      <c r="DE145" s="392" t="str">
        <f ca="1">+IF(OFFSET('Sanitation Data'!$H$28,0,10*ROW('Sanitation Data'!H139))="","",OFFSET('Sanitation Data'!$H$28,0,10*ROW('Sanitation Data'!H139)))</f>
        <v/>
      </c>
      <c r="DF145" s="392" t="str">
        <f ca="1">+IF(OFFSET('Sanitation Data'!$H$29,0,10*ROW('Sanitation Data'!H139))="","",OFFSET('Sanitation Data'!$H$29,0,10*ROW('Sanitation Data'!H139)))</f>
        <v/>
      </c>
      <c r="DG145" s="392" t="str">
        <f ca="1">+IF(OFFSET('Sanitation Data'!$H$30,0,10*ROW('Sanitation Data'!H139))="","",OFFSET('Sanitation Data'!$H$30,0,10*ROW('Sanitation Data'!H139)))</f>
        <v/>
      </c>
      <c r="DH145" s="392" t="str">
        <f ca="1">+IF(OFFSET('Sanitation Data'!$H$31,0,10*ROW('Sanitation Data'!H139))="","",OFFSET('Sanitation Data'!$H$31,0,10*ROW('Sanitation Data'!H139)))</f>
        <v/>
      </c>
      <c r="DI145" s="392" t="str">
        <f ca="1">+IF(OFFSET('Sanitation Data'!$H$32,0,10*ROW('Sanitation Data'!H139))="","",OFFSET('Sanitation Data'!$H$32,0,10*ROW('Sanitation Data'!H139)))</f>
        <v/>
      </c>
      <c r="DJ145" s="392" t="str">
        <f ca="1">+IF(OFFSET('Sanitation Data'!$I$28,0,10*ROW('Sanitation Data'!I139))="","",OFFSET('Sanitation Data'!$I$28,0,10*ROW('Sanitation Data'!I139)))</f>
        <v/>
      </c>
      <c r="DK145" s="392" t="str">
        <f ca="1">+IF(OFFSET('Sanitation Data'!$I$29,0,10*ROW('Sanitation Data'!I139))="","",OFFSET('Sanitation Data'!$I$29,0,10*ROW('Sanitation Data'!I139)))</f>
        <v/>
      </c>
      <c r="DL145" s="392" t="str">
        <f ca="1">+IF(OFFSET('Sanitation Data'!$I$30,0,10*ROW('Sanitation Data'!I139))="","",OFFSET('Sanitation Data'!$I$30,0,10*ROW('Sanitation Data'!I139)))</f>
        <v/>
      </c>
      <c r="DM145" s="392" t="str">
        <f ca="1">+IF(OFFSET('Sanitation Data'!$I$31,0,10*ROW('Sanitation Data'!I139))="","",OFFSET('Sanitation Data'!$I$31,0,10*ROW('Sanitation Data'!I139)))</f>
        <v/>
      </c>
      <c r="DN145" s="392" t="str">
        <f ca="1">+IF(OFFSET('Sanitation Data'!$I$32,0,10*ROW('Sanitation Data'!I139))="","",OFFSET('Sanitation Data'!$I$32,0,10*ROW('Sanitation Data'!I139)))</f>
        <v/>
      </c>
      <c r="DO145" s="392" t="str">
        <f ca="1">+IF(OFFSET('Hygiene Data'!$D$11,0,10*ROW('Hygiene Data'!D139))="","",OFFSET('Hygiene Data'!$D$11,0,10*ROW('Hygiene Data'!D139)))</f>
        <v/>
      </c>
      <c r="DP145" s="392" t="str">
        <f ca="1">+IF(OFFSET('Hygiene Data'!$D$12,0,10*ROW('Hygiene Data'!D139))="","",OFFSET('Hygiene Data'!$D$12,0,10*ROW('Hygiene Data'!D139)))</f>
        <v/>
      </c>
      <c r="DQ145" s="392" t="str">
        <f ca="1">+IF(OFFSET('Hygiene Data'!$D$13,0,10*ROW('Hygiene Data'!D139))="","",OFFSET('Hygiene Data'!$D$13,0,10*ROW('Hygiene Data'!D139)))</f>
        <v/>
      </c>
      <c r="DR145" s="392" t="str">
        <f ca="1">+IF(OFFSET('Hygiene Data'!$E$11,0,10*ROW('Hygiene Data'!E139))="","",OFFSET('Hygiene Data'!$E$11,0,10*ROW('Hygiene Data'!E139)))</f>
        <v/>
      </c>
      <c r="DS145" s="392" t="str">
        <f ca="1">+IF(OFFSET('Hygiene Data'!$E$12,0,10*ROW('Hygiene Data'!E139))="","",OFFSET('Hygiene Data'!$E$12,0,10*ROW('Hygiene Data'!E139)))</f>
        <v/>
      </c>
      <c r="DT145" s="392" t="str">
        <f ca="1">+IF(OFFSET('Hygiene Data'!$E$13,0,10*ROW('Hygiene Data'!E139))="","",OFFSET('Hygiene Data'!$E$13,0,10*ROW('Hygiene Data'!E139)))</f>
        <v/>
      </c>
      <c r="DU145" s="392" t="str">
        <f ca="1">+IF(OFFSET('Hygiene Data'!$F$11,0,10*ROW('Hygiene Data'!F139))="","",OFFSET('Hygiene Data'!$F$11,0,10*ROW('Hygiene Data'!F139)))</f>
        <v/>
      </c>
      <c r="DV145" s="392" t="str">
        <f ca="1">+IF(OFFSET('Hygiene Data'!$F$12,0,10*ROW('Hygiene Data'!F139))="","",OFFSET('Hygiene Data'!$F$12,0,10*ROW('Hygiene Data'!F139)))</f>
        <v/>
      </c>
      <c r="DW145" s="392" t="str">
        <f ca="1">+IF(OFFSET('Hygiene Data'!$F$13,0,10*ROW('Hygiene Data'!F139))="","",OFFSET('Hygiene Data'!$F$13,0,10*ROW('Hygiene Data'!F139)))</f>
        <v/>
      </c>
      <c r="DX145" s="392" t="str">
        <f ca="1">+IF(OFFSET('Hygiene Data'!$G$11,0,10*ROW('Hygiene Data'!G139))="","",OFFSET('Hygiene Data'!$G$11,0,10*ROW('Hygiene Data'!G139)))</f>
        <v/>
      </c>
      <c r="DY145" s="392" t="str">
        <f ca="1">+IF(OFFSET('Hygiene Data'!$G$12,0,10*ROW('Hygiene Data'!G139))="","",OFFSET('Hygiene Data'!$G$12,0,10*ROW('Hygiene Data'!G139)))</f>
        <v/>
      </c>
      <c r="DZ145" s="392" t="str">
        <f ca="1">+IF(OFFSET('Hygiene Data'!$G$13,0,10*ROW('Hygiene Data'!G139))="","",OFFSET('Hygiene Data'!$G$13,0,10*ROW('Hygiene Data'!G139)))</f>
        <v/>
      </c>
      <c r="EA145" s="392" t="str">
        <f ca="1">+IF(OFFSET('Hygiene Data'!$H$11,0,10*ROW('Hygiene Data'!H139))="","",OFFSET('Hygiene Data'!$H$11,0,10*ROW('Hygiene Data'!H139)))</f>
        <v/>
      </c>
      <c r="EB145" s="392" t="str">
        <f ca="1">+IF(OFFSET('Hygiene Data'!$H$12,0,10*ROW('Hygiene Data'!H139))="","",OFFSET('Hygiene Data'!$H$12,0,10*ROW('Hygiene Data'!H139)))</f>
        <v/>
      </c>
      <c r="EC145" s="392" t="str">
        <f ca="1">+IF(OFFSET('Hygiene Data'!$H$13,0,10*ROW('Hygiene Data'!H139))="","",OFFSET('Hygiene Data'!$H$13,0,10*ROW('Hygiene Data'!H139)))</f>
        <v/>
      </c>
      <c r="ED145" s="392" t="str">
        <f ca="1">+IF(OFFSET('Hygiene Data'!$I$11,0,10*ROW('Hygiene Data'!I139))="","",OFFSET('Hygiene Data'!$I$11,0,10*ROW('Hygiene Data'!I139)))</f>
        <v/>
      </c>
      <c r="EE145" s="392" t="str">
        <f ca="1">+IF(OFFSET('Hygiene Data'!$I$12,0,10*ROW('Hygiene Data'!I139))="","",OFFSET('Hygiene Data'!$I$12,0,10*ROW('Hygiene Data'!I139)))</f>
        <v/>
      </c>
      <c r="EF145" s="392" t="str">
        <f ca="1">+IF(OFFSET('Hygiene Data'!$I$13,0,10*ROW('Hygiene Data'!I139))="","",OFFSET('Hygiene Data'!$I$13,0,10*ROW('Hygiene Data'!I139)))</f>
        <v/>
      </c>
    </row>
    <row r="146" spans="1:136" x14ac:dyDescent="0.25">
      <c r="A146" s="501" t="str">
        <f ca="1">+IF(OFFSET('Water Data'!$B$2,0,10*ROW('Water Data'!E140))="","",OFFSET('Water Data'!$B$2,0,10*ROW('Water Data'!E140)))</f>
        <v/>
      </c>
      <c r="B146" s="50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8" t="str">
        <f t="shared" ca="1" si="2"/>
        <v/>
      </c>
      <c r="D146" s="52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2" t="str">
        <f ca="1">+IF(OFFSET('Water Data'!$D$27,0,10*ROW('Water Data'!D140))="","",OFFSET('Water Data'!$D$27,0,10*ROW('Water Data'!D140)))</f>
        <v/>
      </c>
      <c r="BT146" s="392" t="str">
        <f ca="1">+IF(OFFSET('Water Data'!$D$28,0,10*ROW('Water Data'!D140))="","",OFFSET('Water Data'!$D$28,0,10*ROW('Water Data'!D140)))</f>
        <v/>
      </c>
      <c r="BU146" s="392" t="str">
        <f ca="1">+IF(OFFSET('Water Data'!$D$29,0,10*ROW('Water Data'!D140))="","",OFFSET('Water Data'!$D$29,0,10*ROW('Water Data'!D140)))</f>
        <v/>
      </c>
      <c r="BV146" s="392" t="str">
        <f ca="1">+IF(OFFSET('Water Data'!$E$27,0,10*ROW('Water Data'!E140))="","",OFFSET('Water Data'!$E$27,0,10*ROW('Water Data'!E140)))</f>
        <v/>
      </c>
      <c r="BW146" s="392" t="str">
        <f ca="1">+IF(OFFSET('Water Data'!$E$28,0,10*ROW('Water Data'!E140))="","",OFFSET('Water Data'!$E$28,0,10*ROW('Water Data'!E140)))</f>
        <v/>
      </c>
      <c r="BX146" s="392" t="str">
        <f ca="1">+IF(OFFSET('Water Data'!$E$29,0,10*ROW('Water Data'!E140))="","",OFFSET('Water Data'!$E$29,0,10*ROW('Water Data'!E140)))</f>
        <v/>
      </c>
      <c r="BY146" s="392" t="str">
        <f ca="1">+IF(OFFSET('Water Data'!$F$27,0,10*ROW('Water Data'!F140))="","",OFFSET('Water Data'!$F$27,0,10*ROW('Water Data'!F140)))</f>
        <v/>
      </c>
      <c r="BZ146" s="392" t="str">
        <f ca="1">+IF(OFFSET('Water Data'!$F$28,0,10*ROW('Water Data'!F140))="","",OFFSET('Water Data'!$F$28,0,10*ROW('Water Data'!F140)))</f>
        <v/>
      </c>
      <c r="CA146" s="392" t="str">
        <f ca="1">+IF(OFFSET('Water Data'!$F$29,0,10*ROW('Water Data'!F140))="","",OFFSET('Water Data'!$F$29,0,10*ROW('Water Data'!F140)))</f>
        <v/>
      </c>
      <c r="CB146" s="392" t="str">
        <f ca="1">+IF(OFFSET('Water Data'!$G$27,0,10*ROW('Water Data'!G140))="","",OFFSET('Water Data'!$G$27,0,10*ROW('Water Data'!G140)))</f>
        <v/>
      </c>
      <c r="CC146" s="392" t="str">
        <f ca="1">+IF(OFFSET('Water Data'!$G$28,0,10*ROW('Water Data'!G140))="","",OFFSET('Water Data'!$G$28,0,10*ROW('Water Data'!G140)))</f>
        <v/>
      </c>
      <c r="CD146" s="392" t="str">
        <f ca="1">+IF(OFFSET('Water Data'!$G$29,0,10*ROW('Water Data'!G140))="","",OFFSET('Water Data'!$G$29,0,10*ROW('Water Data'!G140)))</f>
        <v/>
      </c>
      <c r="CE146" s="392" t="str">
        <f ca="1">+IF(OFFSET('Water Data'!$H$27,0,10*ROW('Water Data'!H140))="","",OFFSET('Water Data'!$H$27,0,10*ROW('Water Data'!H140)))</f>
        <v/>
      </c>
      <c r="CF146" s="392" t="str">
        <f ca="1">+IF(OFFSET('Water Data'!$H$28,0,10*ROW('Water Data'!H140))="","",OFFSET('Water Data'!$H$28,0,10*ROW('Water Data'!H140)))</f>
        <v/>
      </c>
      <c r="CG146" s="392" t="str">
        <f ca="1">+IF(OFFSET('Water Data'!$H$29,0,10*ROW('Water Data'!H140))="","",OFFSET('Water Data'!$H$29,0,10*ROW('Water Data'!H140)))</f>
        <v/>
      </c>
      <c r="CH146" s="392" t="str">
        <f ca="1">+IF(OFFSET('Water Data'!$I$27,0,10*ROW('Water Data'!I140))="","",OFFSET('Water Data'!$I$27,0,10*ROW('Water Data'!I140)))</f>
        <v/>
      </c>
      <c r="CI146" s="392" t="str">
        <f ca="1">+IF(OFFSET('Water Data'!$I$28,0,10*ROW('Water Data'!I140))="","",OFFSET('Water Data'!$I$28,0,10*ROW('Water Data'!I140)))</f>
        <v/>
      </c>
      <c r="CJ146" s="392" t="str">
        <f ca="1">+IF(OFFSET('Water Data'!$I$29,0,10*ROW('Water Data'!I140))="","",OFFSET('Water Data'!$I$29,0,10*ROW('Water Data'!I140)))</f>
        <v/>
      </c>
      <c r="CK146" s="392" t="str">
        <f ca="1">+IF(OFFSET('Sanitation Data'!$D$28,0,10*ROW('Sanitation Data'!D140))="","",OFFSET('Sanitation Data'!$D$28,0,10*ROW('Sanitation Data'!D140)))</f>
        <v/>
      </c>
      <c r="CL146" s="392" t="str">
        <f ca="1">+IF(OFFSET('Sanitation Data'!$D$29,0,10*ROW('Sanitation Data'!D140))="","",OFFSET('Sanitation Data'!$D$29,0,10*ROW('Sanitation Data'!D140)))</f>
        <v/>
      </c>
      <c r="CM146" s="392" t="str">
        <f ca="1">+IF(OFFSET('Sanitation Data'!$D$30,0,10*ROW('Sanitation Data'!D140))="","",OFFSET('Sanitation Data'!$D$30,0,10*ROW('Sanitation Data'!D140)))</f>
        <v/>
      </c>
      <c r="CN146" s="392" t="str">
        <f ca="1">+IF(OFFSET('Sanitation Data'!$D$31,0,10*ROW('Sanitation Data'!D140))="","",OFFSET('Sanitation Data'!$D$31,0,10*ROW('Sanitation Data'!D140)))</f>
        <v/>
      </c>
      <c r="CO146" s="392" t="str">
        <f ca="1">+IF(OFFSET('Sanitation Data'!$D$32,0,10*ROW('Sanitation Data'!D140))="","",OFFSET('Sanitation Data'!$D$32,0,10*ROW('Sanitation Data'!D140)))</f>
        <v/>
      </c>
      <c r="CP146" s="392" t="str">
        <f ca="1">+IF(OFFSET('Sanitation Data'!$E$28,0,10*ROW('Sanitation Data'!E140))="","",OFFSET('Sanitation Data'!$E$28,0,10*ROW('Sanitation Data'!E140)))</f>
        <v/>
      </c>
      <c r="CQ146" s="392" t="str">
        <f ca="1">+IF(OFFSET('Sanitation Data'!$E$29,0,10*ROW('Sanitation Data'!E140))="","",OFFSET('Sanitation Data'!$E$29,0,10*ROW('Sanitation Data'!E140)))</f>
        <v/>
      </c>
      <c r="CR146" s="392" t="str">
        <f ca="1">+IF(OFFSET('Sanitation Data'!$E$30,0,10*ROW('Sanitation Data'!E140))="","",OFFSET('Sanitation Data'!$E$30,0,10*ROW('Sanitation Data'!E140)))</f>
        <v/>
      </c>
      <c r="CS146" s="392" t="str">
        <f ca="1">+IF(OFFSET('Sanitation Data'!$E$31,0,10*ROW('Sanitation Data'!E140))="","",OFFSET('Sanitation Data'!$E$31,0,10*ROW('Sanitation Data'!E140)))</f>
        <v/>
      </c>
      <c r="CT146" s="392" t="str">
        <f ca="1">+IF(OFFSET('Sanitation Data'!$E$32,0,10*ROW('Sanitation Data'!E140))="","",OFFSET('Sanitation Data'!$E$32,0,10*ROW('Sanitation Data'!E140)))</f>
        <v/>
      </c>
      <c r="CU146" s="392" t="str">
        <f ca="1">+IF(OFFSET('Sanitation Data'!$F$28,0,10*ROW('Sanitation Data'!F140))="","",OFFSET('Sanitation Data'!$F$28,0,10*ROW('Sanitation Data'!F140)))</f>
        <v/>
      </c>
      <c r="CV146" s="392" t="str">
        <f ca="1">+IF(OFFSET('Sanitation Data'!$F$29,0,10*ROW('Sanitation Data'!F140))="","",OFFSET('Sanitation Data'!$F$29,0,10*ROW('Sanitation Data'!F140)))</f>
        <v/>
      </c>
      <c r="CW146" s="392" t="str">
        <f ca="1">+IF(OFFSET('Sanitation Data'!$F$30,0,10*ROW('Sanitation Data'!F140))="","",OFFSET('Sanitation Data'!$F$30,0,10*ROW('Sanitation Data'!F140)))</f>
        <v/>
      </c>
      <c r="CX146" s="392" t="str">
        <f ca="1">+IF(OFFSET('Sanitation Data'!$F$31,0,10*ROW('Sanitation Data'!F140))="","",OFFSET('Sanitation Data'!$F$31,0,10*ROW('Sanitation Data'!F140)))</f>
        <v/>
      </c>
      <c r="CY146" s="392" t="str">
        <f ca="1">+IF(OFFSET('Sanitation Data'!$F$32,0,10*ROW('Sanitation Data'!F140))="","",OFFSET('Sanitation Data'!$F$32,0,10*ROW('Sanitation Data'!F140)))</f>
        <v/>
      </c>
      <c r="CZ146" s="392" t="str">
        <f ca="1">+IF(OFFSET('Sanitation Data'!$G$28,0,10*ROW('Sanitation Data'!G140))="","",OFFSET('Sanitation Data'!$G$28,0,10*ROW('Sanitation Data'!G140)))</f>
        <v/>
      </c>
      <c r="DA146" s="392" t="str">
        <f ca="1">+IF(OFFSET('Sanitation Data'!$G$29,0,10*ROW('Sanitation Data'!G140))="","",OFFSET('Sanitation Data'!$G$29,0,10*ROW('Sanitation Data'!G140)))</f>
        <v/>
      </c>
      <c r="DB146" s="392" t="str">
        <f ca="1">+IF(OFFSET('Sanitation Data'!$G$30,0,10*ROW('Sanitation Data'!G140))="","",OFFSET('Sanitation Data'!$G$30,0,10*ROW('Sanitation Data'!G140)))</f>
        <v/>
      </c>
      <c r="DC146" s="392" t="str">
        <f ca="1">+IF(OFFSET('Sanitation Data'!$G$31,0,10*ROW('Sanitation Data'!G140))="","",OFFSET('Sanitation Data'!$G$31,0,10*ROW('Sanitation Data'!G140)))</f>
        <v/>
      </c>
      <c r="DD146" s="392" t="str">
        <f ca="1">+IF(OFFSET('Sanitation Data'!$G$32,0,10*ROW('Sanitation Data'!G140))="","",OFFSET('Sanitation Data'!$G$32,0,10*ROW('Sanitation Data'!G140)))</f>
        <v/>
      </c>
      <c r="DE146" s="392" t="str">
        <f ca="1">+IF(OFFSET('Sanitation Data'!$H$28,0,10*ROW('Sanitation Data'!H140))="","",OFFSET('Sanitation Data'!$H$28,0,10*ROW('Sanitation Data'!H140)))</f>
        <v/>
      </c>
      <c r="DF146" s="392" t="str">
        <f ca="1">+IF(OFFSET('Sanitation Data'!$H$29,0,10*ROW('Sanitation Data'!H140))="","",OFFSET('Sanitation Data'!$H$29,0,10*ROW('Sanitation Data'!H140)))</f>
        <v/>
      </c>
      <c r="DG146" s="392" t="str">
        <f ca="1">+IF(OFFSET('Sanitation Data'!$H$30,0,10*ROW('Sanitation Data'!H140))="","",OFFSET('Sanitation Data'!$H$30,0,10*ROW('Sanitation Data'!H140)))</f>
        <v/>
      </c>
      <c r="DH146" s="392" t="str">
        <f ca="1">+IF(OFFSET('Sanitation Data'!$H$31,0,10*ROW('Sanitation Data'!H140))="","",OFFSET('Sanitation Data'!$H$31,0,10*ROW('Sanitation Data'!H140)))</f>
        <v/>
      </c>
      <c r="DI146" s="392" t="str">
        <f ca="1">+IF(OFFSET('Sanitation Data'!$H$32,0,10*ROW('Sanitation Data'!H140))="","",OFFSET('Sanitation Data'!$H$32,0,10*ROW('Sanitation Data'!H140)))</f>
        <v/>
      </c>
      <c r="DJ146" s="392" t="str">
        <f ca="1">+IF(OFFSET('Sanitation Data'!$I$28,0,10*ROW('Sanitation Data'!I140))="","",OFFSET('Sanitation Data'!$I$28,0,10*ROW('Sanitation Data'!I140)))</f>
        <v/>
      </c>
      <c r="DK146" s="392" t="str">
        <f ca="1">+IF(OFFSET('Sanitation Data'!$I$29,0,10*ROW('Sanitation Data'!I140))="","",OFFSET('Sanitation Data'!$I$29,0,10*ROW('Sanitation Data'!I140)))</f>
        <v/>
      </c>
      <c r="DL146" s="392" t="str">
        <f ca="1">+IF(OFFSET('Sanitation Data'!$I$30,0,10*ROW('Sanitation Data'!I140))="","",OFFSET('Sanitation Data'!$I$30,0,10*ROW('Sanitation Data'!I140)))</f>
        <v/>
      </c>
      <c r="DM146" s="392" t="str">
        <f ca="1">+IF(OFFSET('Sanitation Data'!$I$31,0,10*ROW('Sanitation Data'!I140))="","",OFFSET('Sanitation Data'!$I$31,0,10*ROW('Sanitation Data'!I140)))</f>
        <v/>
      </c>
      <c r="DN146" s="392" t="str">
        <f ca="1">+IF(OFFSET('Sanitation Data'!$I$32,0,10*ROW('Sanitation Data'!I140))="","",OFFSET('Sanitation Data'!$I$32,0,10*ROW('Sanitation Data'!I140)))</f>
        <v/>
      </c>
      <c r="DO146" s="392" t="str">
        <f ca="1">+IF(OFFSET('Hygiene Data'!$D$11,0,10*ROW('Hygiene Data'!D140))="","",OFFSET('Hygiene Data'!$D$11,0,10*ROW('Hygiene Data'!D140)))</f>
        <v/>
      </c>
      <c r="DP146" s="392" t="str">
        <f ca="1">+IF(OFFSET('Hygiene Data'!$D$12,0,10*ROW('Hygiene Data'!D140))="","",OFFSET('Hygiene Data'!$D$12,0,10*ROW('Hygiene Data'!D140)))</f>
        <v/>
      </c>
      <c r="DQ146" s="392" t="str">
        <f ca="1">+IF(OFFSET('Hygiene Data'!$D$13,0,10*ROW('Hygiene Data'!D140))="","",OFFSET('Hygiene Data'!$D$13,0,10*ROW('Hygiene Data'!D140)))</f>
        <v/>
      </c>
      <c r="DR146" s="392" t="str">
        <f ca="1">+IF(OFFSET('Hygiene Data'!$E$11,0,10*ROW('Hygiene Data'!E140))="","",OFFSET('Hygiene Data'!$E$11,0,10*ROW('Hygiene Data'!E140)))</f>
        <v/>
      </c>
      <c r="DS146" s="392" t="str">
        <f ca="1">+IF(OFFSET('Hygiene Data'!$E$12,0,10*ROW('Hygiene Data'!E140))="","",OFFSET('Hygiene Data'!$E$12,0,10*ROW('Hygiene Data'!E140)))</f>
        <v/>
      </c>
      <c r="DT146" s="392" t="str">
        <f ca="1">+IF(OFFSET('Hygiene Data'!$E$13,0,10*ROW('Hygiene Data'!E140))="","",OFFSET('Hygiene Data'!$E$13,0,10*ROW('Hygiene Data'!E140)))</f>
        <v/>
      </c>
      <c r="DU146" s="392" t="str">
        <f ca="1">+IF(OFFSET('Hygiene Data'!$F$11,0,10*ROW('Hygiene Data'!F140))="","",OFFSET('Hygiene Data'!$F$11,0,10*ROW('Hygiene Data'!F140)))</f>
        <v/>
      </c>
      <c r="DV146" s="392" t="str">
        <f ca="1">+IF(OFFSET('Hygiene Data'!$F$12,0,10*ROW('Hygiene Data'!F140))="","",OFFSET('Hygiene Data'!$F$12,0,10*ROW('Hygiene Data'!F140)))</f>
        <v/>
      </c>
      <c r="DW146" s="392" t="str">
        <f ca="1">+IF(OFFSET('Hygiene Data'!$F$13,0,10*ROW('Hygiene Data'!F140))="","",OFFSET('Hygiene Data'!$F$13,0,10*ROW('Hygiene Data'!F140)))</f>
        <v/>
      </c>
      <c r="DX146" s="392" t="str">
        <f ca="1">+IF(OFFSET('Hygiene Data'!$G$11,0,10*ROW('Hygiene Data'!G140))="","",OFFSET('Hygiene Data'!$G$11,0,10*ROW('Hygiene Data'!G140)))</f>
        <v/>
      </c>
      <c r="DY146" s="392" t="str">
        <f ca="1">+IF(OFFSET('Hygiene Data'!$G$12,0,10*ROW('Hygiene Data'!G140))="","",OFFSET('Hygiene Data'!$G$12,0,10*ROW('Hygiene Data'!G140)))</f>
        <v/>
      </c>
      <c r="DZ146" s="392" t="str">
        <f ca="1">+IF(OFFSET('Hygiene Data'!$G$13,0,10*ROW('Hygiene Data'!G140))="","",OFFSET('Hygiene Data'!$G$13,0,10*ROW('Hygiene Data'!G140)))</f>
        <v/>
      </c>
      <c r="EA146" s="392" t="str">
        <f ca="1">+IF(OFFSET('Hygiene Data'!$H$11,0,10*ROW('Hygiene Data'!H140))="","",OFFSET('Hygiene Data'!$H$11,0,10*ROW('Hygiene Data'!H140)))</f>
        <v/>
      </c>
      <c r="EB146" s="392" t="str">
        <f ca="1">+IF(OFFSET('Hygiene Data'!$H$12,0,10*ROW('Hygiene Data'!H140))="","",OFFSET('Hygiene Data'!$H$12,0,10*ROW('Hygiene Data'!H140)))</f>
        <v/>
      </c>
      <c r="EC146" s="392" t="str">
        <f ca="1">+IF(OFFSET('Hygiene Data'!$H$13,0,10*ROW('Hygiene Data'!H140))="","",OFFSET('Hygiene Data'!$H$13,0,10*ROW('Hygiene Data'!H140)))</f>
        <v/>
      </c>
      <c r="ED146" s="392" t="str">
        <f ca="1">+IF(OFFSET('Hygiene Data'!$I$11,0,10*ROW('Hygiene Data'!I140))="","",OFFSET('Hygiene Data'!$I$11,0,10*ROW('Hygiene Data'!I140)))</f>
        <v/>
      </c>
      <c r="EE146" s="392" t="str">
        <f ca="1">+IF(OFFSET('Hygiene Data'!$I$12,0,10*ROW('Hygiene Data'!I140))="","",OFFSET('Hygiene Data'!$I$12,0,10*ROW('Hygiene Data'!I140)))</f>
        <v/>
      </c>
      <c r="EF146" s="392" t="str">
        <f ca="1">+IF(OFFSET('Hygiene Data'!$I$13,0,10*ROW('Hygiene Data'!I140))="","",OFFSET('Hygiene Data'!$I$13,0,10*ROW('Hygiene Data'!I140)))</f>
        <v/>
      </c>
    </row>
    <row r="147" spans="1:136" x14ac:dyDescent="0.25">
      <c r="A147" s="501" t="str">
        <f ca="1">+IF(OFFSET('Water Data'!$B$2,0,10*ROW('Water Data'!E141))="","",OFFSET('Water Data'!$B$2,0,10*ROW('Water Data'!E141)))</f>
        <v/>
      </c>
      <c r="B147" s="50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8" t="str">
        <f t="shared" ca="1" si="2"/>
        <v/>
      </c>
      <c r="D147" s="52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2" t="str">
        <f ca="1">+IF(OFFSET('Water Data'!$D$27,0,10*ROW('Water Data'!D141))="","",OFFSET('Water Data'!$D$27,0,10*ROW('Water Data'!D141)))</f>
        <v/>
      </c>
      <c r="BT147" s="392" t="str">
        <f ca="1">+IF(OFFSET('Water Data'!$D$28,0,10*ROW('Water Data'!D141))="","",OFFSET('Water Data'!$D$28,0,10*ROW('Water Data'!D141)))</f>
        <v/>
      </c>
      <c r="BU147" s="392" t="str">
        <f ca="1">+IF(OFFSET('Water Data'!$D$29,0,10*ROW('Water Data'!D141))="","",OFFSET('Water Data'!$D$29,0,10*ROW('Water Data'!D141)))</f>
        <v/>
      </c>
      <c r="BV147" s="392" t="str">
        <f ca="1">+IF(OFFSET('Water Data'!$E$27,0,10*ROW('Water Data'!E141))="","",OFFSET('Water Data'!$E$27,0,10*ROW('Water Data'!E141)))</f>
        <v/>
      </c>
      <c r="BW147" s="392" t="str">
        <f ca="1">+IF(OFFSET('Water Data'!$E$28,0,10*ROW('Water Data'!E141))="","",OFFSET('Water Data'!$E$28,0,10*ROW('Water Data'!E141)))</f>
        <v/>
      </c>
      <c r="BX147" s="392" t="str">
        <f ca="1">+IF(OFFSET('Water Data'!$E$29,0,10*ROW('Water Data'!E141))="","",OFFSET('Water Data'!$E$29,0,10*ROW('Water Data'!E141)))</f>
        <v/>
      </c>
      <c r="BY147" s="392" t="str">
        <f ca="1">+IF(OFFSET('Water Data'!$F$27,0,10*ROW('Water Data'!F141))="","",OFFSET('Water Data'!$F$27,0,10*ROW('Water Data'!F141)))</f>
        <v/>
      </c>
      <c r="BZ147" s="392" t="str">
        <f ca="1">+IF(OFFSET('Water Data'!$F$28,0,10*ROW('Water Data'!F141))="","",OFFSET('Water Data'!$F$28,0,10*ROW('Water Data'!F141)))</f>
        <v/>
      </c>
      <c r="CA147" s="392" t="str">
        <f ca="1">+IF(OFFSET('Water Data'!$F$29,0,10*ROW('Water Data'!F141))="","",OFFSET('Water Data'!$F$29,0,10*ROW('Water Data'!F141)))</f>
        <v/>
      </c>
      <c r="CB147" s="392" t="str">
        <f ca="1">+IF(OFFSET('Water Data'!$G$27,0,10*ROW('Water Data'!G141))="","",OFFSET('Water Data'!$G$27,0,10*ROW('Water Data'!G141)))</f>
        <v/>
      </c>
      <c r="CC147" s="392" t="str">
        <f ca="1">+IF(OFFSET('Water Data'!$G$28,0,10*ROW('Water Data'!G141))="","",OFFSET('Water Data'!$G$28,0,10*ROW('Water Data'!G141)))</f>
        <v/>
      </c>
      <c r="CD147" s="392" t="str">
        <f ca="1">+IF(OFFSET('Water Data'!$G$29,0,10*ROW('Water Data'!G141))="","",OFFSET('Water Data'!$G$29,0,10*ROW('Water Data'!G141)))</f>
        <v/>
      </c>
      <c r="CE147" s="392" t="str">
        <f ca="1">+IF(OFFSET('Water Data'!$H$27,0,10*ROW('Water Data'!H141))="","",OFFSET('Water Data'!$H$27,0,10*ROW('Water Data'!H141)))</f>
        <v/>
      </c>
      <c r="CF147" s="392" t="str">
        <f ca="1">+IF(OFFSET('Water Data'!$H$28,0,10*ROW('Water Data'!H141))="","",OFFSET('Water Data'!$H$28,0,10*ROW('Water Data'!H141)))</f>
        <v/>
      </c>
      <c r="CG147" s="392" t="str">
        <f ca="1">+IF(OFFSET('Water Data'!$H$29,0,10*ROW('Water Data'!H141))="","",OFFSET('Water Data'!$H$29,0,10*ROW('Water Data'!H141)))</f>
        <v/>
      </c>
      <c r="CH147" s="392" t="str">
        <f ca="1">+IF(OFFSET('Water Data'!$I$27,0,10*ROW('Water Data'!I141))="","",OFFSET('Water Data'!$I$27,0,10*ROW('Water Data'!I141)))</f>
        <v/>
      </c>
      <c r="CI147" s="392" t="str">
        <f ca="1">+IF(OFFSET('Water Data'!$I$28,0,10*ROW('Water Data'!I141))="","",OFFSET('Water Data'!$I$28,0,10*ROW('Water Data'!I141)))</f>
        <v/>
      </c>
      <c r="CJ147" s="392" t="str">
        <f ca="1">+IF(OFFSET('Water Data'!$I$29,0,10*ROW('Water Data'!I141))="","",OFFSET('Water Data'!$I$29,0,10*ROW('Water Data'!I141)))</f>
        <v/>
      </c>
      <c r="CK147" s="392" t="str">
        <f ca="1">+IF(OFFSET('Sanitation Data'!$D$28,0,10*ROW('Sanitation Data'!D141))="","",OFFSET('Sanitation Data'!$D$28,0,10*ROW('Sanitation Data'!D141)))</f>
        <v/>
      </c>
      <c r="CL147" s="392" t="str">
        <f ca="1">+IF(OFFSET('Sanitation Data'!$D$29,0,10*ROW('Sanitation Data'!D141))="","",OFFSET('Sanitation Data'!$D$29,0,10*ROW('Sanitation Data'!D141)))</f>
        <v/>
      </c>
      <c r="CM147" s="392" t="str">
        <f ca="1">+IF(OFFSET('Sanitation Data'!$D$30,0,10*ROW('Sanitation Data'!D141))="","",OFFSET('Sanitation Data'!$D$30,0,10*ROW('Sanitation Data'!D141)))</f>
        <v/>
      </c>
      <c r="CN147" s="392" t="str">
        <f ca="1">+IF(OFFSET('Sanitation Data'!$D$31,0,10*ROW('Sanitation Data'!D141))="","",OFFSET('Sanitation Data'!$D$31,0,10*ROW('Sanitation Data'!D141)))</f>
        <v/>
      </c>
      <c r="CO147" s="392" t="str">
        <f ca="1">+IF(OFFSET('Sanitation Data'!$D$32,0,10*ROW('Sanitation Data'!D141))="","",OFFSET('Sanitation Data'!$D$32,0,10*ROW('Sanitation Data'!D141)))</f>
        <v/>
      </c>
      <c r="CP147" s="392" t="str">
        <f ca="1">+IF(OFFSET('Sanitation Data'!$E$28,0,10*ROW('Sanitation Data'!E141))="","",OFFSET('Sanitation Data'!$E$28,0,10*ROW('Sanitation Data'!E141)))</f>
        <v/>
      </c>
      <c r="CQ147" s="392" t="str">
        <f ca="1">+IF(OFFSET('Sanitation Data'!$E$29,0,10*ROW('Sanitation Data'!E141))="","",OFFSET('Sanitation Data'!$E$29,0,10*ROW('Sanitation Data'!E141)))</f>
        <v/>
      </c>
      <c r="CR147" s="392" t="str">
        <f ca="1">+IF(OFFSET('Sanitation Data'!$E$30,0,10*ROW('Sanitation Data'!E141))="","",OFFSET('Sanitation Data'!$E$30,0,10*ROW('Sanitation Data'!E141)))</f>
        <v/>
      </c>
      <c r="CS147" s="392" t="str">
        <f ca="1">+IF(OFFSET('Sanitation Data'!$E$31,0,10*ROW('Sanitation Data'!E141))="","",OFFSET('Sanitation Data'!$E$31,0,10*ROW('Sanitation Data'!E141)))</f>
        <v/>
      </c>
      <c r="CT147" s="392" t="str">
        <f ca="1">+IF(OFFSET('Sanitation Data'!$E$32,0,10*ROW('Sanitation Data'!E141))="","",OFFSET('Sanitation Data'!$E$32,0,10*ROW('Sanitation Data'!E141)))</f>
        <v/>
      </c>
      <c r="CU147" s="392" t="str">
        <f ca="1">+IF(OFFSET('Sanitation Data'!$F$28,0,10*ROW('Sanitation Data'!F141))="","",OFFSET('Sanitation Data'!$F$28,0,10*ROW('Sanitation Data'!F141)))</f>
        <v/>
      </c>
      <c r="CV147" s="392" t="str">
        <f ca="1">+IF(OFFSET('Sanitation Data'!$F$29,0,10*ROW('Sanitation Data'!F141))="","",OFFSET('Sanitation Data'!$F$29,0,10*ROW('Sanitation Data'!F141)))</f>
        <v/>
      </c>
      <c r="CW147" s="392" t="str">
        <f ca="1">+IF(OFFSET('Sanitation Data'!$F$30,0,10*ROW('Sanitation Data'!F141))="","",OFFSET('Sanitation Data'!$F$30,0,10*ROW('Sanitation Data'!F141)))</f>
        <v/>
      </c>
      <c r="CX147" s="392" t="str">
        <f ca="1">+IF(OFFSET('Sanitation Data'!$F$31,0,10*ROW('Sanitation Data'!F141))="","",OFFSET('Sanitation Data'!$F$31,0,10*ROW('Sanitation Data'!F141)))</f>
        <v/>
      </c>
      <c r="CY147" s="392" t="str">
        <f ca="1">+IF(OFFSET('Sanitation Data'!$F$32,0,10*ROW('Sanitation Data'!F141))="","",OFFSET('Sanitation Data'!$F$32,0,10*ROW('Sanitation Data'!F141)))</f>
        <v/>
      </c>
      <c r="CZ147" s="392" t="str">
        <f ca="1">+IF(OFFSET('Sanitation Data'!$G$28,0,10*ROW('Sanitation Data'!G141))="","",OFFSET('Sanitation Data'!$G$28,0,10*ROW('Sanitation Data'!G141)))</f>
        <v/>
      </c>
      <c r="DA147" s="392" t="str">
        <f ca="1">+IF(OFFSET('Sanitation Data'!$G$29,0,10*ROW('Sanitation Data'!G141))="","",OFFSET('Sanitation Data'!$G$29,0,10*ROW('Sanitation Data'!G141)))</f>
        <v/>
      </c>
      <c r="DB147" s="392" t="str">
        <f ca="1">+IF(OFFSET('Sanitation Data'!$G$30,0,10*ROW('Sanitation Data'!G141))="","",OFFSET('Sanitation Data'!$G$30,0,10*ROW('Sanitation Data'!G141)))</f>
        <v/>
      </c>
      <c r="DC147" s="392" t="str">
        <f ca="1">+IF(OFFSET('Sanitation Data'!$G$31,0,10*ROW('Sanitation Data'!G141))="","",OFFSET('Sanitation Data'!$G$31,0,10*ROW('Sanitation Data'!G141)))</f>
        <v/>
      </c>
      <c r="DD147" s="392" t="str">
        <f ca="1">+IF(OFFSET('Sanitation Data'!$G$32,0,10*ROW('Sanitation Data'!G141))="","",OFFSET('Sanitation Data'!$G$32,0,10*ROW('Sanitation Data'!G141)))</f>
        <v/>
      </c>
      <c r="DE147" s="392" t="str">
        <f ca="1">+IF(OFFSET('Sanitation Data'!$H$28,0,10*ROW('Sanitation Data'!H141))="","",OFFSET('Sanitation Data'!$H$28,0,10*ROW('Sanitation Data'!H141)))</f>
        <v/>
      </c>
      <c r="DF147" s="392" t="str">
        <f ca="1">+IF(OFFSET('Sanitation Data'!$H$29,0,10*ROW('Sanitation Data'!H141))="","",OFFSET('Sanitation Data'!$H$29,0,10*ROW('Sanitation Data'!H141)))</f>
        <v/>
      </c>
      <c r="DG147" s="392" t="str">
        <f ca="1">+IF(OFFSET('Sanitation Data'!$H$30,0,10*ROW('Sanitation Data'!H141))="","",OFFSET('Sanitation Data'!$H$30,0,10*ROW('Sanitation Data'!H141)))</f>
        <v/>
      </c>
      <c r="DH147" s="392" t="str">
        <f ca="1">+IF(OFFSET('Sanitation Data'!$H$31,0,10*ROW('Sanitation Data'!H141))="","",OFFSET('Sanitation Data'!$H$31,0,10*ROW('Sanitation Data'!H141)))</f>
        <v/>
      </c>
      <c r="DI147" s="392" t="str">
        <f ca="1">+IF(OFFSET('Sanitation Data'!$H$32,0,10*ROW('Sanitation Data'!H141))="","",OFFSET('Sanitation Data'!$H$32,0,10*ROW('Sanitation Data'!H141)))</f>
        <v/>
      </c>
      <c r="DJ147" s="392" t="str">
        <f ca="1">+IF(OFFSET('Sanitation Data'!$I$28,0,10*ROW('Sanitation Data'!I141))="","",OFFSET('Sanitation Data'!$I$28,0,10*ROW('Sanitation Data'!I141)))</f>
        <v/>
      </c>
      <c r="DK147" s="392" t="str">
        <f ca="1">+IF(OFFSET('Sanitation Data'!$I$29,0,10*ROW('Sanitation Data'!I141))="","",OFFSET('Sanitation Data'!$I$29,0,10*ROW('Sanitation Data'!I141)))</f>
        <v/>
      </c>
      <c r="DL147" s="392" t="str">
        <f ca="1">+IF(OFFSET('Sanitation Data'!$I$30,0,10*ROW('Sanitation Data'!I141))="","",OFFSET('Sanitation Data'!$I$30,0,10*ROW('Sanitation Data'!I141)))</f>
        <v/>
      </c>
      <c r="DM147" s="392" t="str">
        <f ca="1">+IF(OFFSET('Sanitation Data'!$I$31,0,10*ROW('Sanitation Data'!I141))="","",OFFSET('Sanitation Data'!$I$31,0,10*ROW('Sanitation Data'!I141)))</f>
        <v/>
      </c>
      <c r="DN147" s="392" t="str">
        <f ca="1">+IF(OFFSET('Sanitation Data'!$I$32,0,10*ROW('Sanitation Data'!I141))="","",OFFSET('Sanitation Data'!$I$32,0,10*ROW('Sanitation Data'!I141)))</f>
        <v/>
      </c>
      <c r="DO147" s="392" t="str">
        <f ca="1">+IF(OFFSET('Hygiene Data'!$D$11,0,10*ROW('Hygiene Data'!D141))="","",OFFSET('Hygiene Data'!$D$11,0,10*ROW('Hygiene Data'!D141)))</f>
        <v/>
      </c>
      <c r="DP147" s="392" t="str">
        <f ca="1">+IF(OFFSET('Hygiene Data'!$D$12,0,10*ROW('Hygiene Data'!D141))="","",OFFSET('Hygiene Data'!$D$12,0,10*ROW('Hygiene Data'!D141)))</f>
        <v/>
      </c>
      <c r="DQ147" s="392" t="str">
        <f ca="1">+IF(OFFSET('Hygiene Data'!$D$13,0,10*ROW('Hygiene Data'!D141))="","",OFFSET('Hygiene Data'!$D$13,0,10*ROW('Hygiene Data'!D141)))</f>
        <v/>
      </c>
      <c r="DR147" s="392" t="str">
        <f ca="1">+IF(OFFSET('Hygiene Data'!$E$11,0,10*ROW('Hygiene Data'!E141))="","",OFFSET('Hygiene Data'!$E$11,0,10*ROW('Hygiene Data'!E141)))</f>
        <v/>
      </c>
      <c r="DS147" s="392" t="str">
        <f ca="1">+IF(OFFSET('Hygiene Data'!$E$12,0,10*ROW('Hygiene Data'!E141))="","",OFFSET('Hygiene Data'!$E$12,0,10*ROW('Hygiene Data'!E141)))</f>
        <v/>
      </c>
      <c r="DT147" s="392" t="str">
        <f ca="1">+IF(OFFSET('Hygiene Data'!$E$13,0,10*ROW('Hygiene Data'!E141))="","",OFFSET('Hygiene Data'!$E$13,0,10*ROW('Hygiene Data'!E141)))</f>
        <v/>
      </c>
      <c r="DU147" s="392" t="str">
        <f ca="1">+IF(OFFSET('Hygiene Data'!$F$11,0,10*ROW('Hygiene Data'!F141))="","",OFFSET('Hygiene Data'!$F$11,0,10*ROW('Hygiene Data'!F141)))</f>
        <v/>
      </c>
      <c r="DV147" s="392" t="str">
        <f ca="1">+IF(OFFSET('Hygiene Data'!$F$12,0,10*ROW('Hygiene Data'!F141))="","",OFFSET('Hygiene Data'!$F$12,0,10*ROW('Hygiene Data'!F141)))</f>
        <v/>
      </c>
      <c r="DW147" s="392" t="str">
        <f ca="1">+IF(OFFSET('Hygiene Data'!$F$13,0,10*ROW('Hygiene Data'!F141))="","",OFFSET('Hygiene Data'!$F$13,0,10*ROW('Hygiene Data'!F141)))</f>
        <v/>
      </c>
      <c r="DX147" s="392" t="str">
        <f ca="1">+IF(OFFSET('Hygiene Data'!$G$11,0,10*ROW('Hygiene Data'!G141))="","",OFFSET('Hygiene Data'!$G$11,0,10*ROW('Hygiene Data'!G141)))</f>
        <v/>
      </c>
      <c r="DY147" s="392" t="str">
        <f ca="1">+IF(OFFSET('Hygiene Data'!$G$12,0,10*ROW('Hygiene Data'!G141))="","",OFFSET('Hygiene Data'!$G$12,0,10*ROW('Hygiene Data'!G141)))</f>
        <v/>
      </c>
      <c r="DZ147" s="392" t="str">
        <f ca="1">+IF(OFFSET('Hygiene Data'!$G$13,0,10*ROW('Hygiene Data'!G141))="","",OFFSET('Hygiene Data'!$G$13,0,10*ROW('Hygiene Data'!G141)))</f>
        <v/>
      </c>
      <c r="EA147" s="392" t="str">
        <f ca="1">+IF(OFFSET('Hygiene Data'!$H$11,0,10*ROW('Hygiene Data'!H141))="","",OFFSET('Hygiene Data'!$H$11,0,10*ROW('Hygiene Data'!H141)))</f>
        <v/>
      </c>
      <c r="EB147" s="392" t="str">
        <f ca="1">+IF(OFFSET('Hygiene Data'!$H$12,0,10*ROW('Hygiene Data'!H141))="","",OFFSET('Hygiene Data'!$H$12,0,10*ROW('Hygiene Data'!H141)))</f>
        <v/>
      </c>
      <c r="EC147" s="392" t="str">
        <f ca="1">+IF(OFFSET('Hygiene Data'!$H$13,0,10*ROW('Hygiene Data'!H141))="","",OFFSET('Hygiene Data'!$H$13,0,10*ROW('Hygiene Data'!H141)))</f>
        <v/>
      </c>
      <c r="ED147" s="392" t="str">
        <f ca="1">+IF(OFFSET('Hygiene Data'!$I$11,0,10*ROW('Hygiene Data'!I141))="","",OFFSET('Hygiene Data'!$I$11,0,10*ROW('Hygiene Data'!I141)))</f>
        <v/>
      </c>
      <c r="EE147" s="392" t="str">
        <f ca="1">+IF(OFFSET('Hygiene Data'!$I$12,0,10*ROW('Hygiene Data'!I141))="","",OFFSET('Hygiene Data'!$I$12,0,10*ROW('Hygiene Data'!I141)))</f>
        <v/>
      </c>
      <c r="EF147" s="392" t="str">
        <f ca="1">+IF(OFFSET('Hygiene Data'!$I$13,0,10*ROW('Hygiene Data'!I141))="","",OFFSET('Hygiene Data'!$I$13,0,10*ROW('Hygiene Data'!I141)))</f>
        <v/>
      </c>
    </row>
    <row r="148" spans="1:136" x14ac:dyDescent="0.25">
      <c r="A148" s="501" t="str">
        <f ca="1">+IF(OFFSET('Water Data'!$B$2,0,10*ROW('Water Data'!E142))="","",OFFSET('Water Data'!$B$2,0,10*ROW('Water Data'!E142)))</f>
        <v/>
      </c>
      <c r="B148" s="50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8" t="str">
        <f t="shared" ca="1" si="2"/>
        <v/>
      </c>
      <c r="D148" s="52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2" t="str">
        <f ca="1">+IF(OFFSET('Water Data'!$D$27,0,10*ROW('Water Data'!D142))="","",OFFSET('Water Data'!$D$27,0,10*ROW('Water Data'!D142)))</f>
        <v/>
      </c>
      <c r="BT148" s="392" t="str">
        <f ca="1">+IF(OFFSET('Water Data'!$D$28,0,10*ROW('Water Data'!D142))="","",OFFSET('Water Data'!$D$28,0,10*ROW('Water Data'!D142)))</f>
        <v/>
      </c>
      <c r="BU148" s="392" t="str">
        <f ca="1">+IF(OFFSET('Water Data'!$D$29,0,10*ROW('Water Data'!D142))="","",OFFSET('Water Data'!$D$29,0,10*ROW('Water Data'!D142)))</f>
        <v/>
      </c>
      <c r="BV148" s="392" t="str">
        <f ca="1">+IF(OFFSET('Water Data'!$E$27,0,10*ROW('Water Data'!E142))="","",OFFSET('Water Data'!$E$27,0,10*ROW('Water Data'!E142)))</f>
        <v/>
      </c>
      <c r="BW148" s="392" t="str">
        <f ca="1">+IF(OFFSET('Water Data'!$E$28,0,10*ROW('Water Data'!E142))="","",OFFSET('Water Data'!$E$28,0,10*ROW('Water Data'!E142)))</f>
        <v/>
      </c>
      <c r="BX148" s="392" t="str">
        <f ca="1">+IF(OFFSET('Water Data'!$E$29,0,10*ROW('Water Data'!E142))="","",OFFSET('Water Data'!$E$29,0,10*ROW('Water Data'!E142)))</f>
        <v/>
      </c>
      <c r="BY148" s="392" t="str">
        <f ca="1">+IF(OFFSET('Water Data'!$F$27,0,10*ROW('Water Data'!F142))="","",OFFSET('Water Data'!$F$27,0,10*ROW('Water Data'!F142)))</f>
        <v/>
      </c>
      <c r="BZ148" s="392" t="str">
        <f ca="1">+IF(OFFSET('Water Data'!$F$28,0,10*ROW('Water Data'!F142))="","",OFFSET('Water Data'!$F$28,0,10*ROW('Water Data'!F142)))</f>
        <v/>
      </c>
      <c r="CA148" s="392" t="str">
        <f ca="1">+IF(OFFSET('Water Data'!$F$29,0,10*ROW('Water Data'!F142))="","",OFFSET('Water Data'!$F$29,0,10*ROW('Water Data'!F142)))</f>
        <v/>
      </c>
      <c r="CB148" s="392" t="str">
        <f ca="1">+IF(OFFSET('Water Data'!$G$27,0,10*ROW('Water Data'!G142))="","",OFFSET('Water Data'!$G$27,0,10*ROW('Water Data'!G142)))</f>
        <v/>
      </c>
      <c r="CC148" s="392" t="str">
        <f ca="1">+IF(OFFSET('Water Data'!$G$28,0,10*ROW('Water Data'!G142))="","",OFFSET('Water Data'!$G$28,0,10*ROW('Water Data'!G142)))</f>
        <v/>
      </c>
      <c r="CD148" s="392" t="str">
        <f ca="1">+IF(OFFSET('Water Data'!$G$29,0,10*ROW('Water Data'!G142))="","",OFFSET('Water Data'!$G$29,0,10*ROW('Water Data'!G142)))</f>
        <v/>
      </c>
      <c r="CE148" s="392" t="str">
        <f ca="1">+IF(OFFSET('Water Data'!$H$27,0,10*ROW('Water Data'!H142))="","",OFFSET('Water Data'!$H$27,0,10*ROW('Water Data'!H142)))</f>
        <v/>
      </c>
      <c r="CF148" s="392" t="str">
        <f ca="1">+IF(OFFSET('Water Data'!$H$28,0,10*ROW('Water Data'!H142))="","",OFFSET('Water Data'!$H$28,0,10*ROW('Water Data'!H142)))</f>
        <v/>
      </c>
      <c r="CG148" s="392" t="str">
        <f ca="1">+IF(OFFSET('Water Data'!$H$29,0,10*ROW('Water Data'!H142))="","",OFFSET('Water Data'!$H$29,0,10*ROW('Water Data'!H142)))</f>
        <v/>
      </c>
      <c r="CH148" s="392" t="str">
        <f ca="1">+IF(OFFSET('Water Data'!$I$27,0,10*ROW('Water Data'!I142))="","",OFFSET('Water Data'!$I$27,0,10*ROW('Water Data'!I142)))</f>
        <v/>
      </c>
      <c r="CI148" s="392" t="str">
        <f ca="1">+IF(OFFSET('Water Data'!$I$28,0,10*ROW('Water Data'!I142))="","",OFFSET('Water Data'!$I$28,0,10*ROW('Water Data'!I142)))</f>
        <v/>
      </c>
      <c r="CJ148" s="392" t="str">
        <f ca="1">+IF(OFFSET('Water Data'!$I$29,0,10*ROW('Water Data'!I142))="","",OFFSET('Water Data'!$I$29,0,10*ROW('Water Data'!I142)))</f>
        <v/>
      </c>
      <c r="CK148" s="392" t="str">
        <f ca="1">+IF(OFFSET('Sanitation Data'!$D$28,0,10*ROW('Sanitation Data'!D142))="","",OFFSET('Sanitation Data'!$D$28,0,10*ROW('Sanitation Data'!D142)))</f>
        <v/>
      </c>
      <c r="CL148" s="392" t="str">
        <f ca="1">+IF(OFFSET('Sanitation Data'!$D$29,0,10*ROW('Sanitation Data'!D142))="","",OFFSET('Sanitation Data'!$D$29,0,10*ROW('Sanitation Data'!D142)))</f>
        <v/>
      </c>
      <c r="CM148" s="392" t="str">
        <f ca="1">+IF(OFFSET('Sanitation Data'!$D$30,0,10*ROW('Sanitation Data'!D142))="","",OFFSET('Sanitation Data'!$D$30,0,10*ROW('Sanitation Data'!D142)))</f>
        <v/>
      </c>
      <c r="CN148" s="392" t="str">
        <f ca="1">+IF(OFFSET('Sanitation Data'!$D$31,0,10*ROW('Sanitation Data'!D142))="","",OFFSET('Sanitation Data'!$D$31,0,10*ROW('Sanitation Data'!D142)))</f>
        <v/>
      </c>
      <c r="CO148" s="392" t="str">
        <f ca="1">+IF(OFFSET('Sanitation Data'!$D$32,0,10*ROW('Sanitation Data'!D142))="","",OFFSET('Sanitation Data'!$D$32,0,10*ROW('Sanitation Data'!D142)))</f>
        <v/>
      </c>
      <c r="CP148" s="392" t="str">
        <f ca="1">+IF(OFFSET('Sanitation Data'!$E$28,0,10*ROW('Sanitation Data'!E142))="","",OFFSET('Sanitation Data'!$E$28,0,10*ROW('Sanitation Data'!E142)))</f>
        <v/>
      </c>
      <c r="CQ148" s="392" t="str">
        <f ca="1">+IF(OFFSET('Sanitation Data'!$E$29,0,10*ROW('Sanitation Data'!E142))="","",OFFSET('Sanitation Data'!$E$29,0,10*ROW('Sanitation Data'!E142)))</f>
        <v/>
      </c>
      <c r="CR148" s="392" t="str">
        <f ca="1">+IF(OFFSET('Sanitation Data'!$E$30,0,10*ROW('Sanitation Data'!E142))="","",OFFSET('Sanitation Data'!$E$30,0,10*ROW('Sanitation Data'!E142)))</f>
        <v/>
      </c>
      <c r="CS148" s="392" t="str">
        <f ca="1">+IF(OFFSET('Sanitation Data'!$E$31,0,10*ROW('Sanitation Data'!E142))="","",OFFSET('Sanitation Data'!$E$31,0,10*ROW('Sanitation Data'!E142)))</f>
        <v/>
      </c>
      <c r="CT148" s="392" t="str">
        <f ca="1">+IF(OFFSET('Sanitation Data'!$E$32,0,10*ROW('Sanitation Data'!E142))="","",OFFSET('Sanitation Data'!$E$32,0,10*ROW('Sanitation Data'!E142)))</f>
        <v/>
      </c>
      <c r="CU148" s="392" t="str">
        <f ca="1">+IF(OFFSET('Sanitation Data'!$F$28,0,10*ROW('Sanitation Data'!F142))="","",OFFSET('Sanitation Data'!$F$28,0,10*ROW('Sanitation Data'!F142)))</f>
        <v/>
      </c>
      <c r="CV148" s="392" t="str">
        <f ca="1">+IF(OFFSET('Sanitation Data'!$F$29,0,10*ROW('Sanitation Data'!F142))="","",OFFSET('Sanitation Data'!$F$29,0,10*ROW('Sanitation Data'!F142)))</f>
        <v/>
      </c>
      <c r="CW148" s="392" t="str">
        <f ca="1">+IF(OFFSET('Sanitation Data'!$F$30,0,10*ROW('Sanitation Data'!F142))="","",OFFSET('Sanitation Data'!$F$30,0,10*ROW('Sanitation Data'!F142)))</f>
        <v/>
      </c>
      <c r="CX148" s="392" t="str">
        <f ca="1">+IF(OFFSET('Sanitation Data'!$F$31,0,10*ROW('Sanitation Data'!F142))="","",OFFSET('Sanitation Data'!$F$31,0,10*ROW('Sanitation Data'!F142)))</f>
        <v/>
      </c>
      <c r="CY148" s="392" t="str">
        <f ca="1">+IF(OFFSET('Sanitation Data'!$F$32,0,10*ROW('Sanitation Data'!F142))="","",OFFSET('Sanitation Data'!$F$32,0,10*ROW('Sanitation Data'!F142)))</f>
        <v/>
      </c>
      <c r="CZ148" s="392" t="str">
        <f ca="1">+IF(OFFSET('Sanitation Data'!$G$28,0,10*ROW('Sanitation Data'!G142))="","",OFFSET('Sanitation Data'!$G$28,0,10*ROW('Sanitation Data'!G142)))</f>
        <v/>
      </c>
      <c r="DA148" s="392" t="str">
        <f ca="1">+IF(OFFSET('Sanitation Data'!$G$29,0,10*ROW('Sanitation Data'!G142))="","",OFFSET('Sanitation Data'!$G$29,0,10*ROW('Sanitation Data'!G142)))</f>
        <v/>
      </c>
      <c r="DB148" s="392" t="str">
        <f ca="1">+IF(OFFSET('Sanitation Data'!$G$30,0,10*ROW('Sanitation Data'!G142))="","",OFFSET('Sanitation Data'!$G$30,0,10*ROW('Sanitation Data'!G142)))</f>
        <v/>
      </c>
      <c r="DC148" s="392" t="str">
        <f ca="1">+IF(OFFSET('Sanitation Data'!$G$31,0,10*ROW('Sanitation Data'!G142))="","",OFFSET('Sanitation Data'!$G$31,0,10*ROW('Sanitation Data'!G142)))</f>
        <v/>
      </c>
      <c r="DD148" s="392" t="str">
        <f ca="1">+IF(OFFSET('Sanitation Data'!$G$32,0,10*ROW('Sanitation Data'!G142))="","",OFFSET('Sanitation Data'!$G$32,0,10*ROW('Sanitation Data'!G142)))</f>
        <v/>
      </c>
      <c r="DE148" s="392" t="str">
        <f ca="1">+IF(OFFSET('Sanitation Data'!$H$28,0,10*ROW('Sanitation Data'!H142))="","",OFFSET('Sanitation Data'!$H$28,0,10*ROW('Sanitation Data'!H142)))</f>
        <v/>
      </c>
      <c r="DF148" s="392" t="str">
        <f ca="1">+IF(OFFSET('Sanitation Data'!$H$29,0,10*ROW('Sanitation Data'!H142))="","",OFFSET('Sanitation Data'!$H$29,0,10*ROW('Sanitation Data'!H142)))</f>
        <v/>
      </c>
      <c r="DG148" s="392" t="str">
        <f ca="1">+IF(OFFSET('Sanitation Data'!$H$30,0,10*ROW('Sanitation Data'!H142))="","",OFFSET('Sanitation Data'!$H$30,0,10*ROW('Sanitation Data'!H142)))</f>
        <v/>
      </c>
      <c r="DH148" s="392" t="str">
        <f ca="1">+IF(OFFSET('Sanitation Data'!$H$31,0,10*ROW('Sanitation Data'!H142))="","",OFFSET('Sanitation Data'!$H$31,0,10*ROW('Sanitation Data'!H142)))</f>
        <v/>
      </c>
      <c r="DI148" s="392" t="str">
        <f ca="1">+IF(OFFSET('Sanitation Data'!$H$32,0,10*ROW('Sanitation Data'!H142))="","",OFFSET('Sanitation Data'!$H$32,0,10*ROW('Sanitation Data'!H142)))</f>
        <v/>
      </c>
      <c r="DJ148" s="392" t="str">
        <f ca="1">+IF(OFFSET('Sanitation Data'!$I$28,0,10*ROW('Sanitation Data'!I142))="","",OFFSET('Sanitation Data'!$I$28,0,10*ROW('Sanitation Data'!I142)))</f>
        <v/>
      </c>
      <c r="DK148" s="392" t="str">
        <f ca="1">+IF(OFFSET('Sanitation Data'!$I$29,0,10*ROW('Sanitation Data'!I142))="","",OFFSET('Sanitation Data'!$I$29,0,10*ROW('Sanitation Data'!I142)))</f>
        <v/>
      </c>
      <c r="DL148" s="392" t="str">
        <f ca="1">+IF(OFFSET('Sanitation Data'!$I$30,0,10*ROW('Sanitation Data'!I142))="","",OFFSET('Sanitation Data'!$I$30,0,10*ROW('Sanitation Data'!I142)))</f>
        <v/>
      </c>
      <c r="DM148" s="392" t="str">
        <f ca="1">+IF(OFFSET('Sanitation Data'!$I$31,0,10*ROW('Sanitation Data'!I142))="","",OFFSET('Sanitation Data'!$I$31,0,10*ROW('Sanitation Data'!I142)))</f>
        <v/>
      </c>
      <c r="DN148" s="392" t="str">
        <f ca="1">+IF(OFFSET('Sanitation Data'!$I$32,0,10*ROW('Sanitation Data'!I142))="","",OFFSET('Sanitation Data'!$I$32,0,10*ROW('Sanitation Data'!I142)))</f>
        <v/>
      </c>
      <c r="DO148" s="392" t="str">
        <f ca="1">+IF(OFFSET('Hygiene Data'!$D$11,0,10*ROW('Hygiene Data'!D142))="","",OFFSET('Hygiene Data'!$D$11,0,10*ROW('Hygiene Data'!D142)))</f>
        <v/>
      </c>
      <c r="DP148" s="392" t="str">
        <f ca="1">+IF(OFFSET('Hygiene Data'!$D$12,0,10*ROW('Hygiene Data'!D142))="","",OFFSET('Hygiene Data'!$D$12,0,10*ROW('Hygiene Data'!D142)))</f>
        <v/>
      </c>
      <c r="DQ148" s="392" t="str">
        <f ca="1">+IF(OFFSET('Hygiene Data'!$D$13,0,10*ROW('Hygiene Data'!D142))="","",OFFSET('Hygiene Data'!$D$13,0,10*ROW('Hygiene Data'!D142)))</f>
        <v/>
      </c>
      <c r="DR148" s="392" t="str">
        <f ca="1">+IF(OFFSET('Hygiene Data'!$E$11,0,10*ROW('Hygiene Data'!E142))="","",OFFSET('Hygiene Data'!$E$11,0,10*ROW('Hygiene Data'!E142)))</f>
        <v/>
      </c>
      <c r="DS148" s="392" t="str">
        <f ca="1">+IF(OFFSET('Hygiene Data'!$E$12,0,10*ROW('Hygiene Data'!E142))="","",OFFSET('Hygiene Data'!$E$12,0,10*ROW('Hygiene Data'!E142)))</f>
        <v/>
      </c>
      <c r="DT148" s="392" t="str">
        <f ca="1">+IF(OFFSET('Hygiene Data'!$E$13,0,10*ROW('Hygiene Data'!E142))="","",OFFSET('Hygiene Data'!$E$13,0,10*ROW('Hygiene Data'!E142)))</f>
        <v/>
      </c>
      <c r="DU148" s="392" t="str">
        <f ca="1">+IF(OFFSET('Hygiene Data'!$F$11,0,10*ROW('Hygiene Data'!F142))="","",OFFSET('Hygiene Data'!$F$11,0,10*ROW('Hygiene Data'!F142)))</f>
        <v/>
      </c>
      <c r="DV148" s="392" t="str">
        <f ca="1">+IF(OFFSET('Hygiene Data'!$F$12,0,10*ROW('Hygiene Data'!F142))="","",OFFSET('Hygiene Data'!$F$12,0,10*ROW('Hygiene Data'!F142)))</f>
        <v/>
      </c>
      <c r="DW148" s="392" t="str">
        <f ca="1">+IF(OFFSET('Hygiene Data'!$F$13,0,10*ROW('Hygiene Data'!F142))="","",OFFSET('Hygiene Data'!$F$13,0,10*ROW('Hygiene Data'!F142)))</f>
        <v/>
      </c>
      <c r="DX148" s="392" t="str">
        <f ca="1">+IF(OFFSET('Hygiene Data'!$G$11,0,10*ROW('Hygiene Data'!G142))="","",OFFSET('Hygiene Data'!$G$11,0,10*ROW('Hygiene Data'!G142)))</f>
        <v/>
      </c>
      <c r="DY148" s="392" t="str">
        <f ca="1">+IF(OFFSET('Hygiene Data'!$G$12,0,10*ROW('Hygiene Data'!G142))="","",OFFSET('Hygiene Data'!$G$12,0,10*ROW('Hygiene Data'!G142)))</f>
        <v/>
      </c>
      <c r="DZ148" s="392" t="str">
        <f ca="1">+IF(OFFSET('Hygiene Data'!$G$13,0,10*ROW('Hygiene Data'!G142))="","",OFFSET('Hygiene Data'!$G$13,0,10*ROW('Hygiene Data'!G142)))</f>
        <v/>
      </c>
      <c r="EA148" s="392" t="str">
        <f ca="1">+IF(OFFSET('Hygiene Data'!$H$11,0,10*ROW('Hygiene Data'!H142))="","",OFFSET('Hygiene Data'!$H$11,0,10*ROW('Hygiene Data'!H142)))</f>
        <v/>
      </c>
      <c r="EB148" s="392" t="str">
        <f ca="1">+IF(OFFSET('Hygiene Data'!$H$12,0,10*ROW('Hygiene Data'!H142))="","",OFFSET('Hygiene Data'!$H$12,0,10*ROW('Hygiene Data'!H142)))</f>
        <v/>
      </c>
      <c r="EC148" s="392" t="str">
        <f ca="1">+IF(OFFSET('Hygiene Data'!$H$13,0,10*ROW('Hygiene Data'!H142))="","",OFFSET('Hygiene Data'!$H$13,0,10*ROW('Hygiene Data'!H142)))</f>
        <v/>
      </c>
      <c r="ED148" s="392" t="str">
        <f ca="1">+IF(OFFSET('Hygiene Data'!$I$11,0,10*ROW('Hygiene Data'!I142))="","",OFFSET('Hygiene Data'!$I$11,0,10*ROW('Hygiene Data'!I142)))</f>
        <v/>
      </c>
      <c r="EE148" s="392" t="str">
        <f ca="1">+IF(OFFSET('Hygiene Data'!$I$12,0,10*ROW('Hygiene Data'!I142))="","",OFFSET('Hygiene Data'!$I$12,0,10*ROW('Hygiene Data'!I142)))</f>
        <v/>
      </c>
      <c r="EF148" s="392" t="str">
        <f ca="1">+IF(OFFSET('Hygiene Data'!$I$13,0,10*ROW('Hygiene Data'!I142))="","",OFFSET('Hygiene Data'!$I$13,0,10*ROW('Hygiene Data'!I142)))</f>
        <v/>
      </c>
    </row>
    <row r="149" spans="1:136" x14ac:dyDescent="0.25">
      <c r="A149" s="501" t="str">
        <f ca="1">+IF(OFFSET('Water Data'!$B$2,0,10*ROW('Water Data'!E143))="","",OFFSET('Water Data'!$B$2,0,10*ROW('Water Data'!E143)))</f>
        <v/>
      </c>
      <c r="B149" s="50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8" t="str">
        <f t="shared" ca="1" si="2"/>
        <v/>
      </c>
      <c r="D149" s="52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2" t="str">
        <f ca="1">+IF(OFFSET('Water Data'!$D$27,0,10*ROW('Water Data'!D143))="","",OFFSET('Water Data'!$D$27,0,10*ROW('Water Data'!D143)))</f>
        <v/>
      </c>
      <c r="BT149" s="392" t="str">
        <f ca="1">+IF(OFFSET('Water Data'!$D$28,0,10*ROW('Water Data'!D143))="","",OFFSET('Water Data'!$D$28,0,10*ROW('Water Data'!D143)))</f>
        <v/>
      </c>
      <c r="BU149" s="392" t="str">
        <f ca="1">+IF(OFFSET('Water Data'!$D$29,0,10*ROW('Water Data'!D143))="","",OFFSET('Water Data'!$D$29,0,10*ROW('Water Data'!D143)))</f>
        <v/>
      </c>
      <c r="BV149" s="392" t="str">
        <f ca="1">+IF(OFFSET('Water Data'!$E$27,0,10*ROW('Water Data'!E143))="","",OFFSET('Water Data'!$E$27,0,10*ROW('Water Data'!E143)))</f>
        <v/>
      </c>
      <c r="BW149" s="392" t="str">
        <f ca="1">+IF(OFFSET('Water Data'!$E$28,0,10*ROW('Water Data'!E143))="","",OFFSET('Water Data'!$E$28,0,10*ROW('Water Data'!E143)))</f>
        <v/>
      </c>
      <c r="BX149" s="392" t="str">
        <f ca="1">+IF(OFFSET('Water Data'!$E$29,0,10*ROW('Water Data'!E143))="","",OFFSET('Water Data'!$E$29,0,10*ROW('Water Data'!E143)))</f>
        <v/>
      </c>
      <c r="BY149" s="392" t="str">
        <f ca="1">+IF(OFFSET('Water Data'!$F$27,0,10*ROW('Water Data'!F143))="","",OFFSET('Water Data'!$F$27,0,10*ROW('Water Data'!F143)))</f>
        <v/>
      </c>
      <c r="BZ149" s="392" t="str">
        <f ca="1">+IF(OFFSET('Water Data'!$F$28,0,10*ROW('Water Data'!F143))="","",OFFSET('Water Data'!$F$28,0,10*ROW('Water Data'!F143)))</f>
        <v/>
      </c>
      <c r="CA149" s="392" t="str">
        <f ca="1">+IF(OFFSET('Water Data'!$F$29,0,10*ROW('Water Data'!F143))="","",OFFSET('Water Data'!$F$29,0,10*ROW('Water Data'!F143)))</f>
        <v/>
      </c>
      <c r="CB149" s="392" t="str">
        <f ca="1">+IF(OFFSET('Water Data'!$G$27,0,10*ROW('Water Data'!G143))="","",OFFSET('Water Data'!$G$27,0,10*ROW('Water Data'!G143)))</f>
        <v/>
      </c>
      <c r="CC149" s="392" t="str">
        <f ca="1">+IF(OFFSET('Water Data'!$G$28,0,10*ROW('Water Data'!G143))="","",OFFSET('Water Data'!$G$28,0,10*ROW('Water Data'!G143)))</f>
        <v/>
      </c>
      <c r="CD149" s="392" t="str">
        <f ca="1">+IF(OFFSET('Water Data'!$G$29,0,10*ROW('Water Data'!G143))="","",OFFSET('Water Data'!$G$29,0,10*ROW('Water Data'!G143)))</f>
        <v/>
      </c>
      <c r="CE149" s="392" t="str">
        <f ca="1">+IF(OFFSET('Water Data'!$H$27,0,10*ROW('Water Data'!H143))="","",OFFSET('Water Data'!$H$27,0,10*ROW('Water Data'!H143)))</f>
        <v/>
      </c>
      <c r="CF149" s="392" t="str">
        <f ca="1">+IF(OFFSET('Water Data'!$H$28,0,10*ROW('Water Data'!H143))="","",OFFSET('Water Data'!$H$28,0,10*ROW('Water Data'!H143)))</f>
        <v/>
      </c>
      <c r="CG149" s="392" t="str">
        <f ca="1">+IF(OFFSET('Water Data'!$H$29,0,10*ROW('Water Data'!H143))="","",OFFSET('Water Data'!$H$29,0,10*ROW('Water Data'!H143)))</f>
        <v/>
      </c>
      <c r="CH149" s="392" t="str">
        <f ca="1">+IF(OFFSET('Water Data'!$I$27,0,10*ROW('Water Data'!I143))="","",OFFSET('Water Data'!$I$27,0,10*ROW('Water Data'!I143)))</f>
        <v/>
      </c>
      <c r="CI149" s="392" t="str">
        <f ca="1">+IF(OFFSET('Water Data'!$I$28,0,10*ROW('Water Data'!I143))="","",OFFSET('Water Data'!$I$28,0,10*ROW('Water Data'!I143)))</f>
        <v/>
      </c>
      <c r="CJ149" s="392" t="str">
        <f ca="1">+IF(OFFSET('Water Data'!$I$29,0,10*ROW('Water Data'!I143))="","",OFFSET('Water Data'!$I$29,0,10*ROW('Water Data'!I143)))</f>
        <v/>
      </c>
      <c r="CK149" s="392" t="str">
        <f ca="1">+IF(OFFSET('Sanitation Data'!$D$28,0,10*ROW('Sanitation Data'!D143))="","",OFFSET('Sanitation Data'!$D$28,0,10*ROW('Sanitation Data'!D143)))</f>
        <v/>
      </c>
      <c r="CL149" s="392" t="str">
        <f ca="1">+IF(OFFSET('Sanitation Data'!$D$29,0,10*ROW('Sanitation Data'!D143))="","",OFFSET('Sanitation Data'!$D$29,0,10*ROW('Sanitation Data'!D143)))</f>
        <v/>
      </c>
      <c r="CM149" s="392" t="str">
        <f ca="1">+IF(OFFSET('Sanitation Data'!$D$30,0,10*ROW('Sanitation Data'!D143))="","",OFFSET('Sanitation Data'!$D$30,0,10*ROW('Sanitation Data'!D143)))</f>
        <v/>
      </c>
      <c r="CN149" s="392" t="str">
        <f ca="1">+IF(OFFSET('Sanitation Data'!$D$31,0,10*ROW('Sanitation Data'!D143))="","",OFFSET('Sanitation Data'!$D$31,0,10*ROW('Sanitation Data'!D143)))</f>
        <v/>
      </c>
      <c r="CO149" s="392" t="str">
        <f ca="1">+IF(OFFSET('Sanitation Data'!$D$32,0,10*ROW('Sanitation Data'!D143))="","",OFFSET('Sanitation Data'!$D$32,0,10*ROW('Sanitation Data'!D143)))</f>
        <v/>
      </c>
      <c r="CP149" s="392" t="str">
        <f ca="1">+IF(OFFSET('Sanitation Data'!$E$28,0,10*ROW('Sanitation Data'!E143))="","",OFFSET('Sanitation Data'!$E$28,0,10*ROW('Sanitation Data'!E143)))</f>
        <v/>
      </c>
      <c r="CQ149" s="392" t="str">
        <f ca="1">+IF(OFFSET('Sanitation Data'!$E$29,0,10*ROW('Sanitation Data'!E143))="","",OFFSET('Sanitation Data'!$E$29,0,10*ROW('Sanitation Data'!E143)))</f>
        <v/>
      </c>
      <c r="CR149" s="392" t="str">
        <f ca="1">+IF(OFFSET('Sanitation Data'!$E$30,0,10*ROW('Sanitation Data'!E143))="","",OFFSET('Sanitation Data'!$E$30,0,10*ROW('Sanitation Data'!E143)))</f>
        <v/>
      </c>
      <c r="CS149" s="392" t="str">
        <f ca="1">+IF(OFFSET('Sanitation Data'!$E$31,0,10*ROW('Sanitation Data'!E143))="","",OFFSET('Sanitation Data'!$E$31,0,10*ROW('Sanitation Data'!E143)))</f>
        <v/>
      </c>
      <c r="CT149" s="392" t="str">
        <f ca="1">+IF(OFFSET('Sanitation Data'!$E$32,0,10*ROW('Sanitation Data'!E143))="","",OFFSET('Sanitation Data'!$E$32,0,10*ROW('Sanitation Data'!E143)))</f>
        <v/>
      </c>
      <c r="CU149" s="392" t="str">
        <f ca="1">+IF(OFFSET('Sanitation Data'!$F$28,0,10*ROW('Sanitation Data'!F143))="","",OFFSET('Sanitation Data'!$F$28,0,10*ROW('Sanitation Data'!F143)))</f>
        <v/>
      </c>
      <c r="CV149" s="392" t="str">
        <f ca="1">+IF(OFFSET('Sanitation Data'!$F$29,0,10*ROW('Sanitation Data'!F143))="","",OFFSET('Sanitation Data'!$F$29,0,10*ROW('Sanitation Data'!F143)))</f>
        <v/>
      </c>
      <c r="CW149" s="392" t="str">
        <f ca="1">+IF(OFFSET('Sanitation Data'!$F$30,0,10*ROW('Sanitation Data'!F143))="","",OFFSET('Sanitation Data'!$F$30,0,10*ROW('Sanitation Data'!F143)))</f>
        <v/>
      </c>
      <c r="CX149" s="392" t="str">
        <f ca="1">+IF(OFFSET('Sanitation Data'!$F$31,0,10*ROW('Sanitation Data'!F143))="","",OFFSET('Sanitation Data'!$F$31,0,10*ROW('Sanitation Data'!F143)))</f>
        <v/>
      </c>
      <c r="CY149" s="392" t="str">
        <f ca="1">+IF(OFFSET('Sanitation Data'!$F$32,0,10*ROW('Sanitation Data'!F143))="","",OFFSET('Sanitation Data'!$F$32,0,10*ROW('Sanitation Data'!F143)))</f>
        <v/>
      </c>
      <c r="CZ149" s="392" t="str">
        <f ca="1">+IF(OFFSET('Sanitation Data'!$G$28,0,10*ROW('Sanitation Data'!G143))="","",OFFSET('Sanitation Data'!$G$28,0,10*ROW('Sanitation Data'!G143)))</f>
        <v/>
      </c>
      <c r="DA149" s="392" t="str">
        <f ca="1">+IF(OFFSET('Sanitation Data'!$G$29,0,10*ROW('Sanitation Data'!G143))="","",OFFSET('Sanitation Data'!$G$29,0,10*ROW('Sanitation Data'!G143)))</f>
        <v/>
      </c>
      <c r="DB149" s="392" t="str">
        <f ca="1">+IF(OFFSET('Sanitation Data'!$G$30,0,10*ROW('Sanitation Data'!G143))="","",OFFSET('Sanitation Data'!$G$30,0,10*ROW('Sanitation Data'!G143)))</f>
        <v/>
      </c>
      <c r="DC149" s="392" t="str">
        <f ca="1">+IF(OFFSET('Sanitation Data'!$G$31,0,10*ROW('Sanitation Data'!G143))="","",OFFSET('Sanitation Data'!$G$31,0,10*ROW('Sanitation Data'!G143)))</f>
        <v/>
      </c>
      <c r="DD149" s="392" t="str">
        <f ca="1">+IF(OFFSET('Sanitation Data'!$G$32,0,10*ROW('Sanitation Data'!G143))="","",OFFSET('Sanitation Data'!$G$32,0,10*ROW('Sanitation Data'!G143)))</f>
        <v/>
      </c>
      <c r="DE149" s="392" t="str">
        <f ca="1">+IF(OFFSET('Sanitation Data'!$H$28,0,10*ROW('Sanitation Data'!H143))="","",OFFSET('Sanitation Data'!$H$28,0,10*ROW('Sanitation Data'!H143)))</f>
        <v/>
      </c>
      <c r="DF149" s="392" t="str">
        <f ca="1">+IF(OFFSET('Sanitation Data'!$H$29,0,10*ROW('Sanitation Data'!H143))="","",OFFSET('Sanitation Data'!$H$29,0,10*ROW('Sanitation Data'!H143)))</f>
        <v/>
      </c>
      <c r="DG149" s="392" t="str">
        <f ca="1">+IF(OFFSET('Sanitation Data'!$H$30,0,10*ROW('Sanitation Data'!H143))="","",OFFSET('Sanitation Data'!$H$30,0,10*ROW('Sanitation Data'!H143)))</f>
        <v/>
      </c>
      <c r="DH149" s="392" t="str">
        <f ca="1">+IF(OFFSET('Sanitation Data'!$H$31,0,10*ROW('Sanitation Data'!H143))="","",OFFSET('Sanitation Data'!$H$31,0,10*ROW('Sanitation Data'!H143)))</f>
        <v/>
      </c>
      <c r="DI149" s="392" t="str">
        <f ca="1">+IF(OFFSET('Sanitation Data'!$H$32,0,10*ROW('Sanitation Data'!H143))="","",OFFSET('Sanitation Data'!$H$32,0,10*ROW('Sanitation Data'!H143)))</f>
        <v/>
      </c>
      <c r="DJ149" s="392" t="str">
        <f ca="1">+IF(OFFSET('Sanitation Data'!$I$28,0,10*ROW('Sanitation Data'!I143))="","",OFFSET('Sanitation Data'!$I$28,0,10*ROW('Sanitation Data'!I143)))</f>
        <v/>
      </c>
      <c r="DK149" s="392" t="str">
        <f ca="1">+IF(OFFSET('Sanitation Data'!$I$29,0,10*ROW('Sanitation Data'!I143))="","",OFFSET('Sanitation Data'!$I$29,0,10*ROW('Sanitation Data'!I143)))</f>
        <v/>
      </c>
      <c r="DL149" s="392" t="str">
        <f ca="1">+IF(OFFSET('Sanitation Data'!$I$30,0,10*ROW('Sanitation Data'!I143))="","",OFFSET('Sanitation Data'!$I$30,0,10*ROW('Sanitation Data'!I143)))</f>
        <v/>
      </c>
      <c r="DM149" s="392" t="str">
        <f ca="1">+IF(OFFSET('Sanitation Data'!$I$31,0,10*ROW('Sanitation Data'!I143))="","",OFFSET('Sanitation Data'!$I$31,0,10*ROW('Sanitation Data'!I143)))</f>
        <v/>
      </c>
      <c r="DN149" s="392" t="str">
        <f ca="1">+IF(OFFSET('Sanitation Data'!$I$32,0,10*ROW('Sanitation Data'!I143))="","",OFFSET('Sanitation Data'!$I$32,0,10*ROW('Sanitation Data'!I143)))</f>
        <v/>
      </c>
      <c r="DO149" s="392" t="str">
        <f ca="1">+IF(OFFSET('Hygiene Data'!$D$11,0,10*ROW('Hygiene Data'!D143))="","",OFFSET('Hygiene Data'!$D$11,0,10*ROW('Hygiene Data'!D143)))</f>
        <v/>
      </c>
      <c r="DP149" s="392" t="str">
        <f ca="1">+IF(OFFSET('Hygiene Data'!$D$12,0,10*ROW('Hygiene Data'!D143))="","",OFFSET('Hygiene Data'!$D$12,0,10*ROW('Hygiene Data'!D143)))</f>
        <v/>
      </c>
      <c r="DQ149" s="392" t="str">
        <f ca="1">+IF(OFFSET('Hygiene Data'!$D$13,0,10*ROW('Hygiene Data'!D143))="","",OFFSET('Hygiene Data'!$D$13,0,10*ROW('Hygiene Data'!D143)))</f>
        <v/>
      </c>
      <c r="DR149" s="392" t="str">
        <f ca="1">+IF(OFFSET('Hygiene Data'!$E$11,0,10*ROW('Hygiene Data'!E143))="","",OFFSET('Hygiene Data'!$E$11,0,10*ROW('Hygiene Data'!E143)))</f>
        <v/>
      </c>
      <c r="DS149" s="392" t="str">
        <f ca="1">+IF(OFFSET('Hygiene Data'!$E$12,0,10*ROW('Hygiene Data'!E143))="","",OFFSET('Hygiene Data'!$E$12,0,10*ROW('Hygiene Data'!E143)))</f>
        <v/>
      </c>
      <c r="DT149" s="392" t="str">
        <f ca="1">+IF(OFFSET('Hygiene Data'!$E$13,0,10*ROW('Hygiene Data'!E143))="","",OFFSET('Hygiene Data'!$E$13,0,10*ROW('Hygiene Data'!E143)))</f>
        <v/>
      </c>
      <c r="DU149" s="392" t="str">
        <f ca="1">+IF(OFFSET('Hygiene Data'!$F$11,0,10*ROW('Hygiene Data'!F143))="","",OFFSET('Hygiene Data'!$F$11,0,10*ROW('Hygiene Data'!F143)))</f>
        <v/>
      </c>
      <c r="DV149" s="392" t="str">
        <f ca="1">+IF(OFFSET('Hygiene Data'!$F$12,0,10*ROW('Hygiene Data'!F143))="","",OFFSET('Hygiene Data'!$F$12,0,10*ROW('Hygiene Data'!F143)))</f>
        <v/>
      </c>
      <c r="DW149" s="392" t="str">
        <f ca="1">+IF(OFFSET('Hygiene Data'!$F$13,0,10*ROW('Hygiene Data'!F143))="","",OFFSET('Hygiene Data'!$F$13,0,10*ROW('Hygiene Data'!F143)))</f>
        <v/>
      </c>
      <c r="DX149" s="392" t="str">
        <f ca="1">+IF(OFFSET('Hygiene Data'!$G$11,0,10*ROW('Hygiene Data'!G143))="","",OFFSET('Hygiene Data'!$G$11,0,10*ROW('Hygiene Data'!G143)))</f>
        <v/>
      </c>
      <c r="DY149" s="392" t="str">
        <f ca="1">+IF(OFFSET('Hygiene Data'!$G$12,0,10*ROW('Hygiene Data'!G143))="","",OFFSET('Hygiene Data'!$G$12,0,10*ROW('Hygiene Data'!G143)))</f>
        <v/>
      </c>
      <c r="DZ149" s="392" t="str">
        <f ca="1">+IF(OFFSET('Hygiene Data'!$G$13,0,10*ROW('Hygiene Data'!G143))="","",OFFSET('Hygiene Data'!$G$13,0,10*ROW('Hygiene Data'!G143)))</f>
        <v/>
      </c>
      <c r="EA149" s="392" t="str">
        <f ca="1">+IF(OFFSET('Hygiene Data'!$H$11,0,10*ROW('Hygiene Data'!H143))="","",OFFSET('Hygiene Data'!$H$11,0,10*ROW('Hygiene Data'!H143)))</f>
        <v/>
      </c>
      <c r="EB149" s="392" t="str">
        <f ca="1">+IF(OFFSET('Hygiene Data'!$H$12,0,10*ROW('Hygiene Data'!H143))="","",OFFSET('Hygiene Data'!$H$12,0,10*ROW('Hygiene Data'!H143)))</f>
        <v/>
      </c>
      <c r="EC149" s="392" t="str">
        <f ca="1">+IF(OFFSET('Hygiene Data'!$H$13,0,10*ROW('Hygiene Data'!H143))="","",OFFSET('Hygiene Data'!$H$13,0,10*ROW('Hygiene Data'!H143)))</f>
        <v/>
      </c>
      <c r="ED149" s="392" t="str">
        <f ca="1">+IF(OFFSET('Hygiene Data'!$I$11,0,10*ROW('Hygiene Data'!I143))="","",OFFSET('Hygiene Data'!$I$11,0,10*ROW('Hygiene Data'!I143)))</f>
        <v/>
      </c>
      <c r="EE149" s="392" t="str">
        <f ca="1">+IF(OFFSET('Hygiene Data'!$I$12,0,10*ROW('Hygiene Data'!I143))="","",OFFSET('Hygiene Data'!$I$12,0,10*ROW('Hygiene Data'!I143)))</f>
        <v/>
      </c>
      <c r="EF149" s="392" t="str">
        <f ca="1">+IF(OFFSET('Hygiene Data'!$I$13,0,10*ROW('Hygiene Data'!I143))="","",OFFSET('Hygiene Data'!$I$13,0,10*ROW('Hygiene Data'!I143)))</f>
        <v/>
      </c>
    </row>
    <row r="150" spans="1:136" x14ac:dyDescent="0.25">
      <c r="A150" s="501" t="str">
        <f ca="1">+IF(OFFSET('Water Data'!$B$2,0,10*ROW('Water Data'!E144))="","",OFFSET('Water Data'!$B$2,0,10*ROW('Water Data'!E144)))</f>
        <v/>
      </c>
      <c r="B150" s="50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8" t="str">
        <f t="shared" ca="1" si="2"/>
        <v/>
      </c>
      <c r="D150" s="52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2" t="str">
        <f ca="1">+IF(OFFSET('Water Data'!$D$27,0,10*ROW('Water Data'!D144))="","",OFFSET('Water Data'!$D$27,0,10*ROW('Water Data'!D144)))</f>
        <v/>
      </c>
      <c r="BT150" s="392" t="str">
        <f ca="1">+IF(OFFSET('Water Data'!$D$28,0,10*ROW('Water Data'!D144))="","",OFFSET('Water Data'!$D$28,0,10*ROW('Water Data'!D144)))</f>
        <v/>
      </c>
      <c r="BU150" s="392" t="str">
        <f ca="1">+IF(OFFSET('Water Data'!$D$29,0,10*ROW('Water Data'!D144))="","",OFFSET('Water Data'!$D$29,0,10*ROW('Water Data'!D144)))</f>
        <v/>
      </c>
      <c r="BV150" s="392" t="str">
        <f ca="1">+IF(OFFSET('Water Data'!$E$27,0,10*ROW('Water Data'!E144))="","",OFFSET('Water Data'!$E$27,0,10*ROW('Water Data'!E144)))</f>
        <v/>
      </c>
      <c r="BW150" s="392" t="str">
        <f ca="1">+IF(OFFSET('Water Data'!$E$28,0,10*ROW('Water Data'!E144))="","",OFFSET('Water Data'!$E$28,0,10*ROW('Water Data'!E144)))</f>
        <v/>
      </c>
      <c r="BX150" s="392" t="str">
        <f ca="1">+IF(OFFSET('Water Data'!$E$29,0,10*ROW('Water Data'!E144))="","",OFFSET('Water Data'!$E$29,0,10*ROW('Water Data'!E144)))</f>
        <v/>
      </c>
      <c r="BY150" s="392" t="str">
        <f ca="1">+IF(OFFSET('Water Data'!$F$27,0,10*ROW('Water Data'!F144))="","",OFFSET('Water Data'!$F$27,0,10*ROW('Water Data'!F144)))</f>
        <v/>
      </c>
      <c r="BZ150" s="392" t="str">
        <f ca="1">+IF(OFFSET('Water Data'!$F$28,0,10*ROW('Water Data'!F144))="","",OFFSET('Water Data'!$F$28,0,10*ROW('Water Data'!F144)))</f>
        <v/>
      </c>
      <c r="CA150" s="392" t="str">
        <f ca="1">+IF(OFFSET('Water Data'!$F$29,0,10*ROW('Water Data'!F144))="","",OFFSET('Water Data'!$F$29,0,10*ROW('Water Data'!F144)))</f>
        <v/>
      </c>
      <c r="CB150" s="392" t="str">
        <f ca="1">+IF(OFFSET('Water Data'!$G$27,0,10*ROW('Water Data'!G144))="","",OFFSET('Water Data'!$G$27,0,10*ROW('Water Data'!G144)))</f>
        <v/>
      </c>
      <c r="CC150" s="392" t="str">
        <f ca="1">+IF(OFFSET('Water Data'!$G$28,0,10*ROW('Water Data'!G144))="","",OFFSET('Water Data'!$G$28,0,10*ROW('Water Data'!G144)))</f>
        <v/>
      </c>
      <c r="CD150" s="392" t="str">
        <f ca="1">+IF(OFFSET('Water Data'!$G$29,0,10*ROW('Water Data'!G144))="","",OFFSET('Water Data'!$G$29,0,10*ROW('Water Data'!G144)))</f>
        <v/>
      </c>
      <c r="CE150" s="392" t="str">
        <f ca="1">+IF(OFFSET('Water Data'!$H$27,0,10*ROW('Water Data'!H144))="","",OFFSET('Water Data'!$H$27,0,10*ROW('Water Data'!H144)))</f>
        <v/>
      </c>
      <c r="CF150" s="392" t="str">
        <f ca="1">+IF(OFFSET('Water Data'!$H$28,0,10*ROW('Water Data'!H144))="","",OFFSET('Water Data'!$H$28,0,10*ROW('Water Data'!H144)))</f>
        <v/>
      </c>
      <c r="CG150" s="392" t="str">
        <f ca="1">+IF(OFFSET('Water Data'!$H$29,0,10*ROW('Water Data'!H144))="","",OFFSET('Water Data'!$H$29,0,10*ROW('Water Data'!H144)))</f>
        <v/>
      </c>
      <c r="CH150" s="392" t="str">
        <f ca="1">+IF(OFFSET('Water Data'!$I$27,0,10*ROW('Water Data'!I144))="","",OFFSET('Water Data'!$I$27,0,10*ROW('Water Data'!I144)))</f>
        <v/>
      </c>
      <c r="CI150" s="392" t="str">
        <f ca="1">+IF(OFFSET('Water Data'!$I$28,0,10*ROW('Water Data'!I144))="","",OFFSET('Water Data'!$I$28,0,10*ROW('Water Data'!I144)))</f>
        <v/>
      </c>
      <c r="CJ150" s="392" t="str">
        <f ca="1">+IF(OFFSET('Water Data'!$I$29,0,10*ROW('Water Data'!I144))="","",OFFSET('Water Data'!$I$29,0,10*ROW('Water Data'!I144)))</f>
        <v/>
      </c>
      <c r="CK150" s="392" t="str">
        <f ca="1">+IF(OFFSET('Sanitation Data'!$D$28,0,10*ROW('Sanitation Data'!D144))="","",OFFSET('Sanitation Data'!$D$28,0,10*ROW('Sanitation Data'!D144)))</f>
        <v/>
      </c>
      <c r="CL150" s="392" t="str">
        <f ca="1">+IF(OFFSET('Sanitation Data'!$D$29,0,10*ROW('Sanitation Data'!D144))="","",OFFSET('Sanitation Data'!$D$29,0,10*ROW('Sanitation Data'!D144)))</f>
        <v/>
      </c>
      <c r="CM150" s="392" t="str">
        <f ca="1">+IF(OFFSET('Sanitation Data'!$D$30,0,10*ROW('Sanitation Data'!D144))="","",OFFSET('Sanitation Data'!$D$30,0,10*ROW('Sanitation Data'!D144)))</f>
        <v/>
      </c>
      <c r="CN150" s="392" t="str">
        <f ca="1">+IF(OFFSET('Sanitation Data'!$D$31,0,10*ROW('Sanitation Data'!D144))="","",OFFSET('Sanitation Data'!$D$31,0,10*ROW('Sanitation Data'!D144)))</f>
        <v/>
      </c>
      <c r="CO150" s="392" t="str">
        <f ca="1">+IF(OFFSET('Sanitation Data'!$D$32,0,10*ROW('Sanitation Data'!D144))="","",OFFSET('Sanitation Data'!$D$32,0,10*ROW('Sanitation Data'!D144)))</f>
        <v/>
      </c>
      <c r="CP150" s="392" t="str">
        <f ca="1">+IF(OFFSET('Sanitation Data'!$E$28,0,10*ROW('Sanitation Data'!E144))="","",OFFSET('Sanitation Data'!$E$28,0,10*ROW('Sanitation Data'!E144)))</f>
        <v/>
      </c>
      <c r="CQ150" s="392" t="str">
        <f ca="1">+IF(OFFSET('Sanitation Data'!$E$29,0,10*ROW('Sanitation Data'!E144))="","",OFFSET('Sanitation Data'!$E$29,0,10*ROW('Sanitation Data'!E144)))</f>
        <v/>
      </c>
      <c r="CR150" s="392" t="str">
        <f ca="1">+IF(OFFSET('Sanitation Data'!$E$30,0,10*ROW('Sanitation Data'!E144))="","",OFFSET('Sanitation Data'!$E$30,0,10*ROW('Sanitation Data'!E144)))</f>
        <v/>
      </c>
      <c r="CS150" s="392" t="str">
        <f ca="1">+IF(OFFSET('Sanitation Data'!$E$31,0,10*ROW('Sanitation Data'!E144))="","",OFFSET('Sanitation Data'!$E$31,0,10*ROW('Sanitation Data'!E144)))</f>
        <v/>
      </c>
      <c r="CT150" s="392" t="str">
        <f ca="1">+IF(OFFSET('Sanitation Data'!$E$32,0,10*ROW('Sanitation Data'!E144))="","",OFFSET('Sanitation Data'!$E$32,0,10*ROW('Sanitation Data'!E144)))</f>
        <v/>
      </c>
      <c r="CU150" s="392" t="str">
        <f ca="1">+IF(OFFSET('Sanitation Data'!$F$28,0,10*ROW('Sanitation Data'!F144))="","",OFFSET('Sanitation Data'!$F$28,0,10*ROW('Sanitation Data'!F144)))</f>
        <v/>
      </c>
      <c r="CV150" s="392" t="str">
        <f ca="1">+IF(OFFSET('Sanitation Data'!$F$29,0,10*ROW('Sanitation Data'!F144))="","",OFFSET('Sanitation Data'!$F$29,0,10*ROW('Sanitation Data'!F144)))</f>
        <v/>
      </c>
      <c r="CW150" s="392" t="str">
        <f ca="1">+IF(OFFSET('Sanitation Data'!$F$30,0,10*ROW('Sanitation Data'!F144))="","",OFFSET('Sanitation Data'!$F$30,0,10*ROW('Sanitation Data'!F144)))</f>
        <v/>
      </c>
      <c r="CX150" s="392" t="str">
        <f ca="1">+IF(OFFSET('Sanitation Data'!$F$31,0,10*ROW('Sanitation Data'!F144))="","",OFFSET('Sanitation Data'!$F$31,0,10*ROW('Sanitation Data'!F144)))</f>
        <v/>
      </c>
      <c r="CY150" s="392" t="str">
        <f ca="1">+IF(OFFSET('Sanitation Data'!$F$32,0,10*ROW('Sanitation Data'!F144))="","",OFFSET('Sanitation Data'!$F$32,0,10*ROW('Sanitation Data'!F144)))</f>
        <v/>
      </c>
      <c r="CZ150" s="392" t="str">
        <f ca="1">+IF(OFFSET('Sanitation Data'!$G$28,0,10*ROW('Sanitation Data'!G144))="","",OFFSET('Sanitation Data'!$G$28,0,10*ROW('Sanitation Data'!G144)))</f>
        <v/>
      </c>
      <c r="DA150" s="392" t="str">
        <f ca="1">+IF(OFFSET('Sanitation Data'!$G$29,0,10*ROW('Sanitation Data'!G144))="","",OFFSET('Sanitation Data'!$G$29,0,10*ROW('Sanitation Data'!G144)))</f>
        <v/>
      </c>
      <c r="DB150" s="392" t="str">
        <f ca="1">+IF(OFFSET('Sanitation Data'!$G$30,0,10*ROW('Sanitation Data'!G144))="","",OFFSET('Sanitation Data'!$G$30,0,10*ROW('Sanitation Data'!G144)))</f>
        <v/>
      </c>
      <c r="DC150" s="392" t="str">
        <f ca="1">+IF(OFFSET('Sanitation Data'!$G$31,0,10*ROW('Sanitation Data'!G144))="","",OFFSET('Sanitation Data'!$G$31,0,10*ROW('Sanitation Data'!G144)))</f>
        <v/>
      </c>
      <c r="DD150" s="392" t="str">
        <f ca="1">+IF(OFFSET('Sanitation Data'!$G$32,0,10*ROW('Sanitation Data'!G144))="","",OFFSET('Sanitation Data'!$G$32,0,10*ROW('Sanitation Data'!G144)))</f>
        <v/>
      </c>
      <c r="DE150" s="392" t="str">
        <f ca="1">+IF(OFFSET('Sanitation Data'!$H$28,0,10*ROW('Sanitation Data'!H144))="","",OFFSET('Sanitation Data'!$H$28,0,10*ROW('Sanitation Data'!H144)))</f>
        <v/>
      </c>
      <c r="DF150" s="392" t="str">
        <f ca="1">+IF(OFFSET('Sanitation Data'!$H$29,0,10*ROW('Sanitation Data'!H144))="","",OFFSET('Sanitation Data'!$H$29,0,10*ROW('Sanitation Data'!H144)))</f>
        <v/>
      </c>
      <c r="DG150" s="392" t="str">
        <f ca="1">+IF(OFFSET('Sanitation Data'!$H$30,0,10*ROW('Sanitation Data'!H144))="","",OFFSET('Sanitation Data'!$H$30,0,10*ROW('Sanitation Data'!H144)))</f>
        <v/>
      </c>
      <c r="DH150" s="392" t="str">
        <f ca="1">+IF(OFFSET('Sanitation Data'!$H$31,0,10*ROW('Sanitation Data'!H144))="","",OFFSET('Sanitation Data'!$H$31,0,10*ROW('Sanitation Data'!H144)))</f>
        <v/>
      </c>
      <c r="DI150" s="392" t="str">
        <f ca="1">+IF(OFFSET('Sanitation Data'!$H$32,0,10*ROW('Sanitation Data'!H144))="","",OFFSET('Sanitation Data'!$H$32,0,10*ROW('Sanitation Data'!H144)))</f>
        <v/>
      </c>
      <c r="DJ150" s="392" t="str">
        <f ca="1">+IF(OFFSET('Sanitation Data'!$I$28,0,10*ROW('Sanitation Data'!I144))="","",OFFSET('Sanitation Data'!$I$28,0,10*ROW('Sanitation Data'!I144)))</f>
        <v/>
      </c>
      <c r="DK150" s="392" t="str">
        <f ca="1">+IF(OFFSET('Sanitation Data'!$I$29,0,10*ROW('Sanitation Data'!I144))="","",OFFSET('Sanitation Data'!$I$29,0,10*ROW('Sanitation Data'!I144)))</f>
        <v/>
      </c>
      <c r="DL150" s="392" t="str">
        <f ca="1">+IF(OFFSET('Sanitation Data'!$I$30,0,10*ROW('Sanitation Data'!I144))="","",OFFSET('Sanitation Data'!$I$30,0,10*ROW('Sanitation Data'!I144)))</f>
        <v/>
      </c>
      <c r="DM150" s="392" t="str">
        <f ca="1">+IF(OFFSET('Sanitation Data'!$I$31,0,10*ROW('Sanitation Data'!I144))="","",OFFSET('Sanitation Data'!$I$31,0,10*ROW('Sanitation Data'!I144)))</f>
        <v/>
      </c>
      <c r="DN150" s="392" t="str">
        <f ca="1">+IF(OFFSET('Sanitation Data'!$I$32,0,10*ROW('Sanitation Data'!I144))="","",OFFSET('Sanitation Data'!$I$32,0,10*ROW('Sanitation Data'!I144)))</f>
        <v/>
      </c>
      <c r="DO150" s="392" t="str">
        <f ca="1">+IF(OFFSET('Hygiene Data'!$D$11,0,10*ROW('Hygiene Data'!D144))="","",OFFSET('Hygiene Data'!$D$11,0,10*ROW('Hygiene Data'!D144)))</f>
        <v/>
      </c>
      <c r="DP150" s="392" t="str">
        <f ca="1">+IF(OFFSET('Hygiene Data'!$D$12,0,10*ROW('Hygiene Data'!D144))="","",OFFSET('Hygiene Data'!$D$12,0,10*ROW('Hygiene Data'!D144)))</f>
        <v/>
      </c>
      <c r="DQ150" s="392" t="str">
        <f ca="1">+IF(OFFSET('Hygiene Data'!$D$13,0,10*ROW('Hygiene Data'!D144))="","",OFFSET('Hygiene Data'!$D$13,0,10*ROW('Hygiene Data'!D144)))</f>
        <v/>
      </c>
      <c r="DR150" s="392" t="str">
        <f ca="1">+IF(OFFSET('Hygiene Data'!$E$11,0,10*ROW('Hygiene Data'!E144))="","",OFFSET('Hygiene Data'!$E$11,0,10*ROW('Hygiene Data'!E144)))</f>
        <v/>
      </c>
      <c r="DS150" s="392" t="str">
        <f ca="1">+IF(OFFSET('Hygiene Data'!$E$12,0,10*ROW('Hygiene Data'!E144))="","",OFFSET('Hygiene Data'!$E$12,0,10*ROW('Hygiene Data'!E144)))</f>
        <v/>
      </c>
      <c r="DT150" s="392" t="str">
        <f ca="1">+IF(OFFSET('Hygiene Data'!$E$13,0,10*ROW('Hygiene Data'!E144))="","",OFFSET('Hygiene Data'!$E$13,0,10*ROW('Hygiene Data'!E144)))</f>
        <v/>
      </c>
      <c r="DU150" s="392" t="str">
        <f ca="1">+IF(OFFSET('Hygiene Data'!$F$11,0,10*ROW('Hygiene Data'!F144))="","",OFFSET('Hygiene Data'!$F$11,0,10*ROW('Hygiene Data'!F144)))</f>
        <v/>
      </c>
      <c r="DV150" s="392" t="str">
        <f ca="1">+IF(OFFSET('Hygiene Data'!$F$12,0,10*ROW('Hygiene Data'!F144))="","",OFFSET('Hygiene Data'!$F$12,0,10*ROW('Hygiene Data'!F144)))</f>
        <v/>
      </c>
      <c r="DW150" s="392" t="str">
        <f ca="1">+IF(OFFSET('Hygiene Data'!$F$13,0,10*ROW('Hygiene Data'!F144))="","",OFFSET('Hygiene Data'!$F$13,0,10*ROW('Hygiene Data'!F144)))</f>
        <v/>
      </c>
      <c r="DX150" s="392" t="str">
        <f ca="1">+IF(OFFSET('Hygiene Data'!$G$11,0,10*ROW('Hygiene Data'!G144))="","",OFFSET('Hygiene Data'!$G$11,0,10*ROW('Hygiene Data'!G144)))</f>
        <v/>
      </c>
      <c r="DY150" s="392" t="str">
        <f ca="1">+IF(OFFSET('Hygiene Data'!$G$12,0,10*ROW('Hygiene Data'!G144))="","",OFFSET('Hygiene Data'!$G$12,0,10*ROW('Hygiene Data'!G144)))</f>
        <v/>
      </c>
      <c r="DZ150" s="392" t="str">
        <f ca="1">+IF(OFFSET('Hygiene Data'!$G$13,0,10*ROW('Hygiene Data'!G144))="","",OFFSET('Hygiene Data'!$G$13,0,10*ROW('Hygiene Data'!G144)))</f>
        <v/>
      </c>
      <c r="EA150" s="392" t="str">
        <f ca="1">+IF(OFFSET('Hygiene Data'!$H$11,0,10*ROW('Hygiene Data'!H144))="","",OFFSET('Hygiene Data'!$H$11,0,10*ROW('Hygiene Data'!H144)))</f>
        <v/>
      </c>
      <c r="EB150" s="392" t="str">
        <f ca="1">+IF(OFFSET('Hygiene Data'!$H$12,0,10*ROW('Hygiene Data'!H144))="","",OFFSET('Hygiene Data'!$H$12,0,10*ROW('Hygiene Data'!H144)))</f>
        <v/>
      </c>
      <c r="EC150" s="392" t="str">
        <f ca="1">+IF(OFFSET('Hygiene Data'!$H$13,0,10*ROW('Hygiene Data'!H144))="","",OFFSET('Hygiene Data'!$H$13,0,10*ROW('Hygiene Data'!H144)))</f>
        <v/>
      </c>
      <c r="ED150" s="392" t="str">
        <f ca="1">+IF(OFFSET('Hygiene Data'!$I$11,0,10*ROW('Hygiene Data'!I144))="","",OFFSET('Hygiene Data'!$I$11,0,10*ROW('Hygiene Data'!I144)))</f>
        <v/>
      </c>
      <c r="EE150" s="392" t="str">
        <f ca="1">+IF(OFFSET('Hygiene Data'!$I$12,0,10*ROW('Hygiene Data'!I144))="","",OFFSET('Hygiene Data'!$I$12,0,10*ROW('Hygiene Data'!I144)))</f>
        <v/>
      </c>
      <c r="EF150" s="392" t="str">
        <f ca="1">+IF(OFFSET('Hygiene Data'!$I$13,0,10*ROW('Hygiene Data'!I144))="","",OFFSET('Hygiene Data'!$I$13,0,10*ROW('Hygiene Data'!I144)))</f>
        <v/>
      </c>
    </row>
    <row r="151" spans="1:136" x14ac:dyDescent="0.25">
      <c r="A151" s="501" t="str">
        <f ca="1">+IF(OFFSET('Water Data'!$B$2,0,10*ROW('Water Data'!E145))="","",OFFSET('Water Data'!$B$2,0,10*ROW('Water Data'!E145)))</f>
        <v/>
      </c>
      <c r="B151" s="50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8" t="str">
        <f t="shared" ca="1" si="2"/>
        <v/>
      </c>
      <c r="D151" s="52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2" t="str">
        <f ca="1">+IF(OFFSET('Water Data'!$D$27,0,10*ROW('Water Data'!D145))="","",OFFSET('Water Data'!$D$27,0,10*ROW('Water Data'!D145)))</f>
        <v/>
      </c>
      <c r="BT151" s="392" t="str">
        <f ca="1">+IF(OFFSET('Water Data'!$D$28,0,10*ROW('Water Data'!D145))="","",OFFSET('Water Data'!$D$28,0,10*ROW('Water Data'!D145)))</f>
        <v/>
      </c>
      <c r="BU151" s="392" t="str">
        <f ca="1">+IF(OFFSET('Water Data'!$D$29,0,10*ROW('Water Data'!D145))="","",OFFSET('Water Data'!$D$29,0,10*ROW('Water Data'!D145)))</f>
        <v/>
      </c>
      <c r="BV151" s="392" t="str">
        <f ca="1">+IF(OFFSET('Water Data'!$E$27,0,10*ROW('Water Data'!E145))="","",OFFSET('Water Data'!$E$27,0,10*ROW('Water Data'!E145)))</f>
        <v/>
      </c>
      <c r="BW151" s="392" t="str">
        <f ca="1">+IF(OFFSET('Water Data'!$E$28,0,10*ROW('Water Data'!E145))="","",OFFSET('Water Data'!$E$28,0,10*ROW('Water Data'!E145)))</f>
        <v/>
      </c>
      <c r="BX151" s="392" t="str">
        <f ca="1">+IF(OFFSET('Water Data'!$E$29,0,10*ROW('Water Data'!E145))="","",OFFSET('Water Data'!$E$29,0,10*ROW('Water Data'!E145)))</f>
        <v/>
      </c>
      <c r="BY151" s="392" t="str">
        <f ca="1">+IF(OFFSET('Water Data'!$F$27,0,10*ROW('Water Data'!F145))="","",OFFSET('Water Data'!$F$27,0,10*ROW('Water Data'!F145)))</f>
        <v/>
      </c>
      <c r="BZ151" s="392" t="str">
        <f ca="1">+IF(OFFSET('Water Data'!$F$28,0,10*ROW('Water Data'!F145))="","",OFFSET('Water Data'!$F$28,0,10*ROW('Water Data'!F145)))</f>
        <v/>
      </c>
      <c r="CA151" s="392" t="str">
        <f ca="1">+IF(OFFSET('Water Data'!$F$29,0,10*ROW('Water Data'!F145))="","",OFFSET('Water Data'!$F$29,0,10*ROW('Water Data'!F145)))</f>
        <v/>
      </c>
      <c r="CB151" s="392" t="str">
        <f ca="1">+IF(OFFSET('Water Data'!$G$27,0,10*ROW('Water Data'!G145))="","",OFFSET('Water Data'!$G$27,0,10*ROW('Water Data'!G145)))</f>
        <v/>
      </c>
      <c r="CC151" s="392" t="str">
        <f ca="1">+IF(OFFSET('Water Data'!$G$28,0,10*ROW('Water Data'!G145))="","",OFFSET('Water Data'!$G$28,0,10*ROW('Water Data'!G145)))</f>
        <v/>
      </c>
      <c r="CD151" s="392" t="str">
        <f ca="1">+IF(OFFSET('Water Data'!$G$29,0,10*ROW('Water Data'!G145))="","",OFFSET('Water Data'!$G$29,0,10*ROW('Water Data'!G145)))</f>
        <v/>
      </c>
      <c r="CE151" s="392" t="str">
        <f ca="1">+IF(OFFSET('Water Data'!$H$27,0,10*ROW('Water Data'!H145))="","",OFFSET('Water Data'!$H$27,0,10*ROW('Water Data'!H145)))</f>
        <v/>
      </c>
      <c r="CF151" s="392" t="str">
        <f ca="1">+IF(OFFSET('Water Data'!$H$28,0,10*ROW('Water Data'!H145))="","",OFFSET('Water Data'!$H$28,0,10*ROW('Water Data'!H145)))</f>
        <v/>
      </c>
      <c r="CG151" s="392" t="str">
        <f ca="1">+IF(OFFSET('Water Data'!$H$29,0,10*ROW('Water Data'!H145))="","",OFFSET('Water Data'!$H$29,0,10*ROW('Water Data'!H145)))</f>
        <v/>
      </c>
      <c r="CH151" s="392" t="str">
        <f ca="1">+IF(OFFSET('Water Data'!$I$27,0,10*ROW('Water Data'!I145))="","",OFFSET('Water Data'!$I$27,0,10*ROW('Water Data'!I145)))</f>
        <v/>
      </c>
      <c r="CI151" s="392" t="str">
        <f ca="1">+IF(OFFSET('Water Data'!$I$28,0,10*ROW('Water Data'!I145))="","",OFFSET('Water Data'!$I$28,0,10*ROW('Water Data'!I145)))</f>
        <v/>
      </c>
      <c r="CJ151" s="392" t="str">
        <f ca="1">+IF(OFFSET('Water Data'!$I$29,0,10*ROW('Water Data'!I145))="","",OFFSET('Water Data'!$I$29,0,10*ROW('Water Data'!I145)))</f>
        <v/>
      </c>
      <c r="CK151" s="392" t="str">
        <f ca="1">+IF(OFFSET('Sanitation Data'!$D$28,0,10*ROW('Sanitation Data'!D145))="","",OFFSET('Sanitation Data'!$D$28,0,10*ROW('Sanitation Data'!D145)))</f>
        <v/>
      </c>
      <c r="CL151" s="392" t="str">
        <f ca="1">+IF(OFFSET('Sanitation Data'!$D$29,0,10*ROW('Sanitation Data'!D145))="","",OFFSET('Sanitation Data'!$D$29,0,10*ROW('Sanitation Data'!D145)))</f>
        <v/>
      </c>
      <c r="CM151" s="392" t="str">
        <f ca="1">+IF(OFFSET('Sanitation Data'!$D$30,0,10*ROW('Sanitation Data'!D145))="","",OFFSET('Sanitation Data'!$D$30,0,10*ROW('Sanitation Data'!D145)))</f>
        <v/>
      </c>
      <c r="CN151" s="392" t="str">
        <f ca="1">+IF(OFFSET('Sanitation Data'!$D$31,0,10*ROW('Sanitation Data'!D145))="","",OFFSET('Sanitation Data'!$D$31,0,10*ROW('Sanitation Data'!D145)))</f>
        <v/>
      </c>
      <c r="CO151" s="392" t="str">
        <f ca="1">+IF(OFFSET('Sanitation Data'!$D$32,0,10*ROW('Sanitation Data'!D145))="","",OFFSET('Sanitation Data'!$D$32,0,10*ROW('Sanitation Data'!D145)))</f>
        <v/>
      </c>
      <c r="CP151" s="392" t="str">
        <f ca="1">+IF(OFFSET('Sanitation Data'!$E$28,0,10*ROW('Sanitation Data'!E145))="","",OFFSET('Sanitation Data'!$E$28,0,10*ROW('Sanitation Data'!E145)))</f>
        <v/>
      </c>
      <c r="CQ151" s="392" t="str">
        <f ca="1">+IF(OFFSET('Sanitation Data'!$E$29,0,10*ROW('Sanitation Data'!E145))="","",OFFSET('Sanitation Data'!$E$29,0,10*ROW('Sanitation Data'!E145)))</f>
        <v/>
      </c>
      <c r="CR151" s="392" t="str">
        <f ca="1">+IF(OFFSET('Sanitation Data'!$E$30,0,10*ROW('Sanitation Data'!E145))="","",OFFSET('Sanitation Data'!$E$30,0,10*ROW('Sanitation Data'!E145)))</f>
        <v/>
      </c>
      <c r="CS151" s="392" t="str">
        <f ca="1">+IF(OFFSET('Sanitation Data'!$E$31,0,10*ROW('Sanitation Data'!E145))="","",OFFSET('Sanitation Data'!$E$31,0,10*ROW('Sanitation Data'!E145)))</f>
        <v/>
      </c>
      <c r="CT151" s="392" t="str">
        <f ca="1">+IF(OFFSET('Sanitation Data'!$E$32,0,10*ROW('Sanitation Data'!E145))="","",OFFSET('Sanitation Data'!$E$32,0,10*ROW('Sanitation Data'!E145)))</f>
        <v/>
      </c>
      <c r="CU151" s="392" t="str">
        <f ca="1">+IF(OFFSET('Sanitation Data'!$F$28,0,10*ROW('Sanitation Data'!F145))="","",OFFSET('Sanitation Data'!$F$28,0,10*ROW('Sanitation Data'!F145)))</f>
        <v/>
      </c>
      <c r="CV151" s="392" t="str">
        <f ca="1">+IF(OFFSET('Sanitation Data'!$F$29,0,10*ROW('Sanitation Data'!F145))="","",OFFSET('Sanitation Data'!$F$29,0,10*ROW('Sanitation Data'!F145)))</f>
        <v/>
      </c>
      <c r="CW151" s="392" t="str">
        <f ca="1">+IF(OFFSET('Sanitation Data'!$F$30,0,10*ROW('Sanitation Data'!F145))="","",OFFSET('Sanitation Data'!$F$30,0,10*ROW('Sanitation Data'!F145)))</f>
        <v/>
      </c>
      <c r="CX151" s="392" t="str">
        <f ca="1">+IF(OFFSET('Sanitation Data'!$F$31,0,10*ROW('Sanitation Data'!F145))="","",OFFSET('Sanitation Data'!$F$31,0,10*ROW('Sanitation Data'!F145)))</f>
        <v/>
      </c>
      <c r="CY151" s="392" t="str">
        <f ca="1">+IF(OFFSET('Sanitation Data'!$F$32,0,10*ROW('Sanitation Data'!F145))="","",OFFSET('Sanitation Data'!$F$32,0,10*ROW('Sanitation Data'!F145)))</f>
        <v/>
      </c>
      <c r="CZ151" s="392" t="str">
        <f ca="1">+IF(OFFSET('Sanitation Data'!$G$28,0,10*ROW('Sanitation Data'!G145))="","",OFFSET('Sanitation Data'!$G$28,0,10*ROW('Sanitation Data'!G145)))</f>
        <v/>
      </c>
      <c r="DA151" s="392" t="str">
        <f ca="1">+IF(OFFSET('Sanitation Data'!$G$29,0,10*ROW('Sanitation Data'!G145))="","",OFFSET('Sanitation Data'!$G$29,0,10*ROW('Sanitation Data'!G145)))</f>
        <v/>
      </c>
      <c r="DB151" s="392" t="str">
        <f ca="1">+IF(OFFSET('Sanitation Data'!$G$30,0,10*ROW('Sanitation Data'!G145))="","",OFFSET('Sanitation Data'!$G$30,0,10*ROW('Sanitation Data'!G145)))</f>
        <v/>
      </c>
      <c r="DC151" s="392" t="str">
        <f ca="1">+IF(OFFSET('Sanitation Data'!$G$31,0,10*ROW('Sanitation Data'!G145))="","",OFFSET('Sanitation Data'!$G$31,0,10*ROW('Sanitation Data'!G145)))</f>
        <v/>
      </c>
      <c r="DD151" s="392" t="str">
        <f ca="1">+IF(OFFSET('Sanitation Data'!$G$32,0,10*ROW('Sanitation Data'!G145))="","",OFFSET('Sanitation Data'!$G$32,0,10*ROW('Sanitation Data'!G145)))</f>
        <v/>
      </c>
      <c r="DE151" s="392" t="str">
        <f ca="1">+IF(OFFSET('Sanitation Data'!$H$28,0,10*ROW('Sanitation Data'!H145))="","",OFFSET('Sanitation Data'!$H$28,0,10*ROW('Sanitation Data'!H145)))</f>
        <v/>
      </c>
      <c r="DF151" s="392" t="str">
        <f ca="1">+IF(OFFSET('Sanitation Data'!$H$29,0,10*ROW('Sanitation Data'!H145))="","",OFFSET('Sanitation Data'!$H$29,0,10*ROW('Sanitation Data'!H145)))</f>
        <v/>
      </c>
      <c r="DG151" s="392" t="str">
        <f ca="1">+IF(OFFSET('Sanitation Data'!$H$30,0,10*ROW('Sanitation Data'!H145))="","",OFFSET('Sanitation Data'!$H$30,0,10*ROW('Sanitation Data'!H145)))</f>
        <v/>
      </c>
      <c r="DH151" s="392" t="str">
        <f ca="1">+IF(OFFSET('Sanitation Data'!$H$31,0,10*ROW('Sanitation Data'!H145))="","",OFFSET('Sanitation Data'!$H$31,0,10*ROW('Sanitation Data'!H145)))</f>
        <v/>
      </c>
      <c r="DI151" s="392" t="str">
        <f ca="1">+IF(OFFSET('Sanitation Data'!$H$32,0,10*ROW('Sanitation Data'!H145))="","",OFFSET('Sanitation Data'!$H$32,0,10*ROW('Sanitation Data'!H145)))</f>
        <v/>
      </c>
      <c r="DJ151" s="392" t="str">
        <f ca="1">+IF(OFFSET('Sanitation Data'!$I$28,0,10*ROW('Sanitation Data'!I145))="","",OFFSET('Sanitation Data'!$I$28,0,10*ROW('Sanitation Data'!I145)))</f>
        <v/>
      </c>
      <c r="DK151" s="392" t="str">
        <f ca="1">+IF(OFFSET('Sanitation Data'!$I$29,0,10*ROW('Sanitation Data'!I145))="","",OFFSET('Sanitation Data'!$I$29,0,10*ROW('Sanitation Data'!I145)))</f>
        <v/>
      </c>
      <c r="DL151" s="392" t="str">
        <f ca="1">+IF(OFFSET('Sanitation Data'!$I$30,0,10*ROW('Sanitation Data'!I145))="","",OFFSET('Sanitation Data'!$I$30,0,10*ROW('Sanitation Data'!I145)))</f>
        <v/>
      </c>
      <c r="DM151" s="392" t="str">
        <f ca="1">+IF(OFFSET('Sanitation Data'!$I$31,0,10*ROW('Sanitation Data'!I145))="","",OFFSET('Sanitation Data'!$I$31,0,10*ROW('Sanitation Data'!I145)))</f>
        <v/>
      </c>
      <c r="DN151" s="392" t="str">
        <f ca="1">+IF(OFFSET('Sanitation Data'!$I$32,0,10*ROW('Sanitation Data'!I145))="","",OFFSET('Sanitation Data'!$I$32,0,10*ROW('Sanitation Data'!I145)))</f>
        <v/>
      </c>
      <c r="DO151" s="392" t="str">
        <f ca="1">+IF(OFFSET('Hygiene Data'!$D$11,0,10*ROW('Hygiene Data'!D145))="","",OFFSET('Hygiene Data'!$D$11,0,10*ROW('Hygiene Data'!D145)))</f>
        <v/>
      </c>
      <c r="DP151" s="392" t="str">
        <f ca="1">+IF(OFFSET('Hygiene Data'!$D$12,0,10*ROW('Hygiene Data'!D145))="","",OFFSET('Hygiene Data'!$D$12,0,10*ROW('Hygiene Data'!D145)))</f>
        <v/>
      </c>
      <c r="DQ151" s="392" t="str">
        <f ca="1">+IF(OFFSET('Hygiene Data'!$D$13,0,10*ROW('Hygiene Data'!D145))="","",OFFSET('Hygiene Data'!$D$13,0,10*ROW('Hygiene Data'!D145)))</f>
        <v/>
      </c>
      <c r="DR151" s="392" t="str">
        <f ca="1">+IF(OFFSET('Hygiene Data'!$E$11,0,10*ROW('Hygiene Data'!E145))="","",OFFSET('Hygiene Data'!$E$11,0,10*ROW('Hygiene Data'!E145)))</f>
        <v/>
      </c>
      <c r="DS151" s="392" t="str">
        <f ca="1">+IF(OFFSET('Hygiene Data'!$E$12,0,10*ROW('Hygiene Data'!E145))="","",OFFSET('Hygiene Data'!$E$12,0,10*ROW('Hygiene Data'!E145)))</f>
        <v/>
      </c>
      <c r="DT151" s="392" t="str">
        <f ca="1">+IF(OFFSET('Hygiene Data'!$E$13,0,10*ROW('Hygiene Data'!E145))="","",OFFSET('Hygiene Data'!$E$13,0,10*ROW('Hygiene Data'!E145)))</f>
        <v/>
      </c>
      <c r="DU151" s="392" t="str">
        <f ca="1">+IF(OFFSET('Hygiene Data'!$F$11,0,10*ROW('Hygiene Data'!F145))="","",OFFSET('Hygiene Data'!$F$11,0,10*ROW('Hygiene Data'!F145)))</f>
        <v/>
      </c>
      <c r="DV151" s="392" t="str">
        <f ca="1">+IF(OFFSET('Hygiene Data'!$F$12,0,10*ROW('Hygiene Data'!F145))="","",OFFSET('Hygiene Data'!$F$12,0,10*ROW('Hygiene Data'!F145)))</f>
        <v/>
      </c>
      <c r="DW151" s="392" t="str">
        <f ca="1">+IF(OFFSET('Hygiene Data'!$F$13,0,10*ROW('Hygiene Data'!F145))="","",OFFSET('Hygiene Data'!$F$13,0,10*ROW('Hygiene Data'!F145)))</f>
        <v/>
      </c>
      <c r="DX151" s="392" t="str">
        <f ca="1">+IF(OFFSET('Hygiene Data'!$G$11,0,10*ROW('Hygiene Data'!G145))="","",OFFSET('Hygiene Data'!$G$11,0,10*ROW('Hygiene Data'!G145)))</f>
        <v/>
      </c>
      <c r="DY151" s="392" t="str">
        <f ca="1">+IF(OFFSET('Hygiene Data'!$G$12,0,10*ROW('Hygiene Data'!G145))="","",OFFSET('Hygiene Data'!$G$12,0,10*ROW('Hygiene Data'!G145)))</f>
        <v/>
      </c>
      <c r="DZ151" s="392" t="str">
        <f ca="1">+IF(OFFSET('Hygiene Data'!$G$13,0,10*ROW('Hygiene Data'!G145))="","",OFFSET('Hygiene Data'!$G$13,0,10*ROW('Hygiene Data'!G145)))</f>
        <v/>
      </c>
      <c r="EA151" s="392" t="str">
        <f ca="1">+IF(OFFSET('Hygiene Data'!$H$11,0,10*ROW('Hygiene Data'!H145))="","",OFFSET('Hygiene Data'!$H$11,0,10*ROW('Hygiene Data'!H145)))</f>
        <v/>
      </c>
      <c r="EB151" s="392" t="str">
        <f ca="1">+IF(OFFSET('Hygiene Data'!$H$12,0,10*ROW('Hygiene Data'!H145))="","",OFFSET('Hygiene Data'!$H$12,0,10*ROW('Hygiene Data'!H145)))</f>
        <v/>
      </c>
      <c r="EC151" s="392" t="str">
        <f ca="1">+IF(OFFSET('Hygiene Data'!$H$13,0,10*ROW('Hygiene Data'!H145))="","",OFFSET('Hygiene Data'!$H$13,0,10*ROW('Hygiene Data'!H145)))</f>
        <v/>
      </c>
      <c r="ED151" s="392" t="str">
        <f ca="1">+IF(OFFSET('Hygiene Data'!$I$11,0,10*ROW('Hygiene Data'!I145))="","",OFFSET('Hygiene Data'!$I$11,0,10*ROW('Hygiene Data'!I145)))</f>
        <v/>
      </c>
      <c r="EE151" s="392" t="str">
        <f ca="1">+IF(OFFSET('Hygiene Data'!$I$12,0,10*ROW('Hygiene Data'!I145))="","",OFFSET('Hygiene Data'!$I$12,0,10*ROW('Hygiene Data'!I145)))</f>
        <v/>
      </c>
      <c r="EF151" s="392" t="str">
        <f ca="1">+IF(OFFSET('Hygiene Data'!$I$13,0,10*ROW('Hygiene Data'!I145))="","",OFFSET('Hygiene Data'!$I$13,0,10*ROW('Hygiene Data'!I145)))</f>
        <v/>
      </c>
    </row>
    <row r="152" spans="1:136" x14ac:dyDescent="0.25">
      <c r="A152" s="501" t="str">
        <f ca="1">+IF(OFFSET('Water Data'!$B$2,0,10*ROW('Water Data'!E146))="","",OFFSET('Water Data'!$B$2,0,10*ROW('Water Data'!E146)))</f>
        <v/>
      </c>
      <c r="B152" s="50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8" t="str">
        <f t="shared" ca="1" si="2"/>
        <v/>
      </c>
      <c r="D152" s="52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2" t="str">
        <f ca="1">+IF(OFFSET('Water Data'!$D$27,0,10*ROW('Water Data'!D146))="","",OFFSET('Water Data'!$D$27,0,10*ROW('Water Data'!D146)))</f>
        <v/>
      </c>
      <c r="BT152" s="392" t="str">
        <f ca="1">+IF(OFFSET('Water Data'!$D$28,0,10*ROW('Water Data'!D146))="","",OFFSET('Water Data'!$D$28,0,10*ROW('Water Data'!D146)))</f>
        <v/>
      </c>
      <c r="BU152" s="392" t="str">
        <f ca="1">+IF(OFFSET('Water Data'!$D$29,0,10*ROW('Water Data'!D146))="","",OFFSET('Water Data'!$D$29,0,10*ROW('Water Data'!D146)))</f>
        <v/>
      </c>
      <c r="BV152" s="392" t="str">
        <f ca="1">+IF(OFFSET('Water Data'!$E$27,0,10*ROW('Water Data'!E146))="","",OFFSET('Water Data'!$E$27,0,10*ROW('Water Data'!E146)))</f>
        <v/>
      </c>
      <c r="BW152" s="392" t="str">
        <f ca="1">+IF(OFFSET('Water Data'!$E$28,0,10*ROW('Water Data'!E146))="","",OFFSET('Water Data'!$E$28,0,10*ROW('Water Data'!E146)))</f>
        <v/>
      </c>
      <c r="BX152" s="392" t="str">
        <f ca="1">+IF(OFFSET('Water Data'!$E$29,0,10*ROW('Water Data'!E146))="","",OFFSET('Water Data'!$E$29,0,10*ROW('Water Data'!E146)))</f>
        <v/>
      </c>
      <c r="BY152" s="392" t="str">
        <f ca="1">+IF(OFFSET('Water Data'!$F$27,0,10*ROW('Water Data'!F146))="","",OFFSET('Water Data'!$F$27,0,10*ROW('Water Data'!F146)))</f>
        <v/>
      </c>
      <c r="BZ152" s="392" t="str">
        <f ca="1">+IF(OFFSET('Water Data'!$F$28,0,10*ROW('Water Data'!F146))="","",OFFSET('Water Data'!$F$28,0,10*ROW('Water Data'!F146)))</f>
        <v/>
      </c>
      <c r="CA152" s="392" t="str">
        <f ca="1">+IF(OFFSET('Water Data'!$F$29,0,10*ROW('Water Data'!F146))="","",OFFSET('Water Data'!$F$29,0,10*ROW('Water Data'!F146)))</f>
        <v/>
      </c>
      <c r="CB152" s="392" t="str">
        <f ca="1">+IF(OFFSET('Water Data'!$G$27,0,10*ROW('Water Data'!G146))="","",OFFSET('Water Data'!$G$27,0,10*ROW('Water Data'!G146)))</f>
        <v/>
      </c>
      <c r="CC152" s="392" t="str">
        <f ca="1">+IF(OFFSET('Water Data'!$G$28,0,10*ROW('Water Data'!G146))="","",OFFSET('Water Data'!$G$28,0,10*ROW('Water Data'!G146)))</f>
        <v/>
      </c>
      <c r="CD152" s="392" t="str">
        <f ca="1">+IF(OFFSET('Water Data'!$G$29,0,10*ROW('Water Data'!G146))="","",OFFSET('Water Data'!$G$29,0,10*ROW('Water Data'!G146)))</f>
        <v/>
      </c>
      <c r="CE152" s="392" t="str">
        <f ca="1">+IF(OFFSET('Water Data'!$H$27,0,10*ROW('Water Data'!H146))="","",OFFSET('Water Data'!$H$27,0,10*ROW('Water Data'!H146)))</f>
        <v/>
      </c>
      <c r="CF152" s="392" t="str">
        <f ca="1">+IF(OFFSET('Water Data'!$H$28,0,10*ROW('Water Data'!H146))="","",OFFSET('Water Data'!$H$28,0,10*ROW('Water Data'!H146)))</f>
        <v/>
      </c>
      <c r="CG152" s="392" t="str">
        <f ca="1">+IF(OFFSET('Water Data'!$H$29,0,10*ROW('Water Data'!H146))="","",OFFSET('Water Data'!$H$29,0,10*ROW('Water Data'!H146)))</f>
        <v/>
      </c>
      <c r="CH152" s="392" t="str">
        <f ca="1">+IF(OFFSET('Water Data'!$I$27,0,10*ROW('Water Data'!I146))="","",OFFSET('Water Data'!$I$27,0,10*ROW('Water Data'!I146)))</f>
        <v/>
      </c>
      <c r="CI152" s="392" t="str">
        <f ca="1">+IF(OFFSET('Water Data'!$I$28,0,10*ROW('Water Data'!I146))="","",OFFSET('Water Data'!$I$28,0,10*ROW('Water Data'!I146)))</f>
        <v/>
      </c>
      <c r="CJ152" s="392" t="str">
        <f ca="1">+IF(OFFSET('Water Data'!$I$29,0,10*ROW('Water Data'!I146))="","",OFFSET('Water Data'!$I$29,0,10*ROW('Water Data'!I146)))</f>
        <v/>
      </c>
      <c r="CK152" s="392" t="str">
        <f ca="1">+IF(OFFSET('Sanitation Data'!$D$28,0,10*ROW('Sanitation Data'!D146))="","",OFFSET('Sanitation Data'!$D$28,0,10*ROW('Sanitation Data'!D146)))</f>
        <v/>
      </c>
      <c r="CL152" s="392" t="str">
        <f ca="1">+IF(OFFSET('Sanitation Data'!$D$29,0,10*ROW('Sanitation Data'!D146))="","",OFFSET('Sanitation Data'!$D$29,0,10*ROW('Sanitation Data'!D146)))</f>
        <v/>
      </c>
      <c r="CM152" s="392" t="str">
        <f ca="1">+IF(OFFSET('Sanitation Data'!$D$30,0,10*ROW('Sanitation Data'!D146))="","",OFFSET('Sanitation Data'!$D$30,0,10*ROW('Sanitation Data'!D146)))</f>
        <v/>
      </c>
      <c r="CN152" s="392" t="str">
        <f ca="1">+IF(OFFSET('Sanitation Data'!$D$31,0,10*ROW('Sanitation Data'!D146))="","",OFFSET('Sanitation Data'!$D$31,0,10*ROW('Sanitation Data'!D146)))</f>
        <v/>
      </c>
      <c r="CO152" s="392" t="str">
        <f ca="1">+IF(OFFSET('Sanitation Data'!$D$32,0,10*ROW('Sanitation Data'!D146))="","",OFFSET('Sanitation Data'!$D$32,0,10*ROW('Sanitation Data'!D146)))</f>
        <v/>
      </c>
      <c r="CP152" s="392" t="str">
        <f ca="1">+IF(OFFSET('Sanitation Data'!$E$28,0,10*ROW('Sanitation Data'!E146))="","",OFFSET('Sanitation Data'!$E$28,0,10*ROW('Sanitation Data'!E146)))</f>
        <v/>
      </c>
      <c r="CQ152" s="392" t="str">
        <f ca="1">+IF(OFFSET('Sanitation Data'!$E$29,0,10*ROW('Sanitation Data'!E146))="","",OFFSET('Sanitation Data'!$E$29,0,10*ROW('Sanitation Data'!E146)))</f>
        <v/>
      </c>
      <c r="CR152" s="392" t="str">
        <f ca="1">+IF(OFFSET('Sanitation Data'!$E$30,0,10*ROW('Sanitation Data'!E146))="","",OFFSET('Sanitation Data'!$E$30,0,10*ROW('Sanitation Data'!E146)))</f>
        <v/>
      </c>
      <c r="CS152" s="392" t="str">
        <f ca="1">+IF(OFFSET('Sanitation Data'!$E$31,0,10*ROW('Sanitation Data'!E146))="","",OFFSET('Sanitation Data'!$E$31,0,10*ROW('Sanitation Data'!E146)))</f>
        <v/>
      </c>
      <c r="CT152" s="392" t="str">
        <f ca="1">+IF(OFFSET('Sanitation Data'!$E$32,0,10*ROW('Sanitation Data'!E146))="","",OFFSET('Sanitation Data'!$E$32,0,10*ROW('Sanitation Data'!E146)))</f>
        <v/>
      </c>
      <c r="CU152" s="392" t="str">
        <f ca="1">+IF(OFFSET('Sanitation Data'!$F$28,0,10*ROW('Sanitation Data'!F146))="","",OFFSET('Sanitation Data'!$F$28,0,10*ROW('Sanitation Data'!F146)))</f>
        <v/>
      </c>
      <c r="CV152" s="392" t="str">
        <f ca="1">+IF(OFFSET('Sanitation Data'!$F$29,0,10*ROW('Sanitation Data'!F146))="","",OFFSET('Sanitation Data'!$F$29,0,10*ROW('Sanitation Data'!F146)))</f>
        <v/>
      </c>
      <c r="CW152" s="392" t="str">
        <f ca="1">+IF(OFFSET('Sanitation Data'!$F$30,0,10*ROW('Sanitation Data'!F146))="","",OFFSET('Sanitation Data'!$F$30,0,10*ROW('Sanitation Data'!F146)))</f>
        <v/>
      </c>
      <c r="CX152" s="392" t="str">
        <f ca="1">+IF(OFFSET('Sanitation Data'!$F$31,0,10*ROW('Sanitation Data'!F146))="","",OFFSET('Sanitation Data'!$F$31,0,10*ROW('Sanitation Data'!F146)))</f>
        <v/>
      </c>
      <c r="CY152" s="392" t="str">
        <f ca="1">+IF(OFFSET('Sanitation Data'!$F$32,0,10*ROW('Sanitation Data'!F146))="","",OFFSET('Sanitation Data'!$F$32,0,10*ROW('Sanitation Data'!F146)))</f>
        <v/>
      </c>
      <c r="CZ152" s="392" t="str">
        <f ca="1">+IF(OFFSET('Sanitation Data'!$G$28,0,10*ROW('Sanitation Data'!G146))="","",OFFSET('Sanitation Data'!$G$28,0,10*ROW('Sanitation Data'!G146)))</f>
        <v/>
      </c>
      <c r="DA152" s="392" t="str">
        <f ca="1">+IF(OFFSET('Sanitation Data'!$G$29,0,10*ROW('Sanitation Data'!G146))="","",OFFSET('Sanitation Data'!$G$29,0,10*ROW('Sanitation Data'!G146)))</f>
        <v/>
      </c>
      <c r="DB152" s="392" t="str">
        <f ca="1">+IF(OFFSET('Sanitation Data'!$G$30,0,10*ROW('Sanitation Data'!G146))="","",OFFSET('Sanitation Data'!$G$30,0,10*ROW('Sanitation Data'!G146)))</f>
        <v/>
      </c>
      <c r="DC152" s="392" t="str">
        <f ca="1">+IF(OFFSET('Sanitation Data'!$G$31,0,10*ROW('Sanitation Data'!G146))="","",OFFSET('Sanitation Data'!$G$31,0,10*ROW('Sanitation Data'!G146)))</f>
        <v/>
      </c>
      <c r="DD152" s="392" t="str">
        <f ca="1">+IF(OFFSET('Sanitation Data'!$G$32,0,10*ROW('Sanitation Data'!G146))="","",OFFSET('Sanitation Data'!$G$32,0,10*ROW('Sanitation Data'!G146)))</f>
        <v/>
      </c>
      <c r="DE152" s="392" t="str">
        <f ca="1">+IF(OFFSET('Sanitation Data'!$H$28,0,10*ROW('Sanitation Data'!H146))="","",OFFSET('Sanitation Data'!$H$28,0,10*ROW('Sanitation Data'!H146)))</f>
        <v/>
      </c>
      <c r="DF152" s="392" t="str">
        <f ca="1">+IF(OFFSET('Sanitation Data'!$H$29,0,10*ROW('Sanitation Data'!H146))="","",OFFSET('Sanitation Data'!$H$29,0,10*ROW('Sanitation Data'!H146)))</f>
        <v/>
      </c>
      <c r="DG152" s="392" t="str">
        <f ca="1">+IF(OFFSET('Sanitation Data'!$H$30,0,10*ROW('Sanitation Data'!H146))="","",OFFSET('Sanitation Data'!$H$30,0,10*ROW('Sanitation Data'!H146)))</f>
        <v/>
      </c>
      <c r="DH152" s="392" t="str">
        <f ca="1">+IF(OFFSET('Sanitation Data'!$H$31,0,10*ROW('Sanitation Data'!H146))="","",OFFSET('Sanitation Data'!$H$31,0,10*ROW('Sanitation Data'!H146)))</f>
        <v/>
      </c>
      <c r="DI152" s="392" t="str">
        <f ca="1">+IF(OFFSET('Sanitation Data'!$H$32,0,10*ROW('Sanitation Data'!H146))="","",OFFSET('Sanitation Data'!$H$32,0,10*ROW('Sanitation Data'!H146)))</f>
        <v/>
      </c>
      <c r="DJ152" s="392" t="str">
        <f ca="1">+IF(OFFSET('Sanitation Data'!$I$28,0,10*ROW('Sanitation Data'!I146))="","",OFFSET('Sanitation Data'!$I$28,0,10*ROW('Sanitation Data'!I146)))</f>
        <v/>
      </c>
      <c r="DK152" s="392" t="str">
        <f ca="1">+IF(OFFSET('Sanitation Data'!$I$29,0,10*ROW('Sanitation Data'!I146))="","",OFFSET('Sanitation Data'!$I$29,0,10*ROW('Sanitation Data'!I146)))</f>
        <v/>
      </c>
      <c r="DL152" s="392" t="str">
        <f ca="1">+IF(OFFSET('Sanitation Data'!$I$30,0,10*ROW('Sanitation Data'!I146))="","",OFFSET('Sanitation Data'!$I$30,0,10*ROW('Sanitation Data'!I146)))</f>
        <v/>
      </c>
      <c r="DM152" s="392" t="str">
        <f ca="1">+IF(OFFSET('Sanitation Data'!$I$31,0,10*ROW('Sanitation Data'!I146))="","",OFFSET('Sanitation Data'!$I$31,0,10*ROW('Sanitation Data'!I146)))</f>
        <v/>
      </c>
      <c r="DN152" s="392" t="str">
        <f ca="1">+IF(OFFSET('Sanitation Data'!$I$32,0,10*ROW('Sanitation Data'!I146))="","",OFFSET('Sanitation Data'!$I$32,0,10*ROW('Sanitation Data'!I146)))</f>
        <v/>
      </c>
      <c r="DO152" s="392" t="str">
        <f ca="1">+IF(OFFSET('Hygiene Data'!$D$11,0,10*ROW('Hygiene Data'!D146))="","",OFFSET('Hygiene Data'!$D$11,0,10*ROW('Hygiene Data'!D146)))</f>
        <v/>
      </c>
      <c r="DP152" s="392" t="str">
        <f ca="1">+IF(OFFSET('Hygiene Data'!$D$12,0,10*ROW('Hygiene Data'!D146))="","",OFFSET('Hygiene Data'!$D$12,0,10*ROW('Hygiene Data'!D146)))</f>
        <v/>
      </c>
      <c r="DQ152" s="392" t="str">
        <f ca="1">+IF(OFFSET('Hygiene Data'!$D$13,0,10*ROW('Hygiene Data'!D146))="","",OFFSET('Hygiene Data'!$D$13,0,10*ROW('Hygiene Data'!D146)))</f>
        <v/>
      </c>
      <c r="DR152" s="392" t="str">
        <f ca="1">+IF(OFFSET('Hygiene Data'!$E$11,0,10*ROW('Hygiene Data'!E146))="","",OFFSET('Hygiene Data'!$E$11,0,10*ROW('Hygiene Data'!E146)))</f>
        <v/>
      </c>
      <c r="DS152" s="392" t="str">
        <f ca="1">+IF(OFFSET('Hygiene Data'!$E$12,0,10*ROW('Hygiene Data'!E146))="","",OFFSET('Hygiene Data'!$E$12,0,10*ROW('Hygiene Data'!E146)))</f>
        <v/>
      </c>
      <c r="DT152" s="392" t="str">
        <f ca="1">+IF(OFFSET('Hygiene Data'!$E$13,0,10*ROW('Hygiene Data'!E146))="","",OFFSET('Hygiene Data'!$E$13,0,10*ROW('Hygiene Data'!E146)))</f>
        <v/>
      </c>
      <c r="DU152" s="392" t="str">
        <f ca="1">+IF(OFFSET('Hygiene Data'!$F$11,0,10*ROW('Hygiene Data'!F146))="","",OFFSET('Hygiene Data'!$F$11,0,10*ROW('Hygiene Data'!F146)))</f>
        <v/>
      </c>
      <c r="DV152" s="392" t="str">
        <f ca="1">+IF(OFFSET('Hygiene Data'!$F$12,0,10*ROW('Hygiene Data'!F146))="","",OFFSET('Hygiene Data'!$F$12,0,10*ROW('Hygiene Data'!F146)))</f>
        <v/>
      </c>
      <c r="DW152" s="392" t="str">
        <f ca="1">+IF(OFFSET('Hygiene Data'!$F$13,0,10*ROW('Hygiene Data'!F146))="","",OFFSET('Hygiene Data'!$F$13,0,10*ROW('Hygiene Data'!F146)))</f>
        <v/>
      </c>
      <c r="DX152" s="392" t="str">
        <f ca="1">+IF(OFFSET('Hygiene Data'!$G$11,0,10*ROW('Hygiene Data'!G146))="","",OFFSET('Hygiene Data'!$G$11,0,10*ROW('Hygiene Data'!G146)))</f>
        <v/>
      </c>
      <c r="DY152" s="392" t="str">
        <f ca="1">+IF(OFFSET('Hygiene Data'!$G$12,0,10*ROW('Hygiene Data'!G146))="","",OFFSET('Hygiene Data'!$G$12,0,10*ROW('Hygiene Data'!G146)))</f>
        <v/>
      </c>
      <c r="DZ152" s="392" t="str">
        <f ca="1">+IF(OFFSET('Hygiene Data'!$G$13,0,10*ROW('Hygiene Data'!G146))="","",OFFSET('Hygiene Data'!$G$13,0,10*ROW('Hygiene Data'!G146)))</f>
        <v/>
      </c>
      <c r="EA152" s="392" t="str">
        <f ca="1">+IF(OFFSET('Hygiene Data'!$H$11,0,10*ROW('Hygiene Data'!H146))="","",OFFSET('Hygiene Data'!$H$11,0,10*ROW('Hygiene Data'!H146)))</f>
        <v/>
      </c>
      <c r="EB152" s="392" t="str">
        <f ca="1">+IF(OFFSET('Hygiene Data'!$H$12,0,10*ROW('Hygiene Data'!H146))="","",OFFSET('Hygiene Data'!$H$12,0,10*ROW('Hygiene Data'!H146)))</f>
        <v/>
      </c>
      <c r="EC152" s="392" t="str">
        <f ca="1">+IF(OFFSET('Hygiene Data'!$H$13,0,10*ROW('Hygiene Data'!H146))="","",OFFSET('Hygiene Data'!$H$13,0,10*ROW('Hygiene Data'!H146)))</f>
        <v/>
      </c>
      <c r="ED152" s="392" t="str">
        <f ca="1">+IF(OFFSET('Hygiene Data'!$I$11,0,10*ROW('Hygiene Data'!I146))="","",OFFSET('Hygiene Data'!$I$11,0,10*ROW('Hygiene Data'!I146)))</f>
        <v/>
      </c>
      <c r="EE152" s="392" t="str">
        <f ca="1">+IF(OFFSET('Hygiene Data'!$I$12,0,10*ROW('Hygiene Data'!I146))="","",OFFSET('Hygiene Data'!$I$12,0,10*ROW('Hygiene Data'!I146)))</f>
        <v/>
      </c>
      <c r="EF152" s="392" t="str">
        <f ca="1">+IF(OFFSET('Hygiene Data'!$I$13,0,10*ROW('Hygiene Data'!I146))="","",OFFSET('Hygiene Data'!$I$13,0,10*ROW('Hygiene Data'!I146)))</f>
        <v/>
      </c>
    </row>
    <row r="153" spans="1:136" x14ac:dyDescent="0.25">
      <c r="A153" s="501" t="str">
        <f ca="1">+IF(OFFSET('Water Data'!$B$2,0,10*ROW('Water Data'!E147))="","",OFFSET('Water Data'!$B$2,0,10*ROW('Water Data'!E147)))</f>
        <v/>
      </c>
      <c r="B153" s="50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8" t="str">
        <f t="shared" ca="1" si="2"/>
        <v/>
      </c>
      <c r="D153" s="52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2" t="str">
        <f ca="1">+IF(OFFSET('Water Data'!$D$27,0,10*ROW('Water Data'!D147))="","",OFFSET('Water Data'!$D$27,0,10*ROW('Water Data'!D147)))</f>
        <v/>
      </c>
      <c r="BT153" s="392" t="str">
        <f ca="1">+IF(OFFSET('Water Data'!$D$28,0,10*ROW('Water Data'!D147))="","",OFFSET('Water Data'!$D$28,0,10*ROW('Water Data'!D147)))</f>
        <v/>
      </c>
      <c r="BU153" s="392" t="str">
        <f ca="1">+IF(OFFSET('Water Data'!$D$29,0,10*ROW('Water Data'!D147))="","",OFFSET('Water Data'!$D$29,0,10*ROW('Water Data'!D147)))</f>
        <v/>
      </c>
      <c r="BV153" s="392" t="str">
        <f ca="1">+IF(OFFSET('Water Data'!$E$27,0,10*ROW('Water Data'!E147))="","",OFFSET('Water Data'!$E$27,0,10*ROW('Water Data'!E147)))</f>
        <v/>
      </c>
      <c r="BW153" s="392" t="str">
        <f ca="1">+IF(OFFSET('Water Data'!$E$28,0,10*ROW('Water Data'!E147))="","",OFFSET('Water Data'!$E$28,0,10*ROW('Water Data'!E147)))</f>
        <v/>
      </c>
      <c r="BX153" s="392" t="str">
        <f ca="1">+IF(OFFSET('Water Data'!$E$29,0,10*ROW('Water Data'!E147))="","",OFFSET('Water Data'!$E$29,0,10*ROW('Water Data'!E147)))</f>
        <v/>
      </c>
      <c r="BY153" s="392" t="str">
        <f ca="1">+IF(OFFSET('Water Data'!$F$27,0,10*ROW('Water Data'!F147))="","",OFFSET('Water Data'!$F$27,0,10*ROW('Water Data'!F147)))</f>
        <v/>
      </c>
      <c r="BZ153" s="392" t="str">
        <f ca="1">+IF(OFFSET('Water Data'!$F$28,0,10*ROW('Water Data'!F147))="","",OFFSET('Water Data'!$F$28,0,10*ROW('Water Data'!F147)))</f>
        <v/>
      </c>
      <c r="CA153" s="392" t="str">
        <f ca="1">+IF(OFFSET('Water Data'!$F$29,0,10*ROW('Water Data'!F147))="","",OFFSET('Water Data'!$F$29,0,10*ROW('Water Data'!F147)))</f>
        <v/>
      </c>
      <c r="CB153" s="392" t="str">
        <f ca="1">+IF(OFFSET('Water Data'!$G$27,0,10*ROW('Water Data'!G147))="","",OFFSET('Water Data'!$G$27,0,10*ROW('Water Data'!G147)))</f>
        <v/>
      </c>
      <c r="CC153" s="392" t="str">
        <f ca="1">+IF(OFFSET('Water Data'!$G$28,0,10*ROW('Water Data'!G147))="","",OFFSET('Water Data'!$G$28,0,10*ROW('Water Data'!G147)))</f>
        <v/>
      </c>
      <c r="CD153" s="392" t="str">
        <f ca="1">+IF(OFFSET('Water Data'!$G$29,0,10*ROW('Water Data'!G147))="","",OFFSET('Water Data'!$G$29,0,10*ROW('Water Data'!G147)))</f>
        <v/>
      </c>
      <c r="CE153" s="392" t="str">
        <f ca="1">+IF(OFFSET('Water Data'!$H$27,0,10*ROW('Water Data'!H147))="","",OFFSET('Water Data'!$H$27,0,10*ROW('Water Data'!H147)))</f>
        <v/>
      </c>
      <c r="CF153" s="392" t="str">
        <f ca="1">+IF(OFFSET('Water Data'!$H$28,0,10*ROW('Water Data'!H147))="","",OFFSET('Water Data'!$H$28,0,10*ROW('Water Data'!H147)))</f>
        <v/>
      </c>
      <c r="CG153" s="392" t="str">
        <f ca="1">+IF(OFFSET('Water Data'!$H$29,0,10*ROW('Water Data'!H147))="","",OFFSET('Water Data'!$H$29,0,10*ROW('Water Data'!H147)))</f>
        <v/>
      </c>
      <c r="CH153" s="392" t="str">
        <f ca="1">+IF(OFFSET('Water Data'!$I$27,0,10*ROW('Water Data'!I147))="","",OFFSET('Water Data'!$I$27,0,10*ROW('Water Data'!I147)))</f>
        <v/>
      </c>
      <c r="CI153" s="392" t="str">
        <f ca="1">+IF(OFFSET('Water Data'!$I$28,0,10*ROW('Water Data'!I147))="","",OFFSET('Water Data'!$I$28,0,10*ROW('Water Data'!I147)))</f>
        <v/>
      </c>
      <c r="CJ153" s="392" t="str">
        <f ca="1">+IF(OFFSET('Water Data'!$I$29,0,10*ROW('Water Data'!I147))="","",OFFSET('Water Data'!$I$29,0,10*ROW('Water Data'!I147)))</f>
        <v/>
      </c>
      <c r="CK153" s="392" t="str">
        <f ca="1">+IF(OFFSET('Sanitation Data'!$D$28,0,10*ROW('Sanitation Data'!D147))="","",OFFSET('Sanitation Data'!$D$28,0,10*ROW('Sanitation Data'!D147)))</f>
        <v/>
      </c>
      <c r="CL153" s="392" t="str">
        <f ca="1">+IF(OFFSET('Sanitation Data'!$D$29,0,10*ROW('Sanitation Data'!D147))="","",OFFSET('Sanitation Data'!$D$29,0,10*ROW('Sanitation Data'!D147)))</f>
        <v/>
      </c>
      <c r="CM153" s="392" t="str">
        <f ca="1">+IF(OFFSET('Sanitation Data'!$D$30,0,10*ROW('Sanitation Data'!D147))="","",OFFSET('Sanitation Data'!$D$30,0,10*ROW('Sanitation Data'!D147)))</f>
        <v/>
      </c>
      <c r="CN153" s="392" t="str">
        <f ca="1">+IF(OFFSET('Sanitation Data'!$D$31,0,10*ROW('Sanitation Data'!D147))="","",OFFSET('Sanitation Data'!$D$31,0,10*ROW('Sanitation Data'!D147)))</f>
        <v/>
      </c>
      <c r="CO153" s="392" t="str">
        <f ca="1">+IF(OFFSET('Sanitation Data'!$D$32,0,10*ROW('Sanitation Data'!D147))="","",OFFSET('Sanitation Data'!$D$32,0,10*ROW('Sanitation Data'!D147)))</f>
        <v/>
      </c>
      <c r="CP153" s="392" t="str">
        <f ca="1">+IF(OFFSET('Sanitation Data'!$E$28,0,10*ROW('Sanitation Data'!E147))="","",OFFSET('Sanitation Data'!$E$28,0,10*ROW('Sanitation Data'!E147)))</f>
        <v/>
      </c>
      <c r="CQ153" s="392" t="str">
        <f ca="1">+IF(OFFSET('Sanitation Data'!$E$29,0,10*ROW('Sanitation Data'!E147))="","",OFFSET('Sanitation Data'!$E$29,0,10*ROW('Sanitation Data'!E147)))</f>
        <v/>
      </c>
      <c r="CR153" s="392" t="str">
        <f ca="1">+IF(OFFSET('Sanitation Data'!$E$30,0,10*ROW('Sanitation Data'!E147))="","",OFFSET('Sanitation Data'!$E$30,0,10*ROW('Sanitation Data'!E147)))</f>
        <v/>
      </c>
      <c r="CS153" s="392" t="str">
        <f ca="1">+IF(OFFSET('Sanitation Data'!$E$31,0,10*ROW('Sanitation Data'!E147))="","",OFFSET('Sanitation Data'!$E$31,0,10*ROW('Sanitation Data'!E147)))</f>
        <v/>
      </c>
      <c r="CT153" s="392" t="str">
        <f ca="1">+IF(OFFSET('Sanitation Data'!$E$32,0,10*ROW('Sanitation Data'!E147))="","",OFFSET('Sanitation Data'!$E$32,0,10*ROW('Sanitation Data'!E147)))</f>
        <v/>
      </c>
      <c r="CU153" s="392" t="str">
        <f ca="1">+IF(OFFSET('Sanitation Data'!$F$28,0,10*ROW('Sanitation Data'!F147))="","",OFFSET('Sanitation Data'!$F$28,0,10*ROW('Sanitation Data'!F147)))</f>
        <v/>
      </c>
      <c r="CV153" s="392" t="str">
        <f ca="1">+IF(OFFSET('Sanitation Data'!$F$29,0,10*ROW('Sanitation Data'!F147))="","",OFFSET('Sanitation Data'!$F$29,0,10*ROW('Sanitation Data'!F147)))</f>
        <v/>
      </c>
      <c r="CW153" s="392" t="str">
        <f ca="1">+IF(OFFSET('Sanitation Data'!$F$30,0,10*ROW('Sanitation Data'!F147))="","",OFFSET('Sanitation Data'!$F$30,0,10*ROW('Sanitation Data'!F147)))</f>
        <v/>
      </c>
      <c r="CX153" s="392" t="str">
        <f ca="1">+IF(OFFSET('Sanitation Data'!$F$31,0,10*ROW('Sanitation Data'!F147))="","",OFFSET('Sanitation Data'!$F$31,0,10*ROW('Sanitation Data'!F147)))</f>
        <v/>
      </c>
      <c r="CY153" s="392" t="str">
        <f ca="1">+IF(OFFSET('Sanitation Data'!$F$32,0,10*ROW('Sanitation Data'!F147))="","",OFFSET('Sanitation Data'!$F$32,0,10*ROW('Sanitation Data'!F147)))</f>
        <v/>
      </c>
      <c r="CZ153" s="392" t="str">
        <f ca="1">+IF(OFFSET('Sanitation Data'!$G$28,0,10*ROW('Sanitation Data'!G147))="","",OFFSET('Sanitation Data'!$G$28,0,10*ROW('Sanitation Data'!G147)))</f>
        <v/>
      </c>
      <c r="DA153" s="392" t="str">
        <f ca="1">+IF(OFFSET('Sanitation Data'!$G$29,0,10*ROW('Sanitation Data'!G147))="","",OFFSET('Sanitation Data'!$G$29,0,10*ROW('Sanitation Data'!G147)))</f>
        <v/>
      </c>
      <c r="DB153" s="392" t="str">
        <f ca="1">+IF(OFFSET('Sanitation Data'!$G$30,0,10*ROW('Sanitation Data'!G147))="","",OFFSET('Sanitation Data'!$G$30,0,10*ROW('Sanitation Data'!G147)))</f>
        <v/>
      </c>
      <c r="DC153" s="392" t="str">
        <f ca="1">+IF(OFFSET('Sanitation Data'!$G$31,0,10*ROW('Sanitation Data'!G147))="","",OFFSET('Sanitation Data'!$G$31,0,10*ROW('Sanitation Data'!G147)))</f>
        <v/>
      </c>
      <c r="DD153" s="392" t="str">
        <f ca="1">+IF(OFFSET('Sanitation Data'!$G$32,0,10*ROW('Sanitation Data'!G147))="","",OFFSET('Sanitation Data'!$G$32,0,10*ROW('Sanitation Data'!G147)))</f>
        <v/>
      </c>
      <c r="DE153" s="392" t="str">
        <f ca="1">+IF(OFFSET('Sanitation Data'!$H$28,0,10*ROW('Sanitation Data'!H147))="","",OFFSET('Sanitation Data'!$H$28,0,10*ROW('Sanitation Data'!H147)))</f>
        <v/>
      </c>
      <c r="DF153" s="392" t="str">
        <f ca="1">+IF(OFFSET('Sanitation Data'!$H$29,0,10*ROW('Sanitation Data'!H147))="","",OFFSET('Sanitation Data'!$H$29,0,10*ROW('Sanitation Data'!H147)))</f>
        <v/>
      </c>
      <c r="DG153" s="392" t="str">
        <f ca="1">+IF(OFFSET('Sanitation Data'!$H$30,0,10*ROW('Sanitation Data'!H147))="","",OFFSET('Sanitation Data'!$H$30,0,10*ROW('Sanitation Data'!H147)))</f>
        <v/>
      </c>
      <c r="DH153" s="392" t="str">
        <f ca="1">+IF(OFFSET('Sanitation Data'!$H$31,0,10*ROW('Sanitation Data'!H147))="","",OFFSET('Sanitation Data'!$H$31,0,10*ROW('Sanitation Data'!H147)))</f>
        <v/>
      </c>
      <c r="DI153" s="392" t="str">
        <f ca="1">+IF(OFFSET('Sanitation Data'!$H$32,0,10*ROW('Sanitation Data'!H147))="","",OFFSET('Sanitation Data'!$H$32,0,10*ROW('Sanitation Data'!H147)))</f>
        <v/>
      </c>
      <c r="DJ153" s="392" t="str">
        <f ca="1">+IF(OFFSET('Sanitation Data'!$I$28,0,10*ROW('Sanitation Data'!I147))="","",OFFSET('Sanitation Data'!$I$28,0,10*ROW('Sanitation Data'!I147)))</f>
        <v/>
      </c>
      <c r="DK153" s="392" t="str">
        <f ca="1">+IF(OFFSET('Sanitation Data'!$I$29,0,10*ROW('Sanitation Data'!I147))="","",OFFSET('Sanitation Data'!$I$29,0,10*ROW('Sanitation Data'!I147)))</f>
        <v/>
      </c>
      <c r="DL153" s="392" t="str">
        <f ca="1">+IF(OFFSET('Sanitation Data'!$I$30,0,10*ROW('Sanitation Data'!I147))="","",OFFSET('Sanitation Data'!$I$30,0,10*ROW('Sanitation Data'!I147)))</f>
        <v/>
      </c>
      <c r="DM153" s="392" t="str">
        <f ca="1">+IF(OFFSET('Sanitation Data'!$I$31,0,10*ROW('Sanitation Data'!I147))="","",OFFSET('Sanitation Data'!$I$31,0,10*ROW('Sanitation Data'!I147)))</f>
        <v/>
      </c>
      <c r="DN153" s="392" t="str">
        <f ca="1">+IF(OFFSET('Sanitation Data'!$I$32,0,10*ROW('Sanitation Data'!I147))="","",OFFSET('Sanitation Data'!$I$32,0,10*ROW('Sanitation Data'!I147)))</f>
        <v/>
      </c>
      <c r="DO153" s="392" t="str">
        <f ca="1">+IF(OFFSET('Hygiene Data'!$D$11,0,10*ROW('Hygiene Data'!D147))="","",OFFSET('Hygiene Data'!$D$11,0,10*ROW('Hygiene Data'!D147)))</f>
        <v/>
      </c>
      <c r="DP153" s="392" t="str">
        <f ca="1">+IF(OFFSET('Hygiene Data'!$D$12,0,10*ROW('Hygiene Data'!D147))="","",OFFSET('Hygiene Data'!$D$12,0,10*ROW('Hygiene Data'!D147)))</f>
        <v/>
      </c>
      <c r="DQ153" s="392" t="str">
        <f ca="1">+IF(OFFSET('Hygiene Data'!$D$13,0,10*ROW('Hygiene Data'!D147))="","",OFFSET('Hygiene Data'!$D$13,0,10*ROW('Hygiene Data'!D147)))</f>
        <v/>
      </c>
      <c r="DR153" s="392" t="str">
        <f ca="1">+IF(OFFSET('Hygiene Data'!$E$11,0,10*ROW('Hygiene Data'!E147))="","",OFFSET('Hygiene Data'!$E$11,0,10*ROW('Hygiene Data'!E147)))</f>
        <v/>
      </c>
      <c r="DS153" s="392" t="str">
        <f ca="1">+IF(OFFSET('Hygiene Data'!$E$12,0,10*ROW('Hygiene Data'!E147))="","",OFFSET('Hygiene Data'!$E$12,0,10*ROW('Hygiene Data'!E147)))</f>
        <v/>
      </c>
      <c r="DT153" s="392" t="str">
        <f ca="1">+IF(OFFSET('Hygiene Data'!$E$13,0,10*ROW('Hygiene Data'!E147))="","",OFFSET('Hygiene Data'!$E$13,0,10*ROW('Hygiene Data'!E147)))</f>
        <v/>
      </c>
      <c r="DU153" s="392" t="str">
        <f ca="1">+IF(OFFSET('Hygiene Data'!$F$11,0,10*ROW('Hygiene Data'!F147))="","",OFFSET('Hygiene Data'!$F$11,0,10*ROW('Hygiene Data'!F147)))</f>
        <v/>
      </c>
      <c r="DV153" s="392" t="str">
        <f ca="1">+IF(OFFSET('Hygiene Data'!$F$12,0,10*ROW('Hygiene Data'!F147))="","",OFFSET('Hygiene Data'!$F$12,0,10*ROW('Hygiene Data'!F147)))</f>
        <v/>
      </c>
      <c r="DW153" s="392" t="str">
        <f ca="1">+IF(OFFSET('Hygiene Data'!$F$13,0,10*ROW('Hygiene Data'!F147))="","",OFFSET('Hygiene Data'!$F$13,0,10*ROW('Hygiene Data'!F147)))</f>
        <v/>
      </c>
      <c r="DX153" s="392" t="str">
        <f ca="1">+IF(OFFSET('Hygiene Data'!$G$11,0,10*ROW('Hygiene Data'!G147))="","",OFFSET('Hygiene Data'!$G$11,0,10*ROW('Hygiene Data'!G147)))</f>
        <v/>
      </c>
      <c r="DY153" s="392" t="str">
        <f ca="1">+IF(OFFSET('Hygiene Data'!$G$12,0,10*ROW('Hygiene Data'!G147))="","",OFFSET('Hygiene Data'!$G$12,0,10*ROW('Hygiene Data'!G147)))</f>
        <v/>
      </c>
      <c r="DZ153" s="392" t="str">
        <f ca="1">+IF(OFFSET('Hygiene Data'!$G$13,0,10*ROW('Hygiene Data'!G147))="","",OFFSET('Hygiene Data'!$G$13,0,10*ROW('Hygiene Data'!G147)))</f>
        <v/>
      </c>
      <c r="EA153" s="392" t="str">
        <f ca="1">+IF(OFFSET('Hygiene Data'!$H$11,0,10*ROW('Hygiene Data'!H147))="","",OFFSET('Hygiene Data'!$H$11,0,10*ROW('Hygiene Data'!H147)))</f>
        <v/>
      </c>
      <c r="EB153" s="392" t="str">
        <f ca="1">+IF(OFFSET('Hygiene Data'!$H$12,0,10*ROW('Hygiene Data'!H147))="","",OFFSET('Hygiene Data'!$H$12,0,10*ROW('Hygiene Data'!H147)))</f>
        <v/>
      </c>
      <c r="EC153" s="392" t="str">
        <f ca="1">+IF(OFFSET('Hygiene Data'!$H$13,0,10*ROW('Hygiene Data'!H147))="","",OFFSET('Hygiene Data'!$H$13,0,10*ROW('Hygiene Data'!H147)))</f>
        <v/>
      </c>
      <c r="ED153" s="392" t="str">
        <f ca="1">+IF(OFFSET('Hygiene Data'!$I$11,0,10*ROW('Hygiene Data'!I147))="","",OFFSET('Hygiene Data'!$I$11,0,10*ROW('Hygiene Data'!I147)))</f>
        <v/>
      </c>
      <c r="EE153" s="392" t="str">
        <f ca="1">+IF(OFFSET('Hygiene Data'!$I$12,0,10*ROW('Hygiene Data'!I147))="","",OFFSET('Hygiene Data'!$I$12,0,10*ROW('Hygiene Data'!I147)))</f>
        <v/>
      </c>
      <c r="EF153" s="392" t="str">
        <f ca="1">+IF(OFFSET('Hygiene Data'!$I$13,0,10*ROW('Hygiene Data'!I147))="","",OFFSET('Hygiene Data'!$I$13,0,10*ROW('Hygiene Data'!I147)))</f>
        <v/>
      </c>
    </row>
    <row r="154" spans="1:136" x14ac:dyDescent="0.25">
      <c r="A154" s="501" t="str">
        <f ca="1">+IF(OFFSET('Water Data'!$B$2,0,10*ROW('Water Data'!E148))="","",OFFSET('Water Data'!$B$2,0,10*ROW('Water Data'!E148)))</f>
        <v/>
      </c>
      <c r="B154" s="50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8" t="str">
        <f t="shared" ca="1" si="2"/>
        <v/>
      </c>
      <c r="D154" s="52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2" t="str">
        <f ca="1">+IF(OFFSET('Water Data'!$D$27,0,10*ROW('Water Data'!D148))="","",OFFSET('Water Data'!$D$27,0,10*ROW('Water Data'!D148)))</f>
        <v/>
      </c>
      <c r="BT154" s="392" t="str">
        <f ca="1">+IF(OFFSET('Water Data'!$D$28,0,10*ROW('Water Data'!D148))="","",OFFSET('Water Data'!$D$28,0,10*ROW('Water Data'!D148)))</f>
        <v/>
      </c>
      <c r="BU154" s="392" t="str">
        <f ca="1">+IF(OFFSET('Water Data'!$D$29,0,10*ROW('Water Data'!D148))="","",OFFSET('Water Data'!$D$29,0,10*ROW('Water Data'!D148)))</f>
        <v/>
      </c>
      <c r="BV154" s="392" t="str">
        <f ca="1">+IF(OFFSET('Water Data'!$E$27,0,10*ROW('Water Data'!E148))="","",OFFSET('Water Data'!$E$27,0,10*ROW('Water Data'!E148)))</f>
        <v/>
      </c>
      <c r="BW154" s="392" t="str">
        <f ca="1">+IF(OFFSET('Water Data'!$E$28,0,10*ROW('Water Data'!E148))="","",OFFSET('Water Data'!$E$28,0,10*ROW('Water Data'!E148)))</f>
        <v/>
      </c>
      <c r="BX154" s="392" t="str">
        <f ca="1">+IF(OFFSET('Water Data'!$E$29,0,10*ROW('Water Data'!E148))="","",OFFSET('Water Data'!$E$29,0,10*ROW('Water Data'!E148)))</f>
        <v/>
      </c>
      <c r="BY154" s="392" t="str">
        <f ca="1">+IF(OFFSET('Water Data'!$F$27,0,10*ROW('Water Data'!F148))="","",OFFSET('Water Data'!$F$27,0,10*ROW('Water Data'!F148)))</f>
        <v/>
      </c>
      <c r="BZ154" s="392" t="str">
        <f ca="1">+IF(OFFSET('Water Data'!$F$28,0,10*ROW('Water Data'!F148))="","",OFFSET('Water Data'!$F$28,0,10*ROW('Water Data'!F148)))</f>
        <v/>
      </c>
      <c r="CA154" s="392" t="str">
        <f ca="1">+IF(OFFSET('Water Data'!$F$29,0,10*ROW('Water Data'!F148))="","",OFFSET('Water Data'!$F$29,0,10*ROW('Water Data'!F148)))</f>
        <v/>
      </c>
      <c r="CB154" s="392" t="str">
        <f ca="1">+IF(OFFSET('Water Data'!$G$27,0,10*ROW('Water Data'!G148))="","",OFFSET('Water Data'!$G$27,0,10*ROW('Water Data'!G148)))</f>
        <v/>
      </c>
      <c r="CC154" s="392" t="str">
        <f ca="1">+IF(OFFSET('Water Data'!$G$28,0,10*ROW('Water Data'!G148))="","",OFFSET('Water Data'!$G$28,0,10*ROW('Water Data'!G148)))</f>
        <v/>
      </c>
      <c r="CD154" s="392" t="str">
        <f ca="1">+IF(OFFSET('Water Data'!$G$29,0,10*ROW('Water Data'!G148))="","",OFFSET('Water Data'!$G$29,0,10*ROW('Water Data'!G148)))</f>
        <v/>
      </c>
      <c r="CE154" s="392" t="str">
        <f ca="1">+IF(OFFSET('Water Data'!$H$27,0,10*ROW('Water Data'!H148))="","",OFFSET('Water Data'!$H$27,0,10*ROW('Water Data'!H148)))</f>
        <v/>
      </c>
      <c r="CF154" s="392" t="str">
        <f ca="1">+IF(OFFSET('Water Data'!$H$28,0,10*ROW('Water Data'!H148))="","",OFFSET('Water Data'!$H$28,0,10*ROW('Water Data'!H148)))</f>
        <v/>
      </c>
      <c r="CG154" s="392" t="str">
        <f ca="1">+IF(OFFSET('Water Data'!$H$29,0,10*ROW('Water Data'!H148))="","",OFFSET('Water Data'!$H$29,0,10*ROW('Water Data'!H148)))</f>
        <v/>
      </c>
      <c r="CH154" s="392" t="str">
        <f ca="1">+IF(OFFSET('Water Data'!$I$27,0,10*ROW('Water Data'!I148))="","",OFFSET('Water Data'!$I$27,0,10*ROW('Water Data'!I148)))</f>
        <v/>
      </c>
      <c r="CI154" s="392" t="str">
        <f ca="1">+IF(OFFSET('Water Data'!$I$28,0,10*ROW('Water Data'!I148))="","",OFFSET('Water Data'!$I$28,0,10*ROW('Water Data'!I148)))</f>
        <v/>
      </c>
      <c r="CJ154" s="392" t="str">
        <f ca="1">+IF(OFFSET('Water Data'!$I$29,0,10*ROW('Water Data'!I148))="","",OFFSET('Water Data'!$I$29,0,10*ROW('Water Data'!I148)))</f>
        <v/>
      </c>
      <c r="CK154" s="392" t="str">
        <f ca="1">+IF(OFFSET('Sanitation Data'!$D$28,0,10*ROW('Sanitation Data'!D148))="","",OFFSET('Sanitation Data'!$D$28,0,10*ROW('Sanitation Data'!D148)))</f>
        <v/>
      </c>
      <c r="CL154" s="392" t="str">
        <f ca="1">+IF(OFFSET('Sanitation Data'!$D$29,0,10*ROW('Sanitation Data'!D148))="","",OFFSET('Sanitation Data'!$D$29,0,10*ROW('Sanitation Data'!D148)))</f>
        <v/>
      </c>
      <c r="CM154" s="392" t="str">
        <f ca="1">+IF(OFFSET('Sanitation Data'!$D$30,0,10*ROW('Sanitation Data'!D148))="","",OFFSET('Sanitation Data'!$D$30,0,10*ROW('Sanitation Data'!D148)))</f>
        <v/>
      </c>
      <c r="CN154" s="392" t="str">
        <f ca="1">+IF(OFFSET('Sanitation Data'!$D$31,0,10*ROW('Sanitation Data'!D148))="","",OFFSET('Sanitation Data'!$D$31,0,10*ROW('Sanitation Data'!D148)))</f>
        <v/>
      </c>
      <c r="CO154" s="392" t="str">
        <f ca="1">+IF(OFFSET('Sanitation Data'!$D$32,0,10*ROW('Sanitation Data'!D148))="","",OFFSET('Sanitation Data'!$D$32,0,10*ROW('Sanitation Data'!D148)))</f>
        <v/>
      </c>
      <c r="CP154" s="392" t="str">
        <f ca="1">+IF(OFFSET('Sanitation Data'!$E$28,0,10*ROW('Sanitation Data'!E148))="","",OFFSET('Sanitation Data'!$E$28,0,10*ROW('Sanitation Data'!E148)))</f>
        <v/>
      </c>
      <c r="CQ154" s="392" t="str">
        <f ca="1">+IF(OFFSET('Sanitation Data'!$E$29,0,10*ROW('Sanitation Data'!E148))="","",OFFSET('Sanitation Data'!$E$29,0,10*ROW('Sanitation Data'!E148)))</f>
        <v/>
      </c>
      <c r="CR154" s="392" t="str">
        <f ca="1">+IF(OFFSET('Sanitation Data'!$E$30,0,10*ROW('Sanitation Data'!E148))="","",OFFSET('Sanitation Data'!$E$30,0,10*ROW('Sanitation Data'!E148)))</f>
        <v/>
      </c>
      <c r="CS154" s="392" t="str">
        <f ca="1">+IF(OFFSET('Sanitation Data'!$E$31,0,10*ROW('Sanitation Data'!E148))="","",OFFSET('Sanitation Data'!$E$31,0,10*ROW('Sanitation Data'!E148)))</f>
        <v/>
      </c>
      <c r="CT154" s="392" t="str">
        <f ca="1">+IF(OFFSET('Sanitation Data'!$E$32,0,10*ROW('Sanitation Data'!E148))="","",OFFSET('Sanitation Data'!$E$32,0,10*ROW('Sanitation Data'!E148)))</f>
        <v/>
      </c>
      <c r="CU154" s="392" t="str">
        <f ca="1">+IF(OFFSET('Sanitation Data'!$F$28,0,10*ROW('Sanitation Data'!F148))="","",OFFSET('Sanitation Data'!$F$28,0,10*ROW('Sanitation Data'!F148)))</f>
        <v/>
      </c>
      <c r="CV154" s="392" t="str">
        <f ca="1">+IF(OFFSET('Sanitation Data'!$F$29,0,10*ROW('Sanitation Data'!F148))="","",OFFSET('Sanitation Data'!$F$29,0,10*ROW('Sanitation Data'!F148)))</f>
        <v/>
      </c>
      <c r="CW154" s="392" t="str">
        <f ca="1">+IF(OFFSET('Sanitation Data'!$F$30,0,10*ROW('Sanitation Data'!F148))="","",OFFSET('Sanitation Data'!$F$30,0,10*ROW('Sanitation Data'!F148)))</f>
        <v/>
      </c>
      <c r="CX154" s="392" t="str">
        <f ca="1">+IF(OFFSET('Sanitation Data'!$F$31,0,10*ROW('Sanitation Data'!F148))="","",OFFSET('Sanitation Data'!$F$31,0,10*ROW('Sanitation Data'!F148)))</f>
        <v/>
      </c>
      <c r="CY154" s="392" t="str">
        <f ca="1">+IF(OFFSET('Sanitation Data'!$F$32,0,10*ROW('Sanitation Data'!F148))="","",OFFSET('Sanitation Data'!$F$32,0,10*ROW('Sanitation Data'!F148)))</f>
        <v/>
      </c>
      <c r="CZ154" s="392" t="str">
        <f ca="1">+IF(OFFSET('Sanitation Data'!$G$28,0,10*ROW('Sanitation Data'!G148))="","",OFFSET('Sanitation Data'!$G$28,0,10*ROW('Sanitation Data'!G148)))</f>
        <v/>
      </c>
      <c r="DA154" s="392" t="str">
        <f ca="1">+IF(OFFSET('Sanitation Data'!$G$29,0,10*ROW('Sanitation Data'!G148))="","",OFFSET('Sanitation Data'!$G$29,0,10*ROW('Sanitation Data'!G148)))</f>
        <v/>
      </c>
      <c r="DB154" s="392" t="str">
        <f ca="1">+IF(OFFSET('Sanitation Data'!$G$30,0,10*ROW('Sanitation Data'!G148))="","",OFFSET('Sanitation Data'!$G$30,0,10*ROW('Sanitation Data'!G148)))</f>
        <v/>
      </c>
      <c r="DC154" s="392" t="str">
        <f ca="1">+IF(OFFSET('Sanitation Data'!$G$31,0,10*ROW('Sanitation Data'!G148))="","",OFFSET('Sanitation Data'!$G$31,0,10*ROW('Sanitation Data'!G148)))</f>
        <v/>
      </c>
      <c r="DD154" s="392" t="str">
        <f ca="1">+IF(OFFSET('Sanitation Data'!$G$32,0,10*ROW('Sanitation Data'!G148))="","",OFFSET('Sanitation Data'!$G$32,0,10*ROW('Sanitation Data'!G148)))</f>
        <v/>
      </c>
      <c r="DE154" s="392" t="str">
        <f ca="1">+IF(OFFSET('Sanitation Data'!$H$28,0,10*ROW('Sanitation Data'!H148))="","",OFFSET('Sanitation Data'!$H$28,0,10*ROW('Sanitation Data'!H148)))</f>
        <v/>
      </c>
      <c r="DF154" s="392" t="str">
        <f ca="1">+IF(OFFSET('Sanitation Data'!$H$29,0,10*ROW('Sanitation Data'!H148))="","",OFFSET('Sanitation Data'!$H$29,0,10*ROW('Sanitation Data'!H148)))</f>
        <v/>
      </c>
      <c r="DG154" s="392" t="str">
        <f ca="1">+IF(OFFSET('Sanitation Data'!$H$30,0,10*ROW('Sanitation Data'!H148))="","",OFFSET('Sanitation Data'!$H$30,0,10*ROW('Sanitation Data'!H148)))</f>
        <v/>
      </c>
      <c r="DH154" s="392" t="str">
        <f ca="1">+IF(OFFSET('Sanitation Data'!$H$31,0,10*ROW('Sanitation Data'!H148))="","",OFFSET('Sanitation Data'!$H$31,0,10*ROW('Sanitation Data'!H148)))</f>
        <v/>
      </c>
      <c r="DI154" s="392" t="str">
        <f ca="1">+IF(OFFSET('Sanitation Data'!$H$32,0,10*ROW('Sanitation Data'!H148))="","",OFFSET('Sanitation Data'!$H$32,0,10*ROW('Sanitation Data'!H148)))</f>
        <v/>
      </c>
      <c r="DJ154" s="392" t="str">
        <f ca="1">+IF(OFFSET('Sanitation Data'!$I$28,0,10*ROW('Sanitation Data'!I148))="","",OFFSET('Sanitation Data'!$I$28,0,10*ROW('Sanitation Data'!I148)))</f>
        <v/>
      </c>
      <c r="DK154" s="392" t="str">
        <f ca="1">+IF(OFFSET('Sanitation Data'!$I$29,0,10*ROW('Sanitation Data'!I148))="","",OFFSET('Sanitation Data'!$I$29,0,10*ROW('Sanitation Data'!I148)))</f>
        <v/>
      </c>
      <c r="DL154" s="392" t="str">
        <f ca="1">+IF(OFFSET('Sanitation Data'!$I$30,0,10*ROW('Sanitation Data'!I148))="","",OFFSET('Sanitation Data'!$I$30,0,10*ROW('Sanitation Data'!I148)))</f>
        <v/>
      </c>
      <c r="DM154" s="392" t="str">
        <f ca="1">+IF(OFFSET('Sanitation Data'!$I$31,0,10*ROW('Sanitation Data'!I148))="","",OFFSET('Sanitation Data'!$I$31,0,10*ROW('Sanitation Data'!I148)))</f>
        <v/>
      </c>
      <c r="DN154" s="392" t="str">
        <f ca="1">+IF(OFFSET('Sanitation Data'!$I$32,0,10*ROW('Sanitation Data'!I148))="","",OFFSET('Sanitation Data'!$I$32,0,10*ROW('Sanitation Data'!I148)))</f>
        <v/>
      </c>
      <c r="DO154" s="392" t="str">
        <f ca="1">+IF(OFFSET('Hygiene Data'!$D$11,0,10*ROW('Hygiene Data'!D148))="","",OFFSET('Hygiene Data'!$D$11,0,10*ROW('Hygiene Data'!D148)))</f>
        <v/>
      </c>
      <c r="DP154" s="392" t="str">
        <f ca="1">+IF(OFFSET('Hygiene Data'!$D$12,0,10*ROW('Hygiene Data'!D148))="","",OFFSET('Hygiene Data'!$D$12,0,10*ROW('Hygiene Data'!D148)))</f>
        <v/>
      </c>
      <c r="DQ154" s="392" t="str">
        <f ca="1">+IF(OFFSET('Hygiene Data'!$D$13,0,10*ROW('Hygiene Data'!D148))="","",OFFSET('Hygiene Data'!$D$13,0,10*ROW('Hygiene Data'!D148)))</f>
        <v/>
      </c>
      <c r="DR154" s="392" t="str">
        <f ca="1">+IF(OFFSET('Hygiene Data'!$E$11,0,10*ROW('Hygiene Data'!E148))="","",OFFSET('Hygiene Data'!$E$11,0,10*ROW('Hygiene Data'!E148)))</f>
        <v/>
      </c>
      <c r="DS154" s="392" t="str">
        <f ca="1">+IF(OFFSET('Hygiene Data'!$E$12,0,10*ROW('Hygiene Data'!E148))="","",OFFSET('Hygiene Data'!$E$12,0,10*ROW('Hygiene Data'!E148)))</f>
        <v/>
      </c>
      <c r="DT154" s="392" t="str">
        <f ca="1">+IF(OFFSET('Hygiene Data'!$E$13,0,10*ROW('Hygiene Data'!E148))="","",OFFSET('Hygiene Data'!$E$13,0,10*ROW('Hygiene Data'!E148)))</f>
        <v/>
      </c>
      <c r="DU154" s="392" t="str">
        <f ca="1">+IF(OFFSET('Hygiene Data'!$F$11,0,10*ROW('Hygiene Data'!F148))="","",OFFSET('Hygiene Data'!$F$11,0,10*ROW('Hygiene Data'!F148)))</f>
        <v/>
      </c>
      <c r="DV154" s="392" t="str">
        <f ca="1">+IF(OFFSET('Hygiene Data'!$F$12,0,10*ROW('Hygiene Data'!F148))="","",OFFSET('Hygiene Data'!$F$12,0,10*ROW('Hygiene Data'!F148)))</f>
        <v/>
      </c>
      <c r="DW154" s="392" t="str">
        <f ca="1">+IF(OFFSET('Hygiene Data'!$F$13,0,10*ROW('Hygiene Data'!F148))="","",OFFSET('Hygiene Data'!$F$13,0,10*ROW('Hygiene Data'!F148)))</f>
        <v/>
      </c>
      <c r="DX154" s="392" t="str">
        <f ca="1">+IF(OFFSET('Hygiene Data'!$G$11,0,10*ROW('Hygiene Data'!G148))="","",OFFSET('Hygiene Data'!$G$11,0,10*ROW('Hygiene Data'!G148)))</f>
        <v/>
      </c>
      <c r="DY154" s="392" t="str">
        <f ca="1">+IF(OFFSET('Hygiene Data'!$G$12,0,10*ROW('Hygiene Data'!G148))="","",OFFSET('Hygiene Data'!$G$12,0,10*ROW('Hygiene Data'!G148)))</f>
        <v/>
      </c>
      <c r="DZ154" s="392" t="str">
        <f ca="1">+IF(OFFSET('Hygiene Data'!$G$13,0,10*ROW('Hygiene Data'!G148))="","",OFFSET('Hygiene Data'!$G$13,0,10*ROW('Hygiene Data'!G148)))</f>
        <v/>
      </c>
      <c r="EA154" s="392" t="str">
        <f ca="1">+IF(OFFSET('Hygiene Data'!$H$11,0,10*ROW('Hygiene Data'!H148))="","",OFFSET('Hygiene Data'!$H$11,0,10*ROW('Hygiene Data'!H148)))</f>
        <v/>
      </c>
      <c r="EB154" s="392" t="str">
        <f ca="1">+IF(OFFSET('Hygiene Data'!$H$12,0,10*ROW('Hygiene Data'!H148))="","",OFFSET('Hygiene Data'!$H$12,0,10*ROW('Hygiene Data'!H148)))</f>
        <v/>
      </c>
      <c r="EC154" s="392" t="str">
        <f ca="1">+IF(OFFSET('Hygiene Data'!$H$13,0,10*ROW('Hygiene Data'!H148))="","",OFFSET('Hygiene Data'!$H$13,0,10*ROW('Hygiene Data'!H148)))</f>
        <v/>
      </c>
      <c r="ED154" s="392" t="str">
        <f ca="1">+IF(OFFSET('Hygiene Data'!$I$11,0,10*ROW('Hygiene Data'!I148))="","",OFFSET('Hygiene Data'!$I$11,0,10*ROW('Hygiene Data'!I148)))</f>
        <v/>
      </c>
      <c r="EE154" s="392" t="str">
        <f ca="1">+IF(OFFSET('Hygiene Data'!$I$12,0,10*ROW('Hygiene Data'!I148))="","",OFFSET('Hygiene Data'!$I$12,0,10*ROW('Hygiene Data'!I148)))</f>
        <v/>
      </c>
      <c r="EF154" s="392" t="str">
        <f ca="1">+IF(OFFSET('Hygiene Data'!$I$13,0,10*ROW('Hygiene Data'!I148))="","",OFFSET('Hygiene Data'!$I$13,0,10*ROW('Hygiene Data'!I148)))</f>
        <v/>
      </c>
    </row>
    <row r="155" spans="1:136" x14ac:dyDescent="0.25">
      <c r="A155" s="501" t="str">
        <f ca="1">+IF(OFFSET('Water Data'!$B$2,0,10*ROW('Water Data'!E149))="","",OFFSET('Water Data'!$B$2,0,10*ROW('Water Data'!E149)))</f>
        <v/>
      </c>
      <c r="B155" s="50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8" t="str">
        <f t="shared" ca="1" si="2"/>
        <v/>
      </c>
      <c r="D155" s="52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2" t="str">
        <f ca="1">+IF(OFFSET('Water Data'!$D$27,0,10*ROW('Water Data'!D149))="","",OFFSET('Water Data'!$D$27,0,10*ROW('Water Data'!D149)))</f>
        <v/>
      </c>
      <c r="BT155" s="392" t="str">
        <f ca="1">+IF(OFFSET('Water Data'!$D$28,0,10*ROW('Water Data'!D149))="","",OFFSET('Water Data'!$D$28,0,10*ROW('Water Data'!D149)))</f>
        <v/>
      </c>
      <c r="BU155" s="392" t="str">
        <f ca="1">+IF(OFFSET('Water Data'!$D$29,0,10*ROW('Water Data'!D149))="","",OFFSET('Water Data'!$D$29,0,10*ROW('Water Data'!D149)))</f>
        <v/>
      </c>
      <c r="BV155" s="392" t="str">
        <f ca="1">+IF(OFFSET('Water Data'!$E$27,0,10*ROW('Water Data'!E149))="","",OFFSET('Water Data'!$E$27,0,10*ROW('Water Data'!E149)))</f>
        <v/>
      </c>
      <c r="BW155" s="392" t="str">
        <f ca="1">+IF(OFFSET('Water Data'!$E$28,0,10*ROW('Water Data'!E149))="","",OFFSET('Water Data'!$E$28,0,10*ROW('Water Data'!E149)))</f>
        <v/>
      </c>
      <c r="BX155" s="392" t="str">
        <f ca="1">+IF(OFFSET('Water Data'!$E$29,0,10*ROW('Water Data'!E149))="","",OFFSET('Water Data'!$E$29,0,10*ROW('Water Data'!E149)))</f>
        <v/>
      </c>
      <c r="BY155" s="392" t="str">
        <f ca="1">+IF(OFFSET('Water Data'!$F$27,0,10*ROW('Water Data'!F149))="","",OFFSET('Water Data'!$F$27,0,10*ROW('Water Data'!F149)))</f>
        <v/>
      </c>
      <c r="BZ155" s="392" t="str">
        <f ca="1">+IF(OFFSET('Water Data'!$F$28,0,10*ROW('Water Data'!F149))="","",OFFSET('Water Data'!$F$28,0,10*ROW('Water Data'!F149)))</f>
        <v/>
      </c>
      <c r="CA155" s="392" t="str">
        <f ca="1">+IF(OFFSET('Water Data'!$F$29,0,10*ROW('Water Data'!F149))="","",OFFSET('Water Data'!$F$29,0,10*ROW('Water Data'!F149)))</f>
        <v/>
      </c>
      <c r="CB155" s="392" t="str">
        <f ca="1">+IF(OFFSET('Water Data'!$G$27,0,10*ROW('Water Data'!G149))="","",OFFSET('Water Data'!$G$27,0,10*ROW('Water Data'!G149)))</f>
        <v/>
      </c>
      <c r="CC155" s="392" t="str">
        <f ca="1">+IF(OFFSET('Water Data'!$G$28,0,10*ROW('Water Data'!G149))="","",OFFSET('Water Data'!$G$28,0,10*ROW('Water Data'!G149)))</f>
        <v/>
      </c>
      <c r="CD155" s="392" t="str">
        <f ca="1">+IF(OFFSET('Water Data'!$G$29,0,10*ROW('Water Data'!G149))="","",OFFSET('Water Data'!$G$29,0,10*ROW('Water Data'!G149)))</f>
        <v/>
      </c>
      <c r="CE155" s="392" t="str">
        <f ca="1">+IF(OFFSET('Water Data'!$H$27,0,10*ROW('Water Data'!H149))="","",OFFSET('Water Data'!$H$27,0,10*ROW('Water Data'!H149)))</f>
        <v/>
      </c>
      <c r="CF155" s="392" t="str">
        <f ca="1">+IF(OFFSET('Water Data'!$H$28,0,10*ROW('Water Data'!H149))="","",OFFSET('Water Data'!$H$28,0,10*ROW('Water Data'!H149)))</f>
        <v/>
      </c>
      <c r="CG155" s="392" t="str">
        <f ca="1">+IF(OFFSET('Water Data'!$H$29,0,10*ROW('Water Data'!H149))="","",OFFSET('Water Data'!$H$29,0,10*ROW('Water Data'!H149)))</f>
        <v/>
      </c>
      <c r="CH155" s="392" t="str">
        <f ca="1">+IF(OFFSET('Water Data'!$I$27,0,10*ROW('Water Data'!I149))="","",OFFSET('Water Data'!$I$27,0,10*ROW('Water Data'!I149)))</f>
        <v/>
      </c>
      <c r="CI155" s="392" t="str">
        <f ca="1">+IF(OFFSET('Water Data'!$I$28,0,10*ROW('Water Data'!I149))="","",OFFSET('Water Data'!$I$28,0,10*ROW('Water Data'!I149)))</f>
        <v/>
      </c>
      <c r="CJ155" s="392" t="str">
        <f ca="1">+IF(OFFSET('Water Data'!$I$29,0,10*ROW('Water Data'!I149))="","",OFFSET('Water Data'!$I$29,0,10*ROW('Water Data'!I149)))</f>
        <v/>
      </c>
      <c r="CK155" s="392" t="str">
        <f ca="1">+IF(OFFSET('Sanitation Data'!$D$28,0,10*ROW('Sanitation Data'!D149))="","",OFFSET('Sanitation Data'!$D$28,0,10*ROW('Sanitation Data'!D149)))</f>
        <v/>
      </c>
      <c r="CL155" s="392" t="str">
        <f ca="1">+IF(OFFSET('Sanitation Data'!$D$29,0,10*ROW('Sanitation Data'!D149))="","",OFFSET('Sanitation Data'!$D$29,0,10*ROW('Sanitation Data'!D149)))</f>
        <v/>
      </c>
      <c r="CM155" s="392" t="str">
        <f ca="1">+IF(OFFSET('Sanitation Data'!$D$30,0,10*ROW('Sanitation Data'!D149))="","",OFFSET('Sanitation Data'!$D$30,0,10*ROW('Sanitation Data'!D149)))</f>
        <v/>
      </c>
      <c r="CN155" s="392" t="str">
        <f ca="1">+IF(OFFSET('Sanitation Data'!$D$31,0,10*ROW('Sanitation Data'!D149))="","",OFFSET('Sanitation Data'!$D$31,0,10*ROW('Sanitation Data'!D149)))</f>
        <v/>
      </c>
      <c r="CO155" s="392" t="str">
        <f ca="1">+IF(OFFSET('Sanitation Data'!$D$32,0,10*ROW('Sanitation Data'!D149))="","",OFFSET('Sanitation Data'!$D$32,0,10*ROW('Sanitation Data'!D149)))</f>
        <v/>
      </c>
      <c r="CP155" s="392" t="str">
        <f ca="1">+IF(OFFSET('Sanitation Data'!$E$28,0,10*ROW('Sanitation Data'!E149))="","",OFFSET('Sanitation Data'!$E$28,0,10*ROW('Sanitation Data'!E149)))</f>
        <v/>
      </c>
      <c r="CQ155" s="392" t="str">
        <f ca="1">+IF(OFFSET('Sanitation Data'!$E$29,0,10*ROW('Sanitation Data'!E149))="","",OFFSET('Sanitation Data'!$E$29,0,10*ROW('Sanitation Data'!E149)))</f>
        <v/>
      </c>
      <c r="CR155" s="392" t="str">
        <f ca="1">+IF(OFFSET('Sanitation Data'!$E$30,0,10*ROW('Sanitation Data'!E149))="","",OFFSET('Sanitation Data'!$E$30,0,10*ROW('Sanitation Data'!E149)))</f>
        <v/>
      </c>
      <c r="CS155" s="392" t="str">
        <f ca="1">+IF(OFFSET('Sanitation Data'!$E$31,0,10*ROW('Sanitation Data'!E149))="","",OFFSET('Sanitation Data'!$E$31,0,10*ROW('Sanitation Data'!E149)))</f>
        <v/>
      </c>
      <c r="CT155" s="392" t="str">
        <f ca="1">+IF(OFFSET('Sanitation Data'!$E$32,0,10*ROW('Sanitation Data'!E149))="","",OFFSET('Sanitation Data'!$E$32,0,10*ROW('Sanitation Data'!E149)))</f>
        <v/>
      </c>
      <c r="CU155" s="392" t="str">
        <f ca="1">+IF(OFFSET('Sanitation Data'!$F$28,0,10*ROW('Sanitation Data'!F149))="","",OFFSET('Sanitation Data'!$F$28,0,10*ROW('Sanitation Data'!F149)))</f>
        <v/>
      </c>
      <c r="CV155" s="392" t="str">
        <f ca="1">+IF(OFFSET('Sanitation Data'!$F$29,0,10*ROW('Sanitation Data'!F149))="","",OFFSET('Sanitation Data'!$F$29,0,10*ROW('Sanitation Data'!F149)))</f>
        <v/>
      </c>
      <c r="CW155" s="392" t="str">
        <f ca="1">+IF(OFFSET('Sanitation Data'!$F$30,0,10*ROW('Sanitation Data'!F149))="","",OFFSET('Sanitation Data'!$F$30,0,10*ROW('Sanitation Data'!F149)))</f>
        <v/>
      </c>
      <c r="CX155" s="392" t="str">
        <f ca="1">+IF(OFFSET('Sanitation Data'!$F$31,0,10*ROW('Sanitation Data'!F149))="","",OFFSET('Sanitation Data'!$F$31,0,10*ROW('Sanitation Data'!F149)))</f>
        <v/>
      </c>
      <c r="CY155" s="392" t="str">
        <f ca="1">+IF(OFFSET('Sanitation Data'!$F$32,0,10*ROW('Sanitation Data'!F149))="","",OFFSET('Sanitation Data'!$F$32,0,10*ROW('Sanitation Data'!F149)))</f>
        <v/>
      </c>
      <c r="CZ155" s="392" t="str">
        <f ca="1">+IF(OFFSET('Sanitation Data'!$G$28,0,10*ROW('Sanitation Data'!G149))="","",OFFSET('Sanitation Data'!$G$28,0,10*ROW('Sanitation Data'!G149)))</f>
        <v/>
      </c>
      <c r="DA155" s="392" t="str">
        <f ca="1">+IF(OFFSET('Sanitation Data'!$G$29,0,10*ROW('Sanitation Data'!G149))="","",OFFSET('Sanitation Data'!$G$29,0,10*ROW('Sanitation Data'!G149)))</f>
        <v/>
      </c>
      <c r="DB155" s="392" t="str">
        <f ca="1">+IF(OFFSET('Sanitation Data'!$G$30,0,10*ROW('Sanitation Data'!G149))="","",OFFSET('Sanitation Data'!$G$30,0,10*ROW('Sanitation Data'!G149)))</f>
        <v/>
      </c>
      <c r="DC155" s="392" t="str">
        <f ca="1">+IF(OFFSET('Sanitation Data'!$G$31,0,10*ROW('Sanitation Data'!G149))="","",OFFSET('Sanitation Data'!$G$31,0,10*ROW('Sanitation Data'!G149)))</f>
        <v/>
      </c>
      <c r="DD155" s="392" t="str">
        <f ca="1">+IF(OFFSET('Sanitation Data'!$G$32,0,10*ROW('Sanitation Data'!G149))="","",OFFSET('Sanitation Data'!$G$32,0,10*ROW('Sanitation Data'!G149)))</f>
        <v/>
      </c>
      <c r="DE155" s="392" t="str">
        <f ca="1">+IF(OFFSET('Sanitation Data'!$H$28,0,10*ROW('Sanitation Data'!H149))="","",OFFSET('Sanitation Data'!$H$28,0,10*ROW('Sanitation Data'!H149)))</f>
        <v/>
      </c>
      <c r="DF155" s="392" t="str">
        <f ca="1">+IF(OFFSET('Sanitation Data'!$H$29,0,10*ROW('Sanitation Data'!H149))="","",OFFSET('Sanitation Data'!$H$29,0,10*ROW('Sanitation Data'!H149)))</f>
        <v/>
      </c>
      <c r="DG155" s="392" t="str">
        <f ca="1">+IF(OFFSET('Sanitation Data'!$H$30,0,10*ROW('Sanitation Data'!H149))="","",OFFSET('Sanitation Data'!$H$30,0,10*ROW('Sanitation Data'!H149)))</f>
        <v/>
      </c>
      <c r="DH155" s="392" t="str">
        <f ca="1">+IF(OFFSET('Sanitation Data'!$H$31,0,10*ROW('Sanitation Data'!H149))="","",OFFSET('Sanitation Data'!$H$31,0,10*ROW('Sanitation Data'!H149)))</f>
        <v/>
      </c>
      <c r="DI155" s="392" t="str">
        <f ca="1">+IF(OFFSET('Sanitation Data'!$H$32,0,10*ROW('Sanitation Data'!H149))="","",OFFSET('Sanitation Data'!$H$32,0,10*ROW('Sanitation Data'!H149)))</f>
        <v/>
      </c>
      <c r="DJ155" s="392" t="str">
        <f ca="1">+IF(OFFSET('Sanitation Data'!$I$28,0,10*ROW('Sanitation Data'!I149))="","",OFFSET('Sanitation Data'!$I$28,0,10*ROW('Sanitation Data'!I149)))</f>
        <v/>
      </c>
      <c r="DK155" s="392" t="str">
        <f ca="1">+IF(OFFSET('Sanitation Data'!$I$29,0,10*ROW('Sanitation Data'!I149))="","",OFFSET('Sanitation Data'!$I$29,0,10*ROW('Sanitation Data'!I149)))</f>
        <v/>
      </c>
      <c r="DL155" s="392" t="str">
        <f ca="1">+IF(OFFSET('Sanitation Data'!$I$30,0,10*ROW('Sanitation Data'!I149))="","",OFFSET('Sanitation Data'!$I$30,0,10*ROW('Sanitation Data'!I149)))</f>
        <v/>
      </c>
      <c r="DM155" s="392" t="str">
        <f ca="1">+IF(OFFSET('Sanitation Data'!$I$31,0,10*ROW('Sanitation Data'!I149))="","",OFFSET('Sanitation Data'!$I$31,0,10*ROW('Sanitation Data'!I149)))</f>
        <v/>
      </c>
      <c r="DN155" s="392" t="str">
        <f ca="1">+IF(OFFSET('Sanitation Data'!$I$32,0,10*ROW('Sanitation Data'!I149))="","",OFFSET('Sanitation Data'!$I$32,0,10*ROW('Sanitation Data'!I149)))</f>
        <v/>
      </c>
      <c r="DO155" s="392" t="str">
        <f ca="1">+IF(OFFSET('Hygiene Data'!$D$11,0,10*ROW('Hygiene Data'!D149))="","",OFFSET('Hygiene Data'!$D$11,0,10*ROW('Hygiene Data'!D149)))</f>
        <v/>
      </c>
      <c r="DP155" s="392" t="str">
        <f ca="1">+IF(OFFSET('Hygiene Data'!$D$12,0,10*ROW('Hygiene Data'!D149))="","",OFFSET('Hygiene Data'!$D$12,0,10*ROW('Hygiene Data'!D149)))</f>
        <v/>
      </c>
      <c r="DQ155" s="392" t="str">
        <f ca="1">+IF(OFFSET('Hygiene Data'!$D$13,0,10*ROW('Hygiene Data'!D149))="","",OFFSET('Hygiene Data'!$D$13,0,10*ROW('Hygiene Data'!D149)))</f>
        <v/>
      </c>
      <c r="DR155" s="392" t="str">
        <f ca="1">+IF(OFFSET('Hygiene Data'!$E$11,0,10*ROW('Hygiene Data'!E149))="","",OFFSET('Hygiene Data'!$E$11,0,10*ROW('Hygiene Data'!E149)))</f>
        <v/>
      </c>
      <c r="DS155" s="392" t="str">
        <f ca="1">+IF(OFFSET('Hygiene Data'!$E$12,0,10*ROW('Hygiene Data'!E149))="","",OFFSET('Hygiene Data'!$E$12,0,10*ROW('Hygiene Data'!E149)))</f>
        <v/>
      </c>
      <c r="DT155" s="392" t="str">
        <f ca="1">+IF(OFFSET('Hygiene Data'!$E$13,0,10*ROW('Hygiene Data'!E149))="","",OFFSET('Hygiene Data'!$E$13,0,10*ROW('Hygiene Data'!E149)))</f>
        <v/>
      </c>
      <c r="DU155" s="392" t="str">
        <f ca="1">+IF(OFFSET('Hygiene Data'!$F$11,0,10*ROW('Hygiene Data'!F149))="","",OFFSET('Hygiene Data'!$F$11,0,10*ROW('Hygiene Data'!F149)))</f>
        <v/>
      </c>
      <c r="DV155" s="392" t="str">
        <f ca="1">+IF(OFFSET('Hygiene Data'!$F$12,0,10*ROW('Hygiene Data'!F149))="","",OFFSET('Hygiene Data'!$F$12,0,10*ROW('Hygiene Data'!F149)))</f>
        <v/>
      </c>
      <c r="DW155" s="392" t="str">
        <f ca="1">+IF(OFFSET('Hygiene Data'!$F$13,0,10*ROW('Hygiene Data'!F149))="","",OFFSET('Hygiene Data'!$F$13,0,10*ROW('Hygiene Data'!F149)))</f>
        <v/>
      </c>
      <c r="DX155" s="392" t="str">
        <f ca="1">+IF(OFFSET('Hygiene Data'!$G$11,0,10*ROW('Hygiene Data'!G149))="","",OFFSET('Hygiene Data'!$G$11,0,10*ROW('Hygiene Data'!G149)))</f>
        <v/>
      </c>
      <c r="DY155" s="392" t="str">
        <f ca="1">+IF(OFFSET('Hygiene Data'!$G$12,0,10*ROW('Hygiene Data'!G149))="","",OFFSET('Hygiene Data'!$G$12,0,10*ROW('Hygiene Data'!G149)))</f>
        <v/>
      </c>
      <c r="DZ155" s="392" t="str">
        <f ca="1">+IF(OFFSET('Hygiene Data'!$G$13,0,10*ROW('Hygiene Data'!G149))="","",OFFSET('Hygiene Data'!$G$13,0,10*ROW('Hygiene Data'!G149)))</f>
        <v/>
      </c>
      <c r="EA155" s="392" t="str">
        <f ca="1">+IF(OFFSET('Hygiene Data'!$H$11,0,10*ROW('Hygiene Data'!H149))="","",OFFSET('Hygiene Data'!$H$11,0,10*ROW('Hygiene Data'!H149)))</f>
        <v/>
      </c>
      <c r="EB155" s="392" t="str">
        <f ca="1">+IF(OFFSET('Hygiene Data'!$H$12,0,10*ROW('Hygiene Data'!H149))="","",OFFSET('Hygiene Data'!$H$12,0,10*ROW('Hygiene Data'!H149)))</f>
        <v/>
      </c>
      <c r="EC155" s="392" t="str">
        <f ca="1">+IF(OFFSET('Hygiene Data'!$H$13,0,10*ROW('Hygiene Data'!H149))="","",OFFSET('Hygiene Data'!$H$13,0,10*ROW('Hygiene Data'!H149)))</f>
        <v/>
      </c>
      <c r="ED155" s="392" t="str">
        <f ca="1">+IF(OFFSET('Hygiene Data'!$I$11,0,10*ROW('Hygiene Data'!I149))="","",OFFSET('Hygiene Data'!$I$11,0,10*ROW('Hygiene Data'!I149)))</f>
        <v/>
      </c>
      <c r="EE155" s="392" t="str">
        <f ca="1">+IF(OFFSET('Hygiene Data'!$I$12,0,10*ROW('Hygiene Data'!I149))="","",OFFSET('Hygiene Data'!$I$12,0,10*ROW('Hygiene Data'!I149)))</f>
        <v/>
      </c>
      <c r="EF155" s="392" t="str">
        <f ca="1">+IF(OFFSET('Hygiene Data'!$I$13,0,10*ROW('Hygiene Data'!I149))="","",OFFSET('Hygiene Data'!$I$13,0,10*ROW('Hygiene Data'!I149)))</f>
        <v/>
      </c>
    </row>
    <row r="156" spans="1:136" x14ac:dyDescent="0.25">
      <c r="A156" s="501" t="str">
        <f ca="1">+IF(OFFSET('Water Data'!$B$2,0,10*ROW('Water Data'!E150))="","",OFFSET('Water Data'!$B$2,0,10*ROW('Water Data'!E150)))</f>
        <v/>
      </c>
      <c r="B156" s="50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8" t="str">
        <f t="shared" ca="1" si="2"/>
        <v/>
      </c>
      <c r="D156" s="52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2" t="str">
        <f ca="1">+IF(OFFSET('Water Data'!$D$27,0,10*ROW('Water Data'!D150))="","",OFFSET('Water Data'!$D$27,0,10*ROW('Water Data'!D150)))</f>
        <v/>
      </c>
      <c r="BT156" s="392" t="str">
        <f ca="1">+IF(OFFSET('Water Data'!$D$28,0,10*ROW('Water Data'!D150))="","",OFFSET('Water Data'!$D$28,0,10*ROW('Water Data'!D150)))</f>
        <v/>
      </c>
      <c r="BU156" s="392" t="str">
        <f ca="1">+IF(OFFSET('Water Data'!$D$29,0,10*ROW('Water Data'!D150))="","",OFFSET('Water Data'!$D$29,0,10*ROW('Water Data'!D150)))</f>
        <v/>
      </c>
      <c r="BV156" s="392" t="str">
        <f ca="1">+IF(OFFSET('Water Data'!$E$27,0,10*ROW('Water Data'!E150))="","",OFFSET('Water Data'!$E$27,0,10*ROW('Water Data'!E150)))</f>
        <v/>
      </c>
      <c r="BW156" s="392" t="str">
        <f ca="1">+IF(OFFSET('Water Data'!$E$28,0,10*ROW('Water Data'!E150))="","",OFFSET('Water Data'!$E$28,0,10*ROW('Water Data'!E150)))</f>
        <v/>
      </c>
      <c r="BX156" s="392" t="str">
        <f ca="1">+IF(OFFSET('Water Data'!$E$29,0,10*ROW('Water Data'!E150))="","",OFFSET('Water Data'!$E$29,0,10*ROW('Water Data'!E150)))</f>
        <v/>
      </c>
      <c r="BY156" s="392" t="str">
        <f ca="1">+IF(OFFSET('Water Data'!$F$27,0,10*ROW('Water Data'!F150))="","",OFFSET('Water Data'!$F$27,0,10*ROW('Water Data'!F150)))</f>
        <v/>
      </c>
      <c r="BZ156" s="392" t="str">
        <f ca="1">+IF(OFFSET('Water Data'!$F$28,0,10*ROW('Water Data'!F150))="","",OFFSET('Water Data'!$F$28,0,10*ROW('Water Data'!F150)))</f>
        <v/>
      </c>
      <c r="CA156" s="392" t="str">
        <f ca="1">+IF(OFFSET('Water Data'!$F$29,0,10*ROW('Water Data'!F150))="","",OFFSET('Water Data'!$F$29,0,10*ROW('Water Data'!F150)))</f>
        <v/>
      </c>
      <c r="CB156" s="392" t="str">
        <f ca="1">+IF(OFFSET('Water Data'!$G$27,0,10*ROW('Water Data'!G150))="","",OFFSET('Water Data'!$G$27,0,10*ROW('Water Data'!G150)))</f>
        <v/>
      </c>
      <c r="CC156" s="392" t="str">
        <f ca="1">+IF(OFFSET('Water Data'!$G$28,0,10*ROW('Water Data'!G150))="","",OFFSET('Water Data'!$G$28,0,10*ROW('Water Data'!G150)))</f>
        <v/>
      </c>
      <c r="CD156" s="392" t="str">
        <f ca="1">+IF(OFFSET('Water Data'!$G$29,0,10*ROW('Water Data'!G150))="","",OFFSET('Water Data'!$G$29,0,10*ROW('Water Data'!G150)))</f>
        <v/>
      </c>
      <c r="CE156" s="392" t="str">
        <f ca="1">+IF(OFFSET('Water Data'!$H$27,0,10*ROW('Water Data'!H150))="","",OFFSET('Water Data'!$H$27,0,10*ROW('Water Data'!H150)))</f>
        <v/>
      </c>
      <c r="CF156" s="392" t="str">
        <f ca="1">+IF(OFFSET('Water Data'!$H$28,0,10*ROW('Water Data'!H150))="","",OFFSET('Water Data'!$H$28,0,10*ROW('Water Data'!H150)))</f>
        <v/>
      </c>
      <c r="CG156" s="392" t="str">
        <f ca="1">+IF(OFFSET('Water Data'!$H$29,0,10*ROW('Water Data'!H150))="","",OFFSET('Water Data'!$H$29,0,10*ROW('Water Data'!H150)))</f>
        <v/>
      </c>
      <c r="CH156" s="392" t="str">
        <f ca="1">+IF(OFFSET('Water Data'!$I$27,0,10*ROW('Water Data'!I150))="","",OFFSET('Water Data'!$I$27,0,10*ROW('Water Data'!I150)))</f>
        <v/>
      </c>
      <c r="CI156" s="392" t="str">
        <f ca="1">+IF(OFFSET('Water Data'!$I$28,0,10*ROW('Water Data'!I150))="","",OFFSET('Water Data'!$I$28,0,10*ROW('Water Data'!I150)))</f>
        <v/>
      </c>
      <c r="CJ156" s="392" t="str">
        <f ca="1">+IF(OFFSET('Water Data'!$I$29,0,10*ROW('Water Data'!I150))="","",OFFSET('Water Data'!$I$29,0,10*ROW('Water Data'!I150)))</f>
        <v/>
      </c>
      <c r="CK156" s="392" t="str">
        <f ca="1">+IF(OFFSET('Sanitation Data'!$D$28,0,10*ROW('Sanitation Data'!D150))="","",OFFSET('Sanitation Data'!$D$28,0,10*ROW('Sanitation Data'!D150)))</f>
        <v/>
      </c>
      <c r="CL156" s="392" t="str">
        <f ca="1">+IF(OFFSET('Sanitation Data'!$D$29,0,10*ROW('Sanitation Data'!D150))="","",OFFSET('Sanitation Data'!$D$29,0,10*ROW('Sanitation Data'!D150)))</f>
        <v/>
      </c>
      <c r="CM156" s="392" t="str">
        <f ca="1">+IF(OFFSET('Sanitation Data'!$D$30,0,10*ROW('Sanitation Data'!D150))="","",OFFSET('Sanitation Data'!$D$30,0,10*ROW('Sanitation Data'!D150)))</f>
        <v/>
      </c>
      <c r="CN156" s="392" t="str">
        <f ca="1">+IF(OFFSET('Sanitation Data'!$D$31,0,10*ROW('Sanitation Data'!D150))="","",OFFSET('Sanitation Data'!$D$31,0,10*ROW('Sanitation Data'!D150)))</f>
        <v/>
      </c>
      <c r="CO156" s="392" t="str">
        <f ca="1">+IF(OFFSET('Sanitation Data'!$D$32,0,10*ROW('Sanitation Data'!D150))="","",OFFSET('Sanitation Data'!$D$32,0,10*ROW('Sanitation Data'!D150)))</f>
        <v/>
      </c>
      <c r="CP156" s="392" t="str">
        <f ca="1">+IF(OFFSET('Sanitation Data'!$E$28,0,10*ROW('Sanitation Data'!E150))="","",OFFSET('Sanitation Data'!$E$28,0,10*ROW('Sanitation Data'!E150)))</f>
        <v/>
      </c>
      <c r="CQ156" s="392" t="str">
        <f ca="1">+IF(OFFSET('Sanitation Data'!$E$29,0,10*ROW('Sanitation Data'!E150))="","",OFFSET('Sanitation Data'!$E$29,0,10*ROW('Sanitation Data'!E150)))</f>
        <v/>
      </c>
      <c r="CR156" s="392" t="str">
        <f ca="1">+IF(OFFSET('Sanitation Data'!$E$30,0,10*ROW('Sanitation Data'!E150))="","",OFFSET('Sanitation Data'!$E$30,0,10*ROW('Sanitation Data'!E150)))</f>
        <v/>
      </c>
      <c r="CS156" s="392" t="str">
        <f ca="1">+IF(OFFSET('Sanitation Data'!$E$31,0,10*ROW('Sanitation Data'!E150))="","",OFFSET('Sanitation Data'!$E$31,0,10*ROW('Sanitation Data'!E150)))</f>
        <v/>
      </c>
      <c r="CT156" s="392" t="str">
        <f ca="1">+IF(OFFSET('Sanitation Data'!$E$32,0,10*ROW('Sanitation Data'!E150))="","",OFFSET('Sanitation Data'!$E$32,0,10*ROW('Sanitation Data'!E150)))</f>
        <v/>
      </c>
      <c r="CU156" s="392" t="str">
        <f ca="1">+IF(OFFSET('Sanitation Data'!$F$28,0,10*ROW('Sanitation Data'!F150))="","",OFFSET('Sanitation Data'!$F$28,0,10*ROW('Sanitation Data'!F150)))</f>
        <v/>
      </c>
      <c r="CV156" s="392" t="str">
        <f ca="1">+IF(OFFSET('Sanitation Data'!$F$29,0,10*ROW('Sanitation Data'!F150))="","",OFFSET('Sanitation Data'!$F$29,0,10*ROW('Sanitation Data'!F150)))</f>
        <v/>
      </c>
      <c r="CW156" s="392" t="str">
        <f ca="1">+IF(OFFSET('Sanitation Data'!$F$30,0,10*ROW('Sanitation Data'!F150))="","",OFFSET('Sanitation Data'!$F$30,0,10*ROW('Sanitation Data'!F150)))</f>
        <v/>
      </c>
      <c r="CX156" s="392" t="str">
        <f ca="1">+IF(OFFSET('Sanitation Data'!$F$31,0,10*ROW('Sanitation Data'!F150))="","",OFFSET('Sanitation Data'!$F$31,0,10*ROW('Sanitation Data'!F150)))</f>
        <v/>
      </c>
      <c r="CY156" s="392" t="str">
        <f ca="1">+IF(OFFSET('Sanitation Data'!$F$32,0,10*ROW('Sanitation Data'!F150))="","",OFFSET('Sanitation Data'!$F$32,0,10*ROW('Sanitation Data'!F150)))</f>
        <v/>
      </c>
      <c r="CZ156" s="392" t="str">
        <f ca="1">+IF(OFFSET('Sanitation Data'!$G$28,0,10*ROW('Sanitation Data'!G150))="","",OFFSET('Sanitation Data'!$G$28,0,10*ROW('Sanitation Data'!G150)))</f>
        <v/>
      </c>
      <c r="DA156" s="392" t="str">
        <f ca="1">+IF(OFFSET('Sanitation Data'!$G$29,0,10*ROW('Sanitation Data'!G150))="","",OFFSET('Sanitation Data'!$G$29,0,10*ROW('Sanitation Data'!G150)))</f>
        <v/>
      </c>
      <c r="DB156" s="392" t="str">
        <f ca="1">+IF(OFFSET('Sanitation Data'!$G$30,0,10*ROW('Sanitation Data'!G150))="","",OFFSET('Sanitation Data'!$G$30,0,10*ROW('Sanitation Data'!G150)))</f>
        <v/>
      </c>
      <c r="DC156" s="392" t="str">
        <f ca="1">+IF(OFFSET('Sanitation Data'!$G$31,0,10*ROW('Sanitation Data'!G150))="","",OFFSET('Sanitation Data'!$G$31,0,10*ROW('Sanitation Data'!G150)))</f>
        <v/>
      </c>
      <c r="DD156" s="392" t="str">
        <f ca="1">+IF(OFFSET('Sanitation Data'!$G$32,0,10*ROW('Sanitation Data'!G150))="","",OFFSET('Sanitation Data'!$G$32,0,10*ROW('Sanitation Data'!G150)))</f>
        <v/>
      </c>
      <c r="DE156" s="392" t="str">
        <f ca="1">+IF(OFFSET('Sanitation Data'!$H$28,0,10*ROW('Sanitation Data'!H150))="","",OFFSET('Sanitation Data'!$H$28,0,10*ROW('Sanitation Data'!H150)))</f>
        <v/>
      </c>
      <c r="DF156" s="392" t="str">
        <f ca="1">+IF(OFFSET('Sanitation Data'!$H$29,0,10*ROW('Sanitation Data'!H150))="","",OFFSET('Sanitation Data'!$H$29,0,10*ROW('Sanitation Data'!H150)))</f>
        <v/>
      </c>
      <c r="DG156" s="392" t="str">
        <f ca="1">+IF(OFFSET('Sanitation Data'!$H$30,0,10*ROW('Sanitation Data'!H150))="","",OFFSET('Sanitation Data'!$H$30,0,10*ROW('Sanitation Data'!H150)))</f>
        <v/>
      </c>
      <c r="DH156" s="392" t="str">
        <f ca="1">+IF(OFFSET('Sanitation Data'!$H$31,0,10*ROW('Sanitation Data'!H150))="","",OFFSET('Sanitation Data'!$H$31,0,10*ROW('Sanitation Data'!H150)))</f>
        <v/>
      </c>
      <c r="DI156" s="392" t="str">
        <f ca="1">+IF(OFFSET('Sanitation Data'!$H$32,0,10*ROW('Sanitation Data'!H150))="","",OFFSET('Sanitation Data'!$H$32,0,10*ROW('Sanitation Data'!H150)))</f>
        <v/>
      </c>
      <c r="DJ156" s="392" t="str">
        <f ca="1">+IF(OFFSET('Sanitation Data'!$I$28,0,10*ROW('Sanitation Data'!I150))="","",OFFSET('Sanitation Data'!$I$28,0,10*ROW('Sanitation Data'!I150)))</f>
        <v/>
      </c>
      <c r="DK156" s="392" t="str">
        <f ca="1">+IF(OFFSET('Sanitation Data'!$I$29,0,10*ROW('Sanitation Data'!I150))="","",OFFSET('Sanitation Data'!$I$29,0,10*ROW('Sanitation Data'!I150)))</f>
        <v/>
      </c>
      <c r="DL156" s="392" t="str">
        <f ca="1">+IF(OFFSET('Sanitation Data'!$I$30,0,10*ROW('Sanitation Data'!I150))="","",OFFSET('Sanitation Data'!$I$30,0,10*ROW('Sanitation Data'!I150)))</f>
        <v/>
      </c>
      <c r="DM156" s="392" t="str">
        <f ca="1">+IF(OFFSET('Sanitation Data'!$I$31,0,10*ROW('Sanitation Data'!I150))="","",OFFSET('Sanitation Data'!$I$31,0,10*ROW('Sanitation Data'!I150)))</f>
        <v/>
      </c>
      <c r="DN156" s="392" t="str">
        <f ca="1">+IF(OFFSET('Sanitation Data'!$I$32,0,10*ROW('Sanitation Data'!I150))="","",OFFSET('Sanitation Data'!$I$32,0,10*ROW('Sanitation Data'!I150)))</f>
        <v/>
      </c>
      <c r="DO156" s="392" t="str">
        <f ca="1">+IF(OFFSET('Hygiene Data'!$D$11,0,10*ROW('Hygiene Data'!D150))="","",OFFSET('Hygiene Data'!$D$11,0,10*ROW('Hygiene Data'!D150)))</f>
        <v/>
      </c>
      <c r="DP156" s="392" t="str">
        <f ca="1">+IF(OFFSET('Hygiene Data'!$D$12,0,10*ROW('Hygiene Data'!D150))="","",OFFSET('Hygiene Data'!$D$12,0,10*ROW('Hygiene Data'!D150)))</f>
        <v/>
      </c>
      <c r="DQ156" s="392" t="str">
        <f ca="1">+IF(OFFSET('Hygiene Data'!$D$13,0,10*ROW('Hygiene Data'!D150))="","",OFFSET('Hygiene Data'!$D$13,0,10*ROW('Hygiene Data'!D150)))</f>
        <v/>
      </c>
      <c r="DR156" s="392" t="str">
        <f ca="1">+IF(OFFSET('Hygiene Data'!$E$11,0,10*ROW('Hygiene Data'!E150))="","",OFFSET('Hygiene Data'!$E$11,0,10*ROW('Hygiene Data'!E150)))</f>
        <v/>
      </c>
      <c r="DS156" s="392" t="str">
        <f ca="1">+IF(OFFSET('Hygiene Data'!$E$12,0,10*ROW('Hygiene Data'!E150))="","",OFFSET('Hygiene Data'!$E$12,0,10*ROW('Hygiene Data'!E150)))</f>
        <v/>
      </c>
      <c r="DT156" s="392" t="str">
        <f ca="1">+IF(OFFSET('Hygiene Data'!$E$13,0,10*ROW('Hygiene Data'!E150))="","",OFFSET('Hygiene Data'!$E$13,0,10*ROW('Hygiene Data'!E150)))</f>
        <v/>
      </c>
      <c r="DU156" s="392" t="str">
        <f ca="1">+IF(OFFSET('Hygiene Data'!$F$11,0,10*ROW('Hygiene Data'!F150))="","",OFFSET('Hygiene Data'!$F$11,0,10*ROW('Hygiene Data'!F150)))</f>
        <v/>
      </c>
      <c r="DV156" s="392" t="str">
        <f ca="1">+IF(OFFSET('Hygiene Data'!$F$12,0,10*ROW('Hygiene Data'!F150))="","",OFFSET('Hygiene Data'!$F$12,0,10*ROW('Hygiene Data'!F150)))</f>
        <v/>
      </c>
      <c r="DW156" s="392" t="str">
        <f ca="1">+IF(OFFSET('Hygiene Data'!$F$13,0,10*ROW('Hygiene Data'!F150))="","",OFFSET('Hygiene Data'!$F$13,0,10*ROW('Hygiene Data'!F150)))</f>
        <v/>
      </c>
      <c r="DX156" s="392" t="str">
        <f ca="1">+IF(OFFSET('Hygiene Data'!$G$11,0,10*ROW('Hygiene Data'!G150))="","",OFFSET('Hygiene Data'!$G$11,0,10*ROW('Hygiene Data'!G150)))</f>
        <v/>
      </c>
      <c r="DY156" s="392" t="str">
        <f ca="1">+IF(OFFSET('Hygiene Data'!$G$12,0,10*ROW('Hygiene Data'!G150))="","",OFFSET('Hygiene Data'!$G$12,0,10*ROW('Hygiene Data'!G150)))</f>
        <v/>
      </c>
      <c r="DZ156" s="392" t="str">
        <f ca="1">+IF(OFFSET('Hygiene Data'!$G$13,0,10*ROW('Hygiene Data'!G150))="","",OFFSET('Hygiene Data'!$G$13,0,10*ROW('Hygiene Data'!G150)))</f>
        <v/>
      </c>
      <c r="EA156" s="392" t="str">
        <f ca="1">+IF(OFFSET('Hygiene Data'!$H$11,0,10*ROW('Hygiene Data'!H150))="","",OFFSET('Hygiene Data'!$H$11,0,10*ROW('Hygiene Data'!H150)))</f>
        <v/>
      </c>
      <c r="EB156" s="392" t="str">
        <f ca="1">+IF(OFFSET('Hygiene Data'!$H$12,0,10*ROW('Hygiene Data'!H150))="","",OFFSET('Hygiene Data'!$H$12,0,10*ROW('Hygiene Data'!H150)))</f>
        <v/>
      </c>
      <c r="EC156" s="392" t="str">
        <f ca="1">+IF(OFFSET('Hygiene Data'!$H$13,0,10*ROW('Hygiene Data'!H150))="","",OFFSET('Hygiene Data'!$H$13,0,10*ROW('Hygiene Data'!H150)))</f>
        <v/>
      </c>
      <c r="ED156" s="392" t="str">
        <f ca="1">+IF(OFFSET('Hygiene Data'!$I$11,0,10*ROW('Hygiene Data'!I150))="","",OFFSET('Hygiene Data'!$I$11,0,10*ROW('Hygiene Data'!I150)))</f>
        <v/>
      </c>
      <c r="EE156" s="392" t="str">
        <f ca="1">+IF(OFFSET('Hygiene Data'!$I$12,0,10*ROW('Hygiene Data'!I150))="","",OFFSET('Hygiene Data'!$I$12,0,10*ROW('Hygiene Data'!I150)))</f>
        <v/>
      </c>
      <c r="EF156" s="392" t="str">
        <f ca="1">+IF(OFFSET('Hygiene Data'!$I$13,0,10*ROW('Hygiene Data'!I150))="","",OFFSET('Hygiene Data'!$I$13,0,10*ROW('Hygiene Data'!I150)))</f>
        <v/>
      </c>
    </row>
    <row r="157" spans="1:136" x14ac:dyDescent="0.25">
      <c r="A157" s="501" t="str">
        <f ca="1">+IF(OFFSET('Water Data'!$B$2,0,10*ROW('Water Data'!E151))="","",OFFSET('Water Data'!$B$2,0,10*ROW('Water Data'!E151)))</f>
        <v/>
      </c>
      <c r="B157" s="50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8" t="str">
        <f t="shared" ca="1" si="2"/>
        <v/>
      </c>
      <c r="D157" s="52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2" t="str">
        <f ca="1">+IF(OFFSET('Water Data'!$D$27,0,10*ROW('Water Data'!D151))="","",OFFSET('Water Data'!$D$27,0,10*ROW('Water Data'!D151)))</f>
        <v/>
      </c>
      <c r="BT157" s="392" t="str">
        <f ca="1">+IF(OFFSET('Water Data'!$D$28,0,10*ROW('Water Data'!D151))="","",OFFSET('Water Data'!$D$28,0,10*ROW('Water Data'!D151)))</f>
        <v/>
      </c>
      <c r="BU157" s="392" t="str">
        <f ca="1">+IF(OFFSET('Water Data'!$D$29,0,10*ROW('Water Data'!D151))="","",OFFSET('Water Data'!$D$29,0,10*ROW('Water Data'!D151)))</f>
        <v/>
      </c>
      <c r="BV157" s="392" t="str">
        <f ca="1">+IF(OFFSET('Water Data'!$E$27,0,10*ROW('Water Data'!E151))="","",OFFSET('Water Data'!$E$27,0,10*ROW('Water Data'!E151)))</f>
        <v/>
      </c>
      <c r="BW157" s="392" t="str">
        <f ca="1">+IF(OFFSET('Water Data'!$E$28,0,10*ROW('Water Data'!E151))="","",OFFSET('Water Data'!$E$28,0,10*ROW('Water Data'!E151)))</f>
        <v/>
      </c>
      <c r="BX157" s="392" t="str">
        <f ca="1">+IF(OFFSET('Water Data'!$E$29,0,10*ROW('Water Data'!E151))="","",OFFSET('Water Data'!$E$29,0,10*ROW('Water Data'!E151)))</f>
        <v/>
      </c>
      <c r="BY157" s="392" t="str">
        <f ca="1">+IF(OFFSET('Water Data'!$F$27,0,10*ROW('Water Data'!F151))="","",OFFSET('Water Data'!$F$27,0,10*ROW('Water Data'!F151)))</f>
        <v/>
      </c>
      <c r="BZ157" s="392" t="str">
        <f ca="1">+IF(OFFSET('Water Data'!$F$28,0,10*ROW('Water Data'!F151))="","",OFFSET('Water Data'!$F$28,0,10*ROW('Water Data'!F151)))</f>
        <v/>
      </c>
      <c r="CA157" s="392" t="str">
        <f ca="1">+IF(OFFSET('Water Data'!$F$29,0,10*ROW('Water Data'!F151))="","",OFFSET('Water Data'!$F$29,0,10*ROW('Water Data'!F151)))</f>
        <v/>
      </c>
      <c r="CB157" s="392" t="str">
        <f ca="1">+IF(OFFSET('Water Data'!$G$27,0,10*ROW('Water Data'!G151))="","",OFFSET('Water Data'!$G$27,0,10*ROW('Water Data'!G151)))</f>
        <v/>
      </c>
      <c r="CC157" s="392" t="str">
        <f ca="1">+IF(OFFSET('Water Data'!$G$28,0,10*ROW('Water Data'!G151))="","",OFFSET('Water Data'!$G$28,0,10*ROW('Water Data'!G151)))</f>
        <v/>
      </c>
      <c r="CD157" s="392" t="str">
        <f ca="1">+IF(OFFSET('Water Data'!$G$29,0,10*ROW('Water Data'!G151))="","",OFFSET('Water Data'!$G$29,0,10*ROW('Water Data'!G151)))</f>
        <v/>
      </c>
      <c r="CE157" s="392" t="str">
        <f ca="1">+IF(OFFSET('Water Data'!$H$27,0,10*ROW('Water Data'!H151))="","",OFFSET('Water Data'!$H$27,0,10*ROW('Water Data'!H151)))</f>
        <v/>
      </c>
      <c r="CF157" s="392" t="str">
        <f ca="1">+IF(OFFSET('Water Data'!$H$28,0,10*ROW('Water Data'!H151))="","",OFFSET('Water Data'!$H$28,0,10*ROW('Water Data'!H151)))</f>
        <v/>
      </c>
      <c r="CG157" s="392" t="str">
        <f ca="1">+IF(OFFSET('Water Data'!$H$29,0,10*ROW('Water Data'!H151))="","",OFFSET('Water Data'!$H$29,0,10*ROW('Water Data'!H151)))</f>
        <v/>
      </c>
      <c r="CH157" s="392" t="str">
        <f ca="1">+IF(OFFSET('Water Data'!$I$27,0,10*ROW('Water Data'!I151))="","",OFFSET('Water Data'!$I$27,0,10*ROW('Water Data'!I151)))</f>
        <v/>
      </c>
      <c r="CI157" s="392" t="str">
        <f ca="1">+IF(OFFSET('Water Data'!$I$28,0,10*ROW('Water Data'!I151))="","",OFFSET('Water Data'!$I$28,0,10*ROW('Water Data'!I151)))</f>
        <v/>
      </c>
      <c r="CJ157" s="392" t="str">
        <f ca="1">+IF(OFFSET('Water Data'!$I$29,0,10*ROW('Water Data'!I151))="","",OFFSET('Water Data'!$I$29,0,10*ROW('Water Data'!I151)))</f>
        <v/>
      </c>
      <c r="CK157" s="392" t="str">
        <f ca="1">+IF(OFFSET('Sanitation Data'!$D$28,0,10*ROW('Sanitation Data'!D151))="","",OFFSET('Sanitation Data'!$D$28,0,10*ROW('Sanitation Data'!D151)))</f>
        <v/>
      </c>
      <c r="CL157" s="392" t="str">
        <f ca="1">+IF(OFFSET('Sanitation Data'!$D$29,0,10*ROW('Sanitation Data'!D151))="","",OFFSET('Sanitation Data'!$D$29,0,10*ROW('Sanitation Data'!D151)))</f>
        <v/>
      </c>
      <c r="CM157" s="392" t="str">
        <f ca="1">+IF(OFFSET('Sanitation Data'!$D$30,0,10*ROW('Sanitation Data'!D151))="","",OFFSET('Sanitation Data'!$D$30,0,10*ROW('Sanitation Data'!D151)))</f>
        <v/>
      </c>
      <c r="CN157" s="392" t="str">
        <f ca="1">+IF(OFFSET('Sanitation Data'!$D$31,0,10*ROW('Sanitation Data'!D151))="","",OFFSET('Sanitation Data'!$D$31,0,10*ROW('Sanitation Data'!D151)))</f>
        <v/>
      </c>
      <c r="CO157" s="392" t="str">
        <f ca="1">+IF(OFFSET('Sanitation Data'!$D$32,0,10*ROW('Sanitation Data'!D151))="","",OFFSET('Sanitation Data'!$D$32,0,10*ROW('Sanitation Data'!D151)))</f>
        <v/>
      </c>
      <c r="CP157" s="392" t="str">
        <f ca="1">+IF(OFFSET('Sanitation Data'!$E$28,0,10*ROW('Sanitation Data'!E151))="","",OFFSET('Sanitation Data'!$E$28,0,10*ROW('Sanitation Data'!E151)))</f>
        <v/>
      </c>
      <c r="CQ157" s="392" t="str">
        <f ca="1">+IF(OFFSET('Sanitation Data'!$E$29,0,10*ROW('Sanitation Data'!E151))="","",OFFSET('Sanitation Data'!$E$29,0,10*ROW('Sanitation Data'!E151)))</f>
        <v/>
      </c>
      <c r="CR157" s="392" t="str">
        <f ca="1">+IF(OFFSET('Sanitation Data'!$E$30,0,10*ROW('Sanitation Data'!E151))="","",OFFSET('Sanitation Data'!$E$30,0,10*ROW('Sanitation Data'!E151)))</f>
        <v/>
      </c>
      <c r="CS157" s="392" t="str">
        <f ca="1">+IF(OFFSET('Sanitation Data'!$E$31,0,10*ROW('Sanitation Data'!E151))="","",OFFSET('Sanitation Data'!$E$31,0,10*ROW('Sanitation Data'!E151)))</f>
        <v/>
      </c>
      <c r="CT157" s="392" t="str">
        <f ca="1">+IF(OFFSET('Sanitation Data'!$E$32,0,10*ROW('Sanitation Data'!E151))="","",OFFSET('Sanitation Data'!$E$32,0,10*ROW('Sanitation Data'!E151)))</f>
        <v/>
      </c>
      <c r="CU157" s="392" t="str">
        <f ca="1">+IF(OFFSET('Sanitation Data'!$F$28,0,10*ROW('Sanitation Data'!F151))="","",OFFSET('Sanitation Data'!$F$28,0,10*ROW('Sanitation Data'!F151)))</f>
        <v/>
      </c>
      <c r="CV157" s="392" t="str">
        <f ca="1">+IF(OFFSET('Sanitation Data'!$F$29,0,10*ROW('Sanitation Data'!F151))="","",OFFSET('Sanitation Data'!$F$29,0,10*ROW('Sanitation Data'!F151)))</f>
        <v/>
      </c>
      <c r="CW157" s="392" t="str">
        <f ca="1">+IF(OFFSET('Sanitation Data'!$F$30,0,10*ROW('Sanitation Data'!F151))="","",OFFSET('Sanitation Data'!$F$30,0,10*ROW('Sanitation Data'!F151)))</f>
        <v/>
      </c>
      <c r="CX157" s="392" t="str">
        <f ca="1">+IF(OFFSET('Sanitation Data'!$F$31,0,10*ROW('Sanitation Data'!F151))="","",OFFSET('Sanitation Data'!$F$31,0,10*ROW('Sanitation Data'!F151)))</f>
        <v/>
      </c>
      <c r="CY157" s="392" t="str">
        <f ca="1">+IF(OFFSET('Sanitation Data'!$F$32,0,10*ROW('Sanitation Data'!F151))="","",OFFSET('Sanitation Data'!$F$32,0,10*ROW('Sanitation Data'!F151)))</f>
        <v/>
      </c>
      <c r="CZ157" s="392" t="str">
        <f ca="1">+IF(OFFSET('Sanitation Data'!$G$28,0,10*ROW('Sanitation Data'!G151))="","",OFFSET('Sanitation Data'!$G$28,0,10*ROW('Sanitation Data'!G151)))</f>
        <v/>
      </c>
      <c r="DA157" s="392" t="str">
        <f ca="1">+IF(OFFSET('Sanitation Data'!$G$29,0,10*ROW('Sanitation Data'!G151))="","",OFFSET('Sanitation Data'!$G$29,0,10*ROW('Sanitation Data'!G151)))</f>
        <v/>
      </c>
      <c r="DB157" s="392" t="str">
        <f ca="1">+IF(OFFSET('Sanitation Data'!$G$30,0,10*ROW('Sanitation Data'!G151))="","",OFFSET('Sanitation Data'!$G$30,0,10*ROW('Sanitation Data'!G151)))</f>
        <v/>
      </c>
      <c r="DC157" s="392" t="str">
        <f ca="1">+IF(OFFSET('Sanitation Data'!$G$31,0,10*ROW('Sanitation Data'!G151))="","",OFFSET('Sanitation Data'!$G$31,0,10*ROW('Sanitation Data'!G151)))</f>
        <v/>
      </c>
      <c r="DD157" s="392" t="str">
        <f ca="1">+IF(OFFSET('Sanitation Data'!$G$32,0,10*ROW('Sanitation Data'!G151))="","",OFFSET('Sanitation Data'!$G$32,0,10*ROW('Sanitation Data'!G151)))</f>
        <v/>
      </c>
      <c r="DE157" s="392" t="str">
        <f ca="1">+IF(OFFSET('Sanitation Data'!$H$28,0,10*ROW('Sanitation Data'!H151))="","",OFFSET('Sanitation Data'!$H$28,0,10*ROW('Sanitation Data'!H151)))</f>
        <v/>
      </c>
      <c r="DF157" s="392" t="str">
        <f ca="1">+IF(OFFSET('Sanitation Data'!$H$29,0,10*ROW('Sanitation Data'!H151))="","",OFFSET('Sanitation Data'!$H$29,0,10*ROW('Sanitation Data'!H151)))</f>
        <v/>
      </c>
      <c r="DG157" s="392" t="str">
        <f ca="1">+IF(OFFSET('Sanitation Data'!$H$30,0,10*ROW('Sanitation Data'!H151))="","",OFFSET('Sanitation Data'!$H$30,0,10*ROW('Sanitation Data'!H151)))</f>
        <v/>
      </c>
      <c r="DH157" s="392" t="str">
        <f ca="1">+IF(OFFSET('Sanitation Data'!$H$31,0,10*ROW('Sanitation Data'!H151))="","",OFFSET('Sanitation Data'!$H$31,0,10*ROW('Sanitation Data'!H151)))</f>
        <v/>
      </c>
      <c r="DI157" s="392" t="str">
        <f ca="1">+IF(OFFSET('Sanitation Data'!$H$32,0,10*ROW('Sanitation Data'!H151))="","",OFFSET('Sanitation Data'!$H$32,0,10*ROW('Sanitation Data'!H151)))</f>
        <v/>
      </c>
      <c r="DJ157" s="392" t="str">
        <f ca="1">+IF(OFFSET('Sanitation Data'!$I$28,0,10*ROW('Sanitation Data'!I151))="","",OFFSET('Sanitation Data'!$I$28,0,10*ROW('Sanitation Data'!I151)))</f>
        <v/>
      </c>
      <c r="DK157" s="392" t="str">
        <f ca="1">+IF(OFFSET('Sanitation Data'!$I$29,0,10*ROW('Sanitation Data'!I151))="","",OFFSET('Sanitation Data'!$I$29,0,10*ROW('Sanitation Data'!I151)))</f>
        <v/>
      </c>
      <c r="DL157" s="392" t="str">
        <f ca="1">+IF(OFFSET('Sanitation Data'!$I$30,0,10*ROW('Sanitation Data'!I151))="","",OFFSET('Sanitation Data'!$I$30,0,10*ROW('Sanitation Data'!I151)))</f>
        <v/>
      </c>
      <c r="DM157" s="392" t="str">
        <f ca="1">+IF(OFFSET('Sanitation Data'!$I$31,0,10*ROW('Sanitation Data'!I151))="","",OFFSET('Sanitation Data'!$I$31,0,10*ROW('Sanitation Data'!I151)))</f>
        <v/>
      </c>
      <c r="DN157" s="392" t="str">
        <f ca="1">+IF(OFFSET('Sanitation Data'!$I$32,0,10*ROW('Sanitation Data'!I151))="","",OFFSET('Sanitation Data'!$I$32,0,10*ROW('Sanitation Data'!I151)))</f>
        <v/>
      </c>
      <c r="DO157" s="392" t="str">
        <f ca="1">+IF(OFFSET('Hygiene Data'!$D$11,0,10*ROW('Hygiene Data'!D151))="","",OFFSET('Hygiene Data'!$D$11,0,10*ROW('Hygiene Data'!D151)))</f>
        <v/>
      </c>
      <c r="DP157" s="392" t="str">
        <f ca="1">+IF(OFFSET('Hygiene Data'!$D$12,0,10*ROW('Hygiene Data'!D151))="","",OFFSET('Hygiene Data'!$D$12,0,10*ROW('Hygiene Data'!D151)))</f>
        <v/>
      </c>
      <c r="DQ157" s="392" t="str">
        <f ca="1">+IF(OFFSET('Hygiene Data'!$D$13,0,10*ROW('Hygiene Data'!D151))="","",OFFSET('Hygiene Data'!$D$13,0,10*ROW('Hygiene Data'!D151)))</f>
        <v/>
      </c>
      <c r="DR157" s="392" t="str">
        <f ca="1">+IF(OFFSET('Hygiene Data'!$E$11,0,10*ROW('Hygiene Data'!E151))="","",OFFSET('Hygiene Data'!$E$11,0,10*ROW('Hygiene Data'!E151)))</f>
        <v/>
      </c>
      <c r="DS157" s="392" t="str">
        <f ca="1">+IF(OFFSET('Hygiene Data'!$E$12,0,10*ROW('Hygiene Data'!E151))="","",OFFSET('Hygiene Data'!$E$12,0,10*ROW('Hygiene Data'!E151)))</f>
        <v/>
      </c>
      <c r="DT157" s="392" t="str">
        <f ca="1">+IF(OFFSET('Hygiene Data'!$E$13,0,10*ROW('Hygiene Data'!E151))="","",OFFSET('Hygiene Data'!$E$13,0,10*ROW('Hygiene Data'!E151)))</f>
        <v/>
      </c>
      <c r="DU157" s="392" t="str">
        <f ca="1">+IF(OFFSET('Hygiene Data'!$F$11,0,10*ROW('Hygiene Data'!F151))="","",OFFSET('Hygiene Data'!$F$11,0,10*ROW('Hygiene Data'!F151)))</f>
        <v/>
      </c>
      <c r="DV157" s="392" t="str">
        <f ca="1">+IF(OFFSET('Hygiene Data'!$F$12,0,10*ROW('Hygiene Data'!F151))="","",OFFSET('Hygiene Data'!$F$12,0,10*ROW('Hygiene Data'!F151)))</f>
        <v/>
      </c>
      <c r="DW157" s="392" t="str">
        <f ca="1">+IF(OFFSET('Hygiene Data'!$F$13,0,10*ROW('Hygiene Data'!F151))="","",OFFSET('Hygiene Data'!$F$13,0,10*ROW('Hygiene Data'!F151)))</f>
        <v/>
      </c>
      <c r="DX157" s="392" t="str">
        <f ca="1">+IF(OFFSET('Hygiene Data'!$G$11,0,10*ROW('Hygiene Data'!G151))="","",OFFSET('Hygiene Data'!$G$11,0,10*ROW('Hygiene Data'!G151)))</f>
        <v/>
      </c>
      <c r="DY157" s="392" t="str">
        <f ca="1">+IF(OFFSET('Hygiene Data'!$G$12,0,10*ROW('Hygiene Data'!G151))="","",OFFSET('Hygiene Data'!$G$12,0,10*ROW('Hygiene Data'!G151)))</f>
        <v/>
      </c>
      <c r="DZ157" s="392" t="str">
        <f ca="1">+IF(OFFSET('Hygiene Data'!$G$13,0,10*ROW('Hygiene Data'!G151))="","",OFFSET('Hygiene Data'!$G$13,0,10*ROW('Hygiene Data'!G151)))</f>
        <v/>
      </c>
      <c r="EA157" s="392" t="str">
        <f ca="1">+IF(OFFSET('Hygiene Data'!$H$11,0,10*ROW('Hygiene Data'!H151))="","",OFFSET('Hygiene Data'!$H$11,0,10*ROW('Hygiene Data'!H151)))</f>
        <v/>
      </c>
      <c r="EB157" s="392" t="str">
        <f ca="1">+IF(OFFSET('Hygiene Data'!$H$12,0,10*ROW('Hygiene Data'!H151))="","",OFFSET('Hygiene Data'!$H$12,0,10*ROW('Hygiene Data'!H151)))</f>
        <v/>
      </c>
      <c r="EC157" s="392" t="str">
        <f ca="1">+IF(OFFSET('Hygiene Data'!$H$13,0,10*ROW('Hygiene Data'!H151))="","",OFFSET('Hygiene Data'!$H$13,0,10*ROW('Hygiene Data'!H151)))</f>
        <v/>
      </c>
      <c r="ED157" s="392" t="str">
        <f ca="1">+IF(OFFSET('Hygiene Data'!$I$11,0,10*ROW('Hygiene Data'!I151))="","",OFFSET('Hygiene Data'!$I$11,0,10*ROW('Hygiene Data'!I151)))</f>
        <v/>
      </c>
      <c r="EE157" s="392" t="str">
        <f ca="1">+IF(OFFSET('Hygiene Data'!$I$12,0,10*ROW('Hygiene Data'!I151))="","",OFFSET('Hygiene Data'!$I$12,0,10*ROW('Hygiene Data'!I151)))</f>
        <v/>
      </c>
      <c r="EF157" s="392" t="str">
        <f ca="1">+IF(OFFSET('Hygiene Data'!$I$13,0,10*ROW('Hygiene Data'!I151))="","",OFFSET('Hygiene Data'!$I$13,0,10*ROW('Hygiene Data'!I151)))</f>
        <v/>
      </c>
    </row>
    <row r="158" spans="1:136" x14ac:dyDescent="0.25">
      <c r="A158" s="501" t="str">
        <f ca="1">+IF(OFFSET('Water Data'!$B$2,0,10*ROW('Water Data'!E152))="","",OFFSET('Water Data'!$B$2,0,10*ROW('Water Data'!E152)))</f>
        <v/>
      </c>
      <c r="B158" s="50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8" t="str">
        <f t="shared" ca="1" si="2"/>
        <v/>
      </c>
      <c r="D158" s="52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2" t="str">
        <f ca="1">+IF(OFFSET('Water Data'!$D$27,0,10*ROW('Water Data'!D152))="","",OFFSET('Water Data'!$D$27,0,10*ROW('Water Data'!D152)))</f>
        <v/>
      </c>
      <c r="BT158" s="392" t="str">
        <f ca="1">+IF(OFFSET('Water Data'!$D$28,0,10*ROW('Water Data'!D152))="","",OFFSET('Water Data'!$D$28,0,10*ROW('Water Data'!D152)))</f>
        <v/>
      </c>
      <c r="BU158" s="392" t="str">
        <f ca="1">+IF(OFFSET('Water Data'!$D$29,0,10*ROW('Water Data'!D152))="","",OFFSET('Water Data'!$D$29,0,10*ROW('Water Data'!D152)))</f>
        <v/>
      </c>
      <c r="BV158" s="392" t="str">
        <f ca="1">+IF(OFFSET('Water Data'!$E$27,0,10*ROW('Water Data'!E152))="","",OFFSET('Water Data'!$E$27,0,10*ROW('Water Data'!E152)))</f>
        <v/>
      </c>
      <c r="BW158" s="392" t="str">
        <f ca="1">+IF(OFFSET('Water Data'!$E$28,0,10*ROW('Water Data'!E152))="","",OFFSET('Water Data'!$E$28,0,10*ROW('Water Data'!E152)))</f>
        <v/>
      </c>
      <c r="BX158" s="392" t="str">
        <f ca="1">+IF(OFFSET('Water Data'!$E$29,0,10*ROW('Water Data'!E152))="","",OFFSET('Water Data'!$E$29,0,10*ROW('Water Data'!E152)))</f>
        <v/>
      </c>
      <c r="BY158" s="392" t="str">
        <f ca="1">+IF(OFFSET('Water Data'!$F$27,0,10*ROW('Water Data'!F152))="","",OFFSET('Water Data'!$F$27,0,10*ROW('Water Data'!F152)))</f>
        <v/>
      </c>
      <c r="BZ158" s="392" t="str">
        <f ca="1">+IF(OFFSET('Water Data'!$F$28,0,10*ROW('Water Data'!F152))="","",OFFSET('Water Data'!$F$28,0,10*ROW('Water Data'!F152)))</f>
        <v/>
      </c>
      <c r="CA158" s="392" t="str">
        <f ca="1">+IF(OFFSET('Water Data'!$F$29,0,10*ROW('Water Data'!F152))="","",OFFSET('Water Data'!$F$29,0,10*ROW('Water Data'!F152)))</f>
        <v/>
      </c>
      <c r="CB158" s="392" t="str">
        <f ca="1">+IF(OFFSET('Water Data'!$G$27,0,10*ROW('Water Data'!G152))="","",OFFSET('Water Data'!$G$27,0,10*ROW('Water Data'!G152)))</f>
        <v/>
      </c>
      <c r="CC158" s="392" t="str">
        <f ca="1">+IF(OFFSET('Water Data'!$G$28,0,10*ROW('Water Data'!G152))="","",OFFSET('Water Data'!$G$28,0,10*ROW('Water Data'!G152)))</f>
        <v/>
      </c>
      <c r="CD158" s="392" t="str">
        <f ca="1">+IF(OFFSET('Water Data'!$G$29,0,10*ROW('Water Data'!G152))="","",OFFSET('Water Data'!$G$29,0,10*ROW('Water Data'!G152)))</f>
        <v/>
      </c>
      <c r="CE158" s="392" t="str">
        <f ca="1">+IF(OFFSET('Water Data'!$H$27,0,10*ROW('Water Data'!H152))="","",OFFSET('Water Data'!$H$27,0,10*ROW('Water Data'!H152)))</f>
        <v/>
      </c>
      <c r="CF158" s="392" t="str">
        <f ca="1">+IF(OFFSET('Water Data'!$H$28,0,10*ROW('Water Data'!H152))="","",OFFSET('Water Data'!$H$28,0,10*ROW('Water Data'!H152)))</f>
        <v/>
      </c>
      <c r="CG158" s="392" t="str">
        <f ca="1">+IF(OFFSET('Water Data'!$H$29,0,10*ROW('Water Data'!H152))="","",OFFSET('Water Data'!$H$29,0,10*ROW('Water Data'!H152)))</f>
        <v/>
      </c>
      <c r="CH158" s="392" t="str">
        <f ca="1">+IF(OFFSET('Water Data'!$I$27,0,10*ROW('Water Data'!I152))="","",OFFSET('Water Data'!$I$27,0,10*ROW('Water Data'!I152)))</f>
        <v/>
      </c>
      <c r="CI158" s="392" t="str">
        <f ca="1">+IF(OFFSET('Water Data'!$I$28,0,10*ROW('Water Data'!I152))="","",OFFSET('Water Data'!$I$28,0,10*ROW('Water Data'!I152)))</f>
        <v/>
      </c>
      <c r="CJ158" s="392" t="str">
        <f ca="1">+IF(OFFSET('Water Data'!$I$29,0,10*ROW('Water Data'!I152))="","",OFFSET('Water Data'!$I$29,0,10*ROW('Water Data'!I152)))</f>
        <v/>
      </c>
      <c r="CK158" s="392" t="str">
        <f ca="1">+IF(OFFSET('Sanitation Data'!$D$28,0,10*ROW('Sanitation Data'!D152))="","",OFFSET('Sanitation Data'!$D$28,0,10*ROW('Sanitation Data'!D152)))</f>
        <v/>
      </c>
      <c r="CL158" s="392" t="str">
        <f ca="1">+IF(OFFSET('Sanitation Data'!$D$29,0,10*ROW('Sanitation Data'!D152))="","",OFFSET('Sanitation Data'!$D$29,0,10*ROW('Sanitation Data'!D152)))</f>
        <v/>
      </c>
      <c r="CM158" s="392" t="str">
        <f ca="1">+IF(OFFSET('Sanitation Data'!$D$30,0,10*ROW('Sanitation Data'!D152))="","",OFFSET('Sanitation Data'!$D$30,0,10*ROW('Sanitation Data'!D152)))</f>
        <v/>
      </c>
      <c r="CN158" s="392" t="str">
        <f ca="1">+IF(OFFSET('Sanitation Data'!$D$31,0,10*ROW('Sanitation Data'!D152))="","",OFFSET('Sanitation Data'!$D$31,0,10*ROW('Sanitation Data'!D152)))</f>
        <v/>
      </c>
      <c r="CO158" s="392" t="str">
        <f ca="1">+IF(OFFSET('Sanitation Data'!$D$32,0,10*ROW('Sanitation Data'!D152))="","",OFFSET('Sanitation Data'!$D$32,0,10*ROW('Sanitation Data'!D152)))</f>
        <v/>
      </c>
      <c r="CP158" s="392" t="str">
        <f ca="1">+IF(OFFSET('Sanitation Data'!$E$28,0,10*ROW('Sanitation Data'!E152))="","",OFFSET('Sanitation Data'!$E$28,0,10*ROW('Sanitation Data'!E152)))</f>
        <v/>
      </c>
      <c r="CQ158" s="392" t="str">
        <f ca="1">+IF(OFFSET('Sanitation Data'!$E$29,0,10*ROW('Sanitation Data'!E152))="","",OFFSET('Sanitation Data'!$E$29,0,10*ROW('Sanitation Data'!E152)))</f>
        <v/>
      </c>
      <c r="CR158" s="392" t="str">
        <f ca="1">+IF(OFFSET('Sanitation Data'!$E$30,0,10*ROW('Sanitation Data'!E152))="","",OFFSET('Sanitation Data'!$E$30,0,10*ROW('Sanitation Data'!E152)))</f>
        <v/>
      </c>
      <c r="CS158" s="392" t="str">
        <f ca="1">+IF(OFFSET('Sanitation Data'!$E$31,0,10*ROW('Sanitation Data'!E152))="","",OFFSET('Sanitation Data'!$E$31,0,10*ROW('Sanitation Data'!E152)))</f>
        <v/>
      </c>
      <c r="CT158" s="392" t="str">
        <f ca="1">+IF(OFFSET('Sanitation Data'!$E$32,0,10*ROW('Sanitation Data'!E152))="","",OFFSET('Sanitation Data'!$E$32,0,10*ROW('Sanitation Data'!E152)))</f>
        <v/>
      </c>
      <c r="CU158" s="392" t="str">
        <f ca="1">+IF(OFFSET('Sanitation Data'!$F$28,0,10*ROW('Sanitation Data'!F152))="","",OFFSET('Sanitation Data'!$F$28,0,10*ROW('Sanitation Data'!F152)))</f>
        <v/>
      </c>
      <c r="CV158" s="392" t="str">
        <f ca="1">+IF(OFFSET('Sanitation Data'!$F$29,0,10*ROW('Sanitation Data'!F152))="","",OFFSET('Sanitation Data'!$F$29,0,10*ROW('Sanitation Data'!F152)))</f>
        <v/>
      </c>
      <c r="CW158" s="392" t="str">
        <f ca="1">+IF(OFFSET('Sanitation Data'!$F$30,0,10*ROW('Sanitation Data'!F152))="","",OFFSET('Sanitation Data'!$F$30,0,10*ROW('Sanitation Data'!F152)))</f>
        <v/>
      </c>
      <c r="CX158" s="392" t="str">
        <f ca="1">+IF(OFFSET('Sanitation Data'!$F$31,0,10*ROW('Sanitation Data'!F152))="","",OFFSET('Sanitation Data'!$F$31,0,10*ROW('Sanitation Data'!F152)))</f>
        <v/>
      </c>
      <c r="CY158" s="392" t="str">
        <f ca="1">+IF(OFFSET('Sanitation Data'!$F$32,0,10*ROW('Sanitation Data'!F152))="","",OFFSET('Sanitation Data'!$F$32,0,10*ROW('Sanitation Data'!F152)))</f>
        <v/>
      </c>
      <c r="CZ158" s="392" t="str">
        <f ca="1">+IF(OFFSET('Sanitation Data'!$G$28,0,10*ROW('Sanitation Data'!G152))="","",OFFSET('Sanitation Data'!$G$28,0,10*ROW('Sanitation Data'!G152)))</f>
        <v/>
      </c>
      <c r="DA158" s="392" t="str">
        <f ca="1">+IF(OFFSET('Sanitation Data'!$G$29,0,10*ROW('Sanitation Data'!G152))="","",OFFSET('Sanitation Data'!$G$29,0,10*ROW('Sanitation Data'!G152)))</f>
        <v/>
      </c>
      <c r="DB158" s="392" t="str">
        <f ca="1">+IF(OFFSET('Sanitation Data'!$G$30,0,10*ROW('Sanitation Data'!G152))="","",OFFSET('Sanitation Data'!$G$30,0,10*ROW('Sanitation Data'!G152)))</f>
        <v/>
      </c>
      <c r="DC158" s="392" t="str">
        <f ca="1">+IF(OFFSET('Sanitation Data'!$G$31,0,10*ROW('Sanitation Data'!G152))="","",OFFSET('Sanitation Data'!$G$31,0,10*ROW('Sanitation Data'!G152)))</f>
        <v/>
      </c>
      <c r="DD158" s="392" t="str">
        <f ca="1">+IF(OFFSET('Sanitation Data'!$G$32,0,10*ROW('Sanitation Data'!G152))="","",OFFSET('Sanitation Data'!$G$32,0,10*ROW('Sanitation Data'!G152)))</f>
        <v/>
      </c>
      <c r="DE158" s="392" t="str">
        <f ca="1">+IF(OFFSET('Sanitation Data'!$H$28,0,10*ROW('Sanitation Data'!H152))="","",OFFSET('Sanitation Data'!$H$28,0,10*ROW('Sanitation Data'!H152)))</f>
        <v/>
      </c>
      <c r="DF158" s="392" t="str">
        <f ca="1">+IF(OFFSET('Sanitation Data'!$H$29,0,10*ROW('Sanitation Data'!H152))="","",OFFSET('Sanitation Data'!$H$29,0,10*ROW('Sanitation Data'!H152)))</f>
        <v/>
      </c>
      <c r="DG158" s="392" t="str">
        <f ca="1">+IF(OFFSET('Sanitation Data'!$H$30,0,10*ROW('Sanitation Data'!H152))="","",OFFSET('Sanitation Data'!$H$30,0,10*ROW('Sanitation Data'!H152)))</f>
        <v/>
      </c>
      <c r="DH158" s="392" t="str">
        <f ca="1">+IF(OFFSET('Sanitation Data'!$H$31,0,10*ROW('Sanitation Data'!H152))="","",OFFSET('Sanitation Data'!$H$31,0,10*ROW('Sanitation Data'!H152)))</f>
        <v/>
      </c>
      <c r="DI158" s="392" t="str">
        <f ca="1">+IF(OFFSET('Sanitation Data'!$H$32,0,10*ROW('Sanitation Data'!H152))="","",OFFSET('Sanitation Data'!$H$32,0,10*ROW('Sanitation Data'!H152)))</f>
        <v/>
      </c>
      <c r="DJ158" s="392" t="str">
        <f ca="1">+IF(OFFSET('Sanitation Data'!$I$28,0,10*ROW('Sanitation Data'!I152))="","",OFFSET('Sanitation Data'!$I$28,0,10*ROW('Sanitation Data'!I152)))</f>
        <v/>
      </c>
      <c r="DK158" s="392" t="str">
        <f ca="1">+IF(OFFSET('Sanitation Data'!$I$29,0,10*ROW('Sanitation Data'!I152))="","",OFFSET('Sanitation Data'!$I$29,0,10*ROW('Sanitation Data'!I152)))</f>
        <v/>
      </c>
      <c r="DL158" s="392" t="str">
        <f ca="1">+IF(OFFSET('Sanitation Data'!$I$30,0,10*ROW('Sanitation Data'!I152))="","",OFFSET('Sanitation Data'!$I$30,0,10*ROW('Sanitation Data'!I152)))</f>
        <v/>
      </c>
      <c r="DM158" s="392" t="str">
        <f ca="1">+IF(OFFSET('Sanitation Data'!$I$31,0,10*ROW('Sanitation Data'!I152))="","",OFFSET('Sanitation Data'!$I$31,0,10*ROW('Sanitation Data'!I152)))</f>
        <v/>
      </c>
      <c r="DN158" s="392" t="str">
        <f ca="1">+IF(OFFSET('Sanitation Data'!$I$32,0,10*ROW('Sanitation Data'!I152))="","",OFFSET('Sanitation Data'!$I$32,0,10*ROW('Sanitation Data'!I152)))</f>
        <v/>
      </c>
      <c r="DO158" s="392" t="str">
        <f ca="1">+IF(OFFSET('Hygiene Data'!$D$11,0,10*ROW('Hygiene Data'!D152))="","",OFFSET('Hygiene Data'!$D$11,0,10*ROW('Hygiene Data'!D152)))</f>
        <v/>
      </c>
      <c r="DP158" s="392" t="str">
        <f ca="1">+IF(OFFSET('Hygiene Data'!$D$12,0,10*ROW('Hygiene Data'!D152))="","",OFFSET('Hygiene Data'!$D$12,0,10*ROW('Hygiene Data'!D152)))</f>
        <v/>
      </c>
      <c r="DQ158" s="392" t="str">
        <f ca="1">+IF(OFFSET('Hygiene Data'!$D$13,0,10*ROW('Hygiene Data'!D152))="","",OFFSET('Hygiene Data'!$D$13,0,10*ROW('Hygiene Data'!D152)))</f>
        <v/>
      </c>
      <c r="DR158" s="392" t="str">
        <f ca="1">+IF(OFFSET('Hygiene Data'!$E$11,0,10*ROW('Hygiene Data'!E152))="","",OFFSET('Hygiene Data'!$E$11,0,10*ROW('Hygiene Data'!E152)))</f>
        <v/>
      </c>
      <c r="DS158" s="392" t="str">
        <f ca="1">+IF(OFFSET('Hygiene Data'!$E$12,0,10*ROW('Hygiene Data'!E152))="","",OFFSET('Hygiene Data'!$E$12,0,10*ROW('Hygiene Data'!E152)))</f>
        <v/>
      </c>
      <c r="DT158" s="392" t="str">
        <f ca="1">+IF(OFFSET('Hygiene Data'!$E$13,0,10*ROW('Hygiene Data'!E152))="","",OFFSET('Hygiene Data'!$E$13,0,10*ROW('Hygiene Data'!E152)))</f>
        <v/>
      </c>
      <c r="DU158" s="392" t="str">
        <f ca="1">+IF(OFFSET('Hygiene Data'!$F$11,0,10*ROW('Hygiene Data'!F152))="","",OFFSET('Hygiene Data'!$F$11,0,10*ROW('Hygiene Data'!F152)))</f>
        <v/>
      </c>
      <c r="DV158" s="392" t="str">
        <f ca="1">+IF(OFFSET('Hygiene Data'!$F$12,0,10*ROW('Hygiene Data'!F152))="","",OFFSET('Hygiene Data'!$F$12,0,10*ROW('Hygiene Data'!F152)))</f>
        <v/>
      </c>
      <c r="DW158" s="392" t="str">
        <f ca="1">+IF(OFFSET('Hygiene Data'!$F$13,0,10*ROW('Hygiene Data'!F152))="","",OFFSET('Hygiene Data'!$F$13,0,10*ROW('Hygiene Data'!F152)))</f>
        <v/>
      </c>
      <c r="DX158" s="392" t="str">
        <f ca="1">+IF(OFFSET('Hygiene Data'!$G$11,0,10*ROW('Hygiene Data'!G152))="","",OFFSET('Hygiene Data'!$G$11,0,10*ROW('Hygiene Data'!G152)))</f>
        <v/>
      </c>
      <c r="DY158" s="392" t="str">
        <f ca="1">+IF(OFFSET('Hygiene Data'!$G$12,0,10*ROW('Hygiene Data'!G152))="","",OFFSET('Hygiene Data'!$G$12,0,10*ROW('Hygiene Data'!G152)))</f>
        <v/>
      </c>
      <c r="DZ158" s="392" t="str">
        <f ca="1">+IF(OFFSET('Hygiene Data'!$G$13,0,10*ROW('Hygiene Data'!G152))="","",OFFSET('Hygiene Data'!$G$13,0,10*ROW('Hygiene Data'!G152)))</f>
        <v/>
      </c>
      <c r="EA158" s="392" t="str">
        <f ca="1">+IF(OFFSET('Hygiene Data'!$H$11,0,10*ROW('Hygiene Data'!H152))="","",OFFSET('Hygiene Data'!$H$11,0,10*ROW('Hygiene Data'!H152)))</f>
        <v/>
      </c>
      <c r="EB158" s="392" t="str">
        <f ca="1">+IF(OFFSET('Hygiene Data'!$H$12,0,10*ROW('Hygiene Data'!H152))="","",OFFSET('Hygiene Data'!$H$12,0,10*ROW('Hygiene Data'!H152)))</f>
        <v/>
      </c>
      <c r="EC158" s="392" t="str">
        <f ca="1">+IF(OFFSET('Hygiene Data'!$H$13,0,10*ROW('Hygiene Data'!H152))="","",OFFSET('Hygiene Data'!$H$13,0,10*ROW('Hygiene Data'!H152)))</f>
        <v/>
      </c>
      <c r="ED158" s="392" t="str">
        <f ca="1">+IF(OFFSET('Hygiene Data'!$I$11,0,10*ROW('Hygiene Data'!I152))="","",OFFSET('Hygiene Data'!$I$11,0,10*ROW('Hygiene Data'!I152)))</f>
        <v/>
      </c>
      <c r="EE158" s="392" t="str">
        <f ca="1">+IF(OFFSET('Hygiene Data'!$I$12,0,10*ROW('Hygiene Data'!I152))="","",OFFSET('Hygiene Data'!$I$12,0,10*ROW('Hygiene Data'!I152)))</f>
        <v/>
      </c>
      <c r="EF158" s="392" t="str">
        <f ca="1">+IF(OFFSET('Hygiene Data'!$I$13,0,10*ROW('Hygiene Data'!I152))="","",OFFSET('Hygiene Data'!$I$13,0,10*ROW('Hygiene Data'!I152)))</f>
        <v/>
      </c>
    </row>
    <row r="159" spans="1:136" x14ac:dyDescent="0.25">
      <c r="A159" s="501" t="str">
        <f ca="1">+IF(OFFSET('Water Data'!$B$2,0,10*ROW('Water Data'!E153))="","",OFFSET('Water Data'!$B$2,0,10*ROW('Water Data'!E153)))</f>
        <v/>
      </c>
      <c r="B159" s="50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8" t="str">
        <f t="shared" ca="1" si="2"/>
        <v/>
      </c>
      <c r="D159" s="52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2" t="str">
        <f ca="1">+IF(OFFSET('Water Data'!$D$27,0,10*ROW('Water Data'!D153))="","",OFFSET('Water Data'!$D$27,0,10*ROW('Water Data'!D153)))</f>
        <v/>
      </c>
      <c r="BT159" s="392" t="str">
        <f ca="1">+IF(OFFSET('Water Data'!$D$28,0,10*ROW('Water Data'!D153))="","",OFFSET('Water Data'!$D$28,0,10*ROW('Water Data'!D153)))</f>
        <v/>
      </c>
      <c r="BU159" s="392" t="str">
        <f ca="1">+IF(OFFSET('Water Data'!$D$29,0,10*ROW('Water Data'!D153))="","",OFFSET('Water Data'!$D$29,0,10*ROW('Water Data'!D153)))</f>
        <v/>
      </c>
      <c r="BV159" s="392" t="str">
        <f ca="1">+IF(OFFSET('Water Data'!$E$27,0,10*ROW('Water Data'!E153))="","",OFFSET('Water Data'!$E$27,0,10*ROW('Water Data'!E153)))</f>
        <v/>
      </c>
      <c r="BW159" s="392" t="str">
        <f ca="1">+IF(OFFSET('Water Data'!$E$28,0,10*ROW('Water Data'!E153))="","",OFFSET('Water Data'!$E$28,0,10*ROW('Water Data'!E153)))</f>
        <v/>
      </c>
      <c r="BX159" s="392" t="str">
        <f ca="1">+IF(OFFSET('Water Data'!$E$29,0,10*ROW('Water Data'!E153))="","",OFFSET('Water Data'!$E$29,0,10*ROW('Water Data'!E153)))</f>
        <v/>
      </c>
      <c r="BY159" s="392" t="str">
        <f ca="1">+IF(OFFSET('Water Data'!$F$27,0,10*ROW('Water Data'!F153))="","",OFFSET('Water Data'!$F$27,0,10*ROW('Water Data'!F153)))</f>
        <v/>
      </c>
      <c r="BZ159" s="392" t="str">
        <f ca="1">+IF(OFFSET('Water Data'!$F$28,0,10*ROW('Water Data'!F153))="","",OFFSET('Water Data'!$F$28,0,10*ROW('Water Data'!F153)))</f>
        <v/>
      </c>
      <c r="CA159" s="392" t="str">
        <f ca="1">+IF(OFFSET('Water Data'!$F$29,0,10*ROW('Water Data'!F153))="","",OFFSET('Water Data'!$F$29,0,10*ROW('Water Data'!F153)))</f>
        <v/>
      </c>
      <c r="CB159" s="392" t="str">
        <f ca="1">+IF(OFFSET('Water Data'!$G$27,0,10*ROW('Water Data'!G153))="","",OFFSET('Water Data'!$G$27,0,10*ROW('Water Data'!G153)))</f>
        <v/>
      </c>
      <c r="CC159" s="392" t="str">
        <f ca="1">+IF(OFFSET('Water Data'!$G$28,0,10*ROW('Water Data'!G153))="","",OFFSET('Water Data'!$G$28,0,10*ROW('Water Data'!G153)))</f>
        <v/>
      </c>
      <c r="CD159" s="392" t="str">
        <f ca="1">+IF(OFFSET('Water Data'!$G$29,0,10*ROW('Water Data'!G153))="","",OFFSET('Water Data'!$G$29,0,10*ROW('Water Data'!G153)))</f>
        <v/>
      </c>
      <c r="CE159" s="392" t="str">
        <f ca="1">+IF(OFFSET('Water Data'!$H$27,0,10*ROW('Water Data'!H153))="","",OFFSET('Water Data'!$H$27,0,10*ROW('Water Data'!H153)))</f>
        <v/>
      </c>
      <c r="CF159" s="392" t="str">
        <f ca="1">+IF(OFFSET('Water Data'!$H$28,0,10*ROW('Water Data'!H153))="","",OFFSET('Water Data'!$H$28,0,10*ROW('Water Data'!H153)))</f>
        <v/>
      </c>
      <c r="CG159" s="392" t="str">
        <f ca="1">+IF(OFFSET('Water Data'!$H$29,0,10*ROW('Water Data'!H153))="","",OFFSET('Water Data'!$H$29,0,10*ROW('Water Data'!H153)))</f>
        <v/>
      </c>
      <c r="CH159" s="392" t="str">
        <f ca="1">+IF(OFFSET('Water Data'!$I$27,0,10*ROW('Water Data'!I153))="","",OFFSET('Water Data'!$I$27,0,10*ROW('Water Data'!I153)))</f>
        <v/>
      </c>
      <c r="CI159" s="392" t="str">
        <f ca="1">+IF(OFFSET('Water Data'!$I$28,0,10*ROW('Water Data'!I153))="","",OFFSET('Water Data'!$I$28,0,10*ROW('Water Data'!I153)))</f>
        <v/>
      </c>
      <c r="CJ159" s="392" t="str">
        <f ca="1">+IF(OFFSET('Water Data'!$I$29,0,10*ROW('Water Data'!I153))="","",OFFSET('Water Data'!$I$29,0,10*ROW('Water Data'!I153)))</f>
        <v/>
      </c>
      <c r="CK159" s="392" t="str">
        <f ca="1">+IF(OFFSET('Sanitation Data'!$D$28,0,10*ROW('Sanitation Data'!D153))="","",OFFSET('Sanitation Data'!$D$28,0,10*ROW('Sanitation Data'!D153)))</f>
        <v/>
      </c>
      <c r="CL159" s="392" t="str">
        <f ca="1">+IF(OFFSET('Sanitation Data'!$D$29,0,10*ROW('Sanitation Data'!D153))="","",OFFSET('Sanitation Data'!$D$29,0,10*ROW('Sanitation Data'!D153)))</f>
        <v/>
      </c>
      <c r="CM159" s="392" t="str">
        <f ca="1">+IF(OFFSET('Sanitation Data'!$D$30,0,10*ROW('Sanitation Data'!D153))="","",OFFSET('Sanitation Data'!$D$30,0,10*ROW('Sanitation Data'!D153)))</f>
        <v/>
      </c>
      <c r="CN159" s="392" t="str">
        <f ca="1">+IF(OFFSET('Sanitation Data'!$D$31,0,10*ROW('Sanitation Data'!D153))="","",OFFSET('Sanitation Data'!$D$31,0,10*ROW('Sanitation Data'!D153)))</f>
        <v/>
      </c>
      <c r="CO159" s="392" t="str">
        <f ca="1">+IF(OFFSET('Sanitation Data'!$D$32,0,10*ROW('Sanitation Data'!D153))="","",OFFSET('Sanitation Data'!$D$32,0,10*ROW('Sanitation Data'!D153)))</f>
        <v/>
      </c>
      <c r="CP159" s="392" t="str">
        <f ca="1">+IF(OFFSET('Sanitation Data'!$E$28,0,10*ROW('Sanitation Data'!E153))="","",OFFSET('Sanitation Data'!$E$28,0,10*ROW('Sanitation Data'!E153)))</f>
        <v/>
      </c>
      <c r="CQ159" s="392" t="str">
        <f ca="1">+IF(OFFSET('Sanitation Data'!$E$29,0,10*ROW('Sanitation Data'!E153))="","",OFFSET('Sanitation Data'!$E$29,0,10*ROW('Sanitation Data'!E153)))</f>
        <v/>
      </c>
      <c r="CR159" s="392" t="str">
        <f ca="1">+IF(OFFSET('Sanitation Data'!$E$30,0,10*ROW('Sanitation Data'!E153))="","",OFFSET('Sanitation Data'!$E$30,0,10*ROW('Sanitation Data'!E153)))</f>
        <v/>
      </c>
      <c r="CS159" s="392" t="str">
        <f ca="1">+IF(OFFSET('Sanitation Data'!$E$31,0,10*ROW('Sanitation Data'!E153))="","",OFFSET('Sanitation Data'!$E$31,0,10*ROW('Sanitation Data'!E153)))</f>
        <v/>
      </c>
      <c r="CT159" s="392" t="str">
        <f ca="1">+IF(OFFSET('Sanitation Data'!$E$32,0,10*ROW('Sanitation Data'!E153))="","",OFFSET('Sanitation Data'!$E$32,0,10*ROW('Sanitation Data'!E153)))</f>
        <v/>
      </c>
      <c r="CU159" s="392" t="str">
        <f ca="1">+IF(OFFSET('Sanitation Data'!$F$28,0,10*ROW('Sanitation Data'!F153))="","",OFFSET('Sanitation Data'!$F$28,0,10*ROW('Sanitation Data'!F153)))</f>
        <v/>
      </c>
      <c r="CV159" s="392" t="str">
        <f ca="1">+IF(OFFSET('Sanitation Data'!$F$29,0,10*ROW('Sanitation Data'!F153))="","",OFFSET('Sanitation Data'!$F$29,0,10*ROW('Sanitation Data'!F153)))</f>
        <v/>
      </c>
      <c r="CW159" s="392" t="str">
        <f ca="1">+IF(OFFSET('Sanitation Data'!$F$30,0,10*ROW('Sanitation Data'!F153))="","",OFFSET('Sanitation Data'!$F$30,0,10*ROW('Sanitation Data'!F153)))</f>
        <v/>
      </c>
      <c r="CX159" s="392" t="str">
        <f ca="1">+IF(OFFSET('Sanitation Data'!$F$31,0,10*ROW('Sanitation Data'!F153))="","",OFFSET('Sanitation Data'!$F$31,0,10*ROW('Sanitation Data'!F153)))</f>
        <v/>
      </c>
      <c r="CY159" s="392" t="str">
        <f ca="1">+IF(OFFSET('Sanitation Data'!$F$32,0,10*ROW('Sanitation Data'!F153))="","",OFFSET('Sanitation Data'!$F$32,0,10*ROW('Sanitation Data'!F153)))</f>
        <v/>
      </c>
      <c r="CZ159" s="392" t="str">
        <f ca="1">+IF(OFFSET('Sanitation Data'!$G$28,0,10*ROW('Sanitation Data'!G153))="","",OFFSET('Sanitation Data'!$G$28,0,10*ROW('Sanitation Data'!G153)))</f>
        <v/>
      </c>
      <c r="DA159" s="392" t="str">
        <f ca="1">+IF(OFFSET('Sanitation Data'!$G$29,0,10*ROW('Sanitation Data'!G153))="","",OFFSET('Sanitation Data'!$G$29,0,10*ROW('Sanitation Data'!G153)))</f>
        <v/>
      </c>
      <c r="DB159" s="392" t="str">
        <f ca="1">+IF(OFFSET('Sanitation Data'!$G$30,0,10*ROW('Sanitation Data'!G153))="","",OFFSET('Sanitation Data'!$G$30,0,10*ROW('Sanitation Data'!G153)))</f>
        <v/>
      </c>
      <c r="DC159" s="392" t="str">
        <f ca="1">+IF(OFFSET('Sanitation Data'!$G$31,0,10*ROW('Sanitation Data'!G153))="","",OFFSET('Sanitation Data'!$G$31,0,10*ROW('Sanitation Data'!G153)))</f>
        <v/>
      </c>
      <c r="DD159" s="392" t="str">
        <f ca="1">+IF(OFFSET('Sanitation Data'!$G$32,0,10*ROW('Sanitation Data'!G153))="","",OFFSET('Sanitation Data'!$G$32,0,10*ROW('Sanitation Data'!G153)))</f>
        <v/>
      </c>
      <c r="DE159" s="392" t="str">
        <f ca="1">+IF(OFFSET('Sanitation Data'!$H$28,0,10*ROW('Sanitation Data'!H153))="","",OFFSET('Sanitation Data'!$H$28,0,10*ROW('Sanitation Data'!H153)))</f>
        <v/>
      </c>
      <c r="DF159" s="392" t="str">
        <f ca="1">+IF(OFFSET('Sanitation Data'!$H$29,0,10*ROW('Sanitation Data'!H153))="","",OFFSET('Sanitation Data'!$H$29,0,10*ROW('Sanitation Data'!H153)))</f>
        <v/>
      </c>
      <c r="DG159" s="392" t="str">
        <f ca="1">+IF(OFFSET('Sanitation Data'!$H$30,0,10*ROW('Sanitation Data'!H153))="","",OFFSET('Sanitation Data'!$H$30,0,10*ROW('Sanitation Data'!H153)))</f>
        <v/>
      </c>
      <c r="DH159" s="392" t="str">
        <f ca="1">+IF(OFFSET('Sanitation Data'!$H$31,0,10*ROW('Sanitation Data'!H153))="","",OFFSET('Sanitation Data'!$H$31,0,10*ROW('Sanitation Data'!H153)))</f>
        <v/>
      </c>
      <c r="DI159" s="392" t="str">
        <f ca="1">+IF(OFFSET('Sanitation Data'!$H$32,0,10*ROW('Sanitation Data'!H153))="","",OFFSET('Sanitation Data'!$H$32,0,10*ROW('Sanitation Data'!H153)))</f>
        <v/>
      </c>
      <c r="DJ159" s="392" t="str">
        <f ca="1">+IF(OFFSET('Sanitation Data'!$I$28,0,10*ROW('Sanitation Data'!I153))="","",OFFSET('Sanitation Data'!$I$28,0,10*ROW('Sanitation Data'!I153)))</f>
        <v/>
      </c>
      <c r="DK159" s="392" t="str">
        <f ca="1">+IF(OFFSET('Sanitation Data'!$I$29,0,10*ROW('Sanitation Data'!I153))="","",OFFSET('Sanitation Data'!$I$29,0,10*ROW('Sanitation Data'!I153)))</f>
        <v/>
      </c>
      <c r="DL159" s="392" t="str">
        <f ca="1">+IF(OFFSET('Sanitation Data'!$I$30,0,10*ROW('Sanitation Data'!I153))="","",OFFSET('Sanitation Data'!$I$30,0,10*ROW('Sanitation Data'!I153)))</f>
        <v/>
      </c>
      <c r="DM159" s="392" t="str">
        <f ca="1">+IF(OFFSET('Sanitation Data'!$I$31,0,10*ROW('Sanitation Data'!I153))="","",OFFSET('Sanitation Data'!$I$31,0,10*ROW('Sanitation Data'!I153)))</f>
        <v/>
      </c>
      <c r="DN159" s="392" t="str">
        <f ca="1">+IF(OFFSET('Sanitation Data'!$I$32,0,10*ROW('Sanitation Data'!I153))="","",OFFSET('Sanitation Data'!$I$32,0,10*ROW('Sanitation Data'!I153)))</f>
        <v/>
      </c>
      <c r="DO159" s="392" t="str">
        <f ca="1">+IF(OFFSET('Hygiene Data'!$D$11,0,10*ROW('Hygiene Data'!D153))="","",OFFSET('Hygiene Data'!$D$11,0,10*ROW('Hygiene Data'!D153)))</f>
        <v/>
      </c>
      <c r="DP159" s="392" t="str">
        <f ca="1">+IF(OFFSET('Hygiene Data'!$D$12,0,10*ROW('Hygiene Data'!D153))="","",OFFSET('Hygiene Data'!$D$12,0,10*ROW('Hygiene Data'!D153)))</f>
        <v/>
      </c>
      <c r="DQ159" s="392" t="str">
        <f ca="1">+IF(OFFSET('Hygiene Data'!$D$13,0,10*ROW('Hygiene Data'!D153))="","",OFFSET('Hygiene Data'!$D$13,0,10*ROW('Hygiene Data'!D153)))</f>
        <v/>
      </c>
      <c r="DR159" s="392" t="str">
        <f ca="1">+IF(OFFSET('Hygiene Data'!$E$11,0,10*ROW('Hygiene Data'!E153))="","",OFFSET('Hygiene Data'!$E$11,0,10*ROW('Hygiene Data'!E153)))</f>
        <v/>
      </c>
      <c r="DS159" s="392" t="str">
        <f ca="1">+IF(OFFSET('Hygiene Data'!$E$12,0,10*ROW('Hygiene Data'!E153))="","",OFFSET('Hygiene Data'!$E$12,0,10*ROW('Hygiene Data'!E153)))</f>
        <v/>
      </c>
      <c r="DT159" s="392" t="str">
        <f ca="1">+IF(OFFSET('Hygiene Data'!$E$13,0,10*ROW('Hygiene Data'!E153))="","",OFFSET('Hygiene Data'!$E$13,0,10*ROW('Hygiene Data'!E153)))</f>
        <v/>
      </c>
      <c r="DU159" s="392" t="str">
        <f ca="1">+IF(OFFSET('Hygiene Data'!$F$11,0,10*ROW('Hygiene Data'!F153))="","",OFFSET('Hygiene Data'!$F$11,0,10*ROW('Hygiene Data'!F153)))</f>
        <v/>
      </c>
      <c r="DV159" s="392" t="str">
        <f ca="1">+IF(OFFSET('Hygiene Data'!$F$12,0,10*ROW('Hygiene Data'!F153))="","",OFFSET('Hygiene Data'!$F$12,0,10*ROW('Hygiene Data'!F153)))</f>
        <v/>
      </c>
      <c r="DW159" s="392" t="str">
        <f ca="1">+IF(OFFSET('Hygiene Data'!$F$13,0,10*ROW('Hygiene Data'!F153))="","",OFFSET('Hygiene Data'!$F$13,0,10*ROW('Hygiene Data'!F153)))</f>
        <v/>
      </c>
      <c r="DX159" s="392" t="str">
        <f ca="1">+IF(OFFSET('Hygiene Data'!$G$11,0,10*ROW('Hygiene Data'!G153))="","",OFFSET('Hygiene Data'!$G$11,0,10*ROW('Hygiene Data'!G153)))</f>
        <v/>
      </c>
      <c r="DY159" s="392" t="str">
        <f ca="1">+IF(OFFSET('Hygiene Data'!$G$12,0,10*ROW('Hygiene Data'!G153))="","",OFFSET('Hygiene Data'!$G$12,0,10*ROW('Hygiene Data'!G153)))</f>
        <v/>
      </c>
      <c r="DZ159" s="392" t="str">
        <f ca="1">+IF(OFFSET('Hygiene Data'!$G$13,0,10*ROW('Hygiene Data'!G153))="","",OFFSET('Hygiene Data'!$G$13,0,10*ROW('Hygiene Data'!G153)))</f>
        <v/>
      </c>
      <c r="EA159" s="392" t="str">
        <f ca="1">+IF(OFFSET('Hygiene Data'!$H$11,0,10*ROW('Hygiene Data'!H153))="","",OFFSET('Hygiene Data'!$H$11,0,10*ROW('Hygiene Data'!H153)))</f>
        <v/>
      </c>
      <c r="EB159" s="392" t="str">
        <f ca="1">+IF(OFFSET('Hygiene Data'!$H$12,0,10*ROW('Hygiene Data'!H153))="","",OFFSET('Hygiene Data'!$H$12,0,10*ROW('Hygiene Data'!H153)))</f>
        <v/>
      </c>
      <c r="EC159" s="392" t="str">
        <f ca="1">+IF(OFFSET('Hygiene Data'!$H$13,0,10*ROW('Hygiene Data'!H153))="","",OFFSET('Hygiene Data'!$H$13,0,10*ROW('Hygiene Data'!H153)))</f>
        <v/>
      </c>
      <c r="ED159" s="392" t="str">
        <f ca="1">+IF(OFFSET('Hygiene Data'!$I$11,0,10*ROW('Hygiene Data'!I153))="","",OFFSET('Hygiene Data'!$I$11,0,10*ROW('Hygiene Data'!I153)))</f>
        <v/>
      </c>
      <c r="EE159" s="392" t="str">
        <f ca="1">+IF(OFFSET('Hygiene Data'!$I$12,0,10*ROW('Hygiene Data'!I153))="","",OFFSET('Hygiene Data'!$I$12,0,10*ROW('Hygiene Data'!I153)))</f>
        <v/>
      </c>
      <c r="EF159" s="392" t="str">
        <f ca="1">+IF(OFFSET('Hygiene Data'!$I$13,0,10*ROW('Hygiene Data'!I153))="","",OFFSET('Hygiene Data'!$I$13,0,10*ROW('Hygiene Data'!I153)))</f>
        <v/>
      </c>
    </row>
    <row r="160" spans="1:136" x14ac:dyDescent="0.25">
      <c r="A160" s="501" t="str">
        <f ca="1">+IF(OFFSET('Water Data'!$B$2,0,10*ROW('Water Data'!E154))="","",OFFSET('Water Data'!$B$2,0,10*ROW('Water Data'!E154)))</f>
        <v/>
      </c>
      <c r="B160" s="50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8" t="str">
        <f t="shared" ca="1" si="2"/>
        <v/>
      </c>
      <c r="D160" s="52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2" t="str">
        <f ca="1">+IF(OFFSET('Water Data'!$D$27,0,10*ROW('Water Data'!D154))="","",OFFSET('Water Data'!$D$27,0,10*ROW('Water Data'!D154)))</f>
        <v/>
      </c>
      <c r="BT160" s="392" t="str">
        <f ca="1">+IF(OFFSET('Water Data'!$D$28,0,10*ROW('Water Data'!D154))="","",OFFSET('Water Data'!$D$28,0,10*ROW('Water Data'!D154)))</f>
        <v/>
      </c>
      <c r="BU160" s="392" t="str">
        <f ca="1">+IF(OFFSET('Water Data'!$D$29,0,10*ROW('Water Data'!D154))="","",OFFSET('Water Data'!$D$29,0,10*ROW('Water Data'!D154)))</f>
        <v/>
      </c>
      <c r="BV160" s="392" t="str">
        <f ca="1">+IF(OFFSET('Water Data'!$E$27,0,10*ROW('Water Data'!E154))="","",OFFSET('Water Data'!$E$27,0,10*ROW('Water Data'!E154)))</f>
        <v/>
      </c>
      <c r="BW160" s="392" t="str">
        <f ca="1">+IF(OFFSET('Water Data'!$E$28,0,10*ROW('Water Data'!E154))="","",OFFSET('Water Data'!$E$28,0,10*ROW('Water Data'!E154)))</f>
        <v/>
      </c>
      <c r="BX160" s="392" t="str">
        <f ca="1">+IF(OFFSET('Water Data'!$E$29,0,10*ROW('Water Data'!E154))="","",OFFSET('Water Data'!$E$29,0,10*ROW('Water Data'!E154)))</f>
        <v/>
      </c>
      <c r="BY160" s="392" t="str">
        <f ca="1">+IF(OFFSET('Water Data'!$F$27,0,10*ROW('Water Data'!F154))="","",OFFSET('Water Data'!$F$27,0,10*ROW('Water Data'!F154)))</f>
        <v/>
      </c>
      <c r="BZ160" s="392" t="str">
        <f ca="1">+IF(OFFSET('Water Data'!$F$28,0,10*ROW('Water Data'!F154))="","",OFFSET('Water Data'!$F$28,0,10*ROW('Water Data'!F154)))</f>
        <v/>
      </c>
      <c r="CA160" s="392" t="str">
        <f ca="1">+IF(OFFSET('Water Data'!$F$29,0,10*ROW('Water Data'!F154))="","",OFFSET('Water Data'!$F$29,0,10*ROW('Water Data'!F154)))</f>
        <v/>
      </c>
      <c r="CB160" s="392" t="str">
        <f ca="1">+IF(OFFSET('Water Data'!$G$27,0,10*ROW('Water Data'!G154))="","",OFFSET('Water Data'!$G$27,0,10*ROW('Water Data'!G154)))</f>
        <v/>
      </c>
      <c r="CC160" s="392" t="str">
        <f ca="1">+IF(OFFSET('Water Data'!$G$28,0,10*ROW('Water Data'!G154))="","",OFFSET('Water Data'!$G$28,0,10*ROW('Water Data'!G154)))</f>
        <v/>
      </c>
      <c r="CD160" s="392" t="str">
        <f ca="1">+IF(OFFSET('Water Data'!$G$29,0,10*ROW('Water Data'!G154))="","",OFFSET('Water Data'!$G$29,0,10*ROW('Water Data'!G154)))</f>
        <v/>
      </c>
      <c r="CE160" s="392" t="str">
        <f ca="1">+IF(OFFSET('Water Data'!$H$27,0,10*ROW('Water Data'!H154))="","",OFFSET('Water Data'!$H$27,0,10*ROW('Water Data'!H154)))</f>
        <v/>
      </c>
      <c r="CF160" s="392" t="str">
        <f ca="1">+IF(OFFSET('Water Data'!$H$28,0,10*ROW('Water Data'!H154))="","",OFFSET('Water Data'!$H$28,0,10*ROW('Water Data'!H154)))</f>
        <v/>
      </c>
      <c r="CG160" s="392" t="str">
        <f ca="1">+IF(OFFSET('Water Data'!$H$29,0,10*ROW('Water Data'!H154))="","",OFFSET('Water Data'!$H$29,0,10*ROW('Water Data'!H154)))</f>
        <v/>
      </c>
      <c r="CH160" s="392" t="str">
        <f ca="1">+IF(OFFSET('Water Data'!$I$27,0,10*ROW('Water Data'!I154))="","",OFFSET('Water Data'!$I$27,0,10*ROW('Water Data'!I154)))</f>
        <v/>
      </c>
      <c r="CI160" s="392" t="str">
        <f ca="1">+IF(OFFSET('Water Data'!$I$28,0,10*ROW('Water Data'!I154))="","",OFFSET('Water Data'!$I$28,0,10*ROW('Water Data'!I154)))</f>
        <v/>
      </c>
      <c r="CJ160" s="392" t="str">
        <f ca="1">+IF(OFFSET('Water Data'!$I$29,0,10*ROW('Water Data'!I154))="","",OFFSET('Water Data'!$I$29,0,10*ROW('Water Data'!I154)))</f>
        <v/>
      </c>
      <c r="CK160" s="392" t="str">
        <f ca="1">+IF(OFFSET('Sanitation Data'!$D$28,0,10*ROW('Sanitation Data'!D154))="","",OFFSET('Sanitation Data'!$D$28,0,10*ROW('Sanitation Data'!D154)))</f>
        <v/>
      </c>
      <c r="CL160" s="392" t="str">
        <f ca="1">+IF(OFFSET('Sanitation Data'!$D$29,0,10*ROW('Sanitation Data'!D154))="","",OFFSET('Sanitation Data'!$D$29,0,10*ROW('Sanitation Data'!D154)))</f>
        <v/>
      </c>
      <c r="CM160" s="392" t="str">
        <f ca="1">+IF(OFFSET('Sanitation Data'!$D$30,0,10*ROW('Sanitation Data'!D154))="","",OFFSET('Sanitation Data'!$D$30,0,10*ROW('Sanitation Data'!D154)))</f>
        <v/>
      </c>
      <c r="CN160" s="392" t="str">
        <f ca="1">+IF(OFFSET('Sanitation Data'!$D$31,0,10*ROW('Sanitation Data'!D154))="","",OFFSET('Sanitation Data'!$D$31,0,10*ROW('Sanitation Data'!D154)))</f>
        <v/>
      </c>
      <c r="CO160" s="392" t="str">
        <f ca="1">+IF(OFFSET('Sanitation Data'!$D$32,0,10*ROW('Sanitation Data'!D154))="","",OFFSET('Sanitation Data'!$D$32,0,10*ROW('Sanitation Data'!D154)))</f>
        <v/>
      </c>
      <c r="CP160" s="392" t="str">
        <f ca="1">+IF(OFFSET('Sanitation Data'!$E$28,0,10*ROW('Sanitation Data'!E154))="","",OFFSET('Sanitation Data'!$E$28,0,10*ROW('Sanitation Data'!E154)))</f>
        <v/>
      </c>
      <c r="CQ160" s="392" t="str">
        <f ca="1">+IF(OFFSET('Sanitation Data'!$E$29,0,10*ROW('Sanitation Data'!E154))="","",OFFSET('Sanitation Data'!$E$29,0,10*ROW('Sanitation Data'!E154)))</f>
        <v/>
      </c>
      <c r="CR160" s="392" t="str">
        <f ca="1">+IF(OFFSET('Sanitation Data'!$E$30,0,10*ROW('Sanitation Data'!E154))="","",OFFSET('Sanitation Data'!$E$30,0,10*ROW('Sanitation Data'!E154)))</f>
        <v/>
      </c>
      <c r="CS160" s="392" t="str">
        <f ca="1">+IF(OFFSET('Sanitation Data'!$E$31,0,10*ROW('Sanitation Data'!E154))="","",OFFSET('Sanitation Data'!$E$31,0,10*ROW('Sanitation Data'!E154)))</f>
        <v/>
      </c>
      <c r="CT160" s="392" t="str">
        <f ca="1">+IF(OFFSET('Sanitation Data'!$E$32,0,10*ROW('Sanitation Data'!E154))="","",OFFSET('Sanitation Data'!$E$32,0,10*ROW('Sanitation Data'!E154)))</f>
        <v/>
      </c>
      <c r="CU160" s="392" t="str">
        <f ca="1">+IF(OFFSET('Sanitation Data'!$F$28,0,10*ROW('Sanitation Data'!F154))="","",OFFSET('Sanitation Data'!$F$28,0,10*ROW('Sanitation Data'!F154)))</f>
        <v/>
      </c>
      <c r="CV160" s="392" t="str">
        <f ca="1">+IF(OFFSET('Sanitation Data'!$F$29,0,10*ROW('Sanitation Data'!F154))="","",OFFSET('Sanitation Data'!$F$29,0,10*ROW('Sanitation Data'!F154)))</f>
        <v/>
      </c>
      <c r="CW160" s="392" t="str">
        <f ca="1">+IF(OFFSET('Sanitation Data'!$F$30,0,10*ROW('Sanitation Data'!F154))="","",OFFSET('Sanitation Data'!$F$30,0,10*ROW('Sanitation Data'!F154)))</f>
        <v/>
      </c>
      <c r="CX160" s="392" t="str">
        <f ca="1">+IF(OFFSET('Sanitation Data'!$F$31,0,10*ROW('Sanitation Data'!F154))="","",OFFSET('Sanitation Data'!$F$31,0,10*ROW('Sanitation Data'!F154)))</f>
        <v/>
      </c>
      <c r="CY160" s="392" t="str">
        <f ca="1">+IF(OFFSET('Sanitation Data'!$F$32,0,10*ROW('Sanitation Data'!F154))="","",OFFSET('Sanitation Data'!$F$32,0,10*ROW('Sanitation Data'!F154)))</f>
        <v/>
      </c>
      <c r="CZ160" s="392" t="str">
        <f ca="1">+IF(OFFSET('Sanitation Data'!$G$28,0,10*ROW('Sanitation Data'!G154))="","",OFFSET('Sanitation Data'!$G$28,0,10*ROW('Sanitation Data'!G154)))</f>
        <v/>
      </c>
      <c r="DA160" s="392" t="str">
        <f ca="1">+IF(OFFSET('Sanitation Data'!$G$29,0,10*ROW('Sanitation Data'!G154))="","",OFFSET('Sanitation Data'!$G$29,0,10*ROW('Sanitation Data'!G154)))</f>
        <v/>
      </c>
      <c r="DB160" s="392" t="str">
        <f ca="1">+IF(OFFSET('Sanitation Data'!$G$30,0,10*ROW('Sanitation Data'!G154))="","",OFFSET('Sanitation Data'!$G$30,0,10*ROW('Sanitation Data'!G154)))</f>
        <v/>
      </c>
      <c r="DC160" s="392" t="str">
        <f ca="1">+IF(OFFSET('Sanitation Data'!$G$31,0,10*ROW('Sanitation Data'!G154))="","",OFFSET('Sanitation Data'!$G$31,0,10*ROW('Sanitation Data'!G154)))</f>
        <v/>
      </c>
      <c r="DD160" s="392" t="str">
        <f ca="1">+IF(OFFSET('Sanitation Data'!$G$32,0,10*ROW('Sanitation Data'!G154))="","",OFFSET('Sanitation Data'!$G$32,0,10*ROW('Sanitation Data'!G154)))</f>
        <v/>
      </c>
      <c r="DE160" s="392" t="str">
        <f ca="1">+IF(OFFSET('Sanitation Data'!$H$28,0,10*ROW('Sanitation Data'!H154))="","",OFFSET('Sanitation Data'!$H$28,0,10*ROW('Sanitation Data'!H154)))</f>
        <v/>
      </c>
      <c r="DF160" s="392" t="str">
        <f ca="1">+IF(OFFSET('Sanitation Data'!$H$29,0,10*ROW('Sanitation Data'!H154))="","",OFFSET('Sanitation Data'!$H$29,0,10*ROW('Sanitation Data'!H154)))</f>
        <v/>
      </c>
      <c r="DG160" s="392" t="str">
        <f ca="1">+IF(OFFSET('Sanitation Data'!$H$30,0,10*ROW('Sanitation Data'!H154))="","",OFFSET('Sanitation Data'!$H$30,0,10*ROW('Sanitation Data'!H154)))</f>
        <v/>
      </c>
      <c r="DH160" s="392" t="str">
        <f ca="1">+IF(OFFSET('Sanitation Data'!$H$31,0,10*ROW('Sanitation Data'!H154))="","",OFFSET('Sanitation Data'!$H$31,0,10*ROW('Sanitation Data'!H154)))</f>
        <v/>
      </c>
      <c r="DI160" s="392" t="str">
        <f ca="1">+IF(OFFSET('Sanitation Data'!$H$32,0,10*ROW('Sanitation Data'!H154))="","",OFFSET('Sanitation Data'!$H$32,0,10*ROW('Sanitation Data'!H154)))</f>
        <v/>
      </c>
      <c r="DJ160" s="392" t="str">
        <f ca="1">+IF(OFFSET('Sanitation Data'!$I$28,0,10*ROW('Sanitation Data'!I154))="","",OFFSET('Sanitation Data'!$I$28,0,10*ROW('Sanitation Data'!I154)))</f>
        <v/>
      </c>
      <c r="DK160" s="392" t="str">
        <f ca="1">+IF(OFFSET('Sanitation Data'!$I$29,0,10*ROW('Sanitation Data'!I154))="","",OFFSET('Sanitation Data'!$I$29,0,10*ROW('Sanitation Data'!I154)))</f>
        <v/>
      </c>
      <c r="DL160" s="392" t="str">
        <f ca="1">+IF(OFFSET('Sanitation Data'!$I$30,0,10*ROW('Sanitation Data'!I154))="","",OFFSET('Sanitation Data'!$I$30,0,10*ROW('Sanitation Data'!I154)))</f>
        <v/>
      </c>
      <c r="DM160" s="392" t="str">
        <f ca="1">+IF(OFFSET('Sanitation Data'!$I$31,0,10*ROW('Sanitation Data'!I154))="","",OFFSET('Sanitation Data'!$I$31,0,10*ROW('Sanitation Data'!I154)))</f>
        <v/>
      </c>
      <c r="DN160" s="392" t="str">
        <f ca="1">+IF(OFFSET('Sanitation Data'!$I$32,0,10*ROW('Sanitation Data'!I154))="","",OFFSET('Sanitation Data'!$I$32,0,10*ROW('Sanitation Data'!I154)))</f>
        <v/>
      </c>
      <c r="DO160" s="392" t="str">
        <f ca="1">+IF(OFFSET('Hygiene Data'!$D$11,0,10*ROW('Hygiene Data'!D154))="","",OFFSET('Hygiene Data'!$D$11,0,10*ROW('Hygiene Data'!D154)))</f>
        <v/>
      </c>
      <c r="DP160" s="392" t="str">
        <f ca="1">+IF(OFFSET('Hygiene Data'!$D$12,0,10*ROW('Hygiene Data'!D154))="","",OFFSET('Hygiene Data'!$D$12,0,10*ROW('Hygiene Data'!D154)))</f>
        <v/>
      </c>
      <c r="DQ160" s="392" t="str">
        <f ca="1">+IF(OFFSET('Hygiene Data'!$D$13,0,10*ROW('Hygiene Data'!D154))="","",OFFSET('Hygiene Data'!$D$13,0,10*ROW('Hygiene Data'!D154)))</f>
        <v/>
      </c>
      <c r="DR160" s="392" t="str">
        <f ca="1">+IF(OFFSET('Hygiene Data'!$E$11,0,10*ROW('Hygiene Data'!E154))="","",OFFSET('Hygiene Data'!$E$11,0,10*ROW('Hygiene Data'!E154)))</f>
        <v/>
      </c>
      <c r="DS160" s="392" t="str">
        <f ca="1">+IF(OFFSET('Hygiene Data'!$E$12,0,10*ROW('Hygiene Data'!E154))="","",OFFSET('Hygiene Data'!$E$12,0,10*ROW('Hygiene Data'!E154)))</f>
        <v/>
      </c>
      <c r="DT160" s="392" t="str">
        <f ca="1">+IF(OFFSET('Hygiene Data'!$E$13,0,10*ROW('Hygiene Data'!E154))="","",OFFSET('Hygiene Data'!$E$13,0,10*ROW('Hygiene Data'!E154)))</f>
        <v/>
      </c>
      <c r="DU160" s="392" t="str">
        <f ca="1">+IF(OFFSET('Hygiene Data'!$F$11,0,10*ROW('Hygiene Data'!F154))="","",OFFSET('Hygiene Data'!$F$11,0,10*ROW('Hygiene Data'!F154)))</f>
        <v/>
      </c>
      <c r="DV160" s="392" t="str">
        <f ca="1">+IF(OFFSET('Hygiene Data'!$F$12,0,10*ROW('Hygiene Data'!F154))="","",OFFSET('Hygiene Data'!$F$12,0,10*ROW('Hygiene Data'!F154)))</f>
        <v/>
      </c>
      <c r="DW160" s="392" t="str">
        <f ca="1">+IF(OFFSET('Hygiene Data'!$F$13,0,10*ROW('Hygiene Data'!F154))="","",OFFSET('Hygiene Data'!$F$13,0,10*ROW('Hygiene Data'!F154)))</f>
        <v/>
      </c>
      <c r="DX160" s="392" t="str">
        <f ca="1">+IF(OFFSET('Hygiene Data'!$G$11,0,10*ROW('Hygiene Data'!G154))="","",OFFSET('Hygiene Data'!$G$11,0,10*ROW('Hygiene Data'!G154)))</f>
        <v/>
      </c>
      <c r="DY160" s="392" t="str">
        <f ca="1">+IF(OFFSET('Hygiene Data'!$G$12,0,10*ROW('Hygiene Data'!G154))="","",OFFSET('Hygiene Data'!$G$12,0,10*ROW('Hygiene Data'!G154)))</f>
        <v/>
      </c>
      <c r="DZ160" s="392" t="str">
        <f ca="1">+IF(OFFSET('Hygiene Data'!$G$13,0,10*ROW('Hygiene Data'!G154))="","",OFFSET('Hygiene Data'!$G$13,0,10*ROW('Hygiene Data'!G154)))</f>
        <v/>
      </c>
      <c r="EA160" s="392" t="str">
        <f ca="1">+IF(OFFSET('Hygiene Data'!$H$11,0,10*ROW('Hygiene Data'!H154))="","",OFFSET('Hygiene Data'!$H$11,0,10*ROW('Hygiene Data'!H154)))</f>
        <v/>
      </c>
      <c r="EB160" s="392" t="str">
        <f ca="1">+IF(OFFSET('Hygiene Data'!$H$12,0,10*ROW('Hygiene Data'!H154))="","",OFFSET('Hygiene Data'!$H$12,0,10*ROW('Hygiene Data'!H154)))</f>
        <v/>
      </c>
      <c r="EC160" s="392" t="str">
        <f ca="1">+IF(OFFSET('Hygiene Data'!$H$13,0,10*ROW('Hygiene Data'!H154))="","",OFFSET('Hygiene Data'!$H$13,0,10*ROW('Hygiene Data'!H154)))</f>
        <v/>
      </c>
      <c r="ED160" s="392" t="str">
        <f ca="1">+IF(OFFSET('Hygiene Data'!$I$11,0,10*ROW('Hygiene Data'!I154))="","",OFFSET('Hygiene Data'!$I$11,0,10*ROW('Hygiene Data'!I154)))</f>
        <v/>
      </c>
      <c r="EE160" s="392" t="str">
        <f ca="1">+IF(OFFSET('Hygiene Data'!$I$12,0,10*ROW('Hygiene Data'!I154))="","",OFFSET('Hygiene Data'!$I$12,0,10*ROW('Hygiene Data'!I154)))</f>
        <v/>
      </c>
      <c r="EF160" s="392" t="str">
        <f ca="1">+IF(OFFSET('Hygiene Data'!$I$13,0,10*ROW('Hygiene Data'!I154))="","",OFFSET('Hygiene Data'!$I$13,0,10*ROW('Hygiene Data'!I154)))</f>
        <v/>
      </c>
    </row>
    <row r="161" spans="1:136" x14ac:dyDescent="0.25">
      <c r="A161" s="501" t="str">
        <f ca="1">+IF(OFFSET('Water Data'!$B$2,0,10*ROW('Water Data'!E155))="","",OFFSET('Water Data'!$B$2,0,10*ROW('Water Data'!E155)))</f>
        <v/>
      </c>
      <c r="B161" s="50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8" t="str">
        <f t="shared" ca="1" si="2"/>
        <v/>
      </c>
      <c r="D161" s="52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2" t="str">
        <f ca="1">+IF(OFFSET('Water Data'!$D$27,0,10*ROW('Water Data'!D155))="","",OFFSET('Water Data'!$D$27,0,10*ROW('Water Data'!D155)))</f>
        <v/>
      </c>
      <c r="BT161" s="392" t="str">
        <f ca="1">+IF(OFFSET('Water Data'!$D$28,0,10*ROW('Water Data'!D155))="","",OFFSET('Water Data'!$D$28,0,10*ROW('Water Data'!D155)))</f>
        <v/>
      </c>
      <c r="BU161" s="392" t="str">
        <f ca="1">+IF(OFFSET('Water Data'!$D$29,0,10*ROW('Water Data'!D155))="","",OFFSET('Water Data'!$D$29,0,10*ROW('Water Data'!D155)))</f>
        <v/>
      </c>
      <c r="BV161" s="392" t="str">
        <f ca="1">+IF(OFFSET('Water Data'!$E$27,0,10*ROW('Water Data'!E155))="","",OFFSET('Water Data'!$E$27,0,10*ROW('Water Data'!E155)))</f>
        <v/>
      </c>
      <c r="BW161" s="392" t="str">
        <f ca="1">+IF(OFFSET('Water Data'!$E$28,0,10*ROW('Water Data'!E155))="","",OFFSET('Water Data'!$E$28,0,10*ROW('Water Data'!E155)))</f>
        <v/>
      </c>
      <c r="BX161" s="392" t="str">
        <f ca="1">+IF(OFFSET('Water Data'!$E$29,0,10*ROW('Water Data'!E155))="","",OFFSET('Water Data'!$E$29,0,10*ROW('Water Data'!E155)))</f>
        <v/>
      </c>
      <c r="BY161" s="392" t="str">
        <f ca="1">+IF(OFFSET('Water Data'!$F$27,0,10*ROW('Water Data'!F155))="","",OFFSET('Water Data'!$F$27,0,10*ROW('Water Data'!F155)))</f>
        <v/>
      </c>
      <c r="BZ161" s="392" t="str">
        <f ca="1">+IF(OFFSET('Water Data'!$F$28,0,10*ROW('Water Data'!F155))="","",OFFSET('Water Data'!$F$28,0,10*ROW('Water Data'!F155)))</f>
        <v/>
      </c>
      <c r="CA161" s="392" t="str">
        <f ca="1">+IF(OFFSET('Water Data'!$F$29,0,10*ROW('Water Data'!F155))="","",OFFSET('Water Data'!$F$29,0,10*ROW('Water Data'!F155)))</f>
        <v/>
      </c>
      <c r="CB161" s="392" t="str">
        <f ca="1">+IF(OFFSET('Water Data'!$G$27,0,10*ROW('Water Data'!G155))="","",OFFSET('Water Data'!$G$27,0,10*ROW('Water Data'!G155)))</f>
        <v/>
      </c>
      <c r="CC161" s="392" t="str">
        <f ca="1">+IF(OFFSET('Water Data'!$G$28,0,10*ROW('Water Data'!G155))="","",OFFSET('Water Data'!$G$28,0,10*ROW('Water Data'!G155)))</f>
        <v/>
      </c>
      <c r="CD161" s="392" t="str">
        <f ca="1">+IF(OFFSET('Water Data'!$G$29,0,10*ROW('Water Data'!G155))="","",OFFSET('Water Data'!$G$29,0,10*ROW('Water Data'!G155)))</f>
        <v/>
      </c>
      <c r="CE161" s="392" t="str">
        <f ca="1">+IF(OFFSET('Water Data'!$H$27,0,10*ROW('Water Data'!H155))="","",OFFSET('Water Data'!$H$27,0,10*ROW('Water Data'!H155)))</f>
        <v/>
      </c>
      <c r="CF161" s="392" t="str">
        <f ca="1">+IF(OFFSET('Water Data'!$H$28,0,10*ROW('Water Data'!H155))="","",OFFSET('Water Data'!$H$28,0,10*ROW('Water Data'!H155)))</f>
        <v/>
      </c>
      <c r="CG161" s="392" t="str">
        <f ca="1">+IF(OFFSET('Water Data'!$H$29,0,10*ROW('Water Data'!H155))="","",OFFSET('Water Data'!$H$29,0,10*ROW('Water Data'!H155)))</f>
        <v/>
      </c>
      <c r="CH161" s="392" t="str">
        <f ca="1">+IF(OFFSET('Water Data'!$I$27,0,10*ROW('Water Data'!I155))="","",OFFSET('Water Data'!$I$27,0,10*ROW('Water Data'!I155)))</f>
        <v/>
      </c>
      <c r="CI161" s="392" t="str">
        <f ca="1">+IF(OFFSET('Water Data'!$I$28,0,10*ROW('Water Data'!I155))="","",OFFSET('Water Data'!$I$28,0,10*ROW('Water Data'!I155)))</f>
        <v/>
      </c>
      <c r="CJ161" s="392" t="str">
        <f ca="1">+IF(OFFSET('Water Data'!$I$29,0,10*ROW('Water Data'!I155))="","",OFFSET('Water Data'!$I$29,0,10*ROW('Water Data'!I155)))</f>
        <v/>
      </c>
      <c r="CK161" s="392" t="str">
        <f ca="1">+IF(OFFSET('Sanitation Data'!$D$28,0,10*ROW('Sanitation Data'!D155))="","",OFFSET('Sanitation Data'!$D$28,0,10*ROW('Sanitation Data'!D155)))</f>
        <v/>
      </c>
      <c r="CL161" s="392" t="str">
        <f ca="1">+IF(OFFSET('Sanitation Data'!$D$29,0,10*ROW('Sanitation Data'!D155))="","",OFFSET('Sanitation Data'!$D$29,0,10*ROW('Sanitation Data'!D155)))</f>
        <v/>
      </c>
      <c r="CM161" s="392" t="str">
        <f ca="1">+IF(OFFSET('Sanitation Data'!$D$30,0,10*ROW('Sanitation Data'!D155))="","",OFFSET('Sanitation Data'!$D$30,0,10*ROW('Sanitation Data'!D155)))</f>
        <v/>
      </c>
      <c r="CN161" s="392" t="str">
        <f ca="1">+IF(OFFSET('Sanitation Data'!$D$31,0,10*ROW('Sanitation Data'!D155))="","",OFFSET('Sanitation Data'!$D$31,0,10*ROW('Sanitation Data'!D155)))</f>
        <v/>
      </c>
      <c r="CO161" s="392" t="str">
        <f ca="1">+IF(OFFSET('Sanitation Data'!$D$32,0,10*ROW('Sanitation Data'!D155))="","",OFFSET('Sanitation Data'!$D$32,0,10*ROW('Sanitation Data'!D155)))</f>
        <v/>
      </c>
      <c r="CP161" s="392" t="str">
        <f ca="1">+IF(OFFSET('Sanitation Data'!$E$28,0,10*ROW('Sanitation Data'!E155))="","",OFFSET('Sanitation Data'!$E$28,0,10*ROW('Sanitation Data'!E155)))</f>
        <v/>
      </c>
      <c r="CQ161" s="392" t="str">
        <f ca="1">+IF(OFFSET('Sanitation Data'!$E$29,0,10*ROW('Sanitation Data'!E155))="","",OFFSET('Sanitation Data'!$E$29,0,10*ROW('Sanitation Data'!E155)))</f>
        <v/>
      </c>
      <c r="CR161" s="392" t="str">
        <f ca="1">+IF(OFFSET('Sanitation Data'!$E$30,0,10*ROW('Sanitation Data'!E155))="","",OFFSET('Sanitation Data'!$E$30,0,10*ROW('Sanitation Data'!E155)))</f>
        <v/>
      </c>
      <c r="CS161" s="392" t="str">
        <f ca="1">+IF(OFFSET('Sanitation Data'!$E$31,0,10*ROW('Sanitation Data'!E155))="","",OFFSET('Sanitation Data'!$E$31,0,10*ROW('Sanitation Data'!E155)))</f>
        <v/>
      </c>
      <c r="CT161" s="392" t="str">
        <f ca="1">+IF(OFFSET('Sanitation Data'!$E$32,0,10*ROW('Sanitation Data'!E155))="","",OFFSET('Sanitation Data'!$E$32,0,10*ROW('Sanitation Data'!E155)))</f>
        <v/>
      </c>
      <c r="CU161" s="392" t="str">
        <f ca="1">+IF(OFFSET('Sanitation Data'!$F$28,0,10*ROW('Sanitation Data'!F155))="","",OFFSET('Sanitation Data'!$F$28,0,10*ROW('Sanitation Data'!F155)))</f>
        <v/>
      </c>
      <c r="CV161" s="392" t="str">
        <f ca="1">+IF(OFFSET('Sanitation Data'!$F$29,0,10*ROW('Sanitation Data'!F155))="","",OFFSET('Sanitation Data'!$F$29,0,10*ROW('Sanitation Data'!F155)))</f>
        <v/>
      </c>
      <c r="CW161" s="392" t="str">
        <f ca="1">+IF(OFFSET('Sanitation Data'!$F$30,0,10*ROW('Sanitation Data'!F155))="","",OFFSET('Sanitation Data'!$F$30,0,10*ROW('Sanitation Data'!F155)))</f>
        <v/>
      </c>
      <c r="CX161" s="392" t="str">
        <f ca="1">+IF(OFFSET('Sanitation Data'!$F$31,0,10*ROW('Sanitation Data'!F155))="","",OFFSET('Sanitation Data'!$F$31,0,10*ROW('Sanitation Data'!F155)))</f>
        <v/>
      </c>
      <c r="CY161" s="392" t="str">
        <f ca="1">+IF(OFFSET('Sanitation Data'!$F$32,0,10*ROW('Sanitation Data'!F155))="","",OFFSET('Sanitation Data'!$F$32,0,10*ROW('Sanitation Data'!F155)))</f>
        <v/>
      </c>
      <c r="CZ161" s="392" t="str">
        <f ca="1">+IF(OFFSET('Sanitation Data'!$G$28,0,10*ROW('Sanitation Data'!G155))="","",OFFSET('Sanitation Data'!$G$28,0,10*ROW('Sanitation Data'!G155)))</f>
        <v/>
      </c>
      <c r="DA161" s="392" t="str">
        <f ca="1">+IF(OFFSET('Sanitation Data'!$G$29,0,10*ROW('Sanitation Data'!G155))="","",OFFSET('Sanitation Data'!$G$29,0,10*ROW('Sanitation Data'!G155)))</f>
        <v/>
      </c>
      <c r="DB161" s="392" t="str">
        <f ca="1">+IF(OFFSET('Sanitation Data'!$G$30,0,10*ROW('Sanitation Data'!G155))="","",OFFSET('Sanitation Data'!$G$30,0,10*ROW('Sanitation Data'!G155)))</f>
        <v/>
      </c>
      <c r="DC161" s="392" t="str">
        <f ca="1">+IF(OFFSET('Sanitation Data'!$G$31,0,10*ROW('Sanitation Data'!G155))="","",OFFSET('Sanitation Data'!$G$31,0,10*ROW('Sanitation Data'!G155)))</f>
        <v/>
      </c>
      <c r="DD161" s="392" t="str">
        <f ca="1">+IF(OFFSET('Sanitation Data'!$G$32,0,10*ROW('Sanitation Data'!G155))="","",OFFSET('Sanitation Data'!$G$32,0,10*ROW('Sanitation Data'!G155)))</f>
        <v/>
      </c>
      <c r="DE161" s="392" t="str">
        <f ca="1">+IF(OFFSET('Sanitation Data'!$H$28,0,10*ROW('Sanitation Data'!H155))="","",OFFSET('Sanitation Data'!$H$28,0,10*ROW('Sanitation Data'!H155)))</f>
        <v/>
      </c>
      <c r="DF161" s="392" t="str">
        <f ca="1">+IF(OFFSET('Sanitation Data'!$H$29,0,10*ROW('Sanitation Data'!H155))="","",OFFSET('Sanitation Data'!$H$29,0,10*ROW('Sanitation Data'!H155)))</f>
        <v/>
      </c>
      <c r="DG161" s="392" t="str">
        <f ca="1">+IF(OFFSET('Sanitation Data'!$H$30,0,10*ROW('Sanitation Data'!H155))="","",OFFSET('Sanitation Data'!$H$30,0,10*ROW('Sanitation Data'!H155)))</f>
        <v/>
      </c>
      <c r="DH161" s="392" t="str">
        <f ca="1">+IF(OFFSET('Sanitation Data'!$H$31,0,10*ROW('Sanitation Data'!H155))="","",OFFSET('Sanitation Data'!$H$31,0,10*ROW('Sanitation Data'!H155)))</f>
        <v/>
      </c>
      <c r="DI161" s="392" t="str">
        <f ca="1">+IF(OFFSET('Sanitation Data'!$H$32,0,10*ROW('Sanitation Data'!H155))="","",OFFSET('Sanitation Data'!$H$32,0,10*ROW('Sanitation Data'!H155)))</f>
        <v/>
      </c>
      <c r="DJ161" s="392" t="str">
        <f ca="1">+IF(OFFSET('Sanitation Data'!$I$28,0,10*ROW('Sanitation Data'!I155))="","",OFFSET('Sanitation Data'!$I$28,0,10*ROW('Sanitation Data'!I155)))</f>
        <v/>
      </c>
      <c r="DK161" s="392" t="str">
        <f ca="1">+IF(OFFSET('Sanitation Data'!$I$29,0,10*ROW('Sanitation Data'!I155))="","",OFFSET('Sanitation Data'!$I$29,0,10*ROW('Sanitation Data'!I155)))</f>
        <v/>
      </c>
      <c r="DL161" s="392" t="str">
        <f ca="1">+IF(OFFSET('Sanitation Data'!$I$30,0,10*ROW('Sanitation Data'!I155))="","",OFFSET('Sanitation Data'!$I$30,0,10*ROW('Sanitation Data'!I155)))</f>
        <v/>
      </c>
      <c r="DM161" s="392" t="str">
        <f ca="1">+IF(OFFSET('Sanitation Data'!$I$31,0,10*ROW('Sanitation Data'!I155))="","",OFFSET('Sanitation Data'!$I$31,0,10*ROW('Sanitation Data'!I155)))</f>
        <v/>
      </c>
      <c r="DN161" s="392" t="str">
        <f ca="1">+IF(OFFSET('Sanitation Data'!$I$32,0,10*ROW('Sanitation Data'!I155))="","",OFFSET('Sanitation Data'!$I$32,0,10*ROW('Sanitation Data'!I155)))</f>
        <v/>
      </c>
      <c r="DO161" s="392" t="str">
        <f ca="1">+IF(OFFSET('Hygiene Data'!$D$11,0,10*ROW('Hygiene Data'!D155))="","",OFFSET('Hygiene Data'!$D$11,0,10*ROW('Hygiene Data'!D155)))</f>
        <v/>
      </c>
      <c r="DP161" s="392" t="str">
        <f ca="1">+IF(OFFSET('Hygiene Data'!$D$12,0,10*ROW('Hygiene Data'!D155))="","",OFFSET('Hygiene Data'!$D$12,0,10*ROW('Hygiene Data'!D155)))</f>
        <v/>
      </c>
      <c r="DQ161" s="392" t="str">
        <f ca="1">+IF(OFFSET('Hygiene Data'!$D$13,0,10*ROW('Hygiene Data'!D155))="","",OFFSET('Hygiene Data'!$D$13,0,10*ROW('Hygiene Data'!D155)))</f>
        <v/>
      </c>
      <c r="DR161" s="392" t="str">
        <f ca="1">+IF(OFFSET('Hygiene Data'!$E$11,0,10*ROW('Hygiene Data'!E155))="","",OFFSET('Hygiene Data'!$E$11,0,10*ROW('Hygiene Data'!E155)))</f>
        <v/>
      </c>
      <c r="DS161" s="392" t="str">
        <f ca="1">+IF(OFFSET('Hygiene Data'!$E$12,0,10*ROW('Hygiene Data'!E155))="","",OFFSET('Hygiene Data'!$E$12,0,10*ROW('Hygiene Data'!E155)))</f>
        <v/>
      </c>
      <c r="DT161" s="392" t="str">
        <f ca="1">+IF(OFFSET('Hygiene Data'!$E$13,0,10*ROW('Hygiene Data'!E155))="","",OFFSET('Hygiene Data'!$E$13,0,10*ROW('Hygiene Data'!E155)))</f>
        <v/>
      </c>
      <c r="DU161" s="392" t="str">
        <f ca="1">+IF(OFFSET('Hygiene Data'!$F$11,0,10*ROW('Hygiene Data'!F155))="","",OFFSET('Hygiene Data'!$F$11,0,10*ROW('Hygiene Data'!F155)))</f>
        <v/>
      </c>
      <c r="DV161" s="392" t="str">
        <f ca="1">+IF(OFFSET('Hygiene Data'!$F$12,0,10*ROW('Hygiene Data'!F155))="","",OFFSET('Hygiene Data'!$F$12,0,10*ROW('Hygiene Data'!F155)))</f>
        <v/>
      </c>
      <c r="DW161" s="392" t="str">
        <f ca="1">+IF(OFFSET('Hygiene Data'!$F$13,0,10*ROW('Hygiene Data'!F155))="","",OFFSET('Hygiene Data'!$F$13,0,10*ROW('Hygiene Data'!F155)))</f>
        <v/>
      </c>
      <c r="DX161" s="392" t="str">
        <f ca="1">+IF(OFFSET('Hygiene Data'!$G$11,0,10*ROW('Hygiene Data'!G155))="","",OFFSET('Hygiene Data'!$G$11,0,10*ROW('Hygiene Data'!G155)))</f>
        <v/>
      </c>
      <c r="DY161" s="392" t="str">
        <f ca="1">+IF(OFFSET('Hygiene Data'!$G$12,0,10*ROW('Hygiene Data'!G155))="","",OFFSET('Hygiene Data'!$G$12,0,10*ROW('Hygiene Data'!G155)))</f>
        <v/>
      </c>
      <c r="DZ161" s="392" t="str">
        <f ca="1">+IF(OFFSET('Hygiene Data'!$G$13,0,10*ROW('Hygiene Data'!G155))="","",OFFSET('Hygiene Data'!$G$13,0,10*ROW('Hygiene Data'!G155)))</f>
        <v/>
      </c>
      <c r="EA161" s="392" t="str">
        <f ca="1">+IF(OFFSET('Hygiene Data'!$H$11,0,10*ROW('Hygiene Data'!H155))="","",OFFSET('Hygiene Data'!$H$11,0,10*ROW('Hygiene Data'!H155)))</f>
        <v/>
      </c>
      <c r="EB161" s="392" t="str">
        <f ca="1">+IF(OFFSET('Hygiene Data'!$H$12,0,10*ROW('Hygiene Data'!H155))="","",OFFSET('Hygiene Data'!$H$12,0,10*ROW('Hygiene Data'!H155)))</f>
        <v/>
      </c>
      <c r="EC161" s="392" t="str">
        <f ca="1">+IF(OFFSET('Hygiene Data'!$H$13,0,10*ROW('Hygiene Data'!H155))="","",OFFSET('Hygiene Data'!$H$13,0,10*ROW('Hygiene Data'!H155)))</f>
        <v/>
      </c>
      <c r="ED161" s="392" t="str">
        <f ca="1">+IF(OFFSET('Hygiene Data'!$I$11,0,10*ROW('Hygiene Data'!I155))="","",OFFSET('Hygiene Data'!$I$11,0,10*ROW('Hygiene Data'!I155)))</f>
        <v/>
      </c>
      <c r="EE161" s="392" t="str">
        <f ca="1">+IF(OFFSET('Hygiene Data'!$I$12,0,10*ROW('Hygiene Data'!I155))="","",OFFSET('Hygiene Data'!$I$12,0,10*ROW('Hygiene Data'!I155)))</f>
        <v/>
      </c>
      <c r="EF161" s="392" t="str">
        <f ca="1">+IF(OFFSET('Hygiene Data'!$I$13,0,10*ROW('Hygiene Data'!I155))="","",OFFSET('Hygiene Data'!$I$13,0,10*ROW('Hygiene Data'!I155)))</f>
        <v/>
      </c>
    </row>
    <row r="162" spans="1:136" x14ac:dyDescent="0.25">
      <c r="A162" s="501" t="str">
        <f ca="1">+IF(OFFSET('Water Data'!$B$2,0,10*ROW('Water Data'!E156))="","",OFFSET('Water Data'!$B$2,0,10*ROW('Water Data'!E156)))</f>
        <v/>
      </c>
      <c r="B162" s="50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8" t="str">
        <f t="shared" ca="1" si="2"/>
        <v/>
      </c>
      <c r="D162" s="52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2" t="str">
        <f ca="1">+IF(OFFSET('Water Data'!$D$27,0,10*ROW('Water Data'!D156))="","",OFFSET('Water Data'!$D$27,0,10*ROW('Water Data'!D156)))</f>
        <v/>
      </c>
      <c r="BT162" s="392" t="str">
        <f ca="1">+IF(OFFSET('Water Data'!$D$28,0,10*ROW('Water Data'!D156))="","",OFFSET('Water Data'!$D$28,0,10*ROW('Water Data'!D156)))</f>
        <v/>
      </c>
      <c r="BU162" s="392" t="str">
        <f ca="1">+IF(OFFSET('Water Data'!$D$29,0,10*ROW('Water Data'!D156))="","",OFFSET('Water Data'!$D$29,0,10*ROW('Water Data'!D156)))</f>
        <v/>
      </c>
      <c r="BV162" s="392" t="str">
        <f ca="1">+IF(OFFSET('Water Data'!$E$27,0,10*ROW('Water Data'!E156))="","",OFFSET('Water Data'!$E$27,0,10*ROW('Water Data'!E156)))</f>
        <v/>
      </c>
      <c r="BW162" s="392" t="str">
        <f ca="1">+IF(OFFSET('Water Data'!$E$28,0,10*ROW('Water Data'!E156))="","",OFFSET('Water Data'!$E$28,0,10*ROW('Water Data'!E156)))</f>
        <v/>
      </c>
      <c r="BX162" s="392" t="str">
        <f ca="1">+IF(OFFSET('Water Data'!$E$29,0,10*ROW('Water Data'!E156))="","",OFFSET('Water Data'!$E$29,0,10*ROW('Water Data'!E156)))</f>
        <v/>
      </c>
      <c r="BY162" s="392" t="str">
        <f ca="1">+IF(OFFSET('Water Data'!$F$27,0,10*ROW('Water Data'!F156))="","",OFFSET('Water Data'!$F$27,0,10*ROW('Water Data'!F156)))</f>
        <v/>
      </c>
      <c r="BZ162" s="392" t="str">
        <f ca="1">+IF(OFFSET('Water Data'!$F$28,0,10*ROW('Water Data'!F156))="","",OFFSET('Water Data'!$F$28,0,10*ROW('Water Data'!F156)))</f>
        <v/>
      </c>
      <c r="CA162" s="392" t="str">
        <f ca="1">+IF(OFFSET('Water Data'!$F$29,0,10*ROW('Water Data'!F156))="","",OFFSET('Water Data'!$F$29,0,10*ROW('Water Data'!F156)))</f>
        <v/>
      </c>
      <c r="CB162" s="392" t="str">
        <f ca="1">+IF(OFFSET('Water Data'!$G$27,0,10*ROW('Water Data'!G156))="","",OFFSET('Water Data'!$G$27,0,10*ROW('Water Data'!G156)))</f>
        <v/>
      </c>
      <c r="CC162" s="392" t="str">
        <f ca="1">+IF(OFFSET('Water Data'!$G$28,0,10*ROW('Water Data'!G156))="","",OFFSET('Water Data'!$G$28,0,10*ROW('Water Data'!G156)))</f>
        <v/>
      </c>
      <c r="CD162" s="392" t="str">
        <f ca="1">+IF(OFFSET('Water Data'!$G$29,0,10*ROW('Water Data'!G156))="","",OFFSET('Water Data'!$G$29,0,10*ROW('Water Data'!G156)))</f>
        <v/>
      </c>
      <c r="CE162" s="392" t="str">
        <f ca="1">+IF(OFFSET('Water Data'!$H$27,0,10*ROW('Water Data'!H156))="","",OFFSET('Water Data'!$H$27,0,10*ROW('Water Data'!H156)))</f>
        <v/>
      </c>
      <c r="CF162" s="392" t="str">
        <f ca="1">+IF(OFFSET('Water Data'!$H$28,0,10*ROW('Water Data'!H156))="","",OFFSET('Water Data'!$H$28,0,10*ROW('Water Data'!H156)))</f>
        <v/>
      </c>
      <c r="CG162" s="392" t="str">
        <f ca="1">+IF(OFFSET('Water Data'!$H$29,0,10*ROW('Water Data'!H156))="","",OFFSET('Water Data'!$H$29,0,10*ROW('Water Data'!H156)))</f>
        <v/>
      </c>
      <c r="CH162" s="392" t="str">
        <f ca="1">+IF(OFFSET('Water Data'!$I$27,0,10*ROW('Water Data'!I156))="","",OFFSET('Water Data'!$I$27,0,10*ROW('Water Data'!I156)))</f>
        <v/>
      </c>
      <c r="CI162" s="392" t="str">
        <f ca="1">+IF(OFFSET('Water Data'!$I$28,0,10*ROW('Water Data'!I156))="","",OFFSET('Water Data'!$I$28,0,10*ROW('Water Data'!I156)))</f>
        <v/>
      </c>
      <c r="CJ162" s="392" t="str">
        <f ca="1">+IF(OFFSET('Water Data'!$I$29,0,10*ROW('Water Data'!I156))="","",OFFSET('Water Data'!$I$29,0,10*ROW('Water Data'!I156)))</f>
        <v/>
      </c>
      <c r="CK162" s="392" t="str">
        <f ca="1">+IF(OFFSET('Sanitation Data'!$D$28,0,10*ROW('Sanitation Data'!D156))="","",OFFSET('Sanitation Data'!$D$28,0,10*ROW('Sanitation Data'!D156)))</f>
        <v/>
      </c>
      <c r="CL162" s="392" t="str">
        <f ca="1">+IF(OFFSET('Sanitation Data'!$D$29,0,10*ROW('Sanitation Data'!D156))="","",OFFSET('Sanitation Data'!$D$29,0,10*ROW('Sanitation Data'!D156)))</f>
        <v/>
      </c>
      <c r="CM162" s="392" t="str">
        <f ca="1">+IF(OFFSET('Sanitation Data'!$D$30,0,10*ROW('Sanitation Data'!D156))="","",OFFSET('Sanitation Data'!$D$30,0,10*ROW('Sanitation Data'!D156)))</f>
        <v/>
      </c>
      <c r="CN162" s="392" t="str">
        <f ca="1">+IF(OFFSET('Sanitation Data'!$D$31,0,10*ROW('Sanitation Data'!D156))="","",OFFSET('Sanitation Data'!$D$31,0,10*ROW('Sanitation Data'!D156)))</f>
        <v/>
      </c>
      <c r="CO162" s="392" t="str">
        <f ca="1">+IF(OFFSET('Sanitation Data'!$D$32,0,10*ROW('Sanitation Data'!D156))="","",OFFSET('Sanitation Data'!$D$32,0,10*ROW('Sanitation Data'!D156)))</f>
        <v/>
      </c>
      <c r="CP162" s="392" t="str">
        <f ca="1">+IF(OFFSET('Sanitation Data'!$E$28,0,10*ROW('Sanitation Data'!E156))="","",OFFSET('Sanitation Data'!$E$28,0,10*ROW('Sanitation Data'!E156)))</f>
        <v/>
      </c>
      <c r="CQ162" s="392" t="str">
        <f ca="1">+IF(OFFSET('Sanitation Data'!$E$29,0,10*ROW('Sanitation Data'!E156))="","",OFFSET('Sanitation Data'!$E$29,0,10*ROW('Sanitation Data'!E156)))</f>
        <v/>
      </c>
      <c r="CR162" s="392" t="str">
        <f ca="1">+IF(OFFSET('Sanitation Data'!$E$30,0,10*ROW('Sanitation Data'!E156))="","",OFFSET('Sanitation Data'!$E$30,0,10*ROW('Sanitation Data'!E156)))</f>
        <v/>
      </c>
      <c r="CS162" s="392" t="str">
        <f ca="1">+IF(OFFSET('Sanitation Data'!$E$31,0,10*ROW('Sanitation Data'!E156))="","",OFFSET('Sanitation Data'!$E$31,0,10*ROW('Sanitation Data'!E156)))</f>
        <v/>
      </c>
      <c r="CT162" s="392" t="str">
        <f ca="1">+IF(OFFSET('Sanitation Data'!$E$32,0,10*ROW('Sanitation Data'!E156))="","",OFFSET('Sanitation Data'!$E$32,0,10*ROW('Sanitation Data'!E156)))</f>
        <v/>
      </c>
      <c r="CU162" s="392" t="str">
        <f ca="1">+IF(OFFSET('Sanitation Data'!$F$28,0,10*ROW('Sanitation Data'!F156))="","",OFFSET('Sanitation Data'!$F$28,0,10*ROW('Sanitation Data'!F156)))</f>
        <v/>
      </c>
      <c r="CV162" s="392" t="str">
        <f ca="1">+IF(OFFSET('Sanitation Data'!$F$29,0,10*ROW('Sanitation Data'!F156))="","",OFFSET('Sanitation Data'!$F$29,0,10*ROW('Sanitation Data'!F156)))</f>
        <v/>
      </c>
      <c r="CW162" s="392" t="str">
        <f ca="1">+IF(OFFSET('Sanitation Data'!$F$30,0,10*ROW('Sanitation Data'!F156))="","",OFFSET('Sanitation Data'!$F$30,0,10*ROW('Sanitation Data'!F156)))</f>
        <v/>
      </c>
      <c r="CX162" s="392" t="str">
        <f ca="1">+IF(OFFSET('Sanitation Data'!$F$31,0,10*ROW('Sanitation Data'!F156))="","",OFFSET('Sanitation Data'!$F$31,0,10*ROW('Sanitation Data'!F156)))</f>
        <v/>
      </c>
      <c r="CY162" s="392" t="str">
        <f ca="1">+IF(OFFSET('Sanitation Data'!$F$32,0,10*ROW('Sanitation Data'!F156))="","",OFFSET('Sanitation Data'!$F$32,0,10*ROW('Sanitation Data'!F156)))</f>
        <v/>
      </c>
      <c r="CZ162" s="392" t="str">
        <f ca="1">+IF(OFFSET('Sanitation Data'!$G$28,0,10*ROW('Sanitation Data'!G156))="","",OFFSET('Sanitation Data'!$G$28,0,10*ROW('Sanitation Data'!G156)))</f>
        <v/>
      </c>
      <c r="DA162" s="392" t="str">
        <f ca="1">+IF(OFFSET('Sanitation Data'!$G$29,0,10*ROW('Sanitation Data'!G156))="","",OFFSET('Sanitation Data'!$G$29,0,10*ROW('Sanitation Data'!G156)))</f>
        <v/>
      </c>
      <c r="DB162" s="392" t="str">
        <f ca="1">+IF(OFFSET('Sanitation Data'!$G$30,0,10*ROW('Sanitation Data'!G156))="","",OFFSET('Sanitation Data'!$G$30,0,10*ROW('Sanitation Data'!G156)))</f>
        <v/>
      </c>
      <c r="DC162" s="392" t="str">
        <f ca="1">+IF(OFFSET('Sanitation Data'!$G$31,0,10*ROW('Sanitation Data'!G156))="","",OFFSET('Sanitation Data'!$G$31,0,10*ROW('Sanitation Data'!G156)))</f>
        <v/>
      </c>
      <c r="DD162" s="392" t="str">
        <f ca="1">+IF(OFFSET('Sanitation Data'!$G$32,0,10*ROW('Sanitation Data'!G156))="","",OFFSET('Sanitation Data'!$G$32,0,10*ROW('Sanitation Data'!G156)))</f>
        <v/>
      </c>
      <c r="DE162" s="392" t="str">
        <f ca="1">+IF(OFFSET('Sanitation Data'!$H$28,0,10*ROW('Sanitation Data'!H156))="","",OFFSET('Sanitation Data'!$H$28,0,10*ROW('Sanitation Data'!H156)))</f>
        <v/>
      </c>
      <c r="DF162" s="392" t="str">
        <f ca="1">+IF(OFFSET('Sanitation Data'!$H$29,0,10*ROW('Sanitation Data'!H156))="","",OFFSET('Sanitation Data'!$H$29,0,10*ROW('Sanitation Data'!H156)))</f>
        <v/>
      </c>
      <c r="DG162" s="392" t="str">
        <f ca="1">+IF(OFFSET('Sanitation Data'!$H$30,0,10*ROW('Sanitation Data'!H156))="","",OFFSET('Sanitation Data'!$H$30,0,10*ROW('Sanitation Data'!H156)))</f>
        <v/>
      </c>
      <c r="DH162" s="392" t="str">
        <f ca="1">+IF(OFFSET('Sanitation Data'!$H$31,0,10*ROW('Sanitation Data'!H156))="","",OFFSET('Sanitation Data'!$H$31,0,10*ROW('Sanitation Data'!H156)))</f>
        <v/>
      </c>
      <c r="DI162" s="392" t="str">
        <f ca="1">+IF(OFFSET('Sanitation Data'!$H$32,0,10*ROW('Sanitation Data'!H156))="","",OFFSET('Sanitation Data'!$H$32,0,10*ROW('Sanitation Data'!H156)))</f>
        <v/>
      </c>
      <c r="DJ162" s="392" t="str">
        <f ca="1">+IF(OFFSET('Sanitation Data'!$I$28,0,10*ROW('Sanitation Data'!I156))="","",OFFSET('Sanitation Data'!$I$28,0,10*ROW('Sanitation Data'!I156)))</f>
        <v/>
      </c>
      <c r="DK162" s="392" t="str">
        <f ca="1">+IF(OFFSET('Sanitation Data'!$I$29,0,10*ROW('Sanitation Data'!I156))="","",OFFSET('Sanitation Data'!$I$29,0,10*ROW('Sanitation Data'!I156)))</f>
        <v/>
      </c>
      <c r="DL162" s="392" t="str">
        <f ca="1">+IF(OFFSET('Sanitation Data'!$I$30,0,10*ROW('Sanitation Data'!I156))="","",OFFSET('Sanitation Data'!$I$30,0,10*ROW('Sanitation Data'!I156)))</f>
        <v/>
      </c>
      <c r="DM162" s="392" t="str">
        <f ca="1">+IF(OFFSET('Sanitation Data'!$I$31,0,10*ROW('Sanitation Data'!I156))="","",OFFSET('Sanitation Data'!$I$31,0,10*ROW('Sanitation Data'!I156)))</f>
        <v/>
      </c>
      <c r="DN162" s="392" t="str">
        <f ca="1">+IF(OFFSET('Sanitation Data'!$I$32,0,10*ROW('Sanitation Data'!I156))="","",OFFSET('Sanitation Data'!$I$32,0,10*ROW('Sanitation Data'!I156)))</f>
        <v/>
      </c>
      <c r="DO162" s="392" t="str">
        <f ca="1">+IF(OFFSET('Hygiene Data'!$D$11,0,10*ROW('Hygiene Data'!D156))="","",OFFSET('Hygiene Data'!$D$11,0,10*ROW('Hygiene Data'!D156)))</f>
        <v/>
      </c>
      <c r="DP162" s="392" t="str">
        <f ca="1">+IF(OFFSET('Hygiene Data'!$D$12,0,10*ROW('Hygiene Data'!D156))="","",OFFSET('Hygiene Data'!$D$12,0,10*ROW('Hygiene Data'!D156)))</f>
        <v/>
      </c>
      <c r="DQ162" s="392" t="str">
        <f ca="1">+IF(OFFSET('Hygiene Data'!$D$13,0,10*ROW('Hygiene Data'!D156))="","",OFFSET('Hygiene Data'!$D$13,0,10*ROW('Hygiene Data'!D156)))</f>
        <v/>
      </c>
      <c r="DR162" s="392" t="str">
        <f ca="1">+IF(OFFSET('Hygiene Data'!$E$11,0,10*ROW('Hygiene Data'!E156))="","",OFFSET('Hygiene Data'!$E$11,0,10*ROW('Hygiene Data'!E156)))</f>
        <v/>
      </c>
      <c r="DS162" s="392" t="str">
        <f ca="1">+IF(OFFSET('Hygiene Data'!$E$12,0,10*ROW('Hygiene Data'!E156))="","",OFFSET('Hygiene Data'!$E$12,0,10*ROW('Hygiene Data'!E156)))</f>
        <v/>
      </c>
      <c r="DT162" s="392" t="str">
        <f ca="1">+IF(OFFSET('Hygiene Data'!$E$13,0,10*ROW('Hygiene Data'!E156))="","",OFFSET('Hygiene Data'!$E$13,0,10*ROW('Hygiene Data'!E156)))</f>
        <v/>
      </c>
      <c r="DU162" s="392" t="str">
        <f ca="1">+IF(OFFSET('Hygiene Data'!$F$11,0,10*ROW('Hygiene Data'!F156))="","",OFFSET('Hygiene Data'!$F$11,0,10*ROW('Hygiene Data'!F156)))</f>
        <v/>
      </c>
      <c r="DV162" s="392" t="str">
        <f ca="1">+IF(OFFSET('Hygiene Data'!$F$12,0,10*ROW('Hygiene Data'!F156))="","",OFFSET('Hygiene Data'!$F$12,0,10*ROW('Hygiene Data'!F156)))</f>
        <v/>
      </c>
      <c r="DW162" s="392" t="str">
        <f ca="1">+IF(OFFSET('Hygiene Data'!$F$13,0,10*ROW('Hygiene Data'!F156))="","",OFFSET('Hygiene Data'!$F$13,0,10*ROW('Hygiene Data'!F156)))</f>
        <v/>
      </c>
      <c r="DX162" s="392" t="str">
        <f ca="1">+IF(OFFSET('Hygiene Data'!$G$11,0,10*ROW('Hygiene Data'!G156))="","",OFFSET('Hygiene Data'!$G$11,0,10*ROW('Hygiene Data'!G156)))</f>
        <v/>
      </c>
      <c r="DY162" s="392" t="str">
        <f ca="1">+IF(OFFSET('Hygiene Data'!$G$12,0,10*ROW('Hygiene Data'!G156))="","",OFFSET('Hygiene Data'!$G$12,0,10*ROW('Hygiene Data'!G156)))</f>
        <v/>
      </c>
      <c r="DZ162" s="392" t="str">
        <f ca="1">+IF(OFFSET('Hygiene Data'!$G$13,0,10*ROW('Hygiene Data'!G156))="","",OFFSET('Hygiene Data'!$G$13,0,10*ROW('Hygiene Data'!G156)))</f>
        <v/>
      </c>
      <c r="EA162" s="392" t="str">
        <f ca="1">+IF(OFFSET('Hygiene Data'!$H$11,0,10*ROW('Hygiene Data'!H156))="","",OFFSET('Hygiene Data'!$H$11,0,10*ROW('Hygiene Data'!H156)))</f>
        <v/>
      </c>
      <c r="EB162" s="392" t="str">
        <f ca="1">+IF(OFFSET('Hygiene Data'!$H$12,0,10*ROW('Hygiene Data'!H156))="","",OFFSET('Hygiene Data'!$H$12,0,10*ROW('Hygiene Data'!H156)))</f>
        <v/>
      </c>
      <c r="EC162" s="392" t="str">
        <f ca="1">+IF(OFFSET('Hygiene Data'!$H$13,0,10*ROW('Hygiene Data'!H156))="","",OFFSET('Hygiene Data'!$H$13,0,10*ROW('Hygiene Data'!H156)))</f>
        <v/>
      </c>
      <c r="ED162" s="392" t="str">
        <f ca="1">+IF(OFFSET('Hygiene Data'!$I$11,0,10*ROW('Hygiene Data'!I156))="","",OFFSET('Hygiene Data'!$I$11,0,10*ROW('Hygiene Data'!I156)))</f>
        <v/>
      </c>
      <c r="EE162" s="392" t="str">
        <f ca="1">+IF(OFFSET('Hygiene Data'!$I$12,0,10*ROW('Hygiene Data'!I156))="","",OFFSET('Hygiene Data'!$I$12,0,10*ROW('Hygiene Data'!I156)))</f>
        <v/>
      </c>
      <c r="EF162" s="392" t="str">
        <f ca="1">+IF(OFFSET('Hygiene Data'!$I$13,0,10*ROW('Hygiene Data'!I156))="","",OFFSET('Hygiene Data'!$I$13,0,10*ROW('Hygiene Data'!I156)))</f>
        <v/>
      </c>
    </row>
    <row r="163" spans="1:136" x14ac:dyDescent="0.25">
      <c r="A163" s="501" t="str">
        <f ca="1">+IF(OFFSET('Water Data'!$B$2,0,10*ROW('Water Data'!E157))="","",OFFSET('Water Data'!$B$2,0,10*ROW('Water Data'!E157)))</f>
        <v/>
      </c>
      <c r="B163" s="50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8" t="str">
        <f t="shared" ca="1" si="2"/>
        <v/>
      </c>
      <c r="D163" s="52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2" t="str">
        <f ca="1">+IF(OFFSET('Water Data'!$D$27,0,10*ROW('Water Data'!D157))="","",OFFSET('Water Data'!$D$27,0,10*ROW('Water Data'!D157)))</f>
        <v/>
      </c>
      <c r="BT163" s="392" t="str">
        <f ca="1">+IF(OFFSET('Water Data'!$D$28,0,10*ROW('Water Data'!D157))="","",OFFSET('Water Data'!$D$28,0,10*ROW('Water Data'!D157)))</f>
        <v/>
      </c>
      <c r="BU163" s="392" t="str">
        <f ca="1">+IF(OFFSET('Water Data'!$D$29,0,10*ROW('Water Data'!D157))="","",OFFSET('Water Data'!$D$29,0,10*ROW('Water Data'!D157)))</f>
        <v/>
      </c>
      <c r="BV163" s="392" t="str">
        <f ca="1">+IF(OFFSET('Water Data'!$E$27,0,10*ROW('Water Data'!E157))="","",OFFSET('Water Data'!$E$27,0,10*ROW('Water Data'!E157)))</f>
        <v/>
      </c>
      <c r="BW163" s="392" t="str">
        <f ca="1">+IF(OFFSET('Water Data'!$E$28,0,10*ROW('Water Data'!E157))="","",OFFSET('Water Data'!$E$28,0,10*ROW('Water Data'!E157)))</f>
        <v/>
      </c>
      <c r="BX163" s="392" t="str">
        <f ca="1">+IF(OFFSET('Water Data'!$E$29,0,10*ROW('Water Data'!E157))="","",OFFSET('Water Data'!$E$29,0,10*ROW('Water Data'!E157)))</f>
        <v/>
      </c>
      <c r="BY163" s="392" t="str">
        <f ca="1">+IF(OFFSET('Water Data'!$F$27,0,10*ROW('Water Data'!F157))="","",OFFSET('Water Data'!$F$27,0,10*ROW('Water Data'!F157)))</f>
        <v/>
      </c>
      <c r="BZ163" s="392" t="str">
        <f ca="1">+IF(OFFSET('Water Data'!$F$28,0,10*ROW('Water Data'!F157))="","",OFFSET('Water Data'!$F$28,0,10*ROW('Water Data'!F157)))</f>
        <v/>
      </c>
      <c r="CA163" s="392" t="str">
        <f ca="1">+IF(OFFSET('Water Data'!$F$29,0,10*ROW('Water Data'!F157))="","",OFFSET('Water Data'!$F$29,0,10*ROW('Water Data'!F157)))</f>
        <v/>
      </c>
      <c r="CB163" s="392" t="str">
        <f ca="1">+IF(OFFSET('Water Data'!$G$27,0,10*ROW('Water Data'!G157))="","",OFFSET('Water Data'!$G$27,0,10*ROW('Water Data'!G157)))</f>
        <v/>
      </c>
      <c r="CC163" s="392" t="str">
        <f ca="1">+IF(OFFSET('Water Data'!$G$28,0,10*ROW('Water Data'!G157))="","",OFFSET('Water Data'!$G$28,0,10*ROW('Water Data'!G157)))</f>
        <v/>
      </c>
      <c r="CD163" s="392" t="str">
        <f ca="1">+IF(OFFSET('Water Data'!$G$29,0,10*ROW('Water Data'!G157))="","",OFFSET('Water Data'!$G$29,0,10*ROW('Water Data'!G157)))</f>
        <v/>
      </c>
      <c r="CE163" s="392" t="str">
        <f ca="1">+IF(OFFSET('Water Data'!$H$27,0,10*ROW('Water Data'!H157))="","",OFFSET('Water Data'!$H$27,0,10*ROW('Water Data'!H157)))</f>
        <v/>
      </c>
      <c r="CF163" s="392" t="str">
        <f ca="1">+IF(OFFSET('Water Data'!$H$28,0,10*ROW('Water Data'!H157))="","",OFFSET('Water Data'!$H$28,0,10*ROW('Water Data'!H157)))</f>
        <v/>
      </c>
      <c r="CG163" s="392" t="str">
        <f ca="1">+IF(OFFSET('Water Data'!$H$29,0,10*ROW('Water Data'!H157))="","",OFFSET('Water Data'!$H$29,0,10*ROW('Water Data'!H157)))</f>
        <v/>
      </c>
      <c r="CH163" s="392" t="str">
        <f ca="1">+IF(OFFSET('Water Data'!$I$27,0,10*ROW('Water Data'!I157))="","",OFFSET('Water Data'!$I$27,0,10*ROW('Water Data'!I157)))</f>
        <v/>
      </c>
      <c r="CI163" s="392" t="str">
        <f ca="1">+IF(OFFSET('Water Data'!$I$28,0,10*ROW('Water Data'!I157))="","",OFFSET('Water Data'!$I$28,0,10*ROW('Water Data'!I157)))</f>
        <v/>
      </c>
      <c r="CJ163" s="392" t="str">
        <f ca="1">+IF(OFFSET('Water Data'!$I$29,0,10*ROW('Water Data'!I157))="","",OFFSET('Water Data'!$I$29,0,10*ROW('Water Data'!I157)))</f>
        <v/>
      </c>
      <c r="CK163" s="392" t="str">
        <f ca="1">+IF(OFFSET('Sanitation Data'!$D$28,0,10*ROW('Sanitation Data'!D157))="","",OFFSET('Sanitation Data'!$D$28,0,10*ROW('Sanitation Data'!D157)))</f>
        <v/>
      </c>
      <c r="CL163" s="392" t="str">
        <f ca="1">+IF(OFFSET('Sanitation Data'!$D$29,0,10*ROW('Sanitation Data'!D157))="","",OFFSET('Sanitation Data'!$D$29,0,10*ROW('Sanitation Data'!D157)))</f>
        <v/>
      </c>
      <c r="CM163" s="392" t="str">
        <f ca="1">+IF(OFFSET('Sanitation Data'!$D$30,0,10*ROW('Sanitation Data'!D157))="","",OFFSET('Sanitation Data'!$D$30,0,10*ROW('Sanitation Data'!D157)))</f>
        <v/>
      </c>
      <c r="CN163" s="392" t="str">
        <f ca="1">+IF(OFFSET('Sanitation Data'!$D$31,0,10*ROW('Sanitation Data'!D157))="","",OFFSET('Sanitation Data'!$D$31,0,10*ROW('Sanitation Data'!D157)))</f>
        <v/>
      </c>
      <c r="CO163" s="392" t="str">
        <f ca="1">+IF(OFFSET('Sanitation Data'!$D$32,0,10*ROW('Sanitation Data'!D157))="","",OFFSET('Sanitation Data'!$D$32,0,10*ROW('Sanitation Data'!D157)))</f>
        <v/>
      </c>
      <c r="CP163" s="392" t="str">
        <f ca="1">+IF(OFFSET('Sanitation Data'!$E$28,0,10*ROW('Sanitation Data'!E157))="","",OFFSET('Sanitation Data'!$E$28,0,10*ROW('Sanitation Data'!E157)))</f>
        <v/>
      </c>
      <c r="CQ163" s="392" t="str">
        <f ca="1">+IF(OFFSET('Sanitation Data'!$E$29,0,10*ROW('Sanitation Data'!E157))="","",OFFSET('Sanitation Data'!$E$29,0,10*ROW('Sanitation Data'!E157)))</f>
        <v/>
      </c>
      <c r="CR163" s="392" t="str">
        <f ca="1">+IF(OFFSET('Sanitation Data'!$E$30,0,10*ROW('Sanitation Data'!E157))="","",OFFSET('Sanitation Data'!$E$30,0,10*ROW('Sanitation Data'!E157)))</f>
        <v/>
      </c>
      <c r="CS163" s="392" t="str">
        <f ca="1">+IF(OFFSET('Sanitation Data'!$E$31,0,10*ROW('Sanitation Data'!E157))="","",OFFSET('Sanitation Data'!$E$31,0,10*ROW('Sanitation Data'!E157)))</f>
        <v/>
      </c>
      <c r="CT163" s="392" t="str">
        <f ca="1">+IF(OFFSET('Sanitation Data'!$E$32,0,10*ROW('Sanitation Data'!E157))="","",OFFSET('Sanitation Data'!$E$32,0,10*ROW('Sanitation Data'!E157)))</f>
        <v/>
      </c>
      <c r="CU163" s="392" t="str">
        <f ca="1">+IF(OFFSET('Sanitation Data'!$F$28,0,10*ROW('Sanitation Data'!F157))="","",OFFSET('Sanitation Data'!$F$28,0,10*ROW('Sanitation Data'!F157)))</f>
        <v/>
      </c>
      <c r="CV163" s="392" t="str">
        <f ca="1">+IF(OFFSET('Sanitation Data'!$F$29,0,10*ROW('Sanitation Data'!F157))="","",OFFSET('Sanitation Data'!$F$29,0,10*ROW('Sanitation Data'!F157)))</f>
        <v/>
      </c>
      <c r="CW163" s="392" t="str">
        <f ca="1">+IF(OFFSET('Sanitation Data'!$F$30,0,10*ROW('Sanitation Data'!F157))="","",OFFSET('Sanitation Data'!$F$30,0,10*ROW('Sanitation Data'!F157)))</f>
        <v/>
      </c>
      <c r="CX163" s="392" t="str">
        <f ca="1">+IF(OFFSET('Sanitation Data'!$F$31,0,10*ROW('Sanitation Data'!F157))="","",OFFSET('Sanitation Data'!$F$31,0,10*ROW('Sanitation Data'!F157)))</f>
        <v/>
      </c>
      <c r="CY163" s="392" t="str">
        <f ca="1">+IF(OFFSET('Sanitation Data'!$F$32,0,10*ROW('Sanitation Data'!F157))="","",OFFSET('Sanitation Data'!$F$32,0,10*ROW('Sanitation Data'!F157)))</f>
        <v/>
      </c>
      <c r="CZ163" s="392" t="str">
        <f ca="1">+IF(OFFSET('Sanitation Data'!$G$28,0,10*ROW('Sanitation Data'!G157))="","",OFFSET('Sanitation Data'!$G$28,0,10*ROW('Sanitation Data'!G157)))</f>
        <v/>
      </c>
      <c r="DA163" s="392" t="str">
        <f ca="1">+IF(OFFSET('Sanitation Data'!$G$29,0,10*ROW('Sanitation Data'!G157))="","",OFFSET('Sanitation Data'!$G$29,0,10*ROW('Sanitation Data'!G157)))</f>
        <v/>
      </c>
      <c r="DB163" s="392" t="str">
        <f ca="1">+IF(OFFSET('Sanitation Data'!$G$30,0,10*ROW('Sanitation Data'!G157))="","",OFFSET('Sanitation Data'!$G$30,0,10*ROW('Sanitation Data'!G157)))</f>
        <v/>
      </c>
      <c r="DC163" s="392" t="str">
        <f ca="1">+IF(OFFSET('Sanitation Data'!$G$31,0,10*ROW('Sanitation Data'!G157))="","",OFFSET('Sanitation Data'!$G$31,0,10*ROW('Sanitation Data'!G157)))</f>
        <v/>
      </c>
      <c r="DD163" s="392" t="str">
        <f ca="1">+IF(OFFSET('Sanitation Data'!$G$32,0,10*ROW('Sanitation Data'!G157))="","",OFFSET('Sanitation Data'!$G$32,0,10*ROW('Sanitation Data'!G157)))</f>
        <v/>
      </c>
      <c r="DE163" s="392" t="str">
        <f ca="1">+IF(OFFSET('Sanitation Data'!$H$28,0,10*ROW('Sanitation Data'!H157))="","",OFFSET('Sanitation Data'!$H$28,0,10*ROW('Sanitation Data'!H157)))</f>
        <v/>
      </c>
      <c r="DF163" s="392" t="str">
        <f ca="1">+IF(OFFSET('Sanitation Data'!$H$29,0,10*ROW('Sanitation Data'!H157))="","",OFFSET('Sanitation Data'!$H$29,0,10*ROW('Sanitation Data'!H157)))</f>
        <v/>
      </c>
      <c r="DG163" s="392" t="str">
        <f ca="1">+IF(OFFSET('Sanitation Data'!$H$30,0,10*ROW('Sanitation Data'!H157))="","",OFFSET('Sanitation Data'!$H$30,0,10*ROW('Sanitation Data'!H157)))</f>
        <v/>
      </c>
      <c r="DH163" s="392" t="str">
        <f ca="1">+IF(OFFSET('Sanitation Data'!$H$31,0,10*ROW('Sanitation Data'!H157))="","",OFFSET('Sanitation Data'!$H$31,0,10*ROW('Sanitation Data'!H157)))</f>
        <v/>
      </c>
      <c r="DI163" s="392" t="str">
        <f ca="1">+IF(OFFSET('Sanitation Data'!$H$32,0,10*ROW('Sanitation Data'!H157))="","",OFFSET('Sanitation Data'!$H$32,0,10*ROW('Sanitation Data'!H157)))</f>
        <v/>
      </c>
      <c r="DJ163" s="392" t="str">
        <f ca="1">+IF(OFFSET('Sanitation Data'!$I$28,0,10*ROW('Sanitation Data'!I157))="","",OFFSET('Sanitation Data'!$I$28,0,10*ROW('Sanitation Data'!I157)))</f>
        <v/>
      </c>
      <c r="DK163" s="392" t="str">
        <f ca="1">+IF(OFFSET('Sanitation Data'!$I$29,0,10*ROW('Sanitation Data'!I157))="","",OFFSET('Sanitation Data'!$I$29,0,10*ROW('Sanitation Data'!I157)))</f>
        <v/>
      </c>
      <c r="DL163" s="392" t="str">
        <f ca="1">+IF(OFFSET('Sanitation Data'!$I$30,0,10*ROW('Sanitation Data'!I157))="","",OFFSET('Sanitation Data'!$I$30,0,10*ROW('Sanitation Data'!I157)))</f>
        <v/>
      </c>
      <c r="DM163" s="392" t="str">
        <f ca="1">+IF(OFFSET('Sanitation Data'!$I$31,0,10*ROW('Sanitation Data'!I157))="","",OFFSET('Sanitation Data'!$I$31,0,10*ROW('Sanitation Data'!I157)))</f>
        <v/>
      </c>
      <c r="DN163" s="392" t="str">
        <f ca="1">+IF(OFFSET('Sanitation Data'!$I$32,0,10*ROW('Sanitation Data'!I157))="","",OFFSET('Sanitation Data'!$I$32,0,10*ROW('Sanitation Data'!I157)))</f>
        <v/>
      </c>
      <c r="DO163" s="392" t="str">
        <f ca="1">+IF(OFFSET('Hygiene Data'!$D$11,0,10*ROW('Hygiene Data'!D157))="","",OFFSET('Hygiene Data'!$D$11,0,10*ROW('Hygiene Data'!D157)))</f>
        <v/>
      </c>
      <c r="DP163" s="392" t="str">
        <f ca="1">+IF(OFFSET('Hygiene Data'!$D$12,0,10*ROW('Hygiene Data'!D157))="","",OFFSET('Hygiene Data'!$D$12,0,10*ROW('Hygiene Data'!D157)))</f>
        <v/>
      </c>
      <c r="DQ163" s="392" t="str">
        <f ca="1">+IF(OFFSET('Hygiene Data'!$D$13,0,10*ROW('Hygiene Data'!D157))="","",OFFSET('Hygiene Data'!$D$13,0,10*ROW('Hygiene Data'!D157)))</f>
        <v/>
      </c>
      <c r="DR163" s="392" t="str">
        <f ca="1">+IF(OFFSET('Hygiene Data'!$E$11,0,10*ROW('Hygiene Data'!E157))="","",OFFSET('Hygiene Data'!$E$11,0,10*ROW('Hygiene Data'!E157)))</f>
        <v/>
      </c>
      <c r="DS163" s="392" t="str">
        <f ca="1">+IF(OFFSET('Hygiene Data'!$E$12,0,10*ROW('Hygiene Data'!E157))="","",OFFSET('Hygiene Data'!$E$12,0,10*ROW('Hygiene Data'!E157)))</f>
        <v/>
      </c>
      <c r="DT163" s="392" t="str">
        <f ca="1">+IF(OFFSET('Hygiene Data'!$E$13,0,10*ROW('Hygiene Data'!E157))="","",OFFSET('Hygiene Data'!$E$13,0,10*ROW('Hygiene Data'!E157)))</f>
        <v/>
      </c>
      <c r="DU163" s="392" t="str">
        <f ca="1">+IF(OFFSET('Hygiene Data'!$F$11,0,10*ROW('Hygiene Data'!F157))="","",OFFSET('Hygiene Data'!$F$11,0,10*ROW('Hygiene Data'!F157)))</f>
        <v/>
      </c>
      <c r="DV163" s="392" t="str">
        <f ca="1">+IF(OFFSET('Hygiene Data'!$F$12,0,10*ROW('Hygiene Data'!F157))="","",OFFSET('Hygiene Data'!$F$12,0,10*ROW('Hygiene Data'!F157)))</f>
        <v/>
      </c>
      <c r="DW163" s="392" t="str">
        <f ca="1">+IF(OFFSET('Hygiene Data'!$F$13,0,10*ROW('Hygiene Data'!F157))="","",OFFSET('Hygiene Data'!$F$13,0,10*ROW('Hygiene Data'!F157)))</f>
        <v/>
      </c>
      <c r="DX163" s="392" t="str">
        <f ca="1">+IF(OFFSET('Hygiene Data'!$G$11,0,10*ROW('Hygiene Data'!G157))="","",OFFSET('Hygiene Data'!$G$11,0,10*ROW('Hygiene Data'!G157)))</f>
        <v/>
      </c>
      <c r="DY163" s="392" t="str">
        <f ca="1">+IF(OFFSET('Hygiene Data'!$G$12,0,10*ROW('Hygiene Data'!G157))="","",OFFSET('Hygiene Data'!$G$12,0,10*ROW('Hygiene Data'!G157)))</f>
        <v/>
      </c>
      <c r="DZ163" s="392" t="str">
        <f ca="1">+IF(OFFSET('Hygiene Data'!$G$13,0,10*ROW('Hygiene Data'!G157))="","",OFFSET('Hygiene Data'!$G$13,0,10*ROW('Hygiene Data'!G157)))</f>
        <v/>
      </c>
      <c r="EA163" s="392" t="str">
        <f ca="1">+IF(OFFSET('Hygiene Data'!$H$11,0,10*ROW('Hygiene Data'!H157))="","",OFFSET('Hygiene Data'!$H$11,0,10*ROW('Hygiene Data'!H157)))</f>
        <v/>
      </c>
      <c r="EB163" s="392" t="str">
        <f ca="1">+IF(OFFSET('Hygiene Data'!$H$12,0,10*ROW('Hygiene Data'!H157))="","",OFFSET('Hygiene Data'!$H$12,0,10*ROW('Hygiene Data'!H157)))</f>
        <v/>
      </c>
      <c r="EC163" s="392" t="str">
        <f ca="1">+IF(OFFSET('Hygiene Data'!$H$13,0,10*ROW('Hygiene Data'!H157))="","",OFFSET('Hygiene Data'!$H$13,0,10*ROW('Hygiene Data'!H157)))</f>
        <v/>
      </c>
      <c r="ED163" s="392" t="str">
        <f ca="1">+IF(OFFSET('Hygiene Data'!$I$11,0,10*ROW('Hygiene Data'!I157))="","",OFFSET('Hygiene Data'!$I$11,0,10*ROW('Hygiene Data'!I157)))</f>
        <v/>
      </c>
      <c r="EE163" s="392" t="str">
        <f ca="1">+IF(OFFSET('Hygiene Data'!$I$12,0,10*ROW('Hygiene Data'!I157))="","",OFFSET('Hygiene Data'!$I$12,0,10*ROW('Hygiene Data'!I157)))</f>
        <v/>
      </c>
      <c r="EF163" s="392" t="str">
        <f ca="1">+IF(OFFSET('Hygiene Data'!$I$13,0,10*ROW('Hygiene Data'!I157))="","",OFFSET('Hygiene Data'!$I$13,0,10*ROW('Hygiene Data'!I157)))</f>
        <v/>
      </c>
    </row>
    <row r="164" spans="1:136" x14ac:dyDescent="0.25">
      <c r="A164" s="501" t="str">
        <f ca="1">+IF(OFFSET('Water Data'!$B$2,0,10*ROW('Water Data'!E158))="","",OFFSET('Water Data'!$B$2,0,10*ROW('Water Data'!E158)))</f>
        <v/>
      </c>
      <c r="B164" s="50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8" t="str">
        <f t="shared" ca="1" si="2"/>
        <v/>
      </c>
      <c r="D164" s="52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2" t="str">
        <f ca="1">+IF(OFFSET('Water Data'!$D$27,0,10*ROW('Water Data'!D158))="","",OFFSET('Water Data'!$D$27,0,10*ROW('Water Data'!D158)))</f>
        <v/>
      </c>
      <c r="BT164" s="392" t="str">
        <f ca="1">+IF(OFFSET('Water Data'!$D$28,0,10*ROW('Water Data'!D158))="","",OFFSET('Water Data'!$D$28,0,10*ROW('Water Data'!D158)))</f>
        <v/>
      </c>
      <c r="BU164" s="392" t="str">
        <f ca="1">+IF(OFFSET('Water Data'!$D$29,0,10*ROW('Water Data'!D158))="","",OFFSET('Water Data'!$D$29,0,10*ROW('Water Data'!D158)))</f>
        <v/>
      </c>
      <c r="BV164" s="392" t="str">
        <f ca="1">+IF(OFFSET('Water Data'!$E$27,0,10*ROW('Water Data'!E158))="","",OFFSET('Water Data'!$E$27,0,10*ROW('Water Data'!E158)))</f>
        <v/>
      </c>
      <c r="BW164" s="392" t="str">
        <f ca="1">+IF(OFFSET('Water Data'!$E$28,0,10*ROW('Water Data'!E158))="","",OFFSET('Water Data'!$E$28,0,10*ROW('Water Data'!E158)))</f>
        <v/>
      </c>
      <c r="BX164" s="392" t="str">
        <f ca="1">+IF(OFFSET('Water Data'!$E$29,0,10*ROW('Water Data'!E158))="","",OFFSET('Water Data'!$E$29,0,10*ROW('Water Data'!E158)))</f>
        <v/>
      </c>
      <c r="BY164" s="392" t="str">
        <f ca="1">+IF(OFFSET('Water Data'!$F$27,0,10*ROW('Water Data'!F158))="","",OFFSET('Water Data'!$F$27,0,10*ROW('Water Data'!F158)))</f>
        <v/>
      </c>
      <c r="BZ164" s="392" t="str">
        <f ca="1">+IF(OFFSET('Water Data'!$F$28,0,10*ROW('Water Data'!F158))="","",OFFSET('Water Data'!$F$28,0,10*ROW('Water Data'!F158)))</f>
        <v/>
      </c>
      <c r="CA164" s="392" t="str">
        <f ca="1">+IF(OFFSET('Water Data'!$F$29,0,10*ROW('Water Data'!F158))="","",OFFSET('Water Data'!$F$29,0,10*ROW('Water Data'!F158)))</f>
        <v/>
      </c>
      <c r="CB164" s="392" t="str">
        <f ca="1">+IF(OFFSET('Water Data'!$G$27,0,10*ROW('Water Data'!G158))="","",OFFSET('Water Data'!$G$27,0,10*ROW('Water Data'!G158)))</f>
        <v/>
      </c>
      <c r="CC164" s="392" t="str">
        <f ca="1">+IF(OFFSET('Water Data'!$G$28,0,10*ROW('Water Data'!G158))="","",OFFSET('Water Data'!$G$28,0,10*ROW('Water Data'!G158)))</f>
        <v/>
      </c>
      <c r="CD164" s="392" t="str">
        <f ca="1">+IF(OFFSET('Water Data'!$G$29,0,10*ROW('Water Data'!G158))="","",OFFSET('Water Data'!$G$29,0,10*ROW('Water Data'!G158)))</f>
        <v/>
      </c>
      <c r="CE164" s="392" t="str">
        <f ca="1">+IF(OFFSET('Water Data'!$H$27,0,10*ROW('Water Data'!H158))="","",OFFSET('Water Data'!$H$27,0,10*ROW('Water Data'!H158)))</f>
        <v/>
      </c>
      <c r="CF164" s="392" t="str">
        <f ca="1">+IF(OFFSET('Water Data'!$H$28,0,10*ROW('Water Data'!H158))="","",OFFSET('Water Data'!$H$28,0,10*ROW('Water Data'!H158)))</f>
        <v/>
      </c>
      <c r="CG164" s="392" t="str">
        <f ca="1">+IF(OFFSET('Water Data'!$H$29,0,10*ROW('Water Data'!H158))="","",OFFSET('Water Data'!$H$29,0,10*ROW('Water Data'!H158)))</f>
        <v/>
      </c>
      <c r="CH164" s="392" t="str">
        <f ca="1">+IF(OFFSET('Water Data'!$I$27,0,10*ROW('Water Data'!I158))="","",OFFSET('Water Data'!$I$27,0,10*ROW('Water Data'!I158)))</f>
        <v/>
      </c>
      <c r="CI164" s="392" t="str">
        <f ca="1">+IF(OFFSET('Water Data'!$I$28,0,10*ROW('Water Data'!I158))="","",OFFSET('Water Data'!$I$28,0,10*ROW('Water Data'!I158)))</f>
        <v/>
      </c>
      <c r="CJ164" s="392" t="str">
        <f ca="1">+IF(OFFSET('Water Data'!$I$29,0,10*ROW('Water Data'!I158))="","",OFFSET('Water Data'!$I$29,0,10*ROW('Water Data'!I158)))</f>
        <v/>
      </c>
      <c r="CK164" s="392" t="str">
        <f ca="1">+IF(OFFSET('Sanitation Data'!$D$28,0,10*ROW('Sanitation Data'!D158))="","",OFFSET('Sanitation Data'!$D$28,0,10*ROW('Sanitation Data'!D158)))</f>
        <v/>
      </c>
      <c r="CL164" s="392" t="str">
        <f ca="1">+IF(OFFSET('Sanitation Data'!$D$29,0,10*ROW('Sanitation Data'!D158))="","",OFFSET('Sanitation Data'!$D$29,0,10*ROW('Sanitation Data'!D158)))</f>
        <v/>
      </c>
      <c r="CM164" s="392" t="str">
        <f ca="1">+IF(OFFSET('Sanitation Data'!$D$30,0,10*ROW('Sanitation Data'!D158))="","",OFFSET('Sanitation Data'!$D$30,0,10*ROW('Sanitation Data'!D158)))</f>
        <v/>
      </c>
      <c r="CN164" s="392" t="str">
        <f ca="1">+IF(OFFSET('Sanitation Data'!$D$31,0,10*ROW('Sanitation Data'!D158))="","",OFFSET('Sanitation Data'!$D$31,0,10*ROW('Sanitation Data'!D158)))</f>
        <v/>
      </c>
      <c r="CO164" s="392" t="str">
        <f ca="1">+IF(OFFSET('Sanitation Data'!$D$32,0,10*ROW('Sanitation Data'!D158))="","",OFFSET('Sanitation Data'!$D$32,0,10*ROW('Sanitation Data'!D158)))</f>
        <v/>
      </c>
      <c r="CP164" s="392" t="str">
        <f ca="1">+IF(OFFSET('Sanitation Data'!$E$28,0,10*ROW('Sanitation Data'!E158))="","",OFFSET('Sanitation Data'!$E$28,0,10*ROW('Sanitation Data'!E158)))</f>
        <v/>
      </c>
      <c r="CQ164" s="392" t="str">
        <f ca="1">+IF(OFFSET('Sanitation Data'!$E$29,0,10*ROW('Sanitation Data'!E158))="","",OFFSET('Sanitation Data'!$E$29,0,10*ROW('Sanitation Data'!E158)))</f>
        <v/>
      </c>
      <c r="CR164" s="392" t="str">
        <f ca="1">+IF(OFFSET('Sanitation Data'!$E$30,0,10*ROW('Sanitation Data'!E158))="","",OFFSET('Sanitation Data'!$E$30,0,10*ROW('Sanitation Data'!E158)))</f>
        <v/>
      </c>
      <c r="CS164" s="392" t="str">
        <f ca="1">+IF(OFFSET('Sanitation Data'!$E$31,0,10*ROW('Sanitation Data'!E158))="","",OFFSET('Sanitation Data'!$E$31,0,10*ROW('Sanitation Data'!E158)))</f>
        <v/>
      </c>
      <c r="CT164" s="392" t="str">
        <f ca="1">+IF(OFFSET('Sanitation Data'!$E$32,0,10*ROW('Sanitation Data'!E158))="","",OFFSET('Sanitation Data'!$E$32,0,10*ROW('Sanitation Data'!E158)))</f>
        <v/>
      </c>
      <c r="CU164" s="392" t="str">
        <f ca="1">+IF(OFFSET('Sanitation Data'!$F$28,0,10*ROW('Sanitation Data'!F158))="","",OFFSET('Sanitation Data'!$F$28,0,10*ROW('Sanitation Data'!F158)))</f>
        <v/>
      </c>
      <c r="CV164" s="392" t="str">
        <f ca="1">+IF(OFFSET('Sanitation Data'!$F$29,0,10*ROW('Sanitation Data'!F158))="","",OFFSET('Sanitation Data'!$F$29,0,10*ROW('Sanitation Data'!F158)))</f>
        <v/>
      </c>
      <c r="CW164" s="392" t="str">
        <f ca="1">+IF(OFFSET('Sanitation Data'!$F$30,0,10*ROW('Sanitation Data'!F158))="","",OFFSET('Sanitation Data'!$F$30,0,10*ROW('Sanitation Data'!F158)))</f>
        <v/>
      </c>
      <c r="CX164" s="392" t="str">
        <f ca="1">+IF(OFFSET('Sanitation Data'!$F$31,0,10*ROW('Sanitation Data'!F158))="","",OFFSET('Sanitation Data'!$F$31,0,10*ROW('Sanitation Data'!F158)))</f>
        <v/>
      </c>
      <c r="CY164" s="392" t="str">
        <f ca="1">+IF(OFFSET('Sanitation Data'!$F$32,0,10*ROW('Sanitation Data'!F158))="","",OFFSET('Sanitation Data'!$F$32,0,10*ROW('Sanitation Data'!F158)))</f>
        <v/>
      </c>
      <c r="CZ164" s="392" t="str">
        <f ca="1">+IF(OFFSET('Sanitation Data'!$G$28,0,10*ROW('Sanitation Data'!G158))="","",OFFSET('Sanitation Data'!$G$28,0,10*ROW('Sanitation Data'!G158)))</f>
        <v/>
      </c>
      <c r="DA164" s="392" t="str">
        <f ca="1">+IF(OFFSET('Sanitation Data'!$G$29,0,10*ROW('Sanitation Data'!G158))="","",OFFSET('Sanitation Data'!$G$29,0,10*ROW('Sanitation Data'!G158)))</f>
        <v/>
      </c>
      <c r="DB164" s="392" t="str">
        <f ca="1">+IF(OFFSET('Sanitation Data'!$G$30,0,10*ROW('Sanitation Data'!G158))="","",OFFSET('Sanitation Data'!$G$30,0,10*ROW('Sanitation Data'!G158)))</f>
        <v/>
      </c>
      <c r="DC164" s="392" t="str">
        <f ca="1">+IF(OFFSET('Sanitation Data'!$G$31,0,10*ROW('Sanitation Data'!G158))="","",OFFSET('Sanitation Data'!$G$31,0,10*ROW('Sanitation Data'!G158)))</f>
        <v/>
      </c>
      <c r="DD164" s="392" t="str">
        <f ca="1">+IF(OFFSET('Sanitation Data'!$G$32,0,10*ROW('Sanitation Data'!G158))="","",OFFSET('Sanitation Data'!$G$32,0,10*ROW('Sanitation Data'!G158)))</f>
        <v/>
      </c>
      <c r="DE164" s="392" t="str">
        <f ca="1">+IF(OFFSET('Sanitation Data'!$H$28,0,10*ROW('Sanitation Data'!H158))="","",OFFSET('Sanitation Data'!$H$28,0,10*ROW('Sanitation Data'!H158)))</f>
        <v/>
      </c>
      <c r="DF164" s="392" t="str">
        <f ca="1">+IF(OFFSET('Sanitation Data'!$H$29,0,10*ROW('Sanitation Data'!H158))="","",OFFSET('Sanitation Data'!$H$29,0,10*ROW('Sanitation Data'!H158)))</f>
        <v/>
      </c>
      <c r="DG164" s="392" t="str">
        <f ca="1">+IF(OFFSET('Sanitation Data'!$H$30,0,10*ROW('Sanitation Data'!H158))="","",OFFSET('Sanitation Data'!$H$30,0,10*ROW('Sanitation Data'!H158)))</f>
        <v/>
      </c>
      <c r="DH164" s="392" t="str">
        <f ca="1">+IF(OFFSET('Sanitation Data'!$H$31,0,10*ROW('Sanitation Data'!H158))="","",OFFSET('Sanitation Data'!$H$31,0,10*ROW('Sanitation Data'!H158)))</f>
        <v/>
      </c>
      <c r="DI164" s="392" t="str">
        <f ca="1">+IF(OFFSET('Sanitation Data'!$H$32,0,10*ROW('Sanitation Data'!H158))="","",OFFSET('Sanitation Data'!$H$32,0,10*ROW('Sanitation Data'!H158)))</f>
        <v/>
      </c>
      <c r="DJ164" s="392" t="str">
        <f ca="1">+IF(OFFSET('Sanitation Data'!$I$28,0,10*ROW('Sanitation Data'!I158))="","",OFFSET('Sanitation Data'!$I$28,0,10*ROW('Sanitation Data'!I158)))</f>
        <v/>
      </c>
      <c r="DK164" s="392" t="str">
        <f ca="1">+IF(OFFSET('Sanitation Data'!$I$29,0,10*ROW('Sanitation Data'!I158))="","",OFFSET('Sanitation Data'!$I$29,0,10*ROW('Sanitation Data'!I158)))</f>
        <v/>
      </c>
      <c r="DL164" s="392" t="str">
        <f ca="1">+IF(OFFSET('Sanitation Data'!$I$30,0,10*ROW('Sanitation Data'!I158))="","",OFFSET('Sanitation Data'!$I$30,0,10*ROW('Sanitation Data'!I158)))</f>
        <v/>
      </c>
      <c r="DM164" s="392" t="str">
        <f ca="1">+IF(OFFSET('Sanitation Data'!$I$31,0,10*ROW('Sanitation Data'!I158))="","",OFFSET('Sanitation Data'!$I$31,0,10*ROW('Sanitation Data'!I158)))</f>
        <v/>
      </c>
      <c r="DN164" s="392" t="str">
        <f ca="1">+IF(OFFSET('Sanitation Data'!$I$32,0,10*ROW('Sanitation Data'!I158))="","",OFFSET('Sanitation Data'!$I$32,0,10*ROW('Sanitation Data'!I158)))</f>
        <v/>
      </c>
      <c r="DO164" s="392" t="str">
        <f ca="1">+IF(OFFSET('Hygiene Data'!$D$11,0,10*ROW('Hygiene Data'!D158))="","",OFFSET('Hygiene Data'!$D$11,0,10*ROW('Hygiene Data'!D158)))</f>
        <v/>
      </c>
      <c r="DP164" s="392" t="str">
        <f ca="1">+IF(OFFSET('Hygiene Data'!$D$12,0,10*ROW('Hygiene Data'!D158))="","",OFFSET('Hygiene Data'!$D$12,0,10*ROW('Hygiene Data'!D158)))</f>
        <v/>
      </c>
      <c r="DQ164" s="392" t="str">
        <f ca="1">+IF(OFFSET('Hygiene Data'!$D$13,0,10*ROW('Hygiene Data'!D158))="","",OFFSET('Hygiene Data'!$D$13,0,10*ROW('Hygiene Data'!D158)))</f>
        <v/>
      </c>
      <c r="DR164" s="392" t="str">
        <f ca="1">+IF(OFFSET('Hygiene Data'!$E$11,0,10*ROW('Hygiene Data'!E158))="","",OFFSET('Hygiene Data'!$E$11,0,10*ROW('Hygiene Data'!E158)))</f>
        <v/>
      </c>
      <c r="DS164" s="392" t="str">
        <f ca="1">+IF(OFFSET('Hygiene Data'!$E$12,0,10*ROW('Hygiene Data'!E158))="","",OFFSET('Hygiene Data'!$E$12,0,10*ROW('Hygiene Data'!E158)))</f>
        <v/>
      </c>
      <c r="DT164" s="392" t="str">
        <f ca="1">+IF(OFFSET('Hygiene Data'!$E$13,0,10*ROW('Hygiene Data'!E158))="","",OFFSET('Hygiene Data'!$E$13,0,10*ROW('Hygiene Data'!E158)))</f>
        <v/>
      </c>
      <c r="DU164" s="392" t="str">
        <f ca="1">+IF(OFFSET('Hygiene Data'!$F$11,0,10*ROW('Hygiene Data'!F158))="","",OFFSET('Hygiene Data'!$F$11,0,10*ROW('Hygiene Data'!F158)))</f>
        <v/>
      </c>
      <c r="DV164" s="392" t="str">
        <f ca="1">+IF(OFFSET('Hygiene Data'!$F$12,0,10*ROW('Hygiene Data'!F158))="","",OFFSET('Hygiene Data'!$F$12,0,10*ROW('Hygiene Data'!F158)))</f>
        <v/>
      </c>
      <c r="DW164" s="392" t="str">
        <f ca="1">+IF(OFFSET('Hygiene Data'!$F$13,0,10*ROW('Hygiene Data'!F158))="","",OFFSET('Hygiene Data'!$F$13,0,10*ROW('Hygiene Data'!F158)))</f>
        <v/>
      </c>
      <c r="DX164" s="392" t="str">
        <f ca="1">+IF(OFFSET('Hygiene Data'!$G$11,0,10*ROW('Hygiene Data'!G158))="","",OFFSET('Hygiene Data'!$G$11,0,10*ROW('Hygiene Data'!G158)))</f>
        <v/>
      </c>
      <c r="DY164" s="392" t="str">
        <f ca="1">+IF(OFFSET('Hygiene Data'!$G$12,0,10*ROW('Hygiene Data'!G158))="","",OFFSET('Hygiene Data'!$G$12,0,10*ROW('Hygiene Data'!G158)))</f>
        <v/>
      </c>
      <c r="DZ164" s="392" t="str">
        <f ca="1">+IF(OFFSET('Hygiene Data'!$G$13,0,10*ROW('Hygiene Data'!G158))="","",OFFSET('Hygiene Data'!$G$13,0,10*ROW('Hygiene Data'!G158)))</f>
        <v/>
      </c>
      <c r="EA164" s="392" t="str">
        <f ca="1">+IF(OFFSET('Hygiene Data'!$H$11,0,10*ROW('Hygiene Data'!H158))="","",OFFSET('Hygiene Data'!$H$11,0,10*ROW('Hygiene Data'!H158)))</f>
        <v/>
      </c>
      <c r="EB164" s="392" t="str">
        <f ca="1">+IF(OFFSET('Hygiene Data'!$H$12,0,10*ROW('Hygiene Data'!H158))="","",OFFSET('Hygiene Data'!$H$12,0,10*ROW('Hygiene Data'!H158)))</f>
        <v/>
      </c>
      <c r="EC164" s="392" t="str">
        <f ca="1">+IF(OFFSET('Hygiene Data'!$H$13,0,10*ROW('Hygiene Data'!H158))="","",OFFSET('Hygiene Data'!$H$13,0,10*ROW('Hygiene Data'!H158)))</f>
        <v/>
      </c>
      <c r="ED164" s="392" t="str">
        <f ca="1">+IF(OFFSET('Hygiene Data'!$I$11,0,10*ROW('Hygiene Data'!I158))="","",OFFSET('Hygiene Data'!$I$11,0,10*ROW('Hygiene Data'!I158)))</f>
        <v/>
      </c>
      <c r="EE164" s="392" t="str">
        <f ca="1">+IF(OFFSET('Hygiene Data'!$I$12,0,10*ROW('Hygiene Data'!I158))="","",OFFSET('Hygiene Data'!$I$12,0,10*ROW('Hygiene Data'!I158)))</f>
        <v/>
      </c>
      <c r="EF164" s="392" t="str">
        <f ca="1">+IF(OFFSET('Hygiene Data'!$I$13,0,10*ROW('Hygiene Data'!I158))="","",OFFSET('Hygiene Data'!$I$13,0,10*ROW('Hygiene Data'!I158)))</f>
        <v/>
      </c>
    </row>
    <row r="165" spans="1:136" x14ac:dyDescent="0.25">
      <c r="A165" s="501" t="str">
        <f ca="1">+IF(OFFSET('Water Data'!$B$2,0,10*ROW('Water Data'!E159))="","",OFFSET('Water Data'!$B$2,0,10*ROW('Water Data'!E159)))</f>
        <v/>
      </c>
      <c r="B165" s="50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8" t="str">
        <f t="shared" ca="1" si="2"/>
        <v/>
      </c>
      <c r="D165" s="52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2" t="str">
        <f ca="1">+IF(OFFSET('Water Data'!$D$27,0,10*ROW('Water Data'!D159))="","",OFFSET('Water Data'!$D$27,0,10*ROW('Water Data'!D159)))</f>
        <v/>
      </c>
      <c r="BT165" s="392" t="str">
        <f ca="1">+IF(OFFSET('Water Data'!$D$28,0,10*ROW('Water Data'!D159))="","",OFFSET('Water Data'!$D$28,0,10*ROW('Water Data'!D159)))</f>
        <v/>
      </c>
      <c r="BU165" s="392" t="str">
        <f ca="1">+IF(OFFSET('Water Data'!$D$29,0,10*ROW('Water Data'!D159))="","",OFFSET('Water Data'!$D$29,0,10*ROW('Water Data'!D159)))</f>
        <v/>
      </c>
      <c r="BV165" s="392" t="str">
        <f ca="1">+IF(OFFSET('Water Data'!$E$27,0,10*ROW('Water Data'!E159))="","",OFFSET('Water Data'!$E$27,0,10*ROW('Water Data'!E159)))</f>
        <v/>
      </c>
      <c r="BW165" s="392" t="str">
        <f ca="1">+IF(OFFSET('Water Data'!$E$28,0,10*ROW('Water Data'!E159))="","",OFFSET('Water Data'!$E$28,0,10*ROW('Water Data'!E159)))</f>
        <v/>
      </c>
      <c r="BX165" s="392" t="str">
        <f ca="1">+IF(OFFSET('Water Data'!$E$29,0,10*ROW('Water Data'!E159))="","",OFFSET('Water Data'!$E$29,0,10*ROW('Water Data'!E159)))</f>
        <v/>
      </c>
      <c r="BY165" s="392" t="str">
        <f ca="1">+IF(OFFSET('Water Data'!$F$27,0,10*ROW('Water Data'!F159))="","",OFFSET('Water Data'!$F$27,0,10*ROW('Water Data'!F159)))</f>
        <v/>
      </c>
      <c r="BZ165" s="392" t="str">
        <f ca="1">+IF(OFFSET('Water Data'!$F$28,0,10*ROW('Water Data'!F159))="","",OFFSET('Water Data'!$F$28,0,10*ROW('Water Data'!F159)))</f>
        <v/>
      </c>
      <c r="CA165" s="392" t="str">
        <f ca="1">+IF(OFFSET('Water Data'!$F$29,0,10*ROW('Water Data'!F159))="","",OFFSET('Water Data'!$F$29,0,10*ROW('Water Data'!F159)))</f>
        <v/>
      </c>
      <c r="CB165" s="392" t="str">
        <f ca="1">+IF(OFFSET('Water Data'!$G$27,0,10*ROW('Water Data'!G159))="","",OFFSET('Water Data'!$G$27,0,10*ROW('Water Data'!G159)))</f>
        <v/>
      </c>
      <c r="CC165" s="392" t="str">
        <f ca="1">+IF(OFFSET('Water Data'!$G$28,0,10*ROW('Water Data'!G159))="","",OFFSET('Water Data'!$G$28,0,10*ROW('Water Data'!G159)))</f>
        <v/>
      </c>
      <c r="CD165" s="392" t="str">
        <f ca="1">+IF(OFFSET('Water Data'!$G$29,0,10*ROW('Water Data'!G159))="","",OFFSET('Water Data'!$G$29,0,10*ROW('Water Data'!G159)))</f>
        <v/>
      </c>
      <c r="CE165" s="392" t="str">
        <f ca="1">+IF(OFFSET('Water Data'!$H$27,0,10*ROW('Water Data'!H159))="","",OFFSET('Water Data'!$H$27,0,10*ROW('Water Data'!H159)))</f>
        <v/>
      </c>
      <c r="CF165" s="392" t="str">
        <f ca="1">+IF(OFFSET('Water Data'!$H$28,0,10*ROW('Water Data'!H159))="","",OFFSET('Water Data'!$H$28,0,10*ROW('Water Data'!H159)))</f>
        <v/>
      </c>
      <c r="CG165" s="392" t="str">
        <f ca="1">+IF(OFFSET('Water Data'!$H$29,0,10*ROW('Water Data'!H159))="","",OFFSET('Water Data'!$H$29,0,10*ROW('Water Data'!H159)))</f>
        <v/>
      </c>
      <c r="CH165" s="392" t="str">
        <f ca="1">+IF(OFFSET('Water Data'!$I$27,0,10*ROW('Water Data'!I159))="","",OFFSET('Water Data'!$I$27,0,10*ROW('Water Data'!I159)))</f>
        <v/>
      </c>
      <c r="CI165" s="392" t="str">
        <f ca="1">+IF(OFFSET('Water Data'!$I$28,0,10*ROW('Water Data'!I159))="","",OFFSET('Water Data'!$I$28,0,10*ROW('Water Data'!I159)))</f>
        <v/>
      </c>
      <c r="CJ165" s="392" t="str">
        <f ca="1">+IF(OFFSET('Water Data'!$I$29,0,10*ROW('Water Data'!I159))="","",OFFSET('Water Data'!$I$29,0,10*ROW('Water Data'!I159)))</f>
        <v/>
      </c>
      <c r="CK165" s="392" t="str">
        <f ca="1">+IF(OFFSET('Sanitation Data'!$D$28,0,10*ROW('Sanitation Data'!D159))="","",OFFSET('Sanitation Data'!$D$28,0,10*ROW('Sanitation Data'!D159)))</f>
        <v/>
      </c>
      <c r="CL165" s="392" t="str">
        <f ca="1">+IF(OFFSET('Sanitation Data'!$D$29,0,10*ROW('Sanitation Data'!D159))="","",OFFSET('Sanitation Data'!$D$29,0,10*ROW('Sanitation Data'!D159)))</f>
        <v/>
      </c>
      <c r="CM165" s="392" t="str">
        <f ca="1">+IF(OFFSET('Sanitation Data'!$D$30,0,10*ROW('Sanitation Data'!D159))="","",OFFSET('Sanitation Data'!$D$30,0,10*ROW('Sanitation Data'!D159)))</f>
        <v/>
      </c>
      <c r="CN165" s="392" t="str">
        <f ca="1">+IF(OFFSET('Sanitation Data'!$D$31,0,10*ROW('Sanitation Data'!D159))="","",OFFSET('Sanitation Data'!$D$31,0,10*ROW('Sanitation Data'!D159)))</f>
        <v/>
      </c>
      <c r="CO165" s="392" t="str">
        <f ca="1">+IF(OFFSET('Sanitation Data'!$D$32,0,10*ROW('Sanitation Data'!D159))="","",OFFSET('Sanitation Data'!$D$32,0,10*ROW('Sanitation Data'!D159)))</f>
        <v/>
      </c>
      <c r="CP165" s="392" t="str">
        <f ca="1">+IF(OFFSET('Sanitation Data'!$E$28,0,10*ROW('Sanitation Data'!E159))="","",OFFSET('Sanitation Data'!$E$28,0,10*ROW('Sanitation Data'!E159)))</f>
        <v/>
      </c>
      <c r="CQ165" s="392" t="str">
        <f ca="1">+IF(OFFSET('Sanitation Data'!$E$29,0,10*ROW('Sanitation Data'!E159))="","",OFFSET('Sanitation Data'!$E$29,0,10*ROW('Sanitation Data'!E159)))</f>
        <v/>
      </c>
      <c r="CR165" s="392" t="str">
        <f ca="1">+IF(OFFSET('Sanitation Data'!$E$30,0,10*ROW('Sanitation Data'!E159))="","",OFFSET('Sanitation Data'!$E$30,0,10*ROW('Sanitation Data'!E159)))</f>
        <v/>
      </c>
      <c r="CS165" s="392" t="str">
        <f ca="1">+IF(OFFSET('Sanitation Data'!$E$31,0,10*ROW('Sanitation Data'!E159))="","",OFFSET('Sanitation Data'!$E$31,0,10*ROW('Sanitation Data'!E159)))</f>
        <v/>
      </c>
      <c r="CT165" s="392" t="str">
        <f ca="1">+IF(OFFSET('Sanitation Data'!$E$32,0,10*ROW('Sanitation Data'!E159))="","",OFFSET('Sanitation Data'!$E$32,0,10*ROW('Sanitation Data'!E159)))</f>
        <v/>
      </c>
      <c r="CU165" s="392" t="str">
        <f ca="1">+IF(OFFSET('Sanitation Data'!$F$28,0,10*ROW('Sanitation Data'!F159))="","",OFFSET('Sanitation Data'!$F$28,0,10*ROW('Sanitation Data'!F159)))</f>
        <v/>
      </c>
      <c r="CV165" s="392" t="str">
        <f ca="1">+IF(OFFSET('Sanitation Data'!$F$29,0,10*ROW('Sanitation Data'!F159))="","",OFFSET('Sanitation Data'!$F$29,0,10*ROW('Sanitation Data'!F159)))</f>
        <v/>
      </c>
      <c r="CW165" s="392" t="str">
        <f ca="1">+IF(OFFSET('Sanitation Data'!$F$30,0,10*ROW('Sanitation Data'!F159))="","",OFFSET('Sanitation Data'!$F$30,0,10*ROW('Sanitation Data'!F159)))</f>
        <v/>
      </c>
      <c r="CX165" s="392" t="str">
        <f ca="1">+IF(OFFSET('Sanitation Data'!$F$31,0,10*ROW('Sanitation Data'!F159))="","",OFFSET('Sanitation Data'!$F$31,0,10*ROW('Sanitation Data'!F159)))</f>
        <v/>
      </c>
      <c r="CY165" s="392" t="str">
        <f ca="1">+IF(OFFSET('Sanitation Data'!$F$32,0,10*ROW('Sanitation Data'!F159))="","",OFFSET('Sanitation Data'!$F$32,0,10*ROW('Sanitation Data'!F159)))</f>
        <v/>
      </c>
      <c r="CZ165" s="392" t="str">
        <f ca="1">+IF(OFFSET('Sanitation Data'!$G$28,0,10*ROW('Sanitation Data'!G159))="","",OFFSET('Sanitation Data'!$G$28,0,10*ROW('Sanitation Data'!G159)))</f>
        <v/>
      </c>
      <c r="DA165" s="392" t="str">
        <f ca="1">+IF(OFFSET('Sanitation Data'!$G$29,0,10*ROW('Sanitation Data'!G159))="","",OFFSET('Sanitation Data'!$G$29,0,10*ROW('Sanitation Data'!G159)))</f>
        <v/>
      </c>
      <c r="DB165" s="392" t="str">
        <f ca="1">+IF(OFFSET('Sanitation Data'!$G$30,0,10*ROW('Sanitation Data'!G159))="","",OFFSET('Sanitation Data'!$G$30,0,10*ROW('Sanitation Data'!G159)))</f>
        <v/>
      </c>
      <c r="DC165" s="392" t="str">
        <f ca="1">+IF(OFFSET('Sanitation Data'!$G$31,0,10*ROW('Sanitation Data'!G159))="","",OFFSET('Sanitation Data'!$G$31,0,10*ROW('Sanitation Data'!G159)))</f>
        <v/>
      </c>
      <c r="DD165" s="392" t="str">
        <f ca="1">+IF(OFFSET('Sanitation Data'!$G$32,0,10*ROW('Sanitation Data'!G159))="","",OFFSET('Sanitation Data'!$G$32,0,10*ROW('Sanitation Data'!G159)))</f>
        <v/>
      </c>
      <c r="DE165" s="392" t="str">
        <f ca="1">+IF(OFFSET('Sanitation Data'!$H$28,0,10*ROW('Sanitation Data'!H159))="","",OFFSET('Sanitation Data'!$H$28,0,10*ROW('Sanitation Data'!H159)))</f>
        <v/>
      </c>
      <c r="DF165" s="392" t="str">
        <f ca="1">+IF(OFFSET('Sanitation Data'!$H$29,0,10*ROW('Sanitation Data'!H159))="","",OFFSET('Sanitation Data'!$H$29,0,10*ROW('Sanitation Data'!H159)))</f>
        <v/>
      </c>
      <c r="DG165" s="392" t="str">
        <f ca="1">+IF(OFFSET('Sanitation Data'!$H$30,0,10*ROW('Sanitation Data'!H159))="","",OFFSET('Sanitation Data'!$H$30,0,10*ROW('Sanitation Data'!H159)))</f>
        <v/>
      </c>
      <c r="DH165" s="392" t="str">
        <f ca="1">+IF(OFFSET('Sanitation Data'!$H$31,0,10*ROW('Sanitation Data'!H159))="","",OFFSET('Sanitation Data'!$H$31,0,10*ROW('Sanitation Data'!H159)))</f>
        <v/>
      </c>
      <c r="DI165" s="392" t="str">
        <f ca="1">+IF(OFFSET('Sanitation Data'!$H$32,0,10*ROW('Sanitation Data'!H159))="","",OFFSET('Sanitation Data'!$H$32,0,10*ROW('Sanitation Data'!H159)))</f>
        <v/>
      </c>
      <c r="DJ165" s="392" t="str">
        <f ca="1">+IF(OFFSET('Sanitation Data'!$I$28,0,10*ROW('Sanitation Data'!I159))="","",OFFSET('Sanitation Data'!$I$28,0,10*ROW('Sanitation Data'!I159)))</f>
        <v/>
      </c>
      <c r="DK165" s="392" t="str">
        <f ca="1">+IF(OFFSET('Sanitation Data'!$I$29,0,10*ROW('Sanitation Data'!I159))="","",OFFSET('Sanitation Data'!$I$29,0,10*ROW('Sanitation Data'!I159)))</f>
        <v/>
      </c>
      <c r="DL165" s="392" t="str">
        <f ca="1">+IF(OFFSET('Sanitation Data'!$I$30,0,10*ROW('Sanitation Data'!I159))="","",OFFSET('Sanitation Data'!$I$30,0,10*ROW('Sanitation Data'!I159)))</f>
        <v/>
      </c>
      <c r="DM165" s="392" t="str">
        <f ca="1">+IF(OFFSET('Sanitation Data'!$I$31,0,10*ROW('Sanitation Data'!I159))="","",OFFSET('Sanitation Data'!$I$31,0,10*ROW('Sanitation Data'!I159)))</f>
        <v/>
      </c>
      <c r="DN165" s="392" t="str">
        <f ca="1">+IF(OFFSET('Sanitation Data'!$I$32,0,10*ROW('Sanitation Data'!I159))="","",OFFSET('Sanitation Data'!$I$32,0,10*ROW('Sanitation Data'!I159)))</f>
        <v/>
      </c>
      <c r="DO165" s="392" t="str">
        <f ca="1">+IF(OFFSET('Hygiene Data'!$D$11,0,10*ROW('Hygiene Data'!D159))="","",OFFSET('Hygiene Data'!$D$11,0,10*ROW('Hygiene Data'!D159)))</f>
        <v/>
      </c>
      <c r="DP165" s="392" t="str">
        <f ca="1">+IF(OFFSET('Hygiene Data'!$D$12,0,10*ROW('Hygiene Data'!D159))="","",OFFSET('Hygiene Data'!$D$12,0,10*ROW('Hygiene Data'!D159)))</f>
        <v/>
      </c>
      <c r="DQ165" s="392" t="str">
        <f ca="1">+IF(OFFSET('Hygiene Data'!$D$13,0,10*ROW('Hygiene Data'!D159))="","",OFFSET('Hygiene Data'!$D$13,0,10*ROW('Hygiene Data'!D159)))</f>
        <v/>
      </c>
      <c r="DR165" s="392" t="str">
        <f ca="1">+IF(OFFSET('Hygiene Data'!$E$11,0,10*ROW('Hygiene Data'!E159))="","",OFFSET('Hygiene Data'!$E$11,0,10*ROW('Hygiene Data'!E159)))</f>
        <v/>
      </c>
      <c r="DS165" s="392" t="str">
        <f ca="1">+IF(OFFSET('Hygiene Data'!$E$12,0,10*ROW('Hygiene Data'!E159))="","",OFFSET('Hygiene Data'!$E$12,0,10*ROW('Hygiene Data'!E159)))</f>
        <v/>
      </c>
      <c r="DT165" s="392" t="str">
        <f ca="1">+IF(OFFSET('Hygiene Data'!$E$13,0,10*ROW('Hygiene Data'!E159))="","",OFFSET('Hygiene Data'!$E$13,0,10*ROW('Hygiene Data'!E159)))</f>
        <v/>
      </c>
      <c r="DU165" s="392" t="str">
        <f ca="1">+IF(OFFSET('Hygiene Data'!$F$11,0,10*ROW('Hygiene Data'!F159))="","",OFFSET('Hygiene Data'!$F$11,0,10*ROW('Hygiene Data'!F159)))</f>
        <v/>
      </c>
      <c r="DV165" s="392" t="str">
        <f ca="1">+IF(OFFSET('Hygiene Data'!$F$12,0,10*ROW('Hygiene Data'!F159))="","",OFFSET('Hygiene Data'!$F$12,0,10*ROW('Hygiene Data'!F159)))</f>
        <v/>
      </c>
      <c r="DW165" s="392" t="str">
        <f ca="1">+IF(OFFSET('Hygiene Data'!$F$13,0,10*ROW('Hygiene Data'!F159))="","",OFFSET('Hygiene Data'!$F$13,0,10*ROW('Hygiene Data'!F159)))</f>
        <v/>
      </c>
      <c r="DX165" s="392" t="str">
        <f ca="1">+IF(OFFSET('Hygiene Data'!$G$11,0,10*ROW('Hygiene Data'!G159))="","",OFFSET('Hygiene Data'!$G$11,0,10*ROW('Hygiene Data'!G159)))</f>
        <v/>
      </c>
      <c r="DY165" s="392" t="str">
        <f ca="1">+IF(OFFSET('Hygiene Data'!$G$12,0,10*ROW('Hygiene Data'!G159))="","",OFFSET('Hygiene Data'!$G$12,0,10*ROW('Hygiene Data'!G159)))</f>
        <v/>
      </c>
      <c r="DZ165" s="392" t="str">
        <f ca="1">+IF(OFFSET('Hygiene Data'!$G$13,0,10*ROW('Hygiene Data'!G159))="","",OFFSET('Hygiene Data'!$G$13,0,10*ROW('Hygiene Data'!G159)))</f>
        <v/>
      </c>
      <c r="EA165" s="392" t="str">
        <f ca="1">+IF(OFFSET('Hygiene Data'!$H$11,0,10*ROW('Hygiene Data'!H159))="","",OFFSET('Hygiene Data'!$H$11,0,10*ROW('Hygiene Data'!H159)))</f>
        <v/>
      </c>
      <c r="EB165" s="392" t="str">
        <f ca="1">+IF(OFFSET('Hygiene Data'!$H$12,0,10*ROW('Hygiene Data'!H159))="","",OFFSET('Hygiene Data'!$H$12,0,10*ROW('Hygiene Data'!H159)))</f>
        <v/>
      </c>
      <c r="EC165" s="392" t="str">
        <f ca="1">+IF(OFFSET('Hygiene Data'!$H$13,0,10*ROW('Hygiene Data'!H159))="","",OFFSET('Hygiene Data'!$H$13,0,10*ROW('Hygiene Data'!H159)))</f>
        <v/>
      </c>
      <c r="ED165" s="392" t="str">
        <f ca="1">+IF(OFFSET('Hygiene Data'!$I$11,0,10*ROW('Hygiene Data'!I159))="","",OFFSET('Hygiene Data'!$I$11,0,10*ROW('Hygiene Data'!I159)))</f>
        <v/>
      </c>
      <c r="EE165" s="392" t="str">
        <f ca="1">+IF(OFFSET('Hygiene Data'!$I$12,0,10*ROW('Hygiene Data'!I159))="","",OFFSET('Hygiene Data'!$I$12,0,10*ROW('Hygiene Data'!I159)))</f>
        <v/>
      </c>
      <c r="EF165" s="392" t="str">
        <f ca="1">+IF(OFFSET('Hygiene Data'!$I$13,0,10*ROW('Hygiene Data'!I159))="","",OFFSET('Hygiene Data'!$I$13,0,10*ROW('Hygiene Data'!I159)))</f>
        <v/>
      </c>
    </row>
    <row r="166" spans="1:136" x14ac:dyDescent="0.25">
      <c r="A166" s="501" t="str">
        <f ca="1">+IF(OFFSET('Water Data'!$B$2,0,10*ROW('Water Data'!E160))="","",OFFSET('Water Data'!$B$2,0,10*ROW('Water Data'!E160)))</f>
        <v/>
      </c>
      <c r="B166" s="50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8" t="str">
        <f t="shared" ca="1" si="2"/>
        <v/>
      </c>
      <c r="D166" s="52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2" t="str">
        <f ca="1">+IF(OFFSET('Water Data'!$D$27,0,10*ROW('Water Data'!D160))="","",OFFSET('Water Data'!$D$27,0,10*ROW('Water Data'!D160)))</f>
        <v/>
      </c>
      <c r="BT166" s="392" t="str">
        <f ca="1">+IF(OFFSET('Water Data'!$D$28,0,10*ROW('Water Data'!D160))="","",OFFSET('Water Data'!$D$28,0,10*ROW('Water Data'!D160)))</f>
        <v/>
      </c>
      <c r="BU166" s="392" t="str">
        <f ca="1">+IF(OFFSET('Water Data'!$D$29,0,10*ROW('Water Data'!D160))="","",OFFSET('Water Data'!$D$29,0,10*ROW('Water Data'!D160)))</f>
        <v/>
      </c>
      <c r="BV166" s="392" t="str">
        <f ca="1">+IF(OFFSET('Water Data'!$E$27,0,10*ROW('Water Data'!E160))="","",OFFSET('Water Data'!$E$27,0,10*ROW('Water Data'!E160)))</f>
        <v/>
      </c>
      <c r="BW166" s="392" t="str">
        <f ca="1">+IF(OFFSET('Water Data'!$E$28,0,10*ROW('Water Data'!E160))="","",OFFSET('Water Data'!$E$28,0,10*ROW('Water Data'!E160)))</f>
        <v/>
      </c>
      <c r="BX166" s="392" t="str">
        <f ca="1">+IF(OFFSET('Water Data'!$E$29,0,10*ROW('Water Data'!E160))="","",OFFSET('Water Data'!$E$29,0,10*ROW('Water Data'!E160)))</f>
        <v/>
      </c>
      <c r="BY166" s="392" t="str">
        <f ca="1">+IF(OFFSET('Water Data'!$F$27,0,10*ROW('Water Data'!F160))="","",OFFSET('Water Data'!$F$27,0,10*ROW('Water Data'!F160)))</f>
        <v/>
      </c>
      <c r="BZ166" s="392" t="str">
        <f ca="1">+IF(OFFSET('Water Data'!$F$28,0,10*ROW('Water Data'!F160))="","",OFFSET('Water Data'!$F$28,0,10*ROW('Water Data'!F160)))</f>
        <v/>
      </c>
      <c r="CA166" s="392" t="str">
        <f ca="1">+IF(OFFSET('Water Data'!$F$29,0,10*ROW('Water Data'!F160))="","",OFFSET('Water Data'!$F$29,0,10*ROW('Water Data'!F160)))</f>
        <v/>
      </c>
      <c r="CB166" s="392" t="str">
        <f ca="1">+IF(OFFSET('Water Data'!$G$27,0,10*ROW('Water Data'!G160))="","",OFFSET('Water Data'!$G$27,0,10*ROW('Water Data'!G160)))</f>
        <v/>
      </c>
      <c r="CC166" s="392" t="str">
        <f ca="1">+IF(OFFSET('Water Data'!$G$28,0,10*ROW('Water Data'!G160))="","",OFFSET('Water Data'!$G$28,0,10*ROW('Water Data'!G160)))</f>
        <v/>
      </c>
      <c r="CD166" s="392" t="str">
        <f ca="1">+IF(OFFSET('Water Data'!$G$29,0,10*ROW('Water Data'!G160))="","",OFFSET('Water Data'!$G$29,0,10*ROW('Water Data'!G160)))</f>
        <v/>
      </c>
      <c r="CE166" s="392" t="str">
        <f ca="1">+IF(OFFSET('Water Data'!$H$27,0,10*ROW('Water Data'!H160))="","",OFFSET('Water Data'!$H$27,0,10*ROW('Water Data'!H160)))</f>
        <v/>
      </c>
      <c r="CF166" s="392" t="str">
        <f ca="1">+IF(OFFSET('Water Data'!$H$28,0,10*ROW('Water Data'!H160))="","",OFFSET('Water Data'!$H$28,0,10*ROW('Water Data'!H160)))</f>
        <v/>
      </c>
      <c r="CG166" s="392" t="str">
        <f ca="1">+IF(OFFSET('Water Data'!$H$29,0,10*ROW('Water Data'!H160))="","",OFFSET('Water Data'!$H$29,0,10*ROW('Water Data'!H160)))</f>
        <v/>
      </c>
      <c r="CH166" s="392" t="str">
        <f ca="1">+IF(OFFSET('Water Data'!$I$27,0,10*ROW('Water Data'!I160))="","",OFFSET('Water Data'!$I$27,0,10*ROW('Water Data'!I160)))</f>
        <v/>
      </c>
      <c r="CI166" s="392" t="str">
        <f ca="1">+IF(OFFSET('Water Data'!$I$28,0,10*ROW('Water Data'!I160))="","",OFFSET('Water Data'!$I$28,0,10*ROW('Water Data'!I160)))</f>
        <v/>
      </c>
      <c r="CJ166" s="392" t="str">
        <f ca="1">+IF(OFFSET('Water Data'!$I$29,0,10*ROW('Water Data'!I160))="","",OFFSET('Water Data'!$I$29,0,10*ROW('Water Data'!I160)))</f>
        <v/>
      </c>
      <c r="CK166" s="392" t="str">
        <f ca="1">+IF(OFFSET('Sanitation Data'!$D$28,0,10*ROW('Sanitation Data'!D160))="","",OFFSET('Sanitation Data'!$D$28,0,10*ROW('Sanitation Data'!D160)))</f>
        <v/>
      </c>
      <c r="CL166" s="392" t="str">
        <f ca="1">+IF(OFFSET('Sanitation Data'!$D$29,0,10*ROW('Sanitation Data'!D160))="","",OFFSET('Sanitation Data'!$D$29,0,10*ROW('Sanitation Data'!D160)))</f>
        <v/>
      </c>
      <c r="CM166" s="392" t="str">
        <f ca="1">+IF(OFFSET('Sanitation Data'!$D$30,0,10*ROW('Sanitation Data'!D160))="","",OFFSET('Sanitation Data'!$D$30,0,10*ROW('Sanitation Data'!D160)))</f>
        <v/>
      </c>
      <c r="CN166" s="392" t="str">
        <f ca="1">+IF(OFFSET('Sanitation Data'!$D$31,0,10*ROW('Sanitation Data'!D160))="","",OFFSET('Sanitation Data'!$D$31,0,10*ROW('Sanitation Data'!D160)))</f>
        <v/>
      </c>
      <c r="CO166" s="392" t="str">
        <f ca="1">+IF(OFFSET('Sanitation Data'!$D$32,0,10*ROW('Sanitation Data'!D160))="","",OFFSET('Sanitation Data'!$D$32,0,10*ROW('Sanitation Data'!D160)))</f>
        <v/>
      </c>
      <c r="CP166" s="392" t="str">
        <f ca="1">+IF(OFFSET('Sanitation Data'!$E$28,0,10*ROW('Sanitation Data'!E160))="","",OFFSET('Sanitation Data'!$E$28,0,10*ROW('Sanitation Data'!E160)))</f>
        <v/>
      </c>
      <c r="CQ166" s="392" t="str">
        <f ca="1">+IF(OFFSET('Sanitation Data'!$E$29,0,10*ROW('Sanitation Data'!E160))="","",OFFSET('Sanitation Data'!$E$29,0,10*ROW('Sanitation Data'!E160)))</f>
        <v/>
      </c>
      <c r="CR166" s="392" t="str">
        <f ca="1">+IF(OFFSET('Sanitation Data'!$E$30,0,10*ROW('Sanitation Data'!E160))="","",OFFSET('Sanitation Data'!$E$30,0,10*ROW('Sanitation Data'!E160)))</f>
        <v/>
      </c>
      <c r="CS166" s="392" t="str">
        <f ca="1">+IF(OFFSET('Sanitation Data'!$E$31,0,10*ROW('Sanitation Data'!E160))="","",OFFSET('Sanitation Data'!$E$31,0,10*ROW('Sanitation Data'!E160)))</f>
        <v/>
      </c>
      <c r="CT166" s="392" t="str">
        <f ca="1">+IF(OFFSET('Sanitation Data'!$E$32,0,10*ROW('Sanitation Data'!E160))="","",OFFSET('Sanitation Data'!$E$32,0,10*ROW('Sanitation Data'!E160)))</f>
        <v/>
      </c>
      <c r="CU166" s="392" t="str">
        <f ca="1">+IF(OFFSET('Sanitation Data'!$F$28,0,10*ROW('Sanitation Data'!F160))="","",OFFSET('Sanitation Data'!$F$28,0,10*ROW('Sanitation Data'!F160)))</f>
        <v/>
      </c>
      <c r="CV166" s="392" t="str">
        <f ca="1">+IF(OFFSET('Sanitation Data'!$F$29,0,10*ROW('Sanitation Data'!F160))="","",OFFSET('Sanitation Data'!$F$29,0,10*ROW('Sanitation Data'!F160)))</f>
        <v/>
      </c>
      <c r="CW166" s="392" t="str">
        <f ca="1">+IF(OFFSET('Sanitation Data'!$F$30,0,10*ROW('Sanitation Data'!F160))="","",OFFSET('Sanitation Data'!$F$30,0,10*ROW('Sanitation Data'!F160)))</f>
        <v/>
      </c>
      <c r="CX166" s="392" t="str">
        <f ca="1">+IF(OFFSET('Sanitation Data'!$F$31,0,10*ROW('Sanitation Data'!F160))="","",OFFSET('Sanitation Data'!$F$31,0,10*ROW('Sanitation Data'!F160)))</f>
        <v/>
      </c>
      <c r="CY166" s="392" t="str">
        <f ca="1">+IF(OFFSET('Sanitation Data'!$F$32,0,10*ROW('Sanitation Data'!F160))="","",OFFSET('Sanitation Data'!$F$32,0,10*ROW('Sanitation Data'!F160)))</f>
        <v/>
      </c>
      <c r="CZ166" s="392" t="str">
        <f ca="1">+IF(OFFSET('Sanitation Data'!$G$28,0,10*ROW('Sanitation Data'!G160))="","",OFFSET('Sanitation Data'!$G$28,0,10*ROW('Sanitation Data'!G160)))</f>
        <v/>
      </c>
      <c r="DA166" s="392" t="str">
        <f ca="1">+IF(OFFSET('Sanitation Data'!$G$29,0,10*ROW('Sanitation Data'!G160))="","",OFFSET('Sanitation Data'!$G$29,0,10*ROW('Sanitation Data'!G160)))</f>
        <v/>
      </c>
      <c r="DB166" s="392" t="str">
        <f ca="1">+IF(OFFSET('Sanitation Data'!$G$30,0,10*ROW('Sanitation Data'!G160))="","",OFFSET('Sanitation Data'!$G$30,0,10*ROW('Sanitation Data'!G160)))</f>
        <v/>
      </c>
      <c r="DC166" s="392" t="str">
        <f ca="1">+IF(OFFSET('Sanitation Data'!$G$31,0,10*ROW('Sanitation Data'!G160))="","",OFFSET('Sanitation Data'!$G$31,0,10*ROW('Sanitation Data'!G160)))</f>
        <v/>
      </c>
      <c r="DD166" s="392" t="str">
        <f ca="1">+IF(OFFSET('Sanitation Data'!$G$32,0,10*ROW('Sanitation Data'!G160))="","",OFFSET('Sanitation Data'!$G$32,0,10*ROW('Sanitation Data'!G160)))</f>
        <v/>
      </c>
      <c r="DE166" s="392" t="str">
        <f ca="1">+IF(OFFSET('Sanitation Data'!$H$28,0,10*ROW('Sanitation Data'!H160))="","",OFFSET('Sanitation Data'!$H$28,0,10*ROW('Sanitation Data'!H160)))</f>
        <v/>
      </c>
      <c r="DF166" s="392" t="str">
        <f ca="1">+IF(OFFSET('Sanitation Data'!$H$29,0,10*ROW('Sanitation Data'!H160))="","",OFFSET('Sanitation Data'!$H$29,0,10*ROW('Sanitation Data'!H160)))</f>
        <v/>
      </c>
      <c r="DG166" s="392" t="str">
        <f ca="1">+IF(OFFSET('Sanitation Data'!$H$30,0,10*ROW('Sanitation Data'!H160))="","",OFFSET('Sanitation Data'!$H$30,0,10*ROW('Sanitation Data'!H160)))</f>
        <v/>
      </c>
      <c r="DH166" s="392" t="str">
        <f ca="1">+IF(OFFSET('Sanitation Data'!$H$31,0,10*ROW('Sanitation Data'!H160))="","",OFFSET('Sanitation Data'!$H$31,0,10*ROW('Sanitation Data'!H160)))</f>
        <v/>
      </c>
      <c r="DI166" s="392" t="str">
        <f ca="1">+IF(OFFSET('Sanitation Data'!$H$32,0,10*ROW('Sanitation Data'!H160))="","",OFFSET('Sanitation Data'!$H$32,0,10*ROW('Sanitation Data'!H160)))</f>
        <v/>
      </c>
      <c r="DJ166" s="392" t="str">
        <f ca="1">+IF(OFFSET('Sanitation Data'!$I$28,0,10*ROW('Sanitation Data'!I160))="","",OFFSET('Sanitation Data'!$I$28,0,10*ROW('Sanitation Data'!I160)))</f>
        <v/>
      </c>
      <c r="DK166" s="392" t="str">
        <f ca="1">+IF(OFFSET('Sanitation Data'!$I$29,0,10*ROW('Sanitation Data'!I160))="","",OFFSET('Sanitation Data'!$I$29,0,10*ROW('Sanitation Data'!I160)))</f>
        <v/>
      </c>
      <c r="DL166" s="392" t="str">
        <f ca="1">+IF(OFFSET('Sanitation Data'!$I$30,0,10*ROW('Sanitation Data'!I160))="","",OFFSET('Sanitation Data'!$I$30,0,10*ROW('Sanitation Data'!I160)))</f>
        <v/>
      </c>
      <c r="DM166" s="392" t="str">
        <f ca="1">+IF(OFFSET('Sanitation Data'!$I$31,0,10*ROW('Sanitation Data'!I160))="","",OFFSET('Sanitation Data'!$I$31,0,10*ROW('Sanitation Data'!I160)))</f>
        <v/>
      </c>
      <c r="DN166" s="392" t="str">
        <f ca="1">+IF(OFFSET('Sanitation Data'!$I$32,0,10*ROW('Sanitation Data'!I160))="","",OFFSET('Sanitation Data'!$I$32,0,10*ROW('Sanitation Data'!I160)))</f>
        <v/>
      </c>
      <c r="DO166" s="392" t="str">
        <f ca="1">+IF(OFFSET('Hygiene Data'!$D$11,0,10*ROW('Hygiene Data'!D160))="","",OFFSET('Hygiene Data'!$D$11,0,10*ROW('Hygiene Data'!D160)))</f>
        <v/>
      </c>
      <c r="DP166" s="392" t="str">
        <f ca="1">+IF(OFFSET('Hygiene Data'!$D$12,0,10*ROW('Hygiene Data'!D160))="","",OFFSET('Hygiene Data'!$D$12,0,10*ROW('Hygiene Data'!D160)))</f>
        <v/>
      </c>
      <c r="DQ166" s="392" t="str">
        <f ca="1">+IF(OFFSET('Hygiene Data'!$D$13,0,10*ROW('Hygiene Data'!D160))="","",OFFSET('Hygiene Data'!$D$13,0,10*ROW('Hygiene Data'!D160)))</f>
        <v/>
      </c>
      <c r="DR166" s="392" t="str">
        <f ca="1">+IF(OFFSET('Hygiene Data'!$E$11,0,10*ROW('Hygiene Data'!E160))="","",OFFSET('Hygiene Data'!$E$11,0,10*ROW('Hygiene Data'!E160)))</f>
        <v/>
      </c>
      <c r="DS166" s="392" t="str">
        <f ca="1">+IF(OFFSET('Hygiene Data'!$E$12,0,10*ROW('Hygiene Data'!E160))="","",OFFSET('Hygiene Data'!$E$12,0,10*ROW('Hygiene Data'!E160)))</f>
        <v/>
      </c>
      <c r="DT166" s="392" t="str">
        <f ca="1">+IF(OFFSET('Hygiene Data'!$E$13,0,10*ROW('Hygiene Data'!E160))="","",OFFSET('Hygiene Data'!$E$13,0,10*ROW('Hygiene Data'!E160)))</f>
        <v/>
      </c>
      <c r="DU166" s="392" t="str">
        <f ca="1">+IF(OFFSET('Hygiene Data'!$F$11,0,10*ROW('Hygiene Data'!F160))="","",OFFSET('Hygiene Data'!$F$11,0,10*ROW('Hygiene Data'!F160)))</f>
        <v/>
      </c>
      <c r="DV166" s="392" t="str">
        <f ca="1">+IF(OFFSET('Hygiene Data'!$F$12,0,10*ROW('Hygiene Data'!F160))="","",OFFSET('Hygiene Data'!$F$12,0,10*ROW('Hygiene Data'!F160)))</f>
        <v/>
      </c>
      <c r="DW166" s="392" t="str">
        <f ca="1">+IF(OFFSET('Hygiene Data'!$F$13,0,10*ROW('Hygiene Data'!F160))="","",OFFSET('Hygiene Data'!$F$13,0,10*ROW('Hygiene Data'!F160)))</f>
        <v/>
      </c>
      <c r="DX166" s="392" t="str">
        <f ca="1">+IF(OFFSET('Hygiene Data'!$G$11,0,10*ROW('Hygiene Data'!G160))="","",OFFSET('Hygiene Data'!$G$11,0,10*ROW('Hygiene Data'!G160)))</f>
        <v/>
      </c>
      <c r="DY166" s="392" t="str">
        <f ca="1">+IF(OFFSET('Hygiene Data'!$G$12,0,10*ROW('Hygiene Data'!G160))="","",OFFSET('Hygiene Data'!$G$12,0,10*ROW('Hygiene Data'!G160)))</f>
        <v/>
      </c>
      <c r="DZ166" s="392" t="str">
        <f ca="1">+IF(OFFSET('Hygiene Data'!$G$13,0,10*ROW('Hygiene Data'!G160))="","",OFFSET('Hygiene Data'!$G$13,0,10*ROW('Hygiene Data'!G160)))</f>
        <v/>
      </c>
      <c r="EA166" s="392" t="str">
        <f ca="1">+IF(OFFSET('Hygiene Data'!$H$11,0,10*ROW('Hygiene Data'!H160))="","",OFFSET('Hygiene Data'!$H$11,0,10*ROW('Hygiene Data'!H160)))</f>
        <v/>
      </c>
      <c r="EB166" s="392" t="str">
        <f ca="1">+IF(OFFSET('Hygiene Data'!$H$12,0,10*ROW('Hygiene Data'!H160))="","",OFFSET('Hygiene Data'!$H$12,0,10*ROW('Hygiene Data'!H160)))</f>
        <v/>
      </c>
      <c r="EC166" s="392" t="str">
        <f ca="1">+IF(OFFSET('Hygiene Data'!$H$13,0,10*ROW('Hygiene Data'!H160))="","",OFFSET('Hygiene Data'!$H$13,0,10*ROW('Hygiene Data'!H160)))</f>
        <v/>
      </c>
      <c r="ED166" s="392" t="str">
        <f ca="1">+IF(OFFSET('Hygiene Data'!$I$11,0,10*ROW('Hygiene Data'!I160))="","",OFFSET('Hygiene Data'!$I$11,0,10*ROW('Hygiene Data'!I160)))</f>
        <v/>
      </c>
      <c r="EE166" s="392" t="str">
        <f ca="1">+IF(OFFSET('Hygiene Data'!$I$12,0,10*ROW('Hygiene Data'!I160))="","",OFFSET('Hygiene Data'!$I$12,0,10*ROW('Hygiene Data'!I160)))</f>
        <v/>
      </c>
      <c r="EF166" s="392" t="str">
        <f ca="1">+IF(OFFSET('Hygiene Data'!$I$13,0,10*ROW('Hygiene Data'!I160))="","",OFFSET('Hygiene Data'!$I$13,0,10*ROW('Hygiene Data'!I160)))</f>
        <v/>
      </c>
    </row>
    <row r="167" spans="1:136" x14ac:dyDescent="0.25">
      <c r="A167" s="501" t="str">
        <f ca="1">+IF(OFFSET('Water Data'!$B$2,0,10*ROW('Water Data'!E161))="","",OFFSET('Water Data'!$B$2,0,10*ROW('Water Data'!E161)))</f>
        <v/>
      </c>
      <c r="B167" s="50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8" t="str">
        <f t="shared" ca="1" si="2"/>
        <v/>
      </c>
      <c r="D167" s="52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2" t="str">
        <f ca="1">+IF(OFFSET('Water Data'!$D$27,0,10*ROW('Water Data'!D161))="","",OFFSET('Water Data'!$D$27,0,10*ROW('Water Data'!D161)))</f>
        <v/>
      </c>
      <c r="BT167" s="392" t="str">
        <f ca="1">+IF(OFFSET('Water Data'!$D$28,0,10*ROW('Water Data'!D161))="","",OFFSET('Water Data'!$D$28,0,10*ROW('Water Data'!D161)))</f>
        <v/>
      </c>
      <c r="BU167" s="392" t="str">
        <f ca="1">+IF(OFFSET('Water Data'!$D$29,0,10*ROW('Water Data'!D161))="","",OFFSET('Water Data'!$D$29,0,10*ROW('Water Data'!D161)))</f>
        <v/>
      </c>
      <c r="BV167" s="392" t="str">
        <f ca="1">+IF(OFFSET('Water Data'!$E$27,0,10*ROW('Water Data'!E161))="","",OFFSET('Water Data'!$E$27,0,10*ROW('Water Data'!E161)))</f>
        <v/>
      </c>
      <c r="BW167" s="392" t="str">
        <f ca="1">+IF(OFFSET('Water Data'!$E$28,0,10*ROW('Water Data'!E161))="","",OFFSET('Water Data'!$E$28,0,10*ROW('Water Data'!E161)))</f>
        <v/>
      </c>
      <c r="BX167" s="392" t="str">
        <f ca="1">+IF(OFFSET('Water Data'!$E$29,0,10*ROW('Water Data'!E161))="","",OFFSET('Water Data'!$E$29,0,10*ROW('Water Data'!E161)))</f>
        <v/>
      </c>
      <c r="BY167" s="392" t="str">
        <f ca="1">+IF(OFFSET('Water Data'!$F$27,0,10*ROW('Water Data'!F161))="","",OFFSET('Water Data'!$F$27,0,10*ROW('Water Data'!F161)))</f>
        <v/>
      </c>
      <c r="BZ167" s="392" t="str">
        <f ca="1">+IF(OFFSET('Water Data'!$F$28,0,10*ROW('Water Data'!F161))="","",OFFSET('Water Data'!$F$28,0,10*ROW('Water Data'!F161)))</f>
        <v/>
      </c>
      <c r="CA167" s="392" t="str">
        <f ca="1">+IF(OFFSET('Water Data'!$F$29,0,10*ROW('Water Data'!F161))="","",OFFSET('Water Data'!$F$29,0,10*ROW('Water Data'!F161)))</f>
        <v/>
      </c>
      <c r="CB167" s="392" t="str">
        <f ca="1">+IF(OFFSET('Water Data'!$G$27,0,10*ROW('Water Data'!G161))="","",OFFSET('Water Data'!$G$27,0,10*ROW('Water Data'!G161)))</f>
        <v/>
      </c>
      <c r="CC167" s="392" t="str">
        <f ca="1">+IF(OFFSET('Water Data'!$G$28,0,10*ROW('Water Data'!G161))="","",OFFSET('Water Data'!$G$28,0,10*ROW('Water Data'!G161)))</f>
        <v/>
      </c>
      <c r="CD167" s="392" t="str">
        <f ca="1">+IF(OFFSET('Water Data'!$G$29,0,10*ROW('Water Data'!G161))="","",OFFSET('Water Data'!$G$29,0,10*ROW('Water Data'!G161)))</f>
        <v/>
      </c>
      <c r="CE167" s="392" t="str">
        <f ca="1">+IF(OFFSET('Water Data'!$H$27,0,10*ROW('Water Data'!H161))="","",OFFSET('Water Data'!$H$27,0,10*ROW('Water Data'!H161)))</f>
        <v/>
      </c>
      <c r="CF167" s="392" t="str">
        <f ca="1">+IF(OFFSET('Water Data'!$H$28,0,10*ROW('Water Data'!H161))="","",OFFSET('Water Data'!$H$28,0,10*ROW('Water Data'!H161)))</f>
        <v/>
      </c>
      <c r="CG167" s="392" t="str">
        <f ca="1">+IF(OFFSET('Water Data'!$H$29,0,10*ROW('Water Data'!H161))="","",OFFSET('Water Data'!$H$29,0,10*ROW('Water Data'!H161)))</f>
        <v/>
      </c>
      <c r="CH167" s="392" t="str">
        <f ca="1">+IF(OFFSET('Water Data'!$I$27,0,10*ROW('Water Data'!I161))="","",OFFSET('Water Data'!$I$27,0,10*ROW('Water Data'!I161)))</f>
        <v/>
      </c>
      <c r="CI167" s="392" t="str">
        <f ca="1">+IF(OFFSET('Water Data'!$I$28,0,10*ROW('Water Data'!I161))="","",OFFSET('Water Data'!$I$28,0,10*ROW('Water Data'!I161)))</f>
        <v/>
      </c>
      <c r="CJ167" s="392" t="str">
        <f ca="1">+IF(OFFSET('Water Data'!$I$29,0,10*ROW('Water Data'!I161))="","",OFFSET('Water Data'!$I$29,0,10*ROW('Water Data'!I161)))</f>
        <v/>
      </c>
      <c r="CK167" s="392" t="str">
        <f ca="1">+IF(OFFSET('Sanitation Data'!$D$28,0,10*ROW('Sanitation Data'!D161))="","",OFFSET('Sanitation Data'!$D$28,0,10*ROW('Sanitation Data'!D161)))</f>
        <v/>
      </c>
      <c r="CL167" s="392" t="str">
        <f ca="1">+IF(OFFSET('Sanitation Data'!$D$29,0,10*ROW('Sanitation Data'!D161))="","",OFFSET('Sanitation Data'!$D$29,0,10*ROW('Sanitation Data'!D161)))</f>
        <v/>
      </c>
      <c r="CM167" s="392" t="str">
        <f ca="1">+IF(OFFSET('Sanitation Data'!$D$30,0,10*ROW('Sanitation Data'!D161))="","",OFFSET('Sanitation Data'!$D$30,0,10*ROW('Sanitation Data'!D161)))</f>
        <v/>
      </c>
      <c r="CN167" s="392" t="str">
        <f ca="1">+IF(OFFSET('Sanitation Data'!$D$31,0,10*ROW('Sanitation Data'!D161))="","",OFFSET('Sanitation Data'!$D$31,0,10*ROW('Sanitation Data'!D161)))</f>
        <v/>
      </c>
      <c r="CO167" s="392" t="str">
        <f ca="1">+IF(OFFSET('Sanitation Data'!$D$32,0,10*ROW('Sanitation Data'!D161))="","",OFFSET('Sanitation Data'!$D$32,0,10*ROW('Sanitation Data'!D161)))</f>
        <v/>
      </c>
      <c r="CP167" s="392" t="str">
        <f ca="1">+IF(OFFSET('Sanitation Data'!$E$28,0,10*ROW('Sanitation Data'!E161))="","",OFFSET('Sanitation Data'!$E$28,0,10*ROW('Sanitation Data'!E161)))</f>
        <v/>
      </c>
      <c r="CQ167" s="392" t="str">
        <f ca="1">+IF(OFFSET('Sanitation Data'!$E$29,0,10*ROW('Sanitation Data'!E161))="","",OFFSET('Sanitation Data'!$E$29,0,10*ROW('Sanitation Data'!E161)))</f>
        <v/>
      </c>
      <c r="CR167" s="392" t="str">
        <f ca="1">+IF(OFFSET('Sanitation Data'!$E$30,0,10*ROW('Sanitation Data'!E161))="","",OFFSET('Sanitation Data'!$E$30,0,10*ROW('Sanitation Data'!E161)))</f>
        <v/>
      </c>
      <c r="CS167" s="392" t="str">
        <f ca="1">+IF(OFFSET('Sanitation Data'!$E$31,0,10*ROW('Sanitation Data'!E161))="","",OFFSET('Sanitation Data'!$E$31,0,10*ROW('Sanitation Data'!E161)))</f>
        <v/>
      </c>
      <c r="CT167" s="392" t="str">
        <f ca="1">+IF(OFFSET('Sanitation Data'!$E$32,0,10*ROW('Sanitation Data'!E161))="","",OFFSET('Sanitation Data'!$E$32,0,10*ROW('Sanitation Data'!E161)))</f>
        <v/>
      </c>
      <c r="CU167" s="392" t="str">
        <f ca="1">+IF(OFFSET('Sanitation Data'!$F$28,0,10*ROW('Sanitation Data'!F161))="","",OFFSET('Sanitation Data'!$F$28,0,10*ROW('Sanitation Data'!F161)))</f>
        <v/>
      </c>
      <c r="CV167" s="392" t="str">
        <f ca="1">+IF(OFFSET('Sanitation Data'!$F$29,0,10*ROW('Sanitation Data'!F161))="","",OFFSET('Sanitation Data'!$F$29,0,10*ROW('Sanitation Data'!F161)))</f>
        <v/>
      </c>
      <c r="CW167" s="392" t="str">
        <f ca="1">+IF(OFFSET('Sanitation Data'!$F$30,0,10*ROW('Sanitation Data'!F161))="","",OFFSET('Sanitation Data'!$F$30,0,10*ROW('Sanitation Data'!F161)))</f>
        <v/>
      </c>
      <c r="CX167" s="392" t="str">
        <f ca="1">+IF(OFFSET('Sanitation Data'!$F$31,0,10*ROW('Sanitation Data'!F161))="","",OFFSET('Sanitation Data'!$F$31,0,10*ROW('Sanitation Data'!F161)))</f>
        <v/>
      </c>
      <c r="CY167" s="392" t="str">
        <f ca="1">+IF(OFFSET('Sanitation Data'!$F$32,0,10*ROW('Sanitation Data'!F161))="","",OFFSET('Sanitation Data'!$F$32,0,10*ROW('Sanitation Data'!F161)))</f>
        <v/>
      </c>
      <c r="CZ167" s="392" t="str">
        <f ca="1">+IF(OFFSET('Sanitation Data'!$G$28,0,10*ROW('Sanitation Data'!G161))="","",OFFSET('Sanitation Data'!$G$28,0,10*ROW('Sanitation Data'!G161)))</f>
        <v/>
      </c>
      <c r="DA167" s="392" t="str">
        <f ca="1">+IF(OFFSET('Sanitation Data'!$G$29,0,10*ROW('Sanitation Data'!G161))="","",OFFSET('Sanitation Data'!$G$29,0,10*ROW('Sanitation Data'!G161)))</f>
        <v/>
      </c>
      <c r="DB167" s="392" t="str">
        <f ca="1">+IF(OFFSET('Sanitation Data'!$G$30,0,10*ROW('Sanitation Data'!G161))="","",OFFSET('Sanitation Data'!$G$30,0,10*ROW('Sanitation Data'!G161)))</f>
        <v/>
      </c>
      <c r="DC167" s="392" t="str">
        <f ca="1">+IF(OFFSET('Sanitation Data'!$G$31,0,10*ROW('Sanitation Data'!G161))="","",OFFSET('Sanitation Data'!$G$31,0,10*ROW('Sanitation Data'!G161)))</f>
        <v/>
      </c>
      <c r="DD167" s="392" t="str">
        <f ca="1">+IF(OFFSET('Sanitation Data'!$G$32,0,10*ROW('Sanitation Data'!G161))="","",OFFSET('Sanitation Data'!$G$32,0,10*ROW('Sanitation Data'!G161)))</f>
        <v/>
      </c>
      <c r="DE167" s="392" t="str">
        <f ca="1">+IF(OFFSET('Sanitation Data'!$H$28,0,10*ROW('Sanitation Data'!H161))="","",OFFSET('Sanitation Data'!$H$28,0,10*ROW('Sanitation Data'!H161)))</f>
        <v/>
      </c>
      <c r="DF167" s="392" t="str">
        <f ca="1">+IF(OFFSET('Sanitation Data'!$H$29,0,10*ROW('Sanitation Data'!H161))="","",OFFSET('Sanitation Data'!$H$29,0,10*ROW('Sanitation Data'!H161)))</f>
        <v/>
      </c>
      <c r="DG167" s="392" t="str">
        <f ca="1">+IF(OFFSET('Sanitation Data'!$H$30,0,10*ROW('Sanitation Data'!H161))="","",OFFSET('Sanitation Data'!$H$30,0,10*ROW('Sanitation Data'!H161)))</f>
        <v/>
      </c>
      <c r="DH167" s="392" t="str">
        <f ca="1">+IF(OFFSET('Sanitation Data'!$H$31,0,10*ROW('Sanitation Data'!H161))="","",OFFSET('Sanitation Data'!$H$31,0,10*ROW('Sanitation Data'!H161)))</f>
        <v/>
      </c>
      <c r="DI167" s="392" t="str">
        <f ca="1">+IF(OFFSET('Sanitation Data'!$H$32,0,10*ROW('Sanitation Data'!H161))="","",OFFSET('Sanitation Data'!$H$32,0,10*ROW('Sanitation Data'!H161)))</f>
        <v/>
      </c>
      <c r="DJ167" s="392" t="str">
        <f ca="1">+IF(OFFSET('Sanitation Data'!$I$28,0,10*ROW('Sanitation Data'!I161))="","",OFFSET('Sanitation Data'!$I$28,0,10*ROW('Sanitation Data'!I161)))</f>
        <v/>
      </c>
      <c r="DK167" s="392" t="str">
        <f ca="1">+IF(OFFSET('Sanitation Data'!$I$29,0,10*ROW('Sanitation Data'!I161))="","",OFFSET('Sanitation Data'!$I$29,0,10*ROW('Sanitation Data'!I161)))</f>
        <v/>
      </c>
      <c r="DL167" s="392" t="str">
        <f ca="1">+IF(OFFSET('Sanitation Data'!$I$30,0,10*ROW('Sanitation Data'!I161))="","",OFFSET('Sanitation Data'!$I$30,0,10*ROW('Sanitation Data'!I161)))</f>
        <v/>
      </c>
      <c r="DM167" s="392" t="str">
        <f ca="1">+IF(OFFSET('Sanitation Data'!$I$31,0,10*ROW('Sanitation Data'!I161))="","",OFFSET('Sanitation Data'!$I$31,0,10*ROW('Sanitation Data'!I161)))</f>
        <v/>
      </c>
      <c r="DN167" s="392" t="str">
        <f ca="1">+IF(OFFSET('Sanitation Data'!$I$32,0,10*ROW('Sanitation Data'!I161))="","",OFFSET('Sanitation Data'!$I$32,0,10*ROW('Sanitation Data'!I161)))</f>
        <v/>
      </c>
      <c r="DO167" s="392" t="str">
        <f ca="1">+IF(OFFSET('Hygiene Data'!$D$11,0,10*ROW('Hygiene Data'!D161))="","",OFFSET('Hygiene Data'!$D$11,0,10*ROW('Hygiene Data'!D161)))</f>
        <v/>
      </c>
      <c r="DP167" s="392" t="str">
        <f ca="1">+IF(OFFSET('Hygiene Data'!$D$12,0,10*ROW('Hygiene Data'!D161))="","",OFFSET('Hygiene Data'!$D$12,0,10*ROW('Hygiene Data'!D161)))</f>
        <v/>
      </c>
      <c r="DQ167" s="392" t="str">
        <f ca="1">+IF(OFFSET('Hygiene Data'!$D$13,0,10*ROW('Hygiene Data'!D161))="","",OFFSET('Hygiene Data'!$D$13,0,10*ROW('Hygiene Data'!D161)))</f>
        <v/>
      </c>
      <c r="DR167" s="392" t="str">
        <f ca="1">+IF(OFFSET('Hygiene Data'!$E$11,0,10*ROW('Hygiene Data'!E161))="","",OFFSET('Hygiene Data'!$E$11,0,10*ROW('Hygiene Data'!E161)))</f>
        <v/>
      </c>
      <c r="DS167" s="392" t="str">
        <f ca="1">+IF(OFFSET('Hygiene Data'!$E$12,0,10*ROW('Hygiene Data'!E161))="","",OFFSET('Hygiene Data'!$E$12,0,10*ROW('Hygiene Data'!E161)))</f>
        <v/>
      </c>
      <c r="DT167" s="392" t="str">
        <f ca="1">+IF(OFFSET('Hygiene Data'!$E$13,0,10*ROW('Hygiene Data'!E161))="","",OFFSET('Hygiene Data'!$E$13,0,10*ROW('Hygiene Data'!E161)))</f>
        <v/>
      </c>
      <c r="DU167" s="392" t="str">
        <f ca="1">+IF(OFFSET('Hygiene Data'!$F$11,0,10*ROW('Hygiene Data'!F161))="","",OFFSET('Hygiene Data'!$F$11,0,10*ROW('Hygiene Data'!F161)))</f>
        <v/>
      </c>
      <c r="DV167" s="392" t="str">
        <f ca="1">+IF(OFFSET('Hygiene Data'!$F$12,0,10*ROW('Hygiene Data'!F161))="","",OFFSET('Hygiene Data'!$F$12,0,10*ROW('Hygiene Data'!F161)))</f>
        <v/>
      </c>
      <c r="DW167" s="392" t="str">
        <f ca="1">+IF(OFFSET('Hygiene Data'!$F$13,0,10*ROW('Hygiene Data'!F161))="","",OFFSET('Hygiene Data'!$F$13,0,10*ROW('Hygiene Data'!F161)))</f>
        <v/>
      </c>
      <c r="DX167" s="392" t="str">
        <f ca="1">+IF(OFFSET('Hygiene Data'!$G$11,0,10*ROW('Hygiene Data'!G161))="","",OFFSET('Hygiene Data'!$G$11,0,10*ROW('Hygiene Data'!G161)))</f>
        <v/>
      </c>
      <c r="DY167" s="392" t="str">
        <f ca="1">+IF(OFFSET('Hygiene Data'!$G$12,0,10*ROW('Hygiene Data'!G161))="","",OFFSET('Hygiene Data'!$G$12,0,10*ROW('Hygiene Data'!G161)))</f>
        <v/>
      </c>
      <c r="DZ167" s="392" t="str">
        <f ca="1">+IF(OFFSET('Hygiene Data'!$G$13,0,10*ROW('Hygiene Data'!G161))="","",OFFSET('Hygiene Data'!$G$13,0,10*ROW('Hygiene Data'!G161)))</f>
        <v/>
      </c>
      <c r="EA167" s="392" t="str">
        <f ca="1">+IF(OFFSET('Hygiene Data'!$H$11,0,10*ROW('Hygiene Data'!H161))="","",OFFSET('Hygiene Data'!$H$11,0,10*ROW('Hygiene Data'!H161)))</f>
        <v/>
      </c>
      <c r="EB167" s="392" t="str">
        <f ca="1">+IF(OFFSET('Hygiene Data'!$H$12,0,10*ROW('Hygiene Data'!H161))="","",OFFSET('Hygiene Data'!$H$12,0,10*ROW('Hygiene Data'!H161)))</f>
        <v/>
      </c>
      <c r="EC167" s="392" t="str">
        <f ca="1">+IF(OFFSET('Hygiene Data'!$H$13,0,10*ROW('Hygiene Data'!H161))="","",OFFSET('Hygiene Data'!$H$13,0,10*ROW('Hygiene Data'!H161)))</f>
        <v/>
      </c>
      <c r="ED167" s="392" t="str">
        <f ca="1">+IF(OFFSET('Hygiene Data'!$I$11,0,10*ROW('Hygiene Data'!I161))="","",OFFSET('Hygiene Data'!$I$11,0,10*ROW('Hygiene Data'!I161)))</f>
        <v/>
      </c>
      <c r="EE167" s="392" t="str">
        <f ca="1">+IF(OFFSET('Hygiene Data'!$I$12,0,10*ROW('Hygiene Data'!I161))="","",OFFSET('Hygiene Data'!$I$12,0,10*ROW('Hygiene Data'!I161)))</f>
        <v/>
      </c>
      <c r="EF167" s="392" t="str">
        <f ca="1">+IF(OFFSET('Hygiene Data'!$I$13,0,10*ROW('Hygiene Data'!I161))="","",OFFSET('Hygiene Data'!$I$13,0,10*ROW('Hygiene Data'!I161)))</f>
        <v/>
      </c>
    </row>
    <row r="168" spans="1:136" x14ac:dyDescent="0.25">
      <c r="A168" s="501" t="str">
        <f ca="1">+IF(OFFSET('Water Data'!$B$2,0,10*ROW('Water Data'!E162))="","",OFFSET('Water Data'!$B$2,0,10*ROW('Water Data'!E162)))</f>
        <v/>
      </c>
      <c r="B168" s="50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8" t="str">
        <f t="shared" ca="1" si="2"/>
        <v/>
      </c>
      <c r="D168" s="52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2" t="str">
        <f ca="1">+IF(OFFSET('Water Data'!$D$27,0,10*ROW('Water Data'!D162))="","",OFFSET('Water Data'!$D$27,0,10*ROW('Water Data'!D162)))</f>
        <v/>
      </c>
      <c r="BT168" s="392" t="str">
        <f ca="1">+IF(OFFSET('Water Data'!$D$28,0,10*ROW('Water Data'!D162))="","",OFFSET('Water Data'!$D$28,0,10*ROW('Water Data'!D162)))</f>
        <v/>
      </c>
      <c r="BU168" s="392" t="str">
        <f ca="1">+IF(OFFSET('Water Data'!$D$29,0,10*ROW('Water Data'!D162))="","",OFFSET('Water Data'!$D$29,0,10*ROW('Water Data'!D162)))</f>
        <v/>
      </c>
      <c r="BV168" s="392" t="str">
        <f ca="1">+IF(OFFSET('Water Data'!$E$27,0,10*ROW('Water Data'!E162))="","",OFFSET('Water Data'!$E$27,0,10*ROW('Water Data'!E162)))</f>
        <v/>
      </c>
      <c r="BW168" s="392" t="str">
        <f ca="1">+IF(OFFSET('Water Data'!$E$28,0,10*ROW('Water Data'!E162))="","",OFFSET('Water Data'!$E$28,0,10*ROW('Water Data'!E162)))</f>
        <v/>
      </c>
      <c r="BX168" s="392" t="str">
        <f ca="1">+IF(OFFSET('Water Data'!$E$29,0,10*ROW('Water Data'!E162))="","",OFFSET('Water Data'!$E$29,0,10*ROW('Water Data'!E162)))</f>
        <v/>
      </c>
      <c r="BY168" s="392" t="str">
        <f ca="1">+IF(OFFSET('Water Data'!$F$27,0,10*ROW('Water Data'!F162))="","",OFFSET('Water Data'!$F$27,0,10*ROW('Water Data'!F162)))</f>
        <v/>
      </c>
      <c r="BZ168" s="392" t="str">
        <f ca="1">+IF(OFFSET('Water Data'!$F$28,0,10*ROW('Water Data'!F162))="","",OFFSET('Water Data'!$F$28,0,10*ROW('Water Data'!F162)))</f>
        <v/>
      </c>
      <c r="CA168" s="392" t="str">
        <f ca="1">+IF(OFFSET('Water Data'!$F$29,0,10*ROW('Water Data'!F162))="","",OFFSET('Water Data'!$F$29,0,10*ROW('Water Data'!F162)))</f>
        <v/>
      </c>
      <c r="CB168" s="392" t="str">
        <f ca="1">+IF(OFFSET('Water Data'!$G$27,0,10*ROW('Water Data'!G162))="","",OFFSET('Water Data'!$G$27,0,10*ROW('Water Data'!G162)))</f>
        <v/>
      </c>
      <c r="CC168" s="392" t="str">
        <f ca="1">+IF(OFFSET('Water Data'!$G$28,0,10*ROW('Water Data'!G162))="","",OFFSET('Water Data'!$G$28,0,10*ROW('Water Data'!G162)))</f>
        <v/>
      </c>
      <c r="CD168" s="392" t="str">
        <f ca="1">+IF(OFFSET('Water Data'!$G$29,0,10*ROW('Water Data'!G162))="","",OFFSET('Water Data'!$G$29,0,10*ROW('Water Data'!G162)))</f>
        <v/>
      </c>
      <c r="CE168" s="392" t="str">
        <f ca="1">+IF(OFFSET('Water Data'!$H$27,0,10*ROW('Water Data'!H162))="","",OFFSET('Water Data'!$H$27,0,10*ROW('Water Data'!H162)))</f>
        <v/>
      </c>
      <c r="CF168" s="392" t="str">
        <f ca="1">+IF(OFFSET('Water Data'!$H$28,0,10*ROW('Water Data'!H162))="","",OFFSET('Water Data'!$H$28,0,10*ROW('Water Data'!H162)))</f>
        <v/>
      </c>
      <c r="CG168" s="392" t="str">
        <f ca="1">+IF(OFFSET('Water Data'!$H$29,0,10*ROW('Water Data'!H162))="","",OFFSET('Water Data'!$H$29,0,10*ROW('Water Data'!H162)))</f>
        <v/>
      </c>
      <c r="CH168" s="392" t="str">
        <f ca="1">+IF(OFFSET('Water Data'!$I$27,0,10*ROW('Water Data'!I162))="","",OFFSET('Water Data'!$I$27,0,10*ROW('Water Data'!I162)))</f>
        <v/>
      </c>
      <c r="CI168" s="392" t="str">
        <f ca="1">+IF(OFFSET('Water Data'!$I$28,0,10*ROW('Water Data'!I162))="","",OFFSET('Water Data'!$I$28,0,10*ROW('Water Data'!I162)))</f>
        <v/>
      </c>
      <c r="CJ168" s="392" t="str">
        <f ca="1">+IF(OFFSET('Water Data'!$I$29,0,10*ROW('Water Data'!I162))="","",OFFSET('Water Data'!$I$29,0,10*ROW('Water Data'!I162)))</f>
        <v/>
      </c>
      <c r="CK168" s="392" t="str">
        <f ca="1">+IF(OFFSET('Sanitation Data'!$D$28,0,10*ROW('Sanitation Data'!D162))="","",OFFSET('Sanitation Data'!$D$28,0,10*ROW('Sanitation Data'!D162)))</f>
        <v/>
      </c>
      <c r="CL168" s="392" t="str">
        <f ca="1">+IF(OFFSET('Sanitation Data'!$D$29,0,10*ROW('Sanitation Data'!D162))="","",OFFSET('Sanitation Data'!$D$29,0,10*ROW('Sanitation Data'!D162)))</f>
        <v/>
      </c>
      <c r="CM168" s="392" t="str">
        <f ca="1">+IF(OFFSET('Sanitation Data'!$D$30,0,10*ROW('Sanitation Data'!D162))="","",OFFSET('Sanitation Data'!$D$30,0,10*ROW('Sanitation Data'!D162)))</f>
        <v/>
      </c>
      <c r="CN168" s="392" t="str">
        <f ca="1">+IF(OFFSET('Sanitation Data'!$D$31,0,10*ROW('Sanitation Data'!D162))="","",OFFSET('Sanitation Data'!$D$31,0,10*ROW('Sanitation Data'!D162)))</f>
        <v/>
      </c>
      <c r="CO168" s="392" t="str">
        <f ca="1">+IF(OFFSET('Sanitation Data'!$D$32,0,10*ROW('Sanitation Data'!D162))="","",OFFSET('Sanitation Data'!$D$32,0,10*ROW('Sanitation Data'!D162)))</f>
        <v/>
      </c>
      <c r="CP168" s="392" t="str">
        <f ca="1">+IF(OFFSET('Sanitation Data'!$E$28,0,10*ROW('Sanitation Data'!E162))="","",OFFSET('Sanitation Data'!$E$28,0,10*ROW('Sanitation Data'!E162)))</f>
        <v/>
      </c>
      <c r="CQ168" s="392" t="str">
        <f ca="1">+IF(OFFSET('Sanitation Data'!$E$29,0,10*ROW('Sanitation Data'!E162))="","",OFFSET('Sanitation Data'!$E$29,0,10*ROW('Sanitation Data'!E162)))</f>
        <v/>
      </c>
      <c r="CR168" s="392" t="str">
        <f ca="1">+IF(OFFSET('Sanitation Data'!$E$30,0,10*ROW('Sanitation Data'!E162))="","",OFFSET('Sanitation Data'!$E$30,0,10*ROW('Sanitation Data'!E162)))</f>
        <v/>
      </c>
      <c r="CS168" s="392" t="str">
        <f ca="1">+IF(OFFSET('Sanitation Data'!$E$31,0,10*ROW('Sanitation Data'!E162))="","",OFFSET('Sanitation Data'!$E$31,0,10*ROW('Sanitation Data'!E162)))</f>
        <v/>
      </c>
      <c r="CT168" s="392" t="str">
        <f ca="1">+IF(OFFSET('Sanitation Data'!$E$32,0,10*ROW('Sanitation Data'!E162))="","",OFFSET('Sanitation Data'!$E$32,0,10*ROW('Sanitation Data'!E162)))</f>
        <v/>
      </c>
      <c r="CU168" s="392" t="str">
        <f ca="1">+IF(OFFSET('Sanitation Data'!$F$28,0,10*ROW('Sanitation Data'!F162))="","",OFFSET('Sanitation Data'!$F$28,0,10*ROW('Sanitation Data'!F162)))</f>
        <v/>
      </c>
      <c r="CV168" s="392" t="str">
        <f ca="1">+IF(OFFSET('Sanitation Data'!$F$29,0,10*ROW('Sanitation Data'!F162))="","",OFFSET('Sanitation Data'!$F$29,0,10*ROW('Sanitation Data'!F162)))</f>
        <v/>
      </c>
      <c r="CW168" s="392" t="str">
        <f ca="1">+IF(OFFSET('Sanitation Data'!$F$30,0,10*ROW('Sanitation Data'!F162))="","",OFFSET('Sanitation Data'!$F$30,0,10*ROW('Sanitation Data'!F162)))</f>
        <v/>
      </c>
      <c r="CX168" s="392" t="str">
        <f ca="1">+IF(OFFSET('Sanitation Data'!$F$31,0,10*ROW('Sanitation Data'!F162))="","",OFFSET('Sanitation Data'!$F$31,0,10*ROW('Sanitation Data'!F162)))</f>
        <v/>
      </c>
      <c r="CY168" s="392" t="str">
        <f ca="1">+IF(OFFSET('Sanitation Data'!$F$32,0,10*ROW('Sanitation Data'!F162))="","",OFFSET('Sanitation Data'!$F$32,0,10*ROW('Sanitation Data'!F162)))</f>
        <v/>
      </c>
      <c r="CZ168" s="392" t="str">
        <f ca="1">+IF(OFFSET('Sanitation Data'!$G$28,0,10*ROW('Sanitation Data'!G162))="","",OFFSET('Sanitation Data'!$G$28,0,10*ROW('Sanitation Data'!G162)))</f>
        <v/>
      </c>
      <c r="DA168" s="392" t="str">
        <f ca="1">+IF(OFFSET('Sanitation Data'!$G$29,0,10*ROW('Sanitation Data'!G162))="","",OFFSET('Sanitation Data'!$G$29,0,10*ROW('Sanitation Data'!G162)))</f>
        <v/>
      </c>
      <c r="DB168" s="392" t="str">
        <f ca="1">+IF(OFFSET('Sanitation Data'!$G$30,0,10*ROW('Sanitation Data'!G162))="","",OFFSET('Sanitation Data'!$G$30,0,10*ROW('Sanitation Data'!G162)))</f>
        <v/>
      </c>
      <c r="DC168" s="392" t="str">
        <f ca="1">+IF(OFFSET('Sanitation Data'!$G$31,0,10*ROW('Sanitation Data'!G162))="","",OFFSET('Sanitation Data'!$G$31,0,10*ROW('Sanitation Data'!G162)))</f>
        <v/>
      </c>
      <c r="DD168" s="392" t="str">
        <f ca="1">+IF(OFFSET('Sanitation Data'!$G$32,0,10*ROW('Sanitation Data'!G162))="","",OFFSET('Sanitation Data'!$G$32,0,10*ROW('Sanitation Data'!G162)))</f>
        <v/>
      </c>
      <c r="DE168" s="392" t="str">
        <f ca="1">+IF(OFFSET('Sanitation Data'!$H$28,0,10*ROW('Sanitation Data'!H162))="","",OFFSET('Sanitation Data'!$H$28,0,10*ROW('Sanitation Data'!H162)))</f>
        <v/>
      </c>
      <c r="DF168" s="392" t="str">
        <f ca="1">+IF(OFFSET('Sanitation Data'!$H$29,0,10*ROW('Sanitation Data'!H162))="","",OFFSET('Sanitation Data'!$H$29,0,10*ROW('Sanitation Data'!H162)))</f>
        <v/>
      </c>
      <c r="DG168" s="392" t="str">
        <f ca="1">+IF(OFFSET('Sanitation Data'!$H$30,0,10*ROW('Sanitation Data'!H162))="","",OFFSET('Sanitation Data'!$H$30,0,10*ROW('Sanitation Data'!H162)))</f>
        <v/>
      </c>
      <c r="DH168" s="392" t="str">
        <f ca="1">+IF(OFFSET('Sanitation Data'!$H$31,0,10*ROW('Sanitation Data'!H162))="","",OFFSET('Sanitation Data'!$H$31,0,10*ROW('Sanitation Data'!H162)))</f>
        <v/>
      </c>
      <c r="DI168" s="392" t="str">
        <f ca="1">+IF(OFFSET('Sanitation Data'!$H$32,0,10*ROW('Sanitation Data'!H162))="","",OFFSET('Sanitation Data'!$H$32,0,10*ROW('Sanitation Data'!H162)))</f>
        <v/>
      </c>
      <c r="DJ168" s="392" t="str">
        <f ca="1">+IF(OFFSET('Sanitation Data'!$I$28,0,10*ROW('Sanitation Data'!I162))="","",OFFSET('Sanitation Data'!$I$28,0,10*ROW('Sanitation Data'!I162)))</f>
        <v/>
      </c>
      <c r="DK168" s="392" t="str">
        <f ca="1">+IF(OFFSET('Sanitation Data'!$I$29,0,10*ROW('Sanitation Data'!I162))="","",OFFSET('Sanitation Data'!$I$29,0,10*ROW('Sanitation Data'!I162)))</f>
        <v/>
      </c>
      <c r="DL168" s="392" t="str">
        <f ca="1">+IF(OFFSET('Sanitation Data'!$I$30,0,10*ROW('Sanitation Data'!I162))="","",OFFSET('Sanitation Data'!$I$30,0,10*ROW('Sanitation Data'!I162)))</f>
        <v/>
      </c>
      <c r="DM168" s="392" t="str">
        <f ca="1">+IF(OFFSET('Sanitation Data'!$I$31,0,10*ROW('Sanitation Data'!I162))="","",OFFSET('Sanitation Data'!$I$31,0,10*ROW('Sanitation Data'!I162)))</f>
        <v/>
      </c>
      <c r="DN168" s="392" t="str">
        <f ca="1">+IF(OFFSET('Sanitation Data'!$I$32,0,10*ROW('Sanitation Data'!I162))="","",OFFSET('Sanitation Data'!$I$32,0,10*ROW('Sanitation Data'!I162)))</f>
        <v/>
      </c>
      <c r="DO168" s="392" t="str">
        <f ca="1">+IF(OFFSET('Hygiene Data'!$D$11,0,10*ROW('Hygiene Data'!D162))="","",OFFSET('Hygiene Data'!$D$11,0,10*ROW('Hygiene Data'!D162)))</f>
        <v/>
      </c>
      <c r="DP168" s="392" t="str">
        <f ca="1">+IF(OFFSET('Hygiene Data'!$D$12,0,10*ROW('Hygiene Data'!D162))="","",OFFSET('Hygiene Data'!$D$12,0,10*ROW('Hygiene Data'!D162)))</f>
        <v/>
      </c>
      <c r="DQ168" s="392" t="str">
        <f ca="1">+IF(OFFSET('Hygiene Data'!$D$13,0,10*ROW('Hygiene Data'!D162))="","",OFFSET('Hygiene Data'!$D$13,0,10*ROW('Hygiene Data'!D162)))</f>
        <v/>
      </c>
      <c r="DR168" s="392" t="str">
        <f ca="1">+IF(OFFSET('Hygiene Data'!$E$11,0,10*ROW('Hygiene Data'!E162))="","",OFFSET('Hygiene Data'!$E$11,0,10*ROW('Hygiene Data'!E162)))</f>
        <v/>
      </c>
      <c r="DS168" s="392" t="str">
        <f ca="1">+IF(OFFSET('Hygiene Data'!$E$12,0,10*ROW('Hygiene Data'!E162))="","",OFFSET('Hygiene Data'!$E$12,0,10*ROW('Hygiene Data'!E162)))</f>
        <v/>
      </c>
      <c r="DT168" s="392" t="str">
        <f ca="1">+IF(OFFSET('Hygiene Data'!$E$13,0,10*ROW('Hygiene Data'!E162))="","",OFFSET('Hygiene Data'!$E$13,0,10*ROW('Hygiene Data'!E162)))</f>
        <v/>
      </c>
      <c r="DU168" s="392" t="str">
        <f ca="1">+IF(OFFSET('Hygiene Data'!$F$11,0,10*ROW('Hygiene Data'!F162))="","",OFFSET('Hygiene Data'!$F$11,0,10*ROW('Hygiene Data'!F162)))</f>
        <v/>
      </c>
      <c r="DV168" s="392" t="str">
        <f ca="1">+IF(OFFSET('Hygiene Data'!$F$12,0,10*ROW('Hygiene Data'!F162))="","",OFFSET('Hygiene Data'!$F$12,0,10*ROW('Hygiene Data'!F162)))</f>
        <v/>
      </c>
      <c r="DW168" s="392" t="str">
        <f ca="1">+IF(OFFSET('Hygiene Data'!$F$13,0,10*ROW('Hygiene Data'!F162))="","",OFFSET('Hygiene Data'!$F$13,0,10*ROW('Hygiene Data'!F162)))</f>
        <v/>
      </c>
      <c r="DX168" s="392" t="str">
        <f ca="1">+IF(OFFSET('Hygiene Data'!$G$11,0,10*ROW('Hygiene Data'!G162))="","",OFFSET('Hygiene Data'!$G$11,0,10*ROW('Hygiene Data'!G162)))</f>
        <v/>
      </c>
      <c r="DY168" s="392" t="str">
        <f ca="1">+IF(OFFSET('Hygiene Data'!$G$12,0,10*ROW('Hygiene Data'!G162))="","",OFFSET('Hygiene Data'!$G$12,0,10*ROW('Hygiene Data'!G162)))</f>
        <v/>
      </c>
      <c r="DZ168" s="392" t="str">
        <f ca="1">+IF(OFFSET('Hygiene Data'!$G$13,0,10*ROW('Hygiene Data'!G162))="","",OFFSET('Hygiene Data'!$G$13,0,10*ROW('Hygiene Data'!G162)))</f>
        <v/>
      </c>
      <c r="EA168" s="392" t="str">
        <f ca="1">+IF(OFFSET('Hygiene Data'!$H$11,0,10*ROW('Hygiene Data'!H162))="","",OFFSET('Hygiene Data'!$H$11,0,10*ROW('Hygiene Data'!H162)))</f>
        <v/>
      </c>
      <c r="EB168" s="392" t="str">
        <f ca="1">+IF(OFFSET('Hygiene Data'!$H$12,0,10*ROW('Hygiene Data'!H162))="","",OFFSET('Hygiene Data'!$H$12,0,10*ROW('Hygiene Data'!H162)))</f>
        <v/>
      </c>
      <c r="EC168" s="392" t="str">
        <f ca="1">+IF(OFFSET('Hygiene Data'!$H$13,0,10*ROW('Hygiene Data'!H162))="","",OFFSET('Hygiene Data'!$H$13,0,10*ROW('Hygiene Data'!H162)))</f>
        <v/>
      </c>
      <c r="ED168" s="392" t="str">
        <f ca="1">+IF(OFFSET('Hygiene Data'!$I$11,0,10*ROW('Hygiene Data'!I162))="","",OFFSET('Hygiene Data'!$I$11,0,10*ROW('Hygiene Data'!I162)))</f>
        <v/>
      </c>
      <c r="EE168" s="392" t="str">
        <f ca="1">+IF(OFFSET('Hygiene Data'!$I$12,0,10*ROW('Hygiene Data'!I162))="","",OFFSET('Hygiene Data'!$I$12,0,10*ROW('Hygiene Data'!I162)))</f>
        <v/>
      </c>
      <c r="EF168" s="392" t="str">
        <f ca="1">+IF(OFFSET('Hygiene Data'!$I$13,0,10*ROW('Hygiene Data'!I162))="","",OFFSET('Hygiene Data'!$I$13,0,10*ROW('Hygiene Data'!I162)))</f>
        <v/>
      </c>
    </row>
    <row r="169" spans="1:136" x14ac:dyDescent="0.25">
      <c r="A169" s="501" t="str">
        <f ca="1">+IF(OFFSET('Water Data'!$B$2,0,10*ROW('Water Data'!E163))="","",OFFSET('Water Data'!$B$2,0,10*ROW('Water Data'!E163)))</f>
        <v/>
      </c>
      <c r="B169" s="50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8" t="str">
        <f t="shared" ca="1" si="2"/>
        <v/>
      </c>
      <c r="D169" s="52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2" t="str">
        <f ca="1">+IF(OFFSET('Water Data'!$D$27,0,10*ROW('Water Data'!D163))="","",OFFSET('Water Data'!$D$27,0,10*ROW('Water Data'!D163)))</f>
        <v/>
      </c>
      <c r="BT169" s="392" t="str">
        <f ca="1">+IF(OFFSET('Water Data'!$D$28,0,10*ROW('Water Data'!D163))="","",OFFSET('Water Data'!$D$28,0,10*ROW('Water Data'!D163)))</f>
        <v/>
      </c>
      <c r="BU169" s="392" t="str">
        <f ca="1">+IF(OFFSET('Water Data'!$D$29,0,10*ROW('Water Data'!D163))="","",OFFSET('Water Data'!$D$29,0,10*ROW('Water Data'!D163)))</f>
        <v/>
      </c>
      <c r="BV169" s="392" t="str">
        <f ca="1">+IF(OFFSET('Water Data'!$E$27,0,10*ROW('Water Data'!E163))="","",OFFSET('Water Data'!$E$27,0,10*ROW('Water Data'!E163)))</f>
        <v/>
      </c>
      <c r="BW169" s="392" t="str">
        <f ca="1">+IF(OFFSET('Water Data'!$E$28,0,10*ROW('Water Data'!E163))="","",OFFSET('Water Data'!$E$28,0,10*ROW('Water Data'!E163)))</f>
        <v/>
      </c>
      <c r="BX169" s="392" t="str">
        <f ca="1">+IF(OFFSET('Water Data'!$E$29,0,10*ROW('Water Data'!E163))="","",OFFSET('Water Data'!$E$29,0,10*ROW('Water Data'!E163)))</f>
        <v/>
      </c>
      <c r="BY169" s="392" t="str">
        <f ca="1">+IF(OFFSET('Water Data'!$F$27,0,10*ROW('Water Data'!F163))="","",OFFSET('Water Data'!$F$27,0,10*ROW('Water Data'!F163)))</f>
        <v/>
      </c>
      <c r="BZ169" s="392" t="str">
        <f ca="1">+IF(OFFSET('Water Data'!$F$28,0,10*ROW('Water Data'!F163))="","",OFFSET('Water Data'!$F$28,0,10*ROW('Water Data'!F163)))</f>
        <v/>
      </c>
      <c r="CA169" s="392" t="str">
        <f ca="1">+IF(OFFSET('Water Data'!$F$29,0,10*ROW('Water Data'!F163))="","",OFFSET('Water Data'!$F$29,0,10*ROW('Water Data'!F163)))</f>
        <v/>
      </c>
      <c r="CB169" s="392" t="str">
        <f ca="1">+IF(OFFSET('Water Data'!$G$27,0,10*ROW('Water Data'!G163))="","",OFFSET('Water Data'!$G$27,0,10*ROW('Water Data'!G163)))</f>
        <v/>
      </c>
      <c r="CC169" s="392" t="str">
        <f ca="1">+IF(OFFSET('Water Data'!$G$28,0,10*ROW('Water Data'!G163))="","",OFFSET('Water Data'!$G$28,0,10*ROW('Water Data'!G163)))</f>
        <v/>
      </c>
      <c r="CD169" s="392" t="str">
        <f ca="1">+IF(OFFSET('Water Data'!$G$29,0,10*ROW('Water Data'!G163))="","",OFFSET('Water Data'!$G$29,0,10*ROW('Water Data'!G163)))</f>
        <v/>
      </c>
      <c r="CE169" s="392" t="str">
        <f ca="1">+IF(OFFSET('Water Data'!$H$27,0,10*ROW('Water Data'!H163))="","",OFFSET('Water Data'!$H$27,0,10*ROW('Water Data'!H163)))</f>
        <v/>
      </c>
      <c r="CF169" s="392" t="str">
        <f ca="1">+IF(OFFSET('Water Data'!$H$28,0,10*ROW('Water Data'!H163))="","",OFFSET('Water Data'!$H$28,0,10*ROW('Water Data'!H163)))</f>
        <v/>
      </c>
      <c r="CG169" s="392" t="str">
        <f ca="1">+IF(OFFSET('Water Data'!$H$29,0,10*ROW('Water Data'!H163))="","",OFFSET('Water Data'!$H$29,0,10*ROW('Water Data'!H163)))</f>
        <v/>
      </c>
      <c r="CH169" s="392" t="str">
        <f ca="1">+IF(OFFSET('Water Data'!$I$27,0,10*ROW('Water Data'!I163))="","",OFFSET('Water Data'!$I$27,0,10*ROW('Water Data'!I163)))</f>
        <v/>
      </c>
      <c r="CI169" s="392" t="str">
        <f ca="1">+IF(OFFSET('Water Data'!$I$28,0,10*ROW('Water Data'!I163))="","",OFFSET('Water Data'!$I$28,0,10*ROW('Water Data'!I163)))</f>
        <v/>
      </c>
      <c r="CJ169" s="392" t="str">
        <f ca="1">+IF(OFFSET('Water Data'!$I$29,0,10*ROW('Water Data'!I163))="","",OFFSET('Water Data'!$I$29,0,10*ROW('Water Data'!I163)))</f>
        <v/>
      </c>
      <c r="CK169" s="392" t="str">
        <f ca="1">+IF(OFFSET('Sanitation Data'!$D$28,0,10*ROW('Sanitation Data'!D163))="","",OFFSET('Sanitation Data'!$D$28,0,10*ROW('Sanitation Data'!D163)))</f>
        <v/>
      </c>
      <c r="CL169" s="392" t="str">
        <f ca="1">+IF(OFFSET('Sanitation Data'!$D$29,0,10*ROW('Sanitation Data'!D163))="","",OFFSET('Sanitation Data'!$D$29,0,10*ROW('Sanitation Data'!D163)))</f>
        <v/>
      </c>
      <c r="CM169" s="392" t="str">
        <f ca="1">+IF(OFFSET('Sanitation Data'!$D$30,0,10*ROW('Sanitation Data'!D163))="","",OFFSET('Sanitation Data'!$D$30,0,10*ROW('Sanitation Data'!D163)))</f>
        <v/>
      </c>
      <c r="CN169" s="392" t="str">
        <f ca="1">+IF(OFFSET('Sanitation Data'!$D$31,0,10*ROW('Sanitation Data'!D163))="","",OFFSET('Sanitation Data'!$D$31,0,10*ROW('Sanitation Data'!D163)))</f>
        <v/>
      </c>
      <c r="CO169" s="392" t="str">
        <f ca="1">+IF(OFFSET('Sanitation Data'!$D$32,0,10*ROW('Sanitation Data'!D163))="","",OFFSET('Sanitation Data'!$D$32,0,10*ROW('Sanitation Data'!D163)))</f>
        <v/>
      </c>
      <c r="CP169" s="392" t="str">
        <f ca="1">+IF(OFFSET('Sanitation Data'!$E$28,0,10*ROW('Sanitation Data'!E163))="","",OFFSET('Sanitation Data'!$E$28,0,10*ROW('Sanitation Data'!E163)))</f>
        <v/>
      </c>
      <c r="CQ169" s="392" t="str">
        <f ca="1">+IF(OFFSET('Sanitation Data'!$E$29,0,10*ROW('Sanitation Data'!E163))="","",OFFSET('Sanitation Data'!$E$29,0,10*ROW('Sanitation Data'!E163)))</f>
        <v/>
      </c>
      <c r="CR169" s="392" t="str">
        <f ca="1">+IF(OFFSET('Sanitation Data'!$E$30,0,10*ROW('Sanitation Data'!E163))="","",OFFSET('Sanitation Data'!$E$30,0,10*ROW('Sanitation Data'!E163)))</f>
        <v/>
      </c>
      <c r="CS169" s="392" t="str">
        <f ca="1">+IF(OFFSET('Sanitation Data'!$E$31,0,10*ROW('Sanitation Data'!E163))="","",OFFSET('Sanitation Data'!$E$31,0,10*ROW('Sanitation Data'!E163)))</f>
        <v/>
      </c>
      <c r="CT169" s="392" t="str">
        <f ca="1">+IF(OFFSET('Sanitation Data'!$E$32,0,10*ROW('Sanitation Data'!E163))="","",OFFSET('Sanitation Data'!$E$32,0,10*ROW('Sanitation Data'!E163)))</f>
        <v/>
      </c>
      <c r="CU169" s="392" t="str">
        <f ca="1">+IF(OFFSET('Sanitation Data'!$F$28,0,10*ROW('Sanitation Data'!F163))="","",OFFSET('Sanitation Data'!$F$28,0,10*ROW('Sanitation Data'!F163)))</f>
        <v/>
      </c>
      <c r="CV169" s="392" t="str">
        <f ca="1">+IF(OFFSET('Sanitation Data'!$F$29,0,10*ROW('Sanitation Data'!F163))="","",OFFSET('Sanitation Data'!$F$29,0,10*ROW('Sanitation Data'!F163)))</f>
        <v/>
      </c>
      <c r="CW169" s="392" t="str">
        <f ca="1">+IF(OFFSET('Sanitation Data'!$F$30,0,10*ROW('Sanitation Data'!F163))="","",OFFSET('Sanitation Data'!$F$30,0,10*ROW('Sanitation Data'!F163)))</f>
        <v/>
      </c>
      <c r="CX169" s="392" t="str">
        <f ca="1">+IF(OFFSET('Sanitation Data'!$F$31,0,10*ROW('Sanitation Data'!F163))="","",OFFSET('Sanitation Data'!$F$31,0,10*ROW('Sanitation Data'!F163)))</f>
        <v/>
      </c>
      <c r="CY169" s="392" t="str">
        <f ca="1">+IF(OFFSET('Sanitation Data'!$F$32,0,10*ROW('Sanitation Data'!F163))="","",OFFSET('Sanitation Data'!$F$32,0,10*ROW('Sanitation Data'!F163)))</f>
        <v/>
      </c>
      <c r="CZ169" s="392" t="str">
        <f ca="1">+IF(OFFSET('Sanitation Data'!$G$28,0,10*ROW('Sanitation Data'!G163))="","",OFFSET('Sanitation Data'!$G$28,0,10*ROW('Sanitation Data'!G163)))</f>
        <v/>
      </c>
      <c r="DA169" s="392" t="str">
        <f ca="1">+IF(OFFSET('Sanitation Data'!$G$29,0,10*ROW('Sanitation Data'!G163))="","",OFFSET('Sanitation Data'!$G$29,0,10*ROW('Sanitation Data'!G163)))</f>
        <v/>
      </c>
      <c r="DB169" s="392" t="str">
        <f ca="1">+IF(OFFSET('Sanitation Data'!$G$30,0,10*ROW('Sanitation Data'!G163))="","",OFFSET('Sanitation Data'!$G$30,0,10*ROW('Sanitation Data'!G163)))</f>
        <v/>
      </c>
      <c r="DC169" s="392" t="str">
        <f ca="1">+IF(OFFSET('Sanitation Data'!$G$31,0,10*ROW('Sanitation Data'!G163))="","",OFFSET('Sanitation Data'!$G$31,0,10*ROW('Sanitation Data'!G163)))</f>
        <v/>
      </c>
      <c r="DD169" s="392" t="str">
        <f ca="1">+IF(OFFSET('Sanitation Data'!$G$32,0,10*ROW('Sanitation Data'!G163))="","",OFFSET('Sanitation Data'!$G$32,0,10*ROW('Sanitation Data'!G163)))</f>
        <v/>
      </c>
      <c r="DE169" s="392" t="str">
        <f ca="1">+IF(OFFSET('Sanitation Data'!$H$28,0,10*ROW('Sanitation Data'!H163))="","",OFFSET('Sanitation Data'!$H$28,0,10*ROW('Sanitation Data'!H163)))</f>
        <v/>
      </c>
      <c r="DF169" s="392" t="str">
        <f ca="1">+IF(OFFSET('Sanitation Data'!$H$29,0,10*ROW('Sanitation Data'!H163))="","",OFFSET('Sanitation Data'!$H$29,0,10*ROW('Sanitation Data'!H163)))</f>
        <v/>
      </c>
      <c r="DG169" s="392" t="str">
        <f ca="1">+IF(OFFSET('Sanitation Data'!$H$30,0,10*ROW('Sanitation Data'!H163))="","",OFFSET('Sanitation Data'!$H$30,0,10*ROW('Sanitation Data'!H163)))</f>
        <v/>
      </c>
      <c r="DH169" s="392" t="str">
        <f ca="1">+IF(OFFSET('Sanitation Data'!$H$31,0,10*ROW('Sanitation Data'!H163))="","",OFFSET('Sanitation Data'!$H$31,0,10*ROW('Sanitation Data'!H163)))</f>
        <v/>
      </c>
      <c r="DI169" s="392" t="str">
        <f ca="1">+IF(OFFSET('Sanitation Data'!$H$32,0,10*ROW('Sanitation Data'!H163))="","",OFFSET('Sanitation Data'!$H$32,0,10*ROW('Sanitation Data'!H163)))</f>
        <v/>
      </c>
      <c r="DJ169" s="392" t="str">
        <f ca="1">+IF(OFFSET('Sanitation Data'!$I$28,0,10*ROW('Sanitation Data'!I163))="","",OFFSET('Sanitation Data'!$I$28,0,10*ROW('Sanitation Data'!I163)))</f>
        <v/>
      </c>
      <c r="DK169" s="392" t="str">
        <f ca="1">+IF(OFFSET('Sanitation Data'!$I$29,0,10*ROW('Sanitation Data'!I163))="","",OFFSET('Sanitation Data'!$I$29,0,10*ROW('Sanitation Data'!I163)))</f>
        <v/>
      </c>
      <c r="DL169" s="392" t="str">
        <f ca="1">+IF(OFFSET('Sanitation Data'!$I$30,0,10*ROW('Sanitation Data'!I163))="","",OFFSET('Sanitation Data'!$I$30,0,10*ROW('Sanitation Data'!I163)))</f>
        <v/>
      </c>
      <c r="DM169" s="392" t="str">
        <f ca="1">+IF(OFFSET('Sanitation Data'!$I$31,0,10*ROW('Sanitation Data'!I163))="","",OFFSET('Sanitation Data'!$I$31,0,10*ROW('Sanitation Data'!I163)))</f>
        <v/>
      </c>
      <c r="DN169" s="392" t="str">
        <f ca="1">+IF(OFFSET('Sanitation Data'!$I$32,0,10*ROW('Sanitation Data'!I163))="","",OFFSET('Sanitation Data'!$I$32,0,10*ROW('Sanitation Data'!I163)))</f>
        <v/>
      </c>
      <c r="DO169" s="392" t="str">
        <f ca="1">+IF(OFFSET('Hygiene Data'!$D$11,0,10*ROW('Hygiene Data'!D163))="","",OFFSET('Hygiene Data'!$D$11,0,10*ROW('Hygiene Data'!D163)))</f>
        <v/>
      </c>
      <c r="DP169" s="392" t="str">
        <f ca="1">+IF(OFFSET('Hygiene Data'!$D$12,0,10*ROW('Hygiene Data'!D163))="","",OFFSET('Hygiene Data'!$D$12,0,10*ROW('Hygiene Data'!D163)))</f>
        <v/>
      </c>
      <c r="DQ169" s="392" t="str">
        <f ca="1">+IF(OFFSET('Hygiene Data'!$D$13,0,10*ROW('Hygiene Data'!D163))="","",OFFSET('Hygiene Data'!$D$13,0,10*ROW('Hygiene Data'!D163)))</f>
        <v/>
      </c>
      <c r="DR169" s="392" t="str">
        <f ca="1">+IF(OFFSET('Hygiene Data'!$E$11,0,10*ROW('Hygiene Data'!E163))="","",OFFSET('Hygiene Data'!$E$11,0,10*ROW('Hygiene Data'!E163)))</f>
        <v/>
      </c>
      <c r="DS169" s="392" t="str">
        <f ca="1">+IF(OFFSET('Hygiene Data'!$E$12,0,10*ROW('Hygiene Data'!E163))="","",OFFSET('Hygiene Data'!$E$12,0,10*ROW('Hygiene Data'!E163)))</f>
        <v/>
      </c>
      <c r="DT169" s="392" t="str">
        <f ca="1">+IF(OFFSET('Hygiene Data'!$E$13,0,10*ROW('Hygiene Data'!E163))="","",OFFSET('Hygiene Data'!$E$13,0,10*ROW('Hygiene Data'!E163)))</f>
        <v/>
      </c>
      <c r="DU169" s="392" t="str">
        <f ca="1">+IF(OFFSET('Hygiene Data'!$F$11,0,10*ROW('Hygiene Data'!F163))="","",OFFSET('Hygiene Data'!$F$11,0,10*ROW('Hygiene Data'!F163)))</f>
        <v/>
      </c>
      <c r="DV169" s="392" t="str">
        <f ca="1">+IF(OFFSET('Hygiene Data'!$F$12,0,10*ROW('Hygiene Data'!F163))="","",OFFSET('Hygiene Data'!$F$12,0,10*ROW('Hygiene Data'!F163)))</f>
        <v/>
      </c>
      <c r="DW169" s="392" t="str">
        <f ca="1">+IF(OFFSET('Hygiene Data'!$F$13,0,10*ROW('Hygiene Data'!F163))="","",OFFSET('Hygiene Data'!$F$13,0,10*ROW('Hygiene Data'!F163)))</f>
        <v/>
      </c>
      <c r="DX169" s="392" t="str">
        <f ca="1">+IF(OFFSET('Hygiene Data'!$G$11,0,10*ROW('Hygiene Data'!G163))="","",OFFSET('Hygiene Data'!$G$11,0,10*ROW('Hygiene Data'!G163)))</f>
        <v/>
      </c>
      <c r="DY169" s="392" t="str">
        <f ca="1">+IF(OFFSET('Hygiene Data'!$G$12,0,10*ROW('Hygiene Data'!G163))="","",OFFSET('Hygiene Data'!$G$12,0,10*ROW('Hygiene Data'!G163)))</f>
        <v/>
      </c>
      <c r="DZ169" s="392" t="str">
        <f ca="1">+IF(OFFSET('Hygiene Data'!$G$13,0,10*ROW('Hygiene Data'!G163))="","",OFFSET('Hygiene Data'!$G$13,0,10*ROW('Hygiene Data'!G163)))</f>
        <v/>
      </c>
      <c r="EA169" s="392" t="str">
        <f ca="1">+IF(OFFSET('Hygiene Data'!$H$11,0,10*ROW('Hygiene Data'!H163))="","",OFFSET('Hygiene Data'!$H$11,0,10*ROW('Hygiene Data'!H163)))</f>
        <v/>
      </c>
      <c r="EB169" s="392" t="str">
        <f ca="1">+IF(OFFSET('Hygiene Data'!$H$12,0,10*ROW('Hygiene Data'!H163))="","",OFFSET('Hygiene Data'!$H$12,0,10*ROW('Hygiene Data'!H163)))</f>
        <v/>
      </c>
      <c r="EC169" s="392" t="str">
        <f ca="1">+IF(OFFSET('Hygiene Data'!$H$13,0,10*ROW('Hygiene Data'!H163))="","",OFFSET('Hygiene Data'!$H$13,0,10*ROW('Hygiene Data'!H163)))</f>
        <v/>
      </c>
      <c r="ED169" s="392" t="str">
        <f ca="1">+IF(OFFSET('Hygiene Data'!$I$11,0,10*ROW('Hygiene Data'!I163))="","",OFFSET('Hygiene Data'!$I$11,0,10*ROW('Hygiene Data'!I163)))</f>
        <v/>
      </c>
      <c r="EE169" s="392" t="str">
        <f ca="1">+IF(OFFSET('Hygiene Data'!$I$12,0,10*ROW('Hygiene Data'!I163))="","",OFFSET('Hygiene Data'!$I$12,0,10*ROW('Hygiene Data'!I163)))</f>
        <v/>
      </c>
      <c r="EF169" s="392" t="str">
        <f ca="1">+IF(OFFSET('Hygiene Data'!$I$13,0,10*ROW('Hygiene Data'!I163))="","",OFFSET('Hygiene Data'!$I$13,0,10*ROW('Hygiene Data'!I163)))</f>
        <v/>
      </c>
    </row>
    <row r="170" spans="1:136" x14ac:dyDescent="0.25">
      <c r="A170" s="501" t="str">
        <f ca="1">+IF(OFFSET('Water Data'!$B$2,0,10*ROW('Water Data'!E164))="","",OFFSET('Water Data'!$B$2,0,10*ROW('Water Data'!E164)))</f>
        <v/>
      </c>
      <c r="B170" s="50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8" t="str">
        <f t="shared" ca="1" si="2"/>
        <v/>
      </c>
      <c r="D170" s="52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2" t="str">
        <f ca="1">+IF(OFFSET('Water Data'!$D$27,0,10*ROW('Water Data'!D164))="","",OFFSET('Water Data'!$D$27,0,10*ROW('Water Data'!D164)))</f>
        <v/>
      </c>
      <c r="BT170" s="392" t="str">
        <f ca="1">+IF(OFFSET('Water Data'!$D$28,0,10*ROW('Water Data'!D164))="","",OFFSET('Water Data'!$D$28,0,10*ROW('Water Data'!D164)))</f>
        <v/>
      </c>
      <c r="BU170" s="392" t="str">
        <f ca="1">+IF(OFFSET('Water Data'!$D$29,0,10*ROW('Water Data'!D164))="","",OFFSET('Water Data'!$D$29,0,10*ROW('Water Data'!D164)))</f>
        <v/>
      </c>
      <c r="BV170" s="392" t="str">
        <f ca="1">+IF(OFFSET('Water Data'!$E$27,0,10*ROW('Water Data'!E164))="","",OFFSET('Water Data'!$E$27,0,10*ROW('Water Data'!E164)))</f>
        <v/>
      </c>
      <c r="BW170" s="392" t="str">
        <f ca="1">+IF(OFFSET('Water Data'!$E$28,0,10*ROW('Water Data'!E164))="","",OFFSET('Water Data'!$E$28,0,10*ROW('Water Data'!E164)))</f>
        <v/>
      </c>
      <c r="BX170" s="392" t="str">
        <f ca="1">+IF(OFFSET('Water Data'!$E$29,0,10*ROW('Water Data'!E164))="","",OFFSET('Water Data'!$E$29,0,10*ROW('Water Data'!E164)))</f>
        <v/>
      </c>
      <c r="BY170" s="392" t="str">
        <f ca="1">+IF(OFFSET('Water Data'!$F$27,0,10*ROW('Water Data'!F164))="","",OFFSET('Water Data'!$F$27,0,10*ROW('Water Data'!F164)))</f>
        <v/>
      </c>
      <c r="BZ170" s="392" t="str">
        <f ca="1">+IF(OFFSET('Water Data'!$F$28,0,10*ROW('Water Data'!F164))="","",OFFSET('Water Data'!$F$28,0,10*ROW('Water Data'!F164)))</f>
        <v/>
      </c>
      <c r="CA170" s="392" t="str">
        <f ca="1">+IF(OFFSET('Water Data'!$F$29,0,10*ROW('Water Data'!F164))="","",OFFSET('Water Data'!$F$29,0,10*ROW('Water Data'!F164)))</f>
        <v/>
      </c>
      <c r="CB170" s="392" t="str">
        <f ca="1">+IF(OFFSET('Water Data'!$G$27,0,10*ROW('Water Data'!G164))="","",OFFSET('Water Data'!$G$27,0,10*ROW('Water Data'!G164)))</f>
        <v/>
      </c>
      <c r="CC170" s="392" t="str">
        <f ca="1">+IF(OFFSET('Water Data'!$G$28,0,10*ROW('Water Data'!G164))="","",OFFSET('Water Data'!$G$28,0,10*ROW('Water Data'!G164)))</f>
        <v/>
      </c>
      <c r="CD170" s="392" t="str">
        <f ca="1">+IF(OFFSET('Water Data'!$G$29,0,10*ROW('Water Data'!G164))="","",OFFSET('Water Data'!$G$29,0,10*ROW('Water Data'!G164)))</f>
        <v/>
      </c>
      <c r="CE170" s="392" t="str">
        <f ca="1">+IF(OFFSET('Water Data'!$H$27,0,10*ROW('Water Data'!H164))="","",OFFSET('Water Data'!$H$27,0,10*ROW('Water Data'!H164)))</f>
        <v/>
      </c>
      <c r="CF170" s="392" t="str">
        <f ca="1">+IF(OFFSET('Water Data'!$H$28,0,10*ROW('Water Data'!H164))="","",OFFSET('Water Data'!$H$28,0,10*ROW('Water Data'!H164)))</f>
        <v/>
      </c>
      <c r="CG170" s="392" t="str">
        <f ca="1">+IF(OFFSET('Water Data'!$H$29,0,10*ROW('Water Data'!H164))="","",OFFSET('Water Data'!$H$29,0,10*ROW('Water Data'!H164)))</f>
        <v/>
      </c>
      <c r="CH170" s="392" t="str">
        <f ca="1">+IF(OFFSET('Water Data'!$I$27,0,10*ROW('Water Data'!I164))="","",OFFSET('Water Data'!$I$27,0,10*ROW('Water Data'!I164)))</f>
        <v/>
      </c>
      <c r="CI170" s="392" t="str">
        <f ca="1">+IF(OFFSET('Water Data'!$I$28,0,10*ROW('Water Data'!I164))="","",OFFSET('Water Data'!$I$28,0,10*ROW('Water Data'!I164)))</f>
        <v/>
      </c>
      <c r="CJ170" s="392" t="str">
        <f ca="1">+IF(OFFSET('Water Data'!$I$29,0,10*ROW('Water Data'!I164))="","",OFFSET('Water Data'!$I$29,0,10*ROW('Water Data'!I164)))</f>
        <v/>
      </c>
      <c r="CK170" s="392" t="str">
        <f ca="1">+IF(OFFSET('Sanitation Data'!$D$28,0,10*ROW('Sanitation Data'!D164))="","",OFFSET('Sanitation Data'!$D$28,0,10*ROW('Sanitation Data'!D164)))</f>
        <v/>
      </c>
      <c r="CL170" s="392" t="str">
        <f ca="1">+IF(OFFSET('Sanitation Data'!$D$29,0,10*ROW('Sanitation Data'!D164))="","",OFFSET('Sanitation Data'!$D$29,0,10*ROW('Sanitation Data'!D164)))</f>
        <v/>
      </c>
      <c r="CM170" s="392" t="str">
        <f ca="1">+IF(OFFSET('Sanitation Data'!$D$30,0,10*ROW('Sanitation Data'!D164))="","",OFFSET('Sanitation Data'!$D$30,0,10*ROW('Sanitation Data'!D164)))</f>
        <v/>
      </c>
      <c r="CN170" s="392" t="str">
        <f ca="1">+IF(OFFSET('Sanitation Data'!$D$31,0,10*ROW('Sanitation Data'!D164))="","",OFFSET('Sanitation Data'!$D$31,0,10*ROW('Sanitation Data'!D164)))</f>
        <v/>
      </c>
      <c r="CO170" s="392" t="str">
        <f ca="1">+IF(OFFSET('Sanitation Data'!$D$32,0,10*ROW('Sanitation Data'!D164))="","",OFFSET('Sanitation Data'!$D$32,0,10*ROW('Sanitation Data'!D164)))</f>
        <v/>
      </c>
      <c r="CP170" s="392" t="str">
        <f ca="1">+IF(OFFSET('Sanitation Data'!$E$28,0,10*ROW('Sanitation Data'!E164))="","",OFFSET('Sanitation Data'!$E$28,0,10*ROW('Sanitation Data'!E164)))</f>
        <v/>
      </c>
      <c r="CQ170" s="392" t="str">
        <f ca="1">+IF(OFFSET('Sanitation Data'!$E$29,0,10*ROW('Sanitation Data'!E164))="","",OFFSET('Sanitation Data'!$E$29,0,10*ROW('Sanitation Data'!E164)))</f>
        <v/>
      </c>
      <c r="CR170" s="392" t="str">
        <f ca="1">+IF(OFFSET('Sanitation Data'!$E$30,0,10*ROW('Sanitation Data'!E164))="","",OFFSET('Sanitation Data'!$E$30,0,10*ROW('Sanitation Data'!E164)))</f>
        <v/>
      </c>
      <c r="CS170" s="392" t="str">
        <f ca="1">+IF(OFFSET('Sanitation Data'!$E$31,0,10*ROW('Sanitation Data'!E164))="","",OFFSET('Sanitation Data'!$E$31,0,10*ROW('Sanitation Data'!E164)))</f>
        <v/>
      </c>
      <c r="CT170" s="392" t="str">
        <f ca="1">+IF(OFFSET('Sanitation Data'!$E$32,0,10*ROW('Sanitation Data'!E164))="","",OFFSET('Sanitation Data'!$E$32,0,10*ROW('Sanitation Data'!E164)))</f>
        <v/>
      </c>
      <c r="CU170" s="392" t="str">
        <f ca="1">+IF(OFFSET('Sanitation Data'!$F$28,0,10*ROW('Sanitation Data'!F164))="","",OFFSET('Sanitation Data'!$F$28,0,10*ROW('Sanitation Data'!F164)))</f>
        <v/>
      </c>
      <c r="CV170" s="392" t="str">
        <f ca="1">+IF(OFFSET('Sanitation Data'!$F$29,0,10*ROW('Sanitation Data'!F164))="","",OFFSET('Sanitation Data'!$F$29,0,10*ROW('Sanitation Data'!F164)))</f>
        <v/>
      </c>
      <c r="CW170" s="392" t="str">
        <f ca="1">+IF(OFFSET('Sanitation Data'!$F$30,0,10*ROW('Sanitation Data'!F164))="","",OFFSET('Sanitation Data'!$F$30,0,10*ROW('Sanitation Data'!F164)))</f>
        <v/>
      </c>
      <c r="CX170" s="392" t="str">
        <f ca="1">+IF(OFFSET('Sanitation Data'!$F$31,0,10*ROW('Sanitation Data'!F164))="","",OFFSET('Sanitation Data'!$F$31,0,10*ROW('Sanitation Data'!F164)))</f>
        <v/>
      </c>
      <c r="CY170" s="392" t="str">
        <f ca="1">+IF(OFFSET('Sanitation Data'!$F$32,0,10*ROW('Sanitation Data'!F164))="","",OFFSET('Sanitation Data'!$F$32,0,10*ROW('Sanitation Data'!F164)))</f>
        <v/>
      </c>
      <c r="CZ170" s="392" t="str">
        <f ca="1">+IF(OFFSET('Sanitation Data'!$G$28,0,10*ROW('Sanitation Data'!G164))="","",OFFSET('Sanitation Data'!$G$28,0,10*ROW('Sanitation Data'!G164)))</f>
        <v/>
      </c>
      <c r="DA170" s="392" t="str">
        <f ca="1">+IF(OFFSET('Sanitation Data'!$G$29,0,10*ROW('Sanitation Data'!G164))="","",OFFSET('Sanitation Data'!$G$29,0,10*ROW('Sanitation Data'!G164)))</f>
        <v/>
      </c>
      <c r="DB170" s="392" t="str">
        <f ca="1">+IF(OFFSET('Sanitation Data'!$G$30,0,10*ROW('Sanitation Data'!G164))="","",OFFSET('Sanitation Data'!$G$30,0,10*ROW('Sanitation Data'!G164)))</f>
        <v/>
      </c>
      <c r="DC170" s="392" t="str">
        <f ca="1">+IF(OFFSET('Sanitation Data'!$G$31,0,10*ROW('Sanitation Data'!G164))="","",OFFSET('Sanitation Data'!$G$31,0,10*ROW('Sanitation Data'!G164)))</f>
        <v/>
      </c>
      <c r="DD170" s="392" t="str">
        <f ca="1">+IF(OFFSET('Sanitation Data'!$G$32,0,10*ROW('Sanitation Data'!G164))="","",OFFSET('Sanitation Data'!$G$32,0,10*ROW('Sanitation Data'!G164)))</f>
        <v/>
      </c>
      <c r="DE170" s="392" t="str">
        <f ca="1">+IF(OFFSET('Sanitation Data'!$H$28,0,10*ROW('Sanitation Data'!H164))="","",OFFSET('Sanitation Data'!$H$28,0,10*ROW('Sanitation Data'!H164)))</f>
        <v/>
      </c>
      <c r="DF170" s="392" t="str">
        <f ca="1">+IF(OFFSET('Sanitation Data'!$H$29,0,10*ROW('Sanitation Data'!H164))="","",OFFSET('Sanitation Data'!$H$29,0,10*ROW('Sanitation Data'!H164)))</f>
        <v/>
      </c>
      <c r="DG170" s="392" t="str">
        <f ca="1">+IF(OFFSET('Sanitation Data'!$H$30,0,10*ROW('Sanitation Data'!H164))="","",OFFSET('Sanitation Data'!$H$30,0,10*ROW('Sanitation Data'!H164)))</f>
        <v/>
      </c>
      <c r="DH170" s="392" t="str">
        <f ca="1">+IF(OFFSET('Sanitation Data'!$H$31,0,10*ROW('Sanitation Data'!H164))="","",OFFSET('Sanitation Data'!$H$31,0,10*ROW('Sanitation Data'!H164)))</f>
        <v/>
      </c>
      <c r="DI170" s="392" t="str">
        <f ca="1">+IF(OFFSET('Sanitation Data'!$H$32,0,10*ROW('Sanitation Data'!H164))="","",OFFSET('Sanitation Data'!$H$32,0,10*ROW('Sanitation Data'!H164)))</f>
        <v/>
      </c>
      <c r="DJ170" s="392" t="str">
        <f ca="1">+IF(OFFSET('Sanitation Data'!$I$28,0,10*ROW('Sanitation Data'!I164))="","",OFFSET('Sanitation Data'!$I$28,0,10*ROW('Sanitation Data'!I164)))</f>
        <v/>
      </c>
      <c r="DK170" s="392" t="str">
        <f ca="1">+IF(OFFSET('Sanitation Data'!$I$29,0,10*ROW('Sanitation Data'!I164))="","",OFFSET('Sanitation Data'!$I$29,0,10*ROW('Sanitation Data'!I164)))</f>
        <v/>
      </c>
      <c r="DL170" s="392" t="str">
        <f ca="1">+IF(OFFSET('Sanitation Data'!$I$30,0,10*ROW('Sanitation Data'!I164))="","",OFFSET('Sanitation Data'!$I$30,0,10*ROW('Sanitation Data'!I164)))</f>
        <v/>
      </c>
      <c r="DM170" s="392" t="str">
        <f ca="1">+IF(OFFSET('Sanitation Data'!$I$31,0,10*ROW('Sanitation Data'!I164))="","",OFFSET('Sanitation Data'!$I$31,0,10*ROW('Sanitation Data'!I164)))</f>
        <v/>
      </c>
      <c r="DN170" s="392" t="str">
        <f ca="1">+IF(OFFSET('Sanitation Data'!$I$32,0,10*ROW('Sanitation Data'!I164))="","",OFFSET('Sanitation Data'!$I$32,0,10*ROW('Sanitation Data'!I164)))</f>
        <v/>
      </c>
      <c r="DO170" s="392" t="str">
        <f ca="1">+IF(OFFSET('Hygiene Data'!$D$11,0,10*ROW('Hygiene Data'!D164))="","",OFFSET('Hygiene Data'!$D$11,0,10*ROW('Hygiene Data'!D164)))</f>
        <v/>
      </c>
      <c r="DP170" s="392" t="str">
        <f ca="1">+IF(OFFSET('Hygiene Data'!$D$12,0,10*ROW('Hygiene Data'!D164))="","",OFFSET('Hygiene Data'!$D$12,0,10*ROW('Hygiene Data'!D164)))</f>
        <v/>
      </c>
      <c r="DQ170" s="392" t="str">
        <f ca="1">+IF(OFFSET('Hygiene Data'!$D$13,0,10*ROW('Hygiene Data'!D164))="","",OFFSET('Hygiene Data'!$D$13,0,10*ROW('Hygiene Data'!D164)))</f>
        <v/>
      </c>
      <c r="DR170" s="392" t="str">
        <f ca="1">+IF(OFFSET('Hygiene Data'!$E$11,0,10*ROW('Hygiene Data'!E164))="","",OFFSET('Hygiene Data'!$E$11,0,10*ROW('Hygiene Data'!E164)))</f>
        <v/>
      </c>
      <c r="DS170" s="392" t="str">
        <f ca="1">+IF(OFFSET('Hygiene Data'!$E$12,0,10*ROW('Hygiene Data'!E164))="","",OFFSET('Hygiene Data'!$E$12,0,10*ROW('Hygiene Data'!E164)))</f>
        <v/>
      </c>
      <c r="DT170" s="392" t="str">
        <f ca="1">+IF(OFFSET('Hygiene Data'!$E$13,0,10*ROW('Hygiene Data'!E164))="","",OFFSET('Hygiene Data'!$E$13,0,10*ROW('Hygiene Data'!E164)))</f>
        <v/>
      </c>
      <c r="DU170" s="392" t="str">
        <f ca="1">+IF(OFFSET('Hygiene Data'!$F$11,0,10*ROW('Hygiene Data'!F164))="","",OFFSET('Hygiene Data'!$F$11,0,10*ROW('Hygiene Data'!F164)))</f>
        <v/>
      </c>
      <c r="DV170" s="392" t="str">
        <f ca="1">+IF(OFFSET('Hygiene Data'!$F$12,0,10*ROW('Hygiene Data'!F164))="","",OFFSET('Hygiene Data'!$F$12,0,10*ROW('Hygiene Data'!F164)))</f>
        <v/>
      </c>
      <c r="DW170" s="392" t="str">
        <f ca="1">+IF(OFFSET('Hygiene Data'!$F$13,0,10*ROW('Hygiene Data'!F164))="","",OFFSET('Hygiene Data'!$F$13,0,10*ROW('Hygiene Data'!F164)))</f>
        <v/>
      </c>
      <c r="DX170" s="392" t="str">
        <f ca="1">+IF(OFFSET('Hygiene Data'!$G$11,0,10*ROW('Hygiene Data'!G164))="","",OFFSET('Hygiene Data'!$G$11,0,10*ROW('Hygiene Data'!G164)))</f>
        <v/>
      </c>
      <c r="DY170" s="392" t="str">
        <f ca="1">+IF(OFFSET('Hygiene Data'!$G$12,0,10*ROW('Hygiene Data'!G164))="","",OFFSET('Hygiene Data'!$G$12,0,10*ROW('Hygiene Data'!G164)))</f>
        <v/>
      </c>
      <c r="DZ170" s="392" t="str">
        <f ca="1">+IF(OFFSET('Hygiene Data'!$G$13,0,10*ROW('Hygiene Data'!G164))="","",OFFSET('Hygiene Data'!$G$13,0,10*ROW('Hygiene Data'!G164)))</f>
        <v/>
      </c>
      <c r="EA170" s="392" t="str">
        <f ca="1">+IF(OFFSET('Hygiene Data'!$H$11,0,10*ROW('Hygiene Data'!H164))="","",OFFSET('Hygiene Data'!$H$11,0,10*ROW('Hygiene Data'!H164)))</f>
        <v/>
      </c>
      <c r="EB170" s="392" t="str">
        <f ca="1">+IF(OFFSET('Hygiene Data'!$H$12,0,10*ROW('Hygiene Data'!H164))="","",OFFSET('Hygiene Data'!$H$12,0,10*ROW('Hygiene Data'!H164)))</f>
        <v/>
      </c>
      <c r="EC170" s="392" t="str">
        <f ca="1">+IF(OFFSET('Hygiene Data'!$H$13,0,10*ROW('Hygiene Data'!H164))="","",OFFSET('Hygiene Data'!$H$13,0,10*ROW('Hygiene Data'!H164)))</f>
        <v/>
      </c>
      <c r="ED170" s="392" t="str">
        <f ca="1">+IF(OFFSET('Hygiene Data'!$I$11,0,10*ROW('Hygiene Data'!I164))="","",OFFSET('Hygiene Data'!$I$11,0,10*ROW('Hygiene Data'!I164)))</f>
        <v/>
      </c>
      <c r="EE170" s="392" t="str">
        <f ca="1">+IF(OFFSET('Hygiene Data'!$I$12,0,10*ROW('Hygiene Data'!I164))="","",OFFSET('Hygiene Data'!$I$12,0,10*ROW('Hygiene Data'!I164)))</f>
        <v/>
      </c>
      <c r="EF170" s="392" t="str">
        <f ca="1">+IF(OFFSET('Hygiene Data'!$I$13,0,10*ROW('Hygiene Data'!I164))="","",OFFSET('Hygiene Data'!$I$13,0,10*ROW('Hygiene Data'!I164)))</f>
        <v/>
      </c>
    </row>
    <row r="171" spans="1:136" x14ac:dyDescent="0.25">
      <c r="A171" s="501" t="str">
        <f ca="1">+IF(OFFSET('Water Data'!$B$2,0,10*ROW('Water Data'!E165))="","",OFFSET('Water Data'!$B$2,0,10*ROW('Water Data'!E165)))</f>
        <v/>
      </c>
      <c r="B171" s="50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8" t="str">
        <f t="shared" ca="1" si="2"/>
        <v/>
      </c>
      <c r="D171" s="52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2" t="str">
        <f ca="1">+IF(OFFSET('Water Data'!$D$27,0,10*ROW('Water Data'!D165))="","",OFFSET('Water Data'!$D$27,0,10*ROW('Water Data'!D165)))</f>
        <v/>
      </c>
      <c r="BT171" s="392" t="str">
        <f ca="1">+IF(OFFSET('Water Data'!$D$28,0,10*ROW('Water Data'!D165))="","",OFFSET('Water Data'!$D$28,0,10*ROW('Water Data'!D165)))</f>
        <v/>
      </c>
      <c r="BU171" s="392" t="str">
        <f ca="1">+IF(OFFSET('Water Data'!$D$29,0,10*ROW('Water Data'!D165))="","",OFFSET('Water Data'!$D$29,0,10*ROW('Water Data'!D165)))</f>
        <v/>
      </c>
      <c r="BV171" s="392" t="str">
        <f ca="1">+IF(OFFSET('Water Data'!$E$27,0,10*ROW('Water Data'!E165))="","",OFFSET('Water Data'!$E$27,0,10*ROW('Water Data'!E165)))</f>
        <v/>
      </c>
      <c r="BW171" s="392" t="str">
        <f ca="1">+IF(OFFSET('Water Data'!$E$28,0,10*ROW('Water Data'!E165))="","",OFFSET('Water Data'!$E$28,0,10*ROW('Water Data'!E165)))</f>
        <v/>
      </c>
      <c r="BX171" s="392" t="str">
        <f ca="1">+IF(OFFSET('Water Data'!$E$29,0,10*ROW('Water Data'!E165))="","",OFFSET('Water Data'!$E$29,0,10*ROW('Water Data'!E165)))</f>
        <v/>
      </c>
      <c r="BY171" s="392" t="str">
        <f ca="1">+IF(OFFSET('Water Data'!$F$27,0,10*ROW('Water Data'!F165))="","",OFFSET('Water Data'!$F$27,0,10*ROW('Water Data'!F165)))</f>
        <v/>
      </c>
      <c r="BZ171" s="392" t="str">
        <f ca="1">+IF(OFFSET('Water Data'!$F$28,0,10*ROW('Water Data'!F165))="","",OFFSET('Water Data'!$F$28,0,10*ROW('Water Data'!F165)))</f>
        <v/>
      </c>
      <c r="CA171" s="392" t="str">
        <f ca="1">+IF(OFFSET('Water Data'!$F$29,0,10*ROW('Water Data'!F165))="","",OFFSET('Water Data'!$F$29,0,10*ROW('Water Data'!F165)))</f>
        <v/>
      </c>
      <c r="CB171" s="392" t="str">
        <f ca="1">+IF(OFFSET('Water Data'!$G$27,0,10*ROW('Water Data'!G165))="","",OFFSET('Water Data'!$G$27,0,10*ROW('Water Data'!G165)))</f>
        <v/>
      </c>
      <c r="CC171" s="392" t="str">
        <f ca="1">+IF(OFFSET('Water Data'!$G$28,0,10*ROW('Water Data'!G165))="","",OFFSET('Water Data'!$G$28,0,10*ROW('Water Data'!G165)))</f>
        <v/>
      </c>
      <c r="CD171" s="392" t="str">
        <f ca="1">+IF(OFFSET('Water Data'!$G$29,0,10*ROW('Water Data'!G165))="","",OFFSET('Water Data'!$G$29,0,10*ROW('Water Data'!G165)))</f>
        <v/>
      </c>
      <c r="CE171" s="392" t="str">
        <f ca="1">+IF(OFFSET('Water Data'!$H$27,0,10*ROW('Water Data'!H165))="","",OFFSET('Water Data'!$H$27,0,10*ROW('Water Data'!H165)))</f>
        <v/>
      </c>
      <c r="CF171" s="392" t="str">
        <f ca="1">+IF(OFFSET('Water Data'!$H$28,0,10*ROW('Water Data'!H165))="","",OFFSET('Water Data'!$H$28,0,10*ROW('Water Data'!H165)))</f>
        <v/>
      </c>
      <c r="CG171" s="392" t="str">
        <f ca="1">+IF(OFFSET('Water Data'!$H$29,0,10*ROW('Water Data'!H165))="","",OFFSET('Water Data'!$H$29,0,10*ROW('Water Data'!H165)))</f>
        <v/>
      </c>
      <c r="CH171" s="392" t="str">
        <f ca="1">+IF(OFFSET('Water Data'!$I$27,0,10*ROW('Water Data'!I165))="","",OFFSET('Water Data'!$I$27,0,10*ROW('Water Data'!I165)))</f>
        <v/>
      </c>
      <c r="CI171" s="392" t="str">
        <f ca="1">+IF(OFFSET('Water Data'!$I$28,0,10*ROW('Water Data'!I165))="","",OFFSET('Water Data'!$I$28,0,10*ROW('Water Data'!I165)))</f>
        <v/>
      </c>
      <c r="CJ171" s="392" t="str">
        <f ca="1">+IF(OFFSET('Water Data'!$I$29,0,10*ROW('Water Data'!I165))="","",OFFSET('Water Data'!$I$29,0,10*ROW('Water Data'!I165)))</f>
        <v/>
      </c>
      <c r="CK171" s="392" t="str">
        <f ca="1">+IF(OFFSET('Sanitation Data'!$D$28,0,10*ROW('Sanitation Data'!D165))="","",OFFSET('Sanitation Data'!$D$28,0,10*ROW('Sanitation Data'!D165)))</f>
        <v/>
      </c>
      <c r="CL171" s="392" t="str">
        <f ca="1">+IF(OFFSET('Sanitation Data'!$D$29,0,10*ROW('Sanitation Data'!D165))="","",OFFSET('Sanitation Data'!$D$29,0,10*ROW('Sanitation Data'!D165)))</f>
        <v/>
      </c>
      <c r="CM171" s="392" t="str">
        <f ca="1">+IF(OFFSET('Sanitation Data'!$D$30,0,10*ROW('Sanitation Data'!D165))="","",OFFSET('Sanitation Data'!$D$30,0,10*ROW('Sanitation Data'!D165)))</f>
        <v/>
      </c>
      <c r="CN171" s="392" t="str">
        <f ca="1">+IF(OFFSET('Sanitation Data'!$D$31,0,10*ROW('Sanitation Data'!D165))="","",OFFSET('Sanitation Data'!$D$31,0,10*ROW('Sanitation Data'!D165)))</f>
        <v/>
      </c>
      <c r="CO171" s="392" t="str">
        <f ca="1">+IF(OFFSET('Sanitation Data'!$D$32,0,10*ROW('Sanitation Data'!D165))="","",OFFSET('Sanitation Data'!$D$32,0,10*ROW('Sanitation Data'!D165)))</f>
        <v/>
      </c>
      <c r="CP171" s="392" t="str">
        <f ca="1">+IF(OFFSET('Sanitation Data'!$E$28,0,10*ROW('Sanitation Data'!E165))="","",OFFSET('Sanitation Data'!$E$28,0,10*ROW('Sanitation Data'!E165)))</f>
        <v/>
      </c>
      <c r="CQ171" s="392" t="str">
        <f ca="1">+IF(OFFSET('Sanitation Data'!$E$29,0,10*ROW('Sanitation Data'!E165))="","",OFFSET('Sanitation Data'!$E$29,0,10*ROW('Sanitation Data'!E165)))</f>
        <v/>
      </c>
      <c r="CR171" s="392" t="str">
        <f ca="1">+IF(OFFSET('Sanitation Data'!$E$30,0,10*ROW('Sanitation Data'!E165))="","",OFFSET('Sanitation Data'!$E$30,0,10*ROW('Sanitation Data'!E165)))</f>
        <v/>
      </c>
      <c r="CS171" s="392" t="str">
        <f ca="1">+IF(OFFSET('Sanitation Data'!$E$31,0,10*ROW('Sanitation Data'!E165))="","",OFFSET('Sanitation Data'!$E$31,0,10*ROW('Sanitation Data'!E165)))</f>
        <v/>
      </c>
      <c r="CT171" s="392" t="str">
        <f ca="1">+IF(OFFSET('Sanitation Data'!$E$32,0,10*ROW('Sanitation Data'!E165))="","",OFFSET('Sanitation Data'!$E$32,0,10*ROW('Sanitation Data'!E165)))</f>
        <v/>
      </c>
      <c r="CU171" s="392" t="str">
        <f ca="1">+IF(OFFSET('Sanitation Data'!$F$28,0,10*ROW('Sanitation Data'!F165))="","",OFFSET('Sanitation Data'!$F$28,0,10*ROW('Sanitation Data'!F165)))</f>
        <v/>
      </c>
      <c r="CV171" s="392" t="str">
        <f ca="1">+IF(OFFSET('Sanitation Data'!$F$29,0,10*ROW('Sanitation Data'!F165))="","",OFFSET('Sanitation Data'!$F$29,0,10*ROW('Sanitation Data'!F165)))</f>
        <v/>
      </c>
      <c r="CW171" s="392" t="str">
        <f ca="1">+IF(OFFSET('Sanitation Data'!$F$30,0,10*ROW('Sanitation Data'!F165))="","",OFFSET('Sanitation Data'!$F$30,0,10*ROW('Sanitation Data'!F165)))</f>
        <v/>
      </c>
      <c r="CX171" s="392" t="str">
        <f ca="1">+IF(OFFSET('Sanitation Data'!$F$31,0,10*ROW('Sanitation Data'!F165))="","",OFFSET('Sanitation Data'!$F$31,0,10*ROW('Sanitation Data'!F165)))</f>
        <v/>
      </c>
      <c r="CY171" s="392" t="str">
        <f ca="1">+IF(OFFSET('Sanitation Data'!$F$32,0,10*ROW('Sanitation Data'!F165))="","",OFFSET('Sanitation Data'!$F$32,0,10*ROW('Sanitation Data'!F165)))</f>
        <v/>
      </c>
      <c r="CZ171" s="392" t="str">
        <f ca="1">+IF(OFFSET('Sanitation Data'!$G$28,0,10*ROW('Sanitation Data'!G165))="","",OFFSET('Sanitation Data'!$G$28,0,10*ROW('Sanitation Data'!G165)))</f>
        <v/>
      </c>
      <c r="DA171" s="392" t="str">
        <f ca="1">+IF(OFFSET('Sanitation Data'!$G$29,0,10*ROW('Sanitation Data'!G165))="","",OFFSET('Sanitation Data'!$G$29,0,10*ROW('Sanitation Data'!G165)))</f>
        <v/>
      </c>
      <c r="DB171" s="392" t="str">
        <f ca="1">+IF(OFFSET('Sanitation Data'!$G$30,0,10*ROW('Sanitation Data'!G165))="","",OFFSET('Sanitation Data'!$G$30,0,10*ROW('Sanitation Data'!G165)))</f>
        <v/>
      </c>
      <c r="DC171" s="392" t="str">
        <f ca="1">+IF(OFFSET('Sanitation Data'!$G$31,0,10*ROW('Sanitation Data'!G165))="","",OFFSET('Sanitation Data'!$G$31,0,10*ROW('Sanitation Data'!G165)))</f>
        <v/>
      </c>
      <c r="DD171" s="392" t="str">
        <f ca="1">+IF(OFFSET('Sanitation Data'!$G$32,0,10*ROW('Sanitation Data'!G165))="","",OFFSET('Sanitation Data'!$G$32,0,10*ROW('Sanitation Data'!G165)))</f>
        <v/>
      </c>
      <c r="DE171" s="392" t="str">
        <f ca="1">+IF(OFFSET('Sanitation Data'!$H$28,0,10*ROW('Sanitation Data'!H165))="","",OFFSET('Sanitation Data'!$H$28,0,10*ROW('Sanitation Data'!H165)))</f>
        <v/>
      </c>
      <c r="DF171" s="392" t="str">
        <f ca="1">+IF(OFFSET('Sanitation Data'!$H$29,0,10*ROW('Sanitation Data'!H165))="","",OFFSET('Sanitation Data'!$H$29,0,10*ROW('Sanitation Data'!H165)))</f>
        <v/>
      </c>
      <c r="DG171" s="392" t="str">
        <f ca="1">+IF(OFFSET('Sanitation Data'!$H$30,0,10*ROW('Sanitation Data'!H165))="","",OFFSET('Sanitation Data'!$H$30,0,10*ROW('Sanitation Data'!H165)))</f>
        <v/>
      </c>
      <c r="DH171" s="392" t="str">
        <f ca="1">+IF(OFFSET('Sanitation Data'!$H$31,0,10*ROW('Sanitation Data'!H165))="","",OFFSET('Sanitation Data'!$H$31,0,10*ROW('Sanitation Data'!H165)))</f>
        <v/>
      </c>
      <c r="DI171" s="392" t="str">
        <f ca="1">+IF(OFFSET('Sanitation Data'!$H$32,0,10*ROW('Sanitation Data'!H165))="","",OFFSET('Sanitation Data'!$H$32,0,10*ROW('Sanitation Data'!H165)))</f>
        <v/>
      </c>
      <c r="DJ171" s="392" t="str">
        <f ca="1">+IF(OFFSET('Sanitation Data'!$I$28,0,10*ROW('Sanitation Data'!I165))="","",OFFSET('Sanitation Data'!$I$28,0,10*ROW('Sanitation Data'!I165)))</f>
        <v/>
      </c>
      <c r="DK171" s="392" t="str">
        <f ca="1">+IF(OFFSET('Sanitation Data'!$I$29,0,10*ROW('Sanitation Data'!I165))="","",OFFSET('Sanitation Data'!$I$29,0,10*ROW('Sanitation Data'!I165)))</f>
        <v/>
      </c>
      <c r="DL171" s="392" t="str">
        <f ca="1">+IF(OFFSET('Sanitation Data'!$I$30,0,10*ROW('Sanitation Data'!I165))="","",OFFSET('Sanitation Data'!$I$30,0,10*ROW('Sanitation Data'!I165)))</f>
        <v/>
      </c>
      <c r="DM171" s="392" t="str">
        <f ca="1">+IF(OFFSET('Sanitation Data'!$I$31,0,10*ROW('Sanitation Data'!I165))="","",OFFSET('Sanitation Data'!$I$31,0,10*ROW('Sanitation Data'!I165)))</f>
        <v/>
      </c>
      <c r="DN171" s="392" t="str">
        <f ca="1">+IF(OFFSET('Sanitation Data'!$I$32,0,10*ROW('Sanitation Data'!I165))="","",OFFSET('Sanitation Data'!$I$32,0,10*ROW('Sanitation Data'!I165)))</f>
        <v/>
      </c>
      <c r="DO171" s="392" t="str">
        <f ca="1">+IF(OFFSET('Hygiene Data'!$D$11,0,10*ROW('Hygiene Data'!D165))="","",OFFSET('Hygiene Data'!$D$11,0,10*ROW('Hygiene Data'!D165)))</f>
        <v/>
      </c>
      <c r="DP171" s="392" t="str">
        <f ca="1">+IF(OFFSET('Hygiene Data'!$D$12,0,10*ROW('Hygiene Data'!D165))="","",OFFSET('Hygiene Data'!$D$12,0,10*ROW('Hygiene Data'!D165)))</f>
        <v/>
      </c>
      <c r="DQ171" s="392" t="str">
        <f ca="1">+IF(OFFSET('Hygiene Data'!$D$13,0,10*ROW('Hygiene Data'!D165))="","",OFFSET('Hygiene Data'!$D$13,0,10*ROW('Hygiene Data'!D165)))</f>
        <v/>
      </c>
      <c r="DR171" s="392" t="str">
        <f ca="1">+IF(OFFSET('Hygiene Data'!$E$11,0,10*ROW('Hygiene Data'!E165))="","",OFFSET('Hygiene Data'!$E$11,0,10*ROW('Hygiene Data'!E165)))</f>
        <v/>
      </c>
      <c r="DS171" s="392" t="str">
        <f ca="1">+IF(OFFSET('Hygiene Data'!$E$12,0,10*ROW('Hygiene Data'!E165))="","",OFFSET('Hygiene Data'!$E$12,0,10*ROW('Hygiene Data'!E165)))</f>
        <v/>
      </c>
      <c r="DT171" s="392" t="str">
        <f ca="1">+IF(OFFSET('Hygiene Data'!$E$13,0,10*ROW('Hygiene Data'!E165))="","",OFFSET('Hygiene Data'!$E$13,0,10*ROW('Hygiene Data'!E165)))</f>
        <v/>
      </c>
      <c r="DU171" s="392" t="str">
        <f ca="1">+IF(OFFSET('Hygiene Data'!$F$11,0,10*ROW('Hygiene Data'!F165))="","",OFFSET('Hygiene Data'!$F$11,0,10*ROW('Hygiene Data'!F165)))</f>
        <v/>
      </c>
      <c r="DV171" s="392" t="str">
        <f ca="1">+IF(OFFSET('Hygiene Data'!$F$12,0,10*ROW('Hygiene Data'!F165))="","",OFFSET('Hygiene Data'!$F$12,0,10*ROW('Hygiene Data'!F165)))</f>
        <v/>
      </c>
      <c r="DW171" s="392" t="str">
        <f ca="1">+IF(OFFSET('Hygiene Data'!$F$13,0,10*ROW('Hygiene Data'!F165))="","",OFFSET('Hygiene Data'!$F$13,0,10*ROW('Hygiene Data'!F165)))</f>
        <v/>
      </c>
      <c r="DX171" s="392" t="str">
        <f ca="1">+IF(OFFSET('Hygiene Data'!$G$11,0,10*ROW('Hygiene Data'!G165))="","",OFFSET('Hygiene Data'!$G$11,0,10*ROW('Hygiene Data'!G165)))</f>
        <v/>
      </c>
      <c r="DY171" s="392" t="str">
        <f ca="1">+IF(OFFSET('Hygiene Data'!$G$12,0,10*ROW('Hygiene Data'!G165))="","",OFFSET('Hygiene Data'!$G$12,0,10*ROW('Hygiene Data'!G165)))</f>
        <v/>
      </c>
      <c r="DZ171" s="392" t="str">
        <f ca="1">+IF(OFFSET('Hygiene Data'!$G$13,0,10*ROW('Hygiene Data'!G165))="","",OFFSET('Hygiene Data'!$G$13,0,10*ROW('Hygiene Data'!G165)))</f>
        <v/>
      </c>
      <c r="EA171" s="392" t="str">
        <f ca="1">+IF(OFFSET('Hygiene Data'!$H$11,0,10*ROW('Hygiene Data'!H165))="","",OFFSET('Hygiene Data'!$H$11,0,10*ROW('Hygiene Data'!H165)))</f>
        <v/>
      </c>
      <c r="EB171" s="392" t="str">
        <f ca="1">+IF(OFFSET('Hygiene Data'!$H$12,0,10*ROW('Hygiene Data'!H165))="","",OFFSET('Hygiene Data'!$H$12,0,10*ROW('Hygiene Data'!H165)))</f>
        <v/>
      </c>
      <c r="EC171" s="392" t="str">
        <f ca="1">+IF(OFFSET('Hygiene Data'!$H$13,0,10*ROW('Hygiene Data'!H165))="","",OFFSET('Hygiene Data'!$H$13,0,10*ROW('Hygiene Data'!H165)))</f>
        <v/>
      </c>
      <c r="ED171" s="392" t="str">
        <f ca="1">+IF(OFFSET('Hygiene Data'!$I$11,0,10*ROW('Hygiene Data'!I165))="","",OFFSET('Hygiene Data'!$I$11,0,10*ROW('Hygiene Data'!I165)))</f>
        <v/>
      </c>
      <c r="EE171" s="392" t="str">
        <f ca="1">+IF(OFFSET('Hygiene Data'!$I$12,0,10*ROW('Hygiene Data'!I165))="","",OFFSET('Hygiene Data'!$I$12,0,10*ROW('Hygiene Data'!I165)))</f>
        <v/>
      </c>
      <c r="EF171" s="392" t="str">
        <f ca="1">+IF(OFFSET('Hygiene Data'!$I$13,0,10*ROW('Hygiene Data'!I165))="","",OFFSET('Hygiene Data'!$I$13,0,10*ROW('Hygiene Data'!I165)))</f>
        <v/>
      </c>
    </row>
    <row r="172" spans="1:136" x14ac:dyDescent="0.25">
      <c r="A172" s="501" t="str">
        <f ca="1">+IF(OFFSET('Water Data'!$B$2,0,10*ROW('Water Data'!E166))="","",OFFSET('Water Data'!$B$2,0,10*ROW('Water Data'!E166)))</f>
        <v/>
      </c>
      <c r="B172" s="50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8" t="str">
        <f t="shared" ca="1" si="2"/>
        <v/>
      </c>
      <c r="D172" s="52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2" t="str">
        <f ca="1">+IF(OFFSET('Water Data'!$D$27,0,10*ROW('Water Data'!D166))="","",OFFSET('Water Data'!$D$27,0,10*ROW('Water Data'!D166)))</f>
        <v/>
      </c>
      <c r="BT172" s="392" t="str">
        <f ca="1">+IF(OFFSET('Water Data'!$D$28,0,10*ROW('Water Data'!D166))="","",OFFSET('Water Data'!$D$28,0,10*ROW('Water Data'!D166)))</f>
        <v/>
      </c>
      <c r="BU172" s="392" t="str">
        <f ca="1">+IF(OFFSET('Water Data'!$D$29,0,10*ROW('Water Data'!D166))="","",OFFSET('Water Data'!$D$29,0,10*ROW('Water Data'!D166)))</f>
        <v/>
      </c>
      <c r="BV172" s="392" t="str">
        <f ca="1">+IF(OFFSET('Water Data'!$E$27,0,10*ROW('Water Data'!E166))="","",OFFSET('Water Data'!$E$27,0,10*ROW('Water Data'!E166)))</f>
        <v/>
      </c>
      <c r="BW172" s="392" t="str">
        <f ca="1">+IF(OFFSET('Water Data'!$E$28,0,10*ROW('Water Data'!E166))="","",OFFSET('Water Data'!$E$28,0,10*ROW('Water Data'!E166)))</f>
        <v/>
      </c>
      <c r="BX172" s="392" t="str">
        <f ca="1">+IF(OFFSET('Water Data'!$E$29,0,10*ROW('Water Data'!E166))="","",OFFSET('Water Data'!$E$29,0,10*ROW('Water Data'!E166)))</f>
        <v/>
      </c>
      <c r="BY172" s="392" t="str">
        <f ca="1">+IF(OFFSET('Water Data'!$F$27,0,10*ROW('Water Data'!F166))="","",OFFSET('Water Data'!$F$27,0,10*ROW('Water Data'!F166)))</f>
        <v/>
      </c>
      <c r="BZ172" s="392" t="str">
        <f ca="1">+IF(OFFSET('Water Data'!$F$28,0,10*ROW('Water Data'!F166))="","",OFFSET('Water Data'!$F$28,0,10*ROW('Water Data'!F166)))</f>
        <v/>
      </c>
      <c r="CA172" s="392" t="str">
        <f ca="1">+IF(OFFSET('Water Data'!$F$29,0,10*ROW('Water Data'!F166))="","",OFFSET('Water Data'!$F$29,0,10*ROW('Water Data'!F166)))</f>
        <v/>
      </c>
      <c r="CB172" s="392" t="str">
        <f ca="1">+IF(OFFSET('Water Data'!$G$27,0,10*ROW('Water Data'!G166))="","",OFFSET('Water Data'!$G$27,0,10*ROW('Water Data'!G166)))</f>
        <v/>
      </c>
      <c r="CC172" s="392" t="str">
        <f ca="1">+IF(OFFSET('Water Data'!$G$28,0,10*ROW('Water Data'!G166))="","",OFFSET('Water Data'!$G$28,0,10*ROW('Water Data'!G166)))</f>
        <v/>
      </c>
      <c r="CD172" s="392" t="str">
        <f ca="1">+IF(OFFSET('Water Data'!$G$29,0,10*ROW('Water Data'!G166))="","",OFFSET('Water Data'!$G$29,0,10*ROW('Water Data'!G166)))</f>
        <v/>
      </c>
      <c r="CE172" s="392" t="str">
        <f ca="1">+IF(OFFSET('Water Data'!$H$27,0,10*ROW('Water Data'!H166))="","",OFFSET('Water Data'!$H$27,0,10*ROW('Water Data'!H166)))</f>
        <v/>
      </c>
      <c r="CF172" s="392" t="str">
        <f ca="1">+IF(OFFSET('Water Data'!$H$28,0,10*ROW('Water Data'!H166))="","",OFFSET('Water Data'!$H$28,0,10*ROW('Water Data'!H166)))</f>
        <v/>
      </c>
      <c r="CG172" s="392" t="str">
        <f ca="1">+IF(OFFSET('Water Data'!$H$29,0,10*ROW('Water Data'!H166))="","",OFFSET('Water Data'!$H$29,0,10*ROW('Water Data'!H166)))</f>
        <v/>
      </c>
      <c r="CH172" s="392" t="str">
        <f ca="1">+IF(OFFSET('Water Data'!$I$27,0,10*ROW('Water Data'!I166))="","",OFFSET('Water Data'!$I$27,0,10*ROW('Water Data'!I166)))</f>
        <v/>
      </c>
      <c r="CI172" s="392" t="str">
        <f ca="1">+IF(OFFSET('Water Data'!$I$28,0,10*ROW('Water Data'!I166))="","",OFFSET('Water Data'!$I$28,0,10*ROW('Water Data'!I166)))</f>
        <v/>
      </c>
      <c r="CJ172" s="392" t="str">
        <f ca="1">+IF(OFFSET('Water Data'!$I$29,0,10*ROW('Water Data'!I166))="","",OFFSET('Water Data'!$I$29,0,10*ROW('Water Data'!I166)))</f>
        <v/>
      </c>
      <c r="CK172" s="392" t="str">
        <f ca="1">+IF(OFFSET('Sanitation Data'!$D$28,0,10*ROW('Sanitation Data'!D166))="","",OFFSET('Sanitation Data'!$D$28,0,10*ROW('Sanitation Data'!D166)))</f>
        <v/>
      </c>
      <c r="CL172" s="392" t="str">
        <f ca="1">+IF(OFFSET('Sanitation Data'!$D$29,0,10*ROW('Sanitation Data'!D166))="","",OFFSET('Sanitation Data'!$D$29,0,10*ROW('Sanitation Data'!D166)))</f>
        <v/>
      </c>
      <c r="CM172" s="392" t="str">
        <f ca="1">+IF(OFFSET('Sanitation Data'!$D$30,0,10*ROW('Sanitation Data'!D166))="","",OFFSET('Sanitation Data'!$D$30,0,10*ROW('Sanitation Data'!D166)))</f>
        <v/>
      </c>
      <c r="CN172" s="392" t="str">
        <f ca="1">+IF(OFFSET('Sanitation Data'!$D$31,0,10*ROW('Sanitation Data'!D166))="","",OFFSET('Sanitation Data'!$D$31,0,10*ROW('Sanitation Data'!D166)))</f>
        <v/>
      </c>
      <c r="CO172" s="392" t="str">
        <f ca="1">+IF(OFFSET('Sanitation Data'!$D$32,0,10*ROW('Sanitation Data'!D166))="","",OFFSET('Sanitation Data'!$D$32,0,10*ROW('Sanitation Data'!D166)))</f>
        <v/>
      </c>
      <c r="CP172" s="392" t="str">
        <f ca="1">+IF(OFFSET('Sanitation Data'!$E$28,0,10*ROW('Sanitation Data'!E166))="","",OFFSET('Sanitation Data'!$E$28,0,10*ROW('Sanitation Data'!E166)))</f>
        <v/>
      </c>
      <c r="CQ172" s="392" t="str">
        <f ca="1">+IF(OFFSET('Sanitation Data'!$E$29,0,10*ROW('Sanitation Data'!E166))="","",OFFSET('Sanitation Data'!$E$29,0,10*ROW('Sanitation Data'!E166)))</f>
        <v/>
      </c>
      <c r="CR172" s="392" t="str">
        <f ca="1">+IF(OFFSET('Sanitation Data'!$E$30,0,10*ROW('Sanitation Data'!E166))="","",OFFSET('Sanitation Data'!$E$30,0,10*ROW('Sanitation Data'!E166)))</f>
        <v/>
      </c>
      <c r="CS172" s="392" t="str">
        <f ca="1">+IF(OFFSET('Sanitation Data'!$E$31,0,10*ROW('Sanitation Data'!E166))="","",OFFSET('Sanitation Data'!$E$31,0,10*ROW('Sanitation Data'!E166)))</f>
        <v/>
      </c>
      <c r="CT172" s="392" t="str">
        <f ca="1">+IF(OFFSET('Sanitation Data'!$E$32,0,10*ROW('Sanitation Data'!E166))="","",OFFSET('Sanitation Data'!$E$32,0,10*ROW('Sanitation Data'!E166)))</f>
        <v/>
      </c>
      <c r="CU172" s="392" t="str">
        <f ca="1">+IF(OFFSET('Sanitation Data'!$F$28,0,10*ROW('Sanitation Data'!F166))="","",OFFSET('Sanitation Data'!$F$28,0,10*ROW('Sanitation Data'!F166)))</f>
        <v/>
      </c>
      <c r="CV172" s="392" t="str">
        <f ca="1">+IF(OFFSET('Sanitation Data'!$F$29,0,10*ROW('Sanitation Data'!F166))="","",OFFSET('Sanitation Data'!$F$29,0,10*ROW('Sanitation Data'!F166)))</f>
        <v/>
      </c>
      <c r="CW172" s="392" t="str">
        <f ca="1">+IF(OFFSET('Sanitation Data'!$F$30,0,10*ROW('Sanitation Data'!F166))="","",OFFSET('Sanitation Data'!$F$30,0,10*ROW('Sanitation Data'!F166)))</f>
        <v/>
      </c>
      <c r="CX172" s="392" t="str">
        <f ca="1">+IF(OFFSET('Sanitation Data'!$F$31,0,10*ROW('Sanitation Data'!F166))="","",OFFSET('Sanitation Data'!$F$31,0,10*ROW('Sanitation Data'!F166)))</f>
        <v/>
      </c>
      <c r="CY172" s="392" t="str">
        <f ca="1">+IF(OFFSET('Sanitation Data'!$F$32,0,10*ROW('Sanitation Data'!F166))="","",OFFSET('Sanitation Data'!$F$32,0,10*ROW('Sanitation Data'!F166)))</f>
        <v/>
      </c>
      <c r="CZ172" s="392" t="str">
        <f ca="1">+IF(OFFSET('Sanitation Data'!$G$28,0,10*ROW('Sanitation Data'!G166))="","",OFFSET('Sanitation Data'!$G$28,0,10*ROW('Sanitation Data'!G166)))</f>
        <v/>
      </c>
      <c r="DA172" s="392" t="str">
        <f ca="1">+IF(OFFSET('Sanitation Data'!$G$29,0,10*ROW('Sanitation Data'!G166))="","",OFFSET('Sanitation Data'!$G$29,0,10*ROW('Sanitation Data'!G166)))</f>
        <v/>
      </c>
      <c r="DB172" s="392" t="str">
        <f ca="1">+IF(OFFSET('Sanitation Data'!$G$30,0,10*ROW('Sanitation Data'!G166))="","",OFFSET('Sanitation Data'!$G$30,0,10*ROW('Sanitation Data'!G166)))</f>
        <v/>
      </c>
      <c r="DC172" s="392" t="str">
        <f ca="1">+IF(OFFSET('Sanitation Data'!$G$31,0,10*ROW('Sanitation Data'!G166))="","",OFFSET('Sanitation Data'!$G$31,0,10*ROW('Sanitation Data'!G166)))</f>
        <v/>
      </c>
      <c r="DD172" s="392" t="str">
        <f ca="1">+IF(OFFSET('Sanitation Data'!$G$32,0,10*ROW('Sanitation Data'!G166))="","",OFFSET('Sanitation Data'!$G$32,0,10*ROW('Sanitation Data'!G166)))</f>
        <v/>
      </c>
      <c r="DE172" s="392" t="str">
        <f ca="1">+IF(OFFSET('Sanitation Data'!$H$28,0,10*ROW('Sanitation Data'!H166))="","",OFFSET('Sanitation Data'!$H$28,0,10*ROW('Sanitation Data'!H166)))</f>
        <v/>
      </c>
      <c r="DF172" s="392" t="str">
        <f ca="1">+IF(OFFSET('Sanitation Data'!$H$29,0,10*ROW('Sanitation Data'!H166))="","",OFFSET('Sanitation Data'!$H$29,0,10*ROW('Sanitation Data'!H166)))</f>
        <v/>
      </c>
      <c r="DG172" s="392" t="str">
        <f ca="1">+IF(OFFSET('Sanitation Data'!$H$30,0,10*ROW('Sanitation Data'!H166))="","",OFFSET('Sanitation Data'!$H$30,0,10*ROW('Sanitation Data'!H166)))</f>
        <v/>
      </c>
      <c r="DH172" s="392" t="str">
        <f ca="1">+IF(OFFSET('Sanitation Data'!$H$31,0,10*ROW('Sanitation Data'!H166))="","",OFFSET('Sanitation Data'!$H$31,0,10*ROW('Sanitation Data'!H166)))</f>
        <v/>
      </c>
      <c r="DI172" s="392" t="str">
        <f ca="1">+IF(OFFSET('Sanitation Data'!$H$32,0,10*ROW('Sanitation Data'!H166))="","",OFFSET('Sanitation Data'!$H$32,0,10*ROW('Sanitation Data'!H166)))</f>
        <v/>
      </c>
      <c r="DJ172" s="392" t="str">
        <f ca="1">+IF(OFFSET('Sanitation Data'!$I$28,0,10*ROW('Sanitation Data'!I166))="","",OFFSET('Sanitation Data'!$I$28,0,10*ROW('Sanitation Data'!I166)))</f>
        <v/>
      </c>
      <c r="DK172" s="392" t="str">
        <f ca="1">+IF(OFFSET('Sanitation Data'!$I$29,0,10*ROW('Sanitation Data'!I166))="","",OFFSET('Sanitation Data'!$I$29,0,10*ROW('Sanitation Data'!I166)))</f>
        <v/>
      </c>
      <c r="DL172" s="392" t="str">
        <f ca="1">+IF(OFFSET('Sanitation Data'!$I$30,0,10*ROW('Sanitation Data'!I166))="","",OFFSET('Sanitation Data'!$I$30,0,10*ROW('Sanitation Data'!I166)))</f>
        <v/>
      </c>
      <c r="DM172" s="392" t="str">
        <f ca="1">+IF(OFFSET('Sanitation Data'!$I$31,0,10*ROW('Sanitation Data'!I166))="","",OFFSET('Sanitation Data'!$I$31,0,10*ROW('Sanitation Data'!I166)))</f>
        <v/>
      </c>
      <c r="DN172" s="392" t="str">
        <f ca="1">+IF(OFFSET('Sanitation Data'!$I$32,0,10*ROW('Sanitation Data'!I166))="","",OFFSET('Sanitation Data'!$I$32,0,10*ROW('Sanitation Data'!I166)))</f>
        <v/>
      </c>
      <c r="DO172" s="392" t="str">
        <f ca="1">+IF(OFFSET('Hygiene Data'!$D$11,0,10*ROW('Hygiene Data'!D166))="","",OFFSET('Hygiene Data'!$D$11,0,10*ROW('Hygiene Data'!D166)))</f>
        <v/>
      </c>
      <c r="DP172" s="392" t="str">
        <f ca="1">+IF(OFFSET('Hygiene Data'!$D$12,0,10*ROW('Hygiene Data'!D166))="","",OFFSET('Hygiene Data'!$D$12,0,10*ROW('Hygiene Data'!D166)))</f>
        <v/>
      </c>
      <c r="DQ172" s="392" t="str">
        <f ca="1">+IF(OFFSET('Hygiene Data'!$D$13,0,10*ROW('Hygiene Data'!D166))="","",OFFSET('Hygiene Data'!$D$13,0,10*ROW('Hygiene Data'!D166)))</f>
        <v/>
      </c>
      <c r="DR172" s="392" t="str">
        <f ca="1">+IF(OFFSET('Hygiene Data'!$E$11,0,10*ROW('Hygiene Data'!E166))="","",OFFSET('Hygiene Data'!$E$11,0,10*ROW('Hygiene Data'!E166)))</f>
        <v/>
      </c>
      <c r="DS172" s="392" t="str">
        <f ca="1">+IF(OFFSET('Hygiene Data'!$E$12,0,10*ROW('Hygiene Data'!E166))="","",OFFSET('Hygiene Data'!$E$12,0,10*ROW('Hygiene Data'!E166)))</f>
        <v/>
      </c>
      <c r="DT172" s="392" t="str">
        <f ca="1">+IF(OFFSET('Hygiene Data'!$E$13,0,10*ROW('Hygiene Data'!E166))="","",OFFSET('Hygiene Data'!$E$13,0,10*ROW('Hygiene Data'!E166)))</f>
        <v/>
      </c>
      <c r="DU172" s="392" t="str">
        <f ca="1">+IF(OFFSET('Hygiene Data'!$F$11,0,10*ROW('Hygiene Data'!F166))="","",OFFSET('Hygiene Data'!$F$11,0,10*ROW('Hygiene Data'!F166)))</f>
        <v/>
      </c>
      <c r="DV172" s="392" t="str">
        <f ca="1">+IF(OFFSET('Hygiene Data'!$F$12,0,10*ROW('Hygiene Data'!F166))="","",OFFSET('Hygiene Data'!$F$12,0,10*ROW('Hygiene Data'!F166)))</f>
        <v/>
      </c>
      <c r="DW172" s="392" t="str">
        <f ca="1">+IF(OFFSET('Hygiene Data'!$F$13,0,10*ROW('Hygiene Data'!F166))="","",OFFSET('Hygiene Data'!$F$13,0,10*ROW('Hygiene Data'!F166)))</f>
        <v/>
      </c>
      <c r="DX172" s="392" t="str">
        <f ca="1">+IF(OFFSET('Hygiene Data'!$G$11,0,10*ROW('Hygiene Data'!G166))="","",OFFSET('Hygiene Data'!$G$11,0,10*ROW('Hygiene Data'!G166)))</f>
        <v/>
      </c>
      <c r="DY172" s="392" t="str">
        <f ca="1">+IF(OFFSET('Hygiene Data'!$G$12,0,10*ROW('Hygiene Data'!G166))="","",OFFSET('Hygiene Data'!$G$12,0,10*ROW('Hygiene Data'!G166)))</f>
        <v/>
      </c>
      <c r="DZ172" s="392" t="str">
        <f ca="1">+IF(OFFSET('Hygiene Data'!$G$13,0,10*ROW('Hygiene Data'!G166))="","",OFFSET('Hygiene Data'!$G$13,0,10*ROW('Hygiene Data'!G166)))</f>
        <v/>
      </c>
      <c r="EA172" s="392" t="str">
        <f ca="1">+IF(OFFSET('Hygiene Data'!$H$11,0,10*ROW('Hygiene Data'!H166))="","",OFFSET('Hygiene Data'!$H$11,0,10*ROW('Hygiene Data'!H166)))</f>
        <v/>
      </c>
      <c r="EB172" s="392" t="str">
        <f ca="1">+IF(OFFSET('Hygiene Data'!$H$12,0,10*ROW('Hygiene Data'!H166))="","",OFFSET('Hygiene Data'!$H$12,0,10*ROW('Hygiene Data'!H166)))</f>
        <v/>
      </c>
      <c r="EC172" s="392" t="str">
        <f ca="1">+IF(OFFSET('Hygiene Data'!$H$13,0,10*ROW('Hygiene Data'!H166))="","",OFFSET('Hygiene Data'!$H$13,0,10*ROW('Hygiene Data'!H166)))</f>
        <v/>
      </c>
      <c r="ED172" s="392" t="str">
        <f ca="1">+IF(OFFSET('Hygiene Data'!$I$11,0,10*ROW('Hygiene Data'!I166))="","",OFFSET('Hygiene Data'!$I$11,0,10*ROW('Hygiene Data'!I166)))</f>
        <v/>
      </c>
      <c r="EE172" s="392" t="str">
        <f ca="1">+IF(OFFSET('Hygiene Data'!$I$12,0,10*ROW('Hygiene Data'!I166))="","",OFFSET('Hygiene Data'!$I$12,0,10*ROW('Hygiene Data'!I166)))</f>
        <v/>
      </c>
      <c r="EF172" s="392" t="str">
        <f ca="1">+IF(OFFSET('Hygiene Data'!$I$13,0,10*ROW('Hygiene Data'!I166))="","",OFFSET('Hygiene Data'!$I$13,0,10*ROW('Hygiene Data'!I166)))</f>
        <v/>
      </c>
    </row>
    <row r="173" spans="1:136" x14ac:dyDescent="0.25">
      <c r="A173" s="501" t="str">
        <f ca="1">+IF(OFFSET('Water Data'!$B$2,0,10*ROW('Water Data'!E167))="","",OFFSET('Water Data'!$B$2,0,10*ROW('Water Data'!E167)))</f>
        <v/>
      </c>
      <c r="B173" s="50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8" t="str">
        <f t="shared" ca="1" si="2"/>
        <v/>
      </c>
      <c r="D173" s="52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2" t="str">
        <f ca="1">+IF(OFFSET('Water Data'!$D$27,0,10*ROW('Water Data'!D167))="","",OFFSET('Water Data'!$D$27,0,10*ROW('Water Data'!D167)))</f>
        <v/>
      </c>
      <c r="BT173" s="392" t="str">
        <f ca="1">+IF(OFFSET('Water Data'!$D$28,0,10*ROW('Water Data'!D167))="","",OFFSET('Water Data'!$D$28,0,10*ROW('Water Data'!D167)))</f>
        <v/>
      </c>
      <c r="BU173" s="392" t="str">
        <f ca="1">+IF(OFFSET('Water Data'!$D$29,0,10*ROW('Water Data'!D167))="","",OFFSET('Water Data'!$D$29,0,10*ROW('Water Data'!D167)))</f>
        <v/>
      </c>
      <c r="BV173" s="392" t="str">
        <f ca="1">+IF(OFFSET('Water Data'!$E$27,0,10*ROW('Water Data'!E167))="","",OFFSET('Water Data'!$E$27,0,10*ROW('Water Data'!E167)))</f>
        <v/>
      </c>
      <c r="BW173" s="392" t="str">
        <f ca="1">+IF(OFFSET('Water Data'!$E$28,0,10*ROW('Water Data'!E167))="","",OFFSET('Water Data'!$E$28,0,10*ROW('Water Data'!E167)))</f>
        <v/>
      </c>
      <c r="BX173" s="392" t="str">
        <f ca="1">+IF(OFFSET('Water Data'!$E$29,0,10*ROW('Water Data'!E167))="","",OFFSET('Water Data'!$E$29,0,10*ROW('Water Data'!E167)))</f>
        <v/>
      </c>
      <c r="BY173" s="392" t="str">
        <f ca="1">+IF(OFFSET('Water Data'!$F$27,0,10*ROW('Water Data'!F167))="","",OFFSET('Water Data'!$F$27,0,10*ROW('Water Data'!F167)))</f>
        <v/>
      </c>
      <c r="BZ173" s="392" t="str">
        <f ca="1">+IF(OFFSET('Water Data'!$F$28,0,10*ROW('Water Data'!F167))="","",OFFSET('Water Data'!$F$28,0,10*ROW('Water Data'!F167)))</f>
        <v/>
      </c>
      <c r="CA173" s="392" t="str">
        <f ca="1">+IF(OFFSET('Water Data'!$F$29,0,10*ROW('Water Data'!F167))="","",OFFSET('Water Data'!$F$29,0,10*ROW('Water Data'!F167)))</f>
        <v/>
      </c>
      <c r="CB173" s="392" t="str">
        <f ca="1">+IF(OFFSET('Water Data'!$G$27,0,10*ROW('Water Data'!G167))="","",OFFSET('Water Data'!$G$27,0,10*ROW('Water Data'!G167)))</f>
        <v/>
      </c>
      <c r="CC173" s="392" t="str">
        <f ca="1">+IF(OFFSET('Water Data'!$G$28,0,10*ROW('Water Data'!G167))="","",OFFSET('Water Data'!$G$28,0,10*ROW('Water Data'!G167)))</f>
        <v/>
      </c>
      <c r="CD173" s="392" t="str">
        <f ca="1">+IF(OFFSET('Water Data'!$G$29,0,10*ROW('Water Data'!G167))="","",OFFSET('Water Data'!$G$29,0,10*ROW('Water Data'!G167)))</f>
        <v/>
      </c>
      <c r="CE173" s="392" t="str">
        <f ca="1">+IF(OFFSET('Water Data'!$H$27,0,10*ROW('Water Data'!H167))="","",OFFSET('Water Data'!$H$27,0,10*ROW('Water Data'!H167)))</f>
        <v/>
      </c>
      <c r="CF173" s="392" t="str">
        <f ca="1">+IF(OFFSET('Water Data'!$H$28,0,10*ROW('Water Data'!H167))="","",OFFSET('Water Data'!$H$28,0,10*ROW('Water Data'!H167)))</f>
        <v/>
      </c>
      <c r="CG173" s="392" t="str">
        <f ca="1">+IF(OFFSET('Water Data'!$H$29,0,10*ROW('Water Data'!H167))="","",OFFSET('Water Data'!$H$29,0,10*ROW('Water Data'!H167)))</f>
        <v/>
      </c>
      <c r="CH173" s="392" t="str">
        <f ca="1">+IF(OFFSET('Water Data'!$I$27,0,10*ROW('Water Data'!I167))="","",OFFSET('Water Data'!$I$27,0,10*ROW('Water Data'!I167)))</f>
        <v/>
      </c>
      <c r="CI173" s="392" t="str">
        <f ca="1">+IF(OFFSET('Water Data'!$I$28,0,10*ROW('Water Data'!I167))="","",OFFSET('Water Data'!$I$28,0,10*ROW('Water Data'!I167)))</f>
        <v/>
      </c>
      <c r="CJ173" s="392" t="str">
        <f ca="1">+IF(OFFSET('Water Data'!$I$29,0,10*ROW('Water Data'!I167))="","",OFFSET('Water Data'!$I$29,0,10*ROW('Water Data'!I167)))</f>
        <v/>
      </c>
      <c r="CK173" s="392" t="str">
        <f ca="1">+IF(OFFSET('Sanitation Data'!$D$28,0,10*ROW('Sanitation Data'!D167))="","",OFFSET('Sanitation Data'!$D$28,0,10*ROW('Sanitation Data'!D167)))</f>
        <v/>
      </c>
      <c r="CL173" s="392" t="str">
        <f ca="1">+IF(OFFSET('Sanitation Data'!$D$29,0,10*ROW('Sanitation Data'!D167))="","",OFFSET('Sanitation Data'!$D$29,0,10*ROW('Sanitation Data'!D167)))</f>
        <v/>
      </c>
      <c r="CM173" s="392" t="str">
        <f ca="1">+IF(OFFSET('Sanitation Data'!$D$30,0,10*ROW('Sanitation Data'!D167))="","",OFFSET('Sanitation Data'!$D$30,0,10*ROW('Sanitation Data'!D167)))</f>
        <v/>
      </c>
      <c r="CN173" s="392" t="str">
        <f ca="1">+IF(OFFSET('Sanitation Data'!$D$31,0,10*ROW('Sanitation Data'!D167))="","",OFFSET('Sanitation Data'!$D$31,0,10*ROW('Sanitation Data'!D167)))</f>
        <v/>
      </c>
      <c r="CO173" s="392" t="str">
        <f ca="1">+IF(OFFSET('Sanitation Data'!$D$32,0,10*ROW('Sanitation Data'!D167))="","",OFFSET('Sanitation Data'!$D$32,0,10*ROW('Sanitation Data'!D167)))</f>
        <v/>
      </c>
      <c r="CP173" s="392" t="str">
        <f ca="1">+IF(OFFSET('Sanitation Data'!$E$28,0,10*ROW('Sanitation Data'!E167))="","",OFFSET('Sanitation Data'!$E$28,0,10*ROW('Sanitation Data'!E167)))</f>
        <v/>
      </c>
      <c r="CQ173" s="392" t="str">
        <f ca="1">+IF(OFFSET('Sanitation Data'!$E$29,0,10*ROW('Sanitation Data'!E167))="","",OFFSET('Sanitation Data'!$E$29,0,10*ROW('Sanitation Data'!E167)))</f>
        <v/>
      </c>
      <c r="CR173" s="392" t="str">
        <f ca="1">+IF(OFFSET('Sanitation Data'!$E$30,0,10*ROW('Sanitation Data'!E167))="","",OFFSET('Sanitation Data'!$E$30,0,10*ROW('Sanitation Data'!E167)))</f>
        <v/>
      </c>
      <c r="CS173" s="392" t="str">
        <f ca="1">+IF(OFFSET('Sanitation Data'!$E$31,0,10*ROW('Sanitation Data'!E167))="","",OFFSET('Sanitation Data'!$E$31,0,10*ROW('Sanitation Data'!E167)))</f>
        <v/>
      </c>
      <c r="CT173" s="392" t="str">
        <f ca="1">+IF(OFFSET('Sanitation Data'!$E$32,0,10*ROW('Sanitation Data'!E167))="","",OFFSET('Sanitation Data'!$E$32,0,10*ROW('Sanitation Data'!E167)))</f>
        <v/>
      </c>
      <c r="CU173" s="392" t="str">
        <f ca="1">+IF(OFFSET('Sanitation Data'!$F$28,0,10*ROW('Sanitation Data'!F167))="","",OFFSET('Sanitation Data'!$F$28,0,10*ROW('Sanitation Data'!F167)))</f>
        <v/>
      </c>
      <c r="CV173" s="392" t="str">
        <f ca="1">+IF(OFFSET('Sanitation Data'!$F$29,0,10*ROW('Sanitation Data'!F167))="","",OFFSET('Sanitation Data'!$F$29,0,10*ROW('Sanitation Data'!F167)))</f>
        <v/>
      </c>
      <c r="CW173" s="392" t="str">
        <f ca="1">+IF(OFFSET('Sanitation Data'!$F$30,0,10*ROW('Sanitation Data'!F167))="","",OFFSET('Sanitation Data'!$F$30,0,10*ROW('Sanitation Data'!F167)))</f>
        <v/>
      </c>
      <c r="CX173" s="392" t="str">
        <f ca="1">+IF(OFFSET('Sanitation Data'!$F$31,0,10*ROW('Sanitation Data'!F167))="","",OFFSET('Sanitation Data'!$F$31,0,10*ROW('Sanitation Data'!F167)))</f>
        <v/>
      </c>
      <c r="CY173" s="392" t="str">
        <f ca="1">+IF(OFFSET('Sanitation Data'!$F$32,0,10*ROW('Sanitation Data'!F167))="","",OFFSET('Sanitation Data'!$F$32,0,10*ROW('Sanitation Data'!F167)))</f>
        <v/>
      </c>
      <c r="CZ173" s="392" t="str">
        <f ca="1">+IF(OFFSET('Sanitation Data'!$G$28,0,10*ROW('Sanitation Data'!G167))="","",OFFSET('Sanitation Data'!$G$28,0,10*ROW('Sanitation Data'!G167)))</f>
        <v/>
      </c>
      <c r="DA173" s="392" t="str">
        <f ca="1">+IF(OFFSET('Sanitation Data'!$G$29,0,10*ROW('Sanitation Data'!G167))="","",OFFSET('Sanitation Data'!$G$29,0,10*ROW('Sanitation Data'!G167)))</f>
        <v/>
      </c>
      <c r="DB173" s="392" t="str">
        <f ca="1">+IF(OFFSET('Sanitation Data'!$G$30,0,10*ROW('Sanitation Data'!G167))="","",OFFSET('Sanitation Data'!$G$30,0,10*ROW('Sanitation Data'!G167)))</f>
        <v/>
      </c>
      <c r="DC173" s="392" t="str">
        <f ca="1">+IF(OFFSET('Sanitation Data'!$G$31,0,10*ROW('Sanitation Data'!G167))="","",OFFSET('Sanitation Data'!$G$31,0,10*ROW('Sanitation Data'!G167)))</f>
        <v/>
      </c>
      <c r="DD173" s="392" t="str">
        <f ca="1">+IF(OFFSET('Sanitation Data'!$G$32,0,10*ROW('Sanitation Data'!G167))="","",OFFSET('Sanitation Data'!$G$32,0,10*ROW('Sanitation Data'!G167)))</f>
        <v/>
      </c>
      <c r="DE173" s="392" t="str">
        <f ca="1">+IF(OFFSET('Sanitation Data'!$H$28,0,10*ROW('Sanitation Data'!H167))="","",OFFSET('Sanitation Data'!$H$28,0,10*ROW('Sanitation Data'!H167)))</f>
        <v/>
      </c>
      <c r="DF173" s="392" t="str">
        <f ca="1">+IF(OFFSET('Sanitation Data'!$H$29,0,10*ROW('Sanitation Data'!H167))="","",OFFSET('Sanitation Data'!$H$29,0,10*ROW('Sanitation Data'!H167)))</f>
        <v/>
      </c>
      <c r="DG173" s="392" t="str">
        <f ca="1">+IF(OFFSET('Sanitation Data'!$H$30,0,10*ROW('Sanitation Data'!H167))="","",OFFSET('Sanitation Data'!$H$30,0,10*ROW('Sanitation Data'!H167)))</f>
        <v/>
      </c>
      <c r="DH173" s="392" t="str">
        <f ca="1">+IF(OFFSET('Sanitation Data'!$H$31,0,10*ROW('Sanitation Data'!H167))="","",OFFSET('Sanitation Data'!$H$31,0,10*ROW('Sanitation Data'!H167)))</f>
        <v/>
      </c>
      <c r="DI173" s="392" t="str">
        <f ca="1">+IF(OFFSET('Sanitation Data'!$H$32,0,10*ROW('Sanitation Data'!H167))="","",OFFSET('Sanitation Data'!$H$32,0,10*ROW('Sanitation Data'!H167)))</f>
        <v/>
      </c>
      <c r="DJ173" s="392" t="str">
        <f ca="1">+IF(OFFSET('Sanitation Data'!$I$28,0,10*ROW('Sanitation Data'!I167))="","",OFFSET('Sanitation Data'!$I$28,0,10*ROW('Sanitation Data'!I167)))</f>
        <v/>
      </c>
      <c r="DK173" s="392" t="str">
        <f ca="1">+IF(OFFSET('Sanitation Data'!$I$29,0,10*ROW('Sanitation Data'!I167))="","",OFFSET('Sanitation Data'!$I$29,0,10*ROW('Sanitation Data'!I167)))</f>
        <v/>
      </c>
      <c r="DL173" s="392" t="str">
        <f ca="1">+IF(OFFSET('Sanitation Data'!$I$30,0,10*ROW('Sanitation Data'!I167))="","",OFFSET('Sanitation Data'!$I$30,0,10*ROW('Sanitation Data'!I167)))</f>
        <v/>
      </c>
      <c r="DM173" s="392" t="str">
        <f ca="1">+IF(OFFSET('Sanitation Data'!$I$31,0,10*ROW('Sanitation Data'!I167))="","",OFFSET('Sanitation Data'!$I$31,0,10*ROW('Sanitation Data'!I167)))</f>
        <v/>
      </c>
      <c r="DN173" s="392" t="str">
        <f ca="1">+IF(OFFSET('Sanitation Data'!$I$32,0,10*ROW('Sanitation Data'!I167))="","",OFFSET('Sanitation Data'!$I$32,0,10*ROW('Sanitation Data'!I167)))</f>
        <v/>
      </c>
      <c r="DO173" s="392" t="str">
        <f ca="1">+IF(OFFSET('Hygiene Data'!$D$11,0,10*ROW('Hygiene Data'!D167))="","",OFFSET('Hygiene Data'!$D$11,0,10*ROW('Hygiene Data'!D167)))</f>
        <v/>
      </c>
      <c r="DP173" s="392" t="str">
        <f ca="1">+IF(OFFSET('Hygiene Data'!$D$12,0,10*ROW('Hygiene Data'!D167))="","",OFFSET('Hygiene Data'!$D$12,0,10*ROW('Hygiene Data'!D167)))</f>
        <v/>
      </c>
      <c r="DQ173" s="392" t="str">
        <f ca="1">+IF(OFFSET('Hygiene Data'!$D$13,0,10*ROW('Hygiene Data'!D167))="","",OFFSET('Hygiene Data'!$D$13,0,10*ROW('Hygiene Data'!D167)))</f>
        <v/>
      </c>
      <c r="DR173" s="392" t="str">
        <f ca="1">+IF(OFFSET('Hygiene Data'!$E$11,0,10*ROW('Hygiene Data'!E167))="","",OFFSET('Hygiene Data'!$E$11,0,10*ROW('Hygiene Data'!E167)))</f>
        <v/>
      </c>
      <c r="DS173" s="392" t="str">
        <f ca="1">+IF(OFFSET('Hygiene Data'!$E$12,0,10*ROW('Hygiene Data'!E167))="","",OFFSET('Hygiene Data'!$E$12,0,10*ROW('Hygiene Data'!E167)))</f>
        <v/>
      </c>
      <c r="DT173" s="392" t="str">
        <f ca="1">+IF(OFFSET('Hygiene Data'!$E$13,0,10*ROW('Hygiene Data'!E167))="","",OFFSET('Hygiene Data'!$E$13,0,10*ROW('Hygiene Data'!E167)))</f>
        <v/>
      </c>
      <c r="DU173" s="392" t="str">
        <f ca="1">+IF(OFFSET('Hygiene Data'!$F$11,0,10*ROW('Hygiene Data'!F167))="","",OFFSET('Hygiene Data'!$F$11,0,10*ROW('Hygiene Data'!F167)))</f>
        <v/>
      </c>
      <c r="DV173" s="392" t="str">
        <f ca="1">+IF(OFFSET('Hygiene Data'!$F$12,0,10*ROW('Hygiene Data'!F167))="","",OFFSET('Hygiene Data'!$F$12,0,10*ROW('Hygiene Data'!F167)))</f>
        <v/>
      </c>
      <c r="DW173" s="392" t="str">
        <f ca="1">+IF(OFFSET('Hygiene Data'!$F$13,0,10*ROW('Hygiene Data'!F167))="","",OFFSET('Hygiene Data'!$F$13,0,10*ROW('Hygiene Data'!F167)))</f>
        <v/>
      </c>
      <c r="DX173" s="392" t="str">
        <f ca="1">+IF(OFFSET('Hygiene Data'!$G$11,0,10*ROW('Hygiene Data'!G167))="","",OFFSET('Hygiene Data'!$G$11,0,10*ROW('Hygiene Data'!G167)))</f>
        <v/>
      </c>
      <c r="DY173" s="392" t="str">
        <f ca="1">+IF(OFFSET('Hygiene Data'!$G$12,0,10*ROW('Hygiene Data'!G167))="","",OFFSET('Hygiene Data'!$G$12,0,10*ROW('Hygiene Data'!G167)))</f>
        <v/>
      </c>
      <c r="DZ173" s="392" t="str">
        <f ca="1">+IF(OFFSET('Hygiene Data'!$G$13,0,10*ROW('Hygiene Data'!G167))="","",OFFSET('Hygiene Data'!$G$13,0,10*ROW('Hygiene Data'!G167)))</f>
        <v/>
      </c>
      <c r="EA173" s="392" t="str">
        <f ca="1">+IF(OFFSET('Hygiene Data'!$H$11,0,10*ROW('Hygiene Data'!H167))="","",OFFSET('Hygiene Data'!$H$11,0,10*ROW('Hygiene Data'!H167)))</f>
        <v/>
      </c>
      <c r="EB173" s="392" t="str">
        <f ca="1">+IF(OFFSET('Hygiene Data'!$H$12,0,10*ROW('Hygiene Data'!H167))="","",OFFSET('Hygiene Data'!$H$12,0,10*ROW('Hygiene Data'!H167)))</f>
        <v/>
      </c>
      <c r="EC173" s="392" t="str">
        <f ca="1">+IF(OFFSET('Hygiene Data'!$H$13,0,10*ROW('Hygiene Data'!H167))="","",OFFSET('Hygiene Data'!$H$13,0,10*ROW('Hygiene Data'!H167)))</f>
        <v/>
      </c>
      <c r="ED173" s="392" t="str">
        <f ca="1">+IF(OFFSET('Hygiene Data'!$I$11,0,10*ROW('Hygiene Data'!I167))="","",OFFSET('Hygiene Data'!$I$11,0,10*ROW('Hygiene Data'!I167)))</f>
        <v/>
      </c>
      <c r="EE173" s="392" t="str">
        <f ca="1">+IF(OFFSET('Hygiene Data'!$I$12,0,10*ROW('Hygiene Data'!I167))="","",OFFSET('Hygiene Data'!$I$12,0,10*ROW('Hygiene Data'!I167)))</f>
        <v/>
      </c>
      <c r="EF173" s="392" t="str">
        <f ca="1">+IF(OFFSET('Hygiene Data'!$I$13,0,10*ROW('Hygiene Data'!I167))="","",OFFSET('Hygiene Data'!$I$13,0,10*ROW('Hygiene Data'!I167)))</f>
        <v/>
      </c>
    </row>
    <row r="174" spans="1:136" x14ac:dyDescent="0.25">
      <c r="A174" s="501" t="str">
        <f ca="1">+IF(OFFSET('Water Data'!$B$2,0,10*ROW('Water Data'!E168))="","",OFFSET('Water Data'!$B$2,0,10*ROW('Water Data'!E168)))</f>
        <v/>
      </c>
      <c r="B174" s="50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8" t="str">
        <f t="shared" ca="1" si="2"/>
        <v/>
      </c>
      <c r="D174" s="52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2" t="str">
        <f ca="1">+IF(OFFSET('Water Data'!$D$27,0,10*ROW('Water Data'!D168))="","",OFFSET('Water Data'!$D$27,0,10*ROW('Water Data'!D168)))</f>
        <v/>
      </c>
      <c r="BT174" s="392" t="str">
        <f ca="1">+IF(OFFSET('Water Data'!$D$28,0,10*ROW('Water Data'!D168))="","",OFFSET('Water Data'!$D$28,0,10*ROW('Water Data'!D168)))</f>
        <v/>
      </c>
      <c r="BU174" s="392" t="str">
        <f ca="1">+IF(OFFSET('Water Data'!$D$29,0,10*ROW('Water Data'!D168))="","",OFFSET('Water Data'!$D$29,0,10*ROW('Water Data'!D168)))</f>
        <v/>
      </c>
      <c r="BV174" s="392" t="str">
        <f ca="1">+IF(OFFSET('Water Data'!$E$27,0,10*ROW('Water Data'!E168))="","",OFFSET('Water Data'!$E$27,0,10*ROW('Water Data'!E168)))</f>
        <v/>
      </c>
      <c r="BW174" s="392" t="str">
        <f ca="1">+IF(OFFSET('Water Data'!$E$28,0,10*ROW('Water Data'!E168))="","",OFFSET('Water Data'!$E$28,0,10*ROW('Water Data'!E168)))</f>
        <v/>
      </c>
      <c r="BX174" s="392" t="str">
        <f ca="1">+IF(OFFSET('Water Data'!$E$29,0,10*ROW('Water Data'!E168))="","",OFFSET('Water Data'!$E$29,0,10*ROW('Water Data'!E168)))</f>
        <v/>
      </c>
      <c r="BY174" s="392" t="str">
        <f ca="1">+IF(OFFSET('Water Data'!$F$27,0,10*ROW('Water Data'!F168))="","",OFFSET('Water Data'!$F$27,0,10*ROW('Water Data'!F168)))</f>
        <v/>
      </c>
      <c r="BZ174" s="392" t="str">
        <f ca="1">+IF(OFFSET('Water Data'!$F$28,0,10*ROW('Water Data'!F168))="","",OFFSET('Water Data'!$F$28,0,10*ROW('Water Data'!F168)))</f>
        <v/>
      </c>
      <c r="CA174" s="392" t="str">
        <f ca="1">+IF(OFFSET('Water Data'!$F$29,0,10*ROW('Water Data'!F168))="","",OFFSET('Water Data'!$F$29,0,10*ROW('Water Data'!F168)))</f>
        <v/>
      </c>
      <c r="CB174" s="392" t="str">
        <f ca="1">+IF(OFFSET('Water Data'!$G$27,0,10*ROW('Water Data'!G168))="","",OFFSET('Water Data'!$G$27,0,10*ROW('Water Data'!G168)))</f>
        <v/>
      </c>
      <c r="CC174" s="392" t="str">
        <f ca="1">+IF(OFFSET('Water Data'!$G$28,0,10*ROW('Water Data'!G168))="","",OFFSET('Water Data'!$G$28,0,10*ROW('Water Data'!G168)))</f>
        <v/>
      </c>
      <c r="CD174" s="392" t="str">
        <f ca="1">+IF(OFFSET('Water Data'!$G$29,0,10*ROW('Water Data'!G168))="","",OFFSET('Water Data'!$G$29,0,10*ROW('Water Data'!G168)))</f>
        <v/>
      </c>
      <c r="CE174" s="392" t="str">
        <f ca="1">+IF(OFFSET('Water Data'!$H$27,0,10*ROW('Water Data'!H168))="","",OFFSET('Water Data'!$H$27,0,10*ROW('Water Data'!H168)))</f>
        <v/>
      </c>
      <c r="CF174" s="392" t="str">
        <f ca="1">+IF(OFFSET('Water Data'!$H$28,0,10*ROW('Water Data'!H168))="","",OFFSET('Water Data'!$H$28,0,10*ROW('Water Data'!H168)))</f>
        <v/>
      </c>
      <c r="CG174" s="392" t="str">
        <f ca="1">+IF(OFFSET('Water Data'!$H$29,0,10*ROW('Water Data'!H168))="","",OFFSET('Water Data'!$H$29,0,10*ROW('Water Data'!H168)))</f>
        <v/>
      </c>
      <c r="CH174" s="392" t="str">
        <f ca="1">+IF(OFFSET('Water Data'!$I$27,0,10*ROW('Water Data'!I168))="","",OFFSET('Water Data'!$I$27,0,10*ROW('Water Data'!I168)))</f>
        <v/>
      </c>
      <c r="CI174" s="392" t="str">
        <f ca="1">+IF(OFFSET('Water Data'!$I$28,0,10*ROW('Water Data'!I168))="","",OFFSET('Water Data'!$I$28,0,10*ROW('Water Data'!I168)))</f>
        <v/>
      </c>
      <c r="CJ174" s="392" t="str">
        <f ca="1">+IF(OFFSET('Water Data'!$I$29,0,10*ROW('Water Data'!I168))="","",OFFSET('Water Data'!$I$29,0,10*ROW('Water Data'!I168)))</f>
        <v/>
      </c>
      <c r="CK174" s="392" t="str">
        <f ca="1">+IF(OFFSET('Sanitation Data'!$D$28,0,10*ROW('Sanitation Data'!D168))="","",OFFSET('Sanitation Data'!$D$28,0,10*ROW('Sanitation Data'!D168)))</f>
        <v/>
      </c>
      <c r="CL174" s="392" t="str">
        <f ca="1">+IF(OFFSET('Sanitation Data'!$D$29,0,10*ROW('Sanitation Data'!D168))="","",OFFSET('Sanitation Data'!$D$29,0,10*ROW('Sanitation Data'!D168)))</f>
        <v/>
      </c>
      <c r="CM174" s="392" t="str">
        <f ca="1">+IF(OFFSET('Sanitation Data'!$D$30,0,10*ROW('Sanitation Data'!D168))="","",OFFSET('Sanitation Data'!$D$30,0,10*ROW('Sanitation Data'!D168)))</f>
        <v/>
      </c>
      <c r="CN174" s="392" t="str">
        <f ca="1">+IF(OFFSET('Sanitation Data'!$D$31,0,10*ROW('Sanitation Data'!D168))="","",OFFSET('Sanitation Data'!$D$31,0,10*ROW('Sanitation Data'!D168)))</f>
        <v/>
      </c>
      <c r="CO174" s="392" t="str">
        <f ca="1">+IF(OFFSET('Sanitation Data'!$D$32,0,10*ROW('Sanitation Data'!D168))="","",OFFSET('Sanitation Data'!$D$32,0,10*ROW('Sanitation Data'!D168)))</f>
        <v/>
      </c>
      <c r="CP174" s="392" t="str">
        <f ca="1">+IF(OFFSET('Sanitation Data'!$E$28,0,10*ROW('Sanitation Data'!E168))="","",OFFSET('Sanitation Data'!$E$28,0,10*ROW('Sanitation Data'!E168)))</f>
        <v/>
      </c>
      <c r="CQ174" s="392" t="str">
        <f ca="1">+IF(OFFSET('Sanitation Data'!$E$29,0,10*ROW('Sanitation Data'!E168))="","",OFFSET('Sanitation Data'!$E$29,0,10*ROW('Sanitation Data'!E168)))</f>
        <v/>
      </c>
      <c r="CR174" s="392" t="str">
        <f ca="1">+IF(OFFSET('Sanitation Data'!$E$30,0,10*ROW('Sanitation Data'!E168))="","",OFFSET('Sanitation Data'!$E$30,0,10*ROW('Sanitation Data'!E168)))</f>
        <v/>
      </c>
      <c r="CS174" s="392" t="str">
        <f ca="1">+IF(OFFSET('Sanitation Data'!$E$31,0,10*ROW('Sanitation Data'!E168))="","",OFFSET('Sanitation Data'!$E$31,0,10*ROW('Sanitation Data'!E168)))</f>
        <v/>
      </c>
      <c r="CT174" s="392" t="str">
        <f ca="1">+IF(OFFSET('Sanitation Data'!$E$32,0,10*ROW('Sanitation Data'!E168))="","",OFFSET('Sanitation Data'!$E$32,0,10*ROW('Sanitation Data'!E168)))</f>
        <v/>
      </c>
      <c r="CU174" s="392" t="str">
        <f ca="1">+IF(OFFSET('Sanitation Data'!$F$28,0,10*ROW('Sanitation Data'!F168))="","",OFFSET('Sanitation Data'!$F$28,0,10*ROW('Sanitation Data'!F168)))</f>
        <v/>
      </c>
      <c r="CV174" s="392" t="str">
        <f ca="1">+IF(OFFSET('Sanitation Data'!$F$29,0,10*ROW('Sanitation Data'!F168))="","",OFFSET('Sanitation Data'!$F$29,0,10*ROW('Sanitation Data'!F168)))</f>
        <v/>
      </c>
      <c r="CW174" s="392" t="str">
        <f ca="1">+IF(OFFSET('Sanitation Data'!$F$30,0,10*ROW('Sanitation Data'!F168))="","",OFFSET('Sanitation Data'!$F$30,0,10*ROW('Sanitation Data'!F168)))</f>
        <v/>
      </c>
      <c r="CX174" s="392" t="str">
        <f ca="1">+IF(OFFSET('Sanitation Data'!$F$31,0,10*ROW('Sanitation Data'!F168))="","",OFFSET('Sanitation Data'!$F$31,0,10*ROW('Sanitation Data'!F168)))</f>
        <v/>
      </c>
      <c r="CY174" s="392" t="str">
        <f ca="1">+IF(OFFSET('Sanitation Data'!$F$32,0,10*ROW('Sanitation Data'!F168))="","",OFFSET('Sanitation Data'!$F$32,0,10*ROW('Sanitation Data'!F168)))</f>
        <v/>
      </c>
      <c r="CZ174" s="392" t="str">
        <f ca="1">+IF(OFFSET('Sanitation Data'!$G$28,0,10*ROW('Sanitation Data'!G168))="","",OFFSET('Sanitation Data'!$G$28,0,10*ROW('Sanitation Data'!G168)))</f>
        <v/>
      </c>
      <c r="DA174" s="392" t="str">
        <f ca="1">+IF(OFFSET('Sanitation Data'!$G$29,0,10*ROW('Sanitation Data'!G168))="","",OFFSET('Sanitation Data'!$G$29,0,10*ROW('Sanitation Data'!G168)))</f>
        <v/>
      </c>
      <c r="DB174" s="392" t="str">
        <f ca="1">+IF(OFFSET('Sanitation Data'!$G$30,0,10*ROW('Sanitation Data'!G168))="","",OFFSET('Sanitation Data'!$G$30,0,10*ROW('Sanitation Data'!G168)))</f>
        <v/>
      </c>
      <c r="DC174" s="392" t="str">
        <f ca="1">+IF(OFFSET('Sanitation Data'!$G$31,0,10*ROW('Sanitation Data'!G168))="","",OFFSET('Sanitation Data'!$G$31,0,10*ROW('Sanitation Data'!G168)))</f>
        <v/>
      </c>
      <c r="DD174" s="392" t="str">
        <f ca="1">+IF(OFFSET('Sanitation Data'!$G$32,0,10*ROW('Sanitation Data'!G168))="","",OFFSET('Sanitation Data'!$G$32,0,10*ROW('Sanitation Data'!G168)))</f>
        <v/>
      </c>
      <c r="DE174" s="392" t="str">
        <f ca="1">+IF(OFFSET('Sanitation Data'!$H$28,0,10*ROW('Sanitation Data'!H168))="","",OFFSET('Sanitation Data'!$H$28,0,10*ROW('Sanitation Data'!H168)))</f>
        <v/>
      </c>
      <c r="DF174" s="392" t="str">
        <f ca="1">+IF(OFFSET('Sanitation Data'!$H$29,0,10*ROW('Sanitation Data'!H168))="","",OFFSET('Sanitation Data'!$H$29,0,10*ROW('Sanitation Data'!H168)))</f>
        <v/>
      </c>
      <c r="DG174" s="392" t="str">
        <f ca="1">+IF(OFFSET('Sanitation Data'!$H$30,0,10*ROW('Sanitation Data'!H168))="","",OFFSET('Sanitation Data'!$H$30,0,10*ROW('Sanitation Data'!H168)))</f>
        <v/>
      </c>
      <c r="DH174" s="392" t="str">
        <f ca="1">+IF(OFFSET('Sanitation Data'!$H$31,0,10*ROW('Sanitation Data'!H168))="","",OFFSET('Sanitation Data'!$H$31,0,10*ROW('Sanitation Data'!H168)))</f>
        <v/>
      </c>
      <c r="DI174" s="392" t="str">
        <f ca="1">+IF(OFFSET('Sanitation Data'!$H$32,0,10*ROW('Sanitation Data'!H168))="","",OFFSET('Sanitation Data'!$H$32,0,10*ROW('Sanitation Data'!H168)))</f>
        <v/>
      </c>
      <c r="DJ174" s="392" t="str">
        <f ca="1">+IF(OFFSET('Sanitation Data'!$I$28,0,10*ROW('Sanitation Data'!I168))="","",OFFSET('Sanitation Data'!$I$28,0,10*ROW('Sanitation Data'!I168)))</f>
        <v/>
      </c>
      <c r="DK174" s="392" t="str">
        <f ca="1">+IF(OFFSET('Sanitation Data'!$I$29,0,10*ROW('Sanitation Data'!I168))="","",OFFSET('Sanitation Data'!$I$29,0,10*ROW('Sanitation Data'!I168)))</f>
        <v/>
      </c>
      <c r="DL174" s="392" t="str">
        <f ca="1">+IF(OFFSET('Sanitation Data'!$I$30,0,10*ROW('Sanitation Data'!I168))="","",OFFSET('Sanitation Data'!$I$30,0,10*ROW('Sanitation Data'!I168)))</f>
        <v/>
      </c>
      <c r="DM174" s="392" t="str">
        <f ca="1">+IF(OFFSET('Sanitation Data'!$I$31,0,10*ROW('Sanitation Data'!I168))="","",OFFSET('Sanitation Data'!$I$31,0,10*ROW('Sanitation Data'!I168)))</f>
        <v/>
      </c>
      <c r="DN174" s="392" t="str">
        <f ca="1">+IF(OFFSET('Sanitation Data'!$I$32,0,10*ROW('Sanitation Data'!I168))="","",OFFSET('Sanitation Data'!$I$32,0,10*ROW('Sanitation Data'!I168)))</f>
        <v/>
      </c>
      <c r="DO174" s="392" t="str">
        <f ca="1">+IF(OFFSET('Hygiene Data'!$D$11,0,10*ROW('Hygiene Data'!D168))="","",OFFSET('Hygiene Data'!$D$11,0,10*ROW('Hygiene Data'!D168)))</f>
        <v/>
      </c>
      <c r="DP174" s="392" t="str">
        <f ca="1">+IF(OFFSET('Hygiene Data'!$D$12,0,10*ROW('Hygiene Data'!D168))="","",OFFSET('Hygiene Data'!$D$12,0,10*ROW('Hygiene Data'!D168)))</f>
        <v/>
      </c>
      <c r="DQ174" s="392" t="str">
        <f ca="1">+IF(OFFSET('Hygiene Data'!$D$13,0,10*ROW('Hygiene Data'!D168))="","",OFFSET('Hygiene Data'!$D$13,0,10*ROW('Hygiene Data'!D168)))</f>
        <v/>
      </c>
      <c r="DR174" s="392" t="str">
        <f ca="1">+IF(OFFSET('Hygiene Data'!$E$11,0,10*ROW('Hygiene Data'!E168))="","",OFFSET('Hygiene Data'!$E$11,0,10*ROW('Hygiene Data'!E168)))</f>
        <v/>
      </c>
      <c r="DS174" s="392" t="str">
        <f ca="1">+IF(OFFSET('Hygiene Data'!$E$12,0,10*ROW('Hygiene Data'!E168))="","",OFFSET('Hygiene Data'!$E$12,0,10*ROW('Hygiene Data'!E168)))</f>
        <v/>
      </c>
      <c r="DT174" s="392" t="str">
        <f ca="1">+IF(OFFSET('Hygiene Data'!$E$13,0,10*ROW('Hygiene Data'!E168))="","",OFFSET('Hygiene Data'!$E$13,0,10*ROW('Hygiene Data'!E168)))</f>
        <v/>
      </c>
      <c r="DU174" s="392" t="str">
        <f ca="1">+IF(OFFSET('Hygiene Data'!$F$11,0,10*ROW('Hygiene Data'!F168))="","",OFFSET('Hygiene Data'!$F$11,0,10*ROW('Hygiene Data'!F168)))</f>
        <v/>
      </c>
      <c r="DV174" s="392" t="str">
        <f ca="1">+IF(OFFSET('Hygiene Data'!$F$12,0,10*ROW('Hygiene Data'!F168))="","",OFFSET('Hygiene Data'!$F$12,0,10*ROW('Hygiene Data'!F168)))</f>
        <v/>
      </c>
      <c r="DW174" s="392" t="str">
        <f ca="1">+IF(OFFSET('Hygiene Data'!$F$13,0,10*ROW('Hygiene Data'!F168))="","",OFFSET('Hygiene Data'!$F$13,0,10*ROW('Hygiene Data'!F168)))</f>
        <v/>
      </c>
      <c r="DX174" s="392" t="str">
        <f ca="1">+IF(OFFSET('Hygiene Data'!$G$11,0,10*ROW('Hygiene Data'!G168))="","",OFFSET('Hygiene Data'!$G$11,0,10*ROW('Hygiene Data'!G168)))</f>
        <v/>
      </c>
      <c r="DY174" s="392" t="str">
        <f ca="1">+IF(OFFSET('Hygiene Data'!$G$12,0,10*ROW('Hygiene Data'!G168))="","",OFFSET('Hygiene Data'!$G$12,0,10*ROW('Hygiene Data'!G168)))</f>
        <v/>
      </c>
      <c r="DZ174" s="392" t="str">
        <f ca="1">+IF(OFFSET('Hygiene Data'!$G$13,0,10*ROW('Hygiene Data'!G168))="","",OFFSET('Hygiene Data'!$G$13,0,10*ROW('Hygiene Data'!G168)))</f>
        <v/>
      </c>
      <c r="EA174" s="392" t="str">
        <f ca="1">+IF(OFFSET('Hygiene Data'!$H$11,0,10*ROW('Hygiene Data'!H168))="","",OFFSET('Hygiene Data'!$H$11,0,10*ROW('Hygiene Data'!H168)))</f>
        <v/>
      </c>
      <c r="EB174" s="392" t="str">
        <f ca="1">+IF(OFFSET('Hygiene Data'!$H$12,0,10*ROW('Hygiene Data'!H168))="","",OFFSET('Hygiene Data'!$H$12,0,10*ROW('Hygiene Data'!H168)))</f>
        <v/>
      </c>
      <c r="EC174" s="392" t="str">
        <f ca="1">+IF(OFFSET('Hygiene Data'!$H$13,0,10*ROW('Hygiene Data'!H168))="","",OFFSET('Hygiene Data'!$H$13,0,10*ROW('Hygiene Data'!H168)))</f>
        <v/>
      </c>
      <c r="ED174" s="392" t="str">
        <f ca="1">+IF(OFFSET('Hygiene Data'!$I$11,0,10*ROW('Hygiene Data'!I168))="","",OFFSET('Hygiene Data'!$I$11,0,10*ROW('Hygiene Data'!I168)))</f>
        <v/>
      </c>
      <c r="EE174" s="392" t="str">
        <f ca="1">+IF(OFFSET('Hygiene Data'!$I$12,0,10*ROW('Hygiene Data'!I168))="","",OFFSET('Hygiene Data'!$I$12,0,10*ROW('Hygiene Data'!I168)))</f>
        <v/>
      </c>
      <c r="EF174" s="392" t="str">
        <f ca="1">+IF(OFFSET('Hygiene Data'!$I$13,0,10*ROW('Hygiene Data'!I168))="","",OFFSET('Hygiene Data'!$I$13,0,10*ROW('Hygiene Data'!I168)))</f>
        <v/>
      </c>
    </row>
    <row r="175" spans="1:136" x14ac:dyDescent="0.25">
      <c r="A175" s="501" t="str">
        <f ca="1">+IF(OFFSET('Water Data'!$B$2,0,10*ROW('Water Data'!E169))="","",OFFSET('Water Data'!$B$2,0,10*ROW('Water Data'!E169)))</f>
        <v/>
      </c>
      <c r="B175" s="50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8" t="str">
        <f t="shared" ca="1" si="2"/>
        <v/>
      </c>
      <c r="D175" s="52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2" t="str">
        <f ca="1">+IF(OFFSET('Water Data'!$D$27,0,10*ROW('Water Data'!D169))="","",OFFSET('Water Data'!$D$27,0,10*ROW('Water Data'!D169)))</f>
        <v/>
      </c>
      <c r="BT175" s="392" t="str">
        <f ca="1">+IF(OFFSET('Water Data'!$D$28,0,10*ROW('Water Data'!D169))="","",OFFSET('Water Data'!$D$28,0,10*ROW('Water Data'!D169)))</f>
        <v/>
      </c>
      <c r="BU175" s="392" t="str">
        <f ca="1">+IF(OFFSET('Water Data'!$D$29,0,10*ROW('Water Data'!D169))="","",OFFSET('Water Data'!$D$29,0,10*ROW('Water Data'!D169)))</f>
        <v/>
      </c>
      <c r="BV175" s="392" t="str">
        <f ca="1">+IF(OFFSET('Water Data'!$E$27,0,10*ROW('Water Data'!E169))="","",OFFSET('Water Data'!$E$27,0,10*ROW('Water Data'!E169)))</f>
        <v/>
      </c>
      <c r="BW175" s="392" t="str">
        <f ca="1">+IF(OFFSET('Water Data'!$E$28,0,10*ROW('Water Data'!E169))="","",OFFSET('Water Data'!$E$28,0,10*ROW('Water Data'!E169)))</f>
        <v/>
      </c>
      <c r="BX175" s="392" t="str">
        <f ca="1">+IF(OFFSET('Water Data'!$E$29,0,10*ROW('Water Data'!E169))="","",OFFSET('Water Data'!$E$29,0,10*ROW('Water Data'!E169)))</f>
        <v/>
      </c>
      <c r="BY175" s="392" t="str">
        <f ca="1">+IF(OFFSET('Water Data'!$F$27,0,10*ROW('Water Data'!F169))="","",OFFSET('Water Data'!$F$27,0,10*ROW('Water Data'!F169)))</f>
        <v/>
      </c>
      <c r="BZ175" s="392" t="str">
        <f ca="1">+IF(OFFSET('Water Data'!$F$28,0,10*ROW('Water Data'!F169))="","",OFFSET('Water Data'!$F$28,0,10*ROW('Water Data'!F169)))</f>
        <v/>
      </c>
      <c r="CA175" s="392" t="str">
        <f ca="1">+IF(OFFSET('Water Data'!$F$29,0,10*ROW('Water Data'!F169))="","",OFFSET('Water Data'!$F$29,0,10*ROW('Water Data'!F169)))</f>
        <v/>
      </c>
      <c r="CB175" s="392" t="str">
        <f ca="1">+IF(OFFSET('Water Data'!$G$27,0,10*ROW('Water Data'!G169))="","",OFFSET('Water Data'!$G$27,0,10*ROW('Water Data'!G169)))</f>
        <v/>
      </c>
      <c r="CC175" s="392" t="str">
        <f ca="1">+IF(OFFSET('Water Data'!$G$28,0,10*ROW('Water Data'!G169))="","",OFFSET('Water Data'!$G$28,0,10*ROW('Water Data'!G169)))</f>
        <v/>
      </c>
      <c r="CD175" s="392" t="str">
        <f ca="1">+IF(OFFSET('Water Data'!$G$29,0,10*ROW('Water Data'!G169))="","",OFFSET('Water Data'!$G$29,0,10*ROW('Water Data'!G169)))</f>
        <v/>
      </c>
      <c r="CE175" s="392" t="str">
        <f ca="1">+IF(OFFSET('Water Data'!$H$27,0,10*ROW('Water Data'!H169))="","",OFFSET('Water Data'!$H$27,0,10*ROW('Water Data'!H169)))</f>
        <v/>
      </c>
      <c r="CF175" s="392" t="str">
        <f ca="1">+IF(OFFSET('Water Data'!$H$28,0,10*ROW('Water Data'!H169))="","",OFFSET('Water Data'!$H$28,0,10*ROW('Water Data'!H169)))</f>
        <v/>
      </c>
      <c r="CG175" s="392" t="str">
        <f ca="1">+IF(OFFSET('Water Data'!$H$29,0,10*ROW('Water Data'!H169))="","",OFFSET('Water Data'!$H$29,0,10*ROW('Water Data'!H169)))</f>
        <v/>
      </c>
      <c r="CH175" s="392" t="str">
        <f ca="1">+IF(OFFSET('Water Data'!$I$27,0,10*ROW('Water Data'!I169))="","",OFFSET('Water Data'!$I$27,0,10*ROW('Water Data'!I169)))</f>
        <v/>
      </c>
      <c r="CI175" s="392" t="str">
        <f ca="1">+IF(OFFSET('Water Data'!$I$28,0,10*ROW('Water Data'!I169))="","",OFFSET('Water Data'!$I$28,0,10*ROW('Water Data'!I169)))</f>
        <v/>
      </c>
      <c r="CJ175" s="392" t="str">
        <f ca="1">+IF(OFFSET('Water Data'!$I$29,0,10*ROW('Water Data'!I169))="","",OFFSET('Water Data'!$I$29,0,10*ROW('Water Data'!I169)))</f>
        <v/>
      </c>
      <c r="CK175" s="392" t="str">
        <f ca="1">+IF(OFFSET('Sanitation Data'!$D$28,0,10*ROW('Sanitation Data'!D169))="","",OFFSET('Sanitation Data'!$D$28,0,10*ROW('Sanitation Data'!D169)))</f>
        <v/>
      </c>
      <c r="CL175" s="392" t="str">
        <f ca="1">+IF(OFFSET('Sanitation Data'!$D$29,0,10*ROW('Sanitation Data'!D169))="","",OFFSET('Sanitation Data'!$D$29,0,10*ROW('Sanitation Data'!D169)))</f>
        <v/>
      </c>
      <c r="CM175" s="392" t="str">
        <f ca="1">+IF(OFFSET('Sanitation Data'!$D$30,0,10*ROW('Sanitation Data'!D169))="","",OFFSET('Sanitation Data'!$D$30,0,10*ROW('Sanitation Data'!D169)))</f>
        <v/>
      </c>
      <c r="CN175" s="392" t="str">
        <f ca="1">+IF(OFFSET('Sanitation Data'!$D$31,0,10*ROW('Sanitation Data'!D169))="","",OFFSET('Sanitation Data'!$D$31,0,10*ROW('Sanitation Data'!D169)))</f>
        <v/>
      </c>
      <c r="CO175" s="392" t="str">
        <f ca="1">+IF(OFFSET('Sanitation Data'!$D$32,0,10*ROW('Sanitation Data'!D169))="","",OFFSET('Sanitation Data'!$D$32,0,10*ROW('Sanitation Data'!D169)))</f>
        <v/>
      </c>
      <c r="CP175" s="392" t="str">
        <f ca="1">+IF(OFFSET('Sanitation Data'!$E$28,0,10*ROW('Sanitation Data'!E169))="","",OFFSET('Sanitation Data'!$E$28,0,10*ROW('Sanitation Data'!E169)))</f>
        <v/>
      </c>
      <c r="CQ175" s="392" t="str">
        <f ca="1">+IF(OFFSET('Sanitation Data'!$E$29,0,10*ROW('Sanitation Data'!E169))="","",OFFSET('Sanitation Data'!$E$29,0,10*ROW('Sanitation Data'!E169)))</f>
        <v/>
      </c>
      <c r="CR175" s="392" t="str">
        <f ca="1">+IF(OFFSET('Sanitation Data'!$E$30,0,10*ROW('Sanitation Data'!E169))="","",OFFSET('Sanitation Data'!$E$30,0,10*ROW('Sanitation Data'!E169)))</f>
        <v/>
      </c>
      <c r="CS175" s="392" t="str">
        <f ca="1">+IF(OFFSET('Sanitation Data'!$E$31,0,10*ROW('Sanitation Data'!E169))="","",OFFSET('Sanitation Data'!$E$31,0,10*ROW('Sanitation Data'!E169)))</f>
        <v/>
      </c>
      <c r="CT175" s="392" t="str">
        <f ca="1">+IF(OFFSET('Sanitation Data'!$E$32,0,10*ROW('Sanitation Data'!E169))="","",OFFSET('Sanitation Data'!$E$32,0,10*ROW('Sanitation Data'!E169)))</f>
        <v/>
      </c>
      <c r="CU175" s="392" t="str">
        <f ca="1">+IF(OFFSET('Sanitation Data'!$F$28,0,10*ROW('Sanitation Data'!F169))="","",OFFSET('Sanitation Data'!$F$28,0,10*ROW('Sanitation Data'!F169)))</f>
        <v/>
      </c>
      <c r="CV175" s="392" t="str">
        <f ca="1">+IF(OFFSET('Sanitation Data'!$F$29,0,10*ROW('Sanitation Data'!F169))="","",OFFSET('Sanitation Data'!$F$29,0,10*ROW('Sanitation Data'!F169)))</f>
        <v/>
      </c>
      <c r="CW175" s="392" t="str">
        <f ca="1">+IF(OFFSET('Sanitation Data'!$F$30,0,10*ROW('Sanitation Data'!F169))="","",OFFSET('Sanitation Data'!$F$30,0,10*ROW('Sanitation Data'!F169)))</f>
        <v/>
      </c>
      <c r="CX175" s="392" t="str">
        <f ca="1">+IF(OFFSET('Sanitation Data'!$F$31,0,10*ROW('Sanitation Data'!F169))="","",OFFSET('Sanitation Data'!$F$31,0,10*ROW('Sanitation Data'!F169)))</f>
        <v/>
      </c>
      <c r="CY175" s="392" t="str">
        <f ca="1">+IF(OFFSET('Sanitation Data'!$F$32,0,10*ROW('Sanitation Data'!F169))="","",OFFSET('Sanitation Data'!$F$32,0,10*ROW('Sanitation Data'!F169)))</f>
        <v/>
      </c>
      <c r="CZ175" s="392" t="str">
        <f ca="1">+IF(OFFSET('Sanitation Data'!$G$28,0,10*ROW('Sanitation Data'!G169))="","",OFFSET('Sanitation Data'!$G$28,0,10*ROW('Sanitation Data'!G169)))</f>
        <v/>
      </c>
      <c r="DA175" s="392" t="str">
        <f ca="1">+IF(OFFSET('Sanitation Data'!$G$29,0,10*ROW('Sanitation Data'!G169))="","",OFFSET('Sanitation Data'!$G$29,0,10*ROW('Sanitation Data'!G169)))</f>
        <v/>
      </c>
      <c r="DB175" s="392" t="str">
        <f ca="1">+IF(OFFSET('Sanitation Data'!$G$30,0,10*ROW('Sanitation Data'!G169))="","",OFFSET('Sanitation Data'!$G$30,0,10*ROW('Sanitation Data'!G169)))</f>
        <v/>
      </c>
      <c r="DC175" s="392" t="str">
        <f ca="1">+IF(OFFSET('Sanitation Data'!$G$31,0,10*ROW('Sanitation Data'!G169))="","",OFFSET('Sanitation Data'!$G$31,0,10*ROW('Sanitation Data'!G169)))</f>
        <v/>
      </c>
      <c r="DD175" s="392" t="str">
        <f ca="1">+IF(OFFSET('Sanitation Data'!$G$32,0,10*ROW('Sanitation Data'!G169))="","",OFFSET('Sanitation Data'!$G$32,0,10*ROW('Sanitation Data'!G169)))</f>
        <v/>
      </c>
      <c r="DE175" s="392" t="str">
        <f ca="1">+IF(OFFSET('Sanitation Data'!$H$28,0,10*ROW('Sanitation Data'!H169))="","",OFFSET('Sanitation Data'!$H$28,0,10*ROW('Sanitation Data'!H169)))</f>
        <v/>
      </c>
      <c r="DF175" s="392" t="str">
        <f ca="1">+IF(OFFSET('Sanitation Data'!$H$29,0,10*ROW('Sanitation Data'!H169))="","",OFFSET('Sanitation Data'!$H$29,0,10*ROW('Sanitation Data'!H169)))</f>
        <v/>
      </c>
      <c r="DG175" s="392" t="str">
        <f ca="1">+IF(OFFSET('Sanitation Data'!$H$30,0,10*ROW('Sanitation Data'!H169))="","",OFFSET('Sanitation Data'!$H$30,0,10*ROW('Sanitation Data'!H169)))</f>
        <v/>
      </c>
      <c r="DH175" s="392" t="str">
        <f ca="1">+IF(OFFSET('Sanitation Data'!$H$31,0,10*ROW('Sanitation Data'!H169))="","",OFFSET('Sanitation Data'!$H$31,0,10*ROW('Sanitation Data'!H169)))</f>
        <v/>
      </c>
      <c r="DI175" s="392" t="str">
        <f ca="1">+IF(OFFSET('Sanitation Data'!$H$32,0,10*ROW('Sanitation Data'!H169))="","",OFFSET('Sanitation Data'!$H$32,0,10*ROW('Sanitation Data'!H169)))</f>
        <v/>
      </c>
      <c r="DJ175" s="392" t="str">
        <f ca="1">+IF(OFFSET('Sanitation Data'!$I$28,0,10*ROW('Sanitation Data'!I169))="","",OFFSET('Sanitation Data'!$I$28,0,10*ROW('Sanitation Data'!I169)))</f>
        <v/>
      </c>
      <c r="DK175" s="392" t="str">
        <f ca="1">+IF(OFFSET('Sanitation Data'!$I$29,0,10*ROW('Sanitation Data'!I169))="","",OFFSET('Sanitation Data'!$I$29,0,10*ROW('Sanitation Data'!I169)))</f>
        <v/>
      </c>
      <c r="DL175" s="392" t="str">
        <f ca="1">+IF(OFFSET('Sanitation Data'!$I$30,0,10*ROW('Sanitation Data'!I169))="","",OFFSET('Sanitation Data'!$I$30,0,10*ROW('Sanitation Data'!I169)))</f>
        <v/>
      </c>
      <c r="DM175" s="392" t="str">
        <f ca="1">+IF(OFFSET('Sanitation Data'!$I$31,0,10*ROW('Sanitation Data'!I169))="","",OFFSET('Sanitation Data'!$I$31,0,10*ROW('Sanitation Data'!I169)))</f>
        <v/>
      </c>
      <c r="DN175" s="392" t="str">
        <f ca="1">+IF(OFFSET('Sanitation Data'!$I$32,0,10*ROW('Sanitation Data'!I169))="","",OFFSET('Sanitation Data'!$I$32,0,10*ROW('Sanitation Data'!I169)))</f>
        <v/>
      </c>
      <c r="DO175" s="392" t="str">
        <f ca="1">+IF(OFFSET('Hygiene Data'!$D$11,0,10*ROW('Hygiene Data'!D169))="","",OFFSET('Hygiene Data'!$D$11,0,10*ROW('Hygiene Data'!D169)))</f>
        <v/>
      </c>
      <c r="DP175" s="392" t="str">
        <f ca="1">+IF(OFFSET('Hygiene Data'!$D$12,0,10*ROW('Hygiene Data'!D169))="","",OFFSET('Hygiene Data'!$D$12,0,10*ROW('Hygiene Data'!D169)))</f>
        <v/>
      </c>
      <c r="DQ175" s="392" t="str">
        <f ca="1">+IF(OFFSET('Hygiene Data'!$D$13,0,10*ROW('Hygiene Data'!D169))="","",OFFSET('Hygiene Data'!$D$13,0,10*ROW('Hygiene Data'!D169)))</f>
        <v/>
      </c>
      <c r="DR175" s="392" t="str">
        <f ca="1">+IF(OFFSET('Hygiene Data'!$E$11,0,10*ROW('Hygiene Data'!E169))="","",OFFSET('Hygiene Data'!$E$11,0,10*ROW('Hygiene Data'!E169)))</f>
        <v/>
      </c>
      <c r="DS175" s="392" t="str">
        <f ca="1">+IF(OFFSET('Hygiene Data'!$E$12,0,10*ROW('Hygiene Data'!E169))="","",OFFSET('Hygiene Data'!$E$12,0,10*ROW('Hygiene Data'!E169)))</f>
        <v/>
      </c>
      <c r="DT175" s="392" t="str">
        <f ca="1">+IF(OFFSET('Hygiene Data'!$E$13,0,10*ROW('Hygiene Data'!E169))="","",OFFSET('Hygiene Data'!$E$13,0,10*ROW('Hygiene Data'!E169)))</f>
        <v/>
      </c>
      <c r="DU175" s="392" t="str">
        <f ca="1">+IF(OFFSET('Hygiene Data'!$F$11,0,10*ROW('Hygiene Data'!F169))="","",OFFSET('Hygiene Data'!$F$11,0,10*ROW('Hygiene Data'!F169)))</f>
        <v/>
      </c>
      <c r="DV175" s="392" t="str">
        <f ca="1">+IF(OFFSET('Hygiene Data'!$F$12,0,10*ROW('Hygiene Data'!F169))="","",OFFSET('Hygiene Data'!$F$12,0,10*ROW('Hygiene Data'!F169)))</f>
        <v/>
      </c>
      <c r="DW175" s="392" t="str">
        <f ca="1">+IF(OFFSET('Hygiene Data'!$F$13,0,10*ROW('Hygiene Data'!F169))="","",OFFSET('Hygiene Data'!$F$13,0,10*ROW('Hygiene Data'!F169)))</f>
        <v/>
      </c>
      <c r="DX175" s="392" t="str">
        <f ca="1">+IF(OFFSET('Hygiene Data'!$G$11,0,10*ROW('Hygiene Data'!G169))="","",OFFSET('Hygiene Data'!$G$11,0,10*ROW('Hygiene Data'!G169)))</f>
        <v/>
      </c>
      <c r="DY175" s="392" t="str">
        <f ca="1">+IF(OFFSET('Hygiene Data'!$G$12,0,10*ROW('Hygiene Data'!G169))="","",OFFSET('Hygiene Data'!$G$12,0,10*ROW('Hygiene Data'!G169)))</f>
        <v/>
      </c>
      <c r="DZ175" s="392" t="str">
        <f ca="1">+IF(OFFSET('Hygiene Data'!$G$13,0,10*ROW('Hygiene Data'!G169))="","",OFFSET('Hygiene Data'!$G$13,0,10*ROW('Hygiene Data'!G169)))</f>
        <v/>
      </c>
      <c r="EA175" s="392" t="str">
        <f ca="1">+IF(OFFSET('Hygiene Data'!$H$11,0,10*ROW('Hygiene Data'!H169))="","",OFFSET('Hygiene Data'!$H$11,0,10*ROW('Hygiene Data'!H169)))</f>
        <v/>
      </c>
      <c r="EB175" s="392" t="str">
        <f ca="1">+IF(OFFSET('Hygiene Data'!$H$12,0,10*ROW('Hygiene Data'!H169))="","",OFFSET('Hygiene Data'!$H$12,0,10*ROW('Hygiene Data'!H169)))</f>
        <v/>
      </c>
      <c r="EC175" s="392" t="str">
        <f ca="1">+IF(OFFSET('Hygiene Data'!$H$13,0,10*ROW('Hygiene Data'!H169))="","",OFFSET('Hygiene Data'!$H$13,0,10*ROW('Hygiene Data'!H169)))</f>
        <v/>
      </c>
      <c r="ED175" s="392" t="str">
        <f ca="1">+IF(OFFSET('Hygiene Data'!$I$11,0,10*ROW('Hygiene Data'!I169))="","",OFFSET('Hygiene Data'!$I$11,0,10*ROW('Hygiene Data'!I169)))</f>
        <v/>
      </c>
      <c r="EE175" s="392" t="str">
        <f ca="1">+IF(OFFSET('Hygiene Data'!$I$12,0,10*ROW('Hygiene Data'!I169))="","",OFFSET('Hygiene Data'!$I$12,0,10*ROW('Hygiene Data'!I169)))</f>
        <v/>
      </c>
      <c r="EF175" s="392" t="str">
        <f ca="1">+IF(OFFSET('Hygiene Data'!$I$13,0,10*ROW('Hygiene Data'!I169))="","",OFFSET('Hygiene Data'!$I$13,0,10*ROW('Hygiene Data'!I169)))</f>
        <v/>
      </c>
    </row>
    <row r="176" spans="1:136" x14ac:dyDescent="0.25">
      <c r="A176" s="501" t="str">
        <f ca="1">+IF(OFFSET('Water Data'!$B$2,0,10*ROW('Water Data'!E170))="","",OFFSET('Water Data'!$B$2,0,10*ROW('Water Data'!E170)))</f>
        <v/>
      </c>
      <c r="B176" s="50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8" t="str">
        <f t="shared" ca="1" si="2"/>
        <v/>
      </c>
      <c r="D176" s="52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2" t="str">
        <f ca="1">+IF(OFFSET('Water Data'!$D$27,0,10*ROW('Water Data'!D170))="","",OFFSET('Water Data'!$D$27,0,10*ROW('Water Data'!D170)))</f>
        <v/>
      </c>
      <c r="BT176" s="392" t="str">
        <f ca="1">+IF(OFFSET('Water Data'!$D$28,0,10*ROW('Water Data'!D170))="","",OFFSET('Water Data'!$D$28,0,10*ROW('Water Data'!D170)))</f>
        <v/>
      </c>
      <c r="BU176" s="392" t="str">
        <f ca="1">+IF(OFFSET('Water Data'!$D$29,0,10*ROW('Water Data'!D170))="","",OFFSET('Water Data'!$D$29,0,10*ROW('Water Data'!D170)))</f>
        <v/>
      </c>
      <c r="BV176" s="392" t="str">
        <f ca="1">+IF(OFFSET('Water Data'!$E$27,0,10*ROW('Water Data'!E170))="","",OFFSET('Water Data'!$E$27,0,10*ROW('Water Data'!E170)))</f>
        <v/>
      </c>
      <c r="BW176" s="392" t="str">
        <f ca="1">+IF(OFFSET('Water Data'!$E$28,0,10*ROW('Water Data'!E170))="","",OFFSET('Water Data'!$E$28,0,10*ROW('Water Data'!E170)))</f>
        <v/>
      </c>
      <c r="BX176" s="392" t="str">
        <f ca="1">+IF(OFFSET('Water Data'!$E$29,0,10*ROW('Water Data'!E170))="","",OFFSET('Water Data'!$E$29,0,10*ROW('Water Data'!E170)))</f>
        <v/>
      </c>
      <c r="BY176" s="392" t="str">
        <f ca="1">+IF(OFFSET('Water Data'!$F$27,0,10*ROW('Water Data'!F170))="","",OFFSET('Water Data'!$F$27,0,10*ROW('Water Data'!F170)))</f>
        <v/>
      </c>
      <c r="BZ176" s="392" t="str">
        <f ca="1">+IF(OFFSET('Water Data'!$F$28,0,10*ROW('Water Data'!F170))="","",OFFSET('Water Data'!$F$28,0,10*ROW('Water Data'!F170)))</f>
        <v/>
      </c>
      <c r="CA176" s="392" t="str">
        <f ca="1">+IF(OFFSET('Water Data'!$F$29,0,10*ROW('Water Data'!F170))="","",OFFSET('Water Data'!$F$29,0,10*ROW('Water Data'!F170)))</f>
        <v/>
      </c>
      <c r="CB176" s="392" t="str">
        <f ca="1">+IF(OFFSET('Water Data'!$G$27,0,10*ROW('Water Data'!G170))="","",OFFSET('Water Data'!$G$27,0,10*ROW('Water Data'!G170)))</f>
        <v/>
      </c>
      <c r="CC176" s="392" t="str">
        <f ca="1">+IF(OFFSET('Water Data'!$G$28,0,10*ROW('Water Data'!G170))="","",OFFSET('Water Data'!$G$28,0,10*ROW('Water Data'!G170)))</f>
        <v/>
      </c>
      <c r="CD176" s="392" t="str">
        <f ca="1">+IF(OFFSET('Water Data'!$G$29,0,10*ROW('Water Data'!G170))="","",OFFSET('Water Data'!$G$29,0,10*ROW('Water Data'!G170)))</f>
        <v/>
      </c>
      <c r="CE176" s="392" t="str">
        <f ca="1">+IF(OFFSET('Water Data'!$H$27,0,10*ROW('Water Data'!H170))="","",OFFSET('Water Data'!$H$27,0,10*ROW('Water Data'!H170)))</f>
        <v/>
      </c>
      <c r="CF176" s="392" t="str">
        <f ca="1">+IF(OFFSET('Water Data'!$H$28,0,10*ROW('Water Data'!H170))="","",OFFSET('Water Data'!$H$28,0,10*ROW('Water Data'!H170)))</f>
        <v/>
      </c>
      <c r="CG176" s="392" t="str">
        <f ca="1">+IF(OFFSET('Water Data'!$H$29,0,10*ROW('Water Data'!H170))="","",OFFSET('Water Data'!$H$29,0,10*ROW('Water Data'!H170)))</f>
        <v/>
      </c>
      <c r="CH176" s="392" t="str">
        <f ca="1">+IF(OFFSET('Water Data'!$I$27,0,10*ROW('Water Data'!I170))="","",OFFSET('Water Data'!$I$27,0,10*ROW('Water Data'!I170)))</f>
        <v/>
      </c>
      <c r="CI176" s="392" t="str">
        <f ca="1">+IF(OFFSET('Water Data'!$I$28,0,10*ROW('Water Data'!I170))="","",OFFSET('Water Data'!$I$28,0,10*ROW('Water Data'!I170)))</f>
        <v/>
      </c>
      <c r="CJ176" s="392" t="str">
        <f ca="1">+IF(OFFSET('Water Data'!$I$29,0,10*ROW('Water Data'!I170))="","",OFFSET('Water Data'!$I$29,0,10*ROW('Water Data'!I170)))</f>
        <v/>
      </c>
      <c r="CK176" s="392" t="str">
        <f ca="1">+IF(OFFSET('Sanitation Data'!$D$28,0,10*ROW('Sanitation Data'!D170))="","",OFFSET('Sanitation Data'!$D$28,0,10*ROW('Sanitation Data'!D170)))</f>
        <v/>
      </c>
      <c r="CL176" s="392" t="str">
        <f ca="1">+IF(OFFSET('Sanitation Data'!$D$29,0,10*ROW('Sanitation Data'!D170))="","",OFFSET('Sanitation Data'!$D$29,0,10*ROW('Sanitation Data'!D170)))</f>
        <v/>
      </c>
      <c r="CM176" s="392" t="str">
        <f ca="1">+IF(OFFSET('Sanitation Data'!$D$30,0,10*ROW('Sanitation Data'!D170))="","",OFFSET('Sanitation Data'!$D$30,0,10*ROW('Sanitation Data'!D170)))</f>
        <v/>
      </c>
      <c r="CN176" s="392" t="str">
        <f ca="1">+IF(OFFSET('Sanitation Data'!$D$31,0,10*ROW('Sanitation Data'!D170))="","",OFFSET('Sanitation Data'!$D$31,0,10*ROW('Sanitation Data'!D170)))</f>
        <v/>
      </c>
      <c r="CO176" s="392" t="str">
        <f ca="1">+IF(OFFSET('Sanitation Data'!$D$32,0,10*ROW('Sanitation Data'!D170))="","",OFFSET('Sanitation Data'!$D$32,0,10*ROW('Sanitation Data'!D170)))</f>
        <v/>
      </c>
      <c r="CP176" s="392" t="str">
        <f ca="1">+IF(OFFSET('Sanitation Data'!$E$28,0,10*ROW('Sanitation Data'!E170))="","",OFFSET('Sanitation Data'!$E$28,0,10*ROW('Sanitation Data'!E170)))</f>
        <v/>
      </c>
      <c r="CQ176" s="392" t="str">
        <f ca="1">+IF(OFFSET('Sanitation Data'!$E$29,0,10*ROW('Sanitation Data'!E170))="","",OFFSET('Sanitation Data'!$E$29,0,10*ROW('Sanitation Data'!E170)))</f>
        <v/>
      </c>
      <c r="CR176" s="392" t="str">
        <f ca="1">+IF(OFFSET('Sanitation Data'!$E$30,0,10*ROW('Sanitation Data'!E170))="","",OFFSET('Sanitation Data'!$E$30,0,10*ROW('Sanitation Data'!E170)))</f>
        <v/>
      </c>
      <c r="CS176" s="392" t="str">
        <f ca="1">+IF(OFFSET('Sanitation Data'!$E$31,0,10*ROW('Sanitation Data'!E170))="","",OFFSET('Sanitation Data'!$E$31,0,10*ROW('Sanitation Data'!E170)))</f>
        <v/>
      </c>
      <c r="CT176" s="392" t="str">
        <f ca="1">+IF(OFFSET('Sanitation Data'!$E$32,0,10*ROW('Sanitation Data'!E170))="","",OFFSET('Sanitation Data'!$E$32,0,10*ROW('Sanitation Data'!E170)))</f>
        <v/>
      </c>
      <c r="CU176" s="392" t="str">
        <f ca="1">+IF(OFFSET('Sanitation Data'!$F$28,0,10*ROW('Sanitation Data'!F170))="","",OFFSET('Sanitation Data'!$F$28,0,10*ROW('Sanitation Data'!F170)))</f>
        <v/>
      </c>
      <c r="CV176" s="392" t="str">
        <f ca="1">+IF(OFFSET('Sanitation Data'!$F$29,0,10*ROW('Sanitation Data'!F170))="","",OFFSET('Sanitation Data'!$F$29,0,10*ROW('Sanitation Data'!F170)))</f>
        <v/>
      </c>
      <c r="CW176" s="392" t="str">
        <f ca="1">+IF(OFFSET('Sanitation Data'!$F$30,0,10*ROW('Sanitation Data'!F170))="","",OFFSET('Sanitation Data'!$F$30,0,10*ROW('Sanitation Data'!F170)))</f>
        <v/>
      </c>
      <c r="CX176" s="392" t="str">
        <f ca="1">+IF(OFFSET('Sanitation Data'!$F$31,0,10*ROW('Sanitation Data'!F170))="","",OFFSET('Sanitation Data'!$F$31,0,10*ROW('Sanitation Data'!F170)))</f>
        <v/>
      </c>
      <c r="CY176" s="392" t="str">
        <f ca="1">+IF(OFFSET('Sanitation Data'!$F$32,0,10*ROW('Sanitation Data'!F170))="","",OFFSET('Sanitation Data'!$F$32,0,10*ROW('Sanitation Data'!F170)))</f>
        <v/>
      </c>
      <c r="CZ176" s="392" t="str">
        <f ca="1">+IF(OFFSET('Sanitation Data'!$G$28,0,10*ROW('Sanitation Data'!G170))="","",OFFSET('Sanitation Data'!$G$28,0,10*ROW('Sanitation Data'!G170)))</f>
        <v/>
      </c>
      <c r="DA176" s="392" t="str">
        <f ca="1">+IF(OFFSET('Sanitation Data'!$G$29,0,10*ROW('Sanitation Data'!G170))="","",OFFSET('Sanitation Data'!$G$29,0,10*ROW('Sanitation Data'!G170)))</f>
        <v/>
      </c>
      <c r="DB176" s="392" t="str">
        <f ca="1">+IF(OFFSET('Sanitation Data'!$G$30,0,10*ROW('Sanitation Data'!G170))="","",OFFSET('Sanitation Data'!$G$30,0,10*ROW('Sanitation Data'!G170)))</f>
        <v/>
      </c>
      <c r="DC176" s="392" t="str">
        <f ca="1">+IF(OFFSET('Sanitation Data'!$G$31,0,10*ROW('Sanitation Data'!G170))="","",OFFSET('Sanitation Data'!$G$31,0,10*ROW('Sanitation Data'!G170)))</f>
        <v/>
      </c>
      <c r="DD176" s="392" t="str">
        <f ca="1">+IF(OFFSET('Sanitation Data'!$G$32,0,10*ROW('Sanitation Data'!G170))="","",OFFSET('Sanitation Data'!$G$32,0,10*ROW('Sanitation Data'!G170)))</f>
        <v/>
      </c>
      <c r="DE176" s="392" t="str">
        <f ca="1">+IF(OFFSET('Sanitation Data'!$H$28,0,10*ROW('Sanitation Data'!H170))="","",OFFSET('Sanitation Data'!$H$28,0,10*ROW('Sanitation Data'!H170)))</f>
        <v/>
      </c>
      <c r="DF176" s="392" t="str">
        <f ca="1">+IF(OFFSET('Sanitation Data'!$H$29,0,10*ROW('Sanitation Data'!H170))="","",OFFSET('Sanitation Data'!$H$29,0,10*ROW('Sanitation Data'!H170)))</f>
        <v/>
      </c>
      <c r="DG176" s="392" t="str">
        <f ca="1">+IF(OFFSET('Sanitation Data'!$H$30,0,10*ROW('Sanitation Data'!H170))="","",OFFSET('Sanitation Data'!$H$30,0,10*ROW('Sanitation Data'!H170)))</f>
        <v/>
      </c>
      <c r="DH176" s="392" t="str">
        <f ca="1">+IF(OFFSET('Sanitation Data'!$H$31,0,10*ROW('Sanitation Data'!H170))="","",OFFSET('Sanitation Data'!$H$31,0,10*ROW('Sanitation Data'!H170)))</f>
        <v/>
      </c>
      <c r="DI176" s="392" t="str">
        <f ca="1">+IF(OFFSET('Sanitation Data'!$H$32,0,10*ROW('Sanitation Data'!H170))="","",OFFSET('Sanitation Data'!$H$32,0,10*ROW('Sanitation Data'!H170)))</f>
        <v/>
      </c>
      <c r="DJ176" s="392" t="str">
        <f ca="1">+IF(OFFSET('Sanitation Data'!$I$28,0,10*ROW('Sanitation Data'!I170))="","",OFFSET('Sanitation Data'!$I$28,0,10*ROW('Sanitation Data'!I170)))</f>
        <v/>
      </c>
      <c r="DK176" s="392" t="str">
        <f ca="1">+IF(OFFSET('Sanitation Data'!$I$29,0,10*ROW('Sanitation Data'!I170))="","",OFFSET('Sanitation Data'!$I$29,0,10*ROW('Sanitation Data'!I170)))</f>
        <v/>
      </c>
      <c r="DL176" s="392" t="str">
        <f ca="1">+IF(OFFSET('Sanitation Data'!$I$30,0,10*ROW('Sanitation Data'!I170))="","",OFFSET('Sanitation Data'!$I$30,0,10*ROW('Sanitation Data'!I170)))</f>
        <v/>
      </c>
      <c r="DM176" s="392" t="str">
        <f ca="1">+IF(OFFSET('Sanitation Data'!$I$31,0,10*ROW('Sanitation Data'!I170))="","",OFFSET('Sanitation Data'!$I$31,0,10*ROW('Sanitation Data'!I170)))</f>
        <v/>
      </c>
      <c r="DN176" s="392" t="str">
        <f ca="1">+IF(OFFSET('Sanitation Data'!$I$32,0,10*ROW('Sanitation Data'!I170))="","",OFFSET('Sanitation Data'!$I$32,0,10*ROW('Sanitation Data'!I170)))</f>
        <v/>
      </c>
      <c r="DO176" s="392" t="str">
        <f ca="1">+IF(OFFSET('Hygiene Data'!$D$11,0,10*ROW('Hygiene Data'!D170))="","",OFFSET('Hygiene Data'!$D$11,0,10*ROW('Hygiene Data'!D170)))</f>
        <v/>
      </c>
      <c r="DP176" s="392" t="str">
        <f ca="1">+IF(OFFSET('Hygiene Data'!$D$12,0,10*ROW('Hygiene Data'!D170))="","",OFFSET('Hygiene Data'!$D$12,0,10*ROW('Hygiene Data'!D170)))</f>
        <v/>
      </c>
      <c r="DQ176" s="392" t="str">
        <f ca="1">+IF(OFFSET('Hygiene Data'!$D$13,0,10*ROW('Hygiene Data'!D170))="","",OFFSET('Hygiene Data'!$D$13,0,10*ROW('Hygiene Data'!D170)))</f>
        <v/>
      </c>
      <c r="DR176" s="392" t="str">
        <f ca="1">+IF(OFFSET('Hygiene Data'!$E$11,0,10*ROW('Hygiene Data'!E170))="","",OFFSET('Hygiene Data'!$E$11,0,10*ROW('Hygiene Data'!E170)))</f>
        <v/>
      </c>
      <c r="DS176" s="392" t="str">
        <f ca="1">+IF(OFFSET('Hygiene Data'!$E$12,0,10*ROW('Hygiene Data'!E170))="","",OFFSET('Hygiene Data'!$E$12,0,10*ROW('Hygiene Data'!E170)))</f>
        <v/>
      </c>
      <c r="DT176" s="392" t="str">
        <f ca="1">+IF(OFFSET('Hygiene Data'!$E$13,0,10*ROW('Hygiene Data'!E170))="","",OFFSET('Hygiene Data'!$E$13,0,10*ROW('Hygiene Data'!E170)))</f>
        <v/>
      </c>
      <c r="DU176" s="392" t="str">
        <f ca="1">+IF(OFFSET('Hygiene Data'!$F$11,0,10*ROW('Hygiene Data'!F170))="","",OFFSET('Hygiene Data'!$F$11,0,10*ROW('Hygiene Data'!F170)))</f>
        <v/>
      </c>
      <c r="DV176" s="392" t="str">
        <f ca="1">+IF(OFFSET('Hygiene Data'!$F$12,0,10*ROW('Hygiene Data'!F170))="","",OFFSET('Hygiene Data'!$F$12,0,10*ROW('Hygiene Data'!F170)))</f>
        <v/>
      </c>
      <c r="DW176" s="392" t="str">
        <f ca="1">+IF(OFFSET('Hygiene Data'!$F$13,0,10*ROW('Hygiene Data'!F170))="","",OFFSET('Hygiene Data'!$F$13,0,10*ROW('Hygiene Data'!F170)))</f>
        <v/>
      </c>
      <c r="DX176" s="392" t="str">
        <f ca="1">+IF(OFFSET('Hygiene Data'!$G$11,0,10*ROW('Hygiene Data'!G170))="","",OFFSET('Hygiene Data'!$G$11,0,10*ROW('Hygiene Data'!G170)))</f>
        <v/>
      </c>
      <c r="DY176" s="392" t="str">
        <f ca="1">+IF(OFFSET('Hygiene Data'!$G$12,0,10*ROW('Hygiene Data'!G170))="","",OFFSET('Hygiene Data'!$G$12,0,10*ROW('Hygiene Data'!G170)))</f>
        <v/>
      </c>
      <c r="DZ176" s="392" t="str">
        <f ca="1">+IF(OFFSET('Hygiene Data'!$G$13,0,10*ROW('Hygiene Data'!G170))="","",OFFSET('Hygiene Data'!$G$13,0,10*ROW('Hygiene Data'!G170)))</f>
        <v/>
      </c>
      <c r="EA176" s="392" t="str">
        <f ca="1">+IF(OFFSET('Hygiene Data'!$H$11,0,10*ROW('Hygiene Data'!H170))="","",OFFSET('Hygiene Data'!$H$11,0,10*ROW('Hygiene Data'!H170)))</f>
        <v/>
      </c>
      <c r="EB176" s="392" t="str">
        <f ca="1">+IF(OFFSET('Hygiene Data'!$H$12,0,10*ROW('Hygiene Data'!H170))="","",OFFSET('Hygiene Data'!$H$12,0,10*ROW('Hygiene Data'!H170)))</f>
        <v/>
      </c>
      <c r="EC176" s="392" t="str">
        <f ca="1">+IF(OFFSET('Hygiene Data'!$H$13,0,10*ROW('Hygiene Data'!H170))="","",OFFSET('Hygiene Data'!$H$13,0,10*ROW('Hygiene Data'!H170)))</f>
        <v/>
      </c>
      <c r="ED176" s="392" t="str">
        <f ca="1">+IF(OFFSET('Hygiene Data'!$I$11,0,10*ROW('Hygiene Data'!I170))="","",OFFSET('Hygiene Data'!$I$11,0,10*ROW('Hygiene Data'!I170)))</f>
        <v/>
      </c>
      <c r="EE176" s="392" t="str">
        <f ca="1">+IF(OFFSET('Hygiene Data'!$I$12,0,10*ROW('Hygiene Data'!I170))="","",OFFSET('Hygiene Data'!$I$12,0,10*ROW('Hygiene Data'!I170)))</f>
        <v/>
      </c>
      <c r="EF176" s="392" t="str">
        <f ca="1">+IF(OFFSET('Hygiene Data'!$I$13,0,10*ROW('Hygiene Data'!I170))="","",OFFSET('Hygiene Data'!$I$13,0,10*ROW('Hygiene Data'!I170)))</f>
        <v/>
      </c>
    </row>
    <row r="177" spans="1:136" x14ac:dyDescent="0.25">
      <c r="A177" s="501" t="str">
        <f ca="1">+IF(OFFSET('Water Data'!$B$2,0,10*ROW('Water Data'!E171))="","",OFFSET('Water Data'!$B$2,0,10*ROW('Water Data'!E171)))</f>
        <v/>
      </c>
      <c r="B177" s="50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8" t="str">
        <f t="shared" ca="1" si="2"/>
        <v/>
      </c>
      <c r="D177" s="52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2" t="str">
        <f ca="1">+IF(OFFSET('Water Data'!$D$27,0,10*ROW('Water Data'!D171))="","",OFFSET('Water Data'!$D$27,0,10*ROW('Water Data'!D171)))</f>
        <v/>
      </c>
      <c r="BT177" s="392" t="str">
        <f ca="1">+IF(OFFSET('Water Data'!$D$28,0,10*ROW('Water Data'!D171))="","",OFFSET('Water Data'!$D$28,0,10*ROW('Water Data'!D171)))</f>
        <v/>
      </c>
      <c r="BU177" s="392" t="str">
        <f ca="1">+IF(OFFSET('Water Data'!$D$29,0,10*ROW('Water Data'!D171))="","",OFFSET('Water Data'!$D$29,0,10*ROW('Water Data'!D171)))</f>
        <v/>
      </c>
      <c r="BV177" s="392" t="str">
        <f ca="1">+IF(OFFSET('Water Data'!$E$27,0,10*ROW('Water Data'!E171))="","",OFFSET('Water Data'!$E$27,0,10*ROW('Water Data'!E171)))</f>
        <v/>
      </c>
      <c r="BW177" s="392" t="str">
        <f ca="1">+IF(OFFSET('Water Data'!$E$28,0,10*ROW('Water Data'!E171))="","",OFFSET('Water Data'!$E$28,0,10*ROW('Water Data'!E171)))</f>
        <v/>
      </c>
      <c r="BX177" s="392" t="str">
        <f ca="1">+IF(OFFSET('Water Data'!$E$29,0,10*ROW('Water Data'!E171))="","",OFFSET('Water Data'!$E$29,0,10*ROW('Water Data'!E171)))</f>
        <v/>
      </c>
      <c r="BY177" s="392" t="str">
        <f ca="1">+IF(OFFSET('Water Data'!$F$27,0,10*ROW('Water Data'!F171))="","",OFFSET('Water Data'!$F$27,0,10*ROW('Water Data'!F171)))</f>
        <v/>
      </c>
      <c r="BZ177" s="392" t="str">
        <f ca="1">+IF(OFFSET('Water Data'!$F$28,0,10*ROW('Water Data'!F171))="","",OFFSET('Water Data'!$F$28,0,10*ROW('Water Data'!F171)))</f>
        <v/>
      </c>
      <c r="CA177" s="392" t="str">
        <f ca="1">+IF(OFFSET('Water Data'!$F$29,0,10*ROW('Water Data'!F171))="","",OFFSET('Water Data'!$F$29,0,10*ROW('Water Data'!F171)))</f>
        <v/>
      </c>
      <c r="CB177" s="392" t="str">
        <f ca="1">+IF(OFFSET('Water Data'!$G$27,0,10*ROW('Water Data'!G171))="","",OFFSET('Water Data'!$G$27,0,10*ROW('Water Data'!G171)))</f>
        <v/>
      </c>
      <c r="CC177" s="392" t="str">
        <f ca="1">+IF(OFFSET('Water Data'!$G$28,0,10*ROW('Water Data'!G171))="","",OFFSET('Water Data'!$G$28,0,10*ROW('Water Data'!G171)))</f>
        <v/>
      </c>
      <c r="CD177" s="392" t="str">
        <f ca="1">+IF(OFFSET('Water Data'!$G$29,0,10*ROW('Water Data'!G171))="","",OFFSET('Water Data'!$G$29,0,10*ROW('Water Data'!G171)))</f>
        <v/>
      </c>
      <c r="CE177" s="392" t="str">
        <f ca="1">+IF(OFFSET('Water Data'!$H$27,0,10*ROW('Water Data'!H171))="","",OFFSET('Water Data'!$H$27,0,10*ROW('Water Data'!H171)))</f>
        <v/>
      </c>
      <c r="CF177" s="392" t="str">
        <f ca="1">+IF(OFFSET('Water Data'!$H$28,0,10*ROW('Water Data'!H171))="","",OFFSET('Water Data'!$H$28,0,10*ROW('Water Data'!H171)))</f>
        <v/>
      </c>
      <c r="CG177" s="392" t="str">
        <f ca="1">+IF(OFFSET('Water Data'!$H$29,0,10*ROW('Water Data'!H171))="","",OFFSET('Water Data'!$H$29,0,10*ROW('Water Data'!H171)))</f>
        <v/>
      </c>
      <c r="CH177" s="392" t="str">
        <f ca="1">+IF(OFFSET('Water Data'!$I$27,0,10*ROW('Water Data'!I171))="","",OFFSET('Water Data'!$I$27,0,10*ROW('Water Data'!I171)))</f>
        <v/>
      </c>
      <c r="CI177" s="392" t="str">
        <f ca="1">+IF(OFFSET('Water Data'!$I$28,0,10*ROW('Water Data'!I171))="","",OFFSET('Water Data'!$I$28,0,10*ROW('Water Data'!I171)))</f>
        <v/>
      </c>
      <c r="CJ177" s="392" t="str">
        <f ca="1">+IF(OFFSET('Water Data'!$I$29,0,10*ROW('Water Data'!I171))="","",OFFSET('Water Data'!$I$29,0,10*ROW('Water Data'!I171)))</f>
        <v/>
      </c>
      <c r="CK177" s="392" t="str">
        <f ca="1">+IF(OFFSET('Sanitation Data'!$D$28,0,10*ROW('Sanitation Data'!D171))="","",OFFSET('Sanitation Data'!$D$28,0,10*ROW('Sanitation Data'!D171)))</f>
        <v/>
      </c>
      <c r="CL177" s="392" t="str">
        <f ca="1">+IF(OFFSET('Sanitation Data'!$D$29,0,10*ROW('Sanitation Data'!D171))="","",OFFSET('Sanitation Data'!$D$29,0,10*ROW('Sanitation Data'!D171)))</f>
        <v/>
      </c>
      <c r="CM177" s="392" t="str">
        <f ca="1">+IF(OFFSET('Sanitation Data'!$D$30,0,10*ROW('Sanitation Data'!D171))="","",OFFSET('Sanitation Data'!$D$30,0,10*ROW('Sanitation Data'!D171)))</f>
        <v/>
      </c>
      <c r="CN177" s="392" t="str">
        <f ca="1">+IF(OFFSET('Sanitation Data'!$D$31,0,10*ROW('Sanitation Data'!D171))="","",OFFSET('Sanitation Data'!$D$31,0,10*ROW('Sanitation Data'!D171)))</f>
        <v/>
      </c>
      <c r="CO177" s="392" t="str">
        <f ca="1">+IF(OFFSET('Sanitation Data'!$D$32,0,10*ROW('Sanitation Data'!D171))="","",OFFSET('Sanitation Data'!$D$32,0,10*ROW('Sanitation Data'!D171)))</f>
        <v/>
      </c>
      <c r="CP177" s="392" t="str">
        <f ca="1">+IF(OFFSET('Sanitation Data'!$E$28,0,10*ROW('Sanitation Data'!E171))="","",OFFSET('Sanitation Data'!$E$28,0,10*ROW('Sanitation Data'!E171)))</f>
        <v/>
      </c>
      <c r="CQ177" s="392" t="str">
        <f ca="1">+IF(OFFSET('Sanitation Data'!$E$29,0,10*ROW('Sanitation Data'!E171))="","",OFFSET('Sanitation Data'!$E$29,0,10*ROW('Sanitation Data'!E171)))</f>
        <v/>
      </c>
      <c r="CR177" s="392" t="str">
        <f ca="1">+IF(OFFSET('Sanitation Data'!$E$30,0,10*ROW('Sanitation Data'!E171))="","",OFFSET('Sanitation Data'!$E$30,0,10*ROW('Sanitation Data'!E171)))</f>
        <v/>
      </c>
      <c r="CS177" s="392" t="str">
        <f ca="1">+IF(OFFSET('Sanitation Data'!$E$31,0,10*ROW('Sanitation Data'!E171))="","",OFFSET('Sanitation Data'!$E$31,0,10*ROW('Sanitation Data'!E171)))</f>
        <v/>
      </c>
      <c r="CT177" s="392" t="str">
        <f ca="1">+IF(OFFSET('Sanitation Data'!$E$32,0,10*ROW('Sanitation Data'!E171))="","",OFFSET('Sanitation Data'!$E$32,0,10*ROW('Sanitation Data'!E171)))</f>
        <v/>
      </c>
      <c r="CU177" s="392" t="str">
        <f ca="1">+IF(OFFSET('Sanitation Data'!$F$28,0,10*ROW('Sanitation Data'!F171))="","",OFFSET('Sanitation Data'!$F$28,0,10*ROW('Sanitation Data'!F171)))</f>
        <v/>
      </c>
      <c r="CV177" s="392" t="str">
        <f ca="1">+IF(OFFSET('Sanitation Data'!$F$29,0,10*ROW('Sanitation Data'!F171))="","",OFFSET('Sanitation Data'!$F$29,0,10*ROW('Sanitation Data'!F171)))</f>
        <v/>
      </c>
      <c r="CW177" s="392" t="str">
        <f ca="1">+IF(OFFSET('Sanitation Data'!$F$30,0,10*ROW('Sanitation Data'!F171))="","",OFFSET('Sanitation Data'!$F$30,0,10*ROW('Sanitation Data'!F171)))</f>
        <v/>
      </c>
      <c r="CX177" s="392" t="str">
        <f ca="1">+IF(OFFSET('Sanitation Data'!$F$31,0,10*ROW('Sanitation Data'!F171))="","",OFFSET('Sanitation Data'!$F$31,0,10*ROW('Sanitation Data'!F171)))</f>
        <v/>
      </c>
      <c r="CY177" s="392" t="str">
        <f ca="1">+IF(OFFSET('Sanitation Data'!$F$32,0,10*ROW('Sanitation Data'!F171))="","",OFFSET('Sanitation Data'!$F$32,0,10*ROW('Sanitation Data'!F171)))</f>
        <v/>
      </c>
      <c r="CZ177" s="392" t="str">
        <f ca="1">+IF(OFFSET('Sanitation Data'!$G$28,0,10*ROW('Sanitation Data'!G171))="","",OFFSET('Sanitation Data'!$G$28,0,10*ROW('Sanitation Data'!G171)))</f>
        <v/>
      </c>
      <c r="DA177" s="392" t="str">
        <f ca="1">+IF(OFFSET('Sanitation Data'!$G$29,0,10*ROW('Sanitation Data'!G171))="","",OFFSET('Sanitation Data'!$G$29,0,10*ROW('Sanitation Data'!G171)))</f>
        <v/>
      </c>
      <c r="DB177" s="392" t="str">
        <f ca="1">+IF(OFFSET('Sanitation Data'!$G$30,0,10*ROW('Sanitation Data'!G171))="","",OFFSET('Sanitation Data'!$G$30,0,10*ROW('Sanitation Data'!G171)))</f>
        <v/>
      </c>
      <c r="DC177" s="392" t="str">
        <f ca="1">+IF(OFFSET('Sanitation Data'!$G$31,0,10*ROW('Sanitation Data'!G171))="","",OFFSET('Sanitation Data'!$G$31,0,10*ROW('Sanitation Data'!G171)))</f>
        <v/>
      </c>
      <c r="DD177" s="392" t="str">
        <f ca="1">+IF(OFFSET('Sanitation Data'!$G$32,0,10*ROW('Sanitation Data'!G171))="","",OFFSET('Sanitation Data'!$G$32,0,10*ROW('Sanitation Data'!G171)))</f>
        <v/>
      </c>
      <c r="DE177" s="392" t="str">
        <f ca="1">+IF(OFFSET('Sanitation Data'!$H$28,0,10*ROW('Sanitation Data'!H171))="","",OFFSET('Sanitation Data'!$H$28,0,10*ROW('Sanitation Data'!H171)))</f>
        <v/>
      </c>
      <c r="DF177" s="392" t="str">
        <f ca="1">+IF(OFFSET('Sanitation Data'!$H$29,0,10*ROW('Sanitation Data'!H171))="","",OFFSET('Sanitation Data'!$H$29,0,10*ROW('Sanitation Data'!H171)))</f>
        <v/>
      </c>
      <c r="DG177" s="392" t="str">
        <f ca="1">+IF(OFFSET('Sanitation Data'!$H$30,0,10*ROW('Sanitation Data'!H171))="","",OFFSET('Sanitation Data'!$H$30,0,10*ROW('Sanitation Data'!H171)))</f>
        <v/>
      </c>
      <c r="DH177" s="392" t="str">
        <f ca="1">+IF(OFFSET('Sanitation Data'!$H$31,0,10*ROW('Sanitation Data'!H171))="","",OFFSET('Sanitation Data'!$H$31,0,10*ROW('Sanitation Data'!H171)))</f>
        <v/>
      </c>
      <c r="DI177" s="392" t="str">
        <f ca="1">+IF(OFFSET('Sanitation Data'!$H$32,0,10*ROW('Sanitation Data'!H171))="","",OFFSET('Sanitation Data'!$H$32,0,10*ROW('Sanitation Data'!H171)))</f>
        <v/>
      </c>
      <c r="DJ177" s="392" t="str">
        <f ca="1">+IF(OFFSET('Sanitation Data'!$I$28,0,10*ROW('Sanitation Data'!I171))="","",OFFSET('Sanitation Data'!$I$28,0,10*ROW('Sanitation Data'!I171)))</f>
        <v/>
      </c>
      <c r="DK177" s="392" t="str">
        <f ca="1">+IF(OFFSET('Sanitation Data'!$I$29,0,10*ROW('Sanitation Data'!I171))="","",OFFSET('Sanitation Data'!$I$29,0,10*ROW('Sanitation Data'!I171)))</f>
        <v/>
      </c>
      <c r="DL177" s="392" t="str">
        <f ca="1">+IF(OFFSET('Sanitation Data'!$I$30,0,10*ROW('Sanitation Data'!I171))="","",OFFSET('Sanitation Data'!$I$30,0,10*ROW('Sanitation Data'!I171)))</f>
        <v/>
      </c>
      <c r="DM177" s="392" t="str">
        <f ca="1">+IF(OFFSET('Sanitation Data'!$I$31,0,10*ROW('Sanitation Data'!I171))="","",OFFSET('Sanitation Data'!$I$31,0,10*ROW('Sanitation Data'!I171)))</f>
        <v/>
      </c>
      <c r="DN177" s="392" t="str">
        <f ca="1">+IF(OFFSET('Sanitation Data'!$I$32,0,10*ROW('Sanitation Data'!I171))="","",OFFSET('Sanitation Data'!$I$32,0,10*ROW('Sanitation Data'!I171)))</f>
        <v/>
      </c>
      <c r="DO177" s="392" t="str">
        <f ca="1">+IF(OFFSET('Hygiene Data'!$D$11,0,10*ROW('Hygiene Data'!D171))="","",OFFSET('Hygiene Data'!$D$11,0,10*ROW('Hygiene Data'!D171)))</f>
        <v/>
      </c>
      <c r="DP177" s="392" t="str">
        <f ca="1">+IF(OFFSET('Hygiene Data'!$D$12,0,10*ROW('Hygiene Data'!D171))="","",OFFSET('Hygiene Data'!$D$12,0,10*ROW('Hygiene Data'!D171)))</f>
        <v/>
      </c>
      <c r="DQ177" s="392" t="str">
        <f ca="1">+IF(OFFSET('Hygiene Data'!$D$13,0,10*ROW('Hygiene Data'!D171))="","",OFFSET('Hygiene Data'!$D$13,0,10*ROW('Hygiene Data'!D171)))</f>
        <v/>
      </c>
      <c r="DR177" s="392" t="str">
        <f ca="1">+IF(OFFSET('Hygiene Data'!$E$11,0,10*ROW('Hygiene Data'!E171))="","",OFFSET('Hygiene Data'!$E$11,0,10*ROW('Hygiene Data'!E171)))</f>
        <v/>
      </c>
      <c r="DS177" s="392" t="str">
        <f ca="1">+IF(OFFSET('Hygiene Data'!$E$12,0,10*ROW('Hygiene Data'!E171))="","",OFFSET('Hygiene Data'!$E$12,0,10*ROW('Hygiene Data'!E171)))</f>
        <v/>
      </c>
      <c r="DT177" s="392" t="str">
        <f ca="1">+IF(OFFSET('Hygiene Data'!$E$13,0,10*ROW('Hygiene Data'!E171))="","",OFFSET('Hygiene Data'!$E$13,0,10*ROW('Hygiene Data'!E171)))</f>
        <v/>
      </c>
      <c r="DU177" s="392" t="str">
        <f ca="1">+IF(OFFSET('Hygiene Data'!$F$11,0,10*ROW('Hygiene Data'!F171))="","",OFFSET('Hygiene Data'!$F$11,0,10*ROW('Hygiene Data'!F171)))</f>
        <v/>
      </c>
      <c r="DV177" s="392" t="str">
        <f ca="1">+IF(OFFSET('Hygiene Data'!$F$12,0,10*ROW('Hygiene Data'!F171))="","",OFFSET('Hygiene Data'!$F$12,0,10*ROW('Hygiene Data'!F171)))</f>
        <v/>
      </c>
      <c r="DW177" s="392" t="str">
        <f ca="1">+IF(OFFSET('Hygiene Data'!$F$13,0,10*ROW('Hygiene Data'!F171))="","",OFFSET('Hygiene Data'!$F$13,0,10*ROW('Hygiene Data'!F171)))</f>
        <v/>
      </c>
      <c r="DX177" s="392" t="str">
        <f ca="1">+IF(OFFSET('Hygiene Data'!$G$11,0,10*ROW('Hygiene Data'!G171))="","",OFFSET('Hygiene Data'!$G$11,0,10*ROW('Hygiene Data'!G171)))</f>
        <v/>
      </c>
      <c r="DY177" s="392" t="str">
        <f ca="1">+IF(OFFSET('Hygiene Data'!$G$12,0,10*ROW('Hygiene Data'!G171))="","",OFFSET('Hygiene Data'!$G$12,0,10*ROW('Hygiene Data'!G171)))</f>
        <v/>
      </c>
      <c r="DZ177" s="392" t="str">
        <f ca="1">+IF(OFFSET('Hygiene Data'!$G$13,0,10*ROW('Hygiene Data'!G171))="","",OFFSET('Hygiene Data'!$G$13,0,10*ROW('Hygiene Data'!G171)))</f>
        <v/>
      </c>
      <c r="EA177" s="392" t="str">
        <f ca="1">+IF(OFFSET('Hygiene Data'!$H$11,0,10*ROW('Hygiene Data'!H171))="","",OFFSET('Hygiene Data'!$H$11,0,10*ROW('Hygiene Data'!H171)))</f>
        <v/>
      </c>
      <c r="EB177" s="392" t="str">
        <f ca="1">+IF(OFFSET('Hygiene Data'!$H$12,0,10*ROW('Hygiene Data'!H171))="","",OFFSET('Hygiene Data'!$H$12,0,10*ROW('Hygiene Data'!H171)))</f>
        <v/>
      </c>
      <c r="EC177" s="392" t="str">
        <f ca="1">+IF(OFFSET('Hygiene Data'!$H$13,0,10*ROW('Hygiene Data'!H171))="","",OFFSET('Hygiene Data'!$H$13,0,10*ROW('Hygiene Data'!H171)))</f>
        <v/>
      </c>
      <c r="ED177" s="392" t="str">
        <f ca="1">+IF(OFFSET('Hygiene Data'!$I$11,0,10*ROW('Hygiene Data'!I171))="","",OFFSET('Hygiene Data'!$I$11,0,10*ROW('Hygiene Data'!I171)))</f>
        <v/>
      </c>
      <c r="EE177" s="392" t="str">
        <f ca="1">+IF(OFFSET('Hygiene Data'!$I$12,0,10*ROW('Hygiene Data'!I171))="","",OFFSET('Hygiene Data'!$I$12,0,10*ROW('Hygiene Data'!I171)))</f>
        <v/>
      </c>
      <c r="EF177" s="392" t="str">
        <f ca="1">+IF(OFFSET('Hygiene Data'!$I$13,0,10*ROW('Hygiene Data'!I171))="","",OFFSET('Hygiene Data'!$I$13,0,10*ROW('Hygiene Data'!I171)))</f>
        <v/>
      </c>
    </row>
    <row r="178" spans="1:136" x14ac:dyDescent="0.25">
      <c r="A178" s="501" t="str">
        <f ca="1">+IF(OFFSET('Water Data'!$B$2,0,10*ROW('Water Data'!E172))="","",OFFSET('Water Data'!$B$2,0,10*ROW('Water Data'!E172)))</f>
        <v/>
      </c>
      <c r="B178" s="50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8" t="str">
        <f t="shared" ca="1" si="2"/>
        <v/>
      </c>
      <c r="D178" s="52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2" t="str">
        <f ca="1">+IF(OFFSET('Water Data'!$D$27,0,10*ROW('Water Data'!D172))="","",OFFSET('Water Data'!$D$27,0,10*ROW('Water Data'!D172)))</f>
        <v/>
      </c>
      <c r="BT178" s="392" t="str">
        <f ca="1">+IF(OFFSET('Water Data'!$D$28,0,10*ROW('Water Data'!D172))="","",OFFSET('Water Data'!$D$28,0,10*ROW('Water Data'!D172)))</f>
        <v/>
      </c>
      <c r="BU178" s="392" t="str">
        <f ca="1">+IF(OFFSET('Water Data'!$D$29,0,10*ROW('Water Data'!D172))="","",OFFSET('Water Data'!$D$29,0,10*ROW('Water Data'!D172)))</f>
        <v/>
      </c>
      <c r="BV178" s="392" t="str">
        <f ca="1">+IF(OFFSET('Water Data'!$E$27,0,10*ROW('Water Data'!E172))="","",OFFSET('Water Data'!$E$27,0,10*ROW('Water Data'!E172)))</f>
        <v/>
      </c>
      <c r="BW178" s="392" t="str">
        <f ca="1">+IF(OFFSET('Water Data'!$E$28,0,10*ROW('Water Data'!E172))="","",OFFSET('Water Data'!$E$28,0,10*ROW('Water Data'!E172)))</f>
        <v/>
      </c>
      <c r="BX178" s="392" t="str">
        <f ca="1">+IF(OFFSET('Water Data'!$E$29,0,10*ROW('Water Data'!E172))="","",OFFSET('Water Data'!$E$29,0,10*ROW('Water Data'!E172)))</f>
        <v/>
      </c>
      <c r="BY178" s="392" t="str">
        <f ca="1">+IF(OFFSET('Water Data'!$F$27,0,10*ROW('Water Data'!F172))="","",OFFSET('Water Data'!$F$27,0,10*ROW('Water Data'!F172)))</f>
        <v/>
      </c>
      <c r="BZ178" s="392" t="str">
        <f ca="1">+IF(OFFSET('Water Data'!$F$28,0,10*ROW('Water Data'!F172))="","",OFFSET('Water Data'!$F$28,0,10*ROW('Water Data'!F172)))</f>
        <v/>
      </c>
      <c r="CA178" s="392" t="str">
        <f ca="1">+IF(OFFSET('Water Data'!$F$29,0,10*ROW('Water Data'!F172))="","",OFFSET('Water Data'!$F$29,0,10*ROW('Water Data'!F172)))</f>
        <v/>
      </c>
      <c r="CB178" s="392" t="str">
        <f ca="1">+IF(OFFSET('Water Data'!$G$27,0,10*ROW('Water Data'!G172))="","",OFFSET('Water Data'!$G$27,0,10*ROW('Water Data'!G172)))</f>
        <v/>
      </c>
      <c r="CC178" s="392" t="str">
        <f ca="1">+IF(OFFSET('Water Data'!$G$28,0,10*ROW('Water Data'!G172))="","",OFFSET('Water Data'!$G$28,0,10*ROW('Water Data'!G172)))</f>
        <v/>
      </c>
      <c r="CD178" s="392" t="str">
        <f ca="1">+IF(OFFSET('Water Data'!$G$29,0,10*ROW('Water Data'!G172))="","",OFFSET('Water Data'!$G$29,0,10*ROW('Water Data'!G172)))</f>
        <v/>
      </c>
      <c r="CE178" s="392" t="str">
        <f ca="1">+IF(OFFSET('Water Data'!$H$27,0,10*ROW('Water Data'!H172))="","",OFFSET('Water Data'!$H$27,0,10*ROW('Water Data'!H172)))</f>
        <v/>
      </c>
      <c r="CF178" s="392" t="str">
        <f ca="1">+IF(OFFSET('Water Data'!$H$28,0,10*ROW('Water Data'!H172))="","",OFFSET('Water Data'!$H$28,0,10*ROW('Water Data'!H172)))</f>
        <v/>
      </c>
      <c r="CG178" s="392" t="str">
        <f ca="1">+IF(OFFSET('Water Data'!$H$29,0,10*ROW('Water Data'!H172))="","",OFFSET('Water Data'!$H$29,0,10*ROW('Water Data'!H172)))</f>
        <v/>
      </c>
      <c r="CH178" s="392" t="str">
        <f ca="1">+IF(OFFSET('Water Data'!$I$27,0,10*ROW('Water Data'!I172))="","",OFFSET('Water Data'!$I$27,0,10*ROW('Water Data'!I172)))</f>
        <v/>
      </c>
      <c r="CI178" s="392" t="str">
        <f ca="1">+IF(OFFSET('Water Data'!$I$28,0,10*ROW('Water Data'!I172))="","",OFFSET('Water Data'!$I$28,0,10*ROW('Water Data'!I172)))</f>
        <v/>
      </c>
      <c r="CJ178" s="392" t="str">
        <f ca="1">+IF(OFFSET('Water Data'!$I$29,0,10*ROW('Water Data'!I172))="","",OFFSET('Water Data'!$I$29,0,10*ROW('Water Data'!I172)))</f>
        <v/>
      </c>
      <c r="CK178" s="392" t="str">
        <f ca="1">+IF(OFFSET('Sanitation Data'!$D$28,0,10*ROW('Sanitation Data'!D172))="","",OFFSET('Sanitation Data'!$D$28,0,10*ROW('Sanitation Data'!D172)))</f>
        <v/>
      </c>
      <c r="CL178" s="392" t="str">
        <f ca="1">+IF(OFFSET('Sanitation Data'!$D$29,0,10*ROW('Sanitation Data'!D172))="","",OFFSET('Sanitation Data'!$D$29,0,10*ROW('Sanitation Data'!D172)))</f>
        <v/>
      </c>
      <c r="CM178" s="392" t="str">
        <f ca="1">+IF(OFFSET('Sanitation Data'!$D$30,0,10*ROW('Sanitation Data'!D172))="","",OFFSET('Sanitation Data'!$D$30,0,10*ROW('Sanitation Data'!D172)))</f>
        <v/>
      </c>
      <c r="CN178" s="392" t="str">
        <f ca="1">+IF(OFFSET('Sanitation Data'!$D$31,0,10*ROW('Sanitation Data'!D172))="","",OFFSET('Sanitation Data'!$D$31,0,10*ROW('Sanitation Data'!D172)))</f>
        <v/>
      </c>
      <c r="CO178" s="392" t="str">
        <f ca="1">+IF(OFFSET('Sanitation Data'!$D$32,0,10*ROW('Sanitation Data'!D172))="","",OFFSET('Sanitation Data'!$D$32,0,10*ROW('Sanitation Data'!D172)))</f>
        <v/>
      </c>
      <c r="CP178" s="392" t="str">
        <f ca="1">+IF(OFFSET('Sanitation Data'!$E$28,0,10*ROW('Sanitation Data'!E172))="","",OFFSET('Sanitation Data'!$E$28,0,10*ROW('Sanitation Data'!E172)))</f>
        <v/>
      </c>
      <c r="CQ178" s="392" t="str">
        <f ca="1">+IF(OFFSET('Sanitation Data'!$E$29,0,10*ROW('Sanitation Data'!E172))="","",OFFSET('Sanitation Data'!$E$29,0,10*ROW('Sanitation Data'!E172)))</f>
        <v/>
      </c>
      <c r="CR178" s="392" t="str">
        <f ca="1">+IF(OFFSET('Sanitation Data'!$E$30,0,10*ROW('Sanitation Data'!E172))="","",OFFSET('Sanitation Data'!$E$30,0,10*ROW('Sanitation Data'!E172)))</f>
        <v/>
      </c>
      <c r="CS178" s="392" t="str">
        <f ca="1">+IF(OFFSET('Sanitation Data'!$E$31,0,10*ROW('Sanitation Data'!E172))="","",OFFSET('Sanitation Data'!$E$31,0,10*ROW('Sanitation Data'!E172)))</f>
        <v/>
      </c>
      <c r="CT178" s="392" t="str">
        <f ca="1">+IF(OFFSET('Sanitation Data'!$E$32,0,10*ROW('Sanitation Data'!E172))="","",OFFSET('Sanitation Data'!$E$32,0,10*ROW('Sanitation Data'!E172)))</f>
        <v/>
      </c>
      <c r="CU178" s="392" t="str">
        <f ca="1">+IF(OFFSET('Sanitation Data'!$F$28,0,10*ROW('Sanitation Data'!F172))="","",OFFSET('Sanitation Data'!$F$28,0,10*ROW('Sanitation Data'!F172)))</f>
        <v/>
      </c>
      <c r="CV178" s="392" t="str">
        <f ca="1">+IF(OFFSET('Sanitation Data'!$F$29,0,10*ROW('Sanitation Data'!F172))="","",OFFSET('Sanitation Data'!$F$29,0,10*ROW('Sanitation Data'!F172)))</f>
        <v/>
      </c>
      <c r="CW178" s="392" t="str">
        <f ca="1">+IF(OFFSET('Sanitation Data'!$F$30,0,10*ROW('Sanitation Data'!F172))="","",OFFSET('Sanitation Data'!$F$30,0,10*ROW('Sanitation Data'!F172)))</f>
        <v/>
      </c>
      <c r="CX178" s="392" t="str">
        <f ca="1">+IF(OFFSET('Sanitation Data'!$F$31,0,10*ROW('Sanitation Data'!F172))="","",OFFSET('Sanitation Data'!$F$31,0,10*ROW('Sanitation Data'!F172)))</f>
        <v/>
      </c>
      <c r="CY178" s="392" t="str">
        <f ca="1">+IF(OFFSET('Sanitation Data'!$F$32,0,10*ROW('Sanitation Data'!F172))="","",OFFSET('Sanitation Data'!$F$32,0,10*ROW('Sanitation Data'!F172)))</f>
        <v/>
      </c>
      <c r="CZ178" s="392" t="str">
        <f ca="1">+IF(OFFSET('Sanitation Data'!$G$28,0,10*ROW('Sanitation Data'!G172))="","",OFFSET('Sanitation Data'!$G$28,0,10*ROW('Sanitation Data'!G172)))</f>
        <v/>
      </c>
      <c r="DA178" s="392" t="str">
        <f ca="1">+IF(OFFSET('Sanitation Data'!$G$29,0,10*ROW('Sanitation Data'!G172))="","",OFFSET('Sanitation Data'!$G$29,0,10*ROW('Sanitation Data'!G172)))</f>
        <v/>
      </c>
      <c r="DB178" s="392" t="str">
        <f ca="1">+IF(OFFSET('Sanitation Data'!$G$30,0,10*ROW('Sanitation Data'!G172))="","",OFFSET('Sanitation Data'!$G$30,0,10*ROW('Sanitation Data'!G172)))</f>
        <v/>
      </c>
      <c r="DC178" s="392" t="str">
        <f ca="1">+IF(OFFSET('Sanitation Data'!$G$31,0,10*ROW('Sanitation Data'!G172))="","",OFFSET('Sanitation Data'!$G$31,0,10*ROW('Sanitation Data'!G172)))</f>
        <v/>
      </c>
      <c r="DD178" s="392" t="str">
        <f ca="1">+IF(OFFSET('Sanitation Data'!$G$32,0,10*ROW('Sanitation Data'!G172))="","",OFFSET('Sanitation Data'!$G$32,0,10*ROW('Sanitation Data'!G172)))</f>
        <v/>
      </c>
      <c r="DE178" s="392" t="str">
        <f ca="1">+IF(OFFSET('Sanitation Data'!$H$28,0,10*ROW('Sanitation Data'!H172))="","",OFFSET('Sanitation Data'!$H$28,0,10*ROW('Sanitation Data'!H172)))</f>
        <v/>
      </c>
      <c r="DF178" s="392" t="str">
        <f ca="1">+IF(OFFSET('Sanitation Data'!$H$29,0,10*ROW('Sanitation Data'!H172))="","",OFFSET('Sanitation Data'!$H$29,0,10*ROW('Sanitation Data'!H172)))</f>
        <v/>
      </c>
      <c r="DG178" s="392" t="str">
        <f ca="1">+IF(OFFSET('Sanitation Data'!$H$30,0,10*ROW('Sanitation Data'!H172))="","",OFFSET('Sanitation Data'!$H$30,0,10*ROW('Sanitation Data'!H172)))</f>
        <v/>
      </c>
      <c r="DH178" s="392" t="str">
        <f ca="1">+IF(OFFSET('Sanitation Data'!$H$31,0,10*ROW('Sanitation Data'!H172))="","",OFFSET('Sanitation Data'!$H$31,0,10*ROW('Sanitation Data'!H172)))</f>
        <v/>
      </c>
      <c r="DI178" s="392" t="str">
        <f ca="1">+IF(OFFSET('Sanitation Data'!$H$32,0,10*ROW('Sanitation Data'!H172))="","",OFFSET('Sanitation Data'!$H$32,0,10*ROW('Sanitation Data'!H172)))</f>
        <v/>
      </c>
      <c r="DJ178" s="392" t="str">
        <f ca="1">+IF(OFFSET('Sanitation Data'!$I$28,0,10*ROW('Sanitation Data'!I172))="","",OFFSET('Sanitation Data'!$I$28,0,10*ROW('Sanitation Data'!I172)))</f>
        <v/>
      </c>
      <c r="DK178" s="392" t="str">
        <f ca="1">+IF(OFFSET('Sanitation Data'!$I$29,0,10*ROW('Sanitation Data'!I172))="","",OFFSET('Sanitation Data'!$I$29,0,10*ROW('Sanitation Data'!I172)))</f>
        <v/>
      </c>
      <c r="DL178" s="392" t="str">
        <f ca="1">+IF(OFFSET('Sanitation Data'!$I$30,0,10*ROW('Sanitation Data'!I172))="","",OFFSET('Sanitation Data'!$I$30,0,10*ROW('Sanitation Data'!I172)))</f>
        <v/>
      </c>
      <c r="DM178" s="392" t="str">
        <f ca="1">+IF(OFFSET('Sanitation Data'!$I$31,0,10*ROW('Sanitation Data'!I172))="","",OFFSET('Sanitation Data'!$I$31,0,10*ROW('Sanitation Data'!I172)))</f>
        <v/>
      </c>
      <c r="DN178" s="392" t="str">
        <f ca="1">+IF(OFFSET('Sanitation Data'!$I$32,0,10*ROW('Sanitation Data'!I172))="","",OFFSET('Sanitation Data'!$I$32,0,10*ROW('Sanitation Data'!I172)))</f>
        <v/>
      </c>
      <c r="DO178" s="392" t="str">
        <f ca="1">+IF(OFFSET('Hygiene Data'!$D$11,0,10*ROW('Hygiene Data'!D172))="","",OFFSET('Hygiene Data'!$D$11,0,10*ROW('Hygiene Data'!D172)))</f>
        <v/>
      </c>
      <c r="DP178" s="392" t="str">
        <f ca="1">+IF(OFFSET('Hygiene Data'!$D$12,0,10*ROW('Hygiene Data'!D172))="","",OFFSET('Hygiene Data'!$D$12,0,10*ROW('Hygiene Data'!D172)))</f>
        <v/>
      </c>
      <c r="DQ178" s="392" t="str">
        <f ca="1">+IF(OFFSET('Hygiene Data'!$D$13,0,10*ROW('Hygiene Data'!D172))="","",OFFSET('Hygiene Data'!$D$13,0,10*ROW('Hygiene Data'!D172)))</f>
        <v/>
      </c>
      <c r="DR178" s="392" t="str">
        <f ca="1">+IF(OFFSET('Hygiene Data'!$E$11,0,10*ROW('Hygiene Data'!E172))="","",OFFSET('Hygiene Data'!$E$11,0,10*ROW('Hygiene Data'!E172)))</f>
        <v/>
      </c>
      <c r="DS178" s="392" t="str">
        <f ca="1">+IF(OFFSET('Hygiene Data'!$E$12,0,10*ROW('Hygiene Data'!E172))="","",OFFSET('Hygiene Data'!$E$12,0,10*ROW('Hygiene Data'!E172)))</f>
        <v/>
      </c>
      <c r="DT178" s="392" t="str">
        <f ca="1">+IF(OFFSET('Hygiene Data'!$E$13,0,10*ROW('Hygiene Data'!E172))="","",OFFSET('Hygiene Data'!$E$13,0,10*ROW('Hygiene Data'!E172)))</f>
        <v/>
      </c>
      <c r="DU178" s="392" t="str">
        <f ca="1">+IF(OFFSET('Hygiene Data'!$F$11,0,10*ROW('Hygiene Data'!F172))="","",OFFSET('Hygiene Data'!$F$11,0,10*ROW('Hygiene Data'!F172)))</f>
        <v/>
      </c>
      <c r="DV178" s="392" t="str">
        <f ca="1">+IF(OFFSET('Hygiene Data'!$F$12,0,10*ROW('Hygiene Data'!F172))="","",OFFSET('Hygiene Data'!$F$12,0,10*ROW('Hygiene Data'!F172)))</f>
        <v/>
      </c>
      <c r="DW178" s="392" t="str">
        <f ca="1">+IF(OFFSET('Hygiene Data'!$F$13,0,10*ROW('Hygiene Data'!F172))="","",OFFSET('Hygiene Data'!$F$13,0,10*ROW('Hygiene Data'!F172)))</f>
        <v/>
      </c>
      <c r="DX178" s="392" t="str">
        <f ca="1">+IF(OFFSET('Hygiene Data'!$G$11,0,10*ROW('Hygiene Data'!G172))="","",OFFSET('Hygiene Data'!$G$11,0,10*ROW('Hygiene Data'!G172)))</f>
        <v/>
      </c>
      <c r="DY178" s="392" t="str">
        <f ca="1">+IF(OFFSET('Hygiene Data'!$G$12,0,10*ROW('Hygiene Data'!G172))="","",OFFSET('Hygiene Data'!$G$12,0,10*ROW('Hygiene Data'!G172)))</f>
        <v/>
      </c>
      <c r="DZ178" s="392" t="str">
        <f ca="1">+IF(OFFSET('Hygiene Data'!$G$13,0,10*ROW('Hygiene Data'!G172))="","",OFFSET('Hygiene Data'!$G$13,0,10*ROW('Hygiene Data'!G172)))</f>
        <v/>
      </c>
      <c r="EA178" s="392" t="str">
        <f ca="1">+IF(OFFSET('Hygiene Data'!$H$11,0,10*ROW('Hygiene Data'!H172))="","",OFFSET('Hygiene Data'!$H$11,0,10*ROW('Hygiene Data'!H172)))</f>
        <v/>
      </c>
      <c r="EB178" s="392" t="str">
        <f ca="1">+IF(OFFSET('Hygiene Data'!$H$12,0,10*ROW('Hygiene Data'!H172))="","",OFFSET('Hygiene Data'!$H$12,0,10*ROW('Hygiene Data'!H172)))</f>
        <v/>
      </c>
      <c r="EC178" s="392" t="str">
        <f ca="1">+IF(OFFSET('Hygiene Data'!$H$13,0,10*ROW('Hygiene Data'!H172))="","",OFFSET('Hygiene Data'!$H$13,0,10*ROW('Hygiene Data'!H172)))</f>
        <v/>
      </c>
      <c r="ED178" s="392" t="str">
        <f ca="1">+IF(OFFSET('Hygiene Data'!$I$11,0,10*ROW('Hygiene Data'!I172))="","",OFFSET('Hygiene Data'!$I$11,0,10*ROW('Hygiene Data'!I172)))</f>
        <v/>
      </c>
      <c r="EE178" s="392" t="str">
        <f ca="1">+IF(OFFSET('Hygiene Data'!$I$12,0,10*ROW('Hygiene Data'!I172))="","",OFFSET('Hygiene Data'!$I$12,0,10*ROW('Hygiene Data'!I172)))</f>
        <v/>
      </c>
      <c r="EF178" s="392" t="str">
        <f ca="1">+IF(OFFSET('Hygiene Data'!$I$13,0,10*ROW('Hygiene Data'!I172))="","",OFFSET('Hygiene Data'!$I$13,0,10*ROW('Hygiene Data'!I172)))</f>
        <v/>
      </c>
    </row>
    <row r="179" spans="1:136" x14ac:dyDescent="0.25">
      <c r="A179" s="501" t="str">
        <f ca="1">+IF(OFFSET('Water Data'!$B$2,0,10*ROW('Water Data'!E173))="","",OFFSET('Water Data'!$B$2,0,10*ROW('Water Data'!E173)))</f>
        <v/>
      </c>
      <c r="B179" s="50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8" t="str">
        <f t="shared" ca="1" si="2"/>
        <v/>
      </c>
      <c r="D179" s="52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2" t="str">
        <f ca="1">+IF(OFFSET('Water Data'!$D$27,0,10*ROW('Water Data'!D173))="","",OFFSET('Water Data'!$D$27,0,10*ROW('Water Data'!D173)))</f>
        <v/>
      </c>
      <c r="BT179" s="392" t="str">
        <f ca="1">+IF(OFFSET('Water Data'!$D$28,0,10*ROW('Water Data'!D173))="","",OFFSET('Water Data'!$D$28,0,10*ROW('Water Data'!D173)))</f>
        <v/>
      </c>
      <c r="BU179" s="392" t="str">
        <f ca="1">+IF(OFFSET('Water Data'!$D$29,0,10*ROW('Water Data'!D173))="","",OFFSET('Water Data'!$D$29,0,10*ROW('Water Data'!D173)))</f>
        <v/>
      </c>
      <c r="BV179" s="392" t="str">
        <f ca="1">+IF(OFFSET('Water Data'!$E$27,0,10*ROW('Water Data'!E173))="","",OFFSET('Water Data'!$E$27,0,10*ROW('Water Data'!E173)))</f>
        <v/>
      </c>
      <c r="BW179" s="392" t="str">
        <f ca="1">+IF(OFFSET('Water Data'!$E$28,0,10*ROW('Water Data'!E173))="","",OFFSET('Water Data'!$E$28,0,10*ROW('Water Data'!E173)))</f>
        <v/>
      </c>
      <c r="BX179" s="392" t="str">
        <f ca="1">+IF(OFFSET('Water Data'!$E$29,0,10*ROW('Water Data'!E173))="","",OFFSET('Water Data'!$E$29,0,10*ROW('Water Data'!E173)))</f>
        <v/>
      </c>
      <c r="BY179" s="392" t="str">
        <f ca="1">+IF(OFFSET('Water Data'!$F$27,0,10*ROW('Water Data'!F173))="","",OFFSET('Water Data'!$F$27,0,10*ROW('Water Data'!F173)))</f>
        <v/>
      </c>
      <c r="BZ179" s="392" t="str">
        <f ca="1">+IF(OFFSET('Water Data'!$F$28,0,10*ROW('Water Data'!F173))="","",OFFSET('Water Data'!$F$28,0,10*ROW('Water Data'!F173)))</f>
        <v/>
      </c>
      <c r="CA179" s="392" t="str">
        <f ca="1">+IF(OFFSET('Water Data'!$F$29,0,10*ROW('Water Data'!F173))="","",OFFSET('Water Data'!$F$29,0,10*ROW('Water Data'!F173)))</f>
        <v/>
      </c>
      <c r="CB179" s="392" t="str">
        <f ca="1">+IF(OFFSET('Water Data'!$G$27,0,10*ROW('Water Data'!G173))="","",OFFSET('Water Data'!$G$27,0,10*ROW('Water Data'!G173)))</f>
        <v/>
      </c>
      <c r="CC179" s="392" t="str">
        <f ca="1">+IF(OFFSET('Water Data'!$G$28,0,10*ROW('Water Data'!G173))="","",OFFSET('Water Data'!$G$28,0,10*ROW('Water Data'!G173)))</f>
        <v/>
      </c>
      <c r="CD179" s="392" t="str">
        <f ca="1">+IF(OFFSET('Water Data'!$G$29,0,10*ROW('Water Data'!G173))="","",OFFSET('Water Data'!$G$29,0,10*ROW('Water Data'!G173)))</f>
        <v/>
      </c>
      <c r="CE179" s="392" t="str">
        <f ca="1">+IF(OFFSET('Water Data'!$H$27,0,10*ROW('Water Data'!H173))="","",OFFSET('Water Data'!$H$27,0,10*ROW('Water Data'!H173)))</f>
        <v/>
      </c>
      <c r="CF179" s="392" t="str">
        <f ca="1">+IF(OFFSET('Water Data'!$H$28,0,10*ROW('Water Data'!H173))="","",OFFSET('Water Data'!$H$28,0,10*ROW('Water Data'!H173)))</f>
        <v/>
      </c>
      <c r="CG179" s="392" t="str">
        <f ca="1">+IF(OFFSET('Water Data'!$H$29,0,10*ROW('Water Data'!H173))="","",OFFSET('Water Data'!$H$29,0,10*ROW('Water Data'!H173)))</f>
        <v/>
      </c>
      <c r="CH179" s="392" t="str">
        <f ca="1">+IF(OFFSET('Water Data'!$I$27,0,10*ROW('Water Data'!I173))="","",OFFSET('Water Data'!$I$27,0,10*ROW('Water Data'!I173)))</f>
        <v/>
      </c>
      <c r="CI179" s="392" t="str">
        <f ca="1">+IF(OFFSET('Water Data'!$I$28,0,10*ROW('Water Data'!I173))="","",OFFSET('Water Data'!$I$28,0,10*ROW('Water Data'!I173)))</f>
        <v/>
      </c>
      <c r="CJ179" s="392" t="str">
        <f ca="1">+IF(OFFSET('Water Data'!$I$29,0,10*ROW('Water Data'!I173))="","",OFFSET('Water Data'!$I$29,0,10*ROW('Water Data'!I173)))</f>
        <v/>
      </c>
      <c r="CK179" s="392" t="str">
        <f ca="1">+IF(OFFSET('Sanitation Data'!$D$28,0,10*ROW('Sanitation Data'!D173))="","",OFFSET('Sanitation Data'!$D$28,0,10*ROW('Sanitation Data'!D173)))</f>
        <v/>
      </c>
      <c r="CL179" s="392" t="str">
        <f ca="1">+IF(OFFSET('Sanitation Data'!$D$29,0,10*ROW('Sanitation Data'!D173))="","",OFFSET('Sanitation Data'!$D$29,0,10*ROW('Sanitation Data'!D173)))</f>
        <v/>
      </c>
      <c r="CM179" s="392" t="str">
        <f ca="1">+IF(OFFSET('Sanitation Data'!$D$30,0,10*ROW('Sanitation Data'!D173))="","",OFFSET('Sanitation Data'!$D$30,0,10*ROW('Sanitation Data'!D173)))</f>
        <v/>
      </c>
      <c r="CN179" s="392" t="str">
        <f ca="1">+IF(OFFSET('Sanitation Data'!$D$31,0,10*ROW('Sanitation Data'!D173))="","",OFFSET('Sanitation Data'!$D$31,0,10*ROW('Sanitation Data'!D173)))</f>
        <v/>
      </c>
      <c r="CO179" s="392" t="str">
        <f ca="1">+IF(OFFSET('Sanitation Data'!$D$32,0,10*ROW('Sanitation Data'!D173))="","",OFFSET('Sanitation Data'!$D$32,0,10*ROW('Sanitation Data'!D173)))</f>
        <v/>
      </c>
      <c r="CP179" s="392" t="str">
        <f ca="1">+IF(OFFSET('Sanitation Data'!$E$28,0,10*ROW('Sanitation Data'!E173))="","",OFFSET('Sanitation Data'!$E$28,0,10*ROW('Sanitation Data'!E173)))</f>
        <v/>
      </c>
      <c r="CQ179" s="392" t="str">
        <f ca="1">+IF(OFFSET('Sanitation Data'!$E$29,0,10*ROW('Sanitation Data'!E173))="","",OFFSET('Sanitation Data'!$E$29,0,10*ROW('Sanitation Data'!E173)))</f>
        <v/>
      </c>
      <c r="CR179" s="392" t="str">
        <f ca="1">+IF(OFFSET('Sanitation Data'!$E$30,0,10*ROW('Sanitation Data'!E173))="","",OFFSET('Sanitation Data'!$E$30,0,10*ROW('Sanitation Data'!E173)))</f>
        <v/>
      </c>
      <c r="CS179" s="392" t="str">
        <f ca="1">+IF(OFFSET('Sanitation Data'!$E$31,0,10*ROW('Sanitation Data'!E173))="","",OFFSET('Sanitation Data'!$E$31,0,10*ROW('Sanitation Data'!E173)))</f>
        <v/>
      </c>
      <c r="CT179" s="392" t="str">
        <f ca="1">+IF(OFFSET('Sanitation Data'!$E$32,0,10*ROW('Sanitation Data'!E173))="","",OFFSET('Sanitation Data'!$E$32,0,10*ROW('Sanitation Data'!E173)))</f>
        <v/>
      </c>
      <c r="CU179" s="392" t="str">
        <f ca="1">+IF(OFFSET('Sanitation Data'!$F$28,0,10*ROW('Sanitation Data'!F173))="","",OFFSET('Sanitation Data'!$F$28,0,10*ROW('Sanitation Data'!F173)))</f>
        <v/>
      </c>
      <c r="CV179" s="392" t="str">
        <f ca="1">+IF(OFFSET('Sanitation Data'!$F$29,0,10*ROW('Sanitation Data'!F173))="","",OFFSET('Sanitation Data'!$F$29,0,10*ROW('Sanitation Data'!F173)))</f>
        <v/>
      </c>
      <c r="CW179" s="392" t="str">
        <f ca="1">+IF(OFFSET('Sanitation Data'!$F$30,0,10*ROW('Sanitation Data'!F173))="","",OFFSET('Sanitation Data'!$F$30,0,10*ROW('Sanitation Data'!F173)))</f>
        <v/>
      </c>
      <c r="CX179" s="392" t="str">
        <f ca="1">+IF(OFFSET('Sanitation Data'!$F$31,0,10*ROW('Sanitation Data'!F173))="","",OFFSET('Sanitation Data'!$F$31,0,10*ROW('Sanitation Data'!F173)))</f>
        <v/>
      </c>
      <c r="CY179" s="392" t="str">
        <f ca="1">+IF(OFFSET('Sanitation Data'!$F$32,0,10*ROW('Sanitation Data'!F173))="","",OFFSET('Sanitation Data'!$F$32,0,10*ROW('Sanitation Data'!F173)))</f>
        <v/>
      </c>
      <c r="CZ179" s="392" t="str">
        <f ca="1">+IF(OFFSET('Sanitation Data'!$G$28,0,10*ROW('Sanitation Data'!G173))="","",OFFSET('Sanitation Data'!$G$28,0,10*ROW('Sanitation Data'!G173)))</f>
        <v/>
      </c>
      <c r="DA179" s="392" t="str">
        <f ca="1">+IF(OFFSET('Sanitation Data'!$G$29,0,10*ROW('Sanitation Data'!G173))="","",OFFSET('Sanitation Data'!$G$29,0,10*ROW('Sanitation Data'!G173)))</f>
        <v/>
      </c>
      <c r="DB179" s="392" t="str">
        <f ca="1">+IF(OFFSET('Sanitation Data'!$G$30,0,10*ROW('Sanitation Data'!G173))="","",OFFSET('Sanitation Data'!$G$30,0,10*ROW('Sanitation Data'!G173)))</f>
        <v/>
      </c>
      <c r="DC179" s="392" t="str">
        <f ca="1">+IF(OFFSET('Sanitation Data'!$G$31,0,10*ROW('Sanitation Data'!G173))="","",OFFSET('Sanitation Data'!$G$31,0,10*ROW('Sanitation Data'!G173)))</f>
        <v/>
      </c>
      <c r="DD179" s="392" t="str">
        <f ca="1">+IF(OFFSET('Sanitation Data'!$G$32,0,10*ROW('Sanitation Data'!G173))="","",OFFSET('Sanitation Data'!$G$32,0,10*ROW('Sanitation Data'!G173)))</f>
        <v/>
      </c>
      <c r="DE179" s="392" t="str">
        <f ca="1">+IF(OFFSET('Sanitation Data'!$H$28,0,10*ROW('Sanitation Data'!H173))="","",OFFSET('Sanitation Data'!$H$28,0,10*ROW('Sanitation Data'!H173)))</f>
        <v/>
      </c>
      <c r="DF179" s="392" t="str">
        <f ca="1">+IF(OFFSET('Sanitation Data'!$H$29,0,10*ROW('Sanitation Data'!H173))="","",OFFSET('Sanitation Data'!$H$29,0,10*ROW('Sanitation Data'!H173)))</f>
        <v/>
      </c>
      <c r="DG179" s="392" t="str">
        <f ca="1">+IF(OFFSET('Sanitation Data'!$H$30,0,10*ROW('Sanitation Data'!H173))="","",OFFSET('Sanitation Data'!$H$30,0,10*ROW('Sanitation Data'!H173)))</f>
        <v/>
      </c>
      <c r="DH179" s="392" t="str">
        <f ca="1">+IF(OFFSET('Sanitation Data'!$H$31,0,10*ROW('Sanitation Data'!H173))="","",OFFSET('Sanitation Data'!$H$31,0,10*ROW('Sanitation Data'!H173)))</f>
        <v/>
      </c>
      <c r="DI179" s="392" t="str">
        <f ca="1">+IF(OFFSET('Sanitation Data'!$H$32,0,10*ROW('Sanitation Data'!H173))="","",OFFSET('Sanitation Data'!$H$32,0,10*ROW('Sanitation Data'!H173)))</f>
        <v/>
      </c>
      <c r="DJ179" s="392" t="str">
        <f ca="1">+IF(OFFSET('Sanitation Data'!$I$28,0,10*ROW('Sanitation Data'!I173))="","",OFFSET('Sanitation Data'!$I$28,0,10*ROW('Sanitation Data'!I173)))</f>
        <v/>
      </c>
      <c r="DK179" s="392" t="str">
        <f ca="1">+IF(OFFSET('Sanitation Data'!$I$29,0,10*ROW('Sanitation Data'!I173))="","",OFFSET('Sanitation Data'!$I$29,0,10*ROW('Sanitation Data'!I173)))</f>
        <v/>
      </c>
      <c r="DL179" s="392" t="str">
        <f ca="1">+IF(OFFSET('Sanitation Data'!$I$30,0,10*ROW('Sanitation Data'!I173))="","",OFFSET('Sanitation Data'!$I$30,0,10*ROW('Sanitation Data'!I173)))</f>
        <v/>
      </c>
      <c r="DM179" s="392" t="str">
        <f ca="1">+IF(OFFSET('Sanitation Data'!$I$31,0,10*ROW('Sanitation Data'!I173))="","",OFFSET('Sanitation Data'!$I$31,0,10*ROW('Sanitation Data'!I173)))</f>
        <v/>
      </c>
      <c r="DN179" s="392" t="str">
        <f ca="1">+IF(OFFSET('Sanitation Data'!$I$32,0,10*ROW('Sanitation Data'!I173))="","",OFFSET('Sanitation Data'!$I$32,0,10*ROW('Sanitation Data'!I173)))</f>
        <v/>
      </c>
      <c r="DO179" s="392" t="str">
        <f ca="1">+IF(OFFSET('Hygiene Data'!$D$11,0,10*ROW('Hygiene Data'!D173))="","",OFFSET('Hygiene Data'!$D$11,0,10*ROW('Hygiene Data'!D173)))</f>
        <v/>
      </c>
      <c r="DP179" s="392" t="str">
        <f ca="1">+IF(OFFSET('Hygiene Data'!$D$12,0,10*ROW('Hygiene Data'!D173))="","",OFFSET('Hygiene Data'!$D$12,0,10*ROW('Hygiene Data'!D173)))</f>
        <v/>
      </c>
      <c r="DQ179" s="392" t="str">
        <f ca="1">+IF(OFFSET('Hygiene Data'!$D$13,0,10*ROW('Hygiene Data'!D173))="","",OFFSET('Hygiene Data'!$D$13,0,10*ROW('Hygiene Data'!D173)))</f>
        <v/>
      </c>
      <c r="DR179" s="392" t="str">
        <f ca="1">+IF(OFFSET('Hygiene Data'!$E$11,0,10*ROW('Hygiene Data'!E173))="","",OFFSET('Hygiene Data'!$E$11,0,10*ROW('Hygiene Data'!E173)))</f>
        <v/>
      </c>
      <c r="DS179" s="392" t="str">
        <f ca="1">+IF(OFFSET('Hygiene Data'!$E$12,0,10*ROW('Hygiene Data'!E173))="","",OFFSET('Hygiene Data'!$E$12,0,10*ROW('Hygiene Data'!E173)))</f>
        <v/>
      </c>
      <c r="DT179" s="392" t="str">
        <f ca="1">+IF(OFFSET('Hygiene Data'!$E$13,0,10*ROW('Hygiene Data'!E173))="","",OFFSET('Hygiene Data'!$E$13,0,10*ROW('Hygiene Data'!E173)))</f>
        <v/>
      </c>
      <c r="DU179" s="392" t="str">
        <f ca="1">+IF(OFFSET('Hygiene Data'!$F$11,0,10*ROW('Hygiene Data'!F173))="","",OFFSET('Hygiene Data'!$F$11,0,10*ROW('Hygiene Data'!F173)))</f>
        <v/>
      </c>
      <c r="DV179" s="392" t="str">
        <f ca="1">+IF(OFFSET('Hygiene Data'!$F$12,0,10*ROW('Hygiene Data'!F173))="","",OFFSET('Hygiene Data'!$F$12,0,10*ROW('Hygiene Data'!F173)))</f>
        <v/>
      </c>
      <c r="DW179" s="392" t="str">
        <f ca="1">+IF(OFFSET('Hygiene Data'!$F$13,0,10*ROW('Hygiene Data'!F173))="","",OFFSET('Hygiene Data'!$F$13,0,10*ROW('Hygiene Data'!F173)))</f>
        <v/>
      </c>
      <c r="DX179" s="392" t="str">
        <f ca="1">+IF(OFFSET('Hygiene Data'!$G$11,0,10*ROW('Hygiene Data'!G173))="","",OFFSET('Hygiene Data'!$G$11,0,10*ROW('Hygiene Data'!G173)))</f>
        <v/>
      </c>
      <c r="DY179" s="392" t="str">
        <f ca="1">+IF(OFFSET('Hygiene Data'!$G$12,0,10*ROW('Hygiene Data'!G173))="","",OFFSET('Hygiene Data'!$G$12,0,10*ROW('Hygiene Data'!G173)))</f>
        <v/>
      </c>
      <c r="DZ179" s="392" t="str">
        <f ca="1">+IF(OFFSET('Hygiene Data'!$G$13,0,10*ROW('Hygiene Data'!G173))="","",OFFSET('Hygiene Data'!$G$13,0,10*ROW('Hygiene Data'!G173)))</f>
        <v/>
      </c>
      <c r="EA179" s="392" t="str">
        <f ca="1">+IF(OFFSET('Hygiene Data'!$H$11,0,10*ROW('Hygiene Data'!H173))="","",OFFSET('Hygiene Data'!$H$11,0,10*ROW('Hygiene Data'!H173)))</f>
        <v/>
      </c>
      <c r="EB179" s="392" t="str">
        <f ca="1">+IF(OFFSET('Hygiene Data'!$H$12,0,10*ROW('Hygiene Data'!H173))="","",OFFSET('Hygiene Data'!$H$12,0,10*ROW('Hygiene Data'!H173)))</f>
        <v/>
      </c>
      <c r="EC179" s="392" t="str">
        <f ca="1">+IF(OFFSET('Hygiene Data'!$H$13,0,10*ROW('Hygiene Data'!H173))="","",OFFSET('Hygiene Data'!$H$13,0,10*ROW('Hygiene Data'!H173)))</f>
        <v/>
      </c>
      <c r="ED179" s="392" t="str">
        <f ca="1">+IF(OFFSET('Hygiene Data'!$I$11,0,10*ROW('Hygiene Data'!I173))="","",OFFSET('Hygiene Data'!$I$11,0,10*ROW('Hygiene Data'!I173)))</f>
        <v/>
      </c>
      <c r="EE179" s="392" t="str">
        <f ca="1">+IF(OFFSET('Hygiene Data'!$I$12,0,10*ROW('Hygiene Data'!I173))="","",OFFSET('Hygiene Data'!$I$12,0,10*ROW('Hygiene Data'!I173)))</f>
        <v/>
      </c>
      <c r="EF179" s="392" t="str">
        <f ca="1">+IF(OFFSET('Hygiene Data'!$I$13,0,10*ROW('Hygiene Data'!I173))="","",OFFSET('Hygiene Data'!$I$13,0,10*ROW('Hygiene Data'!I173)))</f>
        <v/>
      </c>
    </row>
    <row r="180" spans="1:136" x14ac:dyDescent="0.25">
      <c r="A180" s="501" t="str">
        <f ca="1">+IF(OFFSET('Water Data'!$B$2,0,10*ROW('Water Data'!E174))="","",OFFSET('Water Data'!$B$2,0,10*ROW('Water Data'!E174)))</f>
        <v/>
      </c>
      <c r="B180" s="50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8" t="str">
        <f t="shared" ca="1" si="2"/>
        <v/>
      </c>
      <c r="D180" s="52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2" t="str">
        <f ca="1">+IF(OFFSET('Water Data'!$D$27,0,10*ROW('Water Data'!D174))="","",OFFSET('Water Data'!$D$27,0,10*ROW('Water Data'!D174)))</f>
        <v/>
      </c>
      <c r="BT180" s="392" t="str">
        <f ca="1">+IF(OFFSET('Water Data'!$D$28,0,10*ROW('Water Data'!D174))="","",OFFSET('Water Data'!$D$28,0,10*ROW('Water Data'!D174)))</f>
        <v/>
      </c>
      <c r="BU180" s="392" t="str">
        <f ca="1">+IF(OFFSET('Water Data'!$D$29,0,10*ROW('Water Data'!D174))="","",OFFSET('Water Data'!$D$29,0,10*ROW('Water Data'!D174)))</f>
        <v/>
      </c>
      <c r="BV180" s="392" t="str">
        <f ca="1">+IF(OFFSET('Water Data'!$E$27,0,10*ROW('Water Data'!E174))="","",OFFSET('Water Data'!$E$27,0,10*ROW('Water Data'!E174)))</f>
        <v/>
      </c>
      <c r="BW180" s="392" t="str">
        <f ca="1">+IF(OFFSET('Water Data'!$E$28,0,10*ROW('Water Data'!E174))="","",OFFSET('Water Data'!$E$28,0,10*ROW('Water Data'!E174)))</f>
        <v/>
      </c>
      <c r="BX180" s="392" t="str">
        <f ca="1">+IF(OFFSET('Water Data'!$E$29,0,10*ROW('Water Data'!E174))="","",OFFSET('Water Data'!$E$29,0,10*ROW('Water Data'!E174)))</f>
        <v/>
      </c>
      <c r="BY180" s="392" t="str">
        <f ca="1">+IF(OFFSET('Water Data'!$F$27,0,10*ROW('Water Data'!F174))="","",OFFSET('Water Data'!$F$27,0,10*ROW('Water Data'!F174)))</f>
        <v/>
      </c>
      <c r="BZ180" s="392" t="str">
        <f ca="1">+IF(OFFSET('Water Data'!$F$28,0,10*ROW('Water Data'!F174))="","",OFFSET('Water Data'!$F$28,0,10*ROW('Water Data'!F174)))</f>
        <v/>
      </c>
      <c r="CA180" s="392" t="str">
        <f ca="1">+IF(OFFSET('Water Data'!$F$29,0,10*ROW('Water Data'!F174))="","",OFFSET('Water Data'!$F$29,0,10*ROW('Water Data'!F174)))</f>
        <v/>
      </c>
      <c r="CB180" s="392" t="str">
        <f ca="1">+IF(OFFSET('Water Data'!$G$27,0,10*ROW('Water Data'!G174))="","",OFFSET('Water Data'!$G$27,0,10*ROW('Water Data'!G174)))</f>
        <v/>
      </c>
      <c r="CC180" s="392" t="str">
        <f ca="1">+IF(OFFSET('Water Data'!$G$28,0,10*ROW('Water Data'!G174))="","",OFFSET('Water Data'!$G$28,0,10*ROW('Water Data'!G174)))</f>
        <v/>
      </c>
      <c r="CD180" s="392" t="str">
        <f ca="1">+IF(OFFSET('Water Data'!$G$29,0,10*ROW('Water Data'!G174))="","",OFFSET('Water Data'!$G$29,0,10*ROW('Water Data'!G174)))</f>
        <v/>
      </c>
      <c r="CE180" s="392" t="str">
        <f ca="1">+IF(OFFSET('Water Data'!$H$27,0,10*ROW('Water Data'!H174))="","",OFFSET('Water Data'!$H$27,0,10*ROW('Water Data'!H174)))</f>
        <v/>
      </c>
      <c r="CF180" s="392" t="str">
        <f ca="1">+IF(OFFSET('Water Data'!$H$28,0,10*ROW('Water Data'!H174))="","",OFFSET('Water Data'!$H$28,0,10*ROW('Water Data'!H174)))</f>
        <v/>
      </c>
      <c r="CG180" s="392" t="str">
        <f ca="1">+IF(OFFSET('Water Data'!$H$29,0,10*ROW('Water Data'!H174))="","",OFFSET('Water Data'!$H$29,0,10*ROW('Water Data'!H174)))</f>
        <v/>
      </c>
      <c r="CH180" s="392" t="str">
        <f ca="1">+IF(OFFSET('Water Data'!$I$27,0,10*ROW('Water Data'!I174))="","",OFFSET('Water Data'!$I$27,0,10*ROW('Water Data'!I174)))</f>
        <v/>
      </c>
      <c r="CI180" s="392" t="str">
        <f ca="1">+IF(OFFSET('Water Data'!$I$28,0,10*ROW('Water Data'!I174))="","",OFFSET('Water Data'!$I$28,0,10*ROW('Water Data'!I174)))</f>
        <v/>
      </c>
      <c r="CJ180" s="392" t="str">
        <f ca="1">+IF(OFFSET('Water Data'!$I$29,0,10*ROW('Water Data'!I174))="","",OFFSET('Water Data'!$I$29,0,10*ROW('Water Data'!I174)))</f>
        <v/>
      </c>
      <c r="CK180" s="392" t="str">
        <f ca="1">+IF(OFFSET('Sanitation Data'!$D$28,0,10*ROW('Sanitation Data'!D174))="","",OFFSET('Sanitation Data'!$D$28,0,10*ROW('Sanitation Data'!D174)))</f>
        <v/>
      </c>
      <c r="CL180" s="392" t="str">
        <f ca="1">+IF(OFFSET('Sanitation Data'!$D$29,0,10*ROW('Sanitation Data'!D174))="","",OFFSET('Sanitation Data'!$D$29,0,10*ROW('Sanitation Data'!D174)))</f>
        <v/>
      </c>
      <c r="CM180" s="392" t="str">
        <f ca="1">+IF(OFFSET('Sanitation Data'!$D$30,0,10*ROW('Sanitation Data'!D174))="","",OFFSET('Sanitation Data'!$D$30,0,10*ROW('Sanitation Data'!D174)))</f>
        <v/>
      </c>
      <c r="CN180" s="392" t="str">
        <f ca="1">+IF(OFFSET('Sanitation Data'!$D$31,0,10*ROW('Sanitation Data'!D174))="","",OFFSET('Sanitation Data'!$D$31,0,10*ROW('Sanitation Data'!D174)))</f>
        <v/>
      </c>
      <c r="CO180" s="392" t="str">
        <f ca="1">+IF(OFFSET('Sanitation Data'!$D$32,0,10*ROW('Sanitation Data'!D174))="","",OFFSET('Sanitation Data'!$D$32,0,10*ROW('Sanitation Data'!D174)))</f>
        <v/>
      </c>
      <c r="CP180" s="392" t="str">
        <f ca="1">+IF(OFFSET('Sanitation Data'!$E$28,0,10*ROW('Sanitation Data'!E174))="","",OFFSET('Sanitation Data'!$E$28,0,10*ROW('Sanitation Data'!E174)))</f>
        <v/>
      </c>
      <c r="CQ180" s="392" t="str">
        <f ca="1">+IF(OFFSET('Sanitation Data'!$E$29,0,10*ROW('Sanitation Data'!E174))="","",OFFSET('Sanitation Data'!$E$29,0,10*ROW('Sanitation Data'!E174)))</f>
        <v/>
      </c>
      <c r="CR180" s="392" t="str">
        <f ca="1">+IF(OFFSET('Sanitation Data'!$E$30,0,10*ROW('Sanitation Data'!E174))="","",OFFSET('Sanitation Data'!$E$30,0,10*ROW('Sanitation Data'!E174)))</f>
        <v/>
      </c>
      <c r="CS180" s="392" t="str">
        <f ca="1">+IF(OFFSET('Sanitation Data'!$E$31,0,10*ROW('Sanitation Data'!E174))="","",OFFSET('Sanitation Data'!$E$31,0,10*ROW('Sanitation Data'!E174)))</f>
        <v/>
      </c>
      <c r="CT180" s="392" t="str">
        <f ca="1">+IF(OFFSET('Sanitation Data'!$E$32,0,10*ROW('Sanitation Data'!E174))="","",OFFSET('Sanitation Data'!$E$32,0,10*ROW('Sanitation Data'!E174)))</f>
        <v/>
      </c>
      <c r="CU180" s="392" t="str">
        <f ca="1">+IF(OFFSET('Sanitation Data'!$F$28,0,10*ROW('Sanitation Data'!F174))="","",OFFSET('Sanitation Data'!$F$28,0,10*ROW('Sanitation Data'!F174)))</f>
        <v/>
      </c>
      <c r="CV180" s="392" t="str">
        <f ca="1">+IF(OFFSET('Sanitation Data'!$F$29,0,10*ROW('Sanitation Data'!F174))="","",OFFSET('Sanitation Data'!$F$29,0,10*ROW('Sanitation Data'!F174)))</f>
        <v/>
      </c>
      <c r="CW180" s="392" t="str">
        <f ca="1">+IF(OFFSET('Sanitation Data'!$F$30,0,10*ROW('Sanitation Data'!F174))="","",OFFSET('Sanitation Data'!$F$30,0,10*ROW('Sanitation Data'!F174)))</f>
        <v/>
      </c>
      <c r="CX180" s="392" t="str">
        <f ca="1">+IF(OFFSET('Sanitation Data'!$F$31,0,10*ROW('Sanitation Data'!F174))="","",OFFSET('Sanitation Data'!$F$31,0,10*ROW('Sanitation Data'!F174)))</f>
        <v/>
      </c>
      <c r="CY180" s="392" t="str">
        <f ca="1">+IF(OFFSET('Sanitation Data'!$F$32,0,10*ROW('Sanitation Data'!F174))="","",OFFSET('Sanitation Data'!$F$32,0,10*ROW('Sanitation Data'!F174)))</f>
        <v/>
      </c>
      <c r="CZ180" s="392" t="str">
        <f ca="1">+IF(OFFSET('Sanitation Data'!$G$28,0,10*ROW('Sanitation Data'!G174))="","",OFFSET('Sanitation Data'!$G$28,0,10*ROW('Sanitation Data'!G174)))</f>
        <v/>
      </c>
      <c r="DA180" s="392" t="str">
        <f ca="1">+IF(OFFSET('Sanitation Data'!$G$29,0,10*ROW('Sanitation Data'!G174))="","",OFFSET('Sanitation Data'!$G$29,0,10*ROW('Sanitation Data'!G174)))</f>
        <v/>
      </c>
      <c r="DB180" s="392" t="str">
        <f ca="1">+IF(OFFSET('Sanitation Data'!$G$30,0,10*ROW('Sanitation Data'!G174))="","",OFFSET('Sanitation Data'!$G$30,0,10*ROW('Sanitation Data'!G174)))</f>
        <v/>
      </c>
      <c r="DC180" s="392" t="str">
        <f ca="1">+IF(OFFSET('Sanitation Data'!$G$31,0,10*ROW('Sanitation Data'!G174))="","",OFFSET('Sanitation Data'!$G$31,0,10*ROW('Sanitation Data'!G174)))</f>
        <v/>
      </c>
      <c r="DD180" s="392" t="str">
        <f ca="1">+IF(OFFSET('Sanitation Data'!$G$32,0,10*ROW('Sanitation Data'!G174))="","",OFFSET('Sanitation Data'!$G$32,0,10*ROW('Sanitation Data'!G174)))</f>
        <v/>
      </c>
      <c r="DE180" s="392" t="str">
        <f ca="1">+IF(OFFSET('Sanitation Data'!$H$28,0,10*ROW('Sanitation Data'!H174))="","",OFFSET('Sanitation Data'!$H$28,0,10*ROW('Sanitation Data'!H174)))</f>
        <v/>
      </c>
      <c r="DF180" s="392" t="str">
        <f ca="1">+IF(OFFSET('Sanitation Data'!$H$29,0,10*ROW('Sanitation Data'!H174))="","",OFFSET('Sanitation Data'!$H$29,0,10*ROW('Sanitation Data'!H174)))</f>
        <v/>
      </c>
      <c r="DG180" s="392" t="str">
        <f ca="1">+IF(OFFSET('Sanitation Data'!$H$30,0,10*ROW('Sanitation Data'!H174))="","",OFFSET('Sanitation Data'!$H$30,0,10*ROW('Sanitation Data'!H174)))</f>
        <v/>
      </c>
      <c r="DH180" s="392" t="str">
        <f ca="1">+IF(OFFSET('Sanitation Data'!$H$31,0,10*ROW('Sanitation Data'!H174))="","",OFFSET('Sanitation Data'!$H$31,0,10*ROW('Sanitation Data'!H174)))</f>
        <v/>
      </c>
      <c r="DI180" s="392" t="str">
        <f ca="1">+IF(OFFSET('Sanitation Data'!$H$32,0,10*ROW('Sanitation Data'!H174))="","",OFFSET('Sanitation Data'!$H$32,0,10*ROW('Sanitation Data'!H174)))</f>
        <v/>
      </c>
      <c r="DJ180" s="392" t="str">
        <f ca="1">+IF(OFFSET('Sanitation Data'!$I$28,0,10*ROW('Sanitation Data'!I174))="","",OFFSET('Sanitation Data'!$I$28,0,10*ROW('Sanitation Data'!I174)))</f>
        <v/>
      </c>
      <c r="DK180" s="392" t="str">
        <f ca="1">+IF(OFFSET('Sanitation Data'!$I$29,0,10*ROW('Sanitation Data'!I174))="","",OFFSET('Sanitation Data'!$I$29,0,10*ROW('Sanitation Data'!I174)))</f>
        <v/>
      </c>
      <c r="DL180" s="392" t="str">
        <f ca="1">+IF(OFFSET('Sanitation Data'!$I$30,0,10*ROW('Sanitation Data'!I174))="","",OFFSET('Sanitation Data'!$I$30,0,10*ROW('Sanitation Data'!I174)))</f>
        <v/>
      </c>
      <c r="DM180" s="392" t="str">
        <f ca="1">+IF(OFFSET('Sanitation Data'!$I$31,0,10*ROW('Sanitation Data'!I174))="","",OFFSET('Sanitation Data'!$I$31,0,10*ROW('Sanitation Data'!I174)))</f>
        <v/>
      </c>
      <c r="DN180" s="392" t="str">
        <f ca="1">+IF(OFFSET('Sanitation Data'!$I$32,0,10*ROW('Sanitation Data'!I174))="","",OFFSET('Sanitation Data'!$I$32,0,10*ROW('Sanitation Data'!I174)))</f>
        <v/>
      </c>
      <c r="DO180" s="392" t="str">
        <f ca="1">+IF(OFFSET('Hygiene Data'!$D$11,0,10*ROW('Hygiene Data'!D174))="","",OFFSET('Hygiene Data'!$D$11,0,10*ROW('Hygiene Data'!D174)))</f>
        <v/>
      </c>
      <c r="DP180" s="392" t="str">
        <f ca="1">+IF(OFFSET('Hygiene Data'!$D$12,0,10*ROW('Hygiene Data'!D174))="","",OFFSET('Hygiene Data'!$D$12,0,10*ROW('Hygiene Data'!D174)))</f>
        <v/>
      </c>
      <c r="DQ180" s="392" t="str">
        <f ca="1">+IF(OFFSET('Hygiene Data'!$D$13,0,10*ROW('Hygiene Data'!D174))="","",OFFSET('Hygiene Data'!$D$13,0,10*ROW('Hygiene Data'!D174)))</f>
        <v/>
      </c>
      <c r="DR180" s="392" t="str">
        <f ca="1">+IF(OFFSET('Hygiene Data'!$E$11,0,10*ROW('Hygiene Data'!E174))="","",OFFSET('Hygiene Data'!$E$11,0,10*ROW('Hygiene Data'!E174)))</f>
        <v/>
      </c>
      <c r="DS180" s="392" t="str">
        <f ca="1">+IF(OFFSET('Hygiene Data'!$E$12,0,10*ROW('Hygiene Data'!E174))="","",OFFSET('Hygiene Data'!$E$12,0,10*ROW('Hygiene Data'!E174)))</f>
        <v/>
      </c>
      <c r="DT180" s="392" t="str">
        <f ca="1">+IF(OFFSET('Hygiene Data'!$E$13,0,10*ROW('Hygiene Data'!E174))="","",OFFSET('Hygiene Data'!$E$13,0,10*ROW('Hygiene Data'!E174)))</f>
        <v/>
      </c>
      <c r="DU180" s="392" t="str">
        <f ca="1">+IF(OFFSET('Hygiene Data'!$F$11,0,10*ROW('Hygiene Data'!F174))="","",OFFSET('Hygiene Data'!$F$11,0,10*ROW('Hygiene Data'!F174)))</f>
        <v/>
      </c>
      <c r="DV180" s="392" t="str">
        <f ca="1">+IF(OFFSET('Hygiene Data'!$F$12,0,10*ROW('Hygiene Data'!F174))="","",OFFSET('Hygiene Data'!$F$12,0,10*ROW('Hygiene Data'!F174)))</f>
        <v/>
      </c>
      <c r="DW180" s="392" t="str">
        <f ca="1">+IF(OFFSET('Hygiene Data'!$F$13,0,10*ROW('Hygiene Data'!F174))="","",OFFSET('Hygiene Data'!$F$13,0,10*ROW('Hygiene Data'!F174)))</f>
        <v/>
      </c>
      <c r="DX180" s="392" t="str">
        <f ca="1">+IF(OFFSET('Hygiene Data'!$G$11,0,10*ROW('Hygiene Data'!G174))="","",OFFSET('Hygiene Data'!$G$11,0,10*ROW('Hygiene Data'!G174)))</f>
        <v/>
      </c>
      <c r="DY180" s="392" t="str">
        <f ca="1">+IF(OFFSET('Hygiene Data'!$G$12,0,10*ROW('Hygiene Data'!G174))="","",OFFSET('Hygiene Data'!$G$12,0,10*ROW('Hygiene Data'!G174)))</f>
        <v/>
      </c>
      <c r="DZ180" s="392" t="str">
        <f ca="1">+IF(OFFSET('Hygiene Data'!$G$13,0,10*ROW('Hygiene Data'!G174))="","",OFFSET('Hygiene Data'!$G$13,0,10*ROW('Hygiene Data'!G174)))</f>
        <v/>
      </c>
      <c r="EA180" s="392" t="str">
        <f ca="1">+IF(OFFSET('Hygiene Data'!$H$11,0,10*ROW('Hygiene Data'!H174))="","",OFFSET('Hygiene Data'!$H$11,0,10*ROW('Hygiene Data'!H174)))</f>
        <v/>
      </c>
      <c r="EB180" s="392" t="str">
        <f ca="1">+IF(OFFSET('Hygiene Data'!$H$12,0,10*ROW('Hygiene Data'!H174))="","",OFFSET('Hygiene Data'!$H$12,0,10*ROW('Hygiene Data'!H174)))</f>
        <v/>
      </c>
      <c r="EC180" s="392" t="str">
        <f ca="1">+IF(OFFSET('Hygiene Data'!$H$13,0,10*ROW('Hygiene Data'!H174))="","",OFFSET('Hygiene Data'!$H$13,0,10*ROW('Hygiene Data'!H174)))</f>
        <v/>
      </c>
      <c r="ED180" s="392" t="str">
        <f ca="1">+IF(OFFSET('Hygiene Data'!$I$11,0,10*ROW('Hygiene Data'!I174))="","",OFFSET('Hygiene Data'!$I$11,0,10*ROW('Hygiene Data'!I174)))</f>
        <v/>
      </c>
      <c r="EE180" s="392" t="str">
        <f ca="1">+IF(OFFSET('Hygiene Data'!$I$12,0,10*ROW('Hygiene Data'!I174))="","",OFFSET('Hygiene Data'!$I$12,0,10*ROW('Hygiene Data'!I174)))</f>
        <v/>
      </c>
      <c r="EF180" s="392" t="str">
        <f ca="1">+IF(OFFSET('Hygiene Data'!$I$13,0,10*ROW('Hygiene Data'!I174))="","",OFFSET('Hygiene Data'!$I$13,0,10*ROW('Hygiene Data'!I174)))</f>
        <v/>
      </c>
    </row>
    <row r="181" spans="1:136" x14ac:dyDescent="0.25">
      <c r="A181" s="501" t="str">
        <f ca="1">+IF(OFFSET('Water Data'!$B$2,0,10*ROW('Water Data'!E175))="","",OFFSET('Water Data'!$B$2,0,10*ROW('Water Data'!E175)))</f>
        <v/>
      </c>
      <c r="B181" s="50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8" t="str">
        <f t="shared" ca="1" si="2"/>
        <v/>
      </c>
      <c r="D181" s="52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2" t="str">
        <f ca="1">+IF(OFFSET('Water Data'!$D$27,0,10*ROW('Water Data'!D175))="","",OFFSET('Water Data'!$D$27,0,10*ROW('Water Data'!D175)))</f>
        <v/>
      </c>
      <c r="BT181" s="392" t="str">
        <f ca="1">+IF(OFFSET('Water Data'!$D$28,0,10*ROW('Water Data'!D175))="","",OFFSET('Water Data'!$D$28,0,10*ROW('Water Data'!D175)))</f>
        <v/>
      </c>
      <c r="BU181" s="392" t="str">
        <f ca="1">+IF(OFFSET('Water Data'!$D$29,0,10*ROW('Water Data'!D175))="","",OFFSET('Water Data'!$D$29,0,10*ROW('Water Data'!D175)))</f>
        <v/>
      </c>
      <c r="BV181" s="392" t="str">
        <f ca="1">+IF(OFFSET('Water Data'!$E$27,0,10*ROW('Water Data'!E175))="","",OFFSET('Water Data'!$E$27,0,10*ROW('Water Data'!E175)))</f>
        <v/>
      </c>
      <c r="BW181" s="392" t="str">
        <f ca="1">+IF(OFFSET('Water Data'!$E$28,0,10*ROW('Water Data'!E175))="","",OFFSET('Water Data'!$E$28,0,10*ROW('Water Data'!E175)))</f>
        <v/>
      </c>
      <c r="BX181" s="392" t="str">
        <f ca="1">+IF(OFFSET('Water Data'!$E$29,0,10*ROW('Water Data'!E175))="","",OFFSET('Water Data'!$E$29,0,10*ROW('Water Data'!E175)))</f>
        <v/>
      </c>
      <c r="BY181" s="392" t="str">
        <f ca="1">+IF(OFFSET('Water Data'!$F$27,0,10*ROW('Water Data'!F175))="","",OFFSET('Water Data'!$F$27,0,10*ROW('Water Data'!F175)))</f>
        <v/>
      </c>
      <c r="BZ181" s="392" t="str">
        <f ca="1">+IF(OFFSET('Water Data'!$F$28,0,10*ROW('Water Data'!F175))="","",OFFSET('Water Data'!$F$28,0,10*ROW('Water Data'!F175)))</f>
        <v/>
      </c>
      <c r="CA181" s="392" t="str">
        <f ca="1">+IF(OFFSET('Water Data'!$F$29,0,10*ROW('Water Data'!F175))="","",OFFSET('Water Data'!$F$29,0,10*ROW('Water Data'!F175)))</f>
        <v/>
      </c>
      <c r="CB181" s="392" t="str">
        <f ca="1">+IF(OFFSET('Water Data'!$G$27,0,10*ROW('Water Data'!G175))="","",OFFSET('Water Data'!$G$27,0,10*ROW('Water Data'!G175)))</f>
        <v/>
      </c>
      <c r="CC181" s="392" t="str">
        <f ca="1">+IF(OFFSET('Water Data'!$G$28,0,10*ROW('Water Data'!G175))="","",OFFSET('Water Data'!$G$28,0,10*ROW('Water Data'!G175)))</f>
        <v/>
      </c>
      <c r="CD181" s="392" t="str">
        <f ca="1">+IF(OFFSET('Water Data'!$G$29,0,10*ROW('Water Data'!G175))="","",OFFSET('Water Data'!$G$29,0,10*ROW('Water Data'!G175)))</f>
        <v/>
      </c>
      <c r="CE181" s="392" t="str">
        <f ca="1">+IF(OFFSET('Water Data'!$H$27,0,10*ROW('Water Data'!H175))="","",OFFSET('Water Data'!$H$27,0,10*ROW('Water Data'!H175)))</f>
        <v/>
      </c>
      <c r="CF181" s="392" t="str">
        <f ca="1">+IF(OFFSET('Water Data'!$H$28,0,10*ROW('Water Data'!H175))="","",OFFSET('Water Data'!$H$28,0,10*ROW('Water Data'!H175)))</f>
        <v/>
      </c>
      <c r="CG181" s="392" t="str">
        <f ca="1">+IF(OFFSET('Water Data'!$H$29,0,10*ROW('Water Data'!H175))="","",OFFSET('Water Data'!$H$29,0,10*ROW('Water Data'!H175)))</f>
        <v/>
      </c>
      <c r="CH181" s="392" t="str">
        <f ca="1">+IF(OFFSET('Water Data'!$I$27,0,10*ROW('Water Data'!I175))="","",OFFSET('Water Data'!$I$27,0,10*ROW('Water Data'!I175)))</f>
        <v/>
      </c>
      <c r="CI181" s="392" t="str">
        <f ca="1">+IF(OFFSET('Water Data'!$I$28,0,10*ROW('Water Data'!I175))="","",OFFSET('Water Data'!$I$28,0,10*ROW('Water Data'!I175)))</f>
        <v/>
      </c>
      <c r="CJ181" s="392" t="str">
        <f ca="1">+IF(OFFSET('Water Data'!$I$29,0,10*ROW('Water Data'!I175))="","",OFFSET('Water Data'!$I$29,0,10*ROW('Water Data'!I175)))</f>
        <v/>
      </c>
      <c r="CK181" s="392" t="str">
        <f ca="1">+IF(OFFSET('Sanitation Data'!$D$28,0,10*ROW('Sanitation Data'!D175))="","",OFFSET('Sanitation Data'!$D$28,0,10*ROW('Sanitation Data'!D175)))</f>
        <v/>
      </c>
      <c r="CL181" s="392" t="str">
        <f ca="1">+IF(OFFSET('Sanitation Data'!$D$29,0,10*ROW('Sanitation Data'!D175))="","",OFFSET('Sanitation Data'!$D$29,0,10*ROW('Sanitation Data'!D175)))</f>
        <v/>
      </c>
      <c r="CM181" s="392" t="str">
        <f ca="1">+IF(OFFSET('Sanitation Data'!$D$30,0,10*ROW('Sanitation Data'!D175))="","",OFFSET('Sanitation Data'!$D$30,0,10*ROW('Sanitation Data'!D175)))</f>
        <v/>
      </c>
      <c r="CN181" s="392" t="str">
        <f ca="1">+IF(OFFSET('Sanitation Data'!$D$31,0,10*ROW('Sanitation Data'!D175))="","",OFFSET('Sanitation Data'!$D$31,0,10*ROW('Sanitation Data'!D175)))</f>
        <v/>
      </c>
      <c r="CO181" s="392" t="str">
        <f ca="1">+IF(OFFSET('Sanitation Data'!$D$32,0,10*ROW('Sanitation Data'!D175))="","",OFFSET('Sanitation Data'!$D$32,0,10*ROW('Sanitation Data'!D175)))</f>
        <v/>
      </c>
      <c r="CP181" s="392" t="str">
        <f ca="1">+IF(OFFSET('Sanitation Data'!$E$28,0,10*ROW('Sanitation Data'!E175))="","",OFFSET('Sanitation Data'!$E$28,0,10*ROW('Sanitation Data'!E175)))</f>
        <v/>
      </c>
      <c r="CQ181" s="392" t="str">
        <f ca="1">+IF(OFFSET('Sanitation Data'!$E$29,0,10*ROW('Sanitation Data'!E175))="","",OFFSET('Sanitation Data'!$E$29,0,10*ROW('Sanitation Data'!E175)))</f>
        <v/>
      </c>
      <c r="CR181" s="392" t="str">
        <f ca="1">+IF(OFFSET('Sanitation Data'!$E$30,0,10*ROW('Sanitation Data'!E175))="","",OFFSET('Sanitation Data'!$E$30,0,10*ROW('Sanitation Data'!E175)))</f>
        <v/>
      </c>
      <c r="CS181" s="392" t="str">
        <f ca="1">+IF(OFFSET('Sanitation Data'!$E$31,0,10*ROW('Sanitation Data'!E175))="","",OFFSET('Sanitation Data'!$E$31,0,10*ROW('Sanitation Data'!E175)))</f>
        <v/>
      </c>
      <c r="CT181" s="392" t="str">
        <f ca="1">+IF(OFFSET('Sanitation Data'!$E$32,0,10*ROW('Sanitation Data'!E175))="","",OFFSET('Sanitation Data'!$E$32,0,10*ROW('Sanitation Data'!E175)))</f>
        <v/>
      </c>
      <c r="CU181" s="392" t="str">
        <f ca="1">+IF(OFFSET('Sanitation Data'!$F$28,0,10*ROW('Sanitation Data'!F175))="","",OFFSET('Sanitation Data'!$F$28,0,10*ROW('Sanitation Data'!F175)))</f>
        <v/>
      </c>
      <c r="CV181" s="392" t="str">
        <f ca="1">+IF(OFFSET('Sanitation Data'!$F$29,0,10*ROW('Sanitation Data'!F175))="","",OFFSET('Sanitation Data'!$F$29,0,10*ROW('Sanitation Data'!F175)))</f>
        <v/>
      </c>
      <c r="CW181" s="392" t="str">
        <f ca="1">+IF(OFFSET('Sanitation Data'!$F$30,0,10*ROW('Sanitation Data'!F175))="","",OFFSET('Sanitation Data'!$F$30,0,10*ROW('Sanitation Data'!F175)))</f>
        <v/>
      </c>
      <c r="CX181" s="392" t="str">
        <f ca="1">+IF(OFFSET('Sanitation Data'!$F$31,0,10*ROW('Sanitation Data'!F175))="","",OFFSET('Sanitation Data'!$F$31,0,10*ROW('Sanitation Data'!F175)))</f>
        <v/>
      </c>
      <c r="CY181" s="392" t="str">
        <f ca="1">+IF(OFFSET('Sanitation Data'!$F$32,0,10*ROW('Sanitation Data'!F175))="","",OFFSET('Sanitation Data'!$F$32,0,10*ROW('Sanitation Data'!F175)))</f>
        <v/>
      </c>
      <c r="CZ181" s="392" t="str">
        <f ca="1">+IF(OFFSET('Sanitation Data'!$G$28,0,10*ROW('Sanitation Data'!G175))="","",OFFSET('Sanitation Data'!$G$28,0,10*ROW('Sanitation Data'!G175)))</f>
        <v/>
      </c>
      <c r="DA181" s="392" t="str">
        <f ca="1">+IF(OFFSET('Sanitation Data'!$G$29,0,10*ROW('Sanitation Data'!G175))="","",OFFSET('Sanitation Data'!$G$29,0,10*ROW('Sanitation Data'!G175)))</f>
        <v/>
      </c>
      <c r="DB181" s="392" t="str">
        <f ca="1">+IF(OFFSET('Sanitation Data'!$G$30,0,10*ROW('Sanitation Data'!G175))="","",OFFSET('Sanitation Data'!$G$30,0,10*ROW('Sanitation Data'!G175)))</f>
        <v/>
      </c>
      <c r="DC181" s="392" t="str">
        <f ca="1">+IF(OFFSET('Sanitation Data'!$G$31,0,10*ROW('Sanitation Data'!G175))="","",OFFSET('Sanitation Data'!$G$31,0,10*ROW('Sanitation Data'!G175)))</f>
        <v/>
      </c>
      <c r="DD181" s="392" t="str">
        <f ca="1">+IF(OFFSET('Sanitation Data'!$G$32,0,10*ROW('Sanitation Data'!G175))="","",OFFSET('Sanitation Data'!$G$32,0,10*ROW('Sanitation Data'!G175)))</f>
        <v/>
      </c>
      <c r="DE181" s="392" t="str">
        <f ca="1">+IF(OFFSET('Sanitation Data'!$H$28,0,10*ROW('Sanitation Data'!H175))="","",OFFSET('Sanitation Data'!$H$28,0,10*ROW('Sanitation Data'!H175)))</f>
        <v/>
      </c>
      <c r="DF181" s="392" t="str">
        <f ca="1">+IF(OFFSET('Sanitation Data'!$H$29,0,10*ROW('Sanitation Data'!H175))="","",OFFSET('Sanitation Data'!$H$29,0,10*ROW('Sanitation Data'!H175)))</f>
        <v/>
      </c>
      <c r="DG181" s="392" t="str">
        <f ca="1">+IF(OFFSET('Sanitation Data'!$H$30,0,10*ROW('Sanitation Data'!H175))="","",OFFSET('Sanitation Data'!$H$30,0,10*ROW('Sanitation Data'!H175)))</f>
        <v/>
      </c>
      <c r="DH181" s="392" t="str">
        <f ca="1">+IF(OFFSET('Sanitation Data'!$H$31,0,10*ROW('Sanitation Data'!H175))="","",OFFSET('Sanitation Data'!$H$31,0,10*ROW('Sanitation Data'!H175)))</f>
        <v/>
      </c>
      <c r="DI181" s="392" t="str">
        <f ca="1">+IF(OFFSET('Sanitation Data'!$H$32,0,10*ROW('Sanitation Data'!H175))="","",OFFSET('Sanitation Data'!$H$32,0,10*ROW('Sanitation Data'!H175)))</f>
        <v/>
      </c>
      <c r="DJ181" s="392" t="str">
        <f ca="1">+IF(OFFSET('Sanitation Data'!$I$28,0,10*ROW('Sanitation Data'!I175))="","",OFFSET('Sanitation Data'!$I$28,0,10*ROW('Sanitation Data'!I175)))</f>
        <v/>
      </c>
      <c r="DK181" s="392" t="str">
        <f ca="1">+IF(OFFSET('Sanitation Data'!$I$29,0,10*ROW('Sanitation Data'!I175))="","",OFFSET('Sanitation Data'!$I$29,0,10*ROW('Sanitation Data'!I175)))</f>
        <v/>
      </c>
      <c r="DL181" s="392" t="str">
        <f ca="1">+IF(OFFSET('Sanitation Data'!$I$30,0,10*ROW('Sanitation Data'!I175))="","",OFFSET('Sanitation Data'!$I$30,0,10*ROW('Sanitation Data'!I175)))</f>
        <v/>
      </c>
      <c r="DM181" s="392" t="str">
        <f ca="1">+IF(OFFSET('Sanitation Data'!$I$31,0,10*ROW('Sanitation Data'!I175))="","",OFFSET('Sanitation Data'!$I$31,0,10*ROW('Sanitation Data'!I175)))</f>
        <v/>
      </c>
      <c r="DN181" s="392" t="str">
        <f ca="1">+IF(OFFSET('Sanitation Data'!$I$32,0,10*ROW('Sanitation Data'!I175))="","",OFFSET('Sanitation Data'!$I$32,0,10*ROW('Sanitation Data'!I175)))</f>
        <v/>
      </c>
      <c r="DO181" s="392" t="str">
        <f ca="1">+IF(OFFSET('Hygiene Data'!$D$11,0,10*ROW('Hygiene Data'!D175))="","",OFFSET('Hygiene Data'!$D$11,0,10*ROW('Hygiene Data'!D175)))</f>
        <v/>
      </c>
      <c r="DP181" s="392" t="str">
        <f ca="1">+IF(OFFSET('Hygiene Data'!$D$12,0,10*ROW('Hygiene Data'!D175))="","",OFFSET('Hygiene Data'!$D$12,0,10*ROW('Hygiene Data'!D175)))</f>
        <v/>
      </c>
      <c r="DQ181" s="392" t="str">
        <f ca="1">+IF(OFFSET('Hygiene Data'!$D$13,0,10*ROW('Hygiene Data'!D175))="","",OFFSET('Hygiene Data'!$D$13,0,10*ROW('Hygiene Data'!D175)))</f>
        <v/>
      </c>
      <c r="DR181" s="392" t="str">
        <f ca="1">+IF(OFFSET('Hygiene Data'!$E$11,0,10*ROW('Hygiene Data'!E175))="","",OFFSET('Hygiene Data'!$E$11,0,10*ROW('Hygiene Data'!E175)))</f>
        <v/>
      </c>
      <c r="DS181" s="392" t="str">
        <f ca="1">+IF(OFFSET('Hygiene Data'!$E$12,0,10*ROW('Hygiene Data'!E175))="","",OFFSET('Hygiene Data'!$E$12,0,10*ROW('Hygiene Data'!E175)))</f>
        <v/>
      </c>
      <c r="DT181" s="392" t="str">
        <f ca="1">+IF(OFFSET('Hygiene Data'!$E$13,0,10*ROW('Hygiene Data'!E175))="","",OFFSET('Hygiene Data'!$E$13,0,10*ROW('Hygiene Data'!E175)))</f>
        <v/>
      </c>
      <c r="DU181" s="392" t="str">
        <f ca="1">+IF(OFFSET('Hygiene Data'!$F$11,0,10*ROW('Hygiene Data'!F175))="","",OFFSET('Hygiene Data'!$F$11,0,10*ROW('Hygiene Data'!F175)))</f>
        <v/>
      </c>
      <c r="DV181" s="392" t="str">
        <f ca="1">+IF(OFFSET('Hygiene Data'!$F$12,0,10*ROW('Hygiene Data'!F175))="","",OFFSET('Hygiene Data'!$F$12,0,10*ROW('Hygiene Data'!F175)))</f>
        <v/>
      </c>
      <c r="DW181" s="392" t="str">
        <f ca="1">+IF(OFFSET('Hygiene Data'!$F$13,0,10*ROW('Hygiene Data'!F175))="","",OFFSET('Hygiene Data'!$F$13,0,10*ROW('Hygiene Data'!F175)))</f>
        <v/>
      </c>
      <c r="DX181" s="392" t="str">
        <f ca="1">+IF(OFFSET('Hygiene Data'!$G$11,0,10*ROW('Hygiene Data'!G175))="","",OFFSET('Hygiene Data'!$G$11,0,10*ROW('Hygiene Data'!G175)))</f>
        <v/>
      </c>
      <c r="DY181" s="392" t="str">
        <f ca="1">+IF(OFFSET('Hygiene Data'!$G$12,0,10*ROW('Hygiene Data'!G175))="","",OFFSET('Hygiene Data'!$G$12,0,10*ROW('Hygiene Data'!G175)))</f>
        <v/>
      </c>
      <c r="DZ181" s="392" t="str">
        <f ca="1">+IF(OFFSET('Hygiene Data'!$G$13,0,10*ROW('Hygiene Data'!G175))="","",OFFSET('Hygiene Data'!$G$13,0,10*ROW('Hygiene Data'!G175)))</f>
        <v/>
      </c>
      <c r="EA181" s="392" t="str">
        <f ca="1">+IF(OFFSET('Hygiene Data'!$H$11,0,10*ROW('Hygiene Data'!H175))="","",OFFSET('Hygiene Data'!$H$11,0,10*ROW('Hygiene Data'!H175)))</f>
        <v/>
      </c>
      <c r="EB181" s="392" t="str">
        <f ca="1">+IF(OFFSET('Hygiene Data'!$H$12,0,10*ROW('Hygiene Data'!H175))="","",OFFSET('Hygiene Data'!$H$12,0,10*ROW('Hygiene Data'!H175)))</f>
        <v/>
      </c>
      <c r="EC181" s="392" t="str">
        <f ca="1">+IF(OFFSET('Hygiene Data'!$H$13,0,10*ROW('Hygiene Data'!H175))="","",OFFSET('Hygiene Data'!$H$13,0,10*ROW('Hygiene Data'!H175)))</f>
        <v/>
      </c>
      <c r="ED181" s="392" t="str">
        <f ca="1">+IF(OFFSET('Hygiene Data'!$I$11,0,10*ROW('Hygiene Data'!I175))="","",OFFSET('Hygiene Data'!$I$11,0,10*ROW('Hygiene Data'!I175)))</f>
        <v/>
      </c>
      <c r="EE181" s="392" t="str">
        <f ca="1">+IF(OFFSET('Hygiene Data'!$I$12,0,10*ROW('Hygiene Data'!I175))="","",OFFSET('Hygiene Data'!$I$12,0,10*ROW('Hygiene Data'!I175)))</f>
        <v/>
      </c>
      <c r="EF181" s="392" t="str">
        <f ca="1">+IF(OFFSET('Hygiene Data'!$I$13,0,10*ROW('Hygiene Data'!I175))="","",OFFSET('Hygiene Data'!$I$13,0,10*ROW('Hygiene Data'!I175)))</f>
        <v/>
      </c>
    </row>
    <row r="182" spans="1:136" x14ac:dyDescent="0.25">
      <c r="A182" s="501" t="str">
        <f ca="1">+IF(OFFSET('Water Data'!$B$2,0,10*ROW('Water Data'!E176))="","",OFFSET('Water Data'!$B$2,0,10*ROW('Water Data'!E176)))</f>
        <v/>
      </c>
      <c r="B182" s="50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8" t="str">
        <f t="shared" ca="1" si="2"/>
        <v/>
      </c>
      <c r="D182" s="52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2" t="str">
        <f ca="1">+IF(OFFSET('Water Data'!$D$27,0,10*ROW('Water Data'!D176))="","",OFFSET('Water Data'!$D$27,0,10*ROW('Water Data'!D176)))</f>
        <v/>
      </c>
      <c r="BT182" s="392" t="str">
        <f ca="1">+IF(OFFSET('Water Data'!$D$28,0,10*ROW('Water Data'!D176))="","",OFFSET('Water Data'!$D$28,0,10*ROW('Water Data'!D176)))</f>
        <v/>
      </c>
      <c r="BU182" s="392" t="str">
        <f ca="1">+IF(OFFSET('Water Data'!$D$29,0,10*ROW('Water Data'!D176))="","",OFFSET('Water Data'!$D$29,0,10*ROW('Water Data'!D176)))</f>
        <v/>
      </c>
      <c r="BV182" s="392" t="str">
        <f ca="1">+IF(OFFSET('Water Data'!$E$27,0,10*ROW('Water Data'!E176))="","",OFFSET('Water Data'!$E$27,0,10*ROW('Water Data'!E176)))</f>
        <v/>
      </c>
      <c r="BW182" s="392" t="str">
        <f ca="1">+IF(OFFSET('Water Data'!$E$28,0,10*ROW('Water Data'!E176))="","",OFFSET('Water Data'!$E$28,0,10*ROW('Water Data'!E176)))</f>
        <v/>
      </c>
      <c r="BX182" s="392" t="str">
        <f ca="1">+IF(OFFSET('Water Data'!$E$29,0,10*ROW('Water Data'!E176))="","",OFFSET('Water Data'!$E$29,0,10*ROW('Water Data'!E176)))</f>
        <v/>
      </c>
      <c r="BY182" s="392" t="str">
        <f ca="1">+IF(OFFSET('Water Data'!$F$27,0,10*ROW('Water Data'!F176))="","",OFFSET('Water Data'!$F$27,0,10*ROW('Water Data'!F176)))</f>
        <v/>
      </c>
      <c r="BZ182" s="392" t="str">
        <f ca="1">+IF(OFFSET('Water Data'!$F$28,0,10*ROW('Water Data'!F176))="","",OFFSET('Water Data'!$F$28,0,10*ROW('Water Data'!F176)))</f>
        <v/>
      </c>
      <c r="CA182" s="392" t="str">
        <f ca="1">+IF(OFFSET('Water Data'!$F$29,0,10*ROW('Water Data'!F176))="","",OFFSET('Water Data'!$F$29,0,10*ROW('Water Data'!F176)))</f>
        <v/>
      </c>
      <c r="CB182" s="392" t="str">
        <f ca="1">+IF(OFFSET('Water Data'!$G$27,0,10*ROW('Water Data'!G176))="","",OFFSET('Water Data'!$G$27,0,10*ROW('Water Data'!G176)))</f>
        <v/>
      </c>
      <c r="CC182" s="392" t="str">
        <f ca="1">+IF(OFFSET('Water Data'!$G$28,0,10*ROW('Water Data'!G176))="","",OFFSET('Water Data'!$G$28,0,10*ROW('Water Data'!G176)))</f>
        <v/>
      </c>
      <c r="CD182" s="392" t="str">
        <f ca="1">+IF(OFFSET('Water Data'!$G$29,0,10*ROW('Water Data'!G176))="","",OFFSET('Water Data'!$G$29,0,10*ROW('Water Data'!G176)))</f>
        <v/>
      </c>
      <c r="CE182" s="392" t="str">
        <f ca="1">+IF(OFFSET('Water Data'!$H$27,0,10*ROW('Water Data'!H176))="","",OFFSET('Water Data'!$H$27,0,10*ROW('Water Data'!H176)))</f>
        <v/>
      </c>
      <c r="CF182" s="392" t="str">
        <f ca="1">+IF(OFFSET('Water Data'!$H$28,0,10*ROW('Water Data'!H176))="","",OFFSET('Water Data'!$H$28,0,10*ROW('Water Data'!H176)))</f>
        <v/>
      </c>
      <c r="CG182" s="392" t="str">
        <f ca="1">+IF(OFFSET('Water Data'!$H$29,0,10*ROW('Water Data'!H176))="","",OFFSET('Water Data'!$H$29,0,10*ROW('Water Data'!H176)))</f>
        <v/>
      </c>
      <c r="CH182" s="392" t="str">
        <f ca="1">+IF(OFFSET('Water Data'!$I$27,0,10*ROW('Water Data'!I176))="","",OFFSET('Water Data'!$I$27,0,10*ROW('Water Data'!I176)))</f>
        <v/>
      </c>
      <c r="CI182" s="392" t="str">
        <f ca="1">+IF(OFFSET('Water Data'!$I$28,0,10*ROW('Water Data'!I176))="","",OFFSET('Water Data'!$I$28,0,10*ROW('Water Data'!I176)))</f>
        <v/>
      </c>
      <c r="CJ182" s="392" t="str">
        <f ca="1">+IF(OFFSET('Water Data'!$I$29,0,10*ROW('Water Data'!I176))="","",OFFSET('Water Data'!$I$29,0,10*ROW('Water Data'!I176)))</f>
        <v/>
      </c>
      <c r="CK182" s="392" t="str">
        <f ca="1">+IF(OFFSET('Sanitation Data'!$D$28,0,10*ROW('Sanitation Data'!D176))="","",OFFSET('Sanitation Data'!$D$28,0,10*ROW('Sanitation Data'!D176)))</f>
        <v/>
      </c>
      <c r="CL182" s="392" t="str">
        <f ca="1">+IF(OFFSET('Sanitation Data'!$D$29,0,10*ROW('Sanitation Data'!D176))="","",OFFSET('Sanitation Data'!$D$29,0,10*ROW('Sanitation Data'!D176)))</f>
        <v/>
      </c>
      <c r="CM182" s="392" t="str">
        <f ca="1">+IF(OFFSET('Sanitation Data'!$D$30,0,10*ROW('Sanitation Data'!D176))="","",OFFSET('Sanitation Data'!$D$30,0,10*ROW('Sanitation Data'!D176)))</f>
        <v/>
      </c>
      <c r="CN182" s="392" t="str">
        <f ca="1">+IF(OFFSET('Sanitation Data'!$D$31,0,10*ROW('Sanitation Data'!D176))="","",OFFSET('Sanitation Data'!$D$31,0,10*ROW('Sanitation Data'!D176)))</f>
        <v/>
      </c>
      <c r="CO182" s="392" t="str">
        <f ca="1">+IF(OFFSET('Sanitation Data'!$D$32,0,10*ROW('Sanitation Data'!D176))="","",OFFSET('Sanitation Data'!$D$32,0,10*ROW('Sanitation Data'!D176)))</f>
        <v/>
      </c>
      <c r="CP182" s="392" t="str">
        <f ca="1">+IF(OFFSET('Sanitation Data'!$E$28,0,10*ROW('Sanitation Data'!E176))="","",OFFSET('Sanitation Data'!$E$28,0,10*ROW('Sanitation Data'!E176)))</f>
        <v/>
      </c>
      <c r="CQ182" s="392" t="str">
        <f ca="1">+IF(OFFSET('Sanitation Data'!$E$29,0,10*ROW('Sanitation Data'!E176))="","",OFFSET('Sanitation Data'!$E$29,0,10*ROW('Sanitation Data'!E176)))</f>
        <v/>
      </c>
      <c r="CR182" s="392" t="str">
        <f ca="1">+IF(OFFSET('Sanitation Data'!$E$30,0,10*ROW('Sanitation Data'!E176))="","",OFFSET('Sanitation Data'!$E$30,0,10*ROW('Sanitation Data'!E176)))</f>
        <v/>
      </c>
      <c r="CS182" s="392" t="str">
        <f ca="1">+IF(OFFSET('Sanitation Data'!$E$31,0,10*ROW('Sanitation Data'!E176))="","",OFFSET('Sanitation Data'!$E$31,0,10*ROW('Sanitation Data'!E176)))</f>
        <v/>
      </c>
      <c r="CT182" s="392" t="str">
        <f ca="1">+IF(OFFSET('Sanitation Data'!$E$32,0,10*ROW('Sanitation Data'!E176))="","",OFFSET('Sanitation Data'!$E$32,0,10*ROW('Sanitation Data'!E176)))</f>
        <v/>
      </c>
      <c r="CU182" s="392" t="str">
        <f ca="1">+IF(OFFSET('Sanitation Data'!$F$28,0,10*ROW('Sanitation Data'!F176))="","",OFFSET('Sanitation Data'!$F$28,0,10*ROW('Sanitation Data'!F176)))</f>
        <v/>
      </c>
      <c r="CV182" s="392" t="str">
        <f ca="1">+IF(OFFSET('Sanitation Data'!$F$29,0,10*ROW('Sanitation Data'!F176))="","",OFFSET('Sanitation Data'!$F$29,0,10*ROW('Sanitation Data'!F176)))</f>
        <v/>
      </c>
      <c r="CW182" s="392" t="str">
        <f ca="1">+IF(OFFSET('Sanitation Data'!$F$30,0,10*ROW('Sanitation Data'!F176))="","",OFFSET('Sanitation Data'!$F$30,0,10*ROW('Sanitation Data'!F176)))</f>
        <v/>
      </c>
      <c r="CX182" s="392" t="str">
        <f ca="1">+IF(OFFSET('Sanitation Data'!$F$31,0,10*ROW('Sanitation Data'!F176))="","",OFFSET('Sanitation Data'!$F$31,0,10*ROW('Sanitation Data'!F176)))</f>
        <v/>
      </c>
      <c r="CY182" s="392" t="str">
        <f ca="1">+IF(OFFSET('Sanitation Data'!$F$32,0,10*ROW('Sanitation Data'!F176))="","",OFFSET('Sanitation Data'!$F$32,0,10*ROW('Sanitation Data'!F176)))</f>
        <v/>
      </c>
      <c r="CZ182" s="392" t="str">
        <f ca="1">+IF(OFFSET('Sanitation Data'!$G$28,0,10*ROW('Sanitation Data'!G176))="","",OFFSET('Sanitation Data'!$G$28,0,10*ROW('Sanitation Data'!G176)))</f>
        <v/>
      </c>
      <c r="DA182" s="392" t="str">
        <f ca="1">+IF(OFFSET('Sanitation Data'!$G$29,0,10*ROW('Sanitation Data'!G176))="","",OFFSET('Sanitation Data'!$G$29,0,10*ROW('Sanitation Data'!G176)))</f>
        <v/>
      </c>
      <c r="DB182" s="392" t="str">
        <f ca="1">+IF(OFFSET('Sanitation Data'!$G$30,0,10*ROW('Sanitation Data'!G176))="","",OFFSET('Sanitation Data'!$G$30,0,10*ROW('Sanitation Data'!G176)))</f>
        <v/>
      </c>
      <c r="DC182" s="392" t="str">
        <f ca="1">+IF(OFFSET('Sanitation Data'!$G$31,0,10*ROW('Sanitation Data'!G176))="","",OFFSET('Sanitation Data'!$G$31,0,10*ROW('Sanitation Data'!G176)))</f>
        <v/>
      </c>
      <c r="DD182" s="392" t="str">
        <f ca="1">+IF(OFFSET('Sanitation Data'!$G$32,0,10*ROW('Sanitation Data'!G176))="","",OFFSET('Sanitation Data'!$G$32,0,10*ROW('Sanitation Data'!G176)))</f>
        <v/>
      </c>
      <c r="DE182" s="392" t="str">
        <f ca="1">+IF(OFFSET('Sanitation Data'!$H$28,0,10*ROW('Sanitation Data'!H176))="","",OFFSET('Sanitation Data'!$H$28,0,10*ROW('Sanitation Data'!H176)))</f>
        <v/>
      </c>
      <c r="DF182" s="392" t="str">
        <f ca="1">+IF(OFFSET('Sanitation Data'!$H$29,0,10*ROW('Sanitation Data'!H176))="","",OFFSET('Sanitation Data'!$H$29,0,10*ROW('Sanitation Data'!H176)))</f>
        <v/>
      </c>
      <c r="DG182" s="392" t="str">
        <f ca="1">+IF(OFFSET('Sanitation Data'!$H$30,0,10*ROW('Sanitation Data'!H176))="","",OFFSET('Sanitation Data'!$H$30,0,10*ROW('Sanitation Data'!H176)))</f>
        <v/>
      </c>
      <c r="DH182" s="392" t="str">
        <f ca="1">+IF(OFFSET('Sanitation Data'!$H$31,0,10*ROW('Sanitation Data'!H176))="","",OFFSET('Sanitation Data'!$H$31,0,10*ROW('Sanitation Data'!H176)))</f>
        <v/>
      </c>
      <c r="DI182" s="392" t="str">
        <f ca="1">+IF(OFFSET('Sanitation Data'!$H$32,0,10*ROW('Sanitation Data'!H176))="","",OFFSET('Sanitation Data'!$H$32,0,10*ROW('Sanitation Data'!H176)))</f>
        <v/>
      </c>
      <c r="DJ182" s="392" t="str">
        <f ca="1">+IF(OFFSET('Sanitation Data'!$I$28,0,10*ROW('Sanitation Data'!I176))="","",OFFSET('Sanitation Data'!$I$28,0,10*ROW('Sanitation Data'!I176)))</f>
        <v/>
      </c>
      <c r="DK182" s="392" t="str">
        <f ca="1">+IF(OFFSET('Sanitation Data'!$I$29,0,10*ROW('Sanitation Data'!I176))="","",OFFSET('Sanitation Data'!$I$29,0,10*ROW('Sanitation Data'!I176)))</f>
        <v/>
      </c>
      <c r="DL182" s="392" t="str">
        <f ca="1">+IF(OFFSET('Sanitation Data'!$I$30,0,10*ROW('Sanitation Data'!I176))="","",OFFSET('Sanitation Data'!$I$30,0,10*ROW('Sanitation Data'!I176)))</f>
        <v/>
      </c>
      <c r="DM182" s="392" t="str">
        <f ca="1">+IF(OFFSET('Sanitation Data'!$I$31,0,10*ROW('Sanitation Data'!I176))="","",OFFSET('Sanitation Data'!$I$31,0,10*ROW('Sanitation Data'!I176)))</f>
        <v/>
      </c>
      <c r="DN182" s="392" t="str">
        <f ca="1">+IF(OFFSET('Sanitation Data'!$I$32,0,10*ROW('Sanitation Data'!I176))="","",OFFSET('Sanitation Data'!$I$32,0,10*ROW('Sanitation Data'!I176)))</f>
        <v/>
      </c>
      <c r="DO182" s="392" t="str">
        <f ca="1">+IF(OFFSET('Hygiene Data'!$D$11,0,10*ROW('Hygiene Data'!D176))="","",OFFSET('Hygiene Data'!$D$11,0,10*ROW('Hygiene Data'!D176)))</f>
        <v/>
      </c>
      <c r="DP182" s="392" t="str">
        <f ca="1">+IF(OFFSET('Hygiene Data'!$D$12,0,10*ROW('Hygiene Data'!D176))="","",OFFSET('Hygiene Data'!$D$12,0,10*ROW('Hygiene Data'!D176)))</f>
        <v/>
      </c>
      <c r="DQ182" s="392" t="str">
        <f ca="1">+IF(OFFSET('Hygiene Data'!$D$13,0,10*ROW('Hygiene Data'!D176))="","",OFFSET('Hygiene Data'!$D$13,0,10*ROW('Hygiene Data'!D176)))</f>
        <v/>
      </c>
      <c r="DR182" s="392" t="str">
        <f ca="1">+IF(OFFSET('Hygiene Data'!$E$11,0,10*ROW('Hygiene Data'!E176))="","",OFFSET('Hygiene Data'!$E$11,0,10*ROW('Hygiene Data'!E176)))</f>
        <v/>
      </c>
      <c r="DS182" s="392" t="str">
        <f ca="1">+IF(OFFSET('Hygiene Data'!$E$12,0,10*ROW('Hygiene Data'!E176))="","",OFFSET('Hygiene Data'!$E$12,0,10*ROW('Hygiene Data'!E176)))</f>
        <v/>
      </c>
      <c r="DT182" s="392" t="str">
        <f ca="1">+IF(OFFSET('Hygiene Data'!$E$13,0,10*ROW('Hygiene Data'!E176))="","",OFFSET('Hygiene Data'!$E$13,0,10*ROW('Hygiene Data'!E176)))</f>
        <v/>
      </c>
      <c r="DU182" s="392" t="str">
        <f ca="1">+IF(OFFSET('Hygiene Data'!$F$11,0,10*ROW('Hygiene Data'!F176))="","",OFFSET('Hygiene Data'!$F$11,0,10*ROW('Hygiene Data'!F176)))</f>
        <v/>
      </c>
      <c r="DV182" s="392" t="str">
        <f ca="1">+IF(OFFSET('Hygiene Data'!$F$12,0,10*ROW('Hygiene Data'!F176))="","",OFFSET('Hygiene Data'!$F$12,0,10*ROW('Hygiene Data'!F176)))</f>
        <v/>
      </c>
      <c r="DW182" s="392" t="str">
        <f ca="1">+IF(OFFSET('Hygiene Data'!$F$13,0,10*ROW('Hygiene Data'!F176))="","",OFFSET('Hygiene Data'!$F$13,0,10*ROW('Hygiene Data'!F176)))</f>
        <v/>
      </c>
      <c r="DX182" s="392" t="str">
        <f ca="1">+IF(OFFSET('Hygiene Data'!$G$11,0,10*ROW('Hygiene Data'!G176))="","",OFFSET('Hygiene Data'!$G$11,0,10*ROW('Hygiene Data'!G176)))</f>
        <v/>
      </c>
      <c r="DY182" s="392" t="str">
        <f ca="1">+IF(OFFSET('Hygiene Data'!$G$12,0,10*ROW('Hygiene Data'!G176))="","",OFFSET('Hygiene Data'!$G$12,0,10*ROW('Hygiene Data'!G176)))</f>
        <v/>
      </c>
      <c r="DZ182" s="392" t="str">
        <f ca="1">+IF(OFFSET('Hygiene Data'!$G$13,0,10*ROW('Hygiene Data'!G176))="","",OFFSET('Hygiene Data'!$G$13,0,10*ROW('Hygiene Data'!G176)))</f>
        <v/>
      </c>
      <c r="EA182" s="392" t="str">
        <f ca="1">+IF(OFFSET('Hygiene Data'!$H$11,0,10*ROW('Hygiene Data'!H176))="","",OFFSET('Hygiene Data'!$H$11,0,10*ROW('Hygiene Data'!H176)))</f>
        <v/>
      </c>
      <c r="EB182" s="392" t="str">
        <f ca="1">+IF(OFFSET('Hygiene Data'!$H$12,0,10*ROW('Hygiene Data'!H176))="","",OFFSET('Hygiene Data'!$H$12,0,10*ROW('Hygiene Data'!H176)))</f>
        <v/>
      </c>
      <c r="EC182" s="392" t="str">
        <f ca="1">+IF(OFFSET('Hygiene Data'!$H$13,0,10*ROW('Hygiene Data'!H176))="","",OFFSET('Hygiene Data'!$H$13,0,10*ROW('Hygiene Data'!H176)))</f>
        <v/>
      </c>
      <c r="ED182" s="392" t="str">
        <f ca="1">+IF(OFFSET('Hygiene Data'!$I$11,0,10*ROW('Hygiene Data'!I176))="","",OFFSET('Hygiene Data'!$I$11,0,10*ROW('Hygiene Data'!I176)))</f>
        <v/>
      </c>
      <c r="EE182" s="392" t="str">
        <f ca="1">+IF(OFFSET('Hygiene Data'!$I$12,0,10*ROW('Hygiene Data'!I176))="","",OFFSET('Hygiene Data'!$I$12,0,10*ROW('Hygiene Data'!I176)))</f>
        <v/>
      </c>
      <c r="EF182" s="392" t="str">
        <f ca="1">+IF(OFFSET('Hygiene Data'!$I$13,0,10*ROW('Hygiene Data'!I176))="","",OFFSET('Hygiene Data'!$I$13,0,10*ROW('Hygiene Data'!I176)))</f>
        <v/>
      </c>
    </row>
    <row r="183" spans="1:136" x14ac:dyDescent="0.25">
      <c r="A183" s="501" t="str">
        <f ca="1">+IF(OFFSET('Water Data'!$B$2,0,10*ROW('Water Data'!E177))="","",OFFSET('Water Data'!$B$2,0,10*ROW('Water Data'!E177)))</f>
        <v/>
      </c>
      <c r="B183" s="50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8" t="str">
        <f t="shared" ca="1" si="2"/>
        <v/>
      </c>
      <c r="D183" s="52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2" t="str">
        <f ca="1">+IF(OFFSET('Water Data'!$D$27,0,10*ROW('Water Data'!D177))="","",OFFSET('Water Data'!$D$27,0,10*ROW('Water Data'!D177)))</f>
        <v/>
      </c>
      <c r="BT183" s="392" t="str">
        <f ca="1">+IF(OFFSET('Water Data'!$D$28,0,10*ROW('Water Data'!D177))="","",OFFSET('Water Data'!$D$28,0,10*ROW('Water Data'!D177)))</f>
        <v/>
      </c>
      <c r="BU183" s="392" t="str">
        <f ca="1">+IF(OFFSET('Water Data'!$D$29,0,10*ROW('Water Data'!D177))="","",OFFSET('Water Data'!$D$29,0,10*ROW('Water Data'!D177)))</f>
        <v/>
      </c>
      <c r="BV183" s="392" t="str">
        <f ca="1">+IF(OFFSET('Water Data'!$E$27,0,10*ROW('Water Data'!E177))="","",OFFSET('Water Data'!$E$27,0,10*ROW('Water Data'!E177)))</f>
        <v/>
      </c>
      <c r="BW183" s="392" t="str">
        <f ca="1">+IF(OFFSET('Water Data'!$E$28,0,10*ROW('Water Data'!E177))="","",OFFSET('Water Data'!$E$28,0,10*ROW('Water Data'!E177)))</f>
        <v/>
      </c>
      <c r="BX183" s="392" t="str">
        <f ca="1">+IF(OFFSET('Water Data'!$E$29,0,10*ROW('Water Data'!E177))="","",OFFSET('Water Data'!$E$29,0,10*ROW('Water Data'!E177)))</f>
        <v/>
      </c>
      <c r="BY183" s="392" t="str">
        <f ca="1">+IF(OFFSET('Water Data'!$F$27,0,10*ROW('Water Data'!F177))="","",OFFSET('Water Data'!$F$27,0,10*ROW('Water Data'!F177)))</f>
        <v/>
      </c>
      <c r="BZ183" s="392" t="str">
        <f ca="1">+IF(OFFSET('Water Data'!$F$28,0,10*ROW('Water Data'!F177))="","",OFFSET('Water Data'!$F$28,0,10*ROW('Water Data'!F177)))</f>
        <v/>
      </c>
      <c r="CA183" s="392" t="str">
        <f ca="1">+IF(OFFSET('Water Data'!$F$29,0,10*ROW('Water Data'!F177))="","",OFFSET('Water Data'!$F$29,0,10*ROW('Water Data'!F177)))</f>
        <v/>
      </c>
      <c r="CB183" s="392" t="str">
        <f ca="1">+IF(OFFSET('Water Data'!$G$27,0,10*ROW('Water Data'!G177))="","",OFFSET('Water Data'!$G$27,0,10*ROW('Water Data'!G177)))</f>
        <v/>
      </c>
      <c r="CC183" s="392" t="str">
        <f ca="1">+IF(OFFSET('Water Data'!$G$28,0,10*ROW('Water Data'!G177))="","",OFFSET('Water Data'!$G$28,0,10*ROW('Water Data'!G177)))</f>
        <v/>
      </c>
      <c r="CD183" s="392" t="str">
        <f ca="1">+IF(OFFSET('Water Data'!$G$29,0,10*ROW('Water Data'!G177))="","",OFFSET('Water Data'!$G$29,0,10*ROW('Water Data'!G177)))</f>
        <v/>
      </c>
      <c r="CE183" s="392" t="str">
        <f ca="1">+IF(OFFSET('Water Data'!$H$27,0,10*ROW('Water Data'!H177))="","",OFFSET('Water Data'!$H$27,0,10*ROW('Water Data'!H177)))</f>
        <v/>
      </c>
      <c r="CF183" s="392" t="str">
        <f ca="1">+IF(OFFSET('Water Data'!$H$28,0,10*ROW('Water Data'!H177))="","",OFFSET('Water Data'!$H$28,0,10*ROW('Water Data'!H177)))</f>
        <v/>
      </c>
      <c r="CG183" s="392" t="str">
        <f ca="1">+IF(OFFSET('Water Data'!$H$29,0,10*ROW('Water Data'!H177))="","",OFFSET('Water Data'!$H$29,0,10*ROW('Water Data'!H177)))</f>
        <v/>
      </c>
      <c r="CH183" s="392" t="str">
        <f ca="1">+IF(OFFSET('Water Data'!$I$27,0,10*ROW('Water Data'!I177))="","",OFFSET('Water Data'!$I$27,0,10*ROW('Water Data'!I177)))</f>
        <v/>
      </c>
      <c r="CI183" s="392" t="str">
        <f ca="1">+IF(OFFSET('Water Data'!$I$28,0,10*ROW('Water Data'!I177))="","",OFFSET('Water Data'!$I$28,0,10*ROW('Water Data'!I177)))</f>
        <v/>
      </c>
      <c r="CJ183" s="392" t="str">
        <f ca="1">+IF(OFFSET('Water Data'!$I$29,0,10*ROW('Water Data'!I177))="","",OFFSET('Water Data'!$I$29,0,10*ROW('Water Data'!I177)))</f>
        <v/>
      </c>
      <c r="CK183" s="392" t="str">
        <f ca="1">+IF(OFFSET('Sanitation Data'!$D$28,0,10*ROW('Sanitation Data'!D177))="","",OFFSET('Sanitation Data'!$D$28,0,10*ROW('Sanitation Data'!D177)))</f>
        <v/>
      </c>
      <c r="CL183" s="392" t="str">
        <f ca="1">+IF(OFFSET('Sanitation Data'!$D$29,0,10*ROW('Sanitation Data'!D177))="","",OFFSET('Sanitation Data'!$D$29,0,10*ROW('Sanitation Data'!D177)))</f>
        <v/>
      </c>
      <c r="CM183" s="392" t="str">
        <f ca="1">+IF(OFFSET('Sanitation Data'!$D$30,0,10*ROW('Sanitation Data'!D177))="","",OFFSET('Sanitation Data'!$D$30,0,10*ROW('Sanitation Data'!D177)))</f>
        <v/>
      </c>
      <c r="CN183" s="392" t="str">
        <f ca="1">+IF(OFFSET('Sanitation Data'!$D$31,0,10*ROW('Sanitation Data'!D177))="","",OFFSET('Sanitation Data'!$D$31,0,10*ROW('Sanitation Data'!D177)))</f>
        <v/>
      </c>
      <c r="CO183" s="392" t="str">
        <f ca="1">+IF(OFFSET('Sanitation Data'!$D$32,0,10*ROW('Sanitation Data'!D177))="","",OFFSET('Sanitation Data'!$D$32,0,10*ROW('Sanitation Data'!D177)))</f>
        <v/>
      </c>
      <c r="CP183" s="392" t="str">
        <f ca="1">+IF(OFFSET('Sanitation Data'!$E$28,0,10*ROW('Sanitation Data'!E177))="","",OFFSET('Sanitation Data'!$E$28,0,10*ROW('Sanitation Data'!E177)))</f>
        <v/>
      </c>
      <c r="CQ183" s="392" t="str">
        <f ca="1">+IF(OFFSET('Sanitation Data'!$E$29,0,10*ROW('Sanitation Data'!E177))="","",OFFSET('Sanitation Data'!$E$29,0,10*ROW('Sanitation Data'!E177)))</f>
        <v/>
      </c>
      <c r="CR183" s="392" t="str">
        <f ca="1">+IF(OFFSET('Sanitation Data'!$E$30,0,10*ROW('Sanitation Data'!E177))="","",OFFSET('Sanitation Data'!$E$30,0,10*ROW('Sanitation Data'!E177)))</f>
        <v/>
      </c>
      <c r="CS183" s="392" t="str">
        <f ca="1">+IF(OFFSET('Sanitation Data'!$E$31,0,10*ROW('Sanitation Data'!E177))="","",OFFSET('Sanitation Data'!$E$31,0,10*ROW('Sanitation Data'!E177)))</f>
        <v/>
      </c>
      <c r="CT183" s="392" t="str">
        <f ca="1">+IF(OFFSET('Sanitation Data'!$E$32,0,10*ROW('Sanitation Data'!E177))="","",OFFSET('Sanitation Data'!$E$32,0,10*ROW('Sanitation Data'!E177)))</f>
        <v/>
      </c>
      <c r="CU183" s="392" t="str">
        <f ca="1">+IF(OFFSET('Sanitation Data'!$F$28,0,10*ROW('Sanitation Data'!F177))="","",OFFSET('Sanitation Data'!$F$28,0,10*ROW('Sanitation Data'!F177)))</f>
        <v/>
      </c>
      <c r="CV183" s="392" t="str">
        <f ca="1">+IF(OFFSET('Sanitation Data'!$F$29,0,10*ROW('Sanitation Data'!F177))="","",OFFSET('Sanitation Data'!$F$29,0,10*ROW('Sanitation Data'!F177)))</f>
        <v/>
      </c>
      <c r="CW183" s="392" t="str">
        <f ca="1">+IF(OFFSET('Sanitation Data'!$F$30,0,10*ROW('Sanitation Data'!F177))="","",OFFSET('Sanitation Data'!$F$30,0,10*ROW('Sanitation Data'!F177)))</f>
        <v/>
      </c>
      <c r="CX183" s="392" t="str">
        <f ca="1">+IF(OFFSET('Sanitation Data'!$F$31,0,10*ROW('Sanitation Data'!F177))="","",OFFSET('Sanitation Data'!$F$31,0,10*ROW('Sanitation Data'!F177)))</f>
        <v/>
      </c>
      <c r="CY183" s="392" t="str">
        <f ca="1">+IF(OFFSET('Sanitation Data'!$F$32,0,10*ROW('Sanitation Data'!F177))="","",OFFSET('Sanitation Data'!$F$32,0,10*ROW('Sanitation Data'!F177)))</f>
        <v/>
      </c>
      <c r="CZ183" s="392" t="str">
        <f ca="1">+IF(OFFSET('Sanitation Data'!$G$28,0,10*ROW('Sanitation Data'!G177))="","",OFFSET('Sanitation Data'!$G$28,0,10*ROW('Sanitation Data'!G177)))</f>
        <v/>
      </c>
      <c r="DA183" s="392" t="str">
        <f ca="1">+IF(OFFSET('Sanitation Data'!$G$29,0,10*ROW('Sanitation Data'!G177))="","",OFFSET('Sanitation Data'!$G$29,0,10*ROW('Sanitation Data'!G177)))</f>
        <v/>
      </c>
      <c r="DB183" s="392" t="str">
        <f ca="1">+IF(OFFSET('Sanitation Data'!$G$30,0,10*ROW('Sanitation Data'!G177))="","",OFFSET('Sanitation Data'!$G$30,0,10*ROW('Sanitation Data'!G177)))</f>
        <v/>
      </c>
      <c r="DC183" s="392" t="str">
        <f ca="1">+IF(OFFSET('Sanitation Data'!$G$31,0,10*ROW('Sanitation Data'!G177))="","",OFFSET('Sanitation Data'!$G$31,0,10*ROW('Sanitation Data'!G177)))</f>
        <v/>
      </c>
      <c r="DD183" s="392" t="str">
        <f ca="1">+IF(OFFSET('Sanitation Data'!$G$32,0,10*ROW('Sanitation Data'!G177))="","",OFFSET('Sanitation Data'!$G$32,0,10*ROW('Sanitation Data'!G177)))</f>
        <v/>
      </c>
      <c r="DE183" s="392" t="str">
        <f ca="1">+IF(OFFSET('Sanitation Data'!$H$28,0,10*ROW('Sanitation Data'!H177))="","",OFFSET('Sanitation Data'!$H$28,0,10*ROW('Sanitation Data'!H177)))</f>
        <v/>
      </c>
      <c r="DF183" s="392" t="str">
        <f ca="1">+IF(OFFSET('Sanitation Data'!$H$29,0,10*ROW('Sanitation Data'!H177))="","",OFFSET('Sanitation Data'!$H$29,0,10*ROW('Sanitation Data'!H177)))</f>
        <v/>
      </c>
      <c r="DG183" s="392" t="str">
        <f ca="1">+IF(OFFSET('Sanitation Data'!$H$30,0,10*ROW('Sanitation Data'!H177))="","",OFFSET('Sanitation Data'!$H$30,0,10*ROW('Sanitation Data'!H177)))</f>
        <v/>
      </c>
      <c r="DH183" s="392" t="str">
        <f ca="1">+IF(OFFSET('Sanitation Data'!$H$31,0,10*ROW('Sanitation Data'!H177))="","",OFFSET('Sanitation Data'!$H$31,0,10*ROW('Sanitation Data'!H177)))</f>
        <v/>
      </c>
      <c r="DI183" s="392" t="str">
        <f ca="1">+IF(OFFSET('Sanitation Data'!$H$32,0,10*ROW('Sanitation Data'!H177))="","",OFFSET('Sanitation Data'!$H$32,0,10*ROW('Sanitation Data'!H177)))</f>
        <v/>
      </c>
      <c r="DJ183" s="392" t="str">
        <f ca="1">+IF(OFFSET('Sanitation Data'!$I$28,0,10*ROW('Sanitation Data'!I177))="","",OFFSET('Sanitation Data'!$I$28,0,10*ROW('Sanitation Data'!I177)))</f>
        <v/>
      </c>
      <c r="DK183" s="392" t="str">
        <f ca="1">+IF(OFFSET('Sanitation Data'!$I$29,0,10*ROW('Sanitation Data'!I177))="","",OFFSET('Sanitation Data'!$I$29,0,10*ROW('Sanitation Data'!I177)))</f>
        <v/>
      </c>
      <c r="DL183" s="392" t="str">
        <f ca="1">+IF(OFFSET('Sanitation Data'!$I$30,0,10*ROW('Sanitation Data'!I177))="","",OFFSET('Sanitation Data'!$I$30,0,10*ROW('Sanitation Data'!I177)))</f>
        <v/>
      </c>
      <c r="DM183" s="392" t="str">
        <f ca="1">+IF(OFFSET('Sanitation Data'!$I$31,0,10*ROW('Sanitation Data'!I177))="","",OFFSET('Sanitation Data'!$I$31,0,10*ROW('Sanitation Data'!I177)))</f>
        <v/>
      </c>
      <c r="DN183" s="392" t="str">
        <f ca="1">+IF(OFFSET('Sanitation Data'!$I$32,0,10*ROW('Sanitation Data'!I177))="","",OFFSET('Sanitation Data'!$I$32,0,10*ROW('Sanitation Data'!I177)))</f>
        <v/>
      </c>
      <c r="DO183" s="392" t="str">
        <f ca="1">+IF(OFFSET('Hygiene Data'!$D$11,0,10*ROW('Hygiene Data'!D177))="","",OFFSET('Hygiene Data'!$D$11,0,10*ROW('Hygiene Data'!D177)))</f>
        <v/>
      </c>
      <c r="DP183" s="392" t="str">
        <f ca="1">+IF(OFFSET('Hygiene Data'!$D$12,0,10*ROW('Hygiene Data'!D177))="","",OFFSET('Hygiene Data'!$D$12,0,10*ROW('Hygiene Data'!D177)))</f>
        <v/>
      </c>
      <c r="DQ183" s="392" t="str">
        <f ca="1">+IF(OFFSET('Hygiene Data'!$D$13,0,10*ROW('Hygiene Data'!D177))="","",OFFSET('Hygiene Data'!$D$13,0,10*ROW('Hygiene Data'!D177)))</f>
        <v/>
      </c>
      <c r="DR183" s="392" t="str">
        <f ca="1">+IF(OFFSET('Hygiene Data'!$E$11,0,10*ROW('Hygiene Data'!E177))="","",OFFSET('Hygiene Data'!$E$11,0,10*ROW('Hygiene Data'!E177)))</f>
        <v/>
      </c>
      <c r="DS183" s="392" t="str">
        <f ca="1">+IF(OFFSET('Hygiene Data'!$E$12,0,10*ROW('Hygiene Data'!E177))="","",OFFSET('Hygiene Data'!$E$12,0,10*ROW('Hygiene Data'!E177)))</f>
        <v/>
      </c>
      <c r="DT183" s="392" t="str">
        <f ca="1">+IF(OFFSET('Hygiene Data'!$E$13,0,10*ROW('Hygiene Data'!E177))="","",OFFSET('Hygiene Data'!$E$13,0,10*ROW('Hygiene Data'!E177)))</f>
        <v/>
      </c>
      <c r="DU183" s="392" t="str">
        <f ca="1">+IF(OFFSET('Hygiene Data'!$F$11,0,10*ROW('Hygiene Data'!F177))="","",OFFSET('Hygiene Data'!$F$11,0,10*ROW('Hygiene Data'!F177)))</f>
        <v/>
      </c>
      <c r="DV183" s="392" t="str">
        <f ca="1">+IF(OFFSET('Hygiene Data'!$F$12,0,10*ROW('Hygiene Data'!F177))="","",OFFSET('Hygiene Data'!$F$12,0,10*ROW('Hygiene Data'!F177)))</f>
        <v/>
      </c>
      <c r="DW183" s="392" t="str">
        <f ca="1">+IF(OFFSET('Hygiene Data'!$F$13,0,10*ROW('Hygiene Data'!F177))="","",OFFSET('Hygiene Data'!$F$13,0,10*ROW('Hygiene Data'!F177)))</f>
        <v/>
      </c>
      <c r="DX183" s="392" t="str">
        <f ca="1">+IF(OFFSET('Hygiene Data'!$G$11,0,10*ROW('Hygiene Data'!G177))="","",OFFSET('Hygiene Data'!$G$11,0,10*ROW('Hygiene Data'!G177)))</f>
        <v/>
      </c>
      <c r="DY183" s="392" t="str">
        <f ca="1">+IF(OFFSET('Hygiene Data'!$G$12,0,10*ROW('Hygiene Data'!G177))="","",OFFSET('Hygiene Data'!$G$12,0,10*ROW('Hygiene Data'!G177)))</f>
        <v/>
      </c>
      <c r="DZ183" s="392" t="str">
        <f ca="1">+IF(OFFSET('Hygiene Data'!$G$13,0,10*ROW('Hygiene Data'!G177))="","",OFFSET('Hygiene Data'!$G$13,0,10*ROW('Hygiene Data'!G177)))</f>
        <v/>
      </c>
      <c r="EA183" s="392" t="str">
        <f ca="1">+IF(OFFSET('Hygiene Data'!$H$11,0,10*ROW('Hygiene Data'!H177))="","",OFFSET('Hygiene Data'!$H$11,0,10*ROW('Hygiene Data'!H177)))</f>
        <v/>
      </c>
      <c r="EB183" s="392" t="str">
        <f ca="1">+IF(OFFSET('Hygiene Data'!$H$12,0,10*ROW('Hygiene Data'!H177))="","",OFFSET('Hygiene Data'!$H$12,0,10*ROW('Hygiene Data'!H177)))</f>
        <v/>
      </c>
      <c r="EC183" s="392" t="str">
        <f ca="1">+IF(OFFSET('Hygiene Data'!$H$13,0,10*ROW('Hygiene Data'!H177))="","",OFFSET('Hygiene Data'!$H$13,0,10*ROW('Hygiene Data'!H177)))</f>
        <v/>
      </c>
      <c r="ED183" s="392" t="str">
        <f ca="1">+IF(OFFSET('Hygiene Data'!$I$11,0,10*ROW('Hygiene Data'!I177))="","",OFFSET('Hygiene Data'!$I$11,0,10*ROW('Hygiene Data'!I177)))</f>
        <v/>
      </c>
      <c r="EE183" s="392" t="str">
        <f ca="1">+IF(OFFSET('Hygiene Data'!$I$12,0,10*ROW('Hygiene Data'!I177))="","",OFFSET('Hygiene Data'!$I$12,0,10*ROW('Hygiene Data'!I177)))</f>
        <v/>
      </c>
      <c r="EF183" s="392" t="str">
        <f ca="1">+IF(OFFSET('Hygiene Data'!$I$13,0,10*ROW('Hygiene Data'!I177))="","",OFFSET('Hygiene Data'!$I$13,0,10*ROW('Hygiene Data'!I177)))</f>
        <v/>
      </c>
    </row>
    <row r="184" spans="1:136" x14ac:dyDescent="0.25">
      <c r="A184" s="501" t="str">
        <f ca="1">+IF(OFFSET('Water Data'!$B$2,0,10*ROW('Water Data'!E178))="","",OFFSET('Water Data'!$B$2,0,10*ROW('Water Data'!E178)))</f>
        <v/>
      </c>
      <c r="B184" s="50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8" t="str">
        <f t="shared" ca="1" si="2"/>
        <v/>
      </c>
      <c r="D184" s="52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2" t="str">
        <f ca="1">+IF(OFFSET('Water Data'!$D$27,0,10*ROW('Water Data'!D178))="","",OFFSET('Water Data'!$D$27,0,10*ROW('Water Data'!D178)))</f>
        <v/>
      </c>
      <c r="BT184" s="392" t="str">
        <f ca="1">+IF(OFFSET('Water Data'!$D$28,0,10*ROW('Water Data'!D178))="","",OFFSET('Water Data'!$D$28,0,10*ROW('Water Data'!D178)))</f>
        <v/>
      </c>
      <c r="BU184" s="392" t="str">
        <f ca="1">+IF(OFFSET('Water Data'!$D$29,0,10*ROW('Water Data'!D178))="","",OFFSET('Water Data'!$D$29,0,10*ROW('Water Data'!D178)))</f>
        <v/>
      </c>
      <c r="BV184" s="392" t="str">
        <f ca="1">+IF(OFFSET('Water Data'!$E$27,0,10*ROW('Water Data'!E178))="","",OFFSET('Water Data'!$E$27,0,10*ROW('Water Data'!E178)))</f>
        <v/>
      </c>
      <c r="BW184" s="392" t="str">
        <f ca="1">+IF(OFFSET('Water Data'!$E$28,0,10*ROW('Water Data'!E178))="","",OFFSET('Water Data'!$E$28,0,10*ROW('Water Data'!E178)))</f>
        <v/>
      </c>
      <c r="BX184" s="392" t="str">
        <f ca="1">+IF(OFFSET('Water Data'!$E$29,0,10*ROW('Water Data'!E178))="","",OFFSET('Water Data'!$E$29,0,10*ROW('Water Data'!E178)))</f>
        <v/>
      </c>
      <c r="BY184" s="392" t="str">
        <f ca="1">+IF(OFFSET('Water Data'!$F$27,0,10*ROW('Water Data'!F178))="","",OFFSET('Water Data'!$F$27,0,10*ROW('Water Data'!F178)))</f>
        <v/>
      </c>
      <c r="BZ184" s="392" t="str">
        <f ca="1">+IF(OFFSET('Water Data'!$F$28,0,10*ROW('Water Data'!F178))="","",OFFSET('Water Data'!$F$28,0,10*ROW('Water Data'!F178)))</f>
        <v/>
      </c>
      <c r="CA184" s="392" t="str">
        <f ca="1">+IF(OFFSET('Water Data'!$F$29,0,10*ROW('Water Data'!F178))="","",OFFSET('Water Data'!$F$29,0,10*ROW('Water Data'!F178)))</f>
        <v/>
      </c>
      <c r="CB184" s="392" t="str">
        <f ca="1">+IF(OFFSET('Water Data'!$G$27,0,10*ROW('Water Data'!G178))="","",OFFSET('Water Data'!$G$27,0,10*ROW('Water Data'!G178)))</f>
        <v/>
      </c>
      <c r="CC184" s="392" t="str">
        <f ca="1">+IF(OFFSET('Water Data'!$G$28,0,10*ROW('Water Data'!G178))="","",OFFSET('Water Data'!$G$28,0,10*ROW('Water Data'!G178)))</f>
        <v/>
      </c>
      <c r="CD184" s="392" t="str">
        <f ca="1">+IF(OFFSET('Water Data'!$G$29,0,10*ROW('Water Data'!G178))="","",OFFSET('Water Data'!$G$29,0,10*ROW('Water Data'!G178)))</f>
        <v/>
      </c>
      <c r="CE184" s="392" t="str">
        <f ca="1">+IF(OFFSET('Water Data'!$H$27,0,10*ROW('Water Data'!H178))="","",OFFSET('Water Data'!$H$27,0,10*ROW('Water Data'!H178)))</f>
        <v/>
      </c>
      <c r="CF184" s="392" t="str">
        <f ca="1">+IF(OFFSET('Water Data'!$H$28,0,10*ROW('Water Data'!H178))="","",OFFSET('Water Data'!$H$28,0,10*ROW('Water Data'!H178)))</f>
        <v/>
      </c>
      <c r="CG184" s="392" t="str">
        <f ca="1">+IF(OFFSET('Water Data'!$H$29,0,10*ROW('Water Data'!H178))="","",OFFSET('Water Data'!$H$29,0,10*ROW('Water Data'!H178)))</f>
        <v/>
      </c>
      <c r="CH184" s="392" t="str">
        <f ca="1">+IF(OFFSET('Water Data'!$I$27,0,10*ROW('Water Data'!I178))="","",OFFSET('Water Data'!$I$27,0,10*ROW('Water Data'!I178)))</f>
        <v/>
      </c>
      <c r="CI184" s="392" t="str">
        <f ca="1">+IF(OFFSET('Water Data'!$I$28,0,10*ROW('Water Data'!I178))="","",OFFSET('Water Data'!$I$28,0,10*ROW('Water Data'!I178)))</f>
        <v/>
      </c>
      <c r="CJ184" s="392" t="str">
        <f ca="1">+IF(OFFSET('Water Data'!$I$29,0,10*ROW('Water Data'!I178))="","",OFFSET('Water Data'!$I$29,0,10*ROW('Water Data'!I178)))</f>
        <v/>
      </c>
      <c r="CK184" s="392" t="str">
        <f ca="1">+IF(OFFSET('Sanitation Data'!$D$28,0,10*ROW('Sanitation Data'!D178))="","",OFFSET('Sanitation Data'!$D$28,0,10*ROW('Sanitation Data'!D178)))</f>
        <v/>
      </c>
      <c r="CL184" s="392" t="str">
        <f ca="1">+IF(OFFSET('Sanitation Data'!$D$29,0,10*ROW('Sanitation Data'!D178))="","",OFFSET('Sanitation Data'!$D$29,0,10*ROW('Sanitation Data'!D178)))</f>
        <v/>
      </c>
      <c r="CM184" s="392" t="str">
        <f ca="1">+IF(OFFSET('Sanitation Data'!$D$30,0,10*ROW('Sanitation Data'!D178))="","",OFFSET('Sanitation Data'!$D$30,0,10*ROW('Sanitation Data'!D178)))</f>
        <v/>
      </c>
      <c r="CN184" s="392" t="str">
        <f ca="1">+IF(OFFSET('Sanitation Data'!$D$31,0,10*ROW('Sanitation Data'!D178))="","",OFFSET('Sanitation Data'!$D$31,0,10*ROW('Sanitation Data'!D178)))</f>
        <v/>
      </c>
      <c r="CO184" s="392" t="str">
        <f ca="1">+IF(OFFSET('Sanitation Data'!$D$32,0,10*ROW('Sanitation Data'!D178))="","",OFFSET('Sanitation Data'!$D$32,0,10*ROW('Sanitation Data'!D178)))</f>
        <v/>
      </c>
      <c r="CP184" s="392" t="str">
        <f ca="1">+IF(OFFSET('Sanitation Data'!$E$28,0,10*ROW('Sanitation Data'!E178))="","",OFFSET('Sanitation Data'!$E$28,0,10*ROW('Sanitation Data'!E178)))</f>
        <v/>
      </c>
      <c r="CQ184" s="392" t="str">
        <f ca="1">+IF(OFFSET('Sanitation Data'!$E$29,0,10*ROW('Sanitation Data'!E178))="","",OFFSET('Sanitation Data'!$E$29,0,10*ROW('Sanitation Data'!E178)))</f>
        <v/>
      </c>
      <c r="CR184" s="392" t="str">
        <f ca="1">+IF(OFFSET('Sanitation Data'!$E$30,0,10*ROW('Sanitation Data'!E178))="","",OFFSET('Sanitation Data'!$E$30,0,10*ROW('Sanitation Data'!E178)))</f>
        <v/>
      </c>
      <c r="CS184" s="392" t="str">
        <f ca="1">+IF(OFFSET('Sanitation Data'!$E$31,0,10*ROW('Sanitation Data'!E178))="","",OFFSET('Sanitation Data'!$E$31,0,10*ROW('Sanitation Data'!E178)))</f>
        <v/>
      </c>
      <c r="CT184" s="392" t="str">
        <f ca="1">+IF(OFFSET('Sanitation Data'!$E$32,0,10*ROW('Sanitation Data'!E178))="","",OFFSET('Sanitation Data'!$E$32,0,10*ROW('Sanitation Data'!E178)))</f>
        <v/>
      </c>
      <c r="CU184" s="392" t="str">
        <f ca="1">+IF(OFFSET('Sanitation Data'!$F$28,0,10*ROW('Sanitation Data'!F178))="","",OFFSET('Sanitation Data'!$F$28,0,10*ROW('Sanitation Data'!F178)))</f>
        <v/>
      </c>
      <c r="CV184" s="392" t="str">
        <f ca="1">+IF(OFFSET('Sanitation Data'!$F$29,0,10*ROW('Sanitation Data'!F178))="","",OFFSET('Sanitation Data'!$F$29,0,10*ROW('Sanitation Data'!F178)))</f>
        <v/>
      </c>
      <c r="CW184" s="392" t="str">
        <f ca="1">+IF(OFFSET('Sanitation Data'!$F$30,0,10*ROW('Sanitation Data'!F178))="","",OFFSET('Sanitation Data'!$F$30,0,10*ROW('Sanitation Data'!F178)))</f>
        <v/>
      </c>
      <c r="CX184" s="392" t="str">
        <f ca="1">+IF(OFFSET('Sanitation Data'!$F$31,0,10*ROW('Sanitation Data'!F178))="","",OFFSET('Sanitation Data'!$F$31,0,10*ROW('Sanitation Data'!F178)))</f>
        <v/>
      </c>
      <c r="CY184" s="392" t="str">
        <f ca="1">+IF(OFFSET('Sanitation Data'!$F$32,0,10*ROW('Sanitation Data'!F178))="","",OFFSET('Sanitation Data'!$F$32,0,10*ROW('Sanitation Data'!F178)))</f>
        <v/>
      </c>
      <c r="CZ184" s="392" t="str">
        <f ca="1">+IF(OFFSET('Sanitation Data'!$G$28,0,10*ROW('Sanitation Data'!G178))="","",OFFSET('Sanitation Data'!$G$28,0,10*ROW('Sanitation Data'!G178)))</f>
        <v/>
      </c>
      <c r="DA184" s="392" t="str">
        <f ca="1">+IF(OFFSET('Sanitation Data'!$G$29,0,10*ROW('Sanitation Data'!G178))="","",OFFSET('Sanitation Data'!$G$29,0,10*ROW('Sanitation Data'!G178)))</f>
        <v/>
      </c>
      <c r="DB184" s="392" t="str">
        <f ca="1">+IF(OFFSET('Sanitation Data'!$G$30,0,10*ROW('Sanitation Data'!G178))="","",OFFSET('Sanitation Data'!$G$30,0,10*ROW('Sanitation Data'!G178)))</f>
        <v/>
      </c>
      <c r="DC184" s="392" t="str">
        <f ca="1">+IF(OFFSET('Sanitation Data'!$G$31,0,10*ROW('Sanitation Data'!G178))="","",OFFSET('Sanitation Data'!$G$31,0,10*ROW('Sanitation Data'!G178)))</f>
        <v/>
      </c>
      <c r="DD184" s="392" t="str">
        <f ca="1">+IF(OFFSET('Sanitation Data'!$G$32,0,10*ROW('Sanitation Data'!G178))="","",OFFSET('Sanitation Data'!$G$32,0,10*ROW('Sanitation Data'!G178)))</f>
        <v/>
      </c>
      <c r="DE184" s="392" t="str">
        <f ca="1">+IF(OFFSET('Sanitation Data'!$H$28,0,10*ROW('Sanitation Data'!H178))="","",OFFSET('Sanitation Data'!$H$28,0,10*ROW('Sanitation Data'!H178)))</f>
        <v/>
      </c>
      <c r="DF184" s="392" t="str">
        <f ca="1">+IF(OFFSET('Sanitation Data'!$H$29,0,10*ROW('Sanitation Data'!H178))="","",OFFSET('Sanitation Data'!$H$29,0,10*ROW('Sanitation Data'!H178)))</f>
        <v/>
      </c>
      <c r="DG184" s="392" t="str">
        <f ca="1">+IF(OFFSET('Sanitation Data'!$H$30,0,10*ROW('Sanitation Data'!H178))="","",OFFSET('Sanitation Data'!$H$30,0,10*ROW('Sanitation Data'!H178)))</f>
        <v/>
      </c>
      <c r="DH184" s="392" t="str">
        <f ca="1">+IF(OFFSET('Sanitation Data'!$H$31,0,10*ROW('Sanitation Data'!H178))="","",OFFSET('Sanitation Data'!$H$31,0,10*ROW('Sanitation Data'!H178)))</f>
        <v/>
      </c>
      <c r="DI184" s="392" t="str">
        <f ca="1">+IF(OFFSET('Sanitation Data'!$H$32,0,10*ROW('Sanitation Data'!H178))="","",OFFSET('Sanitation Data'!$H$32,0,10*ROW('Sanitation Data'!H178)))</f>
        <v/>
      </c>
      <c r="DJ184" s="392" t="str">
        <f ca="1">+IF(OFFSET('Sanitation Data'!$I$28,0,10*ROW('Sanitation Data'!I178))="","",OFFSET('Sanitation Data'!$I$28,0,10*ROW('Sanitation Data'!I178)))</f>
        <v/>
      </c>
      <c r="DK184" s="392" t="str">
        <f ca="1">+IF(OFFSET('Sanitation Data'!$I$29,0,10*ROW('Sanitation Data'!I178))="","",OFFSET('Sanitation Data'!$I$29,0,10*ROW('Sanitation Data'!I178)))</f>
        <v/>
      </c>
      <c r="DL184" s="392" t="str">
        <f ca="1">+IF(OFFSET('Sanitation Data'!$I$30,0,10*ROW('Sanitation Data'!I178))="","",OFFSET('Sanitation Data'!$I$30,0,10*ROW('Sanitation Data'!I178)))</f>
        <v/>
      </c>
      <c r="DM184" s="392" t="str">
        <f ca="1">+IF(OFFSET('Sanitation Data'!$I$31,0,10*ROW('Sanitation Data'!I178))="","",OFFSET('Sanitation Data'!$I$31,0,10*ROW('Sanitation Data'!I178)))</f>
        <v/>
      </c>
      <c r="DN184" s="392" t="str">
        <f ca="1">+IF(OFFSET('Sanitation Data'!$I$32,0,10*ROW('Sanitation Data'!I178))="","",OFFSET('Sanitation Data'!$I$32,0,10*ROW('Sanitation Data'!I178)))</f>
        <v/>
      </c>
      <c r="DO184" s="392" t="str">
        <f ca="1">+IF(OFFSET('Hygiene Data'!$D$11,0,10*ROW('Hygiene Data'!D178))="","",OFFSET('Hygiene Data'!$D$11,0,10*ROW('Hygiene Data'!D178)))</f>
        <v/>
      </c>
      <c r="DP184" s="392" t="str">
        <f ca="1">+IF(OFFSET('Hygiene Data'!$D$12,0,10*ROW('Hygiene Data'!D178))="","",OFFSET('Hygiene Data'!$D$12,0,10*ROW('Hygiene Data'!D178)))</f>
        <v/>
      </c>
      <c r="DQ184" s="392" t="str">
        <f ca="1">+IF(OFFSET('Hygiene Data'!$D$13,0,10*ROW('Hygiene Data'!D178))="","",OFFSET('Hygiene Data'!$D$13,0,10*ROW('Hygiene Data'!D178)))</f>
        <v/>
      </c>
      <c r="DR184" s="392" t="str">
        <f ca="1">+IF(OFFSET('Hygiene Data'!$E$11,0,10*ROW('Hygiene Data'!E178))="","",OFFSET('Hygiene Data'!$E$11,0,10*ROW('Hygiene Data'!E178)))</f>
        <v/>
      </c>
      <c r="DS184" s="392" t="str">
        <f ca="1">+IF(OFFSET('Hygiene Data'!$E$12,0,10*ROW('Hygiene Data'!E178))="","",OFFSET('Hygiene Data'!$E$12,0,10*ROW('Hygiene Data'!E178)))</f>
        <v/>
      </c>
      <c r="DT184" s="392" t="str">
        <f ca="1">+IF(OFFSET('Hygiene Data'!$E$13,0,10*ROW('Hygiene Data'!E178))="","",OFFSET('Hygiene Data'!$E$13,0,10*ROW('Hygiene Data'!E178)))</f>
        <v/>
      </c>
      <c r="DU184" s="392" t="str">
        <f ca="1">+IF(OFFSET('Hygiene Data'!$F$11,0,10*ROW('Hygiene Data'!F178))="","",OFFSET('Hygiene Data'!$F$11,0,10*ROW('Hygiene Data'!F178)))</f>
        <v/>
      </c>
      <c r="DV184" s="392" t="str">
        <f ca="1">+IF(OFFSET('Hygiene Data'!$F$12,0,10*ROW('Hygiene Data'!F178))="","",OFFSET('Hygiene Data'!$F$12,0,10*ROW('Hygiene Data'!F178)))</f>
        <v/>
      </c>
      <c r="DW184" s="392" t="str">
        <f ca="1">+IF(OFFSET('Hygiene Data'!$F$13,0,10*ROW('Hygiene Data'!F178))="","",OFFSET('Hygiene Data'!$F$13,0,10*ROW('Hygiene Data'!F178)))</f>
        <v/>
      </c>
      <c r="DX184" s="392" t="str">
        <f ca="1">+IF(OFFSET('Hygiene Data'!$G$11,0,10*ROW('Hygiene Data'!G178))="","",OFFSET('Hygiene Data'!$G$11,0,10*ROW('Hygiene Data'!G178)))</f>
        <v/>
      </c>
      <c r="DY184" s="392" t="str">
        <f ca="1">+IF(OFFSET('Hygiene Data'!$G$12,0,10*ROW('Hygiene Data'!G178))="","",OFFSET('Hygiene Data'!$G$12,0,10*ROW('Hygiene Data'!G178)))</f>
        <v/>
      </c>
      <c r="DZ184" s="392" t="str">
        <f ca="1">+IF(OFFSET('Hygiene Data'!$G$13,0,10*ROW('Hygiene Data'!G178))="","",OFFSET('Hygiene Data'!$G$13,0,10*ROW('Hygiene Data'!G178)))</f>
        <v/>
      </c>
      <c r="EA184" s="392" t="str">
        <f ca="1">+IF(OFFSET('Hygiene Data'!$H$11,0,10*ROW('Hygiene Data'!H178))="","",OFFSET('Hygiene Data'!$H$11,0,10*ROW('Hygiene Data'!H178)))</f>
        <v/>
      </c>
      <c r="EB184" s="392" t="str">
        <f ca="1">+IF(OFFSET('Hygiene Data'!$H$12,0,10*ROW('Hygiene Data'!H178))="","",OFFSET('Hygiene Data'!$H$12,0,10*ROW('Hygiene Data'!H178)))</f>
        <v/>
      </c>
      <c r="EC184" s="392" t="str">
        <f ca="1">+IF(OFFSET('Hygiene Data'!$H$13,0,10*ROW('Hygiene Data'!H178))="","",OFFSET('Hygiene Data'!$H$13,0,10*ROW('Hygiene Data'!H178)))</f>
        <v/>
      </c>
      <c r="ED184" s="392" t="str">
        <f ca="1">+IF(OFFSET('Hygiene Data'!$I$11,0,10*ROW('Hygiene Data'!I178))="","",OFFSET('Hygiene Data'!$I$11,0,10*ROW('Hygiene Data'!I178)))</f>
        <v/>
      </c>
      <c r="EE184" s="392" t="str">
        <f ca="1">+IF(OFFSET('Hygiene Data'!$I$12,0,10*ROW('Hygiene Data'!I178))="","",OFFSET('Hygiene Data'!$I$12,0,10*ROW('Hygiene Data'!I178)))</f>
        <v/>
      </c>
      <c r="EF184" s="392" t="str">
        <f ca="1">+IF(OFFSET('Hygiene Data'!$I$13,0,10*ROW('Hygiene Data'!I178))="","",OFFSET('Hygiene Data'!$I$13,0,10*ROW('Hygiene Data'!I178)))</f>
        <v/>
      </c>
    </row>
    <row r="185" spans="1:136" x14ac:dyDescent="0.25">
      <c r="A185" s="501" t="str">
        <f ca="1">+IF(OFFSET('Water Data'!$B$2,0,10*ROW('Water Data'!E179))="","",OFFSET('Water Data'!$B$2,0,10*ROW('Water Data'!E179)))</f>
        <v/>
      </c>
      <c r="B185" s="50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8" t="str">
        <f t="shared" ca="1" si="2"/>
        <v/>
      </c>
      <c r="D185" s="52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2" t="str">
        <f ca="1">+IF(OFFSET('Water Data'!$D$27,0,10*ROW('Water Data'!D179))="","",OFFSET('Water Data'!$D$27,0,10*ROW('Water Data'!D179)))</f>
        <v/>
      </c>
      <c r="BT185" s="392" t="str">
        <f ca="1">+IF(OFFSET('Water Data'!$D$28,0,10*ROW('Water Data'!D179))="","",OFFSET('Water Data'!$D$28,0,10*ROW('Water Data'!D179)))</f>
        <v/>
      </c>
      <c r="BU185" s="392" t="str">
        <f ca="1">+IF(OFFSET('Water Data'!$D$29,0,10*ROW('Water Data'!D179))="","",OFFSET('Water Data'!$D$29,0,10*ROW('Water Data'!D179)))</f>
        <v/>
      </c>
      <c r="BV185" s="392" t="str">
        <f ca="1">+IF(OFFSET('Water Data'!$E$27,0,10*ROW('Water Data'!E179))="","",OFFSET('Water Data'!$E$27,0,10*ROW('Water Data'!E179)))</f>
        <v/>
      </c>
      <c r="BW185" s="392" t="str">
        <f ca="1">+IF(OFFSET('Water Data'!$E$28,0,10*ROW('Water Data'!E179))="","",OFFSET('Water Data'!$E$28,0,10*ROW('Water Data'!E179)))</f>
        <v/>
      </c>
      <c r="BX185" s="392" t="str">
        <f ca="1">+IF(OFFSET('Water Data'!$E$29,0,10*ROW('Water Data'!E179))="","",OFFSET('Water Data'!$E$29,0,10*ROW('Water Data'!E179)))</f>
        <v/>
      </c>
      <c r="BY185" s="392" t="str">
        <f ca="1">+IF(OFFSET('Water Data'!$F$27,0,10*ROW('Water Data'!F179))="","",OFFSET('Water Data'!$F$27,0,10*ROW('Water Data'!F179)))</f>
        <v/>
      </c>
      <c r="BZ185" s="392" t="str">
        <f ca="1">+IF(OFFSET('Water Data'!$F$28,0,10*ROW('Water Data'!F179))="","",OFFSET('Water Data'!$F$28,0,10*ROW('Water Data'!F179)))</f>
        <v/>
      </c>
      <c r="CA185" s="392" t="str">
        <f ca="1">+IF(OFFSET('Water Data'!$F$29,0,10*ROW('Water Data'!F179))="","",OFFSET('Water Data'!$F$29,0,10*ROW('Water Data'!F179)))</f>
        <v/>
      </c>
      <c r="CB185" s="392" t="str">
        <f ca="1">+IF(OFFSET('Water Data'!$G$27,0,10*ROW('Water Data'!G179))="","",OFFSET('Water Data'!$G$27,0,10*ROW('Water Data'!G179)))</f>
        <v/>
      </c>
      <c r="CC185" s="392" t="str">
        <f ca="1">+IF(OFFSET('Water Data'!$G$28,0,10*ROW('Water Data'!G179))="","",OFFSET('Water Data'!$G$28,0,10*ROW('Water Data'!G179)))</f>
        <v/>
      </c>
      <c r="CD185" s="392" t="str">
        <f ca="1">+IF(OFFSET('Water Data'!$G$29,0,10*ROW('Water Data'!G179))="","",OFFSET('Water Data'!$G$29,0,10*ROW('Water Data'!G179)))</f>
        <v/>
      </c>
      <c r="CE185" s="392" t="str">
        <f ca="1">+IF(OFFSET('Water Data'!$H$27,0,10*ROW('Water Data'!H179))="","",OFFSET('Water Data'!$H$27,0,10*ROW('Water Data'!H179)))</f>
        <v/>
      </c>
      <c r="CF185" s="392" t="str">
        <f ca="1">+IF(OFFSET('Water Data'!$H$28,0,10*ROW('Water Data'!H179))="","",OFFSET('Water Data'!$H$28,0,10*ROW('Water Data'!H179)))</f>
        <v/>
      </c>
      <c r="CG185" s="392" t="str">
        <f ca="1">+IF(OFFSET('Water Data'!$H$29,0,10*ROW('Water Data'!H179))="","",OFFSET('Water Data'!$H$29,0,10*ROW('Water Data'!H179)))</f>
        <v/>
      </c>
      <c r="CH185" s="392" t="str">
        <f ca="1">+IF(OFFSET('Water Data'!$I$27,0,10*ROW('Water Data'!I179))="","",OFFSET('Water Data'!$I$27,0,10*ROW('Water Data'!I179)))</f>
        <v/>
      </c>
      <c r="CI185" s="392" t="str">
        <f ca="1">+IF(OFFSET('Water Data'!$I$28,0,10*ROW('Water Data'!I179))="","",OFFSET('Water Data'!$I$28,0,10*ROW('Water Data'!I179)))</f>
        <v/>
      </c>
      <c r="CJ185" s="392" t="str">
        <f ca="1">+IF(OFFSET('Water Data'!$I$29,0,10*ROW('Water Data'!I179))="","",OFFSET('Water Data'!$I$29,0,10*ROW('Water Data'!I179)))</f>
        <v/>
      </c>
      <c r="CK185" s="392" t="str">
        <f ca="1">+IF(OFFSET('Sanitation Data'!$D$28,0,10*ROW('Sanitation Data'!D179))="","",OFFSET('Sanitation Data'!$D$28,0,10*ROW('Sanitation Data'!D179)))</f>
        <v/>
      </c>
      <c r="CL185" s="392" t="str">
        <f ca="1">+IF(OFFSET('Sanitation Data'!$D$29,0,10*ROW('Sanitation Data'!D179))="","",OFFSET('Sanitation Data'!$D$29,0,10*ROW('Sanitation Data'!D179)))</f>
        <v/>
      </c>
      <c r="CM185" s="392" t="str">
        <f ca="1">+IF(OFFSET('Sanitation Data'!$D$30,0,10*ROW('Sanitation Data'!D179))="","",OFFSET('Sanitation Data'!$D$30,0,10*ROW('Sanitation Data'!D179)))</f>
        <v/>
      </c>
      <c r="CN185" s="392" t="str">
        <f ca="1">+IF(OFFSET('Sanitation Data'!$D$31,0,10*ROW('Sanitation Data'!D179))="","",OFFSET('Sanitation Data'!$D$31,0,10*ROW('Sanitation Data'!D179)))</f>
        <v/>
      </c>
      <c r="CO185" s="392" t="str">
        <f ca="1">+IF(OFFSET('Sanitation Data'!$D$32,0,10*ROW('Sanitation Data'!D179))="","",OFFSET('Sanitation Data'!$D$32,0,10*ROW('Sanitation Data'!D179)))</f>
        <v/>
      </c>
      <c r="CP185" s="392" t="str">
        <f ca="1">+IF(OFFSET('Sanitation Data'!$E$28,0,10*ROW('Sanitation Data'!E179))="","",OFFSET('Sanitation Data'!$E$28,0,10*ROW('Sanitation Data'!E179)))</f>
        <v/>
      </c>
      <c r="CQ185" s="392" t="str">
        <f ca="1">+IF(OFFSET('Sanitation Data'!$E$29,0,10*ROW('Sanitation Data'!E179))="","",OFFSET('Sanitation Data'!$E$29,0,10*ROW('Sanitation Data'!E179)))</f>
        <v/>
      </c>
      <c r="CR185" s="392" t="str">
        <f ca="1">+IF(OFFSET('Sanitation Data'!$E$30,0,10*ROW('Sanitation Data'!E179))="","",OFFSET('Sanitation Data'!$E$30,0,10*ROW('Sanitation Data'!E179)))</f>
        <v/>
      </c>
      <c r="CS185" s="392" t="str">
        <f ca="1">+IF(OFFSET('Sanitation Data'!$E$31,0,10*ROW('Sanitation Data'!E179))="","",OFFSET('Sanitation Data'!$E$31,0,10*ROW('Sanitation Data'!E179)))</f>
        <v/>
      </c>
      <c r="CT185" s="392" t="str">
        <f ca="1">+IF(OFFSET('Sanitation Data'!$E$32,0,10*ROW('Sanitation Data'!E179))="","",OFFSET('Sanitation Data'!$E$32,0,10*ROW('Sanitation Data'!E179)))</f>
        <v/>
      </c>
      <c r="CU185" s="392" t="str">
        <f ca="1">+IF(OFFSET('Sanitation Data'!$F$28,0,10*ROW('Sanitation Data'!F179))="","",OFFSET('Sanitation Data'!$F$28,0,10*ROW('Sanitation Data'!F179)))</f>
        <v/>
      </c>
      <c r="CV185" s="392" t="str">
        <f ca="1">+IF(OFFSET('Sanitation Data'!$F$29,0,10*ROW('Sanitation Data'!F179))="","",OFFSET('Sanitation Data'!$F$29,0,10*ROW('Sanitation Data'!F179)))</f>
        <v/>
      </c>
      <c r="CW185" s="392" t="str">
        <f ca="1">+IF(OFFSET('Sanitation Data'!$F$30,0,10*ROW('Sanitation Data'!F179))="","",OFFSET('Sanitation Data'!$F$30,0,10*ROW('Sanitation Data'!F179)))</f>
        <v/>
      </c>
      <c r="CX185" s="392" t="str">
        <f ca="1">+IF(OFFSET('Sanitation Data'!$F$31,0,10*ROW('Sanitation Data'!F179))="","",OFFSET('Sanitation Data'!$F$31,0,10*ROW('Sanitation Data'!F179)))</f>
        <v/>
      </c>
      <c r="CY185" s="392" t="str">
        <f ca="1">+IF(OFFSET('Sanitation Data'!$F$32,0,10*ROW('Sanitation Data'!F179))="","",OFFSET('Sanitation Data'!$F$32,0,10*ROW('Sanitation Data'!F179)))</f>
        <v/>
      </c>
      <c r="CZ185" s="392" t="str">
        <f ca="1">+IF(OFFSET('Sanitation Data'!$G$28,0,10*ROW('Sanitation Data'!G179))="","",OFFSET('Sanitation Data'!$G$28,0,10*ROW('Sanitation Data'!G179)))</f>
        <v/>
      </c>
      <c r="DA185" s="392" t="str">
        <f ca="1">+IF(OFFSET('Sanitation Data'!$G$29,0,10*ROW('Sanitation Data'!G179))="","",OFFSET('Sanitation Data'!$G$29,0,10*ROW('Sanitation Data'!G179)))</f>
        <v/>
      </c>
      <c r="DB185" s="392" t="str">
        <f ca="1">+IF(OFFSET('Sanitation Data'!$G$30,0,10*ROW('Sanitation Data'!G179))="","",OFFSET('Sanitation Data'!$G$30,0,10*ROW('Sanitation Data'!G179)))</f>
        <v/>
      </c>
      <c r="DC185" s="392" t="str">
        <f ca="1">+IF(OFFSET('Sanitation Data'!$G$31,0,10*ROW('Sanitation Data'!G179))="","",OFFSET('Sanitation Data'!$G$31,0,10*ROW('Sanitation Data'!G179)))</f>
        <v/>
      </c>
      <c r="DD185" s="392" t="str">
        <f ca="1">+IF(OFFSET('Sanitation Data'!$G$32,0,10*ROW('Sanitation Data'!G179))="","",OFFSET('Sanitation Data'!$G$32,0,10*ROW('Sanitation Data'!G179)))</f>
        <v/>
      </c>
      <c r="DE185" s="392" t="str">
        <f ca="1">+IF(OFFSET('Sanitation Data'!$H$28,0,10*ROW('Sanitation Data'!H179))="","",OFFSET('Sanitation Data'!$H$28,0,10*ROW('Sanitation Data'!H179)))</f>
        <v/>
      </c>
      <c r="DF185" s="392" t="str">
        <f ca="1">+IF(OFFSET('Sanitation Data'!$H$29,0,10*ROW('Sanitation Data'!H179))="","",OFFSET('Sanitation Data'!$H$29,0,10*ROW('Sanitation Data'!H179)))</f>
        <v/>
      </c>
      <c r="DG185" s="392" t="str">
        <f ca="1">+IF(OFFSET('Sanitation Data'!$H$30,0,10*ROW('Sanitation Data'!H179))="","",OFFSET('Sanitation Data'!$H$30,0,10*ROW('Sanitation Data'!H179)))</f>
        <v/>
      </c>
      <c r="DH185" s="392" t="str">
        <f ca="1">+IF(OFFSET('Sanitation Data'!$H$31,0,10*ROW('Sanitation Data'!H179))="","",OFFSET('Sanitation Data'!$H$31,0,10*ROW('Sanitation Data'!H179)))</f>
        <v/>
      </c>
      <c r="DI185" s="392" t="str">
        <f ca="1">+IF(OFFSET('Sanitation Data'!$H$32,0,10*ROW('Sanitation Data'!H179))="","",OFFSET('Sanitation Data'!$H$32,0,10*ROW('Sanitation Data'!H179)))</f>
        <v/>
      </c>
      <c r="DJ185" s="392" t="str">
        <f ca="1">+IF(OFFSET('Sanitation Data'!$I$28,0,10*ROW('Sanitation Data'!I179))="","",OFFSET('Sanitation Data'!$I$28,0,10*ROW('Sanitation Data'!I179)))</f>
        <v/>
      </c>
      <c r="DK185" s="392" t="str">
        <f ca="1">+IF(OFFSET('Sanitation Data'!$I$29,0,10*ROW('Sanitation Data'!I179))="","",OFFSET('Sanitation Data'!$I$29,0,10*ROW('Sanitation Data'!I179)))</f>
        <v/>
      </c>
      <c r="DL185" s="392" t="str">
        <f ca="1">+IF(OFFSET('Sanitation Data'!$I$30,0,10*ROW('Sanitation Data'!I179))="","",OFFSET('Sanitation Data'!$I$30,0,10*ROW('Sanitation Data'!I179)))</f>
        <v/>
      </c>
      <c r="DM185" s="392" t="str">
        <f ca="1">+IF(OFFSET('Sanitation Data'!$I$31,0,10*ROW('Sanitation Data'!I179))="","",OFFSET('Sanitation Data'!$I$31,0,10*ROW('Sanitation Data'!I179)))</f>
        <v/>
      </c>
      <c r="DN185" s="392" t="str">
        <f ca="1">+IF(OFFSET('Sanitation Data'!$I$32,0,10*ROW('Sanitation Data'!I179))="","",OFFSET('Sanitation Data'!$I$32,0,10*ROW('Sanitation Data'!I179)))</f>
        <v/>
      </c>
      <c r="DO185" s="392" t="str">
        <f ca="1">+IF(OFFSET('Hygiene Data'!$D$11,0,10*ROW('Hygiene Data'!D179))="","",OFFSET('Hygiene Data'!$D$11,0,10*ROW('Hygiene Data'!D179)))</f>
        <v/>
      </c>
      <c r="DP185" s="392" t="str">
        <f ca="1">+IF(OFFSET('Hygiene Data'!$D$12,0,10*ROW('Hygiene Data'!D179))="","",OFFSET('Hygiene Data'!$D$12,0,10*ROW('Hygiene Data'!D179)))</f>
        <v/>
      </c>
      <c r="DQ185" s="392" t="str">
        <f ca="1">+IF(OFFSET('Hygiene Data'!$D$13,0,10*ROW('Hygiene Data'!D179))="","",OFFSET('Hygiene Data'!$D$13,0,10*ROW('Hygiene Data'!D179)))</f>
        <v/>
      </c>
      <c r="DR185" s="392" t="str">
        <f ca="1">+IF(OFFSET('Hygiene Data'!$E$11,0,10*ROW('Hygiene Data'!E179))="","",OFFSET('Hygiene Data'!$E$11,0,10*ROW('Hygiene Data'!E179)))</f>
        <v/>
      </c>
      <c r="DS185" s="392" t="str">
        <f ca="1">+IF(OFFSET('Hygiene Data'!$E$12,0,10*ROW('Hygiene Data'!E179))="","",OFFSET('Hygiene Data'!$E$12,0,10*ROW('Hygiene Data'!E179)))</f>
        <v/>
      </c>
      <c r="DT185" s="392" t="str">
        <f ca="1">+IF(OFFSET('Hygiene Data'!$E$13,0,10*ROW('Hygiene Data'!E179))="","",OFFSET('Hygiene Data'!$E$13,0,10*ROW('Hygiene Data'!E179)))</f>
        <v/>
      </c>
      <c r="DU185" s="392" t="str">
        <f ca="1">+IF(OFFSET('Hygiene Data'!$F$11,0,10*ROW('Hygiene Data'!F179))="","",OFFSET('Hygiene Data'!$F$11,0,10*ROW('Hygiene Data'!F179)))</f>
        <v/>
      </c>
      <c r="DV185" s="392" t="str">
        <f ca="1">+IF(OFFSET('Hygiene Data'!$F$12,0,10*ROW('Hygiene Data'!F179))="","",OFFSET('Hygiene Data'!$F$12,0,10*ROW('Hygiene Data'!F179)))</f>
        <v/>
      </c>
      <c r="DW185" s="392" t="str">
        <f ca="1">+IF(OFFSET('Hygiene Data'!$F$13,0,10*ROW('Hygiene Data'!F179))="","",OFFSET('Hygiene Data'!$F$13,0,10*ROW('Hygiene Data'!F179)))</f>
        <v/>
      </c>
      <c r="DX185" s="392" t="str">
        <f ca="1">+IF(OFFSET('Hygiene Data'!$G$11,0,10*ROW('Hygiene Data'!G179))="","",OFFSET('Hygiene Data'!$G$11,0,10*ROW('Hygiene Data'!G179)))</f>
        <v/>
      </c>
      <c r="DY185" s="392" t="str">
        <f ca="1">+IF(OFFSET('Hygiene Data'!$G$12,0,10*ROW('Hygiene Data'!G179))="","",OFFSET('Hygiene Data'!$G$12,0,10*ROW('Hygiene Data'!G179)))</f>
        <v/>
      </c>
      <c r="DZ185" s="392" t="str">
        <f ca="1">+IF(OFFSET('Hygiene Data'!$G$13,0,10*ROW('Hygiene Data'!G179))="","",OFFSET('Hygiene Data'!$G$13,0,10*ROW('Hygiene Data'!G179)))</f>
        <v/>
      </c>
      <c r="EA185" s="392" t="str">
        <f ca="1">+IF(OFFSET('Hygiene Data'!$H$11,0,10*ROW('Hygiene Data'!H179))="","",OFFSET('Hygiene Data'!$H$11,0,10*ROW('Hygiene Data'!H179)))</f>
        <v/>
      </c>
      <c r="EB185" s="392" t="str">
        <f ca="1">+IF(OFFSET('Hygiene Data'!$H$12,0,10*ROW('Hygiene Data'!H179))="","",OFFSET('Hygiene Data'!$H$12,0,10*ROW('Hygiene Data'!H179)))</f>
        <v/>
      </c>
      <c r="EC185" s="392" t="str">
        <f ca="1">+IF(OFFSET('Hygiene Data'!$H$13,0,10*ROW('Hygiene Data'!H179))="","",OFFSET('Hygiene Data'!$H$13,0,10*ROW('Hygiene Data'!H179)))</f>
        <v/>
      </c>
      <c r="ED185" s="392" t="str">
        <f ca="1">+IF(OFFSET('Hygiene Data'!$I$11,0,10*ROW('Hygiene Data'!I179))="","",OFFSET('Hygiene Data'!$I$11,0,10*ROW('Hygiene Data'!I179)))</f>
        <v/>
      </c>
      <c r="EE185" s="392" t="str">
        <f ca="1">+IF(OFFSET('Hygiene Data'!$I$12,0,10*ROW('Hygiene Data'!I179))="","",OFFSET('Hygiene Data'!$I$12,0,10*ROW('Hygiene Data'!I179)))</f>
        <v/>
      </c>
      <c r="EF185" s="392" t="str">
        <f ca="1">+IF(OFFSET('Hygiene Data'!$I$13,0,10*ROW('Hygiene Data'!I179))="","",OFFSET('Hygiene Data'!$I$13,0,10*ROW('Hygiene Data'!I179)))</f>
        <v/>
      </c>
    </row>
    <row r="186" spans="1:136" x14ac:dyDescent="0.25">
      <c r="A186" s="501" t="str">
        <f ca="1">+IF(OFFSET('Water Data'!$B$2,0,10*ROW('Water Data'!E180))="","",OFFSET('Water Data'!$B$2,0,10*ROW('Water Data'!E180)))</f>
        <v/>
      </c>
      <c r="B186" s="50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8" t="str">
        <f t="shared" ca="1" si="2"/>
        <v/>
      </c>
      <c r="D186" s="52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2" t="str">
        <f ca="1">+IF(OFFSET('Water Data'!$D$27,0,10*ROW('Water Data'!D180))="","",OFFSET('Water Data'!$D$27,0,10*ROW('Water Data'!D180)))</f>
        <v/>
      </c>
      <c r="BT186" s="392" t="str">
        <f ca="1">+IF(OFFSET('Water Data'!$D$28,0,10*ROW('Water Data'!D180))="","",OFFSET('Water Data'!$D$28,0,10*ROW('Water Data'!D180)))</f>
        <v/>
      </c>
      <c r="BU186" s="392" t="str">
        <f ca="1">+IF(OFFSET('Water Data'!$D$29,0,10*ROW('Water Data'!D180))="","",OFFSET('Water Data'!$D$29,0,10*ROW('Water Data'!D180)))</f>
        <v/>
      </c>
      <c r="BV186" s="392" t="str">
        <f ca="1">+IF(OFFSET('Water Data'!$E$27,0,10*ROW('Water Data'!E180))="","",OFFSET('Water Data'!$E$27,0,10*ROW('Water Data'!E180)))</f>
        <v/>
      </c>
      <c r="BW186" s="392" t="str">
        <f ca="1">+IF(OFFSET('Water Data'!$E$28,0,10*ROW('Water Data'!E180))="","",OFFSET('Water Data'!$E$28,0,10*ROW('Water Data'!E180)))</f>
        <v/>
      </c>
      <c r="BX186" s="392" t="str">
        <f ca="1">+IF(OFFSET('Water Data'!$E$29,0,10*ROW('Water Data'!E180))="","",OFFSET('Water Data'!$E$29,0,10*ROW('Water Data'!E180)))</f>
        <v/>
      </c>
      <c r="BY186" s="392" t="str">
        <f ca="1">+IF(OFFSET('Water Data'!$F$27,0,10*ROW('Water Data'!F180))="","",OFFSET('Water Data'!$F$27,0,10*ROW('Water Data'!F180)))</f>
        <v/>
      </c>
      <c r="BZ186" s="392" t="str">
        <f ca="1">+IF(OFFSET('Water Data'!$F$28,0,10*ROW('Water Data'!F180))="","",OFFSET('Water Data'!$F$28,0,10*ROW('Water Data'!F180)))</f>
        <v/>
      </c>
      <c r="CA186" s="392" t="str">
        <f ca="1">+IF(OFFSET('Water Data'!$F$29,0,10*ROW('Water Data'!F180))="","",OFFSET('Water Data'!$F$29,0,10*ROW('Water Data'!F180)))</f>
        <v/>
      </c>
      <c r="CB186" s="392" t="str">
        <f ca="1">+IF(OFFSET('Water Data'!$G$27,0,10*ROW('Water Data'!G180))="","",OFFSET('Water Data'!$G$27,0,10*ROW('Water Data'!G180)))</f>
        <v/>
      </c>
      <c r="CC186" s="392" t="str">
        <f ca="1">+IF(OFFSET('Water Data'!$G$28,0,10*ROW('Water Data'!G180))="","",OFFSET('Water Data'!$G$28,0,10*ROW('Water Data'!G180)))</f>
        <v/>
      </c>
      <c r="CD186" s="392" t="str">
        <f ca="1">+IF(OFFSET('Water Data'!$G$29,0,10*ROW('Water Data'!G180))="","",OFFSET('Water Data'!$G$29,0,10*ROW('Water Data'!G180)))</f>
        <v/>
      </c>
      <c r="CE186" s="392" t="str">
        <f ca="1">+IF(OFFSET('Water Data'!$H$27,0,10*ROW('Water Data'!H180))="","",OFFSET('Water Data'!$H$27,0,10*ROW('Water Data'!H180)))</f>
        <v/>
      </c>
      <c r="CF186" s="392" t="str">
        <f ca="1">+IF(OFFSET('Water Data'!$H$28,0,10*ROW('Water Data'!H180))="","",OFFSET('Water Data'!$H$28,0,10*ROW('Water Data'!H180)))</f>
        <v/>
      </c>
      <c r="CG186" s="392" t="str">
        <f ca="1">+IF(OFFSET('Water Data'!$H$29,0,10*ROW('Water Data'!H180))="","",OFFSET('Water Data'!$H$29,0,10*ROW('Water Data'!H180)))</f>
        <v/>
      </c>
      <c r="CH186" s="392" t="str">
        <f ca="1">+IF(OFFSET('Water Data'!$I$27,0,10*ROW('Water Data'!I180))="","",OFFSET('Water Data'!$I$27,0,10*ROW('Water Data'!I180)))</f>
        <v/>
      </c>
      <c r="CI186" s="392" t="str">
        <f ca="1">+IF(OFFSET('Water Data'!$I$28,0,10*ROW('Water Data'!I180))="","",OFFSET('Water Data'!$I$28,0,10*ROW('Water Data'!I180)))</f>
        <v/>
      </c>
      <c r="CJ186" s="392" t="str">
        <f ca="1">+IF(OFFSET('Water Data'!$I$29,0,10*ROW('Water Data'!I180))="","",OFFSET('Water Data'!$I$29,0,10*ROW('Water Data'!I180)))</f>
        <v/>
      </c>
      <c r="CK186" s="392" t="str">
        <f ca="1">+IF(OFFSET('Sanitation Data'!$D$28,0,10*ROW('Sanitation Data'!D180))="","",OFFSET('Sanitation Data'!$D$28,0,10*ROW('Sanitation Data'!D180)))</f>
        <v/>
      </c>
      <c r="CL186" s="392" t="str">
        <f ca="1">+IF(OFFSET('Sanitation Data'!$D$29,0,10*ROW('Sanitation Data'!D180))="","",OFFSET('Sanitation Data'!$D$29,0,10*ROW('Sanitation Data'!D180)))</f>
        <v/>
      </c>
      <c r="CM186" s="392" t="str">
        <f ca="1">+IF(OFFSET('Sanitation Data'!$D$30,0,10*ROW('Sanitation Data'!D180))="","",OFFSET('Sanitation Data'!$D$30,0,10*ROW('Sanitation Data'!D180)))</f>
        <v/>
      </c>
      <c r="CN186" s="392" t="str">
        <f ca="1">+IF(OFFSET('Sanitation Data'!$D$31,0,10*ROW('Sanitation Data'!D180))="","",OFFSET('Sanitation Data'!$D$31,0,10*ROW('Sanitation Data'!D180)))</f>
        <v/>
      </c>
      <c r="CO186" s="392" t="str">
        <f ca="1">+IF(OFFSET('Sanitation Data'!$D$32,0,10*ROW('Sanitation Data'!D180))="","",OFFSET('Sanitation Data'!$D$32,0,10*ROW('Sanitation Data'!D180)))</f>
        <v/>
      </c>
      <c r="CP186" s="392" t="str">
        <f ca="1">+IF(OFFSET('Sanitation Data'!$E$28,0,10*ROW('Sanitation Data'!E180))="","",OFFSET('Sanitation Data'!$E$28,0,10*ROW('Sanitation Data'!E180)))</f>
        <v/>
      </c>
      <c r="CQ186" s="392" t="str">
        <f ca="1">+IF(OFFSET('Sanitation Data'!$E$29,0,10*ROW('Sanitation Data'!E180))="","",OFFSET('Sanitation Data'!$E$29,0,10*ROW('Sanitation Data'!E180)))</f>
        <v/>
      </c>
      <c r="CR186" s="392" t="str">
        <f ca="1">+IF(OFFSET('Sanitation Data'!$E$30,0,10*ROW('Sanitation Data'!E180))="","",OFFSET('Sanitation Data'!$E$30,0,10*ROW('Sanitation Data'!E180)))</f>
        <v/>
      </c>
      <c r="CS186" s="392" t="str">
        <f ca="1">+IF(OFFSET('Sanitation Data'!$E$31,0,10*ROW('Sanitation Data'!E180))="","",OFFSET('Sanitation Data'!$E$31,0,10*ROW('Sanitation Data'!E180)))</f>
        <v/>
      </c>
      <c r="CT186" s="392" t="str">
        <f ca="1">+IF(OFFSET('Sanitation Data'!$E$32,0,10*ROW('Sanitation Data'!E180))="","",OFFSET('Sanitation Data'!$E$32,0,10*ROW('Sanitation Data'!E180)))</f>
        <v/>
      </c>
      <c r="CU186" s="392" t="str">
        <f ca="1">+IF(OFFSET('Sanitation Data'!$F$28,0,10*ROW('Sanitation Data'!F180))="","",OFFSET('Sanitation Data'!$F$28,0,10*ROW('Sanitation Data'!F180)))</f>
        <v/>
      </c>
      <c r="CV186" s="392" t="str">
        <f ca="1">+IF(OFFSET('Sanitation Data'!$F$29,0,10*ROW('Sanitation Data'!F180))="","",OFFSET('Sanitation Data'!$F$29,0,10*ROW('Sanitation Data'!F180)))</f>
        <v/>
      </c>
      <c r="CW186" s="392" t="str">
        <f ca="1">+IF(OFFSET('Sanitation Data'!$F$30,0,10*ROW('Sanitation Data'!F180))="","",OFFSET('Sanitation Data'!$F$30,0,10*ROW('Sanitation Data'!F180)))</f>
        <v/>
      </c>
      <c r="CX186" s="392" t="str">
        <f ca="1">+IF(OFFSET('Sanitation Data'!$F$31,0,10*ROW('Sanitation Data'!F180))="","",OFFSET('Sanitation Data'!$F$31,0,10*ROW('Sanitation Data'!F180)))</f>
        <v/>
      </c>
      <c r="CY186" s="392" t="str">
        <f ca="1">+IF(OFFSET('Sanitation Data'!$F$32,0,10*ROW('Sanitation Data'!F180))="","",OFFSET('Sanitation Data'!$F$32,0,10*ROW('Sanitation Data'!F180)))</f>
        <v/>
      </c>
      <c r="CZ186" s="392" t="str">
        <f ca="1">+IF(OFFSET('Sanitation Data'!$G$28,0,10*ROW('Sanitation Data'!G180))="","",OFFSET('Sanitation Data'!$G$28,0,10*ROW('Sanitation Data'!G180)))</f>
        <v/>
      </c>
      <c r="DA186" s="392" t="str">
        <f ca="1">+IF(OFFSET('Sanitation Data'!$G$29,0,10*ROW('Sanitation Data'!G180))="","",OFFSET('Sanitation Data'!$G$29,0,10*ROW('Sanitation Data'!G180)))</f>
        <v/>
      </c>
      <c r="DB186" s="392" t="str">
        <f ca="1">+IF(OFFSET('Sanitation Data'!$G$30,0,10*ROW('Sanitation Data'!G180))="","",OFFSET('Sanitation Data'!$G$30,0,10*ROW('Sanitation Data'!G180)))</f>
        <v/>
      </c>
      <c r="DC186" s="392" t="str">
        <f ca="1">+IF(OFFSET('Sanitation Data'!$G$31,0,10*ROW('Sanitation Data'!G180))="","",OFFSET('Sanitation Data'!$G$31,0,10*ROW('Sanitation Data'!G180)))</f>
        <v/>
      </c>
      <c r="DD186" s="392" t="str">
        <f ca="1">+IF(OFFSET('Sanitation Data'!$G$32,0,10*ROW('Sanitation Data'!G180))="","",OFFSET('Sanitation Data'!$G$32,0,10*ROW('Sanitation Data'!G180)))</f>
        <v/>
      </c>
      <c r="DE186" s="392" t="str">
        <f ca="1">+IF(OFFSET('Sanitation Data'!$H$28,0,10*ROW('Sanitation Data'!H180))="","",OFFSET('Sanitation Data'!$H$28,0,10*ROW('Sanitation Data'!H180)))</f>
        <v/>
      </c>
      <c r="DF186" s="392" t="str">
        <f ca="1">+IF(OFFSET('Sanitation Data'!$H$29,0,10*ROW('Sanitation Data'!H180))="","",OFFSET('Sanitation Data'!$H$29,0,10*ROW('Sanitation Data'!H180)))</f>
        <v/>
      </c>
      <c r="DG186" s="392" t="str">
        <f ca="1">+IF(OFFSET('Sanitation Data'!$H$30,0,10*ROW('Sanitation Data'!H180))="","",OFFSET('Sanitation Data'!$H$30,0,10*ROW('Sanitation Data'!H180)))</f>
        <v/>
      </c>
      <c r="DH186" s="392" t="str">
        <f ca="1">+IF(OFFSET('Sanitation Data'!$H$31,0,10*ROW('Sanitation Data'!H180))="","",OFFSET('Sanitation Data'!$H$31,0,10*ROW('Sanitation Data'!H180)))</f>
        <v/>
      </c>
      <c r="DI186" s="392" t="str">
        <f ca="1">+IF(OFFSET('Sanitation Data'!$H$32,0,10*ROW('Sanitation Data'!H180))="","",OFFSET('Sanitation Data'!$H$32,0,10*ROW('Sanitation Data'!H180)))</f>
        <v/>
      </c>
      <c r="DJ186" s="392" t="str">
        <f ca="1">+IF(OFFSET('Sanitation Data'!$I$28,0,10*ROW('Sanitation Data'!I180))="","",OFFSET('Sanitation Data'!$I$28,0,10*ROW('Sanitation Data'!I180)))</f>
        <v/>
      </c>
      <c r="DK186" s="392" t="str">
        <f ca="1">+IF(OFFSET('Sanitation Data'!$I$29,0,10*ROW('Sanitation Data'!I180))="","",OFFSET('Sanitation Data'!$I$29,0,10*ROW('Sanitation Data'!I180)))</f>
        <v/>
      </c>
      <c r="DL186" s="392" t="str">
        <f ca="1">+IF(OFFSET('Sanitation Data'!$I$30,0,10*ROW('Sanitation Data'!I180))="","",OFFSET('Sanitation Data'!$I$30,0,10*ROW('Sanitation Data'!I180)))</f>
        <v/>
      </c>
      <c r="DM186" s="392" t="str">
        <f ca="1">+IF(OFFSET('Sanitation Data'!$I$31,0,10*ROW('Sanitation Data'!I180))="","",OFFSET('Sanitation Data'!$I$31,0,10*ROW('Sanitation Data'!I180)))</f>
        <v/>
      </c>
      <c r="DN186" s="392" t="str">
        <f ca="1">+IF(OFFSET('Sanitation Data'!$I$32,0,10*ROW('Sanitation Data'!I180))="","",OFFSET('Sanitation Data'!$I$32,0,10*ROW('Sanitation Data'!I180)))</f>
        <v/>
      </c>
      <c r="DO186" s="392" t="str">
        <f ca="1">+IF(OFFSET('Hygiene Data'!$D$11,0,10*ROW('Hygiene Data'!D180))="","",OFFSET('Hygiene Data'!$D$11,0,10*ROW('Hygiene Data'!D180)))</f>
        <v/>
      </c>
      <c r="DP186" s="392" t="str">
        <f ca="1">+IF(OFFSET('Hygiene Data'!$D$12,0,10*ROW('Hygiene Data'!D180))="","",OFFSET('Hygiene Data'!$D$12,0,10*ROW('Hygiene Data'!D180)))</f>
        <v/>
      </c>
      <c r="DQ186" s="392" t="str">
        <f ca="1">+IF(OFFSET('Hygiene Data'!$D$13,0,10*ROW('Hygiene Data'!D180))="","",OFFSET('Hygiene Data'!$D$13,0,10*ROW('Hygiene Data'!D180)))</f>
        <v/>
      </c>
      <c r="DR186" s="392" t="str">
        <f ca="1">+IF(OFFSET('Hygiene Data'!$E$11,0,10*ROW('Hygiene Data'!E180))="","",OFFSET('Hygiene Data'!$E$11,0,10*ROW('Hygiene Data'!E180)))</f>
        <v/>
      </c>
      <c r="DS186" s="392" t="str">
        <f ca="1">+IF(OFFSET('Hygiene Data'!$E$12,0,10*ROW('Hygiene Data'!E180))="","",OFFSET('Hygiene Data'!$E$12,0,10*ROW('Hygiene Data'!E180)))</f>
        <v/>
      </c>
      <c r="DT186" s="392" t="str">
        <f ca="1">+IF(OFFSET('Hygiene Data'!$E$13,0,10*ROW('Hygiene Data'!E180))="","",OFFSET('Hygiene Data'!$E$13,0,10*ROW('Hygiene Data'!E180)))</f>
        <v/>
      </c>
      <c r="DU186" s="392" t="str">
        <f ca="1">+IF(OFFSET('Hygiene Data'!$F$11,0,10*ROW('Hygiene Data'!F180))="","",OFFSET('Hygiene Data'!$F$11,0,10*ROW('Hygiene Data'!F180)))</f>
        <v/>
      </c>
      <c r="DV186" s="392" t="str">
        <f ca="1">+IF(OFFSET('Hygiene Data'!$F$12,0,10*ROW('Hygiene Data'!F180))="","",OFFSET('Hygiene Data'!$F$12,0,10*ROW('Hygiene Data'!F180)))</f>
        <v/>
      </c>
      <c r="DW186" s="392" t="str">
        <f ca="1">+IF(OFFSET('Hygiene Data'!$F$13,0,10*ROW('Hygiene Data'!F180))="","",OFFSET('Hygiene Data'!$F$13,0,10*ROW('Hygiene Data'!F180)))</f>
        <v/>
      </c>
      <c r="DX186" s="392" t="str">
        <f ca="1">+IF(OFFSET('Hygiene Data'!$G$11,0,10*ROW('Hygiene Data'!G180))="","",OFFSET('Hygiene Data'!$G$11,0,10*ROW('Hygiene Data'!G180)))</f>
        <v/>
      </c>
      <c r="DY186" s="392" t="str">
        <f ca="1">+IF(OFFSET('Hygiene Data'!$G$12,0,10*ROW('Hygiene Data'!G180))="","",OFFSET('Hygiene Data'!$G$12,0,10*ROW('Hygiene Data'!G180)))</f>
        <v/>
      </c>
      <c r="DZ186" s="392" t="str">
        <f ca="1">+IF(OFFSET('Hygiene Data'!$G$13,0,10*ROW('Hygiene Data'!G180))="","",OFFSET('Hygiene Data'!$G$13,0,10*ROW('Hygiene Data'!G180)))</f>
        <v/>
      </c>
      <c r="EA186" s="392" t="str">
        <f ca="1">+IF(OFFSET('Hygiene Data'!$H$11,0,10*ROW('Hygiene Data'!H180))="","",OFFSET('Hygiene Data'!$H$11,0,10*ROW('Hygiene Data'!H180)))</f>
        <v/>
      </c>
      <c r="EB186" s="392" t="str">
        <f ca="1">+IF(OFFSET('Hygiene Data'!$H$12,0,10*ROW('Hygiene Data'!H180))="","",OFFSET('Hygiene Data'!$H$12,0,10*ROW('Hygiene Data'!H180)))</f>
        <v/>
      </c>
      <c r="EC186" s="392" t="str">
        <f ca="1">+IF(OFFSET('Hygiene Data'!$H$13,0,10*ROW('Hygiene Data'!H180))="","",OFFSET('Hygiene Data'!$H$13,0,10*ROW('Hygiene Data'!H180)))</f>
        <v/>
      </c>
      <c r="ED186" s="392" t="str">
        <f ca="1">+IF(OFFSET('Hygiene Data'!$I$11,0,10*ROW('Hygiene Data'!I180))="","",OFFSET('Hygiene Data'!$I$11,0,10*ROW('Hygiene Data'!I180)))</f>
        <v/>
      </c>
      <c r="EE186" s="392" t="str">
        <f ca="1">+IF(OFFSET('Hygiene Data'!$I$12,0,10*ROW('Hygiene Data'!I180))="","",OFFSET('Hygiene Data'!$I$12,0,10*ROW('Hygiene Data'!I180)))</f>
        <v/>
      </c>
      <c r="EF186" s="392" t="str">
        <f ca="1">+IF(OFFSET('Hygiene Data'!$I$13,0,10*ROW('Hygiene Data'!I180))="","",OFFSET('Hygiene Data'!$I$13,0,10*ROW('Hygiene Data'!I180)))</f>
        <v/>
      </c>
    </row>
    <row r="187" spans="1:136" x14ac:dyDescent="0.25">
      <c r="A187" s="501" t="str">
        <f ca="1">+IF(OFFSET('Water Data'!$B$2,0,10*ROW('Water Data'!E181))="","",OFFSET('Water Data'!$B$2,0,10*ROW('Water Data'!E181)))</f>
        <v/>
      </c>
      <c r="B187" s="50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8" t="str">
        <f t="shared" ca="1" si="2"/>
        <v/>
      </c>
      <c r="D187" s="52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2" t="str">
        <f ca="1">+IF(OFFSET('Water Data'!$D$27,0,10*ROW('Water Data'!D181))="","",OFFSET('Water Data'!$D$27,0,10*ROW('Water Data'!D181)))</f>
        <v/>
      </c>
      <c r="BT187" s="392" t="str">
        <f ca="1">+IF(OFFSET('Water Data'!$D$28,0,10*ROW('Water Data'!D181))="","",OFFSET('Water Data'!$D$28,0,10*ROW('Water Data'!D181)))</f>
        <v/>
      </c>
      <c r="BU187" s="392" t="str">
        <f ca="1">+IF(OFFSET('Water Data'!$D$29,0,10*ROW('Water Data'!D181))="","",OFFSET('Water Data'!$D$29,0,10*ROW('Water Data'!D181)))</f>
        <v/>
      </c>
      <c r="BV187" s="392" t="str">
        <f ca="1">+IF(OFFSET('Water Data'!$E$27,0,10*ROW('Water Data'!E181))="","",OFFSET('Water Data'!$E$27,0,10*ROW('Water Data'!E181)))</f>
        <v/>
      </c>
      <c r="BW187" s="392" t="str">
        <f ca="1">+IF(OFFSET('Water Data'!$E$28,0,10*ROW('Water Data'!E181))="","",OFFSET('Water Data'!$E$28,0,10*ROW('Water Data'!E181)))</f>
        <v/>
      </c>
      <c r="BX187" s="392" t="str">
        <f ca="1">+IF(OFFSET('Water Data'!$E$29,0,10*ROW('Water Data'!E181))="","",OFFSET('Water Data'!$E$29,0,10*ROW('Water Data'!E181)))</f>
        <v/>
      </c>
      <c r="BY187" s="392" t="str">
        <f ca="1">+IF(OFFSET('Water Data'!$F$27,0,10*ROW('Water Data'!F181))="","",OFFSET('Water Data'!$F$27,0,10*ROW('Water Data'!F181)))</f>
        <v/>
      </c>
      <c r="BZ187" s="392" t="str">
        <f ca="1">+IF(OFFSET('Water Data'!$F$28,0,10*ROW('Water Data'!F181))="","",OFFSET('Water Data'!$F$28,0,10*ROW('Water Data'!F181)))</f>
        <v/>
      </c>
      <c r="CA187" s="392" t="str">
        <f ca="1">+IF(OFFSET('Water Data'!$F$29,0,10*ROW('Water Data'!F181))="","",OFFSET('Water Data'!$F$29,0,10*ROW('Water Data'!F181)))</f>
        <v/>
      </c>
      <c r="CB187" s="392" t="str">
        <f ca="1">+IF(OFFSET('Water Data'!$G$27,0,10*ROW('Water Data'!G181))="","",OFFSET('Water Data'!$G$27,0,10*ROW('Water Data'!G181)))</f>
        <v/>
      </c>
      <c r="CC187" s="392" t="str">
        <f ca="1">+IF(OFFSET('Water Data'!$G$28,0,10*ROW('Water Data'!G181))="","",OFFSET('Water Data'!$G$28,0,10*ROW('Water Data'!G181)))</f>
        <v/>
      </c>
      <c r="CD187" s="392" t="str">
        <f ca="1">+IF(OFFSET('Water Data'!$G$29,0,10*ROW('Water Data'!G181))="","",OFFSET('Water Data'!$G$29,0,10*ROW('Water Data'!G181)))</f>
        <v/>
      </c>
      <c r="CE187" s="392" t="str">
        <f ca="1">+IF(OFFSET('Water Data'!$H$27,0,10*ROW('Water Data'!H181))="","",OFFSET('Water Data'!$H$27,0,10*ROW('Water Data'!H181)))</f>
        <v/>
      </c>
      <c r="CF187" s="392" t="str">
        <f ca="1">+IF(OFFSET('Water Data'!$H$28,0,10*ROW('Water Data'!H181))="","",OFFSET('Water Data'!$H$28,0,10*ROW('Water Data'!H181)))</f>
        <v/>
      </c>
      <c r="CG187" s="392" t="str">
        <f ca="1">+IF(OFFSET('Water Data'!$H$29,0,10*ROW('Water Data'!H181))="","",OFFSET('Water Data'!$H$29,0,10*ROW('Water Data'!H181)))</f>
        <v/>
      </c>
      <c r="CH187" s="392" t="str">
        <f ca="1">+IF(OFFSET('Water Data'!$I$27,0,10*ROW('Water Data'!I181))="","",OFFSET('Water Data'!$I$27,0,10*ROW('Water Data'!I181)))</f>
        <v/>
      </c>
      <c r="CI187" s="392" t="str">
        <f ca="1">+IF(OFFSET('Water Data'!$I$28,0,10*ROW('Water Data'!I181))="","",OFFSET('Water Data'!$I$28,0,10*ROW('Water Data'!I181)))</f>
        <v/>
      </c>
      <c r="CJ187" s="392" t="str">
        <f ca="1">+IF(OFFSET('Water Data'!$I$29,0,10*ROW('Water Data'!I181))="","",OFFSET('Water Data'!$I$29,0,10*ROW('Water Data'!I181)))</f>
        <v/>
      </c>
      <c r="CK187" s="392" t="str">
        <f ca="1">+IF(OFFSET('Sanitation Data'!$D$28,0,10*ROW('Sanitation Data'!D181))="","",OFFSET('Sanitation Data'!$D$28,0,10*ROW('Sanitation Data'!D181)))</f>
        <v/>
      </c>
      <c r="CL187" s="392" t="str">
        <f ca="1">+IF(OFFSET('Sanitation Data'!$D$29,0,10*ROW('Sanitation Data'!D181))="","",OFFSET('Sanitation Data'!$D$29,0,10*ROW('Sanitation Data'!D181)))</f>
        <v/>
      </c>
      <c r="CM187" s="392" t="str">
        <f ca="1">+IF(OFFSET('Sanitation Data'!$D$30,0,10*ROW('Sanitation Data'!D181))="","",OFFSET('Sanitation Data'!$D$30,0,10*ROW('Sanitation Data'!D181)))</f>
        <v/>
      </c>
      <c r="CN187" s="392" t="str">
        <f ca="1">+IF(OFFSET('Sanitation Data'!$D$31,0,10*ROW('Sanitation Data'!D181))="","",OFFSET('Sanitation Data'!$D$31,0,10*ROW('Sanitation Data'!D181)))</f>
        <v/>
      </c>
      <c r="CO187" s="392" t="str">
        <f ca="1">+IF(OFFSET('Sanitation Data'!$D$32,0,10*ROW('Sanitation Data'!D181))="","",OFFSET('Sanitation Data'!$D$32,0,10*ROW('Sanitation Data'!D181)))</f>
        <v/>
      </c>
      <c r="CP187" s="392" t="str">
        <f ca="1">+IF(OFFSET('Sanitation Data'!$E$28,0,10*ROW('Sanitation Data'!E181))="","",OFFSET('Sanitation Data'!$E$28,0,10*ROW('Sanitation Data'!E181)))</f>
        <v/>
      </c>
      <c r="CQ187" s="392" t="str">
        <f ca="1">+IF(OFFSET('Sanitation Data'!$E$29,0,10*ROW('Sanitation Data'!E181))="","",OFFSET('Sanitation Data'!$E$29,0,10*ROW('Sanitation Data'!E181)))</f>
        <v/>
      </c>
      <c r="CR187" s="392" t="str">
        <f ca="1">+IF(OFFSET('Sanitation Data'!$E$30,0,10*ROW('Sanitation Data'!E181))="","",OFFSET('Sanitation Data'!$E$30,0,10*ROW('Sanitation Data'!E181)))</f>
        <v/>
      </c>
      <c r="CS187" s="392" t="str">
        <f ca="1">+IF(OFFSET('Sanitation Data'!$E$31,0,10*ROW('Sanitation Data'!E181))="","",OFFSET('Sanitation Data'!$E$31,0,10*ROW('Sanitation Data'!E181)))</f>
        <v/>
      </c>
      <c r="CT187" s="392" t="str">
        <f ca="1">+IF(OFFSET('Sanitation Data'!$E$32,0,10*ROW('Sanitation Data'!E181))="","",OFFSET('Sanitation Data'!$E$32,0,10*ROW('Sanitation Data'!E181)))</f>
        <v/>
      </c>
      <c r="CU187" s="392" t="str">
        <f ca="1">+IF(OFFSET('Sanitation Data'!$F$28,0,10*ROW('Sanitation Data'!F181))="","",OFFSET('Sanitation Data'!$F$28,0,10*ROW('Sanitation Data'!F181)))</f>
        <v/>
      </c>
      <c r="CV187" s="392" t="str">
        <f ca="1">+IF(OFFSET('Sanitation Data'!$F$29,0,10*ROW('Sanitation Data'!F181))="","",OFFSET('Sanitation Data'!$F$29,0,10*ROW('Sanitation Data'!F181)))</f>
        <v/>
      </c>
      <c r="CW187" s="392" t="str">
        <f ca="1">+IF(OFFSET('Sanitation Data'!$F$30,0,10*ROW('Sanitation Data'!F181))="","",OFFSET('Sanitation Data'!$F$30,0,10*ROW('Sanitation Data'!F181)))</f>
        <v/>
      </c>
      <c r="CX187" s="392" t="str">
        <f ca="1">+IF(OFFSET('Sanitation Data'!$F$31,0,10*ROW('Sanitation Data'!F181))="","",OFFSET('Sanitation Data'!$F$31,0,10*ROW('Sanitation Data'!F181)))</f>
        <v/>
      </c>
      <c r="CY187" s="392" t="str">
        <f ca="1">+IF(OFFSET('Sanitation Data'!$F$32,0,10*ROW('Sanitation Data'!F181))="","",OFFSET('Sanitation Data'!$F$32,0,10*ROW('Sanitation Data'!F181)))</f>
        <v/>
      </c>
      <c r="CZ187" s="392" t="str">
        <f ca="1">+IF(OFFSET('Sanitation Data'!$G$28,0,10*ROW('Sanitation Data'!G181))="","",OFFSET('Sanitation Data'!$G$28,0,10*ROW('Sanitation Data'!G181)))</f>
        <v/>
      </c>
      <c r="DA187" s="392" t="str">
        <f ca="1">+IF(OFFSET('Sanitation Data'!$G$29,0,10*ROW('Sanitation Data'!G181))="","",OFFSET('Sanitation Data'!$G$29,0,10*ROW('Sanitation Data'!G181)))</f>
        <v/>
      </c>
      <c r="DB187" s="392" t="str">
        <f ca="1">+IF(OFFSET('Sanitation Data'!$G$30,0,10*ROW('Sanitation Data'!G181))="","",OFFSET('Sanitation Data'!$G$30,0,10*ROW('Sanitation Data'!G181)))</f>
        <v/>
      </c>
      <c r="DC187" s="392" t="str">
        <f ca="1">+IF(OFFSET('Sanitation Data'!$G$31,0,10*ROW('Sanitation Data'!G181))="","",OFFSET('Sanitation Data'!$G$31,0,10*ROW('Sanitation Data'!G181)))</f>
        <v/>
      </c>
      <c r="DD187" s="392" t="str">
        <f ca="1">+IF(OFFSET('Sanitation Data'!$G$32,0,10*ROW('Sanitation Data'!G181))="","",OFFSET('Sanitation Data'!$G$32,0,10*ROW('Sanitation Data'!G181)))</f>
        <v/>
      </c>
      <c r="DE187" s="392" t="str">
        <f ca="1">+IF(OFFSET('Sanitation Data'!$H$28,0,10*ROW('Sanitation Data'!H181))="","",OFFSET('Sanitation Data'!$H$28,0,10*ROW('Sanitation Data'!H181)))</f>
        <v/>
      </c>
      <c r="DF187" s="392" t="str">
        <f ca="1">+IF(OFFSET('Sanitation Data'!$H$29,0,10*ROW('Sanitation Data'!H181))="","",OFFSET('Sanitation Data'!$H$29,0,10*ROW('Sanitation Data'!H181)))</f>
        <v/>
      </c>
      <c r="DG187" s="392" t="str">
        <f ca="1">+IF(OFFSET('Sanitation Data'!$H$30,0,10*ROW('Sanitation Data'!H181))="","",OFFSET('Sanitation Data'!$H$30,0,10*ROW('Sanitation Data'!H181)))</f>
        <v/>
      </c>
      <c r="DH187" s="392" t="str">
        <f ca="1">+IF(OFFSET('Sanitation Data'!$H$31,0,10*ROW('Sanitation Data'!H181))="","",OFFSET('Sanitation Data'!$H$31,0,10*ROW('Sanitation Data'!H181)))</f>
        <v/>
      </c>
      <c r="DI187" s="392" t="str">
        <f ca="1">+IF(OFFSET('Sanitation Data'!$H$32,0,10*ROW('Sanitation Data'!H181))="","",OFFSET('Sanitation Data'!$H$32,0,10*ROW('Sanitation Data'!H181)))</f>
        <v/>
      </c>
      <c r="DJ187" s="392" t="str">
        <f ca="1">+IF(OFFSET('Sanitation Data'!$I$28,0,10*ROW('Sanitation Data'!I181))="","",OFFSET('Sanitation Data'!$I$28,0,10*ROW('Sanitation Data'!I181)))</f>
        <v/>
      </c>
      <c r="DK187" s="392" t="str">
        <f ca="1">+IF(OFFSET('Sanitation Data'!$I$29,0,10*ROW('Sanitation Data'!I181))="","",OFFSET('Sanitation Data'!$I$29,0,10*ROW('Sanitation Data'!I181)))</f>
        <v/>
      </c>
      <c r="DL187" s="392" t="str">
        <f ca="1">+IF(OFFSET('Sanitation Data'!$I$30,0,10*ROW('Sanitation Data'!I181))="","",OFFSET('Sanitation Data'!$I$30,0,10*ROW('Sanitation Data'!I181)))</f>
        <v/>
      </c>
      <c r="DM187" s="392" t="str">
        <f ca="1">+IF(OFFSET('Sanitation Data'!$I$31,0,10*ROW('Sanitation Data'!I181))="","",OFFSET('Sanitation Data'!$I$31,0,10*ROW('Sanitation Data'!I181)))</f>
        <v/>
      </c>
      <c r="DN187" s="392" t="str">
        <f ca="1">+IF(OFFSET('Sanitation Data'!$I$32,0,10*ROW('Sanitation Data'!I181))="","",OFFSET('Sanitation Data'!$I$32,0,10*ROW('Sanitation Data'!I181)))</f>
        <v/>
      </c>
      <c r="DO187" s="392" t="str">
        <f ca="1">+IF(OFFSET('Hygiene Data'!$D$11,0,10*ROW('Hygiene Data'!D181))="","",OFFSET('Hygiene Data'!$D$11,0,10*ROW('Hygiene Data'!D181)))</f>
        <v/>
      </c>
      <c r="DP187" s="392" t="str">
        <f ca="1">+IF(OFFSET('Hygiene Data'!$D$12,0,10*ROW('Hygiene Data'!D181))="","",OFFSET('Hygiene Data'!$D$12,0,10*ROW('Hygiene Data'!D181)))</f>
        <v/>
      </c>
      <c r="DQ187" s="392" t="str">
        <f ca="1">+IF(OFFSET('Hygiene Data'!$D$13,0,10*ROW('Hygiene Data'!D181))="","",OFFSET('Hygiene Data'!$D$13,0,10*ROW('Hygiene Data'!D181)))</f>
        <v/>
      </c>
      <c r="DR187" s="392" t="str">
        <f ca="1">+IF(OFFSET('Hygiene Data'!$E$11,0,10*ROW('Hygiene Data'!E181))="","",OFFSET('Hygiene Data'!$E$11,0,10*ROW('Hygiene Data'!E181)))</f>
        <v/>
      </c>
      <c r="DS187" s="392" t="str">
        <f ca="1">+IF(OFFSET('Hygiene Data'!$E$12,0,10*ROW('Hygiene Data'!E181))="","",OFFSET('Hygiene Data'!$E$12,0,10*ROW('Hygiene Data'!E181)))</f>
        <v/>
      </c>
      <c r="DT187" s="392" t="str">
        <f ca="1">+IF(OFFSET('Hygiene Data'!$E$13,0,10*ROW('Hygiene Data'!E181))="","",OFFSET('Hygiene Data'!$E$13,0,10*ROW('Hygiene Data'!E181)))</f>
        <v/>
      </c>
      <c r="DU187" s="392" t="str">
        <f ca="1">+IF(OFFSET('Hygiene Data'!$F$11,0,10*ROW('Hygiene Data'!F181))="","",OFFSET('Hygiene Data'!$F$11,0,10*ROW('Hygiene Data'!F181)))</f>
        <v/>
      </c>
      <c r="DV187" s="392" t="str">
        <f ca="1">+IF(OFFSET('Hygiene Data'!$F$12,0,10*ROW('Hygiene Data'!F181))="","",OFFSET('Hygiene Data'!$F$12,0,10*ROW('Hygiene Data'!F181)))</f>
        <v/>
      </c>
      <c r="DW187" s="392" t="str">
        <f ca="1">+IF(OFFSET('Hygiene Data'!$F$13,0,10*ROW('Hygiene Data'!F181))="","",OFFSET('Hygiene Data'!$F$13,0,10*ROW('Hygiene Data'!F181)))</f>
        <v/>
      </c>
      <c r="DX187" s="392" t="str">
        <f ca="1">+IF(OFFSET('Hygiene Data'!$G$11,0,10*ROW('Hygiene Data'!G181))="","",OFFSET('Hygiene Data'!$G$11,0,10*ROW('Hygiene Data'!G181)))</f>
        <v/>
      </c>
      <c r="DY187" s="392" t="str">
        <f ca="1">+IF(OFFSET('Hygiene Data'!$G$12,0,10*ROW('Hygiene Data'!G181))="","",OFFSET('Hygiene Data'!$G$12,0,10*ROW('Hygiene Data'!G181)))</f>
        <v/>
      </c>
      <c r="DZ187" s="392" t="str">
        <f ca="1">+IF(OFFSET('Hygiene Data'!$G$13,0,10*ROW('Hygiene Data'!G181))="","",OFFSET('Hygiene Data'!$G$13,0,10*ROW('Hygiene Data'!G181)))</f>
        <v/>
      </c>
      <c r="EA187" s="392" t="str">
        <f ca="1">+IF(OFFSET('Hygiene Data'!$H$11,0,10*ROW('Hygiene Data'!H181))="","",OFFSET('Hygiene Data'!$H$11,0,10*ROW('Hygiene Data'!H181)))</f>
        <v/>
      </c>
      <c r="EB187" s="392" t="str">
        <f ca="1">+IF(OFFSET('Hygiene Data'!$H$12,0,10*ROW('Hygiene Data'!H181))="","",OFFSET('Hygiene Data'!$H$12,0,10*ROW('Hygiene Data'!H181)))</f>
        <v/>
      </c>
      <c r="EC187" s="392" t="str">
        <f ca="1">+IF(OFFSET('Hygiene Data'!$H$13,0,10*ROW('Hygiene Data'!H181))="","",OFFSET('Hygiene Data'!$H$13,0,10*ROW('Hygiene Data'!H181)))</f>
        <v/>
      </c>
      <c r="ED187" s="392" t="str">
        <f ca="1">+IF(OFFSET('Hygiene Data'!$I$11,0,10*ROW('Hygiene Data'!I181))="","",OFFSET('Hygiene Data'!$I$11,0,10*ROW('Hygiene Data'!I181)))</f>
        <v/>
      </c>
      <c r="EE187" s="392" t="str">
        <f ca="1">+IF(OFFSET('Hygiene Data'!$I$12,0,10*ROW('Hygiene Data'!I181))="","",OFFSET('Hygiene Data'!$I$12,0,10*ROW('Hygiene Data'!I181)))</f>
        <v/>
      </c>
      <c r="EF187" s="392" t="str">
        <f ca="1">+IF(OFFSET('Hygiene Data'!$I$13,0,10*ROW('Hygiene Data'!I181))="","",OFFSET('Hygiene Data'!$I$13,0,10*ROW('Hygiene Data'!I181)))</f>
        <v/>
      </c>
    </row>
    <row r="188" spans="1:136" x14ac:dyDescent="0.25">
      <c r="A188" s="501" t="str">
        <f ca="1">+IF(OFFSET('Water Data'!$B$2,0,10*ROW('Water Data'!E182))="","",OFFSET('Water Data'!$B$2,0,10*ROW('Water Data'!E182)))</f>
        <v/>
      </c>
      <c r="B188" s="50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8" t="str">
        <f t="shared" ca="1" si="2"/>
        <v/>
      </c>
      <c r="D188" s="52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2" t="str">
        <f ca="1">+IF(OFFSET('Water Data'!$D$27,0,10*ROW('Water Data'!D182))="","",OFFSET('Water Data'!$D$27,0,10*ROW('Water Data'!D182)))</f>
        <v/>
      </c>
      <c r="BT188" s="392" t="str">
        <f ca="1">+IF(OFFSET('Water Data'!$D$28,0,10*ROW('Water Data'!D182))="","",OFFSET('Water Data'!$D$28,0,10*ROW('Water Data'!D182)))</f>
        <v/>
      </c>
      <c r="BU188" s="392" t="str">
        <f ca="1">+IF(OFFSET('Water Data'!$D$29,0,10*ROW('Water Data'!D182))="","",OFFSET('Water Data'!$D$29,0,10*ROW('Water Data'!D182)))</f>
        <v/>
      </c>
      <c r="BV188" s="392" t="str">
        <f ca="1">+IF(OFFSET('Water Data'!$E$27,0,10*ROW('Water Data'!E182))="","",OFFSET('Water Data'!$E$27,0,10*ROW('Water Data'!E182)))</f>
        <v/>
      </c>
      <c r="BW188" s="392" t="str">
        <f ca="1">+IF(OFFSET('Water Data'!$E$28,0,10*ROW('Water Data'!E182))="","",OFFSET('Water Data'!$E$28,0,10*ROW('Water Data'!E182)))</f>
        <v/>
      </c>
      <c r="BX188" s="392" t="str">
        <f ca="1">+IF(OFFSET('Water Data'!$E$29,0,10*ROW('Water Data'!E182))="","",OFFSET('Water Data'!$E$29,0,10*ROW('Water Data'!E182)))</f>
        <v/>
      </c>
      <c r="BY188" s="392" t="str">
        <f ca="1">+IF(OFFSET('Water Data'!$F$27,0,10*ROW('Water Data'!F182))="","",OFFSET('Water Data'!$F$27,0,10*ROW('Water Data'!F182)))</f>
        <v/>
      </c>
      <c r="BZ188" s="392" t="str">
        <f ca="1">+IF(OFFSET('Water Data'!$F$28,0,10*ROW('Water Data'!F182))="","",OFFSET('Water Data'!$F$28,0,10*ROW('Water Data'!F182)))</f>
        <v/>
      </c>
      <c r="CA188" s="392" t="str">
        <f ca="1">+IF(OFFSET('Water Data'!$F$29,0,10*ROW('Water Data'!F182))="","",OFFSET('Water Data'!$F$29,0,10*ROW('Water Data'!F182)))</f>
        <v/>
      </c>
      <c r="CB188" s="392" t="str">
        <f ca="1">+IF(OFFSET('Water Data'!$G$27,0,10*ROW('Water Data'!G182))="","",OFFSET('Water Data'!$G$27,0,10*ROW('Water Data'!G182)))</f>
        <v/>
      </c>
      <c r="CC188" s="392" t="str">
        <f ca="1">+IF(OFFSET('Water Data'!$G$28,0,10*ROW('Water Data'!G182))="","",OFFSET('Water Data'!$G$28,0,10*ROW('Water Data'!G182)))</f>
        <v/>
      </c>
      <c r="CD188" s="392" t="str">
        <f ca="1">+IF(OFFSET('Water Data'!$G$29,0,10*ROW('Water Data'!G182))="","",OFFSET('Water Data'!$G$29,0,10*ROW('Water Data'!G182)))</f>
        <v/>
      </c>
      <c r="CE188" s="392" t="str">
        <f ca="1">+IF(OFFSET('Water Data'!$H$27,0,10*ROW('Water Data'!H182))="","",OFFSET('Water Data'!$H$27,0,10*ROW('Water Data'!H182)))</f>
        <v/>
      </c>
      <c r="CF188" s="392" t="str">
        <f ca="1">+IF(OFFSET('Water Data'!$H$28,0,10*ROW('Water Data'!H182))="","",OFFSET('Water Data'!$H$28,0,10*ROW('Water Data'!H182)))</f>
        <v/>
      </c>
      <c r="CG188" s="392" t="str">
        <f ca="1">+IF(OFFSET('Water Data'!$H$29,0,10*ROW('Water Data'!H182))="","",OFFSET('Water Data'!$H$29,0,10*ROW('Water Data'!H182)))</f>
        <v/>
      </c>
      <c r="CH188" s="392" t="str">
        <f ca="1">+IF(OFFSET('Water Data'!$I$27,0,10*ROW('Water Data'!I182))="","",OFFSET('Water Data'!$I$27,0,10*ROW('Water Data'!I182)))</f>
        <v/>
      </c>
      <c r="CI188" s="392" t="str">
        <f ca="1">+IF(OFFSET('Water Data'!$I$28,0,10*ROW('Water Data'!I182))="","",OFFSET('Water Data'!$I$28,0,10*ROW('Water Data'!I182)))</f>
        <v/>
      </c>
      <c r="CJ188" s="392" t="str">
        <f ca="1">+IF(OFFSET('Water Data'!$I$29,0,10*ROW('Water Data'!I182))="","",OFFSET('Water Data'!$I$29,0,10*ROW('Water Data'!I182)))</f>
        <v/>
      </c>
      <c r="CK188" s="392" t="str">
        <f ca="1">+IF(OFFSET('Sanitation Data'!$D$28,0,10*ROW('Sanitation Data'!D182))="","",OFFSET('Sanitation Data'!$D$28,0,10*ROW('Sanitation Data'!D182)))</f>
        <v/>
      </c>
      <c r="CL188" s="392" t="str">
        <f ca="1">+IF(OFFSET('Sanitation Data'!$D$29,0,10*ROW('Sanitation Data'!D182))="","",OFFSET('Sanitation Data'!$D$29,0,10*ROW('Sanitation Data'!D182)))</f>
        <v/>
      </c>
      <c r="CM188" s="392" t="str">
        <f ca="1">+IF(OFFSET('Sanitation Data'!$D$30,0,10*ROW('Sanitation Data'!D182))="","",OFFSET('Sanitation Data'!$D$30,0,10*ROW('Sanitation Data'!D182)))</f>
        <v/>
      </c>
      <c r="CN188" s="392" t="str">
        <f ca="1">+IF(OFFSET('Sanitation Data'!$D$31,0,10*ROW('Sanitation Data'!D182))="","",OFFSET('Sanitation Data'!$D$31,0,10*ROW('Sanitation Data'!D182)))</f>
        <v/>
      </c>
      <c r="CO188" s="392" t="str">
        <f ca="1">+IF(OFFSET('Sanitation Data'!$D$32,0,10*ROW('Sanitation Data'!D182))="","",OFFSET('Sanitation Data'!$D$32,0,10*ROW('Sanitation Data'!D182)))</f>
        <v/>
      </c>
      <c r="CP188" s="392" t="str">
        <f ca="1">+IF(OFFSET('Sanitation Data'!$E$28,0,10*ROW('Sanitation Data'!E182))="","",OFFSET('Sanitation Data'!$E$28,0,10*ROW('Sanitation Data'!E182)))</f>
        <v/>
      </c>
      <c r="CQ188" s="392" t="str">
        <f ca="1">+IF(OFFSET('Sanitation Data'!$E$29,0,10*ROW('Sanitation Data'!E182))="","",OFFSET('Sanitation Data'!$E$29,0,10*ROW('Sanitation Data'!E182)))</f>
        <v/>
      </c>
      <c r="CR188" s="392" t="str">
        <f ca="1">+IF(OFFSET('Sanitation Data'!$E$30,0,10*ROW('Sanitation Data'!E182))="","",OFFSET('Sanitation Data'!$E$30,0,10*ROW('Sanitation Data'!E182)))</f>
        <v/>
      </c>
      <c r="CS188" s="392" t="str">
        <f ca="1">+IF(OFFSET('Sanitation Data'!$E$31,0,10*ROW('Sanitation Data'!E182))="","",OFFSET('Sanitation Data'!$E$31,0,10*ROW('Sanitation Data'!E182)))</f>
        <v/>
      </c>
      <c r="CT188" s="392" t="str">
        <f ca="1">+IF(OFFSET('Sanitation Data'!$E$32,0,10*ROW('Sanitation Data'!E182))="","",OFFSET('Sanitation Data'!$E$32,0,10*ROW('Sanitation Data'!E182)))</f>
        <v/>
      </c>
      <c r="CU188" s="392" t="str">
        <f ca="1">+IF(OFFSET('Sanitation Data'!$F$28,0,10*ROW('Sanitation Data'!F182))="","",OFFSET('Sanitation Data'!$F$28,0,10*ROW('Sanitation Data'!F182)))</f>
        <v/>
      </c>
      <c r="CV188" s="392" t="str">
        <f ca="1">+IF(OFFSET('Sanitation Data'!$F$29,0,10*ROW('Sanitation Data'!F182))="","",OFFSET('Sanitation Data'!$F$29,0,10*ROW('Sanitation Data'!F182)))</f>
        <v/>
      </c>
      <c r="CW188" s="392" t="str">
        <f ca="1">+IF(OFFSET('Sanitation Data'!$F$30,0,10*ROW('Sanitation Data'!F182))="","",OFFSET('Sanitation Data'!$F$30,0,10*ROW('Sanitation Data'!F182)))</f>
        <v/>
      </c>
      <c r="CX188" s="392" t="str">
        <f ca="1">+IF(OFFSET('Sanitation Data'!$F$31,0,10*ROW('Sanitation Data'!F182))="","",OFFSET('Sanitation Data'!$F$31,0,10*ROW('Sanitation Data'!F182)))</f>
        <v/>
      </c>
      <c r="CY188" s="392" t="str">
        <f ca="1">+IF(OFFSET('Sanitation Data'!$F$32,0,10*ROW('Sanitation Data'!F182))="","",OFFSET('Sanitation Data'!$F$32,0,10*ROW('Sanitation Data'!F182)))</f>
        <v/>
      </c>
      <c r="CZ188" s="392" t="str">
        <f ca="1">+IF(OFFSET('Sanitation Data'!$G$28,0,10*ROW('Sanitation Data'!G182))="","",OFFSET('Sanitation Data'!$G$28,0,10*ROW('Sanitation Data'!G182)))</f>
        <v/>
      </c>
      <c r="DA188" s="392" t="str">
        <f ca="1">+IF(OFFSET('Sanitation Data'!$G$29,0,10*ROW('Sanitation Data'!G182))="","",OFFSET('Sanitation Data'!$G$29,0,10*ROW('Sanitation Data'!G182)))</f>
        <v/>
      </c>
      <c r="DB188" s="392" t="str">
        <f ca="1">+IF(OFFSET('Sanitation Data'!$G$30,0,10*ROW('Sanitation Data'!G182))="","",OFFSET('Sanitation Data'!$G$30,0,10*ROW('Sanitation Data'!G182)))</f>
        <v/>
      </c>
      <c r="DC188" s="392" t="str">
        <f ca="1">+IF(OFFSET('Sanitation Data'!$G$31,0,10*ROW('Sanitation Data'!G182))="","",OFFSET('Sanitation Data'!$G$31,0,10*ROW('Sanitation Data'!G182)))</f>
        <v/>
      </c>
      <c r="DD188" s="392" t="str">
        <f ca="1">+IF(OFFSET('Sanitation Data'!$G$32,0,10*ROW('Sanitation Data'!G182))="","",OFFSET('Sanitation Data'!$G$32,0,10*ROW('Sanitation Data'!G182)))</f>
        <v/>
      </c>
      <c r="DE188" s="392" t="str">
        <f ca="1">+IF(OFFSET('Sanitation Data'!$H$28,0,10*ROW('Sanitation Data'!H182))="","",OFFSET('Sanitation Data'!$H$28,0,10*ROW('Sanitation Data'!H182)))</f>
        <v/>
      </c>
      <c r="DF188" s="392" t="str">
        <f ca="1">+IF(OFFSET('Sanitation Data'!$H$29,0,10*ROW('Sanitation Data'!H182))="","",OFFSET('Sanitation Data'!$H$29,0,10*ROW('Sanitation Data'!H182)))</f>
        <v/>
      </c>
      <c r="DG188" s="392" t="str">
        <f ca="1">+IF(OFFSET('Sanitation Data'!$H$30,0,10*ROW('Sanitation Data'!H182))="","",OFFSET('Sanitation Data'!$H$30,0,10*ROW('Sanitation Data'!H182)))</f>
        <v/>
      </c>
      <c r="DH188" s="392" t="str">
        <f ca="1">+IF(OFFSET('Sanitation Data'!$H$31,0,10*ROW('Sanitation Data'!H182))="","",OFFSET('Sanitation Data'!$H$31,0,10*ROW('Sanitation Data'!H182)))</f>
        <v/>
      </c>
      <c r="DI188" s="392" t="str">
        <f ca="1">+IF(OFFSET('Sanitation Data'!$H$32,0,10*ROW('Sanitation Data'!H182))="","",OFFSET('Sanitation Data'!$H$32,0,10*ROW('Sanitation Data'!H182)))</f>
        <v/>
      </c>
      <c r="DJ188" s="392" t="str">
        <f ca="1">+IF(OFFSET('Sanitation Data'!$I$28,0,10*ROW('Sanitation Data'!I182))="","",OFFSET('Sanitation Data'!$I$28,0,10*ROW('Sanitation Data'!I182)))</f>
        <v/>
      </c>
      <c r="DK188" s="392" t="str">
        <f ca="1">+IF(OFFSET('Sanitation Data'!$I$29,0,10*ROW('Sanitation Data'!I182))="","",OFFSET('Sanitation Data'!$I$29,0,10*ROW('Sanitation Data'!I182)))</f>
        <v/>
      </c>
      <c r="DL188" s="392" t="str">
        <f ca="1">+IF(OFFSET('Sanitation Data'!$I$30,0,10*ROW('Sanitation Data'!I182))="","",OFFSET('Sanitation Data'!$I$30,0,10*ROW('Sanitation Data'!I182)))</f>
        <v/>
      </c>
      <c r="DM188" s="392" t="str">
        <f ca="1">+IF(OFFSET('Sanitation Data'!$I$31,0,10*ROW('Sanitation Data'!I182))="","",OFFSET('Sanitation Data'!$I$31,0,10*ROW('Sanitation Data'!I182)))</f>
        <v/>
      </c>
      <c r="DN188" s="392" t="str">
        <f ca="1">+IF(OFFSET('Sanitation Data'!$I$32,0,10*ROW('Sanitation Data'!I182))="","",OFFSET('Sanitation Data'!$I$32,0,10*ROW('Sanitation Data'!I182)))</f>
        <v/>
      </c>
      <c r="DO188" s="392" t="str">
        <f ca="1">+IF(OFFSET('Hygiene Data'!$D$11,0,10*ROW('Hygiene Data'!D182))="","",OFFSET('Hygiene Data'!$D$11,0,10*ROW('Hygiene Data'!D182)))</f>
        <v/>
      </c>
      <c r="DP188" s="392" t="str">
        <f ca="1">+IF(OFFSET('Hygiene Data'!$D$12,0,10*ROW('Hygiene Data'!D182))="","",OFFSET('Hygiene Data'!$D$12,0,10*ROW('Hygiene Data'!D182)))</f>
        <v/>
      </c>
      <c r="DQ188" s="392" t="str">
        <f ca="1">+IF(OFFSET('Hygiene Data'!$D$13,0,10*ROW('Hygiene Data'!D182))="","",OFFSET('Hygiene Data'!$D$13,0,10*ROW('Hygiene Data'!D182)))</f>
        <v/>
      </c>
      <c r="DR188" s="392" t="str">
        <f ca="1">+IF(OFFSET('Hygiene Data'!$E$11,0,10*ROW('Hygiene Data'!E182))="","",OFFSET('Hygiene Data'!$E$11,0,10*ROW('Hygiene Data'!E182)))</f>
        <v/>
      </c>
      <c r="DS188" s="392" t="str">
        <f ca="1">+IF(OFFSET('Hygiene Data'!$E$12,0,10*ROW('Hygiene Data'!E182))="","",OFFSET('Hygiene Data'!$E$12,0,10*ROW('Hygiene Data'!E182)))</f>
        <v/>
      </c>
      <c r="DT188" s="392" t="str">
        <f ca="1">+IF(OFFSET('Hygiene Data'!$E$13,0,10*ROW('Hygiene Data'!E182))="","",OFFSET('Hygiene Data'!$E$13,0,10*ROW('Hygiene Data'!E182)))</f>
        <v/>
      </c>
      <c r="DU188" s="392" t="str">
        <f ca="1">+IF(OFFSET('Hygiene Data'!$F$11,0,10*ROW('Hygiene Data'!F182))="","",OFFSET('Hygiene Data'!$F$11,0,10*ROW('Hygiene Data'!F182)))</f>
        <v/>
      </c>
      <c r="DV188" s="392" t="str">
        <f ca="1">+IF(OFFSET('Hygiene Data'!$F$12,0,10*ROW('Hygiene Data'!F182))="","",OFFSET('Hygiene Data'!$F$12,0,10*ROW('Hygiene Data'!F182)))</f>
        <v/>
      </c>
      <c r="DW188" s="392" t="str">
        <f ca="1">+IF(OFFSET('Hygiene Data'!$F$13,0,10*ROW('Hygiene Data'!F182))="","",OFFSET('Hygiene Data'!$F$13,0,10*ROW('Hygiene Data'!F182)))</f>
        <v/>
      </c>
      <c r="DX188" s="392" t="str">
        <f ca="1">+IF(OFFSET('Hygiene Data'!$G$11,0,10*ROW('Hygiene Data'!G182))="","",OFFSET('Hygiene Data'!$G$11,0,10*ROW('Hygiene Data'!G182)))</f>
        <v/>
      </c>
      <c r="DY188" s="392" t="str">
        <f ca="1">+IF(OFFSET('Hygiene Data'!$G$12,0,10*ROW('Hygiene Data'!G182))="","",OFFSET('Hygiene Data'!$G$12,0,10*ROW('Hygiene Data'!G182)))</f>
        <v/>
      </c>
      <c r="DZ188" s="392" t="str">
        <f ca="1">+IF(OFFSET('Hygiene Data'!$G$13,0,10*ROW('Hygiene Data'!G182))="","",OFFSET('Hygiene Data'!$G$13,0,10*ROW('Hygiene Data'!G182)))</f>
        <v/>
      </c>
      <c r="EA188" s="392" t="str">
        <f ca="1">+IF(OFFSET('Hygiene Data'!$H$11,0,10*ROW('Hygiene Data'!H182))="","",OFFSET('Hygiene Data'!$H$11,0,10*ROW('Hygiene Data'!H182)))</f>
        <v/>
      </c>
      <c r="EB188" s="392" t="str">
        <f ca="1">+IF(OFFSET('Hygiene Data'!$H$12,0,10*ROW('Hygiene Data'!H182))="","",OFFSET('Hygiene Data'!$H$12,0,10*ROW('Hygiene Data'!H182)))</f>
        <v/>
      </c>
      <c r="EC188" s="392" t="str">
        <f ca="1">+IF(OFFSET('Hygiene Data'!$H$13,0,10*ROW('Hygiene Data'!H182))="","",OFFSET('Hygiene Data'!$H$13,0,10*ROW('Hygiene Data'!H182)))</f>
        <v/>
      </c>
      <c r="ED188" s="392" t="str">
        <f ca="1">+IF(OFFSET('Hygiene Data'!$I$11,0,10*ROW('Hygiene Data'!I182))="","",OFFSET('Hygiene Data'!$I$11,0,10*ROW('Hygiene Data'!I182)))</f>
        <v/>
      </c>
      <c r="EE188" s="392" t="str">
        <f ca="1">+IF(OFFSET('Hygiene Data'!$I$12,0,10*ROW('Hygiene Data'!I182))="","",OFFSET('Hygiene Data'!$I$12,0,10*ROW('Hygiene Data'!I182)))</f>
        <v/>
      </c>
      <c r="EF188" s="392" t="str">
        <f ca="1">+IF(OFFSET('Hygiene Data'!$I$13,0,10*ROW('Hygiene Data'!I182))="","",OFFSET('Hygiene Data'!$I$13,0,10*ROW('Hygiene Data'!I182)))</f>
        <v/>
      </c>
    </row>
    <row r="189" spans="1:136" x14ac:dyDescent="0.25">
      <c r="A189" s="501" t="str">
        <f ca="1">+IF(OFFSET('Water Data'!$B$2,0,10*ROW('Water Data'!E183))="","",OFFSET('Water Data'!$B$2,0,10*ROW('Water Data'!E183)))</f>
        <v/>
      </c>
      <c r="B189" s="50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8" t="str">
        <f t="shared" ca="1" si="2"/>
        <v/>
      </c>
      <c r="D189" s="52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2" t="str">
        <f ca="1">+IF(OFFSET('Water Data'!$D$27,0,10*ROW('Water Data'!D183))="","",OFFSET('Water Data'!$D$27,0,10*ROW('Water Data'!D183)))</f>
        <v/>
      </c>
      <c r="BT189" s="392" t="str">
        <f ca="1">+IF(OFFSET('Water Data'!$D$28,0,10*ROW('Water Data'!D183))="","",OFFSET('Water Data'!$D$28,0,10*ROW('Water Data'!D183)))</f>
        <v/>
      </c>
      <c r="BU189" s="392" t="str">
        <f ca="1">+IF(OFFSET('Water Data'!$D$29,0,10*ROW('Water Data'!D183))="","",OFFSET('Water Data'!$D$29,0,10*ROW('Water Data'!D183)))</f>
        <v/>
      </c>
      <c r="BV189" s="392" t="str">
        <f ca="1">+IF(OFFSET('Water Data'!$E$27,0,10*ROW('Water Data'!E183))="","",OFFSET('Water Data'!$E$27,0,10*ROW('Water Data'!E183)))</f>
        <v/>
      </c>
      <c r="BW189" s="392" t="str">
        <f ca="1">+IF(OFFSET('Water Data'!$E$28,0,10*ROW('Water Data'!E183))="","",OFFSET('Water Data'!$E$28,0,10*ROW('Water Data'!E183)))</f>
        <v/>
      </c>
      <c r="BX189" s="392" t="str">
        <f ca="1">+IF(OFFSET('Water Data'!$E$29,0,10*ROW('Water Data'!E183))="","",OFFSET('Water Data'!$E$29,0,10*ROW('Water Data'!E183)))</f>
        <v/>
      </c>
      <c r="BY189" s="392" t="str">
        <f ca="1">+IF(OFFSET('Water Data'!$F$27,0,10*ROW('Water Data'!F183))="","",OFFSET('Water Data'!$F$27,0,10*ROW('Water Data'!F183)))</f>
        <v/>
      </c>
      <c r="BZ189" s="392" t="str">
        <f ca="1">+IF(OFFSET('Water Data'!$F$28,0,10*ROW('Water Data'!F183))="","",OFFSET('Water Data'!$F$28,0,10*ROW('Water Data'!F183)))</f>
        <v/>
      </c>
      <c r="CA189" s="392" t="str">
        <f ca="1">+IF(OFFSET('Water Data'!$F$29,0,10*ROW('Water Data'!F183))="","",OFFSET('Water Data'!$F$29,0,10*ROW('Water Data'!F183)))</f>
        <v/>
      </c>
      <c r="CB189" s="392" t="str">
        <f ca="1">+IF(OFFSET('Water Data'!$G$27,0,10*ROW('Water Data'!G183))="","",OFFSET('Water Data'!$G$27,0,10*ROW('Water Data'!G183)))</f>
        <v/>
      </c>
      <c r="CC189" s="392" t="str">
        <f ca="1">+IF(OFFSET('Water Data'!$G$28,0,10*ROW('Water Data'!G183))="","",OFFSET('Water Data'!$G$28,0,10*ROW('Water Data'!G183)))</f>
        <v/>
      </c>
      <c r="CD189" s="392" t="str">
        <f ca="1">+IF(OFFSET('Water Data'!$G$29,0,10*ROW('Water Data'!G183))="","",OFFSET('Water Data'!$G$29,0,10*ROW('Water Data'!G183)))</f>
        <v/>
      </c>
      <c r="CE189" s="392" t="str">
        <f ca="1">+IF(OFFSET('Water Data'!$H$27,0,10*ROW('Water Data'!H183))="","",OFFSET('Water Data'!$H$27,0,10*ROW('Water Data'!H183)))</f>
        <v/>
      </c>
      <c r="CF189" s="392" t="str">
        <f ca="1">+IF(OFFSET('Water Data'!$H$28,0,10*ROW('Water Data'!H183))="","",OFFSET('Water Data'!$H$28,0,10*ROW('Water Data'!H183)))</f>
        <v/>
      </c>
      <c r="CG189" s="392" t="str">
        <f ca="1">+IF(OFFSET('Water Data'!$H$29,0,10*ROW('Water Data'!H183))="","",OFFSET('Water Data'!$H$29,0,10*ROW('Water Data'!H183)))</f>
        <v/>
      </c>
      <c r="CH189" s="392" t="str">
        <f ca="1">+IF(OFFSET('Water Data'!$I$27,0,10*ROW('Water Data'!I183))="","",OFFSET('Water Data'!$I$27,0,10*ROW('Water Data'!I183)))</f>
        <v/>
      </c>
      <c r="CI189" s="392" t="str">
        <f ca="1">+IF(OFFSET('Water Data'!$I$28,0,10*ROW('Water Data'!I183))="","",OFFSET('Water Data'!$I$28,0,10*ROW('Water Data'!I183)))</f>
        <v/>
      </c>
      <c r="CJ189" s="392" t="str">
        <f ca="1">+IF(OFFSET('Water Data'!$I$29,0,10*ROW('Water Data'!I183))="","",OFFSET('Water Data'!$I$29,0,10*ROW('Water Data'!I183)))</f>
        <v/>
      </c>
      <c r="CK189" s="392" t="str">
        <f ca="1">+IF(OFFSET('Sanitation Data'!$D$28,0,10*ROW('Sanitation Data'!D183))="","",OFFSET('Sanitation Data'!$D$28,0,10*ROW('Sanitation Data'!D183)))</f>
        <v/>
      </c>
      <c r="CL189" s="392" t="str">
        <f ca="1">+IF(OFFSET('Sanitation Data'!$D$29,0,10*ROW('Sanitation Data'!D183))="","",OFFSET('Sanitation Data'!$D$29,0,10*ROW('Sanitation Data'!D183)))</f>
        <v/>
      </c>
      <c r="CM189" s="392" t="str">
        <f ca="1">+IF(OFFSET('Sanitation Data'!$D$30,0,10*ROW('Sanitation Data'!D183))="","",OFFSET('Sanitation Data'!$D$30,0,10*ROW('Sanitation Data'!D183)))</f>
        <v/>
      </c>
      <c r="CN189" s="392" t="str">
        <f ca="1">+IF(OFFSET('Sanitation Data'!$D$31,0,10*ROW('Sanitation Data'!D183))="","",OFFSET('Sanitation Data'!$D$31,0,10*ROW('Sanitation Data'!D183)))</f>
        <v/>
      </c>
      <c r="CO189" s="392" t="str">
        <f ca="1">+IF(OFFSET('Sanitation Data'!$D$32,0,10*ROW('Sanitation Data'!D183))="","",OFFSET('Sanitation Data'!$D$32,0,10*ROW('Sanitation Data'!D183)))</f>
        <v/>
      </c>
      <c r="CP189" s="392" t="str">
        <f ca="1">+IF(OFFSET('Sanitation Data'!$E$28,0,10*ROW('Sanitation Data'!E183))="","",OFFSET('Sanitation Data'!$E$28,0,10*ROW('Sanitation Data'!E183)))</f>
        <v/>
      </c>
      <c r="CQ189" s="392" t="str">
        <f ca="1">+IF(OFFSET('Sanitation Data'!$E$29,0,10*ROW('Sanitation Data'!E183))="","",OFFSET('Sanitation Data'!$E$29,0,10*ROW('Sanitation Data'!E183)))</f>
        <v/>
      </c>
      <c r="CR189" s="392" t="str">
        <f ca="1">+IF(OFFSET('Sanitation Data'!$E$30,0,10*ROW('Sanitation Data'!E183))="","",OFFSET('Sanitation Data'!$E$30,0,10*ROW('Sanitation Data'!E183)))</f>
        <v/>
      </c>
      <c r="CS189" s="392" t="str">
        <f ca="1">+IF(OFFSET('Sanitation Data'!$E$31,0,10*ROW('Sanitation Data'!E183))="","",OFFSET('Sanitation Data'!$E$31,0,10*ROW('Sanitation Data'!E183)))</f>
        <v/>
      </c>
      <c r="CT189" s="392" t="str">
        <f ca="1">+IF(OFFSET('Sanitation Data'!$E$32,0,10*ROW('Sanitation Data'!E183))="","",OFFSET('Sanitation Data'!$E$32,0,10*ROW('Sanitation Data'!E183)))</f>
        <v/>
      </c>
      <c r="CU189" s="392" t="str">
        <f ca="1">+IF(OFFSET('Sanitation Data'!$F$28,0,10*ROW('Sanitation Data'!F183))="","",OFFSET('Sanitation Data'!$F$28,0,10*ROW('Sanitation Data'!F183)))</f>
        <v/>
      </c>
      <c r="CV189" s="392" t="str">
        <f ca="1">+IF(OFFSET('Sanitation Data'!$F$29,0,10*ROW('Sanitation Data'!F183))="","",OFFSET('Sanitation Data'!$F$29,0,10*ROW('Sanitation Data'!F183)))</f>
        <v/>
      </c>
      <c r="CW189" s="392" t="str">
        <f ca="1">+IF(OFFSET('Sanitation Data'!$F$30,0,10*ROW('Sanitation Data'!F183))="","",OFFSET('Sanitation Data'!$F$30,0,10*ROW('Sanitation Data'!F183)))</f>
        <v/>
      </c>
      <c r="CX189" s="392" t="str">
        <f ca="1">+IF(OFFSET('Sanitation Data'!$F$31,0,10*ROW('Sanitation Data'!F183))="","",OFFSET('Sanitation Data'!$F$31,0,10*ROW('Sanitation Data'!F183)))</f>
        <v/>
      </c>
      <c r="CY189" s="392" t="str">
        <f ca="1">+IF(OFFSET('Sanitation Data'!$F$32,0,10*ROW('Sanitation Data'!F183))="","",OFFSET('Sanitation Data'!$F$32,0,10*ROW('Sanitation Data'!F183)))</f>
        <v/>
      </c>
      <c r="CZ189" s="392" t="str">
        <f ca="1">+IF(OFFSET('Sanitation Data'!$G$28,0,10*ROW('Sanitation Data'!G183))="","",OFFSET('Sanitation Data'!$G$28,0,10*ROW('Sanitation Data'!G183)))</f>
        <v/>
      </c>
      <c r="DA189" s="392" t="str">
        <f ca="1">+IF(OFFSET('Sanitation Data'!$G$29,0,10*ROW('Sanitation Data'!G183))="","",OFFSET('Sanitation Data'!$G$29,0,10*ROW('Sanitation Data'!G183)))</f>
        <v/>
      </c>
      <c r="DB189" s="392" t="str">
        <f ca="1">+IF(OFFSET('Sanitation Data'!$G$30,0,10*ROW('Sanitation Data'!G183))="","",OFFSET('Sanitation Data'!$G$30,0,10*ROW('Sanitation Data'!G183)))</f>
        <v/>
      </c>
      <c r="DC189" s="392" t="str">
        <f ca="1">+IF(OFFSET('Sanitation Data'!$G$31,0,10*ROW('Sanitation Data'!G183))="","",OFFSET('Sanitation Data'!$G$31,0,10*ROW('Sanitation Data'!G183)))</f>
        <v/>
      </c>
      <c r="DD189" s="392" t="str">
        <f ca="1">+IF(OFFSET('Sanitation Data'!$G$32,0,10*ROW('Sanitation Data'!G183))="","",OFFSET('Sanitation Data'!$G$32,0,10*ROW('Sanitation Data'!G183)))</f>
        <v/>
      </c>
      <c r="DE189" s="392" t="str">
        <f ca="1">+IF(OFFSET('Sanitation Data'!$H$28,0,10*ROW('Sanitation Data'!H183))="","",OFFSET('Sanitation Data'!$H$28,0,10*ROW('Sanitation Data'!H183)))</f>
        <v/>
      </c>
      <c r="DF189" s="392" t="str">
        <f ca="1">+IF(OFFSET('Sanitation Data'!$H$29,0,10*ROW('Sanitation Data'!H183))="","",OFFSET('Sanitation Data'!$H$29,0,10*ROW('Sanitation Data'!H183)))</f>
        <v/>
      </c>
      <c r="DG189" s="392" t="str">
        <f ca="1">+IF(OFFSET('Sanitation Data'!$H$30,0,10*ROW('Sanitation Data'!H183))="","",OFFSET('Sanitation Data'!$H$30,0,10*ROW('Sanitation Data'!H183)))</f>
        <v/>
      </c>
      <c r="DH189" s="392" t="str">
        <f ca="1">+IF(OFFSET('Sanitation Data'!$H$31,0,10*ROW('Sanitation Data'!H183))="","",OFFSET('Sanitation Data'!$H$31,0,10*ROW('Sanitation Data'!H183)))</f>
        <v/>
      </c>
      <c r="DI189" s="392" t="str">
        <f ca="1">+IF(OFFSET('Sanitation Data'!$H$32,0,10*ROW('Sanitation Data'!H183))="","",OFFSET('Sanitation Data'!$H$32,0,10*ROW('Sanitation Data'!H183)))</f>
        <v/>
      </c>
      <c r="DJ189" s="392" t="str">
        <f ca="1">+IF(OFFSET('Sanitation Data'!$I$28,0,10*ROW('Sanitation Data'!I183))="","",OFFSET('Sanitation Data'!$I$28,0,10*ROW('Sanitation Data'!I183)))</f>
        <v/>
      </c>
      <c r="DK189" s="392" t="str">
        <f ca="1">+IF(OFFSET('Sanitation Data'!$I$29,0,10*ROW('Sanitation Data'!I183))="","",OFFSET('Sanitation Data'!$I$29,0,10*ROW('Sanitation Data'!I183)))</f>
        <v/>
      </c>
      <c r="DL189" s="392" t="str">
        <f ca="1">+IF(OFFSET('Sanitation Data'!$I$30,0,10*ROW('Sanitation Data'!I183))="","",OFFSET('Sanitation Data'!$I$30,0,10*ROW('Sanitation Data'!I183)))</f>
        <v/>
      </c>
      <c r="DM189" s="392" t="str">
        <f ca="1">+IF(OFFSET('Sanitation Data'!$I$31,0,10*ROW('Sanitation Data'!I183))="","",OFFSET('Sanitation Data'!$I$31,0,10*ROW('Sanitation Data'!I183)))</f>
        <v/>
      </c>
      <c r="DN189" s="392" t="str">
        <f ca="1">+IF(OFFSET('Sanitation Data'!$I$32,0,10*ROW('Sanitation Data'!I183))="","",OFFSET('Sanitation Data'!$I$32,0,10*ROW('Sanitation Data'!I183)))</f>
        <v/>
      </c>
      <c r="DO189" s="392" t="str">
        <f ca="1">+IF(OFFSET('Hygiene Data'!$D$11,0,10*ROW('Hygiene Data'!D183))="","",OFFSET('Hygiene Data'!$D$11,0,10*ROW('Hygiene Data'!D183)))</f>
        <v/>
      </c>
      <c r="DP189" s="392" t="str">
        <f ca="1">+IF(OFFSET('Hygiene Data'!$D$12,0,10*ROW('Hygiene Data'!D183))="","",OFFSET('Hygiene Data'!$D$12,0,10*ROW('Hygiene Data'!D183)))</f>
        <v/>
      </c>
      <c r="DQ189" s="392" t="str">
        <f ca="1">+IF(OFFSET('Hygiene Data'!$D$13,0,10*ROW('Hygiene Data'!D183))="","",OFFSET('Hygiene Data'!$D$13,0,10*ROW('Hygiene Data'!D183)))</f>
        <v/>
      </c>
      <c r="DR189" s="392" t="str">
        <f ca="1">+IF(OFFSET('Hygiene Data'!$E$11,0,10*ROW('Hygiene Data'!E183))="","",OFFSET('Hygiene Data'!$E$11,0,10*ROW('Hygiene Data'!E183)))</f>
        <v/>
      </c>
      <c r="DS189" s="392" t="str">
        <f ca="1">+IF(OFFSET('Hygiene Data'!$E$12,0,10*ROW('Hygiene Data'!E183))="","",OFFSET('Hygiene Data'!$E$12,0,10*ROW('Hygiene Data'!E183)))</f>
        <v/>
      </c>
      <c r="DT189" s="392" t="str">
        <f ca="1">+IF(OFFSET('Hygiene Data'!$E$13,0,10*ROW('Hygiene Data'!E183))="","",OFFSET('Hygiene Data'!$E$13,0,10*ROW('Hygiene Data'!E183)))</f>
        <v/>
      </c>
      <c r="DU189" s="392" t="str">
        <f ca="1">+IF(OFFSET('Hygiene Data'!$F$11,0,10*ROW('Hygiene Data'!F183))="","",OFFSET('Hygiene Data'!$F$11,0,10*ROW('Hygiene Data'!F183)))</f>
        <v/>
      </c>
      <c r="DV189" s="392" t="str">
        <f ca="1">+IF(OFFSET('Hygiene Data'!$F$12,0,10*ROW('Hygiene Data'!F183))="","",OFFSET('Hygiene Data'!$F$12,0,10*ROW('Hygiene Data'!F183)))</f>
        <v/>
      </c>
      <c r="DW189" s="392" t="str">
        <f ca="1">+IF(OFFSET('Hygiene Data'!$F$13,0,10*ROW('Hygiene Data'!F183))="","",OFFSET('Hygiene Data'!$F$13,0,10*ROW('Hygiene Data'!F183)))</f>
        <v/>
      </c>
      <c r="DX189" s="392" t="str">
        <f ca="1">+IF(OFFSET('Hygiene Data'!$G$11,0,10*ROW('Hygiene Data'!G183))="","",OFFSET('Hygiene Data'!$G$11,0,10*ROW('Hygiene Data'!G183)))</f>
        <v/>
      </c>
      <c r="DY189" s="392" t="str">
        <f ca="1">+IF(OFFSET('Hygiene Data'!$G$12,0,10*ROW('Hygiene Data'!G183))="","",OFFSET('Hygiene Data'!$G$12,0,10*ROW('Hygiene Data'!G183)))</f>
        <v/>
      </c>
      <c r="DZ189" s="392" t="str">
        <f ca="1">+IF(OFFSET('Hygiene Data'!$G$13,0,10*ROW('Hygiene Data'!G183))="","",OFFSET('Hygiene Data'!$G$13,0,10*ROW('Hygiene Data'!G183)))</f>
        <v/>
      </c>
      <c r="EA189" s="392" t="str">
        <f ca="1">+IF(OFFSET('Hygiene Data'!$H$11,0,10*ROW('Hygiene Data'!H183))="","",OFFSET('Hygiene Data'!$H$11,0,10*ROW('Hygiene Data'!H183)))</f>
        <v/>
      </c>
      <c r="EB189" s="392" t="str">
        <f ca="1">+IF(OFFSET('Hygiene Data'!$H$12,0,10*ROW('Hygiene Data'!H183))="","",OFFSET('Hygiene Data'!$H$12,0,10*ROW('Hygiene Data'!H183)))</f>
        <v/>
      </c>
      <c r="EC189" s="392" t="str">
        <f ca="1">+IF(OFFSET('Hygiene Data'!$H$13,0,10*ROW('Hygiene Data'!H183))="","",OFFSET('Hygiene Data'!$H$13,0,10*ROW('Hygiene Data'!H183)))</f>
        <v/>
      </c>
      <c r="ED189" s="392" t="str">
        <f ca="1">+IF(OFFSET('Hygiene Data'!$I$11,0,10*ROW('Hygiene Data'!I183))="","",OFFSET('Hygiene Data'!$I$11,0,10*ROW('Hygiene Data'!I183)))</f>
        <v/>
      </c>
      <c r="EE189" s="392" t="str">
        <f ca="1">+IF(OFFSET('Hygiene Data'!$I$12,0,10*ROW('Hygiene Data'!I183))="","",OFFSET('Hygiene Data'!$I$12,0,10*ROW('Hygiene Data'!I183)))</f>
        <v/>
      </c>
      <c r="EF189" s="392" t="str">
        <f ca="1">+IF(OFFSET('Hygiene Data'!$I$13,0,10*ROW('Hygiene Data'!I183))="","",OFFSET('Hygiene Data'!$I$13,0,10*ROW('Hygiene Data'!I183)))</f>
        <v/>
      </c>
    </row>
    <row r="190" spans="1:136" x14ac:dyDescent="0.25">
      <c r="A190" s="501" t="str">
        <f ca="1">+IF(OFFSET('Water Data'!$B$2,0,10*ROW('Water Data'!E184))="","",OFFSET('Water Data'!$B$2,0,10*ROW('Water Data'!E184)))</f>
        <v/>
      </c>
      <c r="B190" s="50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8" t="str">
        <f t="shared" ca="1" si="2"/>
        <v/>
      </c>
      <c r="D190" s="52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2" t="str">
        <f ca="1">+IF(OFFSET('Water Data'!$D$27,0,10*ROW('Water Data'!D184))="","",OFFSET('Water Data'!$D$27,0,10*ROW('Water Data'!D184)))</f>
        <v/>
      </c>
      <c r="BT190" s="392" t="str">
        <f ca="1">+IF(OFFSET('Water Data'!$D$28,0,10*ROW('Water Data'!D184))="","",OFFSET('Water Data'!$D$28,0,10*ROW('Water Data'!D184)))</f>
        <v/>
      </c>
      <c r="BU190" s="392" t="str">
        <f ca="1">+IF(OFFSET('Water Data'!$D$29,0,10*ROW('Water Data'!D184))="","",OFFSET('Water Data'!$D$29,0,10*ROW('Water Data'!D184)))</f>
        <v/>
      </c>
      <c r="BV190" s="392" t="str">
        <f ca="1">+IF(OFFSET('Water Data'!$E$27,0,10*ROW('Water Data'!E184))="","",OFFSET('Water Data'!$E$27,0,10*ROW('Water Data'!E184)))</f>
        <v/>
      </c>
      <c r="BW190" s="392" t="str">
        <f ca="1">+IF(OFFSET('Water Data'!$E$28,0,10*ROW('Water Data'!E184))="","",OFFSET('Water Data'!$E$28,0,10*ROW('Water Data'!E184)))</f>
        <v/>
      </c>
      <c r="BX190" s="392" t="str">
        <f ca="1">+IF(OFFSET('Water Data'!$E$29,0,10*ROW('Water Data'!E184))="","",OFFSET('Water Data'!$E$29,0,10*ROW('Water Data'!E184)))</f>
        <v/>
      </c>
      <c r="BY190" s="392" t="str">
        <f ca="1">+IF(OFFSET('Water Data'!$F$27,0,10*ROW('Water Data'!F184))="","",OFFSET('Water Data'!$F$27,0,10*ROW('Water Data'!F184)))</f>
        <v/>
      </c>
      <c r="BZ190" s="392" t="str">
        <f ca="1">+IF(OFFSET('Water Data'!$F$28,0,10*ROW('Water Data'!F184))="","",OFFSET('Water Data'!$F$28,0,10*ROW('Water Data'!F184)))</f>
        <v/>
      </c>
      <c r="CA190" s="392" t="str">
        <f ca="1">+IF(OFFSET('Water Data'!$F$29,0,10*ROW('Water Data'!F184))="","",OFFSET('Water Data'!$F$29,0,10*ROW('Water Data'!F184)))</f>
        <v/>
      </c>
      <c r="CB190" s="392" t="str">
        <f ca="1">+IF(OFFSET('Water Data'!$G$27,0,10*ROW('Water Data'!G184))="","",OFFSET('Water Data'!$G$27,0,10*ROW('Water Data'!G184)))</f>
        <v/>
      </c>
      <c r="CC190" s="392" t="str">
        <f ca="1">+IF(OFFSET('Water Data'!$G$28,0,10*ROW('Water Data'!G184))="","",OFFSET('Water Data'!$G$28,0,10*ROW('Water Data'!G184)))</f>
        <v/>
      </c>
      <c r="CD190" s="392" t="str">
        <f ca="1">+IF(OFFSET('Water Data'!$G$29,0,10*ROW('Water Data'!G184))="","",OFFSET('Water Data'!$G$29,0,10*ROW('Water Data'!G184)))</f>
        <v/>
      </c>
      <c r="CE190" s="392" t="str">
        <f ca="1">+IF(OFFSET('Water Data'!$H$27,0,10*ROW('Water Data'!H184))="","",OFFSET('Water Data'!$H$27,0,10*ROW('Water Data'!H184)))</f>
        <v/>
      </c>
      <c r="CF190" s="392" t="str">
        <f ca="1">+IF(OFFSET('Water Data'!$H$28,0,10*ROW('Water Data'!H184))="","",OFFSET('Water Data'!$H$28,0,10*ROW('Water Data'!H184)))</f>
        <v/>
      </c>
      <c r="CG190" s="392" t="str">
        <f ca="1">+IF(OFFSET('Water Data'!$H$29,0,10*ROW('Water Data'!H184))="","",OFFSET('Water Data'!$H$29,0,10*ROW('Water Data'!H184)))</f>
        <v/>
      </c>
      <c r="CH190" s="392" t="str">
        <f ca="1">+IF(OFFSET('Water Data'!$I$27,0,10*ROW('Water Data'!I184))="","",OFFSET('Water Data'!$I$27,0,10*ROW('Water Data'!I184)))</f>
        <v/>
      </c>
      <c r="CI190" s="392" t="str">
        <f ca="1">+IF(OFFSET('Water Data'!$I$28,0,10*ROW('Water Data'!I184))="","",OFFSET('Water Data'!$I$28,0,10*ROW('Water Data'!I184)))</f>
        <v/>
      </c>
      <c r="CJ190" s="392" t="str">
        <f ca="1">+IF(OFFSET('Water Data'!$I$29,0,10*ROW('Water Data'!I184))="","",OFFSET('Water Data'!$I$29,0,10*ROW('Water Data'!I184)))</f>
        <v/>
      </c>
      <c r="CK190" s="392" t="str">
        <f ca="1">+IF(OFFSET('Sanitation Data'!$D$28,0,10*ROW('Sanitation Data'!D184))="","",OFFSET('Sanitation Data'!$D$28,0,10*ROW('Sanitation Data'!D184)))</f>
        <v/>
      </c>
      <c r="CL190" s="392" t="str">
        <f ca="1">+IF(OFFSET('Sanitation Data'!$D$29,0,10*ROW('Sanitation Data'!D184))="","",OFFSET('Sanitation Data'!$D$29,0,10*ROW('Sanitation Data'!D184)))</f>
        <v/>
      </c>
      <c r="CM190" s="392" t="str">
        <f ca="1">+IF(OFFSET('Sanitation Data'!$D$30,0,10*ROW('Sanitation Data'!D184))="","",OFFSET('Sanitation Data'!$D$30,0,10*ROW('Sanitation Data'!D184)))</f>
        <v/>
      </c>
      <c r="CN190" s="392" t="str">
        <f ca="1">+IF(OFFSET('Sanitation Data'!$D$31,0,10*ROW('Sanitation Data'!D184))="","",OFFSET('Sanitation Data'!$D$31,0,10*ROW('Sanitation Data'!D184)))</f>
        <v/>
      </c>
      <c r="CO190" s="392" t="str">
        <f ca="1">+IF(OFFSET('Sanitation Data'!$D$32,0,10*ROW('Sanitation Data'!D184))="","",OFFSET('Sanitation Data'!$D$32,0,10*ROW('Sanitation Data'!D184)))</f>
        <v/>
      </c>
      <c r="CP190" s="392" t="str">
        <f ca="1">+IF(OFFSET('Sanitation Data'!$E$28,0,10*ROW('Sanitation Data'!E184))="","",OFFSET('Sanitation Data'!$E$28,0,10*ROW('Sanitation Data'!E184)))</f>
        <v/>
      </c>
      <c r="CQ190" s="392" t="str">
        <f ca="1">+IF(OFFSET('Sanitation Data'!$E$29,0,10*ROW('Sanitation Data'!E184))="","",OFFSET('Sanitation Data'!$E$29,0,10*ROW('Sanitation Data'!E184)))</f>
        <v/>
      </c>
      <c r="CR190" s="392" t="str">
        <f ca="1">+IF(OFFSET('Sanitation Data'!$E$30,0,10*ROW('Sanitation Data'!E184))="","",OFFSET('Sanitation Data'!$E$30,0,10*ROW('Sanitation Data'!E184)))</f>
        <v/>
      </c>
      <c r="CS190" s="392" t="str">
        <f ca="1">+IF(OFFSET('Sanitation Data'!$E$31,0,10*ROW('Sanitation Data'!E184))="","",OFFSET('Sanitation Data'!$E$31,0,10*ROW('Sanitation Data'!E184)))</f>
        <v/>
      </c>
      <c r="CT190" s="392" t="str">
        <f ca="1">+IF(OFFSET('Sanitation Data'!$E$32,0,10*ROW('Sanitation Data'!E184))="","",OFFSET('Sanitation Data'!$E$32,0,10*ROW('Sanitation Data'!E184)))</f>
        <v/>
      </c>
      <c r="CU190" s="392" t="str">
        <f ca="1">+IF(OFFSET('Sanitation Data'!$F$28,0,10*ROW('Sanitation Data'!F184))="","",OFFSET('Sanitation Data'!$F$28,0,10*ROW('Sanitation Data'!F184)))</f>
        <v/>
      </c>
      <c r="CV190" s="392" t="str">
        <f ca="1">+IF(OFFSET('Sanitation Data'!$F$29,0,10*ROW('Sanitation Data'!F184))="","",OFFSET('Sanitation Data'!$F$29,0,10*ROW('Sanitation Data'!F184)))</f>
        <v/>
      </c>
      <c r="CW190" s="392" t="str">
        <f ca="1">+IF(OFFSET('Sanitation Data'!$F$30,0,10*ROW('Sanitation Data'!F184))="","",OFFSET('Sanitation Data'!$F$30,0,10*ROW('Sanitation Data'!F184)))</f>
        <v/>
      </c>
      <c r="CX190" s="392" t="str">
        <f ca="1">+IF(OFFSET('Sanitation Data'!$F$31,0,10*ROW('Sanitation Data'!F184))="","",OFFSET('Sanitation Data'!$F$31,0,10*ROW('Sanitation Data'!F184)))</f>
        <v/>
      </c>
      <c r="CY190" s="392" t="str">
        <f ca="1">+IF(OFFSET('Sanitation Data'!$F$32,0,10*ROW('Sanitation Data'!F184))="","",OFFSET('Sanitation Data'!$F$32,0,10*ROW('Sanitation Data'!F184)))</f>
        <v/>
      </c>
      <c r="CZ190" s="392" t="str">
        <f ca="1">+IF(OFFSET('Sanitation Data'!$G$28,0,10*ROW('Sanitation Data'!G184))="","",OFFSET('Sanitation Data'!$G$28,0,10*ROW('Sanitation Data'!G184)))</f>
        <v/>
      </c>
      <c r="DA190" s="392" t="str">
        <f ca="1">+IF(OFFSET('Sanitation Data'!$G$29,0,10*ROW('Sanitation Data'!G184))="","",OFFSET('Sanitation Data'!$G$29,0,10*ROW('Sanitation Data'!G184)))</f>
        <v/>
      </c>
      <c r="DB190" s="392" t="str">
        <f ca="1">+IF(OFFSET('Sanitation Data'!$G$30,0,10*ROW('Sanitation Data'!G184))="","",OFFSET('Sanitation Data'!$G$30,0,10*ROW('Sanitation Data'!G184)))</f>
        <v/>
      </c>
      <c r="DC190" s="392" t="str">
        <f ca="1">+IF(OFFSET('Sanitation Data'!$G$31,0,10*ROW('Sanitation Data'!G184))="","",OFFSET('Sanitation Data'!$G$31,0,10*ROW('Sanitation Data'!G184)))</f>
        <v/>
      </c>
      <c r="DD190" s="392" t="str">
        <f ca="1">+IF(OFFSET('Sanitation Data'!$G$32,0,10*ROW('Sanitation Data'!G184))="","",OFFSET('Sanitation Data'!$G$32,0,10*ROW('Sanitation Data'!G184)))</f>
        <v/>
      </c>
      <c r="DE190" s="392" t="str">
        <f ca="1">+IF(OFFSET('Sanitation Data'!$H$28,0,10*ROW('Sanitation Data'!H184))="","",OFFSET('Sanitation Data'!$H$28,0,10*ROW('Sanitation Data'!H184)))</f>
        <v/>
      </c>
      <c r="DF190" s="392" t="str">
        <f ca="1">+IF(OFFSET('Sanitation Data'!$H$29,0,10*ROW('Sanitation Data'!H184))="","",OFFSET('Sanitation Data'!$H$29,0,10*ROW('Sanitation Data'!H184)))</f>
        <v/>
      </c>
      <c r="DG190" s="392" t="str">
        <f ca="1">+IF(OFFSET('Sanitation Data'!$H$30,0,10*ROW('Sanitation Data'!H184))="","",OFFSET('Sanitation Data'!$H$30,0,10*ROW('Sanitation Data'!H184)))</f>
        <v/>
      </c>
      <c r="DH190" s="392" t="str">
        <f ca="1">+IF(OFFSET('Sanitation Data'!$H$31,0,10*ROW('Sanitation Data'!H184))="","",OFFSET('Sanitation Data'!$H$31,0,10*ROW('Sanitation Data'!H184)))</f>
        <v/>
      </c>
      <c r="DI190" s="392" t="str">
        <f ca="1">+IF(OFFSET('Sanitation Data'!$H$32,0,10*ROW('Sanitation Data'!H184))="","",OFFSET('Sanitation Data'!$H$32,0,10*ROW('Sanitation Data'!H184)))</f>
        <v/>
      </c>
      <c r="DJ190" s="392" t="str">
        <f ca="1">+IF(OFFSET('Sanitation Data'!$I$28,0,10*ROW('Sanitation Data'!I184))="","",OFFSET('Sanitation Data'!$I$28,0,10*ROW('Sanitation Data'!I184)))</f>
        <v/>
      </c>
      <c r="DK190" s="392" t="str">
        <f ca="1">+IF(OFFSET('Sanitation Data'!$I$29,0,10*ROW('Sanitation Data'!I184))="","",OFFSET('Sanitation Data'!$I$29,0,10*ROW('Sanitation Data'!I184)))</f>
        <v/>
      </c>
      <c r="DL190" s="392" t="str">
        <f ca="1">+IF(OFFSET('Sanitation Data'!$I$30,0,10*ROW('Sanitation Data'!I184))="","",OFFSET('Sanitation Data'!$I$30,0,10*ROW('Sanitation Data'!I184)))</f>
        <v/>
      </c>
      <c r="DM190" s="392" t="str">
        <f ca="1">+IF(OFFSET('Sanitation Data'!$I$31,0,10*ROW('Sanitation Data'!I184))="","",OFFSET('Sanitation Data'!$I$31,0,10*ROW('Sanitation Data'!I184)))</f>
        <v/>
      </c>
      <c r="DN190" s="392" t="str">
        <f ca="1">+IF(OFFSET('Sanitation Data'!$I$32,0,10*ROW('Sanitation Data'!I184))="","",OFFSET('Sanitation Data'!$I$32,0,10*ROW('Sanitation Data'!I184)))</f>
        <v/>
      </c>
      <c r="DO190" s="392" t="str">
        <f ca="1">+IF(OFFSET('Hygiene Data'!$D$11,0,10*ROW('Hygiene Data'!D184))="","",OFFSET('Hygiene Data'!$D$11,0,10*ROW('Hygiene Data'!D184)))</f>
        <v/>
      </c>
      <c r="DP190" s="392" t="str">
        <f ca="1">+IF(OFFSET('Hygiene Data'!$D$12,0,10*ROW('Hygiene Data'!D184))="","",OFFSET('Hygiene Data'!$D$12,0,10*ROW('Hygiene Data'!D184)))</f>
        <v/>
      </c>
      <c r="DQ190" s="392" t="str">
        <f ca="1">+IF(OFFSET('Hygiene Data'!$D$13,0,10*ROW('Hygiene Data'!D184))="","",OFFSET('Hygiene Data'!$D$13,0,10*ROW('Hygiene Data'!D184)))</f>
        <v/>
      </c>
      <c r="DR190" s="392" t="str">
        <f ca="1">+IF(OFFSET('Hygiene Data'!$E$11,0,10*ROW('Hygiene Data'!E184))="","",OFFSET('Hygiene Data'!$E$11,0,10*ROW('Hygiene Data'!E184)))</f>
        <v/>
      </c>
      <c r="DS190" s="392" t="str">
        <f ca="1">+IF(OFFSET('Hygiene Data'!$E$12,0,10*ROW('Hygiene Data'!E184))="","",OFFSET('Hygiene Data'!$E$12,0,10*ROW('Hygiene Data'!E184)))</f>
        <v/>
      </c>
      <c r="DT190" s="392" t="str">
        <f ca="1">+IF(OFFSET('Hygiene Data'!$E$13,0,10*ROW('Hygiene Data'!E184))="","",OFFSET('Hygiene Data'!$E$13,0,10*ROW('Hygiene Data'!E184)))</f>
        <v/>
      </c>
      <c r="DU190" s="392" t="str">
        <f ca="1">+IF(OFFSET('Hygiene Data'!$F$11,0,10*ROW('Hygiene Data'!F184))="","",OFFSET('Hygiene Data'!$F$11,0,10*ROW('Hygiene Data'!F184)))</f>
        <v/>
      </c>
      <c r="DV190" s="392" t="str">
        <f ca="1">+IF(OFFSET('Hygiene Data'!$F$12,0,10*ROW('Hygiene Data'!F184))="","",OFFSET('Hygiene Data'!$F$12,0,10*ROW('Hygiene Data'!F184)))</f>
        <v/>
      </c>
      <c r="DW190" s="392" t="str">
        <f ca="1">+IF(OFFSET('Hygiene Data'!$F$13,0,10*ROW('Hygiene Data'!F184))="","",OFFSET('Hygiene Data'!$F$13,0,10*ROW('Hygiene Data'!F184)))</f>
        <v/>
      </c>
      <c r="DX190" s="392" t="str">
        <f ca="1">+IF(OFFSET('Hygiene Data'!$G$11,0,10*ROW('Hygiene Data'!G184))="","",OFFSET('Hygiene Data'!$G$11,0,10*ROW('Hygiene Data'!G184)))</f>
        <v/>
      </c>
      <c r="DY190" s="392" t="str">
        <f ca="1">+IF(OFFSET('Hygiene Data'!$G$12,0,10*ROW('Hygiene Data'!G184))="","",OFFSET('Hygiene Data'!$G$12,0,10*ROW('Hygiene Data'!G184)))</f>
        <v/>
      </c>
      <c r="DZ190" s="392" t="str">
        <f ca="1">+IF(OFFSET('Hygiene Data'!$G$13,0,10*ROW('Hygiene Data'!G184))="","",OFFSET('Hygiene Data'!$G$13,0,10*ROW('Hygiene Data'!G184)))</f>
        <v/>
      </c>
      <c r="EA190" s="392" t="str">
        <f ca="1">+IF(OFFSET('Hygiene Data'!$H$11,0,10*ROW('Hygiene Data'!H184))="","",OFFSET('Hygiene Data'!$H$11,0,10*ROW('Hygiene Data'!H184)))</f>
        <v/>
      </c>
      <c r="EB190" s="392" t="str">
        <f ca="1">+IF(OFFSET('Hygiene Data'!$H$12,0,10*ROW('Hygiene Data'!H184))="","",OFFSET('Hygiene Data'!$H$12,0,10*ROW('Hygiene Data'!H184)))</f>
        <v/>
      </c>
      <c r="EC190" s="392" t="str">
        <f ca="1">+IF(OFFSET('Hygiene Data'!$H$13,0,10*ROW('Hygiene Data'!H184))="","",OFFSET('Hygiene Data'!$H$13,0,10*ROW('Hygiene Data'!H184)))</f>
        <v/>
      </c>
      <c r="ED190" s="392" t="str">
        <f ca="1">+IF(OFFSET('Hygiene Data'!$I$11,0,10*ROW('Hygiene Data'!I184))="","",OFFSET('Hygiene Data'!$I$11,0,10*ROW('Hygiene Data'!I184)))</f>
        <v/>
      </c>
      <c r="EE190" s="392" t="str">
        <f ca="1">+IF(OFFSET('Hygiene Data'!$I$12,0,10*ROW('Hygiene Data'!I184))="","",OFFSET('Hygiene Data'!$I$12,0,10*ROW('Hygiene Data'!I184)))</f>
        <v/>
      </c>
      <c r="EF190" s="392" t="str">
        <f ca="1">+IF(OFFSET('Hygiene Data'!$I$13,0,10*ROW('Hygiene Data'!I184))="","",OFFSET('Hygiene Data'!$I$13,0,10*ROW('Hygiene Data'!I184)))</f>
        <v/>
      </c>
    </row>
    <row r="191" spans="1:136" x14ac:dyDescent="0.25">
      <c r="A191" s="501" t="str">
        <f ca="1">+IF(OFFSET('Water Data'!$B$2,0,10*ROW('Water Data'!E185))="","",OFFSET('Water Data'!$B$2,0,10*ROW('Water Data'!E185)))</f>
        <v/>
      </c>
      <c r="B191" s="50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8" t="str">
        <f t="shared" ca="1" si="2"/>
        <v/>
      </c>
      <c r="D191" s="52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2" t="str">
        <f ca="1">+IF(OFFSET('Water Data'!$D$27,0,10*ROW('Water Data'!D185))="","",OFFSET('Water Data'!$D$27,0,10*ROW('Water Data'!D185)))</f>
        <v/>
      </c>
      <c r="BT191" s="392" t="str">
        <f ca="1">+IF(OFFSET('Water Data'!$D$28,0,10*ROW('Water Data'!D185))="","",OFFSET('Water Data'!$D$28,0,10*ROW('Water Data'!D185)))</f>
        <v/>
      </c>
      <c r="BU191" s="392" t="str">
        <f ca="1">+IF(OFFSET('Water Data'!$D$29,0,10*ROW('Water Data'!D185))="","",OFFSET('Water Data'!$D$29,0,10*ROW('Water Data'!D185)))</f>
        <v/>
      </c>
      <c r="BV191" s="392" t="str">
        <f ca="1">+IF(OFFSET('Water Data'!$E$27,0,10*ROW('Water Data'!E185))="","",OFFSET('Water Data'!$E$27,0,10*ROW('Water Data'!E185)))</f>
        <v/>
      </c>
      <c r="BW191" s="392" t="str">
        <f ca="1">+IF(OFFSET('Water Data'!$E$28,0,10*ROW('Water Data'!E185))="","",OFFSET('Water Data'!$E$28,0,10*ROW('Water Data'!E185)))</f>
        <v/>
      </c>
      <c r="BX191" s="392" t="str">
        <f ca="1">+IF(OFFSET('Water Data'!$E$29,0,10*ROW('Water Data'!E185))="","",OFFSET('Water Data'!$E$29,0,10*ROW('Water Data'!E185)))</f>
        <v/>
      </c>
      <c r="BY191" s="392" t="str">
        <f ca="1">+IF(OFFSET('Water Data'!$F$27,0,10*ROW('Water Data'!F185))="","",OFFSET('Water Data'!$F$27,0,10*ROW('Water Data'!F185)))</f>
        <v/>
      </c>
      <c r="BZ191" s="392" t="str">
        <f ca="1">+IF(OFFSET('Water Data'!$F$28,0,10*ROW('Water Data'!F185))="","",OFFSET('Water Data'!$F$28,0,10*ROW('Water Data'!F185)))</f>
        <v/>
      </c>
      <c r="CA191" s="392" t="str">
        <f ca="1">+IF(OFFSET('Water Data'!$F$29,0,10*ROW('Water Data'!F185))="","",OFFSET('Water Data'!$F$29,0,10*ROW('Water Data'!F185)))</f>
        <v/>
      </c>
      <c r="CB191" s="392" t="str">
        <f ca="1">+IF(OFFSET('Water Data'!$G$27,0,10*ROW('Water Data'!G185))="","",OFFSET('Water Data'!$G$27,0,10*ROW('Water Data'!G185)))</f>
        <v/>
      </c>
      <c r="CC191" s="392" t="str">
        <f ca="1">+IF(OFFSET('Water Data'!$G$28,0,10*ROW('Water Data'!G185))="","",OFFSET('Water Data'!$G$28,0,10*ROW('Water Data'!G185)))</f>
        <v/>
      </c>
      <c r="CD191" s="392" t="str">
        <f ca="1">+IF(OFFSET('Water Data'!$G$29,0,10*ROW('Water Data'!G185))="","",OFFSET('Water Data'!$G$29,0,10*ROW('Water Data'!G185)))</f>
        <v/>
      </c>
      <c r="CE191" s="392" t="str">
        <f ca="1">+IF(OFFSET('Water Data'!$H$27,0,10*ROW('Water Data'!H185))="","",OFFSET('Water Data'!$H$27,0,10*ROW('Water Data'!H185)))</f>
        <v/>
      </c>
      <c r="CF191" s="392" t="str">
        <f ca="1">+IF(OFFSET('Water Data'!$H$28,0,10*ROW('Water Data'!H185))="","",OFFSET('Water Data'!$H$28,0,10*ROW('Water Data'!H185)))</f>
        <v/>
      </c>
      <c r="CG191" s="392" t="str">
        <f ca="1">+IF(OFFSET('Water Data'!$H$29,0,10*ROW('Water Data'!H185))="","",OFFSET('Water Data'!$H$29,0,10*ROW('Water Data'!H185)))</f>
        <v/>
      </c>
      <c r="CH191" s="392" t="str">
        <f ca="1">+IF(OFFSET('Water Data'!$I$27,0,10*ROW('Water Data'!I185))="","",OFFSET('Water Data'!$I$27,0,10*ROW('Water Data'!I185)))</f>
        <v/>
      </c>
      <c r="CI191" s="392" t="str">
        <f ca="1">+IF(OFFSET('Water Data'!$I$28,0,10*ROW('Water Data'!I185))="","",OFFSET('Water Data'!$I$28,0,10*ROW('Water Data'!I185)))</f>
        <v/>
      </c>
      <c r="CJ191" s="392" t="str">
        <f ca="1">+IF(OFFSET('Water Data'!$I$29,0,10*ROW('Water Data'!I185))="","",OFFSET('Water Data'!$I$29,0,10*ROW('Water Data'!I185)))</f>
        <v/>
      </c>
      <c r="CK191" s="392" t="str">
        <f ca="1">+IF(OFFSET('Sanitation Data'!$D$28,0,10*ROW('Sanitation Data'!D185))="","",OFFSET('Sanitation Data'!$D$28,0,10*ROW('Sanitation Data'!D185)))</f>
        <v/>
      </c>
      <c r="CL191" s="392" t="str">
        <f ca="1">+IF(OFFSET('Sanitation Data'!$D$29,0,10*ROW('Sanitation Data'!D185))="","",OFFSET('Sanitation Data'!$D$29,0,10*ROW('Sanitation Data'!D185)))</f>
        <v/>
      </c>
      <c r="CM191" s="392" t="str">
        <f ca="1">+IF(OFFSET('Sanitation Data'!$D$30,0,10*ROW('Sanitation Data'!D185))="","",OFFSET('Sanitation Data'!$D$30,0,10*ROW('Sanitation Data'!D185)))</f>
        <v/>
      </c>
      <c r="CN191" s="392" t="str">
        <f ca="1">+IF(OFFSET('Sanitation Data'!$D$31,0,10*ROW('Sanitation Data'!D185))="","",OFFSET('Sanitation Data'!$D$31,0,10*ROW('Sanitation Data'!D185)))</f>
        <v/>
      </c>
      <c r="CO191" s="392" t="str">
        <f ca="1">+IF(OFFSET('Sanitation Data'!$D$32,0,10*ROW('Sanitation Data'!D185))="","",OFFSET('Sanitation Data'!$D$32,0,10*ROW('Sanitation Data'!D185)))</f>
        <v/>
      </c>
      <c r="CP191" s="392" t="str">
        <f ca="1">+IF(OFFSET('Sanitation Data'!$E$28,0,10*ROW('Sanitation Data'!E185))="","",OFFSET('Sanitation Data'!$E$28,0,10*ROW('Sanitation Data'!E185)))</f>
        <v/>
      </c>
      <c r="CQ191" s="392" t="str">
        <f ca="1">+IF(OFFSET('Sanitation Data'!$E$29,0,10*ROW('Sanitation Data'!E185))="","",OFFSET('Sanitation Data'!$E$29,0,10*ROW('Sanitation Data'!E185)))</f>
        <v/>
      </c>
      <c r="CR191" s="392" t="str">
        <f ca="1">+IF(OFFSET('Sanitation Data'!$E$30,0,10*ROW('Sanitation Data'!E185))="","",OFFSET('Sanitation Data'!$E$30,0,10*ROW('Sanitation Data'!E185)))</f>
        <v/>
      </c>
      <c r="CS191" s="392" t="str">
        <f ca="1">+IF(OFFSET('Sanitation Data'!$E$31,0,10*ROW('Sanitation Data'!E185))="","",OFFSET('Sanitation Data'!$E$31,0,10*ROW('Sanitation Data'!E185)))</f>
        <v/>
      </c>
      <c r="CT191" s="392" t="str">
        <f ca="1">+IF(OFFSET('Sanitation Data'!$E$32,0,10*ROW('Sanitation Data'!E185))="","",OFFSET('Sanitation Data'!$E$32,0,10*ROW('Sanitation Data'!E185)))</f>
        <v/>
      </c>
      <c r="CU191" s="392" t="str">
        <f ca="1">+IF(OFFSET('Sanitation Data'!$F$28,0,10*ROW('Sanitation Data'!F185))="","",OFFSET('Sanitation Data'!$F$28,0,10*ROW('Sanitation Data'!F185)))</f>
        <v/>
      </c>
      <c r="CV191" s="392" t="str">
        <f ca="1">+IF(OFFSET('Sanitation Data'!$F$29,0,10*ROW('Sanitation Data'!F185))="","",OFFSET('Sanitation Data'!$F$29,0,10*ROW('Sanitation Data'!F185)))</f>
        <v/>
      </c>
      <c r="CW191" s="392" t="str">
        <f ca="1">+IF(OFFSET('Sanitation Data'!$F$30,0,10*ROW('Sanitation Data'!F185))="","",OFFSET('Sanitation Data'!$F$30,0,10*ROW('Sanitation Data'!F185)))</f>
        <v/>
      </c>
      <c r="CX191" s="392" t="str">
        <f ca="1">+IF(OFFSET('Sanitation Data'!$F$31,0,10*ROW('Sanitation Data'!F185))="","",OFFSET('Sanitation Data'!$F$31,0,10*ROW('Sanitation Data'!F185)))</f>
        <v/>
      </c>
      <c r="CY191" s="392" t="str">
        <f ca="1">+IF(OFFSET('Sanitation Data'!$F$32,0,10*ROW('Sanitation Data'!F185))="","",OFFSET('Sanitation Data'!$F$32,0,10*ROW('Sanitation Data'!F185)))</f>
        <v/>
      </c>
      <c r="CZ191" s="392" t="str">
        <f ca="1">+IF(OFFSET('Sanitation Data'!$G$28,0,10*ROW('Sanitation Data'!G185))="","",OFFSET('Sanitation Data'!$G$28,0,10*ROW('Sanitation Data'!G185)))</f>
        <v/>
      </c>
      <c r="DA191" s="392" t="str">
        <f ca="1">+IF(OFFSET('Sanitation Data'!$G$29,0,10*ROW('Sanitation Data'!G185))="","",OFFSET('Sanitation Data'!$G$29,0,10*ROW('Sanitation Data'!G185)))</f>
        <v/>
      </c>
      <c r="DB191" s="392" t="str">
        <f ca="1">+IF(OFFSET('Sanitation Data'!$G$30,0,10*ROW('Sanitation Data'!G185))="","",OFFSET('Sanitation Data'!$G$30,0,10*ROW('Sanitation Data'!G185)))</f>
        <v/>
      </c>
      <c r="DC191" s="392" t="str">
        <f ca="1">+IF(OFFSET('Sanitation Data'!$G$31,0,10*ROW('Sanitation Data'!G185))="","",OFFSET('Sanitation Data'!$G$31,0,10*ROW('Sanitation Data'!G185)))</f>
        <v/>
      </c>
      <c r="DD191" s="392" t="str">
        <f ca="1">+IF(OFFSET('Sanitation Data'!$G$32,0,10*ROW('Sanitation Data'!G185))="","",OFFSET('Sanitation Data'!$G$32,0,10*ROW('Sanitation Data'!G185)))</f>
        <v/>
      </c>
      <c r="DE191" s="392" t="str">
        <f ca="1">+IF(OFFSET('Sanitation Data'!$H$28,0,10*ROW('Sanitation Data'!H185))="","",OFFSET('Sanitation Data'!$H$28,0,10*ROW('Sanitation Data'!H185)))</f>
        <v/>
      </c>
      <c r="DF191" s="392" t="str">
        <f ca="1">+IF(OFFSET('Sanitation Data'!$H$29,0,10*ROW('Sanitation Data'!H185))="","",OFFSET('Sanitation Data'!$H$29,0,10*ROW('Sanitation Data'!H185)))</f>
        <v/>
      </c>
      <c r="DG191" s="392" t="str">
        <f ca="1">+IF(OFFSET('Sanitation Data'!$H$30,0,10*ROW('Sanitation Data'!H185))="","",OFFSET('Sanitation Data'!$H$30,0,10*ROW('Sanitation Data'!H185)))</f>
        <v/>
      </c>
      <c r="DH191" s="392" t="str">
        <f ca="1">+IF(OFFSET('Sanitation Data'!$H$31,0,10*ROW('Sanitation Data'!H185))="","",OFFSET('Sanitation Data'!$H$31,0,10*ROW('Sanitation Data'!H185)))</f>
        <v/>
      </c>
      <c r="DI191" s="392" t="str">
        <f ca="1">+IF(OFFSET('Sanitation Data'!$H$32,0,10*ROW('Sanitation Data'!H185))="","",OFFSET('Sanitation Data'!$H$32,0,10*ROW('Sanitation Data'!H185)))</f>
        <v/>
      </c>
      <c r="DJ191" s="392" t="str">
        <f ca="1">+IF(OFFSET('Sanitation Data'!$I$28,0,10*ROW('Sanitation Data'!I185))="","",OFFSET('Sanitation Data'!$I$28,0,10*ROW('Sanitation Data'!I185)))</f>
        <v/>
      </c>
      <c r="DK191" s="392" t="str">
        <f ca="1">+IF(OFFSET('Sanitation Data'!$I$29,0,10*ROW('Sanitation Data'!I185))="","",OFFSET('Sanitation Data'!$I$29,0,10*ROW('Sanitation Data'!I185)))</f>
        <v/>
      </c>
      <c r="DL191" s="392" t="str">
        <f ca="1">+IF(OFFSET('Sanitation Data'!$I$30,0,10*ROW('Sanitation Data'!I185))="","",OFFSET('Sanitation Data'!$I$30,0,10*ROW('Sanitation Data'!I185)))</f>
        <v/>
      </c>
      <c r="DM191" s="392" t="str">
        <f ca="1">+IF(OFFSET('Sanitation Data'!$I$31,0,10*ROW('Sanitation Data'!I185))="","",OFFSET('Sanitation Data'!$I$31,0,10*ROW('Sanitation Data'!I185)))</f>
        <v/>
      </c>
      <c r="DN191" s="392" t="str">
        <f ca="1">+IF(OFFSET('Sanitation Data'!$I$32,0,10*ROW('Sanitation Data'!I185))="","",OFFSET('Sanitation Data'!$I$32,0,10*ROW('Sanitation Data'!I185)))</f>
        <v/>
      </c>
      <c r="DO191" s="392" t="str">
        <f ca="1">+IF(OFFSET('Hygiene Data'!$D$11,0,10*ROW('Hygiene Data'!D185))="","",OFFSET('Hygiene Data'!$D$11,0,10*ROW('Hygiene Data'!D185)))</f>
        <v/>
      </c>
      <c r="DP191" s="392" t="str">
        <f ca="1">+IF(OFFSET('Hygiene Data'!$D$12,0,10*ROW('Hygiene Data'!D185))="","",OFFSET('Hygiene Data'!$D$12,0,10*ROW('Hygiene Data'!D185)))</f>
        <v/>
      </c>
      <c r="DQ191" s="392" t="str">
        <f ca="1">+IF(OFFSET('Hygiene Data'!$D$13,0,10*ROW('Hygiene Data'!D185))="","",OFFSET('Hygiene Data'!$D$13,0,10*ROW('Hygiene Data'!D185)))</f>
        <v/>
      </c>
      <c r="DR191" s="392" t="str">
        <f ca="1">+IF(OFFSET('Hygiene Data'!$E$11,0,10*ROW('Hygiene Data'!E185))="","",OFFSET('Hygiene Data'!$E$11,0,10*ROW('Hygiene Data'!E185)))</f>
        <v/>
      </c>
      <c r="DS191" s="392" t="str">
        <f ca="1">+IF(OFFSET('Hygiene Data'!$E$12,0,10*ROW('Hygiene Data'!E185))="","",OFFSET('Hygiene Data'!$E$12,0,10*ROW('Hygiene Data'!E185)))</f>
        <v/>
      </c>
      <c r="DT191" s="392" t="str">
        <f ca="1">+IF(OFFSET('Hygiene Data'!$E$13,0,10*ROW('Hygiene Data'!E185))="","",OFFSET('Hygiene Data'!$E$13,0,10*ROW('Hygiene Data'!E185)))</f>
        <v/>
      </c>
      <c r="DU191" s="392" t="str">
        <f ca="1">+IF(OFFSET('Hygiene Data'!$F$11,0,10*ROW('Hygiene Data'!F185))="","",OFFSET('Hygiene Data'!$F$11,0,10*ROW('Hygiene Data'!F185)))</f>
        <v/>
      </c>
      <c r="DV191" s="392" t="str">
        <f ca="1">+IF(OFFSET('Hygiene Data'!$F$12,0,10*ROW('Hygiene Data'!F185))="","",OFFSET('Hygiene Data'!$F$12,0,10*ROW('Hygiene Data'!F185)))</f>
        <v/>
      </c>
      <c r="DW191" s="392" t="str">
        <f ca="1">+IF(OFFSET('Hygiene Data'!$F$13,0,10*ROW('Hygiene Data'!F185))="","",OFFSET('Hygiene Data'!$F$13,0,10*ROW('Hygiene Data'!F185)))</f>
        <v/>
      </c>
      <c r="DX191" s="392" t="str">
        <f ca="1">+IF(OFFSET('Hygiene Data'!$G$11,0,10*ROW('Hygiene Data'!G185))="","",OFFSET('Hygiene Data'!$G$11,0,10*ROW('Hygiene Data'!G185)))</f>
        <v/>
      </c>
      <c r="DY191" s="392" t="str">
        <f ca="1">+IF(OFFSET('Hygiene Data'!$G$12,0,10*ROW('Hygiene Data'!G185))="","",OFFSET('Hygiene Data'!$G$12,0,10*ROW('Hygiene Data'!G185)))</f>
        <v/>
      </c>
      <c r="DZ191" s="392" t="str">
        <f ca="1">+IF(OFFSET('Hygiene Data'!$G$13,0,10*ROW('Hygiene Data'!G185))="","",OFFSET('Hygiene Data'!$G$13,0,10*ROW('Hygiene Data'!G185)))</f>
        <v/>
      </c>
      <c r="EA191" s="392" t="str">
        <f ca="1">+IF(OFFSET('Hygiene Data'!$H$11,0,10*ROW('Hygiene Data'!H185))="","",OFFSET('Hygiene Data'!$H$11,0,10*ROW('Hygiene Data'!H185)))</f>
        <v/>
      </c>
      <c r="EB191" s="392" t="str">
        <f ca="1">+IF(OFFSET('Hygiene Data'!$H$12,0,10*ROW('Hygiene Data'!H185))="","",OFFSET('Hygiene Data'!$H$12,0,10*ROW('Hygiene Data'!H185)))</f>
        <v/>
      </c>
      <c r="EC191" s="392" t="str">
        <f ca="1">+IF(OFFSET('Hygiene Data'!$H$13,0,10*ROW('Hygiene Data'!H185))="","",OFFSET('Hygiene Data'!$H$13,0,10*ROW('Hygiene Data'!H185)))</f>
        <v/>
      </c>
      <c r="ED191" s="392" t="str">
        <f ca="1">+IF(OFFSET('Hygiene Data'!$I$11,0,10*ROW('Hygiene Data'!I185))="","",OFFSET('Hygiene Data'!$I$11,0,10*ROW('Hygiene Data'!I185)))</f>
        <v/>
      </c>
      <c r="EE191" s="392" t="str">
        <f ca="1">+IF(OFFSET('Hygiene Data'!$I$12,0,10*ROW('Hygiene Data'!I185))="","",OFFSET('Hygiene Data'!$I$12,0,10*ROW('Hygiene Data'!I185)))</f>
        <v/>
      </c>
      <c r="EF191" s="392" t="str">
        <f ca="1">+IF(OFFSET('Hygiene Data'!$I$13,0,10*ROW('Hygiene Data'!I185))="","",OFFSET('Hygiene Data'!$I$13,0,10*ROW('Hygiene Data'!I185)))</f>
        <v/>
      </c>
    </row>
    <row r="192" spans="1:136" x14ac:dyDescent="0.25">
      <c r="A192" s="501" t="str">
        <f ca="1">+IF(OFFSET('Water Data'!$B$2,0,10*ROW('Water Data'!E186))="","",OFFSET('Water Data'!$B$2,0,10*ROW('Water Data'!E186)))</f>
        <v/>
      </c>
      <c r="B192" s="50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8" t="str">
        <f t="shared" ca="1" si="2"/>
        <v/>
      </c>
      <c r="D192" s="52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2" t="str">
        <f ca="1">+IF(OFFSET('Water Data'!$D$27,0,10*ROW('Water Data'!D186))="","",OFFSET('Water Data'!$D$27,0,10*ROW('Water Data'!D186)))</f>
        <v/>
      </c>
      <c r="BT192" s="392" t="str">
        <f ca="1">+IF(OFFSET('Water Data'!$D$28,0,10*ROW('Water Data'!D186))="","",OFFSET('Water Data'!$D$28,0,10*ROW('Water Data'!D186)))</f>
        <v/>
      </c>
      <c r="BU192" s="392" t="str">
        <f ca="1">+IF(OFFSET('Water Data'!$D$29,0,10*ROW('Water Data'!D186))="","",OFFSET('Water Data'!$D$29,0,10*ROW('Water Data'!D186)))</f>
        <v/>
      </c>
      <c r="BV192" s="392" t="str">
        <f ca="1">+IF(OFFSET('Water Data'!$E$27,0,10*ROW('Water Data'!E186))="","",OFFSET('Water Data'!$E$27,0,10*ROW('Water Data'!E186)))</f>
        <v/>
      </c>
      <c r="BW192" s="392" t="str">
        <f ca="1">+IF(OFFSET('Water Data'!$E$28,0,10*ROW('Water Data'!E186))="","",OFFSET('Water Data'!$E$28,0,10*ROW('Water Data'!E186)))</f>
        <v/>
      </c>
      <c r="BX192" s="392" t="str">
        <f ca="1">+IF(OFFSET('Water Data'!$E$29,0,10*ROW('Water Data'!E186))="","",OFFSET('Water Data'!$E$29,0,10*ROW('Water Data'!E186)))</f>
        <v/>
      </c>
      <c r="BY192" s="392" t="str">
        <f ca="1">+IF(OFFSET('Water Data'!$F$27,0,10*ROW('Water Data'!F186))="","",OFFSET('Water Data'!$F$27,0,10*ROW('Water Data'!F186)))</f>
        <v/>
      </c>
      <c r="BZ192" s="392" t="str">
        <f ca="1">+IF(OFFSET('Water Data'!$F$28,0,10*ROW('Water Data'!F186))="","",OFFSET('Water Data'!$F$28,0,10*ROW('Water Data'!F186)))</f>
        <v/>
      </c>
      <c r="CA192" s="392" t="str">
        <f ca="1">+IF(OFFSET('Water Data'!$F$29,0,10*ROW('Water Data'!F186))="","",OFFSET('Water Data'!$F$29,0,10*ROW('Water Data'!F186)))</f>
        <v/>
      </c>
      <c r="CB192" s="392" t="str">
        <f ca="1">+IF(OFFSET('Water Data'!$G$27,0,10*ROW('Water Data'!G186))="","",OFFSET('Water Data'!$G$27,0,10*ROW('Water Data'!G186)))</f>
        <v/>
      </c>
      <c r="CC192" s="392" t="str">
        <f ca="1">+IF(OFFSET('Water Data'!$G$28,0,10*ROW('Water Data'!G186))="","",OFFSET('Water Data'!$G$28,0,10*ROW('Water Data'!G186)))</f>
        <v/>
      </c>
      <c r="CD192" s="392" t="str">
        <f ca="1">+IF(OFFSET('Water Data'!$G$29,0,10*ROW('Water Data'!G186))="","",OFFSET('Water Data'!$G$29,0,10*ROW('Water Data'!G186)))</f>
        <v/>
      </c>
      <c r="CE192" s="392" t="str">
        <f ca="1">+IF(OFFSET('Water Data'!$H$27,0,10*ROW('Water Data'!H186))="","",OFFSET('Water Data'!$H$27,0,10*ROW('Water Data'!H186)))</f>
        <v/>
      </c>
      <c r="CF192" s="392" t="str">
        <f ca="1">+IF(OFFSET('Water Data'!$H$28,0,10*ROW('Water Data'!H186))="","",OFFSET('Water Data'!$H$28,0,10*ROW('Water Data'!H186)))</f>
        <v/>
      </c>
      <c r="CG192" s="392" t="str">
        <f ca="1">+IF(OFFSET('Water Data'!$H$29,0,10*ROW('Water Data'!H186))="","",OFFSET('Water Data'!$H$29,0,10*ROW('Water Data'!H186)))</f>
        <v/>
      </c>
      <c r="CH192" s="392" t="str">
        <f ca="1">+IF(OFFSET('Water Data'!$I$27,0,10*ROW('Water Data'!I186))="","",OFFSET('Water Data'!$I$27,0,10*ROW('Water Data'!I186)))</f>
        <v/>
      </c>
      <c r="CI192" s="392" t="str">
        <f ca="1">+IF(OFFSET('Water Data'!$I$28,0,10*ROW('Water Data'!I186))="","",OFFSET('Water Data'!$I$28,0,10*ROW('Water Data'!I186)))</f>
        <v/>
      </c>
      <c r="CJ192" s="392" t="str">
        <f ca="1">+IF(OFFSET('Water Data'!$I$29,0,10*ROW('Water Data'!I186))="","",OFFSET('Water Data'!$I$29,0,10*ROW('Water Data'!I186)))</f>
        <v/>
      </c>
      <c r="CK192" s="392" t="str">
        <f ca="1">+IF(OFFSET('Sanitation Data'!$D$28,0,10*ROW('Sanitation Data'!D186))="","",OFFSET('Sanitation Data'!$D$28,0,10*ROW('Sanitation Data'!D186)))</f>
        <v/>
      </c>
      <c r="CL192" s="392" t="str">
        <f ca="1">+IF(OFFSET('Sanitation Data'!$D$29,0,10*ROW('Sanitation Data'!D186))="","",OFFSET('Sanitation Data'!$D$29,0,10*ROW('Sanitation Data'!D186)))</f>
        <v/>
      </c>
      <c r="CM192" s="392" t="str">
        <f ca="1">+IF(OFFSET('Sanitation Data'!$D$30,0,10*ROW('Sanitation Data'!D186))="","",OFFSET('Sanitation Data'!$D$30,0,10*ROW('Sanitation Data'!D186)))</f>
        <v/>
      </c>
      <c r="CN192" s="392" t="str">
        <f ca="1">+IF(OFFSET('Sanitation Data'!$D$31,0,10*ROW('Sanitation Data'!D186))="","",OFFSET('Sanitation Data'!$D$31,0,10*ROW('Sanitation Data'!D186)))</f>
        <v/>
      </c>
      <c r="CO192" s="392" t="str">
        <f ca="1">+IF(OFFSET('Sanitation Data'!$D$32,0,10*ROW('Sanitation Data'!D186))="","",OFFSET('Sanitation Data'!$D$32,0,10*ROW('Sanitation Data'!D186)))</f>
        <v/>
      </c>
      <c r="CP192" s="392" t="str">
        <f ca="1">+IF(OFFSET('Sanitation Data'!$E$28,0,10*ROW('Sanitation Data'!E186))="","",OFFSET('Sanitation Data'!$E$28,0,10*ROW('Sanitation Data'!E186)))</f>
        <v/>
      </c>
      <c r="CQ192" s="392" t="str">
        <f ca="1">+IF(OFFSET('Sanitation Data'!$E$29,0,10*ROW('Sanitation Data'!E186))="","",OFFSET('Sanitation Data'!$E$29,0,10*ROW('Sanitation Data'!E186)))</f>
        <v/>
      </c>
      <c r="CR192" s="392" t="str">
        <f ca="1">+IF(OFFSET('Sanitation Data'!$E$30,0,10*ROW('Sanitation Data'!E186))="","",OFFSET('Sanitation Data'!$E$30,0,10*ROW('Sanitation Data'!E186)))</f>
        <v/>
      </c>
      <c r="CS192" s="392" t="str">
        <f ca="1">+IF(OFFSET('Sanitation Data'!$E$31,0,10*ROW('Sanitation Data'!E186))="","",OFFSET('Sanitation Data'!$E$31,0,10*ROW('Sanitation Data'!E186)))</f>
        <v/>
      </c>
      <c r="CT192" s="392" t="str">
        <f ca="1">+IF(OFFSET('Sanitation Data'!$E$32,0,10*ROW('Sanitation Data'!E186))="","",OFFSET('Sanitation Data'!$E$32,0,10*ROW('Sanitation Data'!E186)))</f>
        <v/>
      </c>
      <c r="CU192" s="392" t="str">
        <f ca="1">+IF(OFFSET('Sanitation Data'!$F$28,0,10*ROW('Sanitation Data'!F186))="","",OFFSET('Sanitation Data'!$F$28,0,10*ROW('Sanitation Data'!F186)))</f>
        <v/>
      </c>
      <c r="CV192" s="392" t="str">
        <f ca="1">+IF(OFFSET('Sanitation Data'!$F$29,0,10*ROW('Sanitation Data'!F186))="","",OFFSET('Sanitation Data'!$F$29,0,10*ROW('Sanitation Data'!F186)))</f>
        <v/>
      </c>
      <c r="CW192" s="392" t="str">
        <f ca="1">+IF(OFFSET('Sanitation Data'!$F$30,0,10*ROW('Sanitation Data'!F186))="","",OFFSET('Sanitation Data'!$F$30,0,10*ROW('Sanitation Data'!F186)))</f>
        <v/>
      </c>
      <c r="CX192" s="392" t="str">
        <f ca="1">+IF(OFFSET('Sanitation Data'!$F$31,0,10*ROW('Sanitation Data'!F186))="","",OFFSET('Sanitation Data'!$F$31,0,10*ROW('Sanitation Data'!F186)))</f>
        <v/>
      </c>
      <c r="CY192" s="392" t="str">
        <f ca="1">+IF(OFFSET('Sanitation Data'!$F$32,0,10*ROW('Sanitation Data'!F186))="","",OFFSET('Sanitation Data'!$F$32,0,10*ROW('Sanitation Data'!F186)))</f>
        <v/>
      </c>
      <c r="CZ192" s="392" t="str">
        <f ca="1">+IF(OFFSET('Sanitation Data'!$G$28,0,10*ROW('Sanitation Data'!G186))="","",OFFSET('Sanitation Data'!$G$28,0,10*ROW('Sanitation Data'!G186)))</f>
        <v/>
      </c>
      <c r="DA192" s="392" t="str">
        <f ca="1">+IF(OFFSET('Sanitation Data'!$G$29,0,10*ROW('Sanitation Data'!G186))="","",OFFSET('Sanitation Data'!$G$29,0,10*ROW('Sanitation Data'!G186)))</f>
        <v/>
      </c>
      <c r="DB192" s="392" t="str">
        <f ca="1">+IF(OFFSET('Sanitation Data'!$G$30,0,10*ROW('Sanitation Data'!G186))="","",OFFSET('Sanitation Data'!$G$30,0,10*ROW('Sanitation Data'!G186)))</f>
        <v/>
      </c>
      <c r="DC192" s="392" t="str">
        <f ca="1">+IF(OFFSET('Sanitation Data'!$G$31,0,10*ROW('Sanitation Data'!G186))="","",OFFSET('Sanitation Data'!$G$31,0,10*ROW('Sanitation Data'!G186)))</f>
        <v/>
      </c>
      <c r="DD192" s="392" t="str">
        <f ca="1">+IF(OFFSET('Sanitation Data'!$G$32,0,10*ROW('Sanitation Data'!G186))="","",OFFSET('Sanitation Data'!$G$32,0,10*ROW('Sanitation Data'!G186)))</f>
        <v/>
      </c>
      <c r="DE192" s="392" t="str">
        <f ca="1">+IF(OFFSET('Sanitation Data'!$H$28,0,10*ROW('Sanitation Data'!H186))="","",OFFSET('Sanitation Data'!$H$28,0,10*ROW('Sanitation Data'!H186)))</f>
        <v/>
      </c>
      <c r="DF192" s="392" t="str">
        <f ca="1">+IF(OFFSET('Sanitation Data'!$H$29,0,10*ROW('Sanitation Data'!H186))="","",OFFSET('Sanitation Data'!$H$29,0,10*ROW('Sanitation Data'!H186)))</f>
        <v/>
      </c>
      <c r="DG192" s="392" t="str">
        <f ca="1">+IF(OFFSET('Sanitation Data'!$H$30,0,10*ROW('Sanitation Data'!H186))="","",OFFSET('Sanitation Data'!$H$30,0,10*ROW('Sanitation Data'!H186)))</f>
        <v/>
      </c>
      <c r="DH192" s="392" t="str">
        <f ca="1">+IF(OFFSET('Sanitation Data'!$H$31,0,10*ROW('Sanitation Data'!H186))="","",OFFSET('Sanitation Data'!$H$31,0,10*ROW('Sanitation Data'!H186)))</f>
        <v/>
      </c>
      <c r="DI192" s="392" t="str">
        <f ca="1">+IF(OFFSET('Sanitation Data'!$H$32,0,10*ROW('Sanitation Data'!H186))="","",OFFSET('Sanitation Data'!$H$32,0,10*ROW('Sanitation Data'!H186)))</f>
        <v/>
      </c>
      <c r="DJ192" s="392" t="str">
        <f ca="1">+IF(OFFSET('Sanitation Data'!$I$28,0,10*ROW('Sanitation Data'!I186))="","",OFFSET('Sanitation Data'!$I$28,0,10*ROW('Sanitation Data'!I186)))</f>
        <v/>
      </c>
      <c r="DK192" s="392" t="str">
        <f ca="1">+IF(OFFSET('Sanitation Data'!$I$29,0,10*ROW('Sanitation Data'!I186))="","",OFFSET('Sanitation Data'!$I$29,0,10*ROW('Sanitation Data'!I186)))</f>
        <v/>
      </c>
      <c r="DL192" s="392" t="str">
        <f ca="1">+IF(OFFSET('Sanitation Data'!$I$30,0,10*ROW('Sanitation Data'!I186))="","",OFFSET('Sanitation Data'!$I$30,0,10*ROW('Sanitation Data'!I186)))</f>
        <v/>
      </c>
      <c r="DM192" s="392" t="str">
        <f ca="1">+IF(OFFSET('Sanitation Data'!$I$31,0,10*ROW('Sanitation Data'!I186))="","",OFFSET('Sanitation Data'!$I$31,0,10*ROW('Sanitation Data'!I186)))</f>
        <v/>
      </c>
      <c r="DN192" s="392" t="str">
        <f ca="1">+IF(OFFSET('Sanitation Data'!$I$32,0,10*ROW('Sanitation Data'!I186))="","",OFFSET('Sanitation Data'!$I$32,0,10*ROW('Sanitation Data'!I186)))</f>
        <v/>
      </c>
      <c r="DO192" s="392" t="str">
        <f ca="1">+IF(OFFSET('Hygiene Data'!$D$11,0,10*ROW('Hygiene Data'!D186))="","",OFFSET('Hygiene Data'!$D$11,0,10*ROW('Hygiene Data'!D186)))</f>
        <v/>
      </c>
      <c r="DP192" s="392" t="str">
        <f ca="1">+IF(OFFSET('Hygiene Data'!$D$12,0,10*ROW('Hygiene Data'!D186))="","",OFFSET('Hygiene Data'!$D$12,0,10*ROW('Hygiene Data'!D186)))</f>
        <v/>
      </c>
      <c r="DQ192" s="392" t="str">
        <f ca="1">+IF(OFFSET('Hygiene Data'!$D$13,0,10*ROW('Hygiene Data'!D186))="","",OFFSET('Hygiene Data'!$D$13,0,10*ROW('Hygiene Data'!D186)))</f>
        <v/>
      </c>
      <c r="DR192" s="392" t="str">
        <f ca="1">+IF(OFFSET('Hygiene Data'!$E$11,0,10*ROW('Hygiene Data'!E186))="","",OFFSET('Hygiene Data'!$E$11,0,10*ROW('Hygiene Data'!E186)))</f>
        <v/>
      </c>
      <c r="DS192" s="392" t="str">
        <f ca="1">+IF(OFFSET('Hygiene Data'!$E$12,0,10*ROW('Hygiene Data'!E186))="","",OFFSET('Hygiene Data'!$E$12,0,10*ROW('Hygiene Data'!E186)))</f>
        <v/>
      </c>
      <c r="DT192" s="392" t="str">
        <f ca="1">+IF(OFFSET('Hygiene Data'!$E$13,0,10*ROW('Hygiene Data'!E186))="","",OFFSET('Hygiene Data'!$E$13,0,10*ROW('Hygiene Data'!E186)))</f>
        <v/>
      </c>
      <c r="DU192" s="392" t="str">
        <f ca="1">+IF(OFFSET('Hygiene Data'!$F$11,0,10*ROW('Hygiene Data'!F186))="","",OFFSET('Hygiene Data'!$F$11,0,10*ROW('Hygiene Data'!F186)))</f>
        <v/>
      </c>
      <c r="DV192" s="392" t="str">
        <f ca="1">+IF(OFFSET('Hygiene Data'!$F$12,0,10*ROW('Hygiene Data'!F186))="","",OFFSET('Hygiene Data'!$F$12,0,10*ROW('Hygiene Data'!F186)))</f>
        <v/>
      </c>
      <c r="DW192" s="392" t="str">
        <f ca="1">+IF(OFFSET('Hygiene Data'!$F$13,0,10*ROW('Hygiene Data'!F186))="","",OFFSET('Hygiene Data'!$F$13,0,10*ROW('Hygiene Data'!F186)))</f>
        <v/>
      </c>
      <c r="DX192" s="392" t="str">
        <f ca="1">+IF(OFFSET('Hygiene Data'!$G$11,0,10*ROW('Hygiene Data'!G186))="","",OFFSET('Hygiene Data'!$G$11,0,10*ROW('Hygiene Data'!G186)))</f>
        <v/>
      </c>
      <c r="DY192" s="392" t="str">
        <f ca="1">+IF(OFFSET('Hygiene Data'!$G$12,0,10*ROW('Hygiene Data'!G186))="","",OFFSET('Hygiene Data'!$G$12,0,10*ROW('Hygiene Data'!G186)))</f>
        <v/>
      </c>
      <c r="DZ192" s="392" t="str">
        <f ca="1">+IF(OFFSET('Hygiene Data'!$G$13,0,10*ROW('Hygiene Data'!G186))="","",OFFSET('Hygiene Data'!$G$13,0,10*ROW('Hygiene Data'!G186)))</f>
        <v/>
      </c>
      <c r="EA192" s="392" t="str">
        <f ca="1">+IF(OFFSET('Hygiene Data'!$H$11,0,10*ROW('Hygiene Data'!H186))="","",OFFSET('Hygiene Data'!$H$11,0,10*ROW('Hygiene Data'!H186)))</f>
        <v/>
      </c>
      <c r="EB192" s="392" t="str">
        <f ca="1">+IF(OFFSET('Hygiene Data'!$H$12,0,10*ROW('Hygiene Data'!H186))="","",OFFSET('Hygiene Data'!$H$12,0,10*ROW('Hygiene Data'!H186)))</f>
        <v/>
      </c>
      <c r="EC192" s="392" t="str">
        <f ca="1">+IF(OFFSET('Hygiene Data'!$H$13,0,10*ROW('Hygiene Data'!H186))="","",OFFSET('Hygiene Data'!$H$13,0,10*ROW('Hygiene Data'!H186)))</f>
        <v/>
      </c>
      <c r="ED192" s="392" t="str">
        <f ca="1">+IF(OFFSET('Hygiene Data'!$I$11,0,10*ROW('Hygiene Data'!I186))="","",OFFSET('Hygiene Data'!$I$11,0,10*ROW('Hygiene Data'!I186)))</f>
        <v/>
      </c>
      <c r="EE192" s="392" t="str">
        <f ca="1">+IF(OFFSET('Hygiene Data'!$I$12,0,10*ROW('Hygiene Data'!I186))="","",OFFSET('Hygiene Data'!$I$12,0,10*ROW('Hygiene Data'!I186)))</f>
        <v/>
      </c>
      <c r="EF192" s="392" t="str">
        <f ca="1">+IF(OFFSET('Hygiene Data'!$I$13,0,10*ROW('Hygiene Data'!I186))="","",OFFSET('Hygiene Data'!$I$13,0,10*ROW('Hygiene Data'!I186)))</f>
        <v/>
      </c>
    </row>
    <row r="193" spans="1:136" x14ac:dyDescent="0.25">
      <c r="A193" s="501" t="str">
        <f ca="1">+IF(OFFSET('Water Data'!$B$2,0,10*ROW('Water Data'!E187))="","",OFFSET('Water Data'!$B$2,0,10*ROW('Water Data'!E187)))</f>
        <v/>
      </c>
      <c r="B193" s="50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8" t="str">
        <f t="shared" ca="1" si="2"/>
        <v/>
      </c>
      <c r="D193" s="52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2" t="str">
        <f ca="1">+IF(OFFSET('Water Data'!$D$27,0,10*ROW('Water Data'!D187))="","",OFFSET('Water Data'!$D$27,0,10*ROW('Water Data'!D187)))</f>
        <v/>
      </c>
      <c r="BT193" s="392" t="str">
        <f ca="1">+IF(OFFSET('Water Data'!$D$28,0,10*ROW('Water Data'!D187))="","",OFFSET('Water Data'!$D$28,0,10*ROW('Water Data'!D187)))</f>
        <v/>
      </c>
      <c r="BU193" s="392" t="str">
        <f ca="1">+IF(OFFSET('Water Data'!$D$29,0,10*ROW('Water Data'!D187))="","",OFFSET('Water Data'!$D$29,0,10*ROW('Water Data'!D187)))</f>
        <v/>
      </c>
      <c r="BV193" s="392" t="str">
        <f ca="1">+IF(OFFSET('Water Data'!$E$27,0,10*ROW('Water Data'!E187))="","",OFFSET('Water Data'!$E$27,0,10*ROW('Water Data'!E187)))</f>
        <v/>
      </c>
      <c r="BW193" s="392" t="str">
        <f ca="1">+IF(OFFSET('Water Data'!$E$28,0,10*ROW('Water Data'!E187))="","",OFFSET('Water Data'!$E$28,0,10*ROW('Water Data'!E187)))</f>
        <v/>
      </c>
      <c r="BX193" s="392" t="str">
        <f ca="1">+IF(OFFSET('Water Data'!$E$29,0,10*ROW('Water Data'!E187))="","",OFFSET('Water Data'!$E$29,0,10*ROW('Water Data'!E187)))</f>
        <v/>
      </c>
      <c r="BY193" s="392" t="str">
        <f ca="1">+IF(OFFSET('Water Data'!$F$27,0,10*ROW('Water Data'!F187))="","",OFFSET('Water Data'!$F$27,0,10*ROW('Water Data'!F187)))</f>
        <v/>
      </c>
      <c r="BZ193" s="392" t="str">
        <f ca="1">+IF(OFFSET('Water Data'!$F$28,0,10*ROW('Water Data'!F187))="","",OFFSET('Water Data'!$F$28,0,10*ROW('Water Data'!F187)))</f>
        <v/>
      </c>
      <c r="CA193" s="392" t="str">
        <f ca="1">+IF(OFFSET('Water Data'!$F$29,0,10*ROW('Water Data'!F187))="","",OFFSET('Water Data'!$F$29,0,10*ROW('Water Data'!F187)))</f>
        <v/>
      </c>
      <c r="CB193" s="392" t="str">
        <f ca="1">+IF(OFFSET('Water Data'!$G$27,0,10*ROW('Water Data'!G187))="","",OFFSET('Water Data'!$G$27,0,10*ROW('Water Data'!G187)))</f>
        <v/>
      </c>
      <c r="CC193" s="392" t="str">
        <f ca="1">+IF(OFFSET('Water Data'!$G$28,0,10*ROW('Water Data'!G187))="","",OFFSET('Water Data'!$G$28,0,10*ROW('Water Data'!G187)))</f>
        <v/>
      </c>
      <c r="CD193" s="392" t="str">
        <f ca="1">+IF(OFFSET('Water Data'!$G$29,0,10*ROW('Water Data'!G187))="","",OFFSET('Water Data'!$G$29,0,10*ROW('Water Data'!G187)))</f>
        <v/>
      </c>
      <c r="CE193" s="392" t="str">
        <f ca="1">+IF(OFFSET('Water Data'!$H$27,0,10*ROW('Water Data'!H187))="","",OFFSET('Water Data'!$H$27,0,10*ROW('Water Data'!H187)))</f>
        <v/>
      </c>
      <c r="CF193" s="392" t="str">
        <f ca="1">+IF(OFFSET('Water Data'!$H$28,0,10*ROW('Water Data'!H187))="","",OFFSET('Water Data'!$H$28,0,10*ROW('Water Data'!H187)))</f>
        <v/>
      </c>
      <c r="CG193" s="392" t="str">
        <f ca="1">+IF(OFFSET('Water Data'!$H$29,0,10*ROW('Water Data'!H187))="","",OFFSET('Water Data'!$H$29,0,10*ROW('Water Data'!H187)))</f>
        <v/>
      </c>
      <c r="CH193" s="392" t="str">
        <f ca="1">+IF(OFFSET('Water Data'!$I$27,0,10*ROW('Water Data'!I187))="","",OFFSET('Water Data'!$I$27,0,10*ROW('Water Data'!I187)))</f>
        <v/>
      </c>
      <c r="CI193" s="392" t="str">
        <f ca="1">+IF(OFFSET('Water Data'!$I$28,0,10*ROW('Water Data'!I187))="","",OFFSET('Water Data'!$I$28,0,10*ROW('Water Data'!I187)))</f>
        <v/>
      </c>
      <c r="CJ193" s="392" t="str">
        <f ca="1">+IF(OFFSET('Water Data'!$I$29,0,10*ROW('Water Data'!I187))="","",OFFSET('Water Data'!$I$29,0,10*ROW('Water Data'!I187)))</f>
        <v/>
      </c>
      <c r="CK193" s="392" t="str">
        <f ca="1">+IF(OFFSET('Sanitation Data'!$D$28,0,10*ROW('Sanitation Data'!D187))="","",OFFSET('Sanitation Data'!$D$28,0,10*ROW('Sanitation Data'!D187)))</f>
        <v/>
      </c>
      <c r="CL193" s="392" t="str">
        <f ca="1">+IF(OFFSET('Sanitation Data'!$D$29,0,10*ROW('Sanitation Data'!D187))="","",OFFSET('Sanitation Data'!$D$29,0,10*ROW('Sanitation Data'!D187)))</f>
        <v/>
      </c>
      <c r="CM193" s="392" t="str">
        <f ca="1">+IF(OFFSET('Sanitation Data'!$D$30,0,10*ROW('Sanitation Data'!D187))="","",OFFSET('Sanitation Data'!$D$30,0,10*ROW('Sanitation Data'!D187)))</f>
        <v/>
      </c>
      <c r="CN193" s="392" t="str">
        <f ca="1">+IF(OFFSET('Sanitation Data'!$D$31,0,10*ROW('Sanitation Data'!D187))="","",OFFSET('Sanitation Data'!$D$31,0,10*ROW('Sanitation Data'!D187)))</f>
        <v/>
      </c>
      <c r="CO193" s="392" t="str">
        <f ca="1">+IF(OFFSET('Sanitation Data'!$D$32,0,10*ROW('Sanitation Data'!D187))="","",OFFSET('Sanitation Data'!$D$32,0,10*ROW('Sanitation Data'!D187)))</f>
        <v/>
      </c>
      <c r="CP193" s="392" t="str">
        <f ca="1">+IF(OFFSET('Sanitation Data'!$E$28,0,10*ROW('Sanitation Data'!E187))="","",OFFSET('Sanitation Data'!$E$28,0,10*ROW('Sanitation Data'!E187)))</f>
        <v/>
      </c>
      <c r="CQ193" s="392" t="str">
        <f ca="1">+IF(OFFSET('Sanitation Data'!$E$29,0,10*ROW('Sanitation Data'!E187))="","",OFFSET('Sanitation Data'!$E$29,0,10*ROW('Sanitation Data'!E187)))</f>
        <v/>
      </c>
      <c r="CR193" s="392" t="str">
        <f ca="1">+IF(OFFSET('Sanitation Data'!$E$30,0,10*ROW('Sanitation Data'!E187))="","",OFFSET('Sanitation Data'!$E$30,0,10*ROW('Sanitation Data'!E187)))</f>
        <v/>
      </c>
      <c r="CS193" s="392" t="str">
        <f ca="1">+IF(OFFSET('Sanitation Data'!$E$31,0,10*ROW('Sanitation Data'!E187))="","",OFFSET('Sanitation Data'!$E$31,0,10*ROW('Sanitation Data'!E187)))</f>
        <v/>
      </c>
      <c r="CT193" s="392" t="str">
        <f ca="1">+IF(OFFSET('Sanitation Data'!$E$32,0,10*ROW('Sanitation Data'!E187))="","",OFFSET('Sanitation Data'!$E$32,0,10*ROW('Sanitation Data'!E187)))</f>
        <v/>
      </c>
      <c r="CU193" s="392" t="str">
        <f ca="1">+IF(OFFSET('Sanitation Data'!$F$28,0,10*ROW('Sanitation Data'!F187))="","",OFFSET('Sanitation Data'!$F$28,0,10*ROW('Sanitation Data'!F187)))</f>
        <v/>
      </c>
      <c r="CV193" s="392" t="str">
        <f ca="1">+IF(OFFSET('Sanitation Data'!$F$29,0,10*ROW('Sanitation Data'!F187))="","",OFFSET('Sanitation Data'!$F$29,0,10*ROW('Sanitation Data'!F187)))</f>
        <v/>
      </c>
      <c r="CW193" s="392" t="str">
        <f ca="1">+IF(OFFSET('Sanitation Data'!$F$30,0,10*ROW('Sanitation Data'!F187))="","",OFFSET('Sanitation Data'!$F$30,0,10*ROW('Sanitation Data'!F187)))</f>
        <v/>
      </c>
      <c r="CX193" s="392" t="str">
        <f ca="1">+IF(OFFSET('Sanitation Data'!$F$31,0,10*ROW('Sanitation Data'!F187))="","",OFFSET('Sanitation Data'!$F$31,0,10*ROW('Sanitation Data'!F187)))</f>
        <v/>
      </c>
      <c r="CY193" s="392" t="str">
        <f ca="1">+IF(OFFSET('Sanitation Data'!$F$32,0,10*ROW('Sanitation Data'!F187))="","",OFFSET('Sanitation Data'!$F$32,0,10*ROW('Sanitation Data'!F187)))</f>
        <v/>
      </c>
      <c r="CZ193" s="392" t="str">
        <f ca="1">+IF(OFFSET('Sanitation Data'!$G$28,0,10*ROW('Sanitation Data'!G187))="","",OFFSET('Sanitation Data'!$G$28,0,10*ROW('Sanitation Data'!G187)))</f>
        <v/>
      </c>
      <c r="DA193" s="392" t="str">
        <f ca="1">+IF(OFFSET('Sanitation Data'!$G$29,0,10*ROW('Sanitation Data'!G187))="","",OFFSET('Sanitation Data'!$G$29,0,10*ROW('Sanitation Data'!G187)))</f>
        <v/>
      </c>
      <c r="DB193" s="392" t="str">
        <f ca="1">+IF(OFFSET('Sanitation Data'!$G$30,0,10*ROW('Sanitation Data'!G187))="","",OFFSET('Sanitation Data'!$G$30,0,10*ROW('Sanitation Data'!G187)))</f>
        <v/>
      </c>
      <c r="DC193" s="392" t="str">
        <f ca="1">+IF(OFFSET('Sanitation Data'!$G$31,0,10*ROW('Sanitation Data'!G187))="","",OFFSET('Sanitation Data'!$G$31,0,10*ROW('Sanitation Data'!G187)))</f>
        <v/>
      </c>
      <c r="DD193" s="392" t="str">
        <f ca="1">+IF(OFFSET('Sanitation Data'!$G$32,0,10*ROW('Sanitation Data'!G187))="","",OFFSET('Sanitation Data'!$G$32,0,10*ROW('Sanitation Data'!G187)))</f>
        <v/>
      </c>
      <c r="DE193" s="392" t="str">
        <f ca="1">+IF(OFFSET('Sanitation Data'!$H$28,0,10*ROW('Sanitation Data'!H187))="","",OFFSET('Sanitation Data'!$H$28,0,10*ROW('Sanitation Data'!H187)))</f>
        <v/>
      </c>
      <c r="DF193" s="392" t="str">
        <f ca="1">+IF(OFFSET('Sanitation Data'!$H$29,0,10*ROW('Sanitation Data'!H187))="","",OFFSET('Sanitation Data'!$H$29,0,10*ROW('Sanitation Data'!H187)))</f>
        <v/>
      </c>
      <c r="DG193" s="392" t="str">
        <f ca="1">+IF(OFFSET('Sanitation Data'!$H$30,0,10*ROW('Sanitation Data'!H187))="","",OFFSET('Sanitation Data'!$H$30,0,10*ROW('Sanitation Data'!H187)))</f>
        <v/>
      </c>
      <c r="DH193" s="392" t="str">
        <f ca="1">+IF(OFFSET('Sanitation Data'!$H$31,0,10*ROW('Sanitation Data'!H187))="","",OFFSET('Sanitation Data'!$H$31,0,10*ROW('Sanitation Data'!H187)))</f>
        <v/>
      </c>
      <c r="DI193" s="392" t="str">
        <f ca="1">+IF(OFFSET('Sanitation Data'!$H$32,0,10*ROW('Sanitation Data'!H187))="","",OFFSET('Sanitation Data'!$H$32,0,10*ROW('Sanitation Data'!H187)))</f>
        <v/>
      </c>
      <c r="DJ193" s="392" t="str">
        <f ca="1">+IF(OFFSET('Sanitation Data'!$I$28,0,10*ROW('Sanitation Data'!I187))="","",OFFSET('Sanitation Data'!$I$28,0,10*ROW('Sanitation Data'!I187)))</f>
        <v/>
      </c>
      <c r="DK193" s="392" t="str">
        <f ca="1">+IF(OFFSET('Sanitation Data'!$I$29,0,10*ROW('Sanitation Data'!I187))="","",OFFSET('Sanitation Data'!$I$29,0,10*ROW('Sanitation Data'!I187)))</f>
        <v/>
      </c>
      <c r="DL193" s="392" t="str">
        <f ca="1">+IF(OFFSET('Sanitation Data'!$I$30,0,10*ROW('Sanitation Data'!I187))="","",OFFSET('Sanitation Data'!$I$30,0,10*ROW('Sanitation Data'!I187)))</f>
        <v/>
      </c>
      <c r="DM193" s="392" t="str">
        <f ca="1">+IF(OFFSET('Sanitation Data'!$I$31,0,10*ROW('Sanitation Data'!I187))="","",OFFSET('Sanitation Data'!$I$31,0,10*ROW('Sanitation Data'!I187)))</f>
        <v/>
      </c>
      <c r="DN193" s="392" t="str">
        <f ca="1">+IF(OFFSET('Sanitation Data'!$I$32,0,10*ROW('Sanitation Data'!I187))="","",OFFSET('Sanitation Data'!$I$32,0,10*ROW('Sanitation Data'!I187)))</f>
        <v/>
      </c>
      <c r="DO193" s="392" t="str">
        <f ca="1">+IF(OFFSET('Hygiene Data'!$D$11,0,10*ROW('Hygiene Data'!D187))="","",OFFSET('Hygiene Data'!$D$11,0,10*ROW('Hygiene Data'!D187)))</f>
        <v/>
      </c>
      <c r="DP193" s="392" t="str">
        <f ca="1">+IF(OFFSET('Hygiene Data'!$D$12,0,10*ROW('Hygiene Data'!D187))="","",OFFSET('Hygiene Data'!$D$12,0,10*ROW('Hygiene Data'!D187)))</f>
        <v/>
      </c>
      <c r="DQ193" s="392" t="str">
        <f ca="1">+IF(OFFSET('Hygiene Data'!$D$13,0,10*ROW('Hygiene Data'!D187))="","",OFFSET('Hygiene Data'!$D$13,0,10*ROW('Hygiene Data'!D187)))</f>
        <v/>
      </c>
      <c r="DR193" s="392" t="str">
        <f ca="1">+IF(OFFSET('Hygiene Data'!$E$11,0,10*ROW('Hygiene Data'!E187))="","",OFFSET('Hygiene Data'!$E$11,0,10*ROW('Hygiene Data'!E187)))</f>
        <v/>
      </c>
      <c r="DS193" s="392" t="str">
        <f ca="1">+IF(OFFSET('Hygiene Data'!$E$12,0,10*ROW('Hygiene Data'!E187))="","",OFFSET('Hygiene Data'!$E$12,0,10*ROW('Hygiene Data'!E187)))</f>
        <v/>
      </c>
      <c r="DT193" s="392" t="str">
        <f ca="1">+IF(OFFSET('Hygiene Data'!$E$13,0,10*ROW('Hygiene Data'!E187))="","",OFFSET('Hygiene Data'!$E$13,0,10*ROW('Hygiene Data'!E187)))</f>
        <v/>
      </c>
      <c r="DU193" s="392" t="str">
        <f ca="1">+IF(OFFSET('Hygiene Data'!$F$11,0,10*ROW('Hygiene Data'!F187))="","",OFFSET('Hygiene Data'!$F$11,0,10*ROW('Hygiene Data'!F187)))</f>
        <v/>
      </c>
      <c r="DV193" s="392" t="str">
        <f ca="1">+IF(OFFSET('Hygiene Data'!$F$12,0,10*ROW('Hygiene Data'!F187))="","",OFFSET('Hygiene Data'!$F$12,0,10*ROW('Hygiene Data'!F187)))</f>
        <v/>
      </c>
      <c r="DW193" s="392" t="str">
        <f ca="1">+IF(OFFSET('Hygiene Data'!$F$13,0,10*ROW('Hygiene Data'!F187))="","",OFFSET('Hygiene Data'!$F$13,0,10*ROW('Hygiene Data'!F187)))</f>
        <v/>
      </c>
      <c r="DX193" s="392" t="str">
        <f ca="1">+IF(OFFSET('Hygiene Data'!$G$11,0,10*ROW('Hygiene Data'!G187))="","",OFFSET('Hygiene Data'!$G$11,0,10*ROW('Hygiene Data'!G187)))</f>
        <v/>
      </c>
      <c r="DY193" s="392" t="str">
        <f ca="1">+IF(OFFSET('Hygiene Data'!$G$12,0,10*ROW('Hygiene Data'!G187))="","",OFFSET('Hygiene Data'!$G$12,0,10*ROW('Hygiene Data'!G187)))</f>
        <v/>
      </c>
      <c r="DZ193" s="392" t="str">
        <f ca="1">+IF(OFFSET('Hygiene Data'!$G$13,0,10*ROW('Hygiene Data'!G187))="","",OFFSET('Hygiene Data'!$G$13,0,10*ROW('Hygiene Data'!G187)))</f>
        <v/>
      </c>
      <c r="EA193" s="392" t="str">
        <f ca="1">+IF(OFFSET('Hygiene Data'!$H$11,0,10*ROW('Hygiene Data'!H187))="","",OFFSET('Hygiene Data'!$H$11,0,10*ROW('Hygiene Data'!H187)))</f>
        <v/>
      </c>
      <c r="EB193" s="392" t="str">
        <f ca="1">+IF(OFFSET('Hygiene Data'!$H$12,0,10*ROW('Hygiene Data'!H187))="","",OFFSET('Hygiene Data'!$H$12,0,10*ROW('Hygiene Data'!H187)))</f>
        <v/>
      </c>
      <c r="EC193" s="392" t="str">
        <f ca="1">+IF(OFFSET('Hygiene Data'!$H$13,0,10*ROW('Hygiene Data'!H187))="","",OFFSET('Hygiene Data'!$H$13,0,10*ROW('Hygiene Data'!H187)))</f>
        <v/>
      </c>
      <c r="ED193" s="392" t="str">
        <f ca="1">+IF(OFFSET('Hygiene Data'!$I$11,0,10*ROW('Hygiene Data'!I187))="","",OFFSET('Hygiene Data'!$I$11,0,10*ROW('Hygiene Data'!I187)))</f>
        <v/>
      </c>
      <c r="EE193" s="392" t="str">
        <f ca="1">+IF(OFFSET('Hygiene Data'!$I$12,0,10*ROW('Hygiene Data'!I187))="","",OFFSET('Hygiene Data'!$I$12,0,10*ROW('Hygiene Data'!I187)))</f>
        <v/>
      </c>
      <c r="EF193" s="392" t="str">
        <f ca="1">+IF(OFFSET('Hygiene Data'!$I$13,0,10*ROW('Hygiene Data'!I187))="","",OFFSET('Hygiene Data'!$I$13,0,10*ROW('Hygiene Data'!I187)))</f>
        <v/>
      </c>
    </row>
    <row r="194" spans="1:136" x14ac:dyDescent="0.25">
      <c r="A194" s="501" t="str">
        <f ca="1">+IF(OFFSET('Water Data'!$B$2,0,10*ROW('Water Data'!E188))="","",OFFSET('Water Data'!$B$2,0,10*ROW('Water Data'!E188)))</f>
        <v/>
      </c>
      <c r="B194" s="50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8" t="str">
        <f t="shared" ca="1" si="2"/>
        <v/>
      </c>
      <c r="D194" s="52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2" t="str">
        <f ca="1">+IF(OFFSET('Water Data'!$D$27,0,10*ROW('Water Data'!D188))="","",OFFSET('Water Data'!$D$27,0,10*ROW('Water Data'!D188)))</f>
        <v/>
      </c>
      <c r="BT194" s="392" t="str">
        <f ca="1">+IF(OFFSET('Water Data'!$D$28,0,10*ROW('Water Data'!D188))="","",OFFSET('Water Data'!$D$28,0,10*ROW('Water Data'!D188)))</f>
        <v/>
      </c>
      <c r="BU194" s="392" t="str">
        <f ca="1">+IF(OFFSET('Water Data'!$D$29,0,10*ROW('Water Data'!D188))="","",OFFSET('Water Data'!$D$29,0,10*ROW('Water Data'!D188)))</f>
        <v/>
      </c>
      <c r="BV194" s="392" t="str">
        <f ca="1">+IF(OFFSET('Water Data'!$E$27,0,10*ROW('Water Data'!E188))="","",OFFSET('Water Data'!$E$27,0,10*ROW('Water Data'!E188)))</f>
        <v/>
      </c>
      <c r="BW194" s="392" t="str">
        <f ca="1">+IF(OFFSET('Water Data'!$E$28,0,10*ROW('Water Data'!E188))="","",OFFSET('Water Data'!$E$28,0,10*ROW('Water Data'!E188)))</f>
        <v/>
      </c>
      <c r="BX194" s="392" t="str">
        <f ca="1">+IF(OFFSET('Water Data'!$E$29,0,10*ROW('Water Data'!E188))="","",OFFSET('Water Data'!$E$29,0,10*ROW('Water Data'!E188)))</f>
        <v/>
      </c>
      <c r="BY194" s="392" t="str">
        <f ca="1">+IF(OFFSET('Water Data'!$F$27,0,10*ROW('Water Data'!F188))="","",OFFSET('Water Data'!$F$27,0,10*ROW('Water Data'!F188)))</f>
        <v/>
      </c>
      <c r="BZ194" s="392" t="str">
        <f ca="1">+IF(OFFSET('Water Data'!$F$28,0,10*ROW('Water Data'!F188))="","",OFFSET('Water Data'!$F$28,0,10*ROW('Water Data'!F188)))</f>
        <v/>
      </c>
      <c r="CA194" s="392" t="str">
        <f ca="1">+IF(OFFSET('Water Data'!$F$29,0,10*ROW('Water Data'!F188))="","",OFFSET('Water Data'!$F$29,0,10*ROW('Water Data'!F188)))</f>
        <v/>
      </c>
      <c r="CB194" s="392" t="str">
        <f ca="1">+IF(OFFSET('Water Data'!$G$27,0,10*ROW('Water Data'!G188))="","",OFFSET('Water Data'!$G$27,0,10*ROW('Water Data'!G188)))</f>
        <v/>
      </c>
      <c r="CC194" s="392" t="str">
        <f ca="1">+IF(OFFSET('Water Data'!$G$28,0,10*ROW('Water Data'!G188))="","",OFFSET('Water Data'!$G$28,0,10*ROW('Water Data'!G188)))</f>
        <v/>
      </c>
      <c r="CD194" s="392" t="str">
        <f ca="1">+IF(OFFSET('Water Data'!$G$29,0,10*ROW('Water Data'!G188))="","",OFFSET('Water Data'!$G$29,0,10*ROW('Water Data'!G188)))</f>
        <v/>
      </c>
      <c r="CE194" s="392" t="str">
        <f ca="1">+IF(OFFSET('Water Data'!$H$27,0,10*ROW('Water Data'!H188))="","",OFFSET('Water Data'!$H$27,0,10*ROW('Water Data'!H188)))</f>
        <v/>
      </c>
      <c r="CF194" s="392" t="str">
        <f ca="1">+IF(OFFSET('Water Data'!$H$28,0,10*ROW('Water Data'!H188))="","",OFFSET('Water Data'!$H$28,0,10*ROW('Water Data'!H188)))</f>
        <v/>
      </c>
      <c r="CG194" s="392" t="str">
        <f ca="1">+IF(OFFSET('Water Data'!$H$29,0,10*ROW('Water Data'!H188))="","",OFFSET('Water Data'!$H$29,0,10*ROW('Water Data'!H188)))</f>
        <v/>
      </c>
      <c r="CH194" s="392" t="str">
        <f ca="1">+IF(OFFSET('Water Data'!$I$27,0,10*ROW('Water Data'!I188))="","",OFFSET('Water Data'!$I$27,0,10*ROW('Water Data'!I188)))</f>
        <v/>
      </c>
      <c r="CI194" s="392" t="str">
        <f ca="1">+IF(OFFSET('Water Data'!$I$28,0,10*ROW('Water Data'!I188))="","",OFFSET('Water Data'!$I$28,0,10*ROW('Water Data'!I188)))</f>
        <v/>
      </c>
      <c r="CJ194" s="392" t="str">
        <f ca="1">+IF(OFFSET('Water Data'!$I$29,0,10*ROW('Water Data'!I188))="","",OFFSET('Water Data'!$I$29,0,10*ROW('Water Data'!I188)))</f>
        <v/>
      </c>
      <c r="CK194" s="392" t="str">
        <f ca="1">+IF(OFFSET('Sanitation Data'!$D$28,0,10*ROW('Sanitation Data'!D188))="","",OFFSET('Sanitation Data'!$D$28,0,10*ROW('Sanitation Data'!D188)))</f>
        <v/>
      </c>
      <c r="CL194" s="392" t="str">
        <f ca="1">+IF(OFFSET('Sanitation Data'!$D$29,0,10*ROW('Sanitation Data'!D188))="","",OFFSET('Sanitation Data'!$D$29,0,10*ROW('Sanitation Data'!D188)))</f>
        <v/>
      </c>
      <c r="CM194" s="392" t="str">
        <f ca="1">+IF(OFFSET('Sanitation Data'!$D$30,0,10*ROW('Sanitation Data'!D188))="","",OFFSET('Sanitation Data'!$D$30,0,10*ROW('Sanitation Data'!D188)))</f>
        <v/>
      </c>
      <c r="CN194" s="392" t="str">
        <f ca="1">+IF(OFFSET('Sanitation Data'!$D$31,0,10*ROW('Sanitation Data'!D188))="","",OFFSET('Sanitation Data'!$D$31,0,10*ROW('Sanitation Data'!D188)))</f>
        <v/>
      </c>
      <c r="CO194" s="392" t="str">
        <f ca="1">+IF(OFFSET('Sanitation Data'!$D$32,0,10*ROW('Sanitation Data'!D188))="","",OFFSET('Sanitation Data'!$D$32,0,10*ROW('Sanitation Data'!D188)))</f>
        <v/>
      </c>
      <c r="CP194" s="392" t="str">
        <f ca="1">+IF(OFFSET('Sanitation Data'!$E$28,0,10*ROW('Sanitation Data'!E188))="","",OFFSET('Sanitation Data'!$E$28,0,10*ROW('Sanitation Data'!E188)))</f>
        <v/>
      </c>
      <c r="CQ194" s="392" t="str">
        <f ca="1">+IF(OFFSET('Sanitation Data'!$E$29,0,10*ROW('Sanitation Data'!E188))="","",OFFSET('Sanitation Data'!$E$29,0,10*ROW('Sanitation Data'!E188)))</f>
        <v/>
      </c>
      <c r="CR194" s="392" t="str">
        <f ca="1">+IF(OFFSET('Sanitation Data'!$E$30,0,10*ROW('Sanitation Data'!E188))="","",OFFSET('Sanitation Data'!$E$30,0,10*ROW('Sanitation Data'!E188)))</f>
        <v/>
      </c>
      <c r="CS194" s="392" t="str">
        <f ca="1">+IF(OFFSET('Sanitation Data'!$E$31,0,10*ROW('Sanitation Data'!E188))="","",OFFSET('Sanitation Data'!$E$31,0,10*ROW('Sanitation Data'!E188)))</f>
        <v/>
      </c>
      <c r="CT194" s="392" t="str">
        <f ca="1">+IF(OFFSET('Sanitation Data'!$E$32,0,10*ROW('Sanitation Data'!E188))="","",OFFSET('Sanitation Data'!$E$32,0,10*ROW('Sanitation Data'!E188)))</f>
        <v/>
      </c>
      <c r="CU194" s="392" t="str">
        <f ca="1">+IF(OFFSET('Sanitation Data'!$F$28,0,10*ROW('Sanitation Data'!F188))="","",OFFSET('Sanitation Data'!$F$28,0,10*ROW('Sanitation Data'!F188)))</f>
        <v/>
      </c>
      <c r="CV194" s="392" t="str">
        <f ca="1">+IF(OFFSET('Sanitation Data'!$F$29,0,10*ROW('Sanitation Data'!F188))="","",OFFSET('Sanitation Data'!$F$29,0,10*ROW('Sanitation Data'!F188)))</f>
        <v/>
      </c>
      <c r="CW194" s="392" t="str">
        <f ca="1">+IF(OFFSET('Sanitation Data'!$F$30,0,10*ROW('Sanitation Data'!F188))="","",OFFSET('Sanitation Data'!$F$30,0,10*ROW('Sanitation Data'!F188)))</f>
        <v/>
      </c>
      <c r="CX194" s="392" t="str">
        <f ca="1">+IF(OFFSET('Sanitation Data'!$F$31,0,10*ROW('Sanitation Data'!F188))="","",OFFSET('Sanitation Data'!$F$31,0,10*ROW('Sanitation Data'!F188)))</f>
        <v/>
      </c>
      <c r="CY194" s="392" t="str">
        <f ca="1">+IF(OFFSET('Sanitation Data'!$F$32,0,10*ROW('Sanitation Data'!F188))="","",OFFSET('Sanitation Data'!$F$32,0,10*ROW('Sanitation Data'!F188)))</f>
        <v/>
      </c>
      <c r="CZ194" s="392" t="str">
        <f ca="1">+IF(OFFSET('Sanitation Data'!$G$28,0,10*ROW('Sanitation Data'!G188))="","",OFFSET('Sanitation Data'!$G$28,0,10*ROW('Sanitation Data'!G188)))</f>
        <v/>
      </c>
      <c r="DA194" s="392" t="str">
        <f ca="1">+IF(OFFSET('Sanitation Data'!$G$29,0,10*ROW('Sanitation Data'!G188))="","",OFFSET('Sanitation Data'!$G$29,0,10*ROW('Sanitation Data'!G188)))</f>
        <v/>
      </c>
      <c r="DB194" s="392" t="str">
        <f ca="1">+IF(OFFSET('Sanitation Data'!$G$30,0,10*ROW('Sanitation Data'!G188))="","",OFFSET('Sanitation Data'!$G$30,0,10*ROW('Sanitation Data'!G188)))</f>
        <v/>
      </c>
      <c r="DC194" s="392" t="str">
        <f ca="1">+IF(OFFSET('Sanitation Data'!$G$31,0,10*ROW('Sanitation Data'!G188))="","",OFFSET('Sanitation Data'!$G$31,0,10*ROW('Sanitation Data'!G188)))</f>
        <v/>
      </c>
      <c r="DD194" s="392" t="str">
        <f ca="1">+IF(OFFSET('Sanitation Data'!$G$32,0,10*ROW('Sanitation Data'!G188))="","",OFFSET('Sanitation Data'!$G$32,0,10*ROW('Sanitation Data'!G188)))</f>
        <v/>
      </c>
      <c r="DE194" s="392" t="str">
        <f ca="1">+IF(OFFSET('Sanitation Data'!$H$28,0,10*ROW('Sanitation Data'!H188))="","",OFFSET('Sanitation Data'!$H$28,0,10*ROW('Sanitation Data'!H188)))</f>
        <v/>
      </c>
      <c r="DF194" s="392" t="str">
        <f ca="1">+IF(OFFSET('Sanitation Data'!$H$29,0,10*ROW('Sanitation Data'!H188))="","",OFFSET('Sanitation Data'!$H$29,0,10*ROW('Sanitation Data'!H188)))</f>
        <v/>
      </c>
      <c r="DG194" s="392" t="str">
        <f ca="1">+IF(OFFSET('Sanitation Data'!$H$30,0,10*ROW('Sanitation Data'!H188))="","",OFFSET('Sanitation Data'!$H$30,0,10*ROW('Sanitation Data'!H188)))</f>
        <v/>
      </c>
      <c r="DH194" s="392" t="str">
        <f ca="1">+IF(OFFSET('Sanitation Data'!$H$31,0,10*ROW('Sanitation Data'!H188))="","",OFFSET('Sanitation Data'!$H$31,0,10*ROW('Sanitation Data'!H188)))</f>
        <v/>
      </c>
      <c r="DI194" s="392" t="str">
        <f ca="1">+IF(OFFSET('Sanitation Data'!$H$32,0,10*ROW('Sanitation Data'!H188))="","",OFFSET('Sanitation Data'!$H$32,0,10*ROW('Sanitation Data'!H188)))</f>
        <v/>
      </c>
      <c r="DJ194" s="392" t="str">
        <f ca="1">+IF(OFFSET('Sanitation Data'!$I$28,0,10*ROW('Sanitation Data'!I188))="","",OFFSET('Sanitation Data'!$I$28,0,10*ROW('Sanitation Data'!I188)))</f>
        <v/>
      </c>
      <c r="DK194" s="392" t="str">
        <f ca="1">+IF(OFFSET('Sanitation Data'!$I$29,0,10*ROW('Sanitation Data'!I188))="","",OFFSET('Sanitation Data'!$I$29,0,10*ROW('Sanitation Data'!I188)))</f>
        <v/>
      </c>
      <c r="DL194" s="392" t="str">
        <f ca="1">+IF(OFFSET('Sanitation Data'!$I$30,0,10*ROW('Sanitation Data'!I188))="","",OFFSET('Sanitation Data'!$I$30,0,10*ROW('Sanitation Data'!I188)))</f>
        <v/>
      </c>
      <c r="DM194" s="392" t="str">
        <f ca="1">+IF(OFFSET('Sanitation Data'!$I$31,0,10*ROW('Sanitation Data'!I188))="","",OFFSET('Sanitation Data'!$I$31,0,10*ROW('Sanitation Data'!I188)))</f>
        <v/>
      </c>
      <c r="DN194" s="392" t="str">
        <f ca="1">+IF(OFFSET('Sanitation Data'!$I$32,0,10*ROW('Sanitation Data'!I188))="","",OFFSET('Sanitation Data'!$I$32,0,10*ROW('Sanitation Data'!I188)))</f>
        <v/>
      </c>
      <c r="DO194" s="392" t="str">
        <f ca="1">+IF(OFFSET('Hygiene Data'!$D$11,0,10*ROW('Hygiene Data'!D188))="","",OFFSET('Hygiene Data'!$D$11,0,10*ROW('Hygiene Data'!D188)))</f>
        <v/>
      </c>
      <c r="DP194" s="392" t="str">
        <f ca="1">+IF(OFFSET('Hygiene Data'!$D$12,0,10*ROW('Hygiene Data'!D188))="","",OFFSET('Hygiene Data'!$D$12,0,10*ROW('Hygiene Data'!D188)))</f>
        <v/>
      </c>
      <c r="DQ194" s="392" t="str">
        <f ca="1">+IF(OFFSET('Hygiene Data'!$D$13,0,10*ROW('Hygiene Data'!D188))="","",OFFSET('Hygiene Data'!$D$13,0,10*ROW('Hygiene Data'!D188)))</f>
        <v/>
      </c>
      <c r="DR194" s="392" t="str">
        <f ca="1">+IF(OFFSET('Hygiene Data'!$E$11,0,10*ROW('Hygiene Data'!E188))="","",OFFSET('Hygiene Data'!$E$11,0,10*ROW('Hygiene Data'!E188)))</f>
        <v/>
      </c>
      <c r="DS194" s="392" t="str">
        <f ca="1">+IF(OFFSET('Hygiene Data'!$E$12,0,10*ROW('Hygiene Data'!E188))="","",OFFSET('Hygiene Data'!$E$12,0,10*ROW('Hygiene Data'!E188)))</f>
        <v/>
      </c>
      <c r="DT194" s="392" t="str">
        <f ca="1">+IF(OFFSET('Hygiene Data'!$E$13,0,10*ROW('Hygiene Data'!E188))="","",OFFSET('Hygiene Data'!$E$13,0,10*ROW('Hygiene Data'!E188)))</f>
        <v/>
      </c>
      <c r="DU194" s="392" t="str">
        <f ca="1">+IF(OFFSET('Hygiene Data'!$F$11,0,10*ROW('Hygiene Data'!F188))="","",OFFSET('Hygiene Data'!$F$11,0,10*ROW('Hygiene Data'!F188)))</f>
        <v/>
      </c>
      <c r="DV194" s="392" t="str">
        <f ca="1">+IF(OFFSET('Hygiene Data'!$F$12,0,10*ROW('Hygiene Data'!F188))="","",OFFSET('Hygiene Data'!$F$12,0,10*ROW('Hygiene Data'!F188)))</f>
        <v/>
      </c>
      <c r="DW194" s="392" t="str">
        <f ca="1">+IF(OFFSET('Hygiene Data'!$F$13,0,10*ROW('Hygiene Data'!F188))="","",OFFSET('Hygiene Data'!$F$13,0,10*ROW('Hygiene Data'!F188)))</f>
        <v/>
      </c>
      <c r="DX194" s="392" t="str">
        <f ca="1">+IF(OFFSET('Hygiene Data'!$G$11,0,10*ROW('Hygiene Data'!G188))="","",OFFSET('Hygiene Data'!$G$11,0,10*ROW('Hygiene Data'!G188)))</f>
        <v/>
      </c>
      <c r="DY194" s="392" t="str">
        <f ca="1">+IF(OFFSET('Hygiene Data'!$G$12,0,10*ROW('Hygiene Data'!G188))="","",OFFSET('Hygiene Data'!$G$12,0,10*ROW('Hygiene Data'!G188)))</f>
        <v/>
      </c>
      <c r="DZ194" s="392" t="str">
        <f ca="1">+IF(OFFSET('Hygiene Data'!$G$13,0,10*ROW('Hygiene Data'!G188))="","",OFFSET('Hygiene Data'!$G$13,0,10*ROW('Hygiene Data'!G188)))</f>
        <v/>
      </c>
      <c r="EA194" s="392" t="str">
        <f ca="1">+IF(OFFSET('Hygiene Data'!$H$11,0,10*ROW('Hygiene Data'!H188))="","",OFFSET('Hygiene Data'!$H$11,0,10*ROW('Hygiene Data'!H188)))</f>
        <v/>
      </c>
      <c r="EB194" s="392" t="str">
        <f ca="1">+IF(OFFSET('Hygiene Data'!$H$12,0,10*ROW('Hygiene Data'!H188))="","",OFFSET('Hygiene Data'!$H$12,0,10*ROW('Hygiene Data'!H188)))</f>
        <v/>
      </c>
      <c r="EC194" s="392" t="str">
        <f ca="1">+IF(OFFSET('Hygiene Data'!$H$13,0,10*ROW('Hygiene Data'!H188))="","",OFFSET('Hygiene Data'!$H$13,0,10*ROW('Hygiene Data'!H188)))</f>
        <v/>
      </c>
      <c r="ED194" s="392" t="str">
        <f ca="1">+IF(OFFSET('Hygiene Data'!$I$11,0,10*ROW('Hygiene Data'!I188))="","",OFFSET('Hygiene Data'!$I$11,0,10*ROW('Hygiene Data'!I188)))</f>
        <v/>
      </c>
      <c r="EE194" s="392" t="str">
        <f ca="1">+IF(OFFSET('Hygiene Data'!$I$12,0,10*ROW('Hygiene Data'!I188))="","",OFFSET('Hygiene Data'!$I$12,0,10*ROW('Hygiene Data'!I188)))</f>
        <v/>
      </c>
      <c r="EF194" s="392" t="str">
        <f ca="1">+IF(OFFSET('Hygiene Data'!$I$13,0,10*ROW('Hygiene Data'!I188))="","",OFFSET('Hygiene Data'!$I$13,0,10*ROW('Hygiene Data'!I188)))</f>
        <v/>
      </c>
    </row>
    <row r="195" spans="1:136" x14ac:dyDescent="0.25">
      <c r="A195" s="501" t="str">
        <f ca="1">+IF(OFFSET('Water Data'!$B$2,0,10*ROW('Water Data'!E189))="","",OFFSET('Water Data'!$B$2,0,10*ROW('Water Data'!E189)))</f>
        <v/>
      </c>
      <c r="B195" s="50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8" t="str">
        <f t="shared" ca="1" si="2"/>
        <v/>
      </c>
      <c r="D195" s="52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2" t="str">
        <f ca="1">+IF(OFFSET('Water Data'!$D$27,0,10*ROW('Water Data'!D189))="","",OFFSET('Water Data'!$D$27,0,10*ROW('Water Data'!D189)))</f>
        <v/>
      </c>
      <c r="BT195" s="392" t="str">
        <f ca="1">+IF(OFFSET('Water Data'!$D$28,0,10*ROW('Water Data'!D189))="","",OFFSET('Water Data'!$D$28,0,10*ROW('Water Data'!D189)))</f>
        <v/>
      </c>
      <c r="BU195" s="392" t="str">
        <f ca="1">+IF(OFFSET('Water Data'!$D$29,0,10*ROW('Water Data'!D189))="","",OFFSET('Water Data'!$D$29,0,10*ROW('Water Data'!D189)))</f>
        <v/>
      </c>
      <c r="BV195" s="392" t="str">
        <f ca="1">+IF(OFFSET('Water Data'!$E$27,0,10*ROW('Water Data'!E189))="","",OFFSET('Water Data'!$E$27,0,10*ROW('Water Data'!E189)))</f>
        <v/>
      </c>
      <c r="BW195" s="392" t="str">
        <f ca="1">+IF(OFFSET('Water Data'!$E$28,0,10*ROW('Water Data'!E189))="","",OFFSET('Water Data'!$E$28,0,10*ROW('Water Data'!E189)))</f>
        <v/>
      </c>
      <c r="BX195" s="392" t="str">
        <f ca="1">+IF(OFFSET('Water Data'!$E$29,0,10*ROW('Water Data'!E189))="","",OFFSET('Water Data'!$E$29,0,10*ROW('Water Data'!E189)))</f>
        <v/>
      </c>
      <c r="BY195" s="392" t="str">
        <f ca="1">+IF(OFFSET('Water Data'!$F$27,0,10*ROW('Water Data'!F189))="","",OFFSET('Water Data'!$F$27,0,10*ROW('Water Data'!F189)))</f>
        <v/>
      </c>
      <c r="BZ195" s="392" t="str">
        <f ca="1">+IF(OFFSET('Water Data'!$F$28,0,10*ROW('Water Data'!F189))="","",OFFSET('Water Data'!$F$28,0,10*ROW('Water Data'!F189)))</f>
        <v/>
      </c>
      <c r="CA195" s="392" t="str">
        <f ca="1">+IF(OFFSET('Water Data'!$F$29,0,10*ROW('Water Data'!F189))="","",OFFSET('Water Data'!$F$29,0,10*ROW('Water Data'!F189)))</f>
        <v/>
      </c>
      <c r="CB195" s="392" t="str">
        <f ca="1">+IF(OFFSET('Water Data'!$G$27,0,10*ROW('Water Data'!G189))="","",OFFSET('Water Data'!$G$27,0,10*ROW('Water Data'!G189)))</f>
        <v/>
      </c>
      <c r="CC195" s="392" t="str">
        <f ca="1">+IF(OFFSET('Water Data'!$G$28,0,10*ROW('Water Data'!G189))="","",OFFSET('Water Data'!$G$28,0,10*ROW('Water Data'!G189)))</f>
        <v/>
      </c>
      <c r="CD195" s="392" t="str">
        <f ca="1">+IF(OFFSET('Water Data'!$G$29,0,10*ROW('Water Data'!G189))="","",OFFSET('Water Data'!$G$29,0,10*ROW('Water Data'!G189)))</f>
        <v/>
      </c>
      <c r="CE195" s="392" t="str">
        <f ca="1">+IF(OFFSET('Water Data'!$H$27,0,10*ROW('Water Data'!H189))="","",OFFSET('Water Data'!$H$27,0,10*ROW('Water Data'!H189)))</f>
        <v/>
      </c>
      <c r="CF195" s="392" t="str">
        <f ca="1">+IF(OFFSET('Water Data'!$H$28,0,10*ROW('Water Data'!H189))="","",OFFSET('Water Data'!$H$28,0,10*ROW('Water Data'!H189)))</f>
        <v/>
      </c>
      <c r="CG195" s="392" t="str">
        <f ca="1">+IF(OFFSET('Water Data'!$H$29,0,10*ROW('Water Data'!H189))="","",OFFSET('Water Data'!$H$29,0,10*ROW('Water Data'!H189)))</f>
        <v/>
      </c>
      <c r="CH195" s="392" t="str">
        <f ca="1">+IF(OFFSET('Water Data'!$I$27,0,10*ROW('Water Data'!I189))="","",OFFSET('Water Data'!$I$27,0,10*ROW('Water Data'!I189)))</f>
        <v/>
      </c>
      <c r="CI195" s="392" t="str">
        <f ca="1">+IF(OFFSET('Water Data'!$I$28,0,10*ROW('Water Data'!I189))="","",OFFSET('Water Data'!$I$28,0,10*ROW('Water Data'!I189)))</f>
        <v/>
      </c>
      <c r="CJ195" s="392" t="str">
        <f ca="1">+IF(OFFSET('Water Data'!$I$29,0,10*ROW('Water Data'!I189))="","",OFFSET('Water Data'!$I$29,0,10*ROW('Water Data'!I189)))</f>
        <v/>
      </c>
      <c r="CK195" s="392" t="str">
        <f ca="1">+IF(OFFSET('Sanitation Data'!$D$28,0,10*ROW('Sanitation Data'!D189))="","",OFFSET('Sanitation Data'!$D$28,0,10*ROW('Sanitation Data'!D189)))</f>
        <v/>
      </c>
      <c r="CL195" s="392" t="str">
        <f ca="1">+IF(OFFSET('Sanitation Data'!$D$29,0,10*ROW('Sanitation Data'!D189))="","",OFFSET('Sanitation Data'!$D$29,0,10*ROW('Sanitation Data'!D189)))</f>
        <v/>
      </c>
      <c r="CM195" s="392" t="str">
        <f ca="1">+IF(OFFSET('Sanitation Data'!$D$30,0,10*ROW('Sanitation Data'!D189))="","",OFFSET('Sanitation Data'!$D$30,0,10*ROW('Sanitation Data'!D189)))</f>
        <v/>
      </c>
      <c r="CN195" s="392" t="str">
        <f ca="1">+IF(OFFSET('Sanitation Data'!$D$31,0,10*ROW('Sanitation Data'!D189))="","",OFFSET('Sanitation Data'!$D$31,0,10*ROW('Sanitation Data'!D189)))</f>
        <v/>
      </c>
      <c r="CO195" s="392" t="str">
        <f ca="1">+IF(OFFSET('Sanitation Data'!$D$32,0,10*ROW('Sanitation Data'!D189))="","",OFFSET('Sanitation Data'!$D$32,0,10*ROW('Sanitation Data'!D189)))</f>
        <v/>
      </c>
      <c r="CP195" s="392" t="str">
        <f ca="1">+IF(OFFSET('Sanitation Data'!$E$28,0,10*ROW('Sanitation Data'!E189))="","",OFFSET('Sanitation Data'!$E$28,0,10*ROW('Sanitation Data'!E189)))</f>
        <v/>
      </c>
      <c r="CQ195" s="392" t="str">
        <f ca="1">+IF(OFFSET('Sanitation Data'!$E$29,0,10*ROW('Sanitation Data'!E189))="","",OFFSET('Sanitation Data'!$E$29,0,10*ROW('Sanitation Data'!E189)))</f>
        <v/>
      </c>
      <c r="CR195" s="392" t="str">
        <f ca="1">+IF(OFFSET('Sanitation Data'!$E$30,0,10*ROW('Sanitation Data'!E189))="","",OFFSET('Sanitation Data'!$E$30,0,10*ROW('Sanitation Data'!E189)))</f>
        <v/>
      </c>
      <c r="CS195" s="392" t="str">
        <f ca="1">+IF(OFFSET('Sanitation Data'!$E$31,0,10*ROW('Sanitation Data'!E189))="","",OFFSET('Sanitation Data'!$E$31,0,10*ROW('Sanitation Data'!E189)))</f>
        <v/>
      </c>
      <c r="CT195" s="392" t="str">
        <f ca="1">+IF(OFFSET('Sanitation Data'!$E$32,0,10*ROW('Sanitation Data'!E189))="","",OFFSET('Sanitation Data'!$E$32,0,10*ROW('Sanitation Data'!E189)))</f>
        <v/>
      </c>
      <c r="CU195" s="392" t="str">
        <f ca="1">+IF(OFFSET('Sanitation Data'!$F$28,0,10*ROW('Sanitation Data'!F189))="","",OFFSET('Sanitation Data'!$F$28,0,10*ROW('Sanitation Data'!F189)))</f>
        <v/>
      </c>
      <c r="CV195" s="392" t="str">
        <f ca="1">+IF(OFFSET('Sanitation Data'!$F$29,0,10*ROW('Sanitation Data'!F189))="","",OFFSET('Sanitation Data'!$F$29,0,10*ROW('Sanitation Data'!F189)))</f>
        <v/>
      </c>
      <c r="CW195" s="392" t="str">
        <f ca="1">+IF(OFFSET('Sanitation Data'!$F$30,0,10*ROW('Sanitation Data'!F189))="","",OFFSET('Sanitation Data'!$F$30,0,10*ROW('Sanitation Data'!F189)))</f>
        <v/>
      </c>
      <c r="CX195" s="392" t="str">
        <f ca="1">+IF(OFFSET('Sanitation Data'!$F$31,0,10*ROW('Sanitation Data'!F189))="","",OFFSET('Sanitation Data'!$F$31,0,10*ROW('Sanitation Data'!F189)))</f>
        <v/>
      </c>
      <c r="CY195" s="392" t="str">
        <f ca="1">+IF(OFFSET('Sanitation Data'!$F$32,0,10*ROW('Sanitation Data'!F189))="","",OFFSET('Sanitation Data'!$F$32,0,10*ROW('Sanitation Data'!F189)))</f>
        <v/>
      </c>
      <c r="CZ195" s="392" t="str">
        <f ca="1">+IF(OFFSET('Sanitation Data'!$G$28,0,10*ROW('Sanitation Data'!G189))="","",OFFSET('Sanitation Data'!$G$28,0,10*ROW('Sanitation Data'!G189)))</f>
        <v/>
      </c>
      <c r="DA195" s="392" t="str">
        <f ca="1">+IF(OFFSET('Sanitation Data'!$G$29,0,10*ROW('Sanitation Data'!G189))="","",OFFSET('Sanitation Data'!$G$29,0,10*ROW('Sanitation Data'!G189)))</f>
        <v/>
      </c>
      <c r="DB195" s="392" t="str">
        <f ca="1">+IF(OFFSET('Sanitation Data'!$G$30,0,10*ROW('Sanitation Data'!G189))="","",OFFSET('Sanitation Data'!$G$30,0,10*ROW('Sanitation Data'!G189)))</f>
        <v/>
      </c>
      <c r="DC195" s="392" t="str">
        <f ca="1">+IF(OFFSET('Sanitation Data'!$G$31,0,10*ROW('Sanitation Data'!G189))="","",OFFSET('Sanitation Data'!$G$31,0,10*ROW('Sanitation Data'!G189)))</f>
        <v/>
      </c>
      <c r="DD195" s="392" t="str">
        <f ca="1">+IF(OFFSET('Sanitation Data'!$G$32,0,10*ROW('Sanitation Data'!G189))="","",OFFSET('Sanitation Data'!$G$32,0,10*ROW('Sanitation Data'!G189)))</f>
        <v/>
      </c>
      <c r="DE195" s="392" t="str">
        <f ca="1">+IF(OFFSET('Sanitation Data'!$H$28,0,10*ROW('Sanitation Data'!H189))="","",OFFSET('Sanitation Data'!$H$28,0,10*ROW('Sanitation Data'!H189)))</f>
        <v/>
      </c>
      <c r="DF195" s="392" t="str">
        <f ca="1">+IF(OFFSET('Sanitation Data'!$H$29,0,10*ROW('Sanitation Data'!H189))="","",OFFSET('Sanitation Data'!$H$29,0,10*ROW('Sanitation Data'!H189)))</f>
        <v/>
      </c>
      <c r="DG195" s="392" t="str">
        <f ca="1">+IF(OFFSET('Sanitation Data'!$H$30,0,10*ROW('Sanitation Data'!H189))="","",OFFSET('Sanitation Data'!$H$30,0,10*ROW('Sanitation Data'!H189)))</f>
        <v/>
      </c>
      <c r="DH195" s="392" t="str">
        <f ca="1">+IF(OFFSET('Sanitation Data'!$H$31,0,10*ROW('Sanitation Data'!H189))="","",OFFSET('Sanitation Data'!$H$31,0,10*ROW('Sanitation Data'!H189)))</f>
        <v/>
      </c>
      <c r="DI195" s="392" t="str">
        <f ca="1">+IF(OFFSET('Sanitation Data'!$H$32,0,10*ROW('Sanitation Data'!H189))="","",OFFSET('Sanitation Data'!$H$32,0,10*ROW('Sanitation Data'!H189)))</f>
        <v/>
      </c>
      <c r="DJ195" s="392" t="str">
        <f ca="1">+IF(OFFSET('Sanitation Data'!$I$28,0,10*ROW('Sanitation Data'!I189))="","",OFFSET('Sanitation Data'!$I$28,0,10*ROW('Sanitation Data'!I189)))</f>
        <v/>
      </c>
      <c r="DK195" s="392" t="str">
        <f ca="1">+IF(OFFSET('Sanitation Data'!$I$29,0,10*ROW('Sanitation Data'!I189))="","",OFFSET('Sanitation Data'!$I$29,0,10*ROW('Sanitation Data'!I189)))</f>
        <v/>
      </c>
      <c r="DL195" s="392" t="str">
        <f ca="1">+IF(OFFSET('Sanitation Data'!$I$30,0,10*ROW('Sanitation Data'!I189))="","",OFFSET('Sanitation Data'!$I$30,0,10*ROW('Sanitation Data'!I189)))</f>
        <v/>
      </c>
      <c r="DM195" s="392" t="str">
        <f ca="1">+IF(OFFSET('Sanitation Data'!$I$31,0,10*ROW('Sanitation Data'!I189))="","",OFFSET('Sanitation Data'!$I$31,0,10*ROW('Sanitation Data'!I189)))</f>
        <v/>
      </c>
      <c r="DN195" s="392" t="str">
        <f ca="1">+IF(OFFSET('Sanitation Data'!$I$32,0,10*ROW('Sanitation Data'!I189))="","",OFFSET('Sanitation Data'!$I$32,0,10*ROW('Sanitation Data'!I189)))</f>
        <v/>
      </c>
      <c r="DO195" s="392" t="str">
        <f ca="1">+IF(OFFSET('Hygiene Data'!$D$11,0,10*ROW('Hygiene Data'!D189))="","",OFFSET('Hygiene Data'!$D$11,0,10*ROW('Hygiene Data'!D189)))</f>
        <v/>
      </c>
      <c r="DP195" s="392" t="str">
        <f ca="1">+IF(OFFSET('Hygiene Data'!$D$12,0,10*ROW('Hygiene Data'!D189))="","",OFFSET('Hygiene Data'!$D$12,0,10*ROW('Hygiene Data'!D189)))</f>
        <v/>
      </c>
      <c r="DQ195" s="392" t="str">
        <f ca="1">+IF(OFFSET('Hygiene Data'!$D$13,0,10*ROW('Hygiene Data'!D189))="","",OFFSET('Hygiene Data'!$D$13,0,10*ROW('Hygiene Data'!D189)))</f>
        <v/>
      </c>
      <c r="DR195" s="392" t="str">
        <f ca="1">+IF(OFFSET('Hygiene Data'!$E$11,0,10*ROW('Hygiene Data'!E189))="","",OFFSET('Hygiene Data'!$E$11,0,10*ROW('Hygiene Data'!E189)))</f>
        <v/>
      </c>
      <c r="DS195" s="392" t="str">
        <f ca="1">+IF(OFFSET('Hygiene Data'!$E$12,0,10*ROW('Hygiene Data'!E189))="","",OFFSET('Hygiene Data'!$E$12,0,10*ROW('Hygiene Data'!E189)))</f>
        <v/>
      </c>
      <c r="DT195" s="392" t="str">
        <f ca="1">+IF(OFFSET('Hygiene Data'!$E$13,0,10*ROW('Hygiene Data'!E189))="","",OFFSET('Hygiene Data'!$E$13,0,10*ROW('Hygiene Data'!E189)))</f>
        <v/>
      </c>
      <c r="DU195" s="392" t="str">
        <f ca="1">+IF(OFFSET('Hygiene Data'!$F$11,0,10*ROW('Hygiene Data'!F189))="","",OFFSET('Hygiene Data'!$F$11,0,10*ROW('Hygiene Data'!F189)))</f>
        <v/>
      </c>
      <c r="DV195" s="392" t="str">
        <f ca="1">+IF(OFFSET('Hygiene Data'!$F$12,0,10*ROW('Hygiene Data'!F189))="","",OFFSET('Hygiene Data'!$F$12,0,10*ROW('Hygiene Data'!F189)))</f>
        <v/>
      </c>
      <c r="DW195" s="392" t="str">
        <f ca="1">+IF(OFFSET('Hygiene Data'!$F$13,0,10*ROW('Hygiene Data'!F189))="","",OFFSET('Hygiene Data'!$F$13,0,10*ROW('Hygiene Data'!F189)))</f>
        <v/>
      </c>
      <c r="DX195" s="392" t="str">
        <f ca="1">+IF(OFFSET('Hygiene Data'!$G$11,0,10*ROW('Hygiene Data'!G189))="","",OFFSET('Hygiene Data'!$G$11,0,10*ROW('Hygiene Data'!G189)))</f>
        <v/>
      </c>
      <c r="DY195" s="392" t="str">
        <f ca="1">+IF(OFFSET('Hygiene Data'!$G$12,0,10*ROW('Hygiene Data'!G189))="","",OFFSET('Hygiene Data'!$G$12,0,10*ROW('Hygiene Data'!G189)))</f>
        <v/>
      </c>
      <c r="DZ195" s="392" t="str">
        <f ca="1">+IF(OFFSET('Hygiene Data'!$G$13,0,10*ROW('Hygiene Data'!G189))="","",OFFSET('Hygiene Data'!$G$13,0,10*ROW('Hygiene Data'!G189)))</f>
        <v/>
      </c>
      <c r="EA195" s="392" t="str">
        <f ca="1">+IF(OFFSET('Hygiene Data'!$H$11,0,10*ROW('Hygiene Data'!H189))="","",OFFSET('Hygiene Data'!$H$11,0,10*ROW('Hygiene Data'!H189)))</f>
        <v/>
      </c>
      <c r="EB195" s="392" t="str">
        <f ca="1">+IF(OFFSET('Hygiene Data'!$H$12,0,10*ROW('Hygiene Data'!H189))="","",OFFSET('Hygiene Data'!$H$12,0,10*ROW('Hygiene Data'!H189)))</f>
        <v/>
      </c>
      <c r="EC195" s="392" t="str">
        <f ca="1">+IF(OFFSET('Hygiene Data'!$H$13,0,10*ROW('Hygiene Data'!H189))="","",OFFSET('Hygiene Data'!$H$13,0,10*ROW('Hygiene Data'!H189)))</f>
        <v/>
      </c>
      <c r="ED195" s="392" t="str">
        <f ca="1">+IF(OFFSET('Hygiene Data'!$I$11,0,10*ROW('Hygiene Data'!I189))="","",OFFSET('Hygiene Data'!$I$11,0,10*ROW('Hygiene Data'!I189)))</f>
        <v/>
      </c>
      <c r="EE195" s="392" t="str">
        <f ca="1">+IF(OFFSET('Hygiene Data'!$I$12,0,10*ROW('Hygiene Data'!I189))="","",OFFSET('Hygiene Data'!$I$12,0,10*ROW('Hygiene Data'!I189)))</f>
        <v/>
      </c>
      <c r="EF195" s="392" t="str">
        <f ca="1">+IF(OFFSET('Hygiene Data'!$I$13,0,10*ROW('Hygiene Data'!I189))="","",OFFSET('Hygiene Data'!$I$13,0,10*ROW('Hygiene Data'!I189)))</f>
        <v/>
      </c>
    </row>
    <row r="196" spans="1:136" x14ac:dyDescent="0.25">
      <c r="A196" s="501" t="str">
        <f ca="1">+IF(OFFSET('Water Data'!$B$2,0,10*ROW('Water Data'!E190))="","",OFFSET('Water Data'!$B$2,0,10*ROW('Water Data'!E190)))</f>
        <v/>
      </c>
      <c r="B196" s="50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8" t="str">
        <f t="shared" ca="1" si="2"/>
        <v/>
      </c>
      <c r="D196" s="52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2" t="str">
        <f ca="1">+IF(OFFSET('Water Data'!$D$27,0,10*ROW('Water Data'!D190))="","",OFFSET('Water Data'!$D$27,0,10*ROW('Water Data'!D190)))</f>
        <v/>
      </c>
      <c r="BT196" s="392" t="str">
        <f ca="1">+IF(OFFSET('Water Data'!$D$28,0,10*ROW('Water Data'!D190))="","",OFFSET('Water Data'!$D$28,0,10*ROW('Water Data'!D190)))</f>
        <v/>
      </c>
      <c r="BU196" s="392" t="str">
        <f ca="1">+IF(OFFSET('Water Data'!$D$29,0,10*ROW('Water Data'!D190))="","",OFFSET('Water Data'!$D$29,0,10*ROW('Water Data'!D190)))</f>
        <v/>
      </c>
      <c r="BV196" s="392" t="str">
        <f ca="1">+IF(OFFSET('Water Data'!$E$27,0,10*ROW('Water Data'!E190))="","",OFFSET('Water Data'!$E$27,0,10*ROW('Water Data'!E190)))</f>
        <v/>
      </c>
      <c r="BW196" s="392" t="str">
        <f ca="1">+IF(OFFSET('Water Data'!$E$28,0,10*ROW('Water Data'!E190))="","",OFFSET('Water Data'!$E$28,0,10*ROW('Water Data'!E190)))</f>
        <v/>
      </c>
      <c r="BX196" s="392" t="str">
        <f ca="1">+IF(OFFSET('Water Data'!$E$29,0,10*ROW('Water Data'!E190))="","",OFFSET('Water Data'!$E$29,0,10*ROW('Water Data'!E190)))</f>
        <v/>
      </c>
      <c r="BY196" s="392" t="str">
        <f ca="1">+IF(OFFSET('Water Data'!$F$27,0,10*ROW('Water Data'!F190))="","",OFFSET('Water Data'!$F$27,0,10*ROW('Water Data'!F190)))</f>
        <v/>
      </c>
      <c r="BZ196" s="392" t="str">
        <f ca="1">+IF(OFFSET('Water Data'!$F$28,0,10*ROW('Water Data'!F190))="","",OFFSET('Water Data'!$F$28,0,10*ROW('Water Data'!F190)))</f>
        <v/>
      </c>
      <c r="CA196" s="392" t="str">
        <f ca="1">+IF(OFFSET('Water Data'!$F$29,0,10*ROW('Water Data'!F190))="","",OFFSET('Water Data'!$F$29,0,10*ROW('Water Data'!F190)))</f>
        <v/>
      </c>
      <c r="CB196" s="392" t="str">
        <f ca="1">+IF(OFFSET('Water Data'!$G$27,0,10*ROW('Water Data'!G190))="","",OFFSET('Water Data'!$G$27,0,10*ROW('Water Data'!G190)))</f>
        <v/>
      </c>
      <c r="CC196" s="392" t="str">
        <f ca="1">+IF(OFFSET('Water Data'!$G$28,0,10*ROW('Water Data'!G190))="","",OFFSET('Water Data'!$G$28,0,10*ROW('Water Data'!G190)))</f>
        <v/>
      </c>
      <c r="CD196" s="392" t="str">
        <f ca="1">+IF(OFFSET('Water Data'!$G$29,0,10*ROW('Water Data'!G190))="","",OFFSET('Water Data'!$G$29,0,10*ROW('Water Data'!G190)))</f>
        <v/>
      </c>
      <c r="CE196" s="392" t="str">
        <f ca="1">+IF(OFFSET('Water Data'!$H$27,0,10*ROW('Water Data'!H190))="","",OFFSET('Water Data'!$H$27,0,10*ROW('Water Data'!H190)))</f>
        <v/>
      </c>
      <c r="CF196" s="392" t="str">
        <f ca="1">+IF(OFFSET('Water Data'!$H$28,0,10*ROW('Water Data'!H190))="","",OFFSET('Water Data'!$H$28,0,10*ROW('Water Data'!H190)))</f>
        <v/>
      </c>
      <c r="CG196" s="392" t="str">
        <f ca="1">+IF(OFFSET('Water Data'!$H$29,0,10*ROW('Water Data'!H190))="","",OFFSET('Water Data'!$H$29,0,10*ROW('Water Data'!H190)))</f>
        <v/>
      </c>
      <c r="CH196" s="392" t="str">
        <f ca="1">+IF(OFFSET('Water Data'!$I$27,0,10*ROW('Water Data'!I190))="","",OFFSET('Water Data'!$I$27,0,10*ROW('Water Data'!I190)))</f>
        <v/>
      </c>
      <c r="CI196" s="392" t="str">
        <f ca="1">+IF(OFFSET('Water Data'!$I$28,0,10*ROW('Water Data'!I190))="","",OFFSET('Water Data'!$I$28,0,10*ROW('Water Data'!I190)))</f>
        <v/>
      </c>
      <c r="CJ196" s="392" t="str">
        <f ca="1">+IF(OFFSET('Water Data'!$I$29,0,10*ROW('Water Data'!I190))="","",OFFSET('Water Data'!$I$29,0,10*ROW('Water Data'!I190)))</f>
        <v/>
      </c>
      <c r="CK196" s="392" t="str">
        <f ca="1">+IF(OFFSET('Sanitation Data'!$D$28,0,10*ROW('Sanitation Data'!D190))="","",OFFSET('Sanitation Data'!$D$28,0,10*ROW('Sanitation Data'!D190)))</f>
        <v/>
      </c>
      <c r="CL196" s="392" t="str">
        <f ca="1">+IF(OFFSET('Sanitation Data'!$D$29,0,10*ROW('Sanitation Data'!D190))="","",OFFSET('Sanitation Data'!$D$29,0,10*ROW('Sanitation Data'!D190)))</f>
        <v/>
      </c>
      <c r="CM196" s="392" t="str">
        <f ca="1">+IF(OFFSET('Sanitation Data'!$D$30,0,10*ROW('Sanitation Data'!D190))="","",OFFSET('Sanitation Data'!$D$30,0,10*ROW('Sanitation Data'!D190)))</f>
        <v/>
      </c>
      <c r="CN196" s="392" t="str">
        <f ca="1">+IF(OFFSET('Sanitation Data'!$D$31,0,10*ROW('Sanitation Data'!D190))="","",OFFSET('Sanitation Data'!$D$31,0,10*ROW('Sanitation Data'!D190)))</f>
        <v/>
      </c>
      <c r="CO196" s="392" t="str">
        <f ca="1">+IF(OFFSET('Sanitation Data'!$D$32,0,10*ROW('Sanitation Data'!D190))="","",OFFSET('Sanitation Data'!$D$32,0,10*ROW('Sanitation Data'!D190)))</f>
        <v/>
      </c>
      <c r="CP196" s="392" t="str">
        <f ca="1">+IF(OFFSET('Sanitation Data'!$E$28,0,10*ROW('Sanitation Data'!E190))="","",OFFSET('Sanitation Data'!$E$28,0,10*ROW('Sanitation Data'!E190)))</f>
        <v/>
      </c>
      <c r="CQ196" s="392" t="str">
        <f ca="1">+IF(OFFSET('Sanitation Data'!$E$29,0,10*ROW('Sanitation Data'!E190))="","",OFFSET('Sanitation Data'!$E$29,0,10*ROW('Sanitation Data'!E190)))</f>
        <v/>
      </c>
      <c r="CR196" s="392" t="str">
        <f ca="1">+IF(OFFSET('Sanitation Data'!$E$30,0,10*ROW('Sanitation Data'!E190))="","",OFFSET('Sanitation Data'!$E$30,0,10*ROW('Sanitation Data'!E190)))</f>
        <v/>
      </c>
      <c r="CS196" s="392" t="str">
        <f ca="1">+IF(OFFSET('Sanitation Data'!$E$31,0,10*ROW('Sanitation Data'!E190))="","",OFFSET('Sanitation Data'!$E$31,0,10*ROW('Sanitation Data'!E190)))</f>
        <v/>
      </c>
      <c r="CT196" s="392" t="str">
        <f ca="1">+IF(OFFSET('Sanitation Data'!$E$32,0,10*ROW('Sanitation Data'!E190))="","",OFFSET('Sanitation Data'!$E$32,0,10*ROW('Sanitation Data'!E190)))</f>
        <v/>
      </c>
      <c r="CU196" s="392" t="str">
        <f ca="1">+IF(OFFSET('Sanitation Data'!$F$28,0,10*ROW('Sanitation Data'!F190))="","",OFFSET('Sanitation Data'!$F$28,0,10*ROW('Sanitation Data'!F190)))</f>
        <v/>
      </c>
      <c r="CV196" s="392" t="str">
        <f ca="1">+IF(OFFSET('Sanitation Data'!$F$29,0,10*ROW('Sanitation Data'!F190))="","",OFFSET('Sanitation Data'!$F$29,0,10*ROW('Sanitation Data'!F190)))</f>
        <v/>
      </c>
      <c r="CW196" s="392" t="str">
        <f ca="1">+IF(OFFSET('Sanitation Data'!$F$30,0,10*ROW('Sanitation Data'!F190))="","",OFFSET('Sanitation Data'!$F$30,0,10*ROW('Sanitation Data'!F190)))</f>
        <v/>
      </c>
      <c r="CX196" s="392" t="str">
        <f ca="1">+IF(OFFSET('Sanitation Data'!$F$31,0,10*ROW('Sanitation Data'!F190))="","",OFFSET('Sanitation Data'!$F$31,0,10*ROW('Sanitation Data'!F190)))</f>
        <v/>
      </c>
      <c r="CY196" s="392" t="str">
        <f ca="1">+IF(OFFSET('Sanitation Data'!$F$32,0,10*ROW('Sanitation Data'!F190))="","",OFFSET('Sanitation Data'!$F$32,0,10*ROW('Sanitation Data'!F190)))</f>
        <v/>
      </c>
      <c r="CZ196" s="392" t="str">
        <f ca="1">+IF(OFFSET('Sanitation Data'!$G$28,0,10*ROW('Sanitation Data'!G190))="","",OFFSET('Sanitation Data'!$G$28,0,10*ROW('Sanitation Data'!G190)))</f>
        <v/>
      </c>
      <c r="DA196" s="392" t="str">
        <f ca="1">+IF(OFFSET('Sanitation Data'!$G$29,0,10*ROW('Sanitation Data'!G190))="","",OFFSET('Sanitation Data'!$G$29,0,10*ROW('Sanitation Data'!G190)))</f>
        <v/>
      </c>
      <c r="DB196" s="392" t="str">
        <f ca="1">+IF(OFFSET('Sanitation Data'!$G$30,0,10*ROW('Sanitation Data'!G190))="","",OFFSET('Sanitation Data'!$G$30,0,10*ROW('Sanitation Data'!G190)))</f>
        <v/>
      </c>
      <c r="DC196" s="392" t="str">
        <f ca="1">+IF(OFFSET('Sanitation Data'!$G$31,0,10*ROW('Sanitation Data'!G190))="","",OFFSET('Sanitation Data'!$G$31,0,10*ROW('Sanitation Data'!G190)))</f>
        <v/>
      </c>
      <c r="DD196" s="392" t="str">
        <f ca="1">+IF(OFFSET('Sanitation Data'!$G$32,0,10*ROW('Sanitation Data'!G190))="","",OFFSET('Sanitation Data'!$G$32,0,10*ROW('Sanitation Data'!G190)))</f>
        <v/>
      </c>
      <c r="DE196" s="392" t="str">
        <f ca="1">+IF(OFFSET('Sanitation Data'!$H$28,0,10*ROW('Sanitation Data'!H190))="","",OFFSET('Sanitation Data'!$H$28,0,10*ROW('Sanitation Data'!H190)))</f>
        <v/>
      </c>
      <c r="DF196" s="392" t="str">
        <f ca="1">+IF(OFFSET('Sanitation Data'!$H$29,0,10*ROW('Sanitation Data'!H190))="","",OFFSET('Sanitation Data'!$H$29,0,10*ROW('Sanitation Data'!H190)))</f>
        <v/>
      </c>
      <c r="DG196" s="392" t="str">
        <f ca="1">+IF(OFFSET('Sanitation Data'!$H$30,0,10*ROW('Sanitation Data'!H190))="","",OFFSET('Sanitation Data'!$H$30,0,10*ROW('Sanitation Data'!H190)))</f>
        <v/>
      </c>
      <c r="DH196" s="392" t="str">
        <f ca="1">+IF(OFFSET('Sanitation Data'!$H$31,0,10*ROW('Sanitation Data'!H190))="","",OFFSET('Sanitation Data'!$H$31,0,10*ROW('Sanitation Data'!H190)))</f>
        <v/>
      </c>
      <c r="DI196" s="392" t="str">
        <f ca="1">+IF(OFFSET('Sanitation Data'!$H$32,0,10*ROW('Sanitation Data'!H190))="","",OFFSET('Sanitation Data'!$H$32,0,10*ROW('Sanitation Data'!H190)))</f>
        <v/>
      </c>
      <c r="DJ196" s="392" t="str">
        <f ca="1">+IF(OFFSET('Sanitation Data'!$I$28,0,10*ROW('Sanitation Data'!I190))="","",OFFSET('Sanitation Data'!$I$28,0,10*ROW('Sanitation Data'!I190)))</f>
        <v/>
      </c>
      <c r="DK196" s="392" t="str">
        <f ca="1">+IF(OFFSET('Sanitation Data'!$I$29,0,10*ROW('Sanitation Data'!I190))="","",OFFSET('Sanitation Data'!$I$29,0,10*ROW('Sanitation Data'!I190)))</f>
        <v/>
      </c>
      <c r="DL196" s="392" t="str">
        <f ca="1">+IF(OFFSET('Sanitation Data'!$I$30,0,10*ROW('Sanitation Data'!I190))="","",OFFSET('Sanitation Data'!$I$30,0,10*ROW('Sanitation Data'!I190)))</f>
        <v/>
      </c>
      <c r="DM196" s="392" t="str">
        <f ca="1">+IF(OFFSET('Sanitation Data'!$I$31,0,10*ROW('Sanitation Data'!I190))="","",OFFSET('Sanitation Data'!$I$31,0,10*ROW('Sanitation Data'!I190)))</f>
        <v/>
      </c>
      <c r="DN196" s="392" t="str">
        <f ca="1">+IF(OFFSET('Sanitation Data'!$I$32,0,10*ROW('Sanitation Data'!I190))="","",OFFSET('Sanitation Data'!$I$32,0,10*ROW('Sanitation Data'!I190)))</f>
        <v/>
      </c>
      <c r="DO196" s="392" t="str">
        <f ca="1">+IF(OFFSET('Hygiene Data'!$D$11,0,10*ROW('Hygiene Data'!D190))="","",OFFSET('Hygiene Data'!$D$11,0,10*ROW('Hygiene Data'!D190)))</f>
        <v/>
      </c>
      <c r="DP196" s="392" t="str">
        <f ca="1">+IF(OFFSET('Hygiene Data'!$D$12,0,10*ROW('Hygiene Data'!D190))="","",OFFSET('Hygiene Data'!$D$12,0,10*ROW('Hygiene Data'!D190)))</f>
        <v/>
      </c>
      <c r="DQ196" s="392" t="str">
        <f ca="1">+IF(OFFSET('Hygiene Data'!$D$13,0,10*ROW('Hygiene Data'!D190))="","",OFFSET('Hygiene Data'!$D$13,0,10*ROW('Hygiene Data'!D190)))</f>
        <v/>
      </c>
      <c r="DR196" s="392" t="str">
        <f ca="1">+IF(OFFSET('Hygiene Data'!$E$11,0,10*ROW('Hygiene Data'!E190))="","",OFFSET('Hygiene Data'!$E$11,0,10*ROW('Hygiene Data'!E190)))</f>
        <v/>
      </c>
      <c r="DS196" s="392" t="str">
        <f ca="1">+IF(OFFSET('Hygiene Data'!$E$12,0,10*ROW('Hygiene Data'!E190))="","",OFFSET('Hygiene Data'!$E$12,0,10*ROW('Hygiene Data'!E190)))</f>
        <v/>
      </c>
      <c r="DT196" s="392" t="str">
        <f ca="1">+IF(OFFSET('Hygiene Data'!$E$13,0,10*ROW('Hygiene Data'!E190))="","",OFFSET('Hygiene Data'!$E$13,0,10*ROW('Hygiene Data'!E190)))</f>
        <v/>
      </c>
      <c r="DU196" s="392" t="str">
        <f ca="1">+IF(OFFSET('Hygiene Data'!$F$11,0,10*ROW('Hygiene Data'!F190))="","",OFFSET('Hygiene Data'!$F$11,0,10*ROW('Hygiene Data'!F190)))</f>
        <v/>
      </c>
      <c r="DV196" s="392" t="str">
        <f ca="1">+IF(OFFSET('Hygiene Data'!$F$12,0,10*ROW('Hygiene Data'!F190))="","",OFFSET('Hygiene Data'!$F$12,0,10*ROW('Hygiene Data'!F190)))</f>
        <v/>
      </c>
      <c r="DW196" s="392" t="str">
        <f ca="1">+IF(OFFSET('Hygiene Data'!$F$13,0,10*ROW('Hygiene Data'!F190))="","",OFFSET('Hygiene Data'!$F$13,0,10*ROW('Hygiene Data'!F190)))</f>
        <v/>
      </c>
      <c r="DX196" s="392" t="str">
        <f ca="1">+IF(OFFSET('Hygiene Data'!$G$11,0,10*ROW('Hygiene Data'!G190))="","",OFFSET('Hygiene Data'!$G$11,0,10*ROW('Hygiene Data'!G190)))</f>
        <v/>
      </c>
      <c r="DY196" s="392" t="str">
        <f ca="1">+IF(OFFSET('Hygiene Data'!$G$12,0,10*ROW('Hygiene Data'!G190))="","",OFFSET('Hygiene Data'!$G$12,0,10*ROW('Hygiene Data'!G190)))</f>
        <v/>
      </c>
      <c r="DZ196" s="392" t="str">
        <f ca="1">+IF(OFFSET('Hygiene Data'!$G$13,0,10*ROW('Hygiene Data'!G190))="","",OFFSET('Hygiene Data'!$G$13,0,10*ROW('Hygiene Data'!G190)))</f>
        <v/>
      </c>
      <c r="EA196" s="392" t="str">
        <f ca="1">+IF(OFFSET('Hygiene Data'!$H$11,0,10*ROW('Hygiene Data'!H190))="","",OFFSET('Hygiene Data'!$H$11,0,10*ROW('Hygiene Data'!H190)))</f>
        <v/>
      </c>
      <c r="EB196" s="392" t="str">
        <f ca="1">+IF(OFFSET('Hygiene Data'!$H$12,0,10*ROW('Hygiene Data'!H190))="","",OFFSET('Hygiene Data'!$H$12,0,10*ROW('Hygiene Data'!H190)))</f>
        <v/>
      </c>
      <c r="EC196" s="392" t="str">
        <f ca="1">+IF(OFFSET('Hygiene Data'!$H$13,0,10*ROW('Hygiene Data'!H190))="","",OFFSET('Hygiene Data'!$H$13,0,10*ROW('Hygiene Data'!H190)))</f>
        <v/>
      </c>
      <c r="ED196" s="392" t="str">
        <f ca="1">+IF(OFFSET('Hygiene Data'!$I$11,0,10*ROW('Hygiene Data'!I190))="","",OFFSET('Hygiene Data'!$I$11,0,10*ROW('Hygiene Data'!I190)))</f>
        <v/>
      </c>
      <c r="EE196" s="392" t="str">
        <f ca="1">+IF(OFFSET('Hygiene Data'!$I$12,0,10*ROW('Hygiene Data'!I190))="","",OFFSET('Hygiene Data'!$I$12,0,10*ROW('Hygiene Data'!I190)))</f>
        <v/>
      </c>
      <c r="EF196" s="392" t="str">
        <f ca="1">+IF(OFFSET('Hygiene Data'!$I$13,0,10*ROW('Hygiene Data'!I190))="","",OFFSET('Hygiene Data'!$I$13,0,10*ROW('Hygiene Data'!I190)))</f>
        <v/>
      </c>
    </row>
    <row r="197" spans="1:136" x14ac:dyDescent="0.25">
      <c r="A197" s="501" t="str">
        <f ca="1">+IF(OFFSET('Water Data'!$B$2,0,10*ROW('Water Data'!E191))="","",OFFSET('Water Data'!$B$2,0,10*ROW('Water Data'!E191)))</f>
        <v/>
      </c>
      <c r="B197" s="50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8" t="str">
        <f t="shared" ca="1" si="2"/>
        <v/>
      </c>
      <c r="D197" s="52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2" t="str">
        <f ca="1">+IF(OFFSET('Water Data'!$D$27,0,10*ROW('Water Data'!D191))="","",OFFSET('Water Data'!$D$27,0,10*ROW('Water Data'!D191)))</f>
        <v/>
      </c>
      <c r="BT197" s="392" t="str">
        <f ca="1">+IF(OFFSET('Water Data'!$D$28,0,10*ROW('Water Data'!D191))="","",OFFSET('Water Data'!$D$28,0,10*ROW('Water Data'!D191)))</f>
        <v/>
      </c>
      <c r="BU197" s="392" t="str">
        <f ca="1">+IF(OFFSET('Water Data'!$D$29,0,10*ROW('Water Data'!D191))="","",OFFSET('Water Data'!$D$29,0,10*ROW('Water Data'!D191)))</f>
        <v/>
      </c>
      <c r="BV197" s="392" t="str">
        <f ca="1">+IF(OFFSET('Water Data'!$E$27,0,10*ROW('Water Data'!E191))="","",OFFSET('Water Data'!$E$27,0,10*ROW('Water Data'!E191)))</f>
        <v/>
      </c>
      <c r="BW197" s="392" t="str">
        <f ca="1">+IF(OFFSET('Water Data'!$E$28,0,10*ROW('Water Data'!E191))="","",OFFSET('Water Data'!$E$28,0,10*ROW('Water Data'!E191)))</f>
        <v/>
      </c>
      <c r="BX197" s="392" t="str">
        <f ca="1">+IF(OFFSET('Water Data'!$E$29,0,10*ROW('Water Data'!E191))="","",OFFSET('Water Data'!$E$29,0,10*ROW('Water Data'!E191)))</f>
        <v/>
      </c>
      <c r="BY197" s="392" t="str">
        <f ca="1">+IF(OFFSET('Water Data'!$F$27,0,10*ROW('Water Data'!F191))="","",OFFSET('Water Data'!$F$27,0,10*ROW('Water Data'!F191)))</f>
        <v/>
      </c>
      <c r="BZ197" s="392" t="str">
        <f ca="1">+IF(OFFSET('Water Data'!$F$28,0,10*ROW('Water Data'!F191))="","",OFFSET('Water Data'!$F$28,0,10*ROW('Water Data'!F191)))</f>
        <v/>
      </c>
      <c r="CA197" s="392" t="str">
        <f ca="1">+IF(OFFSET('Water Data'!$F$29,0,10*ROW('Water Data'!F191))="","",OFFSET('Water Data'!$F$29,0,10*ROW('Water Data'!F191)))</f>
        <v/>
      </c>
      <c r="CB197" s="392" t="str">
        <f ca="1">+IF(OFFSET('Water Data'!$G$27,0,10*ROW('Water Data'!G191))="","",OFFSET('Water Data'!$G$27,0,10*ROW('Water Data'!G191)))</f>
        <v/>
      </c>
      <c r="CC197" s="392" t="str">
        <f ca="1">+IF(OFFSET('Water Data'!$G$28,0,10*ROW('Water Data'!G191))="","",OFFSET('Water Data'!$G$28,0,10*ROW('Water Data'!G191)))</f>
        <v/>
      </c>
      <c r="CD197" s="392" t="str">
        <f ca="1">+IF(OFFSET('Water Data'!$G$29,0,10*ROW('Water Data'!G191))="","",OFFSET('Water Data'!$G$29,0,10*ROW('Water Data'!G191)))</f>
        <v/>
      </c>
      <c r="CE197" s="392" t="str">
        <f ca="1">+IF(OFFSET('Water Data'!$H$27,0,10*ROW('Water Data'!H191))="","",OFFSET('Water Data'!$H$27,0,10*ROW('Water Data'!H191)))</f>
        <v/>
      </c>
      <c r="CF197" s="392" t="str">
        <f ca="1">+IF(OFFSET('Water Data'!$H$28,0,10*ROW('Water Data'!H191))="","",OFFSET('Water Data'!$H$28,0,10*ROW('Water Data'!H191)))</f>
        <v/>
      </c>
      <c r="CG197" s="392" t="str">
        <f ca="1">+IF(OFFSET('Water Data'!$H$29,0,10*ROW('Water Data'!H191))="","",OFFSET('Water Data'!$H$29,0,10*ROW('Water Data'!H191)))</f>
        <v/>
      </c>
      <c r="CH197" s="392" t="str">
        <f ca="1">+IF(OFFSET('Water Data'!$I$27,0,10*ROW('Water Data'!I191))="","",OFFSET('Water Data'!$I$27,0,10*ROW('Water Data'!I191)))</f>
        <v/>
      </c>
      <c r="CI197" s="392" t="str">
        <f ca="1">+IF(OFFSET('Water Data'!$I$28,0,10*ROW('Water Data'!I191))="","",OFFSET('Water Data'!$I$28,0,10*ROW('Water Data'!I191)))</f>
        <v/>
      </c>
      <c r="CJ197" s="392" t="str">
        <f ca="1">+IF(OFFSET('Water Data'!$I$29,0,10*ROW('Water Data'!I191))="","",OFFSET('Water Data'!$I$29,0,10*ROW('Water Data'!I191)))</f>
        <v/>
      </c>
      <c r="CK197" s="392" t="str">
        <f ca="1">+IF(OFFSET('Sanitation Data'!$D$28,0,10*ROW('Sanitation Data'!D191))="","",OFFSET('Sanitation Data'!$D$28,0,10*ROW('Sanitation Data'!D191)))</f>
        <v/>
      </c>
      <c r="CL197" s="392" t="str">
        <f ca="1">+IF(OFFSET('Sanitation Data'!$D$29,0,10*ROW('Sanitation Data'!D191))="","",OFFSET('Sanitation Data'!$D$29,0,10*ROW('Sanitation Data'!D191)))</f>
        <v/>
      </c>
      <c r="CM197" s="392" t="str">
        <f ca="1">+IF(OFFSET('Sanitation Data'!$D$30,0,10*ROW('Sanitation Data'!D191))="","",OFFSET('Sanitation Data'!$D$30,0,10*ROW('Sanitation Data'!D191)))</f>
        <v/>
      </c>
      <c r="CN197" s="392" t="str">
        <f ca="1">+IF(OFFSET('Sanitation Data'!$D$31,0,10*ROW('Sanitation Data'!D191))="","",OFFSET('Sanitation Data'!$D$31,0,10*ROW('Sanitation Data'!D191)))</f>
        <v/>
      </c>
      <c r="CO197" s="392" t="str">
        <f ca="1">+IF(OFFSET('Sanitation Data'!$D$32,0,10*ROW('Sanitation Data'!D191))="","",OFFSET('Sanitation Data'!$D$32,0,10*ROW('Sanitation Data'!D191)))</f>
        <v/>
      </c>
      <c r="CP197" s="392" t="str">
        <f ca="1">+IF(OFFSET('Sanitation Data'!$E$28,0,10*ROW('Sanitation Data'!E191))="","",OFFSET('Sanitation Data'!$E$28,0,10*ROW('Sanitation Data'!E191)))</f>
        <v/>
      </c>
      <c r="CQ197" s="392" t="str">
        <f ca="1">+IF(OFFSET('Sanitation Data'!$E$29,0,10*ROW('Sanitation Data'!E191))="","",OFFSET('Sanitation Data'!$E$29,0,10*ROW('Sanitation Data'!E191)))</f>
        <v/>
      </c>
      <c r="CR197" s="392" t="str">
        <f ca="1">+IF(OFFSET('Sanitation Data'!$E$30,0,10*ROW('Sanitation Data'!E191))="","",OFFSET('Sanitation Data'!$E$30,0,10*ROW('Sanitation Data'!E191)))</f>
        <v/>
      </c>
      <c r="CS197" s="392" t="str">
        <f ca="1">+IF(OFFSET('Sanitation Data'!$E$31,0,10*ROW('Sanitation Data'!E191))="","",OFFSET('Sanitation Data'!$E$31,0,10*ROW('Sanitation Data'!E191)))</f>
        <v/>
      </c>
      <c r="CT197" s="392" t="str">
        <f ca="1">+IF(OFFSET('Sanitation Data'!$E$32,0,10*ROW('Sanitation Data'!E191))="","",OFFSET('Sanitation Data'!$E$32,0,10*ROW('Sanitation Data'!E191)))</f>
        <v/>
      </c>
      <c r="CU197" s="392" t="str">
        <f ca="1">+IF(OFFSET('Sanitation Data'!$F$28,0,10*ROW('Sanitation Data'!F191))="","",OFFSET('Sanitation Data'!$F$28,0,10*ROW('Sanitation Data'!F191)))</f>
        <v/>
      </c>
      <c r="CV197" s="392" t="str">
        <f ca="1">+IF(OFFSET('Sanitation Data'!$F$29,0,10*ROW('Sanitation Data'!F191))="","",OFFSET('Sanitation Data'!$F$29,0,10*ROW('Sanitation Data'!F191)))</f>
        <v/>
      </c>
      <c r="CW197" s="392" t="str">
        <f ca="1">+IF(OFFSET('Sanitation Data'!$F$30,0,10*ROW('Sanitation Data'!F191))="","",OFFSET('Sanitation Data'!$F$30,0,10*ROW('Sanitation Data'!F191)))</f>
        <v/>
      </c>
      <c r="CX197" s="392" t="str">
        <f ca="1">+IF(OFFSET('Sanitation Data'!$F$31,0,10*ROW('Sanitation Data'!F191))="","",OFFSET('Sanitation Data'!$F$31,0,10*ROW('Sanitation Data'!F191)))</f>
        <v/>
      </c>
      <c r="CY197" s="392" t="str">
        <f ca="1">+IF(OFFSET('Sanitation Data'!$F$32,0,10*ROW('Sanitation Data'!F191))="","",OFFSET('Sanitation Data'!$F$32,0,10*ROW('Sanitation Data'!F191)))</f>
        <v/>
      </c>
      <c r="CZ197" s="392" t="str">
        <f ca="1">+IF(OFFSET('Sanitation Data'!$G$28,0,10*ROW('Sanitation Data'!G191))="","",OFFSET('Sanitation Data'!$G$28,0,10*ROW('Sanitation Data'!G191)))</f>
        <v/>
      </c>
      <c r="DA197" s="392" t="str">
        <f ca="1">+IF(OFFSET('Sanitation Data'!$G$29,0,10*ROW('Sanitation Data'!G191))="","",OFFSET('Sanitation Data'!$G$29,0,10*ROW('Sanitation Data'!G191)))</f>
        <v/>
      </c>
      <c r="DB197" s="392" t="str">
        <f ca="1">+IF(OFFSET('Sanitation Data'!$G$30,0,10*ROW('Sanitation Data'!G191))="","",OFFSET('Sanitation Data'!$G$30,0,10*ROW('Sanitation Data'!G191)))</f>
        <v/>
      </c>
      <c r="DC197" s="392" t="str">
        <f ca="1">+IF(OFFSET('Sanitation Data'!$G$31,0,10*ROW('Sanitation Data'!G191))="","",OFFSET('Sanitation Data'!$G$31,0,10*ROW('Sanitation Data'!G191)))</f>
        <v/>
      </c>
      <c r="DD197" s="392" t="str">
        <f ca="1">+IF(OFFSET('Sanitation Data'!$G$32,0,10*ROW('Sanitation Data'!G191))="","",OFFSET('Sanitation Data'!$G$32,0,10*ROW('Sanitation Data'!G191)))</f>
        <v/>
      </c>
      <c r="DE197" s="392" t="str">
        <f ca="1">+IF(OFFSET('Sanitation Data'!$H$28,0,10*ROW('Sanitation Data'!H191))="","",OFFSET('Sanitation Data'!$H$28,0,10*ROW('Sanitation Data'!H191)))</f>
        <v/>
      </c>
      <c r="DF197" s="392" t="str">
        <f ca="1">+IF(OFFSET('Sanitation Data'!$H$29,0,10*ROW('Sanitation Data'!H191))="","",OFFSET('Sanitation Data'!$H$29,0,10*ROW('Sanitation Data'!H191)))</f>
        <v/>
      </c>
      <c r="DG197" s="392" t="str">
        <f ca="1">+IF(OFFSET('Sanitation Data'!$H$30,0,10*ROW('Sanitation Data'!H191))="","",OFFSET('Sanitation Data'!$H$30,0,10*ROW('Sanitation Data'!H191)))</f>
        <v/>
      </c>
      <c r="DH197" s="392" t="str">
        <f ca="1">+IF(OFFSET('Sanitation Data'!$H$31,0,10*ROW('Sanitation Data'!H191))="","",OFFSET('Sanitation Data'!$H$31,0,10*ROW('Sanitation Data'!H191)))</f>
        <v/>
      </c>
      <c r="DI197" s="392" t="str">
        <f ca="1">+IF(OFFSET('Sanitation Data'!$H$32,0,10*ROW('Sanitation Data'!H191))="","",OFFSET('Sanitation Data'!$H$32,0,10*ROW('Sanitation Data'!H191)))</f>
        <v/>
      </c>
      <c r="DJ197" s="392" t="str">
        <f ca="1">+IF(OFFSET('Sanitation Data'!$I$28,0,10*ROW('Sanitation Data'!I191))="","",OFFSET('Sanitation Data'!$I$28,0,10*ROW('Sanitation Data'!I191)))</f>
        <v/>
      </c>
      <c r="DK197" s="392" t="str">
        <f ca="1">+IF(OFFSET('Sanitation Data'!$I$29,0,10*ROW('Sanitation Data'!I191))="","",OFFSET('Sanitation Data'!$I$29,0,10*ROW('Sanitation Data'!I191)))</f>
        <v/>
      </c>
      <c r="DL197" s="392" t="str">
        <f ca="1">+IF(OFFSET('Sanitation Data'!$I$30,0,10*ROW('Sanitation Data'!I191))="","",OFFSET('Sanitation Data'!$I$30,0,10*ROW('Sanitation Data'!I191)))</f>
        <v/>
      </c>
      <c r="DM197" s="392" t="str">
        <f ca="1">+IF(OFFSET('Sanitation Data'!$I$31,0,10*ROW('Sanitation Data'!I191))="","",OFFSET('Sanitation Data'!$I$31,0,10*ROW('Sanitation Data'!I191)))</f>
        <v/>
      </c>
      <c r="DN197" s="392" t="str">
        <f ca="1">+IF(OFFSET('Sanitation Data'!$I$32,0,10*ROW('Sanitation Data'!I191))="","",OFFSET('Sanitation Data'!$I$32,0,10*ROW('Sanitation Data'!I191)))</f>
        <v/>
      </c>
      <c r="DO197" s="392" t="str">
        <f ca="1">+IF(OFFSET('Hygiene Data'!$D$11,0,10*ROW('Hygiene Data'!D191))="","",OFFSET('Hygiene Data'!$D$11,0,10*ROW('Hygiene Data'!D191)))</f>
        <v/>
      </c>
      <c r="DP197" s="392" t="str">
        <f ca="1">+IF(OFFSET('Hygiene Data'!$D$12,0,10*ROW('Hygiene Data'!D191))="","",OFFSET('Hygiene Data'!$D$12,0,10*ROW('Hygiene Data'!D191)))</f>
        <v/>
      </c>
      <c r="DQ197" s="392" t="str">
        <f ca="1">+IF(OFFSET('Hygiene Data'!$D$13,0,10*ROW('Hygiene Data'!D191))="","",OFFSET('Hygiene Data'!$D$13,0,10*ROW('Hygiene Data'!D191)))</f>
        <v/>
      </c>
      <c r="DR197" s="392" t="str">
        <f ca="1">+IF(OFFSET('Hygiene Data'!$E$11,0,10*ROW('Hygiene Data'!E191))="","",OFFSET('Hygiene Data'!$E$11,0,10*ROW('Hygiene Data'!E191)))</f>
        <v/>
      </c>
      <c r="DS197" s="392" t="str">
        <f ca="1">+IF(OFFSET('Hygiene Data'!$E$12,0,10*ROW('Hygiene Data'!E191))="","",OFFSET('Hygiene Data'!$E$12,0,10*ROW('Hygiene Data'!E191)))</f>
        <v/>
      </c>
      <c r="DT197" s="392" t="str">
        <f ca="1">+IF(OFFSET('Hygiene Data'!$E$13,0,10*ROW('Hygiene Data'!E191))="","",OFFSET('Hygiene Data'!$E$13,0,10*ROW('Hygiene Data'!E191)))</f>
        <v/>
      </c>
      <c r="DU197" s="392" t="str">
        <f ca="1">+IF(OFFSET('Hygiene Data'!$F$11,0,10*ROW('Hygiene Data'!F191))="","",OFFSET('Hygiene Data'!$F$11,0,10*ROW('Hygiene Data'!F191)))</f>
        <v/>
      </c>
      <c r="DV197" s="392" t="str">
        <f ca="1">+IF(OFFSET('Hygiene Data'!$F$12,0,10*ROW('Hygiene Data'!F191))="","",OFFSET('Hygiene Data'!$F$12,0,10*ROW('Hygiene Data'!F191)))</f>
        <v/>
      </c>
      <c r="DW197" s="392" t="str">
        <f ca="1">+IF(OFFSET('Hygiene Data'!$F$13,0,10*ROW('Hygiene Data'!F191))="","",OFFSET('Hygiene Data'!$F$13,0,10*ROW('Hygiene Data'!F191)))</f>
        <v/>
      </c>
      <c r="DX197" s="392" t="str">
        <f ca="1">+IF(OFFSET('Hygiene Data'!$G$11,0,10*ROW('Hygiene Data'!G191))="","",OFFSET('Hygiene Data'!$G$11,0,10*ROW('Hygiene Data'!G191)))</f>
        <v/>
      </c>
      <c r="DY197" s="392" t="str">
        <f ca="1">+IF(OFFSET('Hygiene Data'!$G$12,0,10*ROW('Hygiene Data'!G191))="","",OFFSET('Hygiene Data'!$G$12,0,10*ROW('Hygiene Data'!G191)))</f>
        <v/>
      </c>
      <c r="DZ197" s="392" t="str">
        <f ca="1">+IF(OFFSET('Hygiene Data'!$G$13,0,10*ROW('Hygiene Data'!G191))="","",OFFSET('Hygiene Data'!$G$13,0,10*ROW('Hygiene Data'!G191)))</f>
        <v/>
      </c>
      <c r="EA197" s="392" t="str">
        <f ca="1">+IF(OFFSET('Hygiene Data'!$H$11,0,10*ROW('Hygiene Data'!H191))="","",OFFSET('Hygiene Data'!$H$11,0,10*ROW('Hygiene Data'!H191)))</f>
        <v/>
      </c>
      <c r="EB197" s="392" t="str">
        <f ca="1">+IF(OFFSET('Hygiene Data'!$H$12,0,10*ROW('Hygiene Data'!H191))="","",OFFSET('Hygiene Data'!$H$12,0,10*ROW('Hygiene Data'!H191)))</f>
        <v/>
      </c>
      <c r="EC197" s="392" t="str">
        <f ca="1">+IF(OFFSET('Hygiene Data'!$H$13,0,10*ROW('Hygiene Data'!H191))="","",OFFSET('Hygiene Data'!$H$13,0,10*ROW('Hygiene Data'!H191)))</f>
        <v/>
      </c>
      <c r="ED197" s="392" t="str">
        <f ca="1">+IF(OFFSET('Hygiene Data'!$I$11,0,10*ROW('Hygiene Data'!I191))="","",OFFSET('Hygiene Data'!$I$11,0,10*ROW('Hygiene Data'!I191)))</f>
        <v/>
      </c>
      <c r="EE197" s="392" t="str">
        <f ca="1">+IF(OFFSET('Hygiene Data'!$I$12,0,10*ROW('Hygiene Data'!I191))="","",OFFSET('Hygiene Data'!$I$12,0,10*ROW('Hygiene Data'!I191)))</f>
        <v/>
      </c>
      <c r="EF197" s="392" t="str">
        <f ca="1">+IF(OFFSET('Hygiene Data'!$I$13,0,10*ROW('Hygiene Data'!I191))="","",OFFSET('Hygiene Data'!$I$13,0,10*ROW('Hygiene Data'!I191)))</f>
        <v/>
      </c>
    </row>
    <row r="198" spans="1:136" x14ac:dyDescent="0.25">
      <c r="A198" s="501" t="str">
        <f ca="1">+IF(OFFSET('Water Data'!$B$2,0,10*ROW('Water Data'!E192))="","",OFFSET('Water Data'!$B$2,0,10*ROW('Water Data'!E192)))</f>
        <v/>
      </c>
      <c r="B198" s="50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8" t="str">
        <f t="shared" ca="1" si="2"/>
        <v/>
      </c>
      <c r="D198" s="52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2" t="str">
        <f ca="1">+IF(OFFSET('Water Data'!$D$27,0,10*ROW('Water Data'!D192))="","",OFFSET('Water Data'!$D$27,0,10*ROW('Water Data'!D192)))</f>
        <v/>
      </c>
      <c r="BT198" s="392" t="str">
        <f ca="1">+IF(OFFSET('Water Data'!$D$28,0,10*ROW('Water Data'!D192))="","",OFFSET('Water Data'!$D$28,0,10*ROW('Water Data'!D192)))</f>
        <v/>
      </c>
      <c r="BU198" s="392" t="str">
        <f ca="1">+IF(OFFSET('Water Data'!$D$29,0,10*ROW('Water Data'!D192))="","",OFFSET('Water Data'!$D$29,0,10*ROW('Water Data'!D192)))</f>
        <v/>
      </c>
      <c r="BV198" s="392" t="str">
        <f ca="1">+IF(OFFSET('Water Data'!$E$27,0,10*ROW('Water Data'!E192))="","",OFFSET('Water Data'!$E$27,0,10*ROW('Water Data'!E192)))</f>
        <v/>
      </c>
      <c r="BW198" s="392" t="str">
        <f ca="1">+IF(OFFSET('Water Data'!$E$28,0,10*ROW('Water Data'!E192))="","",OFFSET('Water Data'!$E$28,0,10*ROW('Water Data'!E192)))</f>
        <v/>
      </c>
      <c r="BX198" s="392" t="str">
        <f ca="1">+IF(OFFSET('Water Data'!$E$29,0,10*ROW('Water Data'!E192))="","",OFFSET('Water Data'!$E$29,0,10*ROW('Water Data'!E192)))</f>
        <v/>
      </c>
      <c r="BY198" s="392" t="str">
        <f ca="1">+IF(OFFSET('Water Data'!$F$27,0,10*ROW('Water Data'!F192))="","",OFFSET('Water Data'!$F$27,0,10*ROW('Water Data'!F192)))</f>
        <v/>
      </c>
      <c r="BZ198" s="392" t="str">
        <f ca="1">+IF(OFFSET('Water Data'!$F$28,0,10*ROW('Water Data'!F192))="","",OFFSET('Water Data'!$F$28,0,10*ROW('Water Data'!F192)))</f>
        <v/>
      </c>
      <c r="CA198" s="392" t="str">
        <f ca="1">+IF(OFFSET('Water Data'!$F$29,0,10*ROW('Water Data'!F192))="","",OFFSET('Water Data'!$F$29,0,10*ROW('Water Data'!F192)))</f>
        <v/>
      </c>
      <c r="CB198" s="392" t="str">
        <f ca="1">+IF(OFFSET('Water Data'!$G$27,0,10*ROW('Water Data'!G192))="","",OFFSET('Water Data'!$G$27,0,10*ROW('Water Data'!G192)))</f>
        <v/>
      </c>
      <c r="CC198" s="392" t="str">
        <f ca="1">+IF(OFFSET('Water Data'!$G$28,0,10*ROW('Water Data'!G192))="","",OFFSET('Water Data'!$G$28,0,10*ROW('Water Data'!G192)))</f>
        <v/>
      </c>
      <c r="CD198" s="392" t="str">
        <f ca="1">+IF(OFFSET('Water Data'!$G$29,0,10*ROW('Water Data'!G192))="","",OFFSET('Water Data'!$G$29,0,10*ROW('Water Data'!G192)))</f>
        <v/>
      </c>
      <c r="CE198" s="392" t="str">
        <f ca="1">+IF(OFFSET('Water Data'!$H$27,0,10*ROW('Water Data'!H192))="","",OFFSET('Water Data'!$H$27,0,10*ROW('Water Data'!H192)))</f>
        <v/>
      </c>
      <c r="CF198" s="392" t="str">
        <f ca="1">+IF(OFFSET('Water Data'!$H$28,0,10*ROW('Water Data'!H192))="","",OFFSET('Water Data'!$H$28,0,10*ROW('Water Data'!H192)))</f>
        <v/>
      </c>
      <c r="CG198" s="392" t="str">
        <f ca="1">+IF(OFFSET('Water Data'!$H$29,0,10*ROW('Water Data'!H192))="","",OFFSET('Water Data'!$H$29,0,10*ROW('Water Data'!H192)))</f>
        <v/>
      </c>
      <c r="CH198" s="392" t="str">
        <f ca="1">+IF(OFFSET('Water Data'!$I$27,0,10*ROW('Water Data'!I192))="","",OFFSET('Water Data'!$I$27,0,10*ROW('Water Data'!I192)))</f>
        <v/>
      </c>
      <c r="CI198" s="392" t="str">
        <f ca="1">+IF(OFFSET('Water Data'!$I$28,0,10*ROW('Water Data'!I192))="","",OFFSET('Water Data'!$I$28,0,10*ROW('Water Data'!I192)))</f>
        <v/>
      </c>
      <c r="CJ198" s="392" t="str">
        <f ca="1">+IF(OFFSET('Water Data'!$I$29,0,10*ROW('Water Data'!I192))="","",OFFSET('Water Data'!$I$29,0,10*ROW('Water Data'!I192)))</f>
        <v/>
      </c>
      <c r="CK198" s="392" t="str">
        <f ca="1">+IF(OFFSET('Sanitation Data'!$D$28,0,10*ROW('Sanitation Data'!D192))="","",OFFSET('Sanitation Data'!$D$28,0,10*ROW('Sanitation Data'!D192)))</f>
        <v/>
      </c>
      <c r="CL198" s="392" t="str">
        <f ca="1">+IF(OFFSET('Sanitation Data'!$D$29,0,10*ROW('Sanitation Data'!D192))="","",OFFSET('Sanitation Data'!$D$29,0,10*ROW('Sanitation Data'!D192)))</f>
        <v/>
      </c>
      <c r="CM198" s="392" t="str">
        <f ca="1">+IF(OFFSET('Sanitation Data'!$D$30,0,10*ROW('Sanitation Data'!D192))="","",OFFSET('Sanitation Data'!$D$30,0,10*ROW('Sanitation Data'!D192)))</f>
        <v/>
      </c>
      <c r="CN198" s="392" t="str">
        <f ca="1">+IF(OFFSET('Sanitation Data'!$D$31,0,10*ROW('Sanitation Data'!D192))="","",OFFSET('Sanitation Data'!$D$31,0,10*ROW('Sanitation Data'!D192)))</f>
        <v/>
      </c>
      <c r="CO198" s="392" t="str">
        <f ca="1">+IF(OFFSET('Sanitation Data'!$D$32,0,10*ROW('Sanitation Data'!D192))="","",OFFSET('Sanitation Data'!$D$32,0,10*ROW('Sanitation Data'!D192)))</f>
        <v/>
      </c>
      <c r="CP198" s="392" t="str">
        <f ca="1">+IF(OFFSET('Sanitation Data'!$E$28,0,10*ROW('Sanitation Data'!E192))="","",OFFSET('Sanitation Data'!$E$28,0,10*ROW('Sanitation Data'!E192)))</f>
        <v/>
      </c>
      <c r="CQ198" s="392" t="str">
        <f ca="1">+IF(OFFSET('Sanitation Data'!$E$29,0,10*ROW('Sanitation Data'!E192))="","",OFFSET('Sanitation Data'!$E$29,0,10*ROW('Sanitation Data'!E192)))</f>
        <v/>
      </c>
      <c r="CR198" s="392" t="str">
        <f ca="1">+IF(OFFSET('Sanitation Data'!$E$30,0,10*ROW('Sanitation Data'!E192))="","",OFFSET('Sanitation Data'!$E$30,0,10*ROW('Sanitation Data'!E192)))</f>
        <v/>
      </c>
      <c r="CS198" s="392" t="str">
        <f ca="1">+IF(OFFSET('Sanitation Data'!$E$31,0,10*ROW('Sanitation Data'!E192))="","",OFFSET('Sanitation Data'!$E$31,0,10*ROW('Sanitation Data'!E192)))</f>
        <v/>
      </c>
      <c r="CT198" s="392" t="str">
        <f ca="1">+IF(OFFSET('Sanitation Data'!$E$32,0,10*ROW('Sanitation Data'!E192))="","",OFFSET('Sanitation Data'!$E$32,0,10*ROW('Sanitation Data'!E192)))</f>
        <v/>
      </c>
      <c r="CU198" s="392" t="str">
        <f ca="1">+IF(OFFSET('Sanitation Data'!$F$28,0,10*ROW('Sanitation Data'!F192))="","",OFFSET('Sanitation Data'!$F$28,0,10*ROW('Sanitation Data'!F192)))</f>
        <v/>
      </c>
      <c r="CV198" s="392" t="str">
        <f ca="1">+IF(OFFSET('Sanitation Data'!$F$29,0,10*ROW('Sanitation Data'!F192))="","",OFFSET('Sanitation Data'!$F$29,0,10*ROW('Sanitation Data'!F192)))</f>
        <v/>
      </c>
      <c r="CW198" s="392" t="str">
        <f ca="1">+IF(OFFSET('Sanitation Data'!$F$30,0,10*ROW('Sanitation Data'!F192))="","",OFFSET('Sanitation Data'!$F$30,0,10*ROW('Sanitation Data'!F192)))</f>
        <v/>
      </c>
      <c r="CX198" s="392" t="str">
        <f ca="1">+IF(OFFSET('Sanitation Data'!$F$31,0,10*ROW('Sanitation Data'!F192))="","",OFFSET('Sanitation Data'!$F$31,0,10*ROW('Sanitation Data'!F192)))</f>
        <v/>
      </c>
      <c r="CY198" s="392" t="str">
        <f ca="1">+IF(OFFSET('Sanitation Data'!$F$32,0,10*ROW('Sanitation Data'!F192))="","",OFFSET('Sanitation Data'!$F$32,0,10*ROW('Sanitation Data'!F192)))</f>
        <v/>
      </c>
      <c r="CZ198" s="392" t="str">
        <f ca="1">+IF(OFFSET('Sanitation Data'!$G$28,0,10*ROW('Sanitation Data'!G192))="","",OFFSET('Sanitation Data'!$G$28,0,10*ROW('Sanitation Data'!G192)))</f>
        <v/>
      </c>
      <c r="DA198" s="392" t="str">
        <f ca="1">+IF(OFFSET('Sanitation Data'!$G$29,0,10*ROW('Sanitation Data'!G192))="","",OFFSET('Sanitation Data'!$G$29,0,10*ROW('Sanitation Data'!G192)))</f>
        <v/>
      </c>
      <c r="DB198" s="392" t="str">
        <f ca="1">+IF(OFFSET('Sanitation Data'!$G$30,0,10*ROW('Sanitation Data'!G192))="","",OFFSET('Sanitation Data'!$G$30,0,10*ROW('Sanitation Data'!G192)))</f>
        <v/>
      </c>
      <c r="DC198" s="392" t="str">
        <f ca="1">+IF(OFFSET('Sanitation Data'!$G$31,0,10*ROW('Sanitation Data'!G192))="","",OFFSET('Sanitation Data'!$G$31,0,10*ROW('Sanitation Data'!G192)))</f>
        <v/>
      </c>
      <c r="DD198" s="392" t="str">
        <f ca="1">+IF(OFFSET('Sanitation Data'!$G$32,0,10*ROW('Sanitation Data'!G192))="","",OFFSET('Sanitation Data'!$G$32,0,10*ROW('Sanitation Data'!G192)))</f>
        <v/>
      </c>
      <c r="DE198" s="392" t="str">
        <f ca="1">+IF(OFFSET('Sanitation Data'!$H$28,0,10*ROW('Sanitation Data'!H192))="","",OFFSET('Sanitation Data'!$H$28,0,10*ROW('Sanitation Data'!H192)))</f>
        <v/>
      </c>
      <c r="DF198" s="392" t="str">
        <f ca="1">+IF(OFFSET('Sanitation Data'!$H$29,0,10*ROW('Sanitation Data'!H192))="","",OFFSET('Sanitation Data'!$H$29,0,10*ROW('Sanitation Data'!H192)))</f>
        <v/>
      </c>
      <c r="DG198" s="392" t="str">
        <f ca="1">+IF(OFFSET('Sanitation Data'!$H$30,0,10*ROW('Sanitation Data'!H192))="","",OFFSET('Sanitation Data'!$H$30,0,10*ROW('Sanitation Data'!H192)))</f>
        <v/>
      </c>
      <c r="DH198" s="392" t="str">
        <f ca="1">+IF(OFFSET('Sanitation Data'!$H$31,0,10*ROW('Sanitation Data'!H192))="","",OFFSET('Sanitation Data'!$H$31,0,10*ROW('Sanitation Data'!H192)))</f>
        <v/>
      </c>
      <c r="DI198" s="392" t="str">
        <f ca="1">+IF(OFFSET('Sanitation Data'!$H$32,0,10*ROW('Sanitation Data'!H192))="","",OFFSET('Sanitation Data'!$H$32,0,10*ROW('Sanitation Data'!H192)))</f>
        <v/>
      </c>
      <c r="DJ198" s="392" t="str">
        <f ca="1">+IF(OFFSET('Sanitation Data'!$I$28,0,10*ROW('Sanitation Data'!I192))="","",OFFSET('Sanitation Data'!$I$28,0,10*ROW('Sanitation Data'!I192)))</f>
        <v/>
      </c>
      <c r="DK198" s="392" t="str">
        <f ca="1">+IF(OFFSET('Sanitation Data'!$I$29,0,10*ROW('Sanitation Data'!I192))="","",OFFSET('Sanitation Data'!$I$29,0,10*ROW('Sanitation Data'!I192)))</f>
        <v/>
      </c>
      <c r="DL198" s="392" t="str">
        <f ca="1">+IF(OFFSET('Sanitation Data'!$I$30,0,10*ROW('Sanitation Data'!I192))="","",OFFSET('Sanitation Data'!$I$30,0,10*ROW('Sanitation Data'!I192)))</f>
        <v/>
      </c>
      <c r="DM198" s="392" t="str">
        <f ca="1">+IF(OFFSET('Sanitation Data'!$I$31,0,10*ROW('Sanitation Data'!I192))="","",OFFSET('Sanitation Data'!$I$31,0,10*ROW('Sanitation Data'!I192)))</f>
        <v/>
      </c>
      <c r="DN198" s="392" t="str">
        <f ca="1">+IF(OFFSET('Sanitation Data'!$I$32,0,10*ROW('Sanitation Data'!I192))="","",OFFSET('Sanitation Data'!$I$32,0,10*ROW('Sanitation Data'!I192)))</f>
        <v/>
      </c>
      <c r="DO198" s="392" t="str">
        <f ca="1">+IF(OFFSET('Hygiene Data'!$D$11,0,10*ROW('Hygiene Data'!D192))="","",OFFSET('Hygiene Data'!$D$11,0,10*ROW('Hygiene Data'!D192)))</f>
        <v/>
      </c>
      <c r="DP198" s="392" t="str">
        <f ca="1">+IF(OFFSET('Hygiene Data'!$D$12,0,10*ROW('Hygiene Data'!D192))="","",OFFSET('Hygiene Data'!$D$12,0,10*ROW('Hygiene Data'!D192)))</f>
        <v/>
      </c>
      <c r="DQ198" s="392" t="str">
        <f ca="1">+IF(OFFSET('Hygiene Data'!$D$13,0,10*ROW('Hygiene Data'!D192))="","",OFFSET('Hygiene Data'!$D$13,0,10*ROW('Hygiene Data'!D192)))</f>
        <v/>
      </c>
      <c r="DR198" s="392" t="str">
        <f ca="1">+IF(OFFSET('Hygiene Data'!$E$11,0,10*ROW('Hygiene Data'!E192))="","",OFFSET('Hygiene Data'!$E$11,0,10*ROW('Hygiene Data'!E192)))</f>
        <v/>
      </c>
      <c r="DS198" s="392" t="str">
        <f ca="1">+IF(OFFSET('Hygiene Data'!$E$12,0,10*ROW('Hygiene Data'!E192))="","",OFFSET('Hygiene Data'!$E$12,0,10*ROW('Hygiene Data'!E192)))</f>
        <v/>
      </c>
      <c r="DT198" s="392" t="str">
        <f ca="1">+IF(OFFSET('Hygiene Data'!$E$13,0,10*ROW('Hygiene Data'!E192))="","",OFFSET('Hygiene Data'!$E$13,0,10*ROW('Hygiene Data'!E192)))</f>
        <v/>
      </c>
      <c r="DU198" s="392" t="str">
        <f ca="1">+IF(OFFSET('Hygiene Data'!$F$11,0,10*ROW('Hygiene Data'!F192))="","",OFFSET('Hygiene Data'!$F$11,0,10*ROW('Hygiene Data'!F192)))</f>
        <v/>
      </c>
      <c r="DV198" s="392" t="str">
        <f ca="1">+IF(OFFSET('Hygiene Data'!$F$12,0,10*ROW('Hygiene Data'!F192))="","",OFFSET('Hygiene Data'!$F$12,0,10*ROW('Hygiene Data'!F192)))</f>
        <v/>
      </c>
      <c r="DW198" s="392" t="str">
        <f ca="1">+IF(OFFSET('Hygiene Data'!$F$13,0,10*ROW('Hygiene Data'!F192))="","",OFFSET('Hygiene Data'!$F$13,0,10*ROW('Hygiene Data'!F192)))</f>
        <v/>
      </c>
      <c r="DX198" s="392" t="str">
        <f ca="1">+IF(OFFSET('Hygiene Data'!$G$11,0,10*ROW('Hygiene Data'!G192))="","",OFFSET('Hygiene Data'!$G$11,0,10*ROW('Hygiene Data'!G192)))</f>
        <v/>
      </c>
      <c r="DY198" s="392" t="str">
        <f ca="1">+IF(OFFSET('Hygiene Data'!$G$12,0,10*ROW('Hygiene Data'!G192))="","",OFFSET('Hygiene Data'!$G$12,0,10*ROW('Hygiene Data'!G192)))</f>
        <v/>
      </c>
      <c r="DZ198" s="392" t="str">
        <f ca="1">+IF(OFFSET('Hygiene Data'!$G$13,0,10*ROW('Hygiene Data'!G192))="","",OFFSET('Hygiene Data'!$G$13,0,10*ROW('Hygiene Data'!G192)))</f>
        <v/>
      </c>
      <c r="EA198" s="392" t="str">
        <f ca="1">+IF(OFFSET('Hygiene Data'!$H$11,0,10*ROW('Hygiene Data'!H192))="","",OFFSET('Hygiene Data'!$H$11,0,10*ROW('Hygiene Data'!H192)))</f>
        <v/>
      </c>
      <c r="EB198" s="392" t="str">
        <f ca="1">+IF(OFFSET('Hygiene Data'!$H$12,0,10*ROW('Hygiene Data'!H192))="","",OFFSET('Hygiene Data'!$H$12,0,10*ROW('Hygiene Data'!H192)))</f>
        <v/>
      </c>
      <c r="EC198" s="392" t="str">
        <f ca="1">+IF(OFFSET('Hygiene Data'!$H$13,0,10*ROW('Hygiene Data'!H192))="","",OFFSET('Hygiene Data'!$H$13,0,10*ROW('Hygiene Data'!H192)))</f>
        <v/>
      </c>
      <c r="ED198" s="392" t="str">
        <f ca="1">+IF(OFFSET('Hygiene Data'!$I$11,0,10*ROW('Hygiene Data'!I192))="","",OFFSET('Hygiene Data'!$I$11,0,10*ROW('Hygiene Data'!I192)))</f>
        <v/>
      </c>
      <c r="EE198" s="392" t="str">
        <f ca="1">+IF(OFFSET('Hygiene Data'!$I$12,0,10*ROW('Hygiene Data'!I192))="","",OFFSET('Hygiene Data'!$I$12,0,10*ROW('Hygiene Data'!I192)))</f>
        <v/>
      </c>
      <c r="EF198" s="392" t="str">
        <f ca="1">+IF(OFFSET('Hygiene Data'!$I$13,0,10*ROW('Hygiene Data'!I192))="","",OFFSET('Hygiene Data'!$I$13,0,10*ROW('Hygiene Data'!I192)))</f>
        <v/>
      </c>
    </row>
    <row r="199" spans="1:136" x14ac:dyDescent="0.25">
      <c r="A199" s="501" t="str">
        <f ca="1">+IF(OFFSET('Water Data'!$B$2,0,10*ROW('Water Data'!E193))="","",OFFSET('Water Data'!$B$2,0,10*ROW('Water Data'!E193)))</f>
        <v/>
      </c>
      <c r="B199" s="50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8" t="str">
        <f t="shared" ref="C199:C207" ca="1" si="3">+IF(ISNUMBER(VALUE(MID(A199,5,4))), VALUE(MID(A199, 5,4)),"")</f>
        <v/>
      </c>
      <c r="D199" s="52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2" t="str">
        <f ca="1">+IF(OFFSET('Water Data'!$D$27,0,10*ROW('Water Data'!D193))="","",OFFSET('Water Data'!$D$27,0,10*ROW('Water Data'!D193)))</f>
        <v/>
      </c>
      <c r="BT199" s="392" t="str">
        <f ca="1">+IF(OFFSET('Water Data'!$D$28,0,10*ROW('Water Data'!D193))="","",OFFSET('Water Data'!$D$28,0,10*ROW('Water Data'!D193)))</f>
        <v/>
      </c>
      <c r="BU199" s="392" t="str">
        <f ca="1">+IF(OFFSET('Water Data'!$D$29,0,10*ROW('Water Data'!D193))="","",OFFSET('Water Data'!$D$29,0,10*ROW('Water Data'!D193)))</f>
        <v/>
      </c>
      <c r="BV199" s="392" t="str">
        <f ca="1">+IF(OFFSET('Water Data'!$E$27,0,10*ROW('Water Data'!E193))="","",OFFSET('Water Data'!$E$27,0,10*ROW('Water Data'!E193)))</f>
        <v/>
      </c>
      <c r="BW199" s="392" t="str">
        <f ca="1">+IF(OFFSET('Water Data'!$E$28,0,10*ROW('Water Data'!E193))="","",OFFSET('Water Data'!$E$28,0,10*ROW('Water Data'!E193)))</f>
        <v/>
      </c>
      <c r="BX199" s="392" t="str">
        <f ca="1">+IF(OFFSET('Water Data'!$E$29,0,10*ROW('Water Data'!E193))="","",OFFSET('Water Data'!$E$29,0,10*ROW('Water Data'!E193)))</f>
        <v/>
      </c>
      <c r="BY199" s="392" t="str">
        <f ca="1">+IF(OFFSET('Water Data'!$F$27,0,10*ROW('Water Data'!F193))="","",OFFSET('Water Data'!$F$27,0,10*ROW('Water Data'!F193)))</f>
        <v/>
      </c>
      <c r="BZ199" s="392" t="str">
        <f ca="1">+IF(OFFSET('Water Data'!$F$28,0,10*ROW('Water Data'!F193))="","",OFFSET('Water Data'!$F$28,0,10*ROW('Water Data'!F193)))</f>
        <v/>
      </c>
      <c r="CA199" s="392" t="str">
        <f ca="1">+IF(OFFSET('Water Data'!$F$29,0,10*ROW('Water Data'!F193))="","",OFFSET('Water Data'!$F$29,0,10*ROW('Water Data'!F193)))</f>
        <v/>
      </c>
      <c r="CB199" s="392" t="str">
        <f ca="1">+IF(OFFSET('Water Data'!$G$27,0,10*ROW('Water Data'!G193))="","",OFFSET('Water Data'!$G$27,0,10*ROW('Water Data'!G193)))</f>
        <v/>
      </c>
      <c r="CC199" s="392" t="str">
        <f ca="1">+IF(OFFSET('Water Data'!$G$28,0,10*ROW('Water Data'!G193))="","",OFFSET('Water Data'!$G$28,0,10*ROW('Water Data'!G193)))</f>
        <v/>
      </c>
      <c r="CD199" s="392" t="str">
        <f ca="1">+IF(OFFSET('Water Data'!$G$29,0,10*ROW('Water Data'!G193))="","",OFFSET('Water Data'!$G$29,0,10*ROW('Water Data'!G193)))</f>
        <v/>
      </c>
      <c r="CE199" s="392" t="str">
        <f ca="1">+IF(OFFSET('Water Data'!$H$27,0,10*ROW('Water Data'!H193))="","",OFFSET('Water Data'!$H$27,0,10*ROW('Water Data'!H193)))</f>
        <v/>
      </c>
      <c r="CF199" s="392" t="str">
        <f ca="1">+IF(OFFSET('Water Data'!$H$28,0,10*ROW('Water Data'!H193))="","",OFFSET('Water Data'!$H$28,0,10*ROW('Water Data'!H193)))</f>
        <v/>
      </c>
      <c r="CG199" s="392" t="str">
        <f ca="1">+IF(OFFSET('Water Data'!$H$29,0,10*ROW('Water Data'!H193))="","",OFFSET('Water Data'!$H$29,0,10*ROW('Water Data'!H193)))</f>
        <v/>
      </c>
      <c r="CH199" s="392" t="str">
        <f ca="1">+IF(OFFSET('Water Data'!$I$27,0,10*ROW('Water Data'!I193))="","",OFFSET('Water Data'!$I$27,0,10*ROW('Water Data'!I193)))</f>
        <v/>
      </c>
      <c r="CI199" s="392" t="str">
        <f ca="1">+IF(OFFSET('Water Data'!$I$28,0,10*ROW('Water Data'!I193))="","",OFFSET('Water Data'!$I$28,0,10*ROW('Water Data'!I193)))</f>
        <v/>
      </c>
      <c r="CJ199" s="392" t="str">
        <f ca="1">+IF(OFFSET('Water Data'!$I$29,0,10*ROW('Water Data'!I193))="","",OFFSET('Water Data'!$I$29,0,10*ROW('Water Data'!I193)))</f>
        <v/>
      </c>
      <c r="CK199" s="392" t="str">
        <f ca="1">+IF(OFFSET('Sanitation Data'!$D$28,0,10*ROW('Sanitation Data'!D193))="","",OFFSET('Sanitation Data'!$D$28,0,10*ROW('Sanitation Data'!D193)))</f>
        <v/>
      </c>
      <c r="CL199" s="392" t="str">
        <f ca="1">+IF(OFFSET('Sanitation Data'!$D$29,0,10*ROW('Sanitation Data'!D193))="","",OFFSET('Sanitation Data'!$D$29,0,10*ROW('Sanitation Data'!D193)))</f>
        <v/>
      </c>
      <c r="CM199" s="392" t="str">
        <f ca="1">+IF(OFFSET('Sanitation Data'!$D$30,0,10*ROW('Sanitation Data'!D193))="","",OFFSET('Sanitation Data'!$D$30,0,10*ROW('Sanitation Data'!D193)))</f>
        <v/>
      </c>
      <c r="CN199" s="392" t="str">
        <f ca="1">+IF(OFFSET('Sanitation Data'!$D$31,0,10*ROW('Sanitation Data'!D193))="","",OFFSET('Sanitation Data'!$D$31,0,10*ROW('Sanitation Data'!D193)))</f>
        <v/>
      </c>
      <c r="CO199" s="392" t="str">
        <f ca="1">+IF(OFFSET('Sanitation Data'!$D$32,0,10*ROW('Sanitation Data'!D193))="","",OFFSET('Sanitation Data'!$D$32,0,10*ROW('Sanitation Data'!D193)))</f>
        <v/>
      </c>
      <c r="CP199" s="392" t="str">
        <f ca="1">+IF(OFFSET('Sanitation Data'!$E$28,0,10*ROW('Sanitation Data'!E193))="","",OFFSET('Sanitation Data'!$E$28,0,10*ROW('Sanitation Data'!E193)))</f>
        <v/>
      </c>
      <c r="CQ199" s="392" t="str">
        <f ca="1">+IF(OFFSET('Sanitation Data'!$E$29,0,10*ROW('Sanitation Data'!E193))="","",OFFSET('Sanitation Data'!$E$29,0,10*ROW('Sanitation Data'!E193)))</f>
        <v/>
      </c>
      <c r="CR199" s="392" t="str">
        <f ca="1">+IF(OFFSET('Sanitation Data'!$E$30,0,10*ROW('Sanitation Data'!E193))="","",OFFSET('Sanitation Data'!$E$30,0,10*ROW('Sanitation Data'!E193)))</f>
        <v/>
      </c>
      <c r="CS199" s="392" t="str">
        <f ca="1">+IF(OFFSET('Sanitation Data'!$E$31,0,10*ROW('Sanitation Data'!E193))="","",OFFSET('Sanitation Data'!$E$31,0,10*ROW('Sanitation Data'!E193)))</f>
        <v/>
      </c>
      <c r="CT199" s="392" t="str">
        <f ca="1">+IF(OFFSET('Sanitation Data'!$E$32,0,10*ROW('Sanitation Data'!E193))="","",OFFSET('Sanitation Data'!$E$32,0,10*ROW('Sanitation Data'!E193)))</f>
        <v/>
      </c>
      <c r="CU199" s="392" t="str">
        <f ca="1">+IF(OFFSET('Sanitation Data'!$F$28,0,10*ROW('Sanitation Data'!F193))="","",OFFSET('Sanitation Data'!$F$28,0,10*ROW('Sanitation Data'!F193)))</f>
        <v/>
      </c>
      <c r="CV199" s="392" t="str">
        <f ca="1">+IF(OFFSET('Sanitation Data'!$F$29,0,10*ROW('Sanitation Data'!F193))="","",OFFSET('Sanitation Data'!$F$29,0,10*ROW('Sanitation Data'!F193)))</f>
        <v/>
      </c>
      <c r="CW199" s="392" t="str">
        <f ca="1">+IF(OFFSET('Sanitation Data'!$F$30,0,10*ROW('Sanitation Data'!F193))="","",OFFSET('Sanitation Data'!$F$30,0,10*ROW('Sanitation Data'!F193)))</f>
        <v/>
      </c>
      <c r="CX199" s="392" t="str">
        <f ca="1">+IF(OFFSET('Sanitation Data'!$F$31,0,10*ROW('Sanitation Data'!F193))="","",OFFSET('Sanitation Data'!$F$31,0,10*ROW('Sanitation Data'!F193)))</f>
        <v/>
      </c>
      <c r="CY199" s="392" t="str">
        <f ca="1">+IF(OFFSET('Sanitation Data'!$F$32,0,10*ROW('Sanitation Data'!F193))="","",OFFSET('Sanitation Data'!$F$32,0,10*ROW('Sanitation Data'!F193)))</f>
        <v/>
      </c>
      <c r="CZ199" s="392" t="str">
        <f ca="1">+IF(OFFSET('Sanitation Data'!$G$28,0,10*ROW('Sanitation Data'!G193))="","",OFFSET('Sanitation Data'!$G$28,0,10*ROW('Sanitation Data'!G193)))</f>
        <v/>
      </c>
      <c r="DA199" s="392" t="str">
        <f ca="1">+IF(OFFSET('Sanitation Data'!$G$29,0,10*ROW('Sanitation Data'!G193))="","",OFFSET('Sanitation Data'!$G$29,0,10*ROW('Sanitation Data'!G193)))</f>
        <v/>
      </c>
      <c r="DB199" s="392" t="str">
        <f ca="1">+IF(OFFSET('Sanitation Data'!$G$30,0,10*ROW('Sanitation Data'!G193))="","",OFFSET('Sanitation Data'!$G$30,0,10*ROW('Sanitation Data'!G193)))</f>
        <v/>
      </c>
      <c r="DC199" s="392" t="str">
        <f ca="1">+IF(OFFSET('Sanitation Data'!$G$31,0,10*ROW('Sanitation Data'!G193))="","",OFFSET('Sanitation Data'!$G$31,0,10*ROW('Sanitation Data'!G193)))</f>
        <v/>
      </c>
      <c r="DD199" s="392" t="str">
        <f ca="1">+IF(OFFSET('Sanitation Data'!$G$32,0,10*ROW('Sanitation Data'!G193))="","",OFFSET('Sanitation Data'!$G$32,0,10*ROW('Sanitation Data'!G193)))</f>
        <v/>
      </c>
      <c r="DE199" s="392" t="str">
        <f ca="1">+IF(OFFSET('Sanitation Data'!$H$28,0,10*ROW('Sanitation Data'!H193))="","",OFFSET('Sanitation Data'!$H$28,0,10*ROW('Sanitation Data'!H193)))</f>
        <v/>
      </c>
      <c r="DF199" s="392" t="str">
        <f ca="1">+IF(OFFSET('Sanitation Data'!$H$29,0,10*ROW('Sanitation Data'!H193))="","",OFFSET('Sanitation Data'!$H$29,0,10*ROW('Sanitation Data'!H193)))</f>
        <v/>
      </c>
      <c r="DG199" s="392" t="str">
        <f ca="1">+IF(OFFSET('Sanitation Data'!$H$30,0,10*ROW('Sanitation Data'!H193))="","",OFFSET('Sanitation Data'!$H$30,0,10*ROW('Sanitation Data'!H193)))</f>
        <v/>
      </c>
      <c r="DH199" s="392" t="str">
        <f ca="1">+IF(OFFSET('Sanitation Data'!$H$31,0,10*ROW('Sanitation Data'!H193))="","",OFFSET('Sanitation Data'!$H$31,0,10*ROW('Sanitation Data'!H193)))</f>
        <v/>
      </c>
      <c r="DI199" s="392" t="str">
        <f ca="1">+IF(OFFSET('Sanitation Data'!$H$32,0,10*ROW('Sanitation Data'!H193))="","",OFFSET('Sanitation Data'!$H$32,0,10*ROW('Sanitation Data'!H193)))</f>
        <v/>
      </c>
      <c r="DJ199" s="392" t="str">
        <f ca="1">+IF(OFFSET('Sanitation Data'!$I$28,0,10*ROW('Sanitation Data'!I193))="","",OFFSET('Sanitation Data'!$I$28,0,10*ROW('Sanitation Data'!I193)))</f>
        <v/>
      </c>
      <c r="DK199" s="392" t="str">
        <f ca="1">+IF(OFFSET('Sanitation Data'!$I$29,0,10*ROW('Sanitation Data'!I193))="","",OFFSET('Sanitation Data'!$I$29,0,10*ROW('Sanitation Data'!I193)))</f>
        <v/>
      </c>
      <c r="DL199" s="392" t="str">
        <f ca="1">+IF(OFFSET('Sanitation Data'!$I$30,0,10*ROW('Sanitation Data'!I193))="","",OFFSET('Sanitation Data'!$I$30,0,10*ROW('Sanitation Data'!I193)))</f>
        <v/>
      </c>
      <c r="DM199" s="392" t="str">
        <f ca="1">+IF(OFFSET('Sanitation Data'!$I$31,0,10*ROW('Sanitation Data'!I193))="","",OFFSET('Sanitation Data'!$I$31,0,10*ROW('Sanitation Data'!I193)))</f>
        <v/>
      </c>
      <c r="DN199" s="392" t="str">
        <f ca="1">+IF(OFFSET('Sanitation Data'!$I$32,0,10*ROW('Sanitation Data'!I193))="","",OFFSET('Sanitation Data'!$I$32,0,10*ROW('Sanitation Data'!I193)))</f>
        <v/>
      </c>
      <c r="DO199" s="392" t="str">
        <f ca="1">+IF(OFFSET('Hygiene Data'!$D$11,0,10*ROW('Hygiene Data'!D193))="","",OFFSET('Hygiene Data'!$D$11,0,10*ROW('Hygiene Data'!D193)))</f>
        <v/>
      </c>
      <c r="DP199" s="392" t="str">
        <f ca="1">+IF(OFFSET('Hygiene Data'!$D$12,0,10*ROW('Hygiene Data'!D193))="","",OFFSET('Hygiene Data'!$D$12,0,10*ROW('Hygiene Data'!D193)))</f>
        <v/>
      </c>
      <c r="DQ199" s="392" t="str">
        <f ca="1">+IF(OFFSET('Hygiene Data'!$D$13,0,10*ROW('Hygiene Data'!D193))="","",OFFSET('Hygiene Data'!$D$13,0,10*ROW('Hygiene Data'!D193)))</f>
        <v/>
      </c>
      <c r="DR199" s="392" t="str">
        <f ca="1">+IF(OFFSET('Hygiene Data'!$E$11,0,10*ROW('Hygiene Data'!E193))="","",OFFSET('Hygiene Data'!$E$11,0,10*ROW('Hygiene Data'!E193)))</f>
        <v/>
      </c>
      <c r="DS199" s="392" t="str">
        <f ca="1">+IF(OFFSET('Hygiene Data'!$E$12,0,10*ROW('Hygiene Data'!E193))="","",OFFSET('Hygiene Data'!$E$12,0,10*ROW('Hygiene Data'!E193)))</f>
        <v/>
      </c>
      <c r="DT199" s="392" t="str">
        <f ca="1">+IF(OFFSET('Hygiene Data'!$E$13,0,10*ROW('Hygiene Data'!E193))="","",OFFSET('Hygiene Data'!$E$13,0,10*ROW('Hygiene Data'!E193)))</f>
        <v/>
      </c>
      <c r="DU199" s="392" t="str">
        <f ca="1">+IF(OFFSET('Hygiene Data'!$F$11,0,10*ROW('Hygiene Data'!F193))="","",OFFSET('Hygiene Data'!$F$11,0,10*ROW('Hygiene Data'!F193)))</f>
        <v/>
      </c>
      <c r="DV199" s="392" t="str">
        <f ca="1">+IF(OFFSET('Hygiene Data'!$F$12,0,10*ROW('Hygiene Data'!F193))="","",OFFSET('Hygiene Data'!$F$12,0,10*ROW('Hygiene Data'!F193)))</f>
        <v/>
      </c>
      <c r="DW199" s="392" t="str">
        <f ca="1">+IF(OFFSET('Hygiene Data'!$F$13,0,10*ROW('Hygiene Data'!F193))="","",OFFSET('Hygiene Data'!$F$13,0,10*ROW('Hygiene Data'!F193)))</f>
        <v/>
      </c>
      <c r="DX199" s="392" t="str">
        <f ca="1">+IF(OFFSET('Hygiene Data'!$G$11,0,10*ROW('Hygiene Data'!G193))="","",OFFSET('Hygiene Data'!$G$11,0,10*ROW('Hygiene Data'!G193)))</f>
        <v/>
      </c>
      <c r="DY199" s="392" t="str">
        <f ca="1">+IF(OFFSET('Hygiene Data'!$G$12,0,10*ROW('Hygiene Data'!G193))="","",OFFSET('Hygiene Data'!$G$12,0,10*ROW('Hygiene Data'!G193)))</f>
        <v/>
      </c>
      <c r="DZ199" s="392" t="str">
        <f ca="1">+IF(OFFSET('Hygiene Data'!$G$13,0,10*ROW('Hygiene Data'!G193))="","",OFFSET('Hygiene Data'!$G$13,0,10*ROW('Hygiene Data'!G193)))</f>
        <v/>
      </c>
      <c r="EA199" s="392" t="str">
        <f ca="1">+IF(OFFSET('Hygiene Data'!$H$11,0,10*ROW('Hygiene Data'!H193))="","",OFFSET('Hygiene Data'!$H$11,0,10*ROW('Hygiene Data'!H193)))</f>
        <v/>
      </c>
      <c r="EB199" s="392" t="str">
        <f ca="1">+IF(OFFSET('Hygiene Data'!$H$12,0,10*ROW('Hygiene Data'!H193))="","",OFFSET('Hygiene Data'!$H$12,0,10*ROW('Hygiene Data'!H193)))</f>
        <v/>
      </c>
      <c r="EC199" s="392" t="str">
        <f ca="1">+IF(OFFSET('Hygiene Data'!$H$13,0,10*ROW('Hygiene Data'!H193))="","",OFFSET('Hygiene Data'!$H$13,0,10*ROW('Hygiene Data'!H193)))</f>
        <v/>
      </c>
      <c r="ED199" s="392" t="str">
        <f ca="1">+IF(OFFSET('Hygiene Data'!$I$11,0,10*ROW('Hygiene Data'!I193))="","",OFFSET('Hygiene Data'!$I$11,0,10*ROW('Hygiene Data'!I193)))</f>
        <v/>
      </c>
      <c r="EE199" s="392" t="str">
        <f ca="1">+IF(OFFSET('Hygiene Data'!$I$12,0,10*ROW('Hygiene Data'!I193))="","",OFFSET('Hygiene Data'!$I$12,0,10*ROW('Hygiene Data'!I193)))</f>
        <v/>
      </c>
      <c r="EF199" s="392" t="str">
        <f ca="1">+IF(OFFSET('Hygiene Data'!$I$13,0,10*ROW('Hygiene Data'!I193))="","",OFFSET('Hygiene Data'!$I$13,0,10*ROW('Hygiene Data'!I193)))</f>
        <v/>
      </c>
    </row>
    <row r="200" spans="1:136" x14ac:dyDescent="0.25">
      <c r="A200" s="501" t="str">
        <f ca="1">+IF(OFFSET('Water Data'!$B$2,0,10*ROW('Water Data'!E194))="","",OFFSET('Water Data'!$B$2,0,10*ROW('Water Data'!E194)))</f>
        <v/>
      </c>
      <c r="B200" s="50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8" t="str">
        <f t="shared" ca="1" si="3"/>
        <v/>
      </c>
      <c r="D200" s="52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2" t="str">
        <f ca="1">+IF(OFFSET('Water Data'!$D$27,0,10*ROW('Water Data'!D194))="","",OFFSET('Water Data'!$D$27,0,10*ROW('Water Data'!D194)))</f>
        <v/>
      </c>
      <c r="BT200" s="392" t="str">
        <f ca="1">+IF(OFFSET('Water Data'!$D$28,0,10*ROW('Water Data'!D194))="","",OFFSET('Water Data'!$D$28,0,10*ROW('Water Data'!D194)))</f>
        <v/>
      </c>
      <c r="BU200" s="392" t="str">
        <f ca="1">+IF(OFFSET('Water Data'!$D$29,0,10*ROW('Water Data'!D194))="","",OFFSET('Water Data'!$D$29,0,10*ROW('Water Data'!D194)))</f>
        <v/>
      </c>
      <c r="BV200" s="392" t="str">
        <f ca="1">+IF(OFFSET('Water Data'!$E$27,0,10*ROW('Water Data'!E194))="","",OFFSET('Water Data'!$E$27,0,10*ROW('Water Data'!E194)))</f>
        <v/>
      </c>
      <c r="BW200" s="392" t="str">
        <f ca="1">+IF(OFFSET('Water Data'!$E$28,0,10*ROW('Water Data'!E194))="","",OFFSET('Water Data'!$E$28,0,10*ROW('Water Data'!E194)))</f>
        <v/>
      </c>
      <c r="BX200" s="392" t="str">
        <f ca="1">+IF(OFFSET('Water Data'!$E$29,0,10*ROW('Water Data'!E194))="","",OFFSET('Water Data'!$E$29,0,10*ROW('Water Data'!E194)))</f>
        <v/>
      </c>
      <c r="BY200" s="392" t="str">
        <f ca="1">+IF(OFFSET('Water Data'!$F$27,0,10*ROW('Water Data'!F194))="","",OFFSET('Water Data'!$F$27,0,10*ROW('Water Data'!F194)))</f>
        <v/>
      </c>
      <c r="BZ200" s="392" t="str">
        <f ca="1">+IF(OFFSET('Water Data'!$F$28,0,10*ROW('Water Data'!F194))="","",OFFSET('Water Data'!$F$28,0,10*ROW('Water Data'!F194)))</f>
        <v/>
      </c>
      <c r="CA200" s="392" t="str">
        <f ca="1">+IF(OFFSET('Water Data'!$F$29,0,10*ROW('Water Data'!F194))="","",OFFSET('Water Data'!$F$29,0,10*ROW('Water Data'!F194)))</f>
        <v/>
      </c>
      <c r="CB200" s="392" t="str">
        <f ca="1">+IF(OFFSET('Water Data'!$G$27,0,10*ROW('Water Data'!G194))="","",OFFSET('Water Data'!$G$27,0,10*ROW('Water Data'!G194)))</f>
        <v/>
      </c>
      <c r="CC200" s="392" t="str">
        <f ca="1">+IF(OFFSET('Water Data'!$G$28,0,10*ROW('Water Data'!G194))="","",OFFSET('Water Data'!$G$28,0,10*ROW('Water Data'!G194)))</f>
        <v/>
      </c>
      <c r="CD200" s="392" t="str">
        <f ca="1">+IF(OFFSET('Water Data'!$G$29,0,10*ROW('Water Data'!G194))="","",OFFSET('Water Data'!$G$29,0,10*ROW('Water Data'!G194)))</f>
        <v/>
      </c>
      <c r="CE200" s="392" t="str">
        <f ca="1">+IF(OFFSET('Water Data'!$H$27,0,10*ROW('Water Data'!H194))="","",OFFSET('Water Data'!$H$27,0,10*ROW('Water Data'!H194)))</f>
        <v/>
      </c>
      <c r="CF200" s="392" t="str">
        <f ca="1">+IF(OFFSET('Water Data'!$H$28,0,10*ROW('Water Data'!H194))="","",OFFSET('Water Data'!$H$28,0,10*ROW('Water Data'!H194)))</f>
        <v/>
      </c>
      <c r="CG200" s="392" t="str">
        <f ca="1">+IF(OFFSET('Water Data'!$H$29,0,10*ROW('Water Data'!H194))="","",OFFSET('Water Data'!$H$29,0,10*ROW('Water Data'!H194)))</f>
        <v/>
      </c>
      <c r="CH200" s="392" t="str">
        <f ca="1">+IF(OFFSET('Water Data'!$I$27,0,10*ROW('Water Data'!I194))="","",OFFSET('Water Data'!$I$27,0,10*ROW('Water Data'!I194)))</f>
        <v/>
      </c>
      <c r="CI200" s="392" t="str">
        <f ca="1">+IF(OFFSET('Water Data'!$I$28,0,10*ROW('Water Data'!I194))="","",OFFSET('Water Data'!$I$28,0,10*ROW('Water Data'!I194)))</f>
        <v/>
      </c>
      <c r="CJ200" s="392" t="str">
        <f ca="1">+IF(OFFSET('Water Data'!$I$29,0,10*ROW('Water Data'!I194))="","",OFFSET('Water Data'!$I$29,0,10*ROW('Water Data'!I194)))</f>
        <v/>
      </c>
      <c r="CK200" s="392" t="str">
        <f ca="1">+IF(OFFSET('Sanitation Data'!$D$28,0,10*ROW('Sanitation Data'!D194))="","",OFFSET('Sanitation Data'!$D$28,0,10*ROW('Sanitation Data'!D194)))</f>
        <v/>
      </c>
      <c r="CL200" s="392" t="str">
        <f ca="1">+IF(OFFSET('Sanitation Data'!$D$29,0,10*ROW('Sanitation Data'!D194))="","",OFFSET('Sanitation Data'!$D$29,0,10*ROW('Sanitation Data'!D194)))</f>
        <v/>
      </c>
      <c r="CM200" s="392" t="str">
        <f ca="1">+IF(OFFSET('Sanitation Data'!$D$30,0,10*ROW('Sanitation Data'!D194))="","",OFFSET('Sanitation Data'!$D$30,0,10*ROW('Sanitation Data'!D194)))</f>
        <v/>
      </c>
      <c r="CN200" s="392" t="str">
        <f ca="1">+IF(OFFSET('Sanitation Data'!$D$31,0,10*ROW('Sanitation Data'!D194))="","",OFFSET('Sanitation Data'!$D$31,0,10*ROW('Sanitation Data'!D194)))</f>
        <v/>
      </c>
      <c r="CO200" s="392" t="str">
        <f ca="1">+IF(OFFSET('Sanitation Data'!$D$32,0,10*ROW('Sanitation Data'!D194))="","",OFFSET('Sanitation Data'!$D$32,0,10*ROW('Sanitation Data'!D194)))</f>
        <v/>
      </c>
      <c r="CP200" s="392" t="str">
        <f ca="1">+IF(OFFSET('Sanitation Data'!$E$28,0,10*ROW('Sanitation Data'!E194))="","",OFFSET('Sanitation Data'!$E$28,0,10*ROW('Sanitation Data'!E194)))</f>
        <v/>
      </c>
      <c r="CQ200" s="392" t="str">
        <f ca="1">+IF(OFFSET('Sanitation Data'!$E$29,0,10*ROW('Sanitation Data'!E194))="","",OFFSET('Sanitation Data'!$E$29,0,10*ROW('Sanitation Data'!E194)))</f>
        <v/>
      </c>
      <c r="CR200" s="392" t="str">
        <f ca="1">+IF(OFFSET('Sanitation Data'!$E$30,0,10*ROW('Sanitation Data'!E194))="","",OFFSET('Sanitation Data'!$E$30,0,10*ROW('Sanitation Data'!E194)))</f>
        <v/>
      </c>
      <c r="CS200" s="392" t="str">
        <f ca="1">+IF(OFFSET('Sanitation Data'!$E$31,0,10*ROW('Sanitation Data'!E194))="","",OFFSET('Sanitation Data'!$E$31,0,10*ROW('Sanitation Data'!E194)))</f>
        <v/>
      </c>
      <c r="CT200" s="392" t="str">
        <f ca="1">+IF(OFFSET('Sanitation Data'!$E$32,0,10*ROW('Sanitation Data'!E194))="","",OFFSET('Sanitation Data'!$E$32,0,10*ROW('Sanitation Data'!E194)))</f>
        <v/>
      </c>
      <c r="CU200" s="392" t="str">
        <f ca="1">+IF(OFFSET('Sanitation Data'!$F$28,0,10*ROW('Sanitation Data'!F194))="","",OFFSET('Sanitation Data'!$F$28,0,10*ROW('Sanitation Data'!F194)))</f>
        <v/>
      </c>
      <c r="CV200" s="392" t="str">
        <f ca="1">+IF(OFFSET('Sanitation Data'!$F$29,0,10*ROW('Sanitation Data'!F194))="","",OFFSET('Sanitation Data'!$F$29,0,10*ROW('Sanitation Data'!F194)))</f>
        <v/>
      </c>
      <c r="CW200" s="392" t="str">
        <f ca="1">+IF(OFFSET('Sanitation Data'!$F$30,0,10*ROW('Sanitation Data'!F194))="","",OFFSET('Sanitation Data'!$F$30,0,10*ROW('Sanitation Data'!F194)))</f>
        <v/>
      </c>
      <c r="CX200" s="392" t="str">
        <f ca="1">+IF(OFFSET('Sanitation Data'!$F$31,0,10*ROW('Sanitation Data'!F194))="","",OFFSET('Sanitation Data'!$F$31,0,10*ROW('Sanitation Data'!F194)))</f>
        <v/>
      </c>
      <c r="CY200" s="392" t="str">
        <f ca="1">+IF(OFFSET('Sanitation Data'!$F$32,0,10*ROW('Sanitation Data'!F194))="","",OFFSET('Sanitation Data'!$F$32,0,10*ROW('Sanitation Data'!F194)))</f>
        <v/>
      </c>
      <c r="CZ200" s="392" t="str">
        <f ca="1">+IF(OFFSET('Sanitation Data'!$G$28,0,10*ROW('Sanitation Data'!G194))="","",OFFSET('Sanitation Data'!$G$28,0,10*ROW('Sanitation Data'!G194)))</f>
        <v/>
      </c>
      <c r="DA200" s="392" t="str">
        <f ca="1">+IF(OFFSET('Sanitation Data'!$G$29,0,10*ROW('Sanitation Data'!G194))="","",OFFSET('Sanitation Data'!$G$29,0,10*ROW('Sanitation Data'!G194)))</f>
        <v/>
      </c>
      <c r="DB200" s="392" t="str">
        <f ca="1">+IF(OFFSET('Sanitation Data'!$G$30,0,10*ROW('Sanitation Data'!G194))="","",OFFSET('Sanitation Data'!$G$30,0,10*ROW('Sanitation Data'!G194)))</f>
        <v/>
      </c>
      <c r="DC200" s="392" t="str">
        <f ca="1">+IF(OFFSET('Sanitation Data'!$G$31,0,10*ROW('Sanitation Data'!G194))="","",OFFSET('Sanitation Data'!$G$31,0,10*ROW('Sanitation Data'!G194)))</f>
        <v/>
      </c>
      <c r="DD200" s="392" t="str">
        <f ca="1">+IF(OFFSET('Sanitation Data'!$G$32,0,10*ROW('Sanitation Data'!G194))="","",OFFSET('Sanitation Data'!$G$32,0,10*ROW('Sanitation Data'!G194)))</f>
        <v/>
      </c>
      <c r="DE200" s="392" t="str">
        <f ca="1">+IF(OFFSET('Sanitation Data'!$H$28,0,10*ROW('Sanitation Data'!H194))="","",OFFSET('Sanitation Data'!$H$28,0,10*ROW('Sanitation Data'!H194)))</f>
        <v/>
      </c>
      <c r="DF200" s="392" t="str">
        <f ca="1">+IF(OFFSET('Sanitation Data'!$H$29,0,10*ROW('Sanitation Data'!H194))="","",OFFSET('Sanitation Data'!$H$29,0,10*ROW('Sanitation Data'!H194)))</f>
        <v/>
      </c>
      <c r="DG200" s="392" t="str">
        <f ca="1">+IF(OFFSET('Sanitation Data'!$H$30,0,10*ROW('Sanitation Data'!H194))="","",OFFSET('Sanitation Data'!$H$30,0,10*ROW('Sanitation Data'!H194)))</f>
        <v/>
      </c>
      <c r="DH200" s="392" t="str">
        <f ca="1">+IF(OFFSET('Sanitation Data'!$H$31,0,10*ROW('Sanitation Data'!H194))="","",OFFSET('Sanitation Data'!$H$31,0,10*ROW('Sanitation Data'!H194)))</f>
        <v/>
      </c>
      <c r="DI200" s="392" t="str">
        <f ca="1">+IF(OFFSET('Sanitation Data'!$H$32,0,10*ROW('Sanitation Data'!H194))="","",OFFSET('Sanitation Data'!$H$32,0,10*ROW('Sanitation Data'!H194)))</f>
        <v/>
      </c>
      <c r="DJ200" s="392" t="str">
        <f ca="1">+IF(OFFSET('Sanitation Data'!$I$28,0,10*ROW('Sanitation Data'!I194))="","",OFFSET('Sanitation Data'!$I$28,0,10*ROW('Sanitation Data'!I194)))</f>
        <v/>
      </c>
      <c r="DK200" s="392" t="str">
        <f ca="1">+IF(OFFSET('Sanitation Data'!$I$29,0,10*ROW('Sanitation Data'!I194))="","",OFFSET('Sanitation Data'!$I$29,0,10*ROW('Sanitation Data'!I194)))</f>
        <v/>
      </c>
      <c r="DL200" s="392" t="str">
        <f ca="1">+IF(OFFSET('Sanitation Data'!$I$30,0,10*ROW('Sanitation Data'!I194))="","",OFFSET('Sanitation Data'!$I$30,0,10*ROW('Sanitation Data'!I194)))</f>
        <v/>
      </c>
      <c r="DM200" s="392" t="str">
        <f ca="1">+IF(OFFSET('Sanitation Data'!$I$31,0,10*ROW('Sanitation Data'!I194))="","",OFFSET('Sanitation Data'!$I$31,0,10*ROW('Sanitation Data'!I194)))</f>
        <v/>
      </c>
      <c r="DN200" s="392" t="str">
        <f ca="1">+IF(OFFSET('Sanitation Data'!$I$32,0,10*ROW('Sanitation Data'!I194))="","",OFFSET('Sanitation Data'!$I$32,0,10*ROW('Sanitation Data'!I194)))</f>
        <v/>
      </c>
      <c r="DO200" s="392" t="str">
        <f ca="1">+IF(OFFSET('Hygiene Data'!$D$11,0,10*ROW('Hygiene Data'!D194))="","",OFFSET('Hygiene Data'!$D$11,0,10*ROW('Hygiene Data'!D194)))</f>
        <v/>
      </c>
      <c r="DP200" s="392" t="str">
        <f ca="1">+IF(OFFSET('Hygiene Data'!$D$12,0,10*ROW('Hygiene Data'!D194))="","",OFFSET('Hygiene Data'!$D$12,0,10*ROW('Hygiene Data'!D194)))</f>
        <v/>
      </c>
      <c r="DQ200" s="392" t="str">
        <f ca="1">+IF(OFFSET('Hygiene Data'!$D$13,0,10*ROW('Hygiene Data'!D194))="","",OFFSET('Hygiene Data'!$D$13,0,10*ROW('Hygiene Data'!D194)))</f>
        <v/>
      </c>
      <c r="DR200" s="392" t="str">
        <f ca="1">+IF(OFFSET('Hygiene Data'!$E$11,0,10*ROW('Hygiene Data'!E194))="","",OFFSET('Hygiene Data'!$E$11,0,10*ROW('Hygiene Data'!E194)))</f>
        <v/>
      </c>
      <c r="DS200" s="392" t="str">
        <f ca="1">+IF(OFFSET('Hygiene Data'!$E$12,0,10*ROW('Hygiene Data'!E194))="","",OFFSET('Hygiene Data'!$E$12,0,10*ROW('Hygiene Data'!E194)))</f>
        <v/>
      </c>
      <c r="DT200" s="392" t="str">
        <f ca="1">+IF(OFFSET('Hygiene Data'!$E$13,0,10*ROW('Hygiene Data'!E194))="","",OFFSET('Hygiene Data'!$E$13,0,10*ROW('Hygiene Data'!E194)))</f>
        <v/>
      </c>
      <c r="DU200" s="392" t="str">
        <f ca="1">+IF(OFFSET('Hygiene Data'!$F$11,0,10*ROW('Hygiene Data'!F194))="","",OFFSET('Hygiene Data'!$F$11,0,10*ROW('Hygiene Data'!F194)))</f>
        <v/>
      </c>
      <c r="DV200" s="392" t="str">
        <f ca="1">+IF(OFFSET('Hygiene Data'!$F$12,0,10*ROW('Hygiene Data'!F194))="","",OFFSET('Hygiene Data'!$F$12,0,10*ROW('Hygiene Data'!F194)))</f>
        <v/>
      </c>
      <c r="DW200" s="392" t="str">
        <f ca="1">+IF(OFFSET('Hygiene Data'!$F$13,0,10*ROW('Hygiene Data'!F194))="","",OFFSET('Hygiene Data'!$F$13,0,10*ROW('Hygiene Data'!F194)))</f>
        <v/>
      </c>
      <c r="DX200" s="392" t="str">
        <f ca="1">+IF(OFFSET('Hygiene Data'!$G$11,0,10*ROW('Hygiene Data'!G194))="","",OFFSET('Hygiene Data'!$G$11,0,10*ROW('Hygiene Data'!G194)))</f>
        <v/>
      </c>
      <c r="DY200" s="392" t="str">
        <f ca="1">+IF(OFFSET('Hygiene Data'!$G$12,0,10*ROW('Hygiene Data'!G194))="","",OFFSET('Hygiene Data'!$G$12,0,10*ROW('Hygiene Data'!G194)))</f>
        <v/>
      </c>
      <c r="DZ200" s="392" t="str">
        <f ca="1">+IF(OFFSET('Hygiene Data'!$G$13,0,10*ROW('Hygiene Data'!G194))="","",OFFSET('Hygiene Data'!$G$13,0,10*ROW('Hygiene Data'!G194)))</f>
        <v/>
      </c>
      <c r="EA200" s="392" t="str">
        <f ca="1">+IF(OFFSET('Hygiene Data'!$H$11,0,10*ROW('Hygiene Data'!H194))="","",OFFSET('Hygiene Data'!$H$11,0,10*ROW('Hygiene Data'!H194)))</f>
        <v/>
      </c>
      <c r="EB200" s="392" t="str">
        <f ca="1">+IF(OFFSET('Hygiene Data'!$H$12,0,10*ROW('Hygiene Data'!H194))="","",OFFSET('Hygiene Data'!$H$12,0,10*ROW('Hygiene Data'!H194)))</f>
        <v/>
      </c>
      <c r="EC200" s="392" t="str">
        <f ca="1">+IF(OFFSET('Hygiene Data'!$H$13,0,10*ROW('Hygiene Data'!H194))="","",OFFSET('Hygiene Data'!$H$13,0,10*ROW('Hygiene Data'!H194)))</f>
        <v/>
      </c>
      <c r="ED200" s="392" t="str">
        <f ca="1">+IF(OFFSET('Hygiene Data'!$I$11,0,10*ROW('Hygiene Data'!I194))="","",OFFSET('Hygiene Data'!$I$11,0,10*ROW('Hygiene Data'!I194)))</f>
        <v/>
      </c>
      <c r="EE200" s="392" t="str">
        <f ca="1">+IF(OFFSET('Hygiene Data'!$I$12,0,10*ROW('Hygiene Data'!I194))="","",OFFSET('Hygiene Data'!$I$12,0,10*ROW('Hygiene Data'!I194)))</f>
        <v/>
      </c>
      <c r="EF200" s="392" t="str">
        <f ca="1">+IF(OFFSET('Hygiene Data'!$I$13,0,10*ROW('Hygiene Data'!I194))="","",OFFSET('Hygiene Data'!$I$13,0,10*ROW('Hygiene Data'!I194)))</f>
        <v/>
      </c>
    </row>
    <row r="201" spans="1:136" x14ac:dyDescent="0.25">
      <c r="A201" s="501" t="str">
        <f ca="1">+IF(OFFSET('Water Data'!$B$2,0,10*ROW('Water Data'!E195))="","",OFFSET('Water Data'!$B$2,0,10*ROW('Water Data'!E195)))</f>
        <v/>
      </c>
      <c r="B201" s="50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8" t="str">
        <f t="shared" ca="1" si="3"/>
        <v/>
      </c>
      <c r="D201" s="52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2" t="str">
        <f ca="1">+IF(OFFSET('Water Data'!$D$27,0,10*ROW('Water Data'!D195))="","",OFFSET('Water Data'!$D$27,0,10*ROW('Water Data'!D195)))</f>
        <v/>
      </c>
      <c r="BT201" s="392" t="str">
        <f ca="1">+IF(OFFSET('Water Data'!$D$28,0,10*ROW('Water Data'!D195))="","",OFFSET('Water Data'!$D$28,0,10*ROW('Water Data'!D195)))</f>
        <v/>
      </c>
      <c r="BU201" s="392" t="str">
        <f ca="1">+IF(OFFSET('Water Data'!$D$29,0,10*ROW('Water Data'!D195))="","",OFFSET('Water Data'!$D$29,0,10*ROW('Water Data'!D195)))</f>
        <v/>
      </c>
      <c r="BV201" s="392" t="str">
        <f ca="1">+IF(OFFSET('Water Data'!$E$27,0,10*ROW('Water Data'!E195))="","",OFFSET('Water Data'!$E$27,0,10*ROW('Water Data'!E195)))</f>
        <v/>
      </c>
      <c r="BW201" s="392" t="str">
        <f ca="1">+IF(OFFSET('Water Data'!$E$28,0,10*ROW('Water Data'!E195))="","",OFFSET('Water Data'!$E$28,0,10*ROW('Water Data'!E195)))</f>
        <v/>
      </c>
      <c r="BX201" s="392" t="str">
        <f ca="1">+IF(OFFSET('Water Data'!$E$29,0,10*ROW('Water Data'!E195))="","",OFFSET('Water Data'!$E$29,0,10*ROW('Water Data'!E195)))</f>
        <v/>
      </c>
      <c r="BY201" s="392" t="str">
        <f ca="1">+IF(OFFSET('Water Data'!$F$27,0,10*ROW('Water Data'!F195))="","",OFFSET('Water Data'!$F$27,0,10*ROW('Water Data'!F195)))</f>
        <v/>
      </c>
      <c r="BZ201" s="392" t="str">
        <f ca="1">+IF(OFFSET('Water Data'!$F$28,0,10*ROW('Water Data'!F195))="","",OFFSET('Water Data'!$F$28,0,10*ROW('Water Data'!F195)))</f>
        <v/>
      </c>
      <c r="CA201" s="392" t="str">
        <f ca="1">+IF(OFFSET('Water Data'!$F$29,0,10*ROW('Water Data'!F195))="","",OFFSET('Water Data'!$F$29,0,10*ROW('Water Data'!F195)))</f>
        <v/>
      </c>
      <c r="CB201" s="392" t="str">
        <f ca="1">+IF(OFFSET('Water Data'!$G$27,0,10*ROW('Water Data'!G195))="","",OFFSET('Water Data'!$G$27,0,10*ROW('Water Data'!G195)))</f>
        <v/>
      </c>
      <c r="CC201" s="392" t="str">
        <f ca="1">+IF(OFFSET('Water Data'!$G$28,0,10*ROW('Water Data'!G195))="","",OFFSET('Water Data'!$G$28,0,10*ROW('Water Data'!G195)))</f>
        <v/>
      </c>
      <c r="CD201" s="392" t="str">
        <f ca="1">+IF(OFFSET('Water Data'!$G$29,0,10*ROW('Water Data'!G195))="","",OFFSET('Water Data'!$G$29,0,10*ROW('Water Data'!G195)))</f>
        <v/>
      </c>
      <c r="CE201" s="392" t="str">
        <f ca="1">+IF(OFFSET('Water Data'!$H$27,0,10*ROW('Water Data'!H195))="","",OFFSET('Water Data'!$H$27,0,10*ROW('Water Data'!H195)))</f>
        <v/>
      </c>
      <c r="CF201" s="392" t="str">
        <f ca="1">+IF(OFFSET('Water Data'!$H$28,0,10*ROW('Water Data'!H195))="","",OFFSET('Water Data'!$H$28,0,10*ROW('Water Data'!H195)))</f>
        <v/>
      </c>
      <c r="CG201" s="392" t="str">
        <f ca="1">+IF(OFFSET('Water Data'!$H$29,0,10*ROW('Water Data'!H195))="","",OFFSET('Water Data'!$H$29,0,10*ROW('Water Data'!H195)))</f>
        <v/>
      </c>
      <c r="CH201" s="392" t="str">
        <f ca="1">+IF(OFFSET('Water Data'!$I$27,0,10*ROW('Water Data'!I195))="","",OFFSET('Water Data'!$I$27,0,10*ROW('Water Data'!I195)))</f>
        <v/>
      </c>
      <c r="CI201" s="392" t="str">
        <f ca="1">+IF(OFFSET('Water Data'!$I$28,0,10*ROW('Water Data'!I195))="","",OFFSET('Water Data'!$I$28,0,10*ROW('Water Data'!I195)))</f>
        <v/>
      </c>
      <c r="CJ201" s="392" t="str">
        <f ca="1">+IF(OFFSET('Water Data'!$I$29,0,10*ROW('Water Data'!I195))="","",OFFSET('Water Data'!$I$29,0,10*ROW('Water Data'!I195)))</f>
        <v/>
      </c>
      <c r="CK201" s="392" t="str">
        <f ca="1">+IF(OFFSET('Sanitation Data'!$D$28,0,10*ROW('Sanitation Data'!D195))="","",OFFSET('Sanitation Data'!$D$28,0,10*ROW('Sanitation Data'!D195)))</f>
        <v/>
      </c>
      <c r="CL201" s="392" t="str">
        <f ca="1">+IF(OFFSET('Sanitation Data'!$D$29,0,10*ROW('Sanitation Data'!D195))="","",OFFSET('Sanitation Data'!$D$29,0,10*ROW('Sanitation Data'!D195)))</f>
        <v/>
      </c>
      <c r="CM201" s="392" t="str">
        <f ca="1">+IF(OFFSET('Sanitation Data'!$D$30,0,10*ROW('Sanitation Data'!D195))="","",OFFSET('Sanitation Data'!$D$30,0,10*ROW('Sanitation Data'!D195)))</f>
        <v/>
      </c>
      <c r="CN201" s="392" t="str">
        <f ca="1">+IF(OFFSET('Sanitation Data'!$D$31,0,10*ROW('Sanitation Data'!D195))="","",OFFSET('Sanitation Data'!$D$31,0,10*ROW('Sanitation Data'!D195)))</f>
        <v/>
      </c>
      <c r="CO201" s="392" t="str">
        <f ca="1">+IF(OFFSET('Sanitation Data'!$D$32,0,10*ROW('Sanitation Data'!D195))="","",OFFSET('Sanitation Data'!$D$32,0,10*ROW('Sanitation Data'!D195)))</f>
        <v/>
      </c>
      <c r="CP201" s="392" t="str">
        <f ca="1">+IF(OFFSET('Sanitation Data'!$E$28,0,10*ROW('Sanitation Data'!E195))="","",OFFSET('Sanitation Data'!$E$28,0,10*ROW('Sanitation Data'!E195)))</f>
        <v/>
      </c>
      <c r="CQ201" s="392" t="str">
        <f ca="1">+IF(OFFSET('Sanitation Data'!$E$29,0,10*ROW('Sanitation Data'!E195))="","",OFFSET('Sanitation Data'!$E$29,0,10*ROW('Sanitation Data'!E195)))</f>
        <v/>
      </c>
      <c r="CR201" s="392" t="str">
        <f ca="1">+IF(OFFSET('Sanitation Data'!$E$30,0,10*ROW('Sanitation Data'!E195))="","",OFFSET('Sanitation Data'!$E$30,0,10*ROW('Sanitation Data'!E195)))</f>
        <v/>
      </c>
      <c r="CS201" s="392" t="str">
        <f ca="1">+IF(OFFSET('Sanitation Data'!$E$31,0,10*ROW('Sanitation Data'!E195))="","",OFFSET('Sanitation Data'!$E$31,0,10*ROW('Sanitation Data'!E195)))</f>
        <v/>
      </c>
      <c r="CT201" s="392" t="str">
        <f ca="1">+IF(OFFSET('Sanitation Data'!$E$32,0,10*ROW('Sanitation Data'!E195))="","",OFFSET('Sanitation Data'!$E$32,0,10*ROW('Sanitation Data'!E195)))</f>
        <v/>
      </c>
      <c r="CU201" s="392" t="str">
        <f ca="1">+IF(OFFSET('Sanitation Data'!$F$28,0,10*ROW('Sanitation Data'!F195))="","",OFFSET('Sanitation Data'!$F$28,0,10*ROW('Sanitation Data'!F195)))</f>
        <v/>
      </c>
      <c r="CV201" s="392" t="str">
        <f ca="1">+IF(OFFSET('Sanitation Data'!$F$29,0,10*ROW('Sanitation Data'!F195))="","",OFFSET('Sanitation Data'!$F$29,0,10*ROW('Sanitation Data'!F195)))</f>
        <v/>
      </c>
      <c r="CW201" s="392" t="str">
        <f ca="1">+IF(OFFSET('Sanitation Data'!$F$30,0,10*ROW('Sanitation Data'!F195))="","",OFFSET('Sanitation Data'!$F$30,0,10*ROW('Sanitation Data'!F195)))</f>
        <v/>
      </c>
      <c r="CX201" s="392" t="str">
        <f ca="1">+IF(OFFSET('Sanitation Data'!$F$31,0,10*ROW('Sanitation Data'!F195))="","",OFFSET('Sanitation Data'!$F$31,0,10*ROW('Sanitation Data'!F195)))</f>
        <v/>
      </c>
      <c r="CY201" s="392" t="str">
        <f ca="1">+IF(OFFSET('Sanitation Data'!$F$32,0,10*ROW('Sanitation Data'!F195))="","",OFFSET('Sanitation Data'!$F$32,0,10*ROW('Sanitation Data'!F195)))</f>
        <v/>
      </c>
      <c r="CZ201" s="392" t="str">
        <f ca="1">+IF(OFFSET('Sanitation Data'!$G$28,0,10*ROW('Sanitation Data'!G195))="","",OFFSET('Sanitation Data'!$G$28,0,10*ROW('Sanitation Data'!G195)))</f>
        <v/>
      </c>
      <c r="DA201" s="392" t="str">
        <f ca="1">+IF(OFFSET('Sanitation Data'!$G$29,0,10*ROW('Sanitation Data'!G195))="","",OFFSET('Sanitation Data'!$G$29,0,10*ROW('Sanitation Data'!G195)))</f>
        <v/>
      </c>
      <c r="DB201" s="392" t="str">
        <f ca="1">+IF(OFFSET('Sanitation Data'!$G$30,0,10*ROW('Sanitation Data'!G195))="","",OFFSET('Sanitation Data'!$G$30,0,10*ROW('Sanitation Data'!G195)))</f>
        <v/>
      </c>
      <c r="DC201" s="392" t="str">
        <f ca="1">+IF(OFFSET('Sanitation Data'!$G$31,0,10*ROW('Sanitation Data'!G195))="","",OFFSET('Sanitation Data'!$G$31,0,10*ROW('Sanitation Data'!G195)))</f>
        <v/>
      </c>
      <c r="DD201" s="392" t="str">
        <f ca="1">+IF(OFFSET('Sanitation Data'!$G$32,0,10*ROW('Sanitation Data'!G195))="","",OFFSET('Sanitation Data'!$G$32,0,10*ROW('Sanitation Data'!G195)))</f>
        <v/>
      </c>
      <c r="DE201" s="392" t="str">
        <f ca="1">+IF(OFFSET('Sanitation Data'!$H$28,0,10*ROW('Sanitation Data'!H195))="","",OFFSET('Sanitation Data'!$H$28,0,10*ROW('Sanitation Data'!H195)))</f>
        <v/>
      </c>
      <c r="DF201" s="392" t="str">
        <f ca="1">+IF(OFFSET('Sanitation Data'!$H$29,0,10*ROW('Sanitation Data'!H195))="","",OFFSET('Sanitation Data'!$H$29,0,10*ROW('Sanitation Data'!H195)))</f>
        <v/>
      </c>
      <c r="DG201" s="392" t="str">
        <f ca="1">+IF(OFFSET('Sanitation Data'!$H$30,0,10*ROW('Sanitation Data'!H195))="","",OFFSET('Sanitation Data'!$H$30,0,10*ROW('Sanitation Data'!H195)))</f>
        <v/>
      </c>
      <c r="DH201" s="392" t="str">
        <f ca="1">+IF(OFFSET('Sanitation Data'!$H$31,0,10*ROW('Sanitation Data'!H195))="","",OFFSET('Sanitation Data'!$H$31,0,10*ROW('Sanitation Data'!H195)))</f>
        <v/>
      </c>
      <c r="DI201" s="392" t="str">
        <f ca="1">+IF(OFFSET('Sanitation Data'!$H$32,0,10*ROW('Sanitation Data'!H195))="","",OFFSET('Sanitation Data'!$H$32,0,10*ROW('Sanitation Data'!H195)))</f>
        <v/>
      </c>
      <c r="DJ201" s="392" t="str">
        <f ca="1">+IF(OFFSET('Sanitation Data'!$I$28,0,10*ROW('Sanitation Data'!I195))="","",OFFSET('Sanitation Data'!$I$28,0,10*ROW('Sanitation Data'!I195)))</f>
        <v/>
      </c>
      <c r="DK201" s="392" t="str">
        <f ca="1">+IF(OFFSET('Sanitation Data'!$I$29,0,10*ROW('Sanitation Data'!I195))="","",OFFSET('Sanitation Data'!$I$29,0,10*ROW('Sanitation Data'!I195)))</f>
        <v/>
      </c>
      <c r="DL201" s="392" t="str">
        <f ca="1">+IF(OFFSET('Sanitation Data'!$I$30,0,10*ROW('Sanitation Data'!I195))="","",OFFSET('Sanitation Data'!$I$30,0,10*ROW('Sanitation Data'!I195)))</f>
        <v/>
      </c>
      <c r="DM201" s="392" t="str">
        <f ca="1">+IF(OFFSET('Sanitation Data'!$I$31,0,10*ROW('Sanitation Data'!I195))="","",OFFSET('Sanitation Data'!$I$31,0,10*ROW('Sanitation Data'!I195)))</f>
        <v/>
      </c>
      <c r="DN201" s="392" t="str">
        <f ca="1">+IF(OFFSET('Sanitation Data'!$I$32,0,10*ROW('Sanitation Data'!I195))="","",OFFSET('Sanitation Data'!$I$32,0,10*ROW('Sanitation Data'!I195)))</f>
        <v/>
      </c>
      <c r="DO201" s="392" t="str">
        <f ca="1">+IF(OFFSET('Hygiene Data'!$D$11,0,10*ROW('Hygiene Data'!D195))="","",OFFSET('Hygiene Data'!$D$11,0,10*ROW('Hygiene Data'!D195)))</f>
        <v/>
      </c>
      <c r="DP201" s="392" t="str">
        <f ca="1">+IF(OFFSET('Hygiene Data'!$D$12,0,10*ROW('Hygiene Data'!D195))="","",OFFSET('Hygiene Data'!$D$12,0,10*ROW('Hygiene Data'!D195)))</f>
        <v/>
      </c>
      <c r="DQ201" s="392" t="str">
        <f ca="1">+IF(OFFSET('Hygiene Data'!$D$13,0,10*ROW('Hygiene Data'!D195))="","",OFFSET('Hygiene Data'!$D$13,0,10*ROW('Hygiene Data'!D195)))</f>
        <v/>
      </c>
      <c r="DR201" s="392" t="str">
        <f ca="1">+IF(OFFSET('Hygiene Data'!$E$11,0,10*ROW('Hygiene Data'!E195))="","",OFFSET('Hygiene Data'!$E$11,0,10*ROW('Hygiene Data'!E195)))</f>
        <v/>
      </c>
      <c r="DS201" s="392" t="str">
        <f ca="1">+IF(OFFSET('Hygiene Data'!$E$12,0,10*ROW('Hygiene Data'!E195))="","",OFFSET('Hygiene Data'!$E$12,0,10*ROW('Hygiene Data'!E195)))</f>
        <v/>
      </c>
      <c r="DT201" s="392" t="str">
        <f ca="1">+IF(OFFSET('Hygiene Data'!$E$13,0,10*ROW('Hygiene Data'!E195))="","",OFFSET('Hygiene Data'!$E$13,0,10*ROW('Hygiene Data'!E195)))</f>
        <v/>
      </c>
      <c r="DU201" s="392" t="str">
        <f ca="1">+IF(OFFSET('Hygiene Data'!$F$11,0,10*ROW('Hygiene Data'!F195))="","",OFFSET('Hygiene Data'!$F$11,0,10*ROW('Hygiene Data'!F195)))</f>
        <v/>
      </c>
      <c r="DV201" s="392" t="str">
        <f ca="1">+IF(OFFSET('Hygiene Data'!$F$12,0,10*ROW('Hygiene Data'!F195))="","",OFFSET('Hygiene Data'!$F$12,0,10*ROW('Hygiene Data'!F195)))</f>
        <v/>
      </c>
      <c r="DW201" s="392" t="str">
        <f ca="1">+IF(OFFSET('Hygiene Data'!$F$13,0,10*ROW('Hygiene Data'!F195))="","",OFFSET('Hygiene Data'!$F$13,0,10*ROW('Hygiene Data'!F195)))</f>
        <v/>
      </c>
      <c r="DX201" s="392" t="str">
        <f ca="1">+IF(OFFSET('Hygiene Data'!$G$11,0,10*ROW('Hygiene Data'!G195))="","",OFFSET('Hygiene Data'!$G$11,0,10*ROW('Hygiene Data'!G195)))</f>
        <v/>
      </c>
      <c r="DY201" s="392" t="str">
        <f ca="1">+IF(OFFSET('Hygiene Data'!$G$12,0,10*ROW('Hygiene Data'!G195))="","",OFFSET('Hygiene Data'!$G$12,0,10*ROW('Hygiene Data'!G195)))</f>
        <v/>
      </c>
      <c r="DZ201" s="392" t="str">
        <f ca="1">+IF(OFFSET('Hygiene Data'!$G$13,0,10*ROW('Hygiene Data'!G195))="","",OFFSET('Hygiene Data'!$G$13,0,10*ROW('Hygiene Data'!G195)))</f>
        <v/>
      </c>
      <c r="EA201" s="392" t="str">
        <f ca="1">+IF(OFFSET('Hygiene Data'!$H$11,0,10*ROW('Hygiene Data'!H195))="","",OFFSET('Hygiene Data'!$H$11,0,10*ROW('Hygiene Data'!H195)))</f>
        <v/>
      </c>
      <c r="EB201" s="392" t="str">
        <f ca="1">+IF(OFFSET('Hygiene Data'!$H$12,0,10*ROW('Hygiene Data'!H195))="","",OFFSET('Hygiene Data'!$H$12,0,10*ROW('Hygiene Data'!H195)))</f>
        <v/>
      </c>
      <c r="EC201" s="392" t="str">
        <f ca="1">+IF(OFFSET('Hygiene Data'!$H$13,0,10*ROW('Hygiene Data'!H195))="","",OFFSET('Hygiene Data'!$H$13,0,10*ROW('Hygiene Data'!H195)))</f>
        <v/>
      </c>
      <c r="ED201" s="392" t="str">
        <f ca="1">+IF(OFFSET('Hygiene Data'!$I$11,0,10*ROW('Hygiene Data'!I195))="","",OFFSET('Hygiene Data'!$I$11,0,10*ROW('Hygiene Data'!I195)))</f>
        <v/>
      </c>
      <c r="EE201" s="392" t="str">
        <f ca="1">+IF(OFFSET('Hygiene Data'!$I$12,0,10*ROW('Hygiene Data'!I195))="","",OFFSET('Hygiene Data'!$I$12,0,10*ROW('Hygiene Data'!I195)))</f>
        <v/>
      </c>
      <c r="EF201" s="392" t="str">
        <f ca="1">+IF(OFFSET('Hygiene Data'!$I$13,0,10*ROW('Hygiene Data'!I195))="","",OFFSET('Hygiene Data'!$I$13,0,10*ROW('Hygiene Data'!I195)))</f>
        <v/>
      </c>
    </row>
    <row r="202" spans="1:136" x14ac:dyDescent="0.25">
      <c r="A202" s="501" t="str">
        <f ca="1">+IF(OFFSET('Water Data'!$B$2,0,10*ROW('Water Data'!E196))="","",OFFSET('Water Data'!$B$2,0,10*ROW('Water Data'!E196)))</f>
        <v/>
      </c>
      <c r="B202" s="50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8" t="str">
        <f t="shared" ca="1" si="3"/>
        <v/>
      </c>
      <c r="D202" s="52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2" t="str">
        <f ca="1">+IF(OFFSET('Water Data'!$D$27,0,10*ROW('Water Data'!D196))="","",OFFSET('Water Data'!$D$27,0,10*ROW('Water Data'!D196)))</f>
        <v/>
      </c>
      <c r="BT202" s="392" t="str">
        <f ca="1">+IF(OFFSET('Water Data'!$D$28,0,10*ROW('Water Data'!D196))="","",OFFSET('Water Data'!$D$28,0,10*ROW('Water Data'!D196)))</f>
        <v/>
      </c>
      <c r="BU202" s="392" t="str">
        <f ca="1">+IF(OFFSET('Water Data'!$D$29,0,10*ROW('Water Data'!D196))="","",OFFSET('Water Data'!$D$29,0,10*ROW('Water Data'!D196)))</f>
        <v/>
      </c>
      <c r="BV202" s="392" t="str">
        <f ca="1">+IF(OFFSET('Water Data'!$E$27,0,10*ROW('Water Data'!E196))="","",OFFSET('Water Data'!$E$27,0,10*ROW('Water Data'!E196)))</f>
        <v/>
      </c>
      <c r="BW202" s="392" t="str">
        <f ca="1">+IF(OFFSET('Water Data'!$E$28,0,10*ROW('Water Data'!E196))="","",OFFSET('Water Data'!$E$28,0,10*ROW('Water Data'!E196)))</f>
        <v/>
      </c>
      <c r="BX202" s="392" t="str">
        <f ca="1">+IF(OFFSET('Water Data'!$E$29,0,10*ROW('Water Data'!E196))="","",OFFSET('Water Data'!$E$29,0,10*ROW('Water Data'!E196)))</f>
        <v/>
      </c>
      <c r="BY202" s="392" t="str">
        <f ca="1">+IF(OFFSET('Water Data'!$F$27,0,10*ROW('Water Data'!F196))="","",OFFSET('Water Data'!$F$27,0,10*ROW('Water Data'!F196)))</f>
        <v/>
      </c>
      <c r="BZ202" s="392" t="str">
        <f ca="1">+IF(OFFSET('Water Data'!$F$28,0,10*ROW('Water Data'!F196))="","",OFFSET('Water Data'!$F$28,0,10*ROW('Water Data'!F196)))</f>
        <v/>
      </c>
      <c r="CA202" s="392" t="str">
        <f ca="1">+IF(OFFSET('Water Data'!$F$29,0,10*ROW('Water Data'!F196))="","",OFFSET('Water Data'!$F$29,0,10*ROW('Water Data'!F196)))</f>
        <v/>
      </c>
      <c r="CB202" s="392" t="str">
        <f ca="1">+IF(OFFSET('Water Data'!$G$27,0,10*ROW('Water Data'!G196))="","",OFFSET('Water Data'!$G$27,0,10*ROW('Water Data'!G196)))</f>
        <v/>
      </c>
      <c r="CC202" s="392" t="str">
        <f ca="1">+IF(OFFSET('Water Data'!$G$28,0,10*ROW('Water Data'!G196))="","",OFFSET('Water Data'!$G$28,0,10*ROW('Water Data'!G196)))</f>
        <v/>
      </c>
      <c r="CD202" s="392" t="str">
        <f ca="1">+IF(OFFSET('Water Data'!$G$29,0,10*ROW('Water Data'!G196))="","",OFFSET('Water Data'!$G$29,0,10*ROW('Water Data'!G196)))</f>
        <v/>
      </c>
      <c r="CE202" s="392" t="str">
        <f ca="1">+IF(OFFSET('Water Data'!$H$27,0,10*ROW('Water Data'!H196))="","",OFFSET('Water Data'!$H$27,0,10*ROW('Water Data'!H196)))</f>
        <v/>
      </c>
      <c r="CF202" s="392" t="str">
        <f ca="1">+IF(OFFSET('Water Data'!$H$28,0,10*ROW('Water Data'!H196))="","",OFFSET('Water Data'!$H$28,0,10*ROW('Water Data'!H196)))</f>
        <v/>
      </c>
      <c r="CG202" s="392" t="str">
        <f ca="1">+IF(OFFSET('Water Data'!$H$29,0,10*ROW('Water Data'!H196))="","",OFFSET('Water Data'!$H$29,0,10*ROW('Water Data'!H196)))</f>
        <v/>
      </c>
      <c r="CH202" s="392" t="str">
        <f ca="1">+IF(OFFSET('Water Data'!$I$27,0,10*ROW('Water Data'!I196))="","",OFFSET('Water Data'!$I$27,0,10*ROW('Water Data'!I196)))</f>
        <v/>
      </c>
      <c r="CI202" s="392" t="str">
        <f ca="1">+IF(OFFSET('Water Data'!$I$28,0,10*ROW('Water Data'!I196))="","",OFFSET('Water Data'!$I$28,0,10*ROW('Water Data'!I196)))</f>
        <v/>
      </c>
      <c r="CJ202" s="392" t="str">
        <f ca="1">+IF(OFFSET('Water Data'!$I$29,0,10*ROW('Water Data'!I196))="","",OFFSET('Water Data'!$I$29,0,10*ROW('Water Data'!I196)))</f>
        <v/>
      </c>
      <c r="CK202" s="392" t="str">
        <f ca="1">+IF(OFFSET('Sanitation Data'!$D$28,0,10*ROW('Sanitation Data'!D196))="","",OFFSET('Sanitation Data'!$D$28,0,10*ROW('Sanitation Data'!D196)))</f>
        <v/>
      </c>
      <c r="CL202" s="392" t="str">
        <f ca="1">+IF(OFFSET('Sanitation Data'!$D$29,0,10*ROW('Sanitation Data'!D196))="","",OFFSET('Sanitation Data'!$D$29,0,10*ROW('Sanitation Data'!D196)))</f>
        <v/>
      </c>
      <c r="CM202" s="392" t="str">
        <f ca="1">+IF(OFFSET('Sanitation Data'!$D$30,0,10*ROW('Sanitation Data'!D196))="","",OFFSET('Sanitation Data'!$D$30,0,10*ROW('Sanitation Data'!D196)))</f>
        <v/>
      </c>
      <c r="CN202" s="392" t="str">
        <f ca="1">+IF(OFFSET('Sanitation Data'!$D$31,0,10*ROW('Sanitation Data'!D196))="","",OFFSET('Sanitation Data'!$D$31,0,10*ROW('Sanitation Data'!D196)))</f>
        <v/>
      </c>
      <c r="CO202" s="392" t="str">
        <f ca="1">+IF(OFFSET('Sanitation Data'!$D$32,0,10*ROW('Sanitation Data'!D196))="","",OFFSET('Sanitation Data'!$D$32,0,10*ROW('Sanitation Data'!D196)))</f>
        <v/>
      </c>
      <c r="CP202" s="392" t="str">
        <f ca="1">+IF(OFFSET('Sanitation Data'!$E$28,0,10*ROW('Sanitation Data'!E196))="","",OFFSET('Sanitation Data'!$E$28,0,10*ROW('Sanitation Data'!E196)))</f>
        <v/>
      </c>
      <c r="CQ202" s="392" t="str">
        <f ca="1">+IF(OFFSET('Sanitation Data'!$E$29,0,10*ROW('Sanitation Data'!E196))="","",OFFSET('Sanitation Data'!$E$29,0,10*ROW('Sanitation Data'!E196)))</f>
        <v/>
      </c>
      <c r="CR202" s="392" t="str">
        <f ca="1">+IF(OFFSET('Sanitation Data'!$E$30,0,10*ROW('Sanitation Data'!E196))="","",OFFSET('Sanitation Data'!$E$30,0,10*ROW('Sanitation Data'!E196)))</f>
        <v/>
      </c>
      <c r="CS202" s="392" t="str">
        <f ca="1">+IF(OFFSET('Sanitation Data'!$E$31,0,10*ROW('Sanitation Data'!E196))="","",OFFSET('Sanitation Data'!$E$31,0,10*ROW('Sanitation Data'!E196)))</f>
        <v/>
      </c>
      <c r="CT202" s="392" t="str">
        <f ca="1">+IF(OFFSET('Sanitation Data'!$E$32,0,10*ROW('Sanitation Data'!E196))="","",OFFSET('Sanitation Data'!$E$32,0,10*ROW('Sanitation Data'!E196)))</f>
        <v/>
      </c>
      <c r="CU202" s="392" t="str">
        <f ca="1">+IF(OFFSET('Sanitation Data'!$F$28,0,10*ROW('Sanitation Data'!F196))="","",OFFSET('Sanitation Data'!$F$28,0,10*ROW('Sanitation Data'!F196)))</f>
        <v/>
      </c>
      <c r="CV202" s="392" t="str">
        <f ca="1">+IF(OFFSET('Sanitation Data'!$F$29,0,10*ROW('Sanitation Data'!F196))="","",OFFSET('Sanitation Data'!$F$29,0,10*ROW('Sanitation Data'!F196)))</f>
        <v/>
      </c>
      <c r="CW202" s="392" t="str">
        <f ca="1">+IF(OFFSET('Sanitation Data'!$F$30,0,10*ROW('Sanitation Data'!F196))="","",OFFSET('Sanitation Data'!$F$30,0,10*ROW('Sanitation Data'!F196)))</f>
        <v/>
      </c>
      <c r="CX202" s="392" t="str">
        <f ca="1">+IF(OFFSET('Sanitation Data'!$F$31,0,10*ROW('Sanitation Data'!F196))="","",OFFSET('Sanitation Data'!$F$31,0,10*ROW('Sanitation Data'!F196)))</f>
        <v/>
      </c>
      <c r="CY202" s="392" t="str">
        <f ca="1">+IF(OFFSET('Sanitation Data'!$F$32,0,10*ROW('Sanitation Data'!F196))="","",OFFSET('Sanitation Data'!$F$32,0,10*ROW('Sanitation Data'!F196)))</f>
        <v/>
      </c>
      <c r="CZ202" s="392" t="str">
        <f ca="1">+IF(OFFSET('Sanitation Data'!$G$28,0,10*ROW('Sanitation Data'!G196))="","",OFFSET('Sanitation Data'!$G$28,0,10*ROW('Sanitation Data'!G196)))</f>
        <v/>
      </c>
      <c r="DA202" s="392" t="str">
        <f ca="1">+IF(OFFSET('Sanitation Data'!$G$29,0,10*ROW('Sanitation Data'!G196))="","",OFFSET('Sanitation Data'!$G$29,0,10*ROW('Sanitation Data'!G196)))</f>
        <v/>
      </c>
      <c r="DB202" s="392" t="str">
        <f ca="1">+IF(OFFSET('Sanitation Data'!$G$30,0,10*ROW('Sanitation Data'!G196))="","",OFFSET('Sanitation Data'!$G$30,0,10*ROW('Sanitation Data'!G196)))</f>
        <v/>
      </c>
      <c r="DC202" s="392" t="str">
        <f ca="1">+IF(OFFSET('Sanitation Data'!$G$31,0,10*ROW('Sanitation Data'!G196))="","",OFFSET('Sanitation Data'!$G$31,0,10*ROW('Sanitation Data'!G196)))</f>
        <v/>
      </c>
      <c r="DD202" s="392" t="str">
        <f ca="1">+IF(OFFSET('Sanitation Data'!$G$32,0,10*ROW('Sanitation Data'!G196))="","",OFFSET('Sanitation Data'!$G$32,0,10*ROW('Sanitation Data'!G196)))</f>
        <v/>
      </c>
      <c r="DE202" s="392" t="str">
        <f ca="1">+IF(OFFSET('Sanitation Data'!$H$28,0,10*ROW('Sanitation Data'!H196))="","",OFFSET('Sanitation Data'!$H$28,0,10*ROW('Sanitation Data'!H196)))</f>
        <v/>
      </c>
      <c r="DF202" s="392" t="str">
        <f ca="1">+IF(OFFSET('Sanitation Data'!$H$29,0,10*ROW('Sanitation Data'!H196))="","",OFFSET('Sanitation Data'!$H$29,0,10*ROW('Sanitation Data'!H196)))</f>
        <v/>
      </c>
      <c r="DG202" s="392" t="str">
        <f ca="1">+IF(OFFSET('Sanitation Data'!$H$30,0,10*ROW('Sanitation Data'!H196))="","",OFFSET('Sanitation Data'!$H$30,0,10*ROW('Sanitation Data'!H196)))</f>
        <v/>
      </c>
      <c r="DH202" s="392" t="str">
        <f ca="1">+IF(OFFSET('Sanitation Data'!$H$31,0,10*ROW('Sanitation Data'!H196))="","",OFFSET('Sanitation Data'!$H$31,0,10*ROW('Sanitation Data'!H196)))</f>
        <v/>
      </c>
      <c r="DI202" s="392" t="str">
        <f ca="1">+IF(OFFSET('Sanitation Data'!$H$32,0,10*ROW('Sanitation Data'!H196))="","",OFFSET('Sanitation Data'!$H$32,0,10*ROW('Sanitation Data'!H196)))</f>
        <v/>
      </c>
      <c r="DJ202" s="392" t="str">
        <f ca="1">+IF(OFFSET('Sanitation Data'!$I$28,0,10*ROW('Sanitation Data'!I196))="","",OFFSET('Sanitation Data'!$I$28,0,10*ROW('Sanitation Data'!I196)))</f>
        <v/>
      </c>
      <c r="DK202" s="392" t="str">
        <f ca="1">+IF(OFFSET('Sanitation Data'!$I$29,0,10*ROW('Sanitation Data'!I196))="","",OFFSET('Sanitation Data'!$I$29,0,10*ROW('Sanitation Data'!I196)))</f>
        <v/>
      </c>
      <c r="DL202" s="392" t="str">
        <f ca="1">+IF(OFFSET('Sanitation Data'!$I$30,0,10*ROW('Sanitation Data'!I196))="","",OFFSET('Sanitation Data'!$I$30,0,10*ROW('Sanitation Data'!I196)))</f>
        <v/>
      </c>
      <c r="DM202" s="392" t="str">
        <f ca="1">+IF(OFFSET('Sanitation Data'!$I$31,0,10*ROW('Sanitation Data'!I196))="","",OFFSET('Sanitation Data'!$I$31,0,10*ROW('Sanitation Data'!I196)))</f>
        <v/>
      </c>
      <c r="DN202" s="392" t="str">
        <f ca="1">+IF(OFFSET('Sanitation Data'!$I$32,0,10*ROW('Sanitation Data'!I196))="","",OFFSET('Sanitation Data'!$I$32,0,10*ROW('Sanitation Data'!I196)))</f>
        <v/>
      </c>
      <c r="DO202" s="392" t="str">
        <f ca="1">+IF(OFFSET('Hygiene Data'!$D$11,0,10*ROW('Hygiene Data'!D196))="","",OFFSET('Hygiene Data'!$D$11,0,10*ROW('Hygiene Data'!D196)))</f>
        <v/>
      </c>
      <c r="DP202" s="392" t="str">
        <f ca="1">+IF(OFFSET('Hygiene Data'!$D$12,0,10*ROW('Hygiene Data'!D196))="","",OFFSET('Hygiene Data'!$D$12,0,10*ROW('Hygiene Data'!D196)))</f>
        <v/>
      </c>
      <c r="DQ202" s="392" t="str">
        <f ca="1">+IF(OFFSET('Hygiene Data'!$D$13,0,10*ROW('Hygiene Data'!D196))="","",OFFSET('Hygiene Data'!$D$13,0,10*ROW('Hygiene Data'!D196)))</f>
        <v/>
      </c>
      <c r="DR202" s="392" t="str">
        <f ca="1">+IF(OFFSET('Hygiene Data'!$E$11,0,10*ROW('Hygiene Data'!E196))="","",OFFSET('Hygiene Data'!$E$11,0,10*ROW('Hygiene Data'!E196)))</f>
        <v/>
      </c>
      <c r="DS202" s="392" t="str">
        <f ca="1">+IF(OFFSET('Hygiene Data'!$E$12,0,10*ROW('Hygiene Data'!E196))="","",OFFSET('Hygiene Data'!$E$12,0,10*ROW('Hygiene Data'!E196)))</f>
        <v/>
      </c>
      <c r="DT202" s="392" t="str">
        <f ca="1">+IF(OFFSET('Hygiene Data'!$E$13,0,10*ROW('Hygiene Data'!E196))="","",OFFSET('Hygiene Data'!$E$13,0,10*ROW('Hygiene Data'!E196)))</f>
        <v/>
      </c>
      <c r="DU202" s="392" t="str">
        <f ca="1">+IF(OFFSET('Hygiene Data'!$F$11,0,10*ROW('Hygiene Data'!F196))="","",OFFSET('Hygiene Data'!$F$11,0,10*ROW('Hygiene Data'!F196)))</f>
        <v/>
      </c>
      <c r="DV202" s="392" t="str">
        <f ca="1">+IF(OFFSET('Hygiene Data'!$F$12,0,10*ROW('Hygiene Data'!F196))="","",OFFSET('Hygiene Data'!$F$12,0,10*ROW('Hygiene Data'!F196)))</f>
        <v/>
      </c>
      <c r="DW202" s="392" t="str">
        <f ca="1">+IF(OFFSET('Hygiene Data'!$F$13,0,10*ROW('Hygiene Data'!F196))="","",OFFSET('Hygiene Data'!$F$13,0,10*ROW('Hygiene Data'!F196)))</f>
        <v/>
      </c>
      <c r="DX202" s="392" t="str">
        <f ca="1">+IF(OFFSET('Hygiene Data'!$G$11,0,10*ROW('Hygiene Data'!G196))="","",OFFSET('Hygiene Data'!$G$11,0,10*ROW('Hygiene Data'!G196)))</f>
        <v/>
      </c>
      <c r="DY202" s="392" t="str">
        <f ca="1">+IF(OFFSET('Hygiene Data'!$G$12,0,10*ROW('Hygiene Data'!G196))="","",OFFSET('Hygiene Data'!$G$12,0,10*ROW('Hygiene Data'!G196)))</f>
        <v/>
      </c>
      <c r="DZ202" s="392" t="str">
        <f ca="1">+IF(OFFSET('Hygiene Data'!$G$13,0,10*ROW('Hygiene Data'!G196))="","",OFFSET('Hygiene Data'!$G$13,0,10*ROW('Hygiene Data'!G196)))</f>
        <v/>
      </c>
      <c r="EA202" s="392" t="str">
        <f ca="1">+IF(OFFSET('Hygiene Data'!$H$11,0,10*ROW('Hygiene Data'!H196))="","",OFFSET('Hygiene Data'!$H$11,0,10*ROW('Hygiene Data'!H196)))</f>
        <v/>
      </c>
      <c r="EB202" s="392" t="str">
        <f ca="1">+IF(OFFSET('Hygiene Data'!$H$12,0,10*ROW('Hygiene Data'!H196))="","",OFFSET('Hygiene Data'!$H$12,0,10*ROW('Hygiene Data'!H196)))</f>
        <v/>
      </c>
      <c r="EC202" s="392" t="str">
        <f ca="1">+IF(OFFSET('Hygiene Data'!$H$13,0,10*ROW('Hygiene Data'!H196))="","",OFFSET('Hygiene Data'!$H$13,0,10*ROW('Hygiene Data'!H196)))</f>
        <v/>
      </c>
      <c r="ED202" s="392" t="str">
        <f ca="1">+IF(OFFSET('Hygiene Data'!$I$11,0,10*ROW('Hygiene Data'!I196))="","",OFFSET('Hygiene Data'!$I$11,0,10*ROW('Hygiene Data'!I196)))</f>
        <v/>
      </c>
      <c r="EE202" s="392" t="str">
        <f ca="1">+IF(OFFSET('Hygiene Data'!$I$12,0,10*ROW('Hygiene Data'!I196))="","",OFFSET('Hygiene Data'!$I$12,0,10*ROW('Hygiene Data'!I196)))</f>
        <v/>
      </c>
      <c r="EF202" s="392" t="str">
        <f ca="1">+IF(OFFSET('Hygiene Data'!$I$13,0,10*ROW('Hygiene Data'!I196))="","",OFFSET('Hygiene Data'!$I$13,0,10*ROW('Hygiene Data'!I196)))</f>
        <v/>
      </c>
    </row>
    <row r="203" spans="1:136" x14ac:dyDescent="0.25">
      <c r="A203" s="501" t="str">
        <f ca="1">+IF(OFFSET('Water Data'!$B$2,0,10*ROW('Water Data'!E197))="","",OFFSET('Water Data'!$B$2,0,10*ROW('Water Data'!E197)))</f>
        <v/>
      </c>
      <c r="B203" s="50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8" t="str">
        <f t="shared" ca="1" si="3"/>
        <v/>
      </c>
      <c r="D203" s="52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2" t="str">
        <f ca="1">+IF(OFFSET('Water Data'!$D$27,0,10*ROW('Water Data'!D197))="","",OFFSET('Water Data'!$D$27,0,10*ROW('Water Data'!D197)))</f>
        <v/>
      </c>
      <c r="BT203" s="392" t="str">
        <f ca="1">+IF(OFFSET('Water Data'!$D$28,0,10*ROW('Water Data'!D197))="","",OFFSET('Water Data'!$D$28,0,10*ROW('Water Data'!D197)))</f>
        <v/>
      </c>
      <c r="BU203" s="392" t="str">
        <f ca="1">+IF(OFFSET('Water Data'!$D$29,0,10*ROW('Water Data'!D197))="","",OFFSET('Water Data'!$D$29,0,10*ROW('Water Data'!D197)))</f>
        <v/>
      </c>
      <c r="BV203" s="392" t="str">
        <f ca="1">+IF(OFFSET('Water Data'!$E$27,0,10*ROW('Water Data'!E197))="","",OFFSET('Water Data'!$E$27,0,10*ROW('Water Data'!E197)))</f>
        <v/>
      </c>
      <c r="BW203" s="392" t="str">
        <f ca="1">+IF(OFFSET('Water Data'!$E$28,0,10*ROW('Water Data'!E197))="","",OFFSET('Water Data'!$E$28,0,10*ROW('Water Data'!E197)))</f>
        <v/>
      </c>
      <c r="BX203" s="392" t="str">
        <f ca="1">+IF(OFFSET('Water Data'!$E$29,0,10*ROW('Water Data'!E197))="","",OFFSET('Water Data'!$E$29,0,10*ROW('Water Data'!E197)))</f>
        <v/>
      </c>
      <c r="BY203" s="392" t="str">
        <f ca="1">+IF(OFFSET('Water Data'!$F$27,0,10*ROW('Water Data'!F197))="","",OFFSET('Water Data'!$F$27,0,10*ROW('Water Data'!F197)))</f>
        <v/>
      </c>
      <c r="BZ203" s="392" t="str">
        <f ca="1">+IF(OFFSET('Water Data'!$F$28,0,10*ROW('Water Data'!F197))="","",OFFSET('Water Data'!$F$28,0,10*ROW('Water Data'!F197)))</f>
        <v/>
      </c>
      <c r="CA203" s="392" t="str">
        <f ca="1">+IF(OFFSET('Water Data'!$F$29,0,10*ROW('Water Data'!F197))="","",OFFSET('Water Data'!$F$29,0,10*ROW('Water Data'!F197)))</f>
        <v/>
      </c>
      <c r="CB203" s="392" t="str">
        <f ca="1">+IF(OFFSET('Water Data'!$G$27,0,10*ROW('Water Data'!G197))="","",OFFSET('Water Data'!$G$27,0,10*ROW('Water Data'!G197)))</f>
        <v/>
      </c>
      <c r="CC203" s="392" t="str">
        <f ca="1">+IF(OFFSET('Water Data'!$G$28,0,10*ROW('Water Data'!G197))="","",OFFSET('Water Data'!$G$28,0,10*ROW('Water Data'!G197)))</f>
        <v/>
      </c>
      <c r="CD203" s="392" t="str">
        <f ca="1">+IF(OFFSET('Water Data'!$G$29,0,10*ROW('Water Data'!G197))="","",OFFSET('Water Data'!$G$29,0,10*ROW('Water Data'!G197)))</f>
        <v/>
      </c>
      <c r="CE203" s="392" t="str">
        <f ca="1">+IF(OFFSET('Water Data'!$H$27,0,10*ROW('Water Data'!H197))="","",OFFSET('Water Data'!$H$27,0,10*ROW('Water Data'!H197)))</f>
        <v/>
      </c>
      <c r="CF203" s="392" t="str">
        <f ca="1">+IF(OFFSET('Water Data'!$H$28,0,10*ROW('Water Data'!H197))="","",OFFSET('Water Data'!$H$28,0,10*ROW('Water Data'!H197)))</f>
        <v/>
      </c>
      <c r="CG203" s="392" t="str">
        <f ca="1">+IF(OFFSET('Water Data'!$H$29,0,10*ROW('Water Data'!H197))="","",OFFSET('Water Data'!$H$29,0,10*ROW('Water Data'!H197)))</f>
        <v/>
      </c>
      <c r="CH203" s="392" t="str">
        <f ca="1">+IF(OFFSET('Water Data'!$I$27,0,10*ROW('Water Data'!I197))="","",OFFSET('Water Data'!$I$27,0,10*ROW('Water Data'!I197)))</f>
        <v/>
      </c>
      <c r="CI203" s="392" t="str">
        <f ca="1">+IF(OFFSET('Water Data'!$I$28,0,10*ROW('Water Data'!I197))="","",OFFSET('Water Data'!$I$28,0,10*ROW('Water Data'!I197)))</f>
        <v/>
      </c>
      <c r="CJ203" s="392" t="str">
        <f ca="1">+IF(OFFSET('Water Data'!$I$29,0,10*ROW('Water Data'!I197))="","",OFFSET('Water Data'!$I$29,0,10*ROW('Water Data'!I197)))</f>
        <v/>
      </c>
      <c r="CK203" s="392" t="str">
        <f ca="1">+IF(OFFSET('Sanitation Data'!$D$28,0,10*ROW('Sanitation Data'!D197))="","",OFFSET('Sanitation Data'!$D$28,0,10*ROW('Sanitation Data'!D197)))</f>
        <v/>
      </c>
      <c r="CL203" s="392" t="str">
        <f ca="1">+IF(OFFSET('Sanitation Data'!$D$29,0,10*ROW('Sanitation Data'!D197))="","",OFFSET('Sanitation Data'!$D$29,0,10*ROW('Sanitation Data'!D197)))</f>
        <v/>
      </c>
      <c r="CM203" s="392" t="str">
        <f ca="1">+IF(OFFSET('Sanitation Data'!$D$30,0,10*ROW('Sanitation Data'!D197))="","",OFFSET('Sanitation Data'!$D$30,0,10*ROW('Sanitation Data'!D197)))</f>
        <v/>
      </c>
      <c r="CN203" s="392" t="str">
        <f ca="1">+IF(OFFSET('Sanitation Data'!$D$31,0,10*ROW('Sanitation Data'!D197))="","",OFFSET('Sanitation Data'!$D$31,0,10*ROW('Sanitation Data'!D197)))</f>
        <v/>
      </c>
      <c r="CO203" s="392" t="str">
        <f ca="1">+IF(OFFSET('Sanitation Data'!$D$32,0,10*ROW('Sanitation Data'!D197))="","",OFFSET('Sanitation Data'!$D$32,0,10*ROW('Sanitation Data'!D197)))</f>
        <v/>
      </c>
      <c r="CP203" s="392" t="str">
        <f ca="1">+IF(OFFSET('Sanitation Data'!$E$28,0,10*ROW('Sanitation Data'!E197))="","",OFFSET('Sanitation Data'!$E$28,0,10*ROW('Sanitation Data'!E197)))</f>
        <v/>
      </c>
      <c r="CQ203" s="392" t="str">
        <f ca="1">+IF(OFFSET('Sanitation Data'!$E$29,0,10*ROW('Sanitation Data'!E197))="","",OFFSET('Sanitation Data'!$E$29,0,10*ROW('Sanitation Data'!E197)))</f>
        <v/>
      </c>
      <c r="CR203" s="392" t="str">
        <f ca="1">+IF(OFFSET('Sanitation Data'!$E$30,0,10*ROW('Sanitation Data'!E197))="","",OFFSET('Sanitation Data'!$E$30,0,10*ROW('Sanitation Data'!E197)))</f>
        <v/>
      </c>
      <c r="CS203" s="392" t="str">
        <f ca="1">+IF(OFFSET('Sanitation Data'!$E$31,0,10*ROW('Sanitation Data'!E197))="","",OFFSET('Sanitation Data'!$E$31,0,10*ROW('Sanitation Data'!E197)))</f>
        <v/>
      </c>
      <c r="CT203" s="392" t="str">
        <f ca="1">+IF(OFFSET('Sanitation Data'!$E$32,0,10*ROW('Sanitation Data'!E197))="","",OFFSET('Sanitation Data'!$E$32,0,10*ROW('Sanitation Data'!E197)))</f>
        <v/>
      </c>
      <c r="CU203" s="392" t="str">
        <f ca="1">+IF(OFFSET('Sanitation Data'!$F$28,0,10*ROW('Sanitation Data'!F197))="","",OFFSET('Sanitation Data'!$F$28,0,10*ROW('Sanitation Data'!F197)))</f>
        <v/>
      </c>
      <c r="CV203" s="392" t="str">
        <f ca="1">+IF(OFFSET('Sanitation Data'!$F$29,0,10*ROW('Sanitation Data'!F197))="","",OFFSET('Sanitation Data'!$F$29,0,10*ROW('Sanitation Data'!F197)))</f>
        <v/>
      </c>
      <c r="CW203" s="392" t="str">
        <f ca="1">+IF(OFFSET('Sanitation Data'!$F$30,0,10*ROW('Sanitation Data'!F197))="","",OFFSET('Sanitation Data'!$F$30,0,10*ROW('Sanitation Data'!F197)))</f>
        <v/>
      </c>
      <c r="CX203" s="392" t="str">
        <f ca="1">+IF(OFFSET('Sanitation Data'!$F$31,0,10*ROW('Sanitation Data'!F197))="","",OFFSET('Sanitation Data'!$F$31,0,10*ROW('Sanitation Data'!F197)))</f>
        <v/>
      </c>
      <c r="CY203" s="392" t="str">
        <f ca="1">+IF(OFFSET('Sanitation Data'!$F$32,0,10*ROW('Sanitation Data'!F197))="","",OFFSET('Sanitation Data'!$F$32,0,10*ROW('Sanitation Data'!F197)))</f>
        <v/>
      </c>
      <c r="CZ203" s="392" t="str">
        <f ca="1">+IF(OFFSET('Sanitation Data'!$G$28,0,10*ROW('Sanitation Data'!G197))="","",OFFSET('Sanitation Data'!$G$28,0,10*ROW('Sanitation Data'!G197)))</f>
        <v/>
      </c>
      <c r="DA203" s="392" t="str">
        <f ca="1">+IF(OFFSET('Sanitation Data'!$G$29,0,10*ROW('Sanitation Data'!G197))="","",OFFSET('Sanitation Data'!$G$29,0,10*ROW('Sanitation Data'!G197)))</f>
        <v/>
      </c>
      <c r="DB203" s="392" t="str">
        <f ca="1">+IF(OFFSET('Sanitation Data'!$G$30,0,10*ROW('Sanitation Data'!G197))="","",OFFSET('Sanitation Data'!$G$30,0,10*ROW('Sanitation Data'!G197)))</f>
        <v/>
      </c>
      <c r="DC203" s="392" t="str">
        <f ca="1">+IF(OFFSET('Sanitation Data'!$G$31,0,10*ROW('Sanitation Data'!G197))="","",OFFSET('Sanitation Data'!$G$31,0,10*ROW('Sanitation Data'!G197)))</f>
        <v/>
      </c>
      <c r="DD203" s="392" t="str">
        <f ca="1">+IF(OFFSET('Sanitation Data'!$G$32,0,10*ROW('Sanitation Data'!G197))="","",OFFSET('Sanitation Data'!$G$32,0,10*ROW('Sanitation Data'!G197)))</f>
        <v/>
      </c>
      <c r="DE203" s="392" t="str">
        <f ca="1">+IF(OFFSET('Sanitation Data'!$H$28,0,10*ROW('Sanitation Data'!H197))="","",OFFSET('Sanitation Data'!$H$28,0,10*ROW('Sanitation Data'!H197)))</f>
        <v/>
      </c>
      <c r="DF203" s="392" t="str">
        <f ca="1">+IF(OFFSET('Sanitation Data'!$H$29,0,10*ROW('Sanitation Data'!H197))="","",OFFSET('Sanitation Data'!$H$29,0,10*ROW('Sanitation Data'!H197)))</f>
        <v/>
      </c>
      <c r="DG203" s="392" t="str">
        <f ca="1">+IF(OFFSET('Sanitation Data'!$H$30,0,10*ROW('Sanitation Data'!H197))="","",OFFSET('Sanitation Data'!$H$30,0,10*ROW('Sanitation Data'!H197)))</f>
        <v/>
      </c>
      <c r="DH203" s="392" t="str">
        <f ca="1">+IF(OFFSET('Sanitation Data'!$H$31,0,10*ROW('Sanitation Data'!H197))="","",OFFSET('Sanitation Data'!$H$31,0,10*ROW('Sanitation Data'!H197)))</f>
        <v/>
      </c>
      <c r="DI203" s="392" t="str">
        <f ca="1">+IF(OFFSET('Sanitation Data'!$H$32,0,10*ROW('Sanitation Data'!H197))="","",OFFSET('Sanitation Data'!$H$32,0,10*ROW('Sanitation Data'!H197)))</f>
        <v/>
      </c>
      <c r="DJ203" s="392" t="str">
        <f ca="1">+IF(OFFSET('Sanitation Data'!$I$28,0,10*ROW('Sanitation Data'!I197))="","",OFFSET('Sanitation Data'!$I$28,0,10*ROW('Sanitation Data'!I197)))</f>
        <v/>
      </c>
      <c r="DK203" s="392" t="str">
        <f ca="1">+IF(OFFSET('Sanitation Data'!$I$29,0,10*ROW('Sanitation Data'!I197))="","",OFFSET('Sanitation Data'!$I$29,0,10*ROW('Sanitation Data'!I197)))</f>
        <v/>
      </c>
      <c r="DL203" s="392" t="str">
        <f ca="1">+IF(OFFSET('Sanitation Data'!$I$30,0,10*ROW('Sanitation Data'!I197))="","",OFFSET('Sanitation Data'!$I$30,0,10*ROW('Sanitation Data'!I197)))</f>
        <v/>
      </c>
      <c r="DM203" s="392" t="str">
        <f ca="1">+IF(OFFSET('Sanitation Data'!$I$31,0,10*ROW('Sanitation Data'!I197))="","",OFFSET('Sanitation Data'!$I$31,0,10*ROW('Sanitation Data'!I197)))</f>
        <v/>
      </c>
      <c r="DN203" s="392" t="str">
        <f ca="1">+IF(OFFSET('Sanitation Data'!$I$32,0,10*ROW('Sanitation Data'!I197))="","",OFFSET('Sanitation Data'!$I$32,0,10*ROW('Sanitation Data'!I197)))</f>
        <v/>
      </c>
      <c r="DO203" s="392" t="str">
        <f ca="1">+IF(OFFSET('Hygiene Data'!$D$11,0,10*ROW('Hygiene Data'!D197))="","",OFFSET('Hygiene Data'!$D$11,0,10*ROW('Hygiene Data'!D197)))</f>
        <v/>
      </c>
      <c r="DP203" s="392" t="str">
        <f ca="1">+IF(OFFSET('Hygiene Data'!$D$12,0,10*ROW('Hygiene Data'!D197))="","",OFFSET('Hygiene Data'!$D$12,0,10*ROW('Hygiene Data'!D197)))</f>
        <v/>
      </c>
      <c r="DQ203" s="392" t="str">
        <f ca="1">+IF(OFFSET('Hygiene Data'!$D$13,0,10*ROW('Hygiene Data'!D197))="","",OFFSET('Hygiene Data'!$D$13,0,10*ROW('Hygiene Data'!D197)))</f>
        <v/>
      </c>
      <c r="DR203" s="392" t="str">
        <f ca="1">+IF(OFFSET('Hygiene Data'!$E$11,0,10*ROW('Hygiene Data'!E197))="","",OFFSET('Hygiene Data'!$E$11,0,10*ROW('Hygiene Data'!E197)))</f>
        <v/>
      </c>
      <c r="DS203" s="392" t="str">
        <f ca="1">+IF(OFFSET('Hygiene Data'!$E$12,0,10*ROW('Hygiene Data'!E197))="","",OFFSET('Hygiene Data'!$E$12,0,10*ROW('Hygiene Data'!E197)))</f>
        <v/>
      </c>
      <c r="DT203" s="392" t="str">
        <f ca="1">+IF(OFFSET('Hygiene Data'!$E$13,0,10*ROW('Hygiene Data'!E197))="","",OFFSET('Hygiene Data'!$E$13,0,10*ROW('Hygiene Data'!E197)))</f>
        <v/>
      </c>
      <c r="DU203" s="392" t="str">
        <f ca="1">+IF(OFFSET('Hygiene Data'!$F$11,0,10*ROW('Hygiene Data'!F197))="","",OFFSET('Hygiene Data'!$F$11,0,10*ROW('Hygiene Data'!F197)))</f>
        <v/>
      </c>
      <c r="DV203" s="392" t="str">
        <f ca="1">+IF(OFFSET('Hygiene Data'!$F$12,0,10*ROW('Hygiene Data'!F197))="","",OFFSET('Hygiene Data'!$F$12,0,10*ROW('Hygiene Data'!F197)))</f>
        <v/>
      </c>
      <c r="DW203" s="392" t="str">
        <f ca="1">+IF(OFFSET('Hygiene Data'!$F$13,0,10*ROW('Hygiene Data'!F197))="","",OFFSET('Hygiene Data'!$F$13,0,10*ROW('Hygiene Data'!F197)))</f>
        <v/>
      </c>
      <c r="DX203" s="392" t="str">
        <f ca="1">+IF(OFFSET('Hygiene Data'!$G$11,0,10*ROW('Hygiene Data'!G197))="","",OFFSET('Hygiene Data'!$G$11,0,10*ROW('Hygiene Data'!G197)))</f>
        <v/>
      </c>
      <c r="DY203" s="392" t="str">
        <f ca="1">+IF(OFFSET('Hygiene Data'!$G$12,0,10*ROW('Hygiene Data'!G197))="","",OFFSET('Hygiene Data'!$G$12,0,10*ROW('Hygiene Data'!G197)))</f>
        <v/>
      </c>
      <c r="DZ203" s="392" t="str">
        <f ca="1">+IF(OFFSET('Hygiene Data'!$G$13,0,10*ROW('Hygiene Data'!G197))="","",OFFSET('Hygiene Data'!$G$13,0,10*ROW('Hygiene Data'!G197)))</f>
        <v/>
      </c>
      <c r="EA203" s="392" t="str">
        <f ca="1">+IF(OFFSET('Hygiene Data'!$H$11,0,10*ROW('Hygiene Data'!H197))="","",OFFSET('Hygiene Data'!$H$11,0,10*ROW('Hygiene Data'!H197)))</f>
        <v/>
      </c>
      <c r="EB203" s="392" t="str">
        <f ca="1">+IF(OFFSET('Hygiene Data'!$H$12,0,10*ROW('Hygiene Data'!H197))="","",OFFSET('Hygiene Data'!$H$12,0,10*ROW('Hygiene Data'!H197)))</f>
        <v/>
      </c>
      <c r="EC203" s="392" t="str">
        <f ca="1">+IF(OFFSET('Hygiene Data'!$H$13,0,10*ROW('Hygiene Data'!H197))="","",OFFSET('Hygiene Data'!$H$13,0,10*ROW('Hygiene Data'!H197)))</f>
        <v/>
      </c>
      <c r="ED203" s="392" t="str">
        <f ca="1">+IF(OFFSET('Hygiene Data'!$I$11,0,10*ROW('Hygiene Data'!I197))="","",OFFSET('Hygiene Data'!$I$11,0,10*ROW('Hygiene Data'!I197)))</f>
        <v/>
      </c>
      <c r="EE203" s="392" t="str">
        <f ca="1">+IF(OFFSET('Hygiene Data'!$I$12,0,10*ROW('Hygiene Data'!I197))="","",OFFSET('Hygiene Data'!$I$12,0,10*ROW('Hygiene Data'!I197)))</f>
        <v/>
      </c>
      <c r="EF203" s="392" t="str">
        <f ca="1">+IF(OFFSET('Hygiene Data'!$I$13,0,10*ROW('Hygiene Data'!I197))="","",OFFSET('Hygiene Data'!$I$13,0,10*ROW('Hygiene Data'!I197)))</f>
        <v/>
      </c>
    </row>
    <row r="204" spans="1:136" x14ac:dyDescent="0.25">
      <c r="A204" s="501" t="str">
        <f ca="1">+IF(OFFSET('Water Data'!$B$2,0,10*ROW('Water Data'!E198))="","",OFFSET('Water Data'!$B$2,0,10*ROW('Water Data'!E198)))</f>
        <v/>
      </c>
      <c r="B204" s="50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8" t="str">
        <f t="shared" ca="1" si="3"/>
        <v/>
      </c>
      <c r="D204" s="52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2" t="str">
        <f ca="1">+IF(OFFSET('Water Data'!$D$27,0,10*ROW('Water Data'!D198))="","",OFFSET('Water Data'!$D$27,0,10*ROW('Water Data'!D198)))</f>
        <v/>
      </c>
      <c r="BT204" s="392" t="str">
        <f ca="1">+IF(OFFSET('Water Data'!$D$28,0,10*ROW('Water Data'!D198))="","",OFFSET('Water Data'!$D$28,0,10*ROW('Water Data'!D198)))</f>
        <v/>
      </c>
      <c r="BU204" s="392" t="str">
        <f ca="1">+IF(OFFSET('Water Data'!$D$29,0,10*ROW('Water Data'!D198))="","",OFFSET('Water Data'!$D$29,0,10*ROW('Water Data'!D198)))</f>
        <v/>
      </c>
      <c r="BV204" s="392" t="str">
        <f ca="1">+IF(OFFSET('Water Data'!$E$27,0,10*ROW('Water Data'!E198))="","",OFFSET('Water Data'!$E$27,0,10*ROW('Water Data'!E198)))</f>
        <v/>
      </c>
      <c r="BW204" s="392" t="str">
        <f ca="1">+IF(OFFSET('Water Data'!$E$28,0,10*ROW('Water Data'!E198))="","",OFFSET('Water Data'!$E$28,0,10*ROW('Water Data'!E198)))</f>
        <v/>
      </c>
      <c r="BX204" s="392" t="str">
        <f ca="1">+IF(OFFSET('Water Data'!$E$29,0,10*ROW('Water Data'!E198))="","",OFFSET('Water Data'!$E$29,0,10*ROW('Water Data'!E198)))</f>
        <v/>
      </c>
      <c r="BY204" s="392" t="str">
        <f ca="1">+IF(OFFSET('Water Data'!$F$27,0,10*ROW('Water Data'!F198))="","",OFFSET('Water Data'!$F$27,0,10*ROW('Water Data'!F198)))</f>
        <v/>
      </c>
      <c r="BZ204" s="392" t="str">
        <f ca="1">+IF(OFFSET('Water Data'!$F$28,0,10*ROW('Water Data'!F198))="","",OFFSET('Water Data'!$F$28,0,10*ROW('Water Data'!F198)))</f>
        <v/>
      </c>
      <c r="CA204" s="392" t="str">
        <f ca="1">+IF(OFFSET('Water Data'!$F$29,0,10*ROW('Water Data'!F198))="","",OFFSET('Water Data'!$F$29,0,10*ROW('Water Data'!F198)))</f>
        <v/>
      </c>
      <c r="CB204" s="392" t="str">
        <f ca="1">+IF(OFFSET('Water Data'!$G$27,0,10*ROW('Water Data'!G198))="","",OFFSET('Water Data'!$G$27,0,10*ROW('Water Data'!G198)))</f>
        <v/>
      </c>
      <c r="CC204" s="392" t="str">
        <f ca="1">+IF(OFFSET('Water Data'!$G$28,0,10*ROW('Water Data'!G198))="","",OFFSET('Water Data'!$G$28,0,10*ROW('Water Data'!G198)))</f>
        <v/>
      </c>
      <c r="CD204" s="392" t="str">
        <f ca="1">+IF(OFFSET('Water Data'!$G$29,0,10*ROW('Water Data'!G198))="","",OFFSET('Water Data'!$G$29,0,10*ROW('Water Data'!G198)))</f>
        <v/>
      </c>
      <c r="CE204" s="392" t="str">
        <f ca="1">+IF(OFFSET('Water Data'!$H$27,0,10*ROW('Water Data'!H198))="","",OFFSET('Water Data'!$H$27,0,10*ROW('Water Data'!H198)))</f>
        <v/>
      </c>
      <c r="CF204" s="392" t="str">
        <f ca="1">+IF(OFFSET('Water Data'!$H$28,0,10*ROW('Water Data'!H198))="","",OFFSET('Water Data'!$H$28,0,10*ROW('Water Data'!H198)))</f>
        <v/>
      </c>
      <c r="CG204" s="392" t="str">
        <f ca="1">+IF(OFFSET('Water Data'!$H$29,0,10*ROW('Water Data'!H198))="","",OFFSET('Water Data'!$H$29,0,10*ROW('Water Data'!H198)))</f>
        <v/>
      </c>
      <c r="CH204" s="392" t="str">
        <f ca="1">+IF(OFFSET('Water Data'!$I$27,0,10*ROW('Water Data'!I198))="","",OFFSET('Water Data'!$I$27,0,10*ROW('Water Data'!I198)))</f>
        <v/>
      </c>
      <c r="CI204" s="392" t="str">
        <f ca="1">+IF(OFFSET('Water Data'!$I$28,0,10*ROW('Water Data'!I198))="","",OFFSET('Water Data'!$I$28,0,10*ROW('Water Data'!I198)))</f>
        <v/>
      </c>
      <c r="CJ204" s="392" t="str">
        <f ca="1">+IF(OFFSET('Water Data'!$I$29,0,10*ROW('Water Data'!I198))="","",OFFSET('Water Data'!$I$29,0,10*ROW('Water Data'!I198)))</f>
        <v/>
      </c>
      <c r="CK204" s="392" t="str">
        <f ca="1">+IF(OFFSET('Sanitation Data'!$D$28,0,10*ROW('Sanitation Data'!D198))="","",OFFSET('Sanitation Data'!$D$28,0,10*ROW('Sanitation Data'!D198)))</f>
        <v/>
      </c>
      <c r="CL204" s="392" t="str">
        <f ca="1">+IF(OFFSET('Sanitation Data'!$D$29,0,10*ROW('Sanitation Data'!D198))="","",OFFSET('Sanitation Data'!$D$29,0,10*ROW('Sanitation Data'!D198)))</f>
        <v/>
      </c>
      <c r="CM204" s="392" t="str">
        <f ca="1">+IF(OFFSET('Sanitation Data'!$D$30,0,10*ROW('Sanitation Data'!D198))="","",OFFSET('Sanitation Data'!$D$30,0,10*ROW('Sanitation Data'!D198)))</f>
        <v/>
      </c>
      <c r="CN204" s="392" t="str">
        <f ca="1">+IF(OFFSET('Sanitation Data'!$D$31,0,10*ROW('Sanitation Data'!D198))="","",OFFSET('Sanitation Data'!$D$31,0,10*ROW('Sanitation Data'!D198)))</f>
        <v/>
      </c>
      <c r="CO204" s="392" t="str">
        <f ca="1">+IF(OFFSET('Sanitation Data'!$D$32,0,10*ROW('Sanitation Data'!D198))="","",OFFSET('Sanitation Data'!$D$32,0,10*ROW('Sanitation Data'!D198)))</f>
        <v/>
      </c>
      <c r="CP204" s="392" t="str">
        <f ca="1">+IF(OFFSET('Sanitation Data'!$E$28,0,10*ROW('Sanitation Data'!E198))="","",OFFSET('Sanitation Data'!$E$28,0,10*ROW('Sanitation Data'!E198)))</f>
        <v/>
      </c>
      <c r="CQ204" s="392" t="str">
        <f ca="1">+IF(OFFSET('Sanitation Data'!$E$29,0,10*ROW('Sanitation Data'!E198))="","",OFFSET('Sanitation Data'!$E$29,0,10*ROW('Sanitation Data'!E198)))</f>
        <v/>
      </c>
      <c r="CR204" s="392" t="str">
        <f ca="1">+IF(OFFSET('Sanitation Data'!$E$30,0,10*ROW('Sanitation Data'!E198))="","",OFFSET('Sanitation Data'!$E$30,0,10*ROW('Sanitation Data'!E198)))</f>
        <v/>
      </c>
      <c r="CS204" s="392" t="str">
        <f ca="1">+IF(OFFSET('Sanitation Data'!$E$31,0,10*ROW('Sanitation Data'!E198))="","",OFFSET('Sanitation Data'!$E$31,0,10*ROW('Sanitation Data'!E198)))</f>
        <v/>
      </c>
      <c r="CT204" s="392" t="str">
        <f ca="1">+IF(OFFSET('Sanitation Data'!$E$32,0,10*ROW('Sanitation Data'!E198))="","",OFFSET('Sanitation Data'!$E$32,0,10*ROW('Sanitation Data'!E198)))</f>
        <v/>
      </c>
      <c r="CU204" s="392" t="str">
        <f ca="1">+IF(OFFSET('Sanitation Data'!$F$28,0,10*ROW('Sanitation Data'!F198))="","",OFFSET('Sanitation Data'!$F$28,0,10*ROW('Sanitation Data'!F198)))</f>
        <v/>
      </c>
      <c r="CV204" s="392" t="str">
        <f ca="1">+IF(OFFSET('Sanitation Data'!$F$29,0,10*ROW('Sanitation Data'!F198))="","",OFFSET('Sanitation Data'!$F$29,0,10*ROW('Sanitation Data'!F198)))</f>
        <v/>
      </c>
      <c r="CW204" s="392" t="str">
        <f ca="1">+IF(OFFSET('Sanitation Data'!$F$30,0,10*ROW('Sanitation Data'!F198))="","",OFFSET('Sanitation Data'!$F$30,0,10*ROW('Sanitation Data'!F198)))</f>
        <v/>
      </c>
      <c r="CX204" s="392" t="str">
        <f ca="1">+IF(OFFSET('Sanitation Data'!$F$31,0,10*ROW('Sanitation Data'!F198))="","",OFFSET('Sanitation Data'!$F$31,0,10*ROW('Sanitation Data'!F198)))</f>
        <v/>
      </c>
      <c r="CY204" s="392" t="str">
        <f ca="1">+IF(OFFSET('Sanitation Data'!$F$32,0,10*ROW('Sanitation Data'!F198))="","",OFFSET('Sanitation Data'!$F$32,0,10*ROW('Sanitation Data'!F198)))</f>
        <v/>
      </c>
      <c r="CZ204" s="392" t="str">
        <f ca="1">+IF(OFFSET('Sanitation Data'!$G$28,0,10*ROW('Sanitation Data'!G198))="","",OFFSET('Sanitation Data'!$G$28,0,10*ROW('Sanitation Data'!G198)))</f>
        <v/>
      </c>
      <c r="DA204" s="392" t="str">
        <f ca="1">+IF(OFFSET('Sanitation Data'!$G$29,0,10*ROW('Sanitation Data'!G198))="","",OFFSET('Sanitation Data'!$G$29,0,10*ROW('Sanitation Data'!G198)))</f>
        <v/>
      </c>
      <c r="DB204" s="392" t="str">
        <f ca="1">+IF(OFFSET('Sanitation Data'!$G$30,0,10*ROW('Sanitation Data'!G198))="","",OFFSET('Sanitation Data'!$G$30,0,10*ROW('Sanitation Data'!G198)))</f>
        <v/>
      </c>
      <c r="DC204" s="392" t="str">
        <f ca="1">+IF(OFFSET('Sanitation Data'!$G$31,0,10*ROW('Sanitation Data'!G198))="","",OFFSET('Sanitation Data'!$G$31,0,10*ROW('Sanitation Data'!G198)))</f>
        <v/>
      </c>
      <c r="DD204" s="392" t="str">
        <f ca="1">+IF(OFFSET('Sanitation Data'!$G$32,0,10*ROW('Sanitation Data'!G198))="","",OFFSET('Sanitation Data'!$G$32,0,10*ROW('Sanitation Data'!G198)))</f>
        <v/>
      </c>
      <c r="DE204" s="392" t="str">
        <f ca="1">+IF(OFFSET('Sanitation Data'!$H$28,0,10*ROW('Sanitation Data'!H198))="","",OFFSET('Sanitation Data'!$H$28,0,10*ROW('Sanitation Data'!H198)))</f>
        <v/>
      </c>
      <c r="DF204" s="392" t="str">
        <f ca="1">+IF(OFFSET('Sanitation Data'!$H$29,0,10*ROW('Sanitation Data'!H198))="","",OFFSET('Sanitation Data'!$H$29,0,10*ROW('Sanitation Data'!H198)))</f>
        <v/>
      </c>
      <c r="DG204" s="392" t="str">
        <f ca="1">+IF(OFFSET('Sanitation Data'!$H$30,0,10*ROW('Sanitation Data'!H198))="","",OFFSET('Sanitation Data'!$H$30,0,10*ROW('Sanitation Data'!H198)))</f>
        <v/>
      </c>
      <c r="DH204" s="392" t="str">
        <f ca="1">+IF(OFFSET('Sanitation Data'!$H$31,0,10*ROW('Sanitation Data'!H198))="","",OFFSET('Sanitation Data'!$H$31,0,10*ROW('Sanitation Data'!H198)))</f>
        <v/>
      </c>
      <c r="DI204" s="392" t="str">
        <f ca="1">+IF(OFFSET('Sanitation Data'!$H$32,0,10*ROW('Sanitation Data'!H198))="","",OFFSET('Sanitation Data'!$H$32,0,10*ROW('Sanitation Data'!H198)))</f>
        <v/>
      </c>
      <c r="DJ204" s="392" t="str">
        <f ca="1">+IF(OFFSET('Sanitation Data'!$I$28,0,10*ROW('Sanitation Data'!I198))="","",OFFSET('Sanitation Data'!$I$28,0,10*ROW('Sanitation Data'!I198)))</f>
        <v/>
      </c>
      <c r="DK204" s="392" t="str">
        <f ca="1">+IF(OFFSET('Sanitation Data'!$I$29,0,10*ROW('Sanitation Data'!I198))="","",OFFSET('Sanitation Data'!$I$29,0,10*ROW('Sanitation Data'!I198)))</f>
        <v/>
      </c>
      <c r="DL204" s="392" t="str">
        <f ca="1">+IF(OFFSET('Sanitation Data'!$I$30,0,10*ROW('Sanitation Data'!I198))="","",OFFSET('Sanitation Data'!$I$30,0,10*ROW('Sanitation Data'!I198)))</f>
        <v/>
      </c>
      <c r="DM204" s="392" t="str">
        <f ca="1">+IF(OFFSET('Sanitation Data'!$I$31,0,10*ROW('Sanitation Data'!I198))="","",OFFSET('Sanitation Data'!$I$31,0,10*ROW('Sanitation Data'!I198)))</f>
        <v/>
      </c>
      <c r="DN204" s="392" t="str">
        <f ca="1">+IF(OFFSET('Sanitation Data'!$I$32,0,10*ROW('Sanitation Data'!I198))="","",OFFSET('Sanitation Data'!$I$32,0,10*ROW('Sanitation Data'!I198)))</f>
        <v/>
      </c>
      <c r="DO204" s="392" t="str">
        <f ca="1">+IF(OFFSET('Hygiene Data'!$D$11,0,10*ROW('Hygiene Data'!D198))="","",OFFSET('Hygiene Data'!$D$11,0,10*ROW('Hygiene Data'!D198)))</f>
        <v/>
      </c>
      <c r="DP204" s="392" t="str">
        <f ca="1">+IF(OFFSET('Hygiene Data'!$D$12,0,10*ROW('Hygiene Data'!D198))="","",OFFSET('Hygiene Data'!$D$12,0,10*ROW('Hygiene Data'!D198)))</f>
        <v/>
      </c>
      <c r="DQ204" s="392" t="str">
        <f ca="1">+IF(OFFSET('Hygiene Data'!$D$13,0,10*ROW('Hygiene Data'!D198))="","",OFFSET('Hygiene Data'!$D$13,0,10*ROW('Hygiene Data'!D198)))</f>
        <v/>
      </c>
      <c r="DR204" s="392" t="str">
        <f ca="1">+IF(OFFSET('Hygiene Data'!$E$11,0,10*ROW('Hygiene Data'!E198))="","",OFFSET('Hygiene Data'!$E$11,0,10*ROW('Hygiene Data'!E198)))</f>
        <v/>
      </c>
      <c r="DS204" s="392" t="str">
        <f ca="1">+IF(OFFSET('Hygiene Data'!$E$12,0,10*ROW('Hygiene Data'!E198))="","",OFFSET('Hygiene Data'!$E$12,0,10*ROW('Hygiene Data'!E198)))</f>
        <v/>
      </c>
      <c r="DT204" s="392" t="str">
        <f ca="1">+IF(OFFSET('Hygiene Data'!$E$13,0,10*ROW('Hygiene Data'!E198))="","",OFFSET('Hygiene Data'!$E$13,0,10*ROW('Hygiene Data'!E198)))</f>
        <v/>
      </c>
      <c r="DU204" s="392" t="str">
        <f ca="1">+IF(OFFSET('Hygiene Data'!$F$11,0,10*ROW('Hygiene Data'!F198))="","",OFFSET('Hygiene Data'!$F$11,0,10*ROW('Hygiene Data'!F198)))</f>
        <v/>
      </c>
      <c r="DV204" s="392" t="str">
        <f ca="1">+IF(OFFSET('Hygiene Data'!$F$12,0,10*ROW('Hygiene Data'!F198))="","",OFFSET('Hygiene Data'!$F$12,0,10*ROW('Hygiene Data'!F198)))</f>
        <v/>
      </c>
      <c r="DW204" s="392" t="str">
        <f ca="1">+IF(OFFSET('Hygiene Data'!$F$13,0,10*ROW('Hygiene Data'!F198))="","",OFFSET('Hygiene Data'!$F$13,0,10*ROW('Hygiene Data'!F198)))</f>
        <v/>
      </c>
      <c r="DX204" s="392" t="str">
        <f ca="1">+IF(OFFSET('Hygiene Data'!$G$11,0,10*ROW('Hygiene Data'!G198))="","",OFFSET('Hygiene Data'!$G$11,0,10*ROW('Hygiene Data'!G198)))</f>
        <v/>
      </c>
      <c r="DY204" s="392" t="str">
        <f ca="1">+IF(OFFSET('Hygiene Data'!$G$12,0,10*ROW('Hygiene Data'!G198))="","",OFFSET('Hygiene Data'!$G$12,0,10*ROW('Hygiene Data'!G198)))</f>
        <v/>
      </c>
      <c r="DZ204" s="392" t="str">
        <f ca="1">+IF(OFFSET('Hygiene Data'!$G$13,0,10*ROW('Hygiene Data'!G198))="","",OFFSET('Hygiene Data'!$G$13,0,10*ROW('Hygiene Data'!G198)))</f>
        <v/>
      </c>
      <c r="EA204" s="392" t="str">
        <f ca="1">+IF(OFFSET('Hygiene Data'!$H$11,0,10*ROW('Hygiene Data'!H198))="","",OFFSET('Hygiene Data'!$H$11,0,10*ROW('Hygiene Data'!H198)))</f>
        <v/>
      </c>
      <c r="EB204" s="392" t="str">
        <f ca="1">+IF(OFFSET('Hygiene Data'!$H$12,0,10*ROW('Hygiene Data'!H198))="","",OFFSET('Hygiene Data'!$H$12,0,10*ROW('Hygiene Data'!H198)))</f>
        <v/>
      </c>
      <c r="EC204" s="392" t="str">
        <f ca="1">+IF(OFFSET('Hygiene Data'!$H$13,0,10*ROW('Hygiene Data'!H198))="","",OFFSET('Hygiene Data'!$H$13,0,10*ROW('Hygiene Data'!H198)))</f>
        <v/>
      </c>
      <c r="ED204" s="392" t="str">
        <f ca="1">+IF(OFFSET('Hygiene Data'!$I$11,0,10*ROW('Hygiene Data'!I198))="","",OFFSET('Hygiene Data'!$I$11,0,10*ROW('Hygiene Data'!I198)))</f>
        <v/>
      </c>
      <c r="EE204" s="392" t="str">
        <f ca="1">+IF(OFFSET('Hygiene Data'!$I$12,0,10*ROW('Hygiene Data'!I198))="","",OFFSET('Hygiene Data'!$I$12,0,10*ROW('Hygiene Data'!I198)))</f>
        <v/>
      </c>
      <c r="EF204" s="392" t="str">
        <f ca="1">+IF(OFFSET('Hygiene Data'!$I$13,0,10*ROW('Hygiene Data'!I198))="","",OFFSET('Hygiene Data'!$I$13,0,10*ROW('Hygiene Data'!I198)))</f>
        <v/>
      </c>
    </row>
    <row r="205" spans="1:136" x14ac:dyDescent="0.25">
      <c r="A205" s="501" t="str">
        <f ca="1">+IF(OFFSET('Water Data'!$B$2,0,10*ROW('Water Data'!E199))="","",OFFSET('Water Data'!$B$2,0,10*ROW('Water Data'!E199)))</f>
        <v/>
      </c>
      <c r="B205" s="50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8" t="str">
        <f t="shared" ca="1" si="3"/>
        <v/>
      </c>
      <c r="D205" s="52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2" t="str">
        <f ca="1">+IF(OFFSET('Water Data'!$D$27,0,10*ROW('Water Data'!D199))="","",OFFSET('Water Data'!$D$27,0,10*ROW('Water Data'!D199)))</f>
        <v/>
      </c>
      <c r="BT205" s="392" t="str">
        <f ca="1">+IF(OFFSET('Water Data'!$D$28,0,10*ROW('Water Data'!D199))="","",OFFSET('Water Data'!$D$28,0,10*ROW('Water Data'!D199)))</f>
        <v/>
      </c>
      <c r="BU205" s="392" t="str">
        <f ca="1">+IF(OFFSET('Water Data'!$D$29,0,10*ROW('Water Data'!D199))="","",OFFSET('Water Data'!$D$29,0,10*ROW('Water Data'!D199)))</f>
        <v/>
      </c>
      <c r="BV205" s="392" t="str">
        <f ca="1">+IF(OFFSET('Water Data'!$E$27,0,10*ROW('Water Data'!E199))="","",OFFSET('Water Data'!$E$27,0,10*ROW('Water Data'!E199)))</f>
        <v/>
      </c>
      <c r="BW205" s="392" t="str">
        <f ca="1">+IF(OFFSET('Water Data'!$E$28,0,10*ROW('Water Data'!E199))="","",OFFSET('Water Data'!$E$28,0,10*ROW('Water Data'!E199)))</f>
        <v/>
      </c>
      <c r="BX205" s="392" t="str">
        <f ca="1">+IF(OFFSET('Water Data'!$E$29,0,10*ROW('Water Data'!E199))="","",OFFSET('Water Data'!$E$29,0,10*ROW('Water Data'!E199)))</f>
        <v/>
      </c>
      <c r="BY205" s="392" t="str">
        <f ca="1">+IF(OFFSET('Water Data'!$F$27,0,10*ROW('Water Data'!F199))="","",OFFSET('Water Data'!$F$27,0,10*ROW('Water Data'!F199)))</f>
        <v/>
      </c>
      <c r="BZ205" s="392" t="str">
        <f ca="1">+IF(OFFSET('Water Data'!$F$28,0,10*ROW('Water Data'!F199))="","",OFFSET('Water Data'!$F$28,0,10*ROW('Water Data'!F199)))</f>
        <v/>
      </c>
      <c r="CA205" s="392" t="str">
        <f ca="1">+IF(OFFSET('Water Data'!$F$29,0,10*ROW('Water Data'!F199))="","",OFFSET('Water Data'!$F$29,0,10*ROW('Water Data'!F199)))</f>
        <v/>
      </c>
      <c r="CB205" s="392" t="str">
        <f ca="1">+IF(OFFSET('Water Data'!$G$27,0,10*ROW('Water Data'!G199))="","",OFFSET('Water Data'!$G$27,0,10*ROW('Water Data'!G199)))</f>
        <v/>
      </c>
      <c r="CC205" s="392" t="str">
        <f ca="1">+IF(OFFSET('Water Data'!$G$28,0,10*ROW('Water Data'!G199))="","",OFFSET('Water Data'!$G$28,0,10*ROW('Water Data'!G199)))</f>
        <v/>
      </c>
      <c r="CD205" s="392" t="str">
        <f ca="1">+IF(OFFSET('Water Data'!$G$29,0,10*ROW('Water Data'!G199))="","",OFFSET('Water Data'!$G$29,0,10*ROW('Water Data'!G199)))</f>
        <v/>
      </c>
      <c r="CE205" s="392" t="str">
        <f ca="1">+IF(OFFSET('Water Data'!$H$27,0,10*ROW('Water Data'!H199))="","",OFFSET('Water Data'!$H$27,0,10*ROW('Water Data'!H199)))</f>
        <v/>
      </c>
      <c r="CF205" s="392" t="str">
        <f ca="1">+IF(OFFSET('Water Data'!$H$28,0,10*ROW('Water Data'!H199))="","",OFFSET('Water Data'!$H$28,0,10*ROW('Water Data'!H199)))</f>
        <v/>
      </c>
      <c r="CG205" s="392" t="str">
        <f ca="1">+IF(OFFSET('Water Data'!$H$29,0,10*ROW('Water Data'!H199))="","",OFFSET('Water Data'!$H$29,0,10*ROW('Water Data'!H199)))</f>
        <v/>
      </c>
      <c r="CH205" s="392" t="str">
        <f ca="1">+IF(OFFSET('Water Data'!$I$27,0,10*ROW('Water Data'!I199))="","",OFFSET('Water Data'!$I$27,0,10*ROW('Water Data'!I199)))</f>
        <v/>
      </c>
      <c r="CI205" s="392" t="str">
        <f ca="1">+IF(OFFSET('Water Data'!$I$28,0,10*ROW('Water Data'!I199))="","",OFFSET('Water Data'!$I$28,0,10*ROW('Water Data'!I199)))</f>
        <v/>
      </c>
      <c r="CJ205" s="392" t="str">
        <f ca="1">+IF(OFFSET('Water Data'!$I$29,0,10*ROW('Water Data'!I199))="","",OFFSET('Water Data'!$I$29,0,10*ROW('Water Data'!I199)))</f>
        <v/>
      </c>
      <c r="CK205" s="392" t="str">
        <f ca="1">+IF(OFFSET('Sanitation Data'!$D$28,0,10*ROW('Sanitation Data'!D199))="","",OFFSET('Sanitation Data'!$D$28,0,10*ROW('Sanitation Data'!D199)))</f>
        <v/>
      </c>
      <c r="CL205" s="392" t="str">
        <f ca="1">+IF(OFFSET('Sanitation Data'!$D$29,0,10*ROW('Sanitation Data'!D199))="","",OFFSET('Sanitation Data'!$D$29,0,10*ROW('Sanitation Data'!D199)))</f>
        <v/>
      </c>
      <c r="CM205" s="392" t="str">
        <f ca="1">+IF(OFFSET('Sanitation Data'!$D$30,0,10*ROW('Sanitation Data'!D199))="","",OFFSET('Sanitation Data'!$D$30,0,10*ROW('Sanitation Data'!D199)))</f>
        <v/>
      </c>
      <c r="CN205" s="392" t="str">
        <f ca="1">+IF(OFFSET('Sanitation Data'!$D$31,0,10*ROW('Sanitation Data'!D199))="","",OFFSET('Sanitation Data'!$D$31,0,10*ROW('Sanitation Data'!D199)))</f>
        <v/>
      </c>
      <c r="CO205" s="392" t="str">
        <f ca="1">+IF(OFFSET('Sanitation Data'!$D$32,0,10*ROW('Sanitation Data'!D199))="","",OFFSET('Sanitation Data'!$D$32,0,10*ROW('Sanitation Data'!D199)))</f>
        <v/>
      </c>
      <c r="CP205" s="392" t="str">
        <f ca="1">+IF(OFFSET('Sanitation Data'!$E$28,0,10*ROW('Sanitation Data'!E199))="","",OFFSET('Sanitation Data'!$E$28,0,10*ROW('Sanitation Data'!E199)))</f>
        <v/>
      </c>
      <c r="CQ205" s="392" t="str">
        <f ca="1">+IF(OFFSET('Sanitation Data'!$E$29,0,10*ROW('Sanitation Data'!E199))="","",OFFSET('Sanitation Data'!$E$29,0,10*ROW('Sanitation Data'!E199)))</f>
        <v/>
      </c>
      <c r="CR205" s="392" t="str">
        <f ca="1">+IF(OFFSET('Sanitation Data'!$E$30,0,10*ROW('Sanitation Data'!E199))="","",OFFSET('Sanitation Data'!$E$30,0,10*ROW('Sanitation Data'!E199)))</f>
        <v/>
      </c>
      <c r="CS205" s="392" t="str">
        <f ca="1">+IF(OFFSET('Sanitation Data'!$E$31,0,10*ROW('Sanitation Data'!E199))="","",OFFSET('Sanitation Data'!$E$31,0,10*ROW('Sanitation Data'!E199)))</f>
        <v/>
      </c>
      <c r="CT205" s="392" t="str">
        <f ca="1">+IF(OFFSET('Sanitation Data'!$E$32,0,10*ROW('Sanitation Data'!E199))="","",OFFSET('Sanitation Data'!$E$32,0,10*ROW('Sanitation Data'!E199)))</f>
        <v/>
      </c>
      <c r="CU205" s="392" t="str">
        <f ca="1">+IF(OFFSET('Sanitation Data'!$F$28,0,10*ROW('Sanitation Data'!F199))="","",OFFSET('Sanitation Data'!$F$28,0,10*ROW('Sanitation Data'!F199)))</f>
        <v/>
      </c>
      <c r="CV205" s="392" t="str">
        <f ca="1">+IF(OFFSET('Sanitation Data'!$F$29,0,10*ROW('Sanitation Data'!F199))="","",OFFSET('Sanitation Data'!$F$29,0,10*ROW('Sanitation Data'!F199)))</f>
        <v/>
      </c>
      <c r="CW205" s="392" t="str">
        <f ca="1">+IF(OFFSET('Sanitation Data'!$F$30,0,10*ROW('Sanitation Data'!F199))="","",OFFSET('Sanitation Data'!$F$30,0,10*ROW('Sanitation Data'!F199)))</f>
        <v/>
      </c>
      <c r="CX205" s="392" t="str">
        <f ca="1">+IF(OFFSET('Sanitation Data'!$F$31,0,10*ROW('Sanitation Data'!F199))="","",OFFSET('Sanitation Data'!$F$31,0,10*ROW('Sanitation Data'!F199)))</f>
        <v/>
      </c>
      <c r="CY205" s="392" t="str">
        <f ca="1">+IF(OFFSET('Sanitation Data'!$F$32,0,10*ROW('Sanitation Data'!F199))="","",OFFSET('Sanitation Data'!$F$32,0,10*ROW('Sanitation Data'!F199)))</f>
        <v/>
      </c>
      <c r="CZ205" s="392" t="str">
        <f ca="1">+IF(OFFSET('Sanitation Data'!$G$28,0,10*ROW('Sanitation Data'!G199))="","",OFFSET('Sanitation Data'!$G$28,0,10*ROW('Sanitation Data'!G199)))</f>
        <v/>
      </c>
      <c r="DA205" s="392" t="str">
        <f ca="1">+IF(OFFSET('Sanitation Data'!$G$29,0,10*ROW('Sanitation Data'!G199))="","",OFFSET('Sanitation Data'!$G$29,0,10*ROW('Sanitation Data'!G199)))</f>
        <v/>
      </c>
      <c r="DB205" s="392" t="str">
        <f ca="1">+IF(OFFSET('Sanitation Data'!$G$30,0,10*ROW('Sanitation Data'!G199))="","",OFFSET('Sanitation Data'!$G$30,0,10*ROW('Sanitation Data'!G199)))</f>
        <v/>
      </c>
      <c r="DC205" s="392" t="str">
        <f ca="1">+IF(OFFSET('Sanitation Data'!$G$31,0,10*ROW('Sanitation Data'!G199))="","",OFFSET('Sanitation Data'!$G$31,0,10*ROW('Sanitation Data'!G199)))</f>
        <v/>
      </c>
      <c r="DD205" s="392" t="str">
        <f ca="1">+IF(OFFSET('Sanitation Data'!$G$32,0,10*ROW('Sanitation Data'!G199))="","",OFFSET('Sanitation Data'!$G$32,0,10*ROW('Sanitation Data'!G199)))</f>
        <v/>
      </c>
      <c r="DE205" s="392" t="str">
        <f ca="1">+IF(OFFSET('Sanitation Data'!$H$28,0,10*ROW('Sanitation Data'!H199))="","",OFFSET('Sanitation Data'!$H$28,0,10*ROW('Sanitation Data'!H199)))</f>
        <v/>
      </c>
      <c r="DF205" s="392" t="str">
        <f ca="1">+IF(OFFSET('Sanitation Data'!$H$29,0,10*ROW('Sanitation Data'!H199))="","",OFFSET('Sanitation Data'!$H$29,0,10*ROW('Sanitation Data'!H199)))</f>
        <v/>
      </c>
      <c r="DG205" s="392" t="str">
        <f ca="1">+IF(OFFSET('Sanitation Data'!$H$30,0,10*ROW('Sanitation Data'!H199))="","",OFFSET('Sanitation Data'!$H$30,0,10*ROW('Sanitation Data'!H199)))</f>
        <v/>
      </c>
      <c r="DH205" s="392" t="str">
        <f ca="1">+IF(OFFSET('Sanitation Data'!$H$31,0,10*ROW('Sanitation Data'!H199))="","",OFFSET('Sanitation Data'!$H$31,0,10*ROW('Sanitation Data'!H199)))</f>
        <v/>
      </c>
      <c r="DI205" s="392" t="str">
        <f ca="1">+IF(OFFSET('Sanitation Data'!$H$32,0,10*ROW('Sanitation Data'!H199))="","",OFFSET('Sanitation Data'!$H$32,0,10*ROW('Sanitation Data'!H199)))</f>
        <v/>
      </c>
      <c r="DJ205" s="392" t="str">
        <f ca="1">+IF(OFFSET('Sanitation Data'!$I$28,0,10*ROW('Sanitation Data'!I199))="","",OFFSET('Sanitation Data'!$I$28,0,10*ROW('Sanitation Data'!I199)))</f>
        <v/>
      </c>
      <c r="DK205" s="392" t="str">
        <f ca="1">+IF(OFFSET('Sanitation Data'!$I$29,0,10*ROW('Sanitation Data'!I199))="","",OFFSET('Sanitation Data'!$I$29,0,10*ROW('Sanitation Data'!I199)))</f>
        <v/>
      </c>
      <c r="DL205" s="392" t="str">
        <f ca="1">+IF(OFFSET('Sanitation Data'!$I$30,0,10*ROW('Sanitation Data'!I199))="","",OFFSET('Sanitation Data'!$I$30,0,10*ROW('Sanitation Data'!I199)))</f>
        <v/>
      </c>
      <c r="DM205" s="392" t="str">
        <f ca="1">+IF(OFFSET('Sanitation Data'!$I$31,0,10*ROW('Sanitation Data'!I199))="","",OFFSET('Sanitation Data'!$I$31,0,10*ROW('Sanitation Data'!I199)))</f>
        <v/>
      </c>
      <c r="DN205" s="392" t="str">
        <f ca="1">+IF(OFFSET('Sanitation Data'!$I$32,0,10*ROW('Sanitation Data'!I199))="","",OFFSET('Sanitation Data'!$I$32,0,10*ROW('Sanitation Data'!I199)))</f>
        <v/>
      </c>
      <c r="DO205" s="392" t="str">
        <f ca="1">+IF(OFFSET('Hygiene Data'!$D$11,0,10*ROW('Hygiene Data'!D199))="","",OFFSET('Hygiene Data'!$D$11,0,10*ROW('Hygiene Data'!D199)))</f>
        <v/>
      </c>
      <c r="DP205" s="392" t="str">
        <f ca="1">+IF(OFFSET('Hygiene Data'!$D$12,0,10*ROW('Hygiene Data'!D199))="","",OFFSET('Hygiene Data'!$D$12,0,10*ROW('Hygiene Data'!D199)))</f>
        <v/>
      </c>
      <c r="DQ205" s="392" t="str">
        <f ca="1">+IF(OFFSET('Hygiene Data'!$D$13,0,10*ROW('Hygiene Data'!D199))="","",OFFSET('Hygiene Data'!$D$13,0,10*ROW('Hygiene Data'!D199)))</f>
        <v/>
      </c>
      <c r="DR205" s="392" t="str">
        <f ca="1">+IF(OFFSET('Hygiene Data'!$E$11,0,10*ROW('Hygiene Data'!E199))="","",OFFSET('Hygiene Data'!$E$11,0,10*ROW('Hygiene Data'!E199)))</f>
        <v/>
      </c>
      <c r="DS205" s="392" t="str">
        <f ca="1">+IF(OFFSET('Hygiene Data'!$E$12,0,10*ROW('Hygiene Data'!E199))="","",OFFSET('Hygiene Data'!$E$12,0,10*ROW('Hygiene Data'!E199)))</f>
        <v/>
      </c>
      <c r="DT205" s="392" t="str">
        <f ca="1">+IF(OFFSET('Hygiene Data'!$E$13,0,10*ROW('Hygiene Data'!E199))="","",OFFSET('Hygiene Data'!$E$13,0,10*ROW('Hygiene Data'!E199)))</f>
        <v/>
      </c>
      <c r="DU205" s="392" t="str">
        <f ca="1">+IF(OFFSET('Hygiene Data'!$F$11,0,10*ROW('Hygiene Data'!F199))="","",OFFSET('Hygiene Data'!$F$11,0,10*ROW('Hygiene Data'!F199)))</f>
        <v/>
      </c>
      <c r="DV205" s="392" t="str">
        <f ca="1">+IF(OFFSET('Hygiene Data'!$F$12,0,10*ROW('Hygiene Data'!F199))="","",OFFSET('Hygiene Data'!$F$12,0,10*ROW('Hygiene Data'!F199)))</f>
        <v/>
      </c>
      <c r="DW205" s="392" t="str">
        <f ca="1">+IF(OFFSET('Hygiene Data'!$F$13,0,10*ROW('Hygiene Data'!F199))="","",OFFSET('Hygiene Data'!$F$13,0,10*ROW('Hygiene Data'!F199)))</f>
        <v/>
      </c>
      <c r="DX205" s="392" t="str">
        <f ca="1">+IF(OFFSET('Hygiene Data'!$G$11,0,10*ROW('Hygiene Data'!G199))="","",OFFSET('Hygiene Data'!$G$11,0,10*ROW('Hygiene Data'!G199)))</f>
        <v/>
      </c>
      <c r="DY205" s="392" t="str">
        <f ca="1">+IF(OFFSET('Hygiene Data'!$G$12,0,10*ROW('Hygiene Data'!G199))="","",OFFSET('Hygiene Data'!$G$12,0,10*ROW('Hygiene Data'!G199)))</f>
        <v/>
      </c>
      <c r="DZ205" s="392" t="str">
        <f ca="1">+IF(OFFSET('Hygiene Data'!$G$13,0,10*ROW('Hygiene Data'!G199))="","",OFFSET('Hygiene Data'!$G$13,0,10*ROW('Hygiene Data'!G199)))</f>
        <v/>
      </c>
      <c r="EA205" s="392" t="str">
        <f ca="1">+IF(OFFSET('Hygiene Data'!$H$11,0,10*ROW('Hygiene Data'!H199))="","",OFFSET('Hygiene Data'!$H$11,0,10*ROW('Hygiene Data'!H199)))</f>
        <v/>
      </c>
      <c r="EB205" s="392" t="str">
        <f ca="1">+IF(OFFSET('Hygiene Data'!$H$12,0,10*ROW('Hygiene Data'!H199))="","",OFFSET('Hygiene Data'!$H$12,0,10*ROW('Hygiene Data'!H199)))</f>
        <v/>
      </c>
      <c r="EC205" s="392" t="str">
        <f ca="1">+IF(OFFSET('Hygiene Data'!$H$13,0,10*ROW('Hygiene Data'!H199))="","",OFFSET('Hygiene Data'!$H$13,0,10*ROW('Hygiene Data'!H199)))</f>
        <v/>
      </c>
      <c r="ED205" s="392" t="str">
        <f ca="1">+IF(OFFSET('Hygiene Data'!$I$11,0,10*ROW('Hygiene Data'!I199))="","",OFFSET('Hygiene Data'!$I$11,0,10*ROW('Hygiene Data'!I199)))</f>
        <v/>
      </c>
      <c r="EE205" s="392" t="str">
        <f ca="1">+IF(OFFSET('Hygiene Data'!$I$12,0,10*ROW('Hygiene Data'!I199))="","",OFFSET('Hygiene Data'!$I$12,0,10*ROW('Hygiene Data'!I199)))</f>
        <v/>
      </c>
      <c r="EF205" s="392" t="str">
        <f ca="1">+IF(OFFSET('Hygiene Data'!$I$13,0,10*ROW('Hygiene Data'!I199))="","",OFFSET('Hygiene Data'!$I$13,0,10*ROW('Hygiene Data'!I199)))</f>
        <v/>
      </c>
    </row>
    <row r="206" spans="1:136" x14ac:dyDescent="0.25">
      <c r="A206" s="501" t="str">
        <f ca="1">+IF(OFFSET('Water Data'!$B$2,0,10*ROW('Water Data'!E200))="","",OFFSET('Water Data'!$B$2,0,10*ROW('Water Data'!E200)))</f>
        <v/>
      </c>
      <c r="B206" s="50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8" t="str">
        <f t="shared" ca="1" si="3"/>
        <v/>
      </c>
      <c r="D206" s="52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2" t="str">
        <f ca="1">+IF(OFFSET('Water Data'!$D$27,0,10*ROW('Water Data'!D200))="","",OFFSET('Water Data'!$D$27,0,10*ROW('Water Data'!D200)))</f>
        <v/>
      </c>
      <c r="BT206" s="392" t="str">
        <f ca="1">+IF(OFFSET('Water Data'!$D$28,0,10*ROW('Water Data'!D200))="","",OFFSET('Water Data'!$D$28,0,10*ROW('Water Data'!D200)))</f>
        <v/>
      </c>
      <c r="BU206" s="392" t="str">
        <f ca="1">+IF(OFFSET('Water Data'!$D$29,0,10*ROW('Water Data'!D200))="","",OFFSET('Water Data'!$D$29,0,10*ROW('Water Data'!D200)))</f>
        <v/>
      </c>
      <c r="BV206" s="392" t="str">
        <f ca="1">+IF(OFFSET('Water Data'!$E$27,0,10*ROW('Water Data'!E200))="","",OFFSET('Water Data'!$E$27,0,10*ROW('Water Data'!E200)))</f>
        <v/>
      </c>
      <c r="BW206" s="392" t="str">
        <f ca="1">+IF(OFFSET('Water Data'!$E$28,0,10*ROW('Water Data'!E200))="","",OFFSET('Water Data'!$E$28,0,10*ROW('Water Data'!E200)))</f>
        <v/>
      </c>
      <c r="BX206" s="392" t="str">
        <f ca="1">+IF(OFFSET('Water Data'!$E$29,0,10*ROW('Water Data'!E200))="","",OFFSET('Water Data'!$E$29,0,10*ROW('Water Data'!E200)))</f>
        <v/>
      </c>
      <c r="BY206" s="392" t="str">
        <f ca="1">+IF(OFFSET('Water Data'!$F$27,0,10*ROW('Water Data'!F200))="","",OFFSET('Water Data'!$F$27,0,10*ROW('Water Data'!F200)))</f>
        <v/>
      </c>
      <c r="BZ206" s="392" t="str">
        <f ca="1">+IF(OFFSET('Water Data'!$F$28,0,10*ROW('Water Data'!F200))="","",OFFSET('Water Data'!$F$28,0,10*ROW('Water Data'!F200)))</f>
        <v/>
      </c>
      <c r="CA206" s="392" t="str">
        <f ca="1">+IF(OFFSET('Water Data'!$F$29,0,10*ROW('Water Data'!F200))="","",OFFSET('Water Data'!$F$29,0,10*ROW('Water Data'!F200)))</f>
        <v/>
      </c>
      <c r="CB206" s="392" t="str">
        <f ca="1">+IF(OFFSET('Water Data'!$G$27,0,10*ROW('Water Data'!G200))="","",OFFSET('Water Data'!$G$27,0,10*ROW('Water Data'!G200)))</f>
        <v/>
      </c>
      <c r="CC206" s="392" t="str">
        <f ca="1">+IF(OFFSET('Water Data'!$G$28,0,10*ROW('Water Data'!G200))="","",OFFSET('Water Data'!$G$28,0,10*ROW('Water Data'!G200)))</f>
        <v/>
      </c>
      <c r="CD206" s="392" t="str">
        <f ca="1">+IF(OFFSET('Water Data'!$G$29,0,10*ROW('Water Data'!G200))="","",OFFSET('Water Data'!$G$29,0,10*ROW('Water Data'!G200)))</f>
        <v/>
      </c>
      <c r="CE206" s="392" t="str">
        <f ca="1">+IF(OFFSET('Water Data'!$H$27,0,10*ROW('Water Data'!H200))="","",OFFSET('Water Data'!$H$27,0,10*ROW('Water Data'!H200)))</f>
        <v/>
      </c>
      <c r="CF206" s="392" t="str">
        <f ca="1">+IF(OFFSET('Water Data'!$H$28,0,10*ROW('Water Data'!H200))="","",OFFSET('Water Data'!$H$28,0,10*ROW('Water Data'!H200)))</f>
        <v/>
      </c>
      <c r="CG206" s="392" t="str">
        <f ca="1">+IF(OFFSET('Water Data'!$H$29,0,10*ROW('Water Data'!H200))="","",OFFSET('Water Data'!$H$29,0,10*ROW('Water Data'!H200)))</f>
        <v/>
      </c>
      <c r="CH206" s="392" t="str">
        <f ca="1">+IF(OFFSET('Water Data'!$I$27,0,10*ROW('Water Data'!I200))="","",OFFSET('Water Data'!$I$27,0,10*ROW('Water Data'!I200)))</f>
        <v/>
      </c>
      <c r="CI206" s="392" t="str">
        <f ca="1">+IF(OFFSET('Water Data'!$I$28,0,10*ROW('Water Data'!I200))="","",OFFSET('Water Data'!$I$28,0,10*ROW('Water Data'!I200)))</f>
        <v/>
      </c>
      <c r="CJ206" s="392" t="str">
        <f ca="1">+IF(OFFSET('Water Data'!$I$29,0,10*ROW('Water Data'!I200))="","",OFFSET('Water Data'!$I$29,0,10*ROW('Water Data'!I200)))</f>
        <v/>
      </c>
      <c r="CK206" s="392" t="str">
        <f ca="1">+IF(OFFSET('Sanitation Data'!$D$28,0,10*ROW('Sanitation Data'!D200))="","",OFFSET('Sanitation Data'!$D$28,0,10*ROW('Sanitation Data'!D200)))</f>
        <v/>
      </c>
      <c r="CL206" s="392" t="str">
        <f ca="1">+IF(OFFSET('Sanitation Data'!$D$29,0,10*ROW('Sanitation Data'!D200))="","",OFFSET('Sanitation Data'!$D$29,0,10*ROW('Sanitation Data'!D200)))</f>
        <v/>
      </c>
      <c r="CM206" s="392" t="str">
        <f ca="1">+IF(OFFSET('Sanitation Data'!$D$30,0,10*ROW('Sanitation Data'!D200))="","",OFFSET('Sanitation Data'!$D$30,0,10*ROW('Sanitation Data'!D200)))</f>
        <v/>
      </c>
      <c r="CN206" s="392" t="str">
        <f ca="1">+IF(OFFSET('Sanitation Data'!$D$31,0,10*ROW('Sanitation Data'!D200))="","",OFFSET('Sanitation Data'!$D$31,0,10*ROW('Sanitation Data'!D200)))</f>
        <v/>
      </c>
      <c r="CO206" s="392" t="str">
        <f ca="1">+IF(OFFSET('Sanitation Data'!$D$32,0,10*ROW('Sanitation Data'!D200))="","",OFFSET('Sanitation Data'!$D$32,0,10*ROW('Sanitation Data'!D200)))</f>
        <v/>
      </c>
      <c r="CP206" s="392" t="str">
        <f ca="1">+IF(OFFSET('Sanitation Data'!$E$28,0,10*ROW('Sanitation Data'!E200))="","",OFFSET('Sanitation Data'!$E$28,0,10*ROW('Sanitation Data'!E200)))</f>
        <v/>
      </c>
      <c r="CQ206" s="392" t="str">
        <f ca="1">+IF(OFFSET('Sanitation Data'!$E$29,0,10*ROW('Sanitation Data'!E200))="","",OFFSET('Sanitation Data'!$E$29,0,10*ROW('Sanitation Data'!E200)))</f>
        <v/>
      </c>
      <c r="CR206" s="392" t="str">
        <f ca="1">+IF(OFFSET('Sanitation Data'!$E$30,0,10*ROW('Sanitation Data'!E200))="","",OFFSET('Sanitation Data'!$E$30,0,10*ROW('Sanitation Data'!E200)))</f>
        <v/>
      </c>
      <c r="CS206" s="392" t="str">
        <f ca="1">+IF(OFFSET('Sanitation Data'!$E$31,0,10*ROW('Sanitation Data'!E200))="","",OFFSET('Sanitation Data'!$E$31,0,10*ROW('Sanitation Data'!E200)))</f>
        <v/>
      </c>
      <c r="CT206" s="392" t="str">
        <f ca="1">+IF(OFFSET('Sanitation Data'!$E$32,0,10*ROW('Sanitation Data'!E200))="","",OFFSET('Sanitation Data'!$E$32,0,10*ROW('Sanitation Data'!E200)))</f>
        <v/>
      </c>
      <c r="CU206" s="392" t="str">
        <f ca="1">+IF(OFFSET('Sanitation Data'!$F$28,0,10*ROW('Sanitation Data'!F200))="","",OFFSET('Sanitation Data'!$F$28,0,10*ROW('Sanitation Data'!F200)))</f>
        <v/>
      </c>
      <c r="CV206" s="392" t="str">
        <f ca="1">+IF(OFFSET('Sanitation Data'!$F$29,0,10*ROW('Sanitation Data'!F200))="","",OFFSET('Sanitation Data'!$F$29,0,10*ROW('Sanitation Data'!F200)))</f>
        <v/>
      </c>
      <c r="CW206" s="392" t="str">
        <f ca="1">+IF(OFFSET('Sanitation Data'!$F$30,0,10*ROW('Sanitation Data'!F200))="","",OFFSET('Sanitation Data'!$F$30,0,10*ROW('Sanitation Data'!F200)))</f>
        <v/>
      </c>
      <c r="CX206" s="392" t="str">
        <f ca="1">+IF(OFFSET('Sanitation Data'!$F$31,0,10*ROW('Sanitation Data'!F200))="","",OFFSET('Sanitation Data'!$F$31,0,10*ROW('Sanitation Data'!F200)))</f>
        <v/>
      </c>
      <c r="CY206" s="392" t="str">
        <f ca="1">+IF(OFFSET('Sanitation Data'!$F$32,0,10*ROW('Sanitation Data'!F200))="","",OFFSET('Sanitation Data'!$F$32,0,10*ROW('Sanitation Data'!F200)))</f>
        <v/>
      </c>
      <c r="CZ206" s="392" t="str">
        <f ca="1">+IF(OFFSET('Sanitation Data'!$G$28,0,10*ROW('Sanitation Data'!G200))="","",OFFSET('Sanitation Data'!$G$28,0,10*ROW('Sanitation Data'!G200)))</f>
        <v/>
      </c>
      <c r="DA206" s="392" t="str">
        <f ca="1">+IF(OFFSET('Sanitation Data'!$G$29,0,10*ROW('Sanitation Data'!G200))="","",OFFSET('Sanitation Data'!$G$29,0,10*ROW('Sanitation Data'!G200)))</f>
        <v/>
      </c>
      <c r="DB206" s="392" t="str">
        <f ca="1">+IF(OFFSET('Sanitation Data'!$G$30,0,10*ROW('Sanitation Data'!G200))="","",OFFSET('Sanitation Data'!$G$30,0,10*ROW('Sanitation Data'!G200)))</f>
        <v/>
      </c>
      <c r="DC206" s="392" t="str">
        <f ca="1">+IF(OFFSET('Sanitation Data'!$G$31,0,10*ROW('Sanitation Data'!G200))="","",OFFSET('Sanitation Data'!$G$31,0,10*ROW('Sanitation Data'!G200)))</f>
        <v/>
      </c>
      <c r="DD206" s="392" t="str">
        <f ca="1">+IF(OFFSET('Sanitation Data'!$G$32,0,10*ROW('Sanitation Data'!G200))="","",OFFSET('Sanitation Data'!$G$32,0,10*ROW('Sanitation Data'!G200)))</f>
        <v/>
      </c>
      <c r="DE206" s="392" t="str">
        <f ca="1">+IF(OFFSET('Sanitation Data'!$H$28,0,10*ROW('Sanitation Data'!H200))="","",OFFSET('Sanitation Data'!$H$28,0,10*ROW('Sanitation Data'!H200)))</f>
        <v/>
      </c>
      <c r="DF206" s="392" t="str">
        <f ca="1">+IF(OFFSET('Sanitation Data'!$H$29,0,10*ROW('Sanitation Data'!H200))="","",OFFSET('Sanitation Data'!$H$29,0,10*ROW('Sanitation Data'!H200)))</f>
        <v/>
      </c>
      <c r="DG206" s="392" t="str">
        <f ca="1">+IF(OFFSET('Sanitation Data'!$H$30,0,10*ROW('Sanitation Data'!H200))="","",OFFSET('Sanitation Data'!$H$30,0,10*ROW('Sanitation Data'!H200)))</f>
        <v/>
      </c>
      <c r="DH206" s="392" t="str">
        <f ca="1">+IF(OFFSET('Sanitation Data'!$H$31,0,10*ROW('Sanitation Data'!H200))="","",OFFSET('Sanitation Data'!$H$31,0,10*ROW('Sanitation Data'!H200)))</f>
        <v/>
      </c>
      <c r="DI206" s="392" t="str">
        <f ca="1">+IF(OFFSET('Sanitation Data'!$H$32,0,10*ROW('Sanitation Data'!H200))="","",OFFSET('Sanitation Data'!$H$32,0,10*ROW('Sanitation Data'!H200)))</f>
        <v/>
      </c>
      <c r="DJ206" s="392" t="str">
        <f ca="1">+IF(OFFSET('Sanitation Data'!$I$28,0,10*ROW('Sanitation Data'!I200))="","",OFFSET('Sanitation Data'!$I$28,0,10*ROW('Sanitation Data'!I200)))</f>
        <v/>
      </c>
      <c r="DK206" s="392" t="str">
        <f ca="1">+IF(OFFSET('Sanitation Data'!$I$29,0,10*ROW('Sanitation Data'!I200))="","",OFFSET('Sanitation Data'!$I$29,0,10*ROW('Sanitation Data'!I200)))</f>
        <v/>
      </c>
      <c r="DL206" s="392" t="str">
        <f ca="1">+IF(OFFSET('Sanitation Data'!$I$30,0,10*ROW('Sanitation Data'!I200))="","",OFFSET('Sanitation Data'!$I$30,0,10*ROW('Sanitation Data'!I200)))</f>
        <v/>
      </c>
      <c r="DM206" s="392" t="str">
        <f ca="1">+IF(OFFSET('Sanitation Data'!$I$31,0,10*ROW('Sanitation Data'!I200))="","",OFFSET('Sanitation Data'!$I$31,0,10*ROW('Sanitation Data'!I200)))</f>
        <v/>
      </c>
      <c r="DN206" s="392" t="str">
        <f ca="1">+IF(OFFSET('Sanitation Data'!$I$32,0,10*ROW('Sanitation Data'!I200))="","",OFFSET('Sanitation Data'!$I$32,0,10*ROW('Sanitation Data'!I200)))</f>
        <v/>
      </c>
      <c r="DO206" s="392" t="str">
        <f ca="1">+IF(OFFSET('Hygiene Data'!$D$11,0,10*ROW('Hygiene Data'!D200))="","",OFFSET('Hygiene Data'!$D$11,0,10*ROW('Hygiene Data'!D200)))</f>
        <v/>
      </c>
      <c r="DP206" s="392" t="str">
        <f ca="1">+IF(OFFSET('Hygiene Data'!$D$12,0,10*ROW('Hygiene Data'!D200))="","",OFFSET('Hygiene Data'!$D$12,0,10*ROW('Hygiene Data'!D200)))</f>
        <v/>
      </c>
      <c r="DQ206" s="392" t="str">
        <f ca="1">+IF(OFFSET('Hygiene Data'!$D$13,0,10*ROW('Hygiene Data'!D200))="","",OFFSET('Hygiene Data'!$D$13,0,10*ROW('Hygiene Data'!D200)))</f>
        <v/>
      </c>
      <c r="DR206" s="392" t="str">
        <f ca="1">+IF(OFFSET('Hygiene Data'!$E$11,0,10*ROW('Hygiene Data'!E200))="","",OFFSET('Hygiene Data'!$E$11,0,10*ROW('Hygiene Data'!E200)))</f>
        <v/>
      </c>
      <c r="DS206" s="392" t="str">
        <f ca="1">+IF(OFFSET('Hygiene Data'!$E$12,0,10*ROW('Hygiene Data'!E200))="","",OFFSET('Hygiene Data'!$E$12,0,10*ROW('Hygiene Data'!E200)))</f>
        <v/>
      </c>
      <c r="DT206" s="392" t="str">
        <f ca="1">+IF(OFFSET('Hygiene Data'!$E$13,0,10*ROW('Hygiene Data'!E200))="","",OFFSET('Hygiene Data'!$E$13,0,10*ROW('Hygiene Data'!E200)))</f>
        <v/>
      </c>
      <c r="DU206" s="392" t="str">
        <f ca="1">+IF(OFFSET('Hygiene Data'!$F$11,0,10*ROW('Hygiene Data'!F200))="","",OFFSET('Hygiene Data'!$F$11,0,10*ROW('Hygiene Data'!F200)))</f>
        <v/>
      </c>
      <c r="DV206" s="392" t="str">
        <f ca="1">+IF(OFFSET('Hygiene Data'!$F$12,0,10*ROW('Hygiene Data'!F200))="","",OFFSET('Hygiene Data'!$F$12,0,10*ROW('Hygiene Data'!F200)))</f>
        <v/>
      </c>
      <c r="DW206" s="392" t="str">
        <f ca="1">+IF(OFFSET('Hygiene Data'!$F$13,0,10*ROW('Hygiene Data'!F200))="","",OFFSET('Hygiene Data'!$F$13,0,10*ROW('Hygiene Data'!F200)))</f>
        <v/>
      </c>
      <c r="DX206" s="392" t="str">
        <f ca="1">+IF(OFFSET('Hygiene Data'!$G$11,0,10*ROW('Hygiene Data'!G200))="","",OFFSET('Hygiene Data'!$G$11,0,10*ROW('Hygiene Data'!G200)))</f>
        <v/>
      </c>
      <c r="DY206" s="392" t="str">
        <f ca="1">+IF(OFFSET('Hygiene Data'!$G$12,0,10*ROW('Hygiene Data'!G200))="","",OFFSET('Hygiene Data'!$G$12,0,10*ROW('Hygiene Data'!G200)))</f>
        <v/>
      </c>
      <c r="DZ206" s="392" t="str">
        <f ca="1">+IF(OFFSET('Hygiene Data'!$G$13,0,10*ROW('Hygiene Data'!G200))="","",OFFSET('Hygiene Data'!$G$13,0,10*ROW('Hygiene Data'!G200)))</f>
        <v/>
      </c>
      <c r="EA206" s="392" t="str">
        <f ca="1">+IF(OFFSET('Hygiene Data'!$H$11,0,10*ROW('Hygiene Data'!H200))="","",OFFSET('Hygiene Data'!$H$11,0,10*ROW('Hygiene Data'!H200)))</f>
        <v/>
      </c>
      <c r="EB206" s="392" t="str">
        <f ca="1">+IF(OFFSET('Hygiene Data'!$H$12,0,10*ROW('Hygiene Data'!H200))="","",OFFSET('Hygiene Data'!$H$12,0,10*ROW('Hygiene Data'!H200)))</f>
        <v/>
      </c>
      <c r="EC206" s="392" t="str">
        <f ca="1">+IF(OFFSET('Hygiene Data'!$H$13,0,10*ROW('Hygiene Data'!H200))="","",OFFSET('Hygiene Data'!$H$13,0,10*ROW('Hygiene Data'!H200)))</f>
        <v/>
      </c>
      <c r="ED206" s="392" t="str">
        <f ca="1">+IF(OFFSET('Hygiene Data'!$I$11,0,10*ROW('Hygiene Data'!I200))="","",OFFSET('Hygiene Data'!$I$11,0,10*ROW('Hygiene Data'!I200)))</f>
        <v/>
      </c>
      <c r="EE206" s="392" t="str">
        <f ca="1">+IF(OFFSET('Hygiene Data'!$I$12,0,10*ROW('Hygiene Data'!I200))="","",OFFSET('Hygiene Data'!$I$12,0,10*ROW('Hygiene Data'!I200)))</f>
        <v/>
      </c>
      <c r="EF206" s="392" t="str">
        <f ca="1">+IF(OFFSET('Hygiene Data'!$I$13,0,10*ROW('Hygiene Data'!I200))="","",OFFSET('Hygiene Data'!$I$13,0,10*ROW('Hygiene Data'!I200)))</f>
        <v/>
      </c>
    </row>
    <row r="207" spans="1:136" x14ac:dyDescent="0.25">
      <c r="A207" s="501" t="str">
        <f ca="1">+IF(OFFSET('Water Data'!$B$2,0,10*ROW('Water Data'!E201))="","",OFFSET('Water Data'!$B$2,0,10*ROW('Water Data'!E201)))</f>
        <v/>
      </c>
      <c r="B207" s="50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8" t="str">
        <f t="shared" ca="1" si="3"/>
        <v/>
      </c>
      <c r="D207" s="52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2" t="str">
        <f ca="1">+IF(OFFSET('Water Data'!$D$27,0,10*ROW('Water Data'!D201))="","",OFFSET('Water Data'!$D$27,0,10*ROW('Water Data'!D201)))</f>
        <v/>
      </c>
      <c r="BT207" s="392" t="str">
        <f ca="1">+IF(OFFSET('Water Data'!$D$28,0,10*ROW('Water Data'!D201))="","",OFFSET('Water Data'!$D$28,0,10*ROW('Water Data'!D201)))</f>
        <v/>
      </c>
      <c r="BU207" s="392" t="str">
        <f ca="1">+IF(OFFSET('Water Data'!$D$29,0,10*ROW('Water Data'!D201))="","",OFFSET('Water Data'!$D$29,0,10*ROW('Water Data'!D201)))</f>
        <v/>
      </c>
      <c r="BV207" s="392" t="str">
        <f ca="1">+IF(OFFSET('Water Data'!$E$27,0,10*ROW('Water Data'!E201))="","",OFFSET('Water Data'!$E$27,0,10*ROW('Water Data'!E201)))</f>
        <v/>
      </c>
      <c r="BW207" s="392" t="str">
        <f ca="1">+IF(OFFSET('Water Data'!$E$28,0,10*ROW('Water Data'!E201))="","",OFFSET('Water Data'!$E$28,0,10*ROW('Water Data'!E201)))</f>
        <v/>
      </c>
      <c r="BX207" s="392" t="str">
        <f ca="1">+IF(OFFSET('Water Data'!$E$29,0,10*ROW('Water Data'!E201))="","",OFFSET('Water Data'!$E$29,0,10*ROW('Water Data'!E201)))</f>
        <v/>
      </c>
      <c r="BY207" s="392" t="str">
        <f ca="1">+IF(OFFSET('Water Data'!$F$27,0,10*ROW('Water Data'!F201))="","",OFFSET('Water Data'!$F$27,0,10*ROW('Water Data'!F201)))</f>
        <v/>
      </c>
      <c r="BZ207" s="392" t="str">
        <f ca="1">+IF(OFFSET('Water Data'!$F$28,0,10*ROW('Water Data'!F201))="","",OFFSET('Water Data'!$F$28,0,10*ROW('Water Data'!F201)))</f>
        <v/>
      </c>
      <c r="CA207" s="392" t="str">
        <f ca="1">+IF(OFFSET('Water Data'!$F$29,0,10*ROW('Water Data'!F201))="","",OFFSET('Water Data'!$F$29,0,10*ROW('Water Data'!F201)))</f>
        <v/>
      </c>
      <c r="CB207" s="392" t="str">
        <f ca="1">+IF(OFFSET('Water Data'!$G$27,0,10*ROW('Water Data'!G201))="","",OFFSET('Water Data'!$G$27,0,10*ROW('Water Data'!G201)))</f>
        <v/>
      </c>
      <c r="CC207" s="392" t="str">
        <f ca="1">+IF(OFFSET('Water Data'!$G$28,0,10*ROW('Water Data'!G201))="","",OFFSET('Water Data'!$G$28,0,10*ROW('Water Data'!G201)))</f>
        <v/>
      </c>
      <c r="CD207" s="392" t="str">
        <f ca="1">+IF(OFFSET('Water Data'!$G$29,0,10*ROW('Water Data'!G201))="","",OFFSET('Water Data'!$G$29,0,10*ROW('Water Data'!G201)))</f>
        <v/>
      </c>
      <c r="CE207" s="392" t="str">
        <f ca="1">+IF(OFFSET('Water Data'!$H$27,0,10*ROW('Water Data'!H201))="","",OFFSET('Water Data'!$H$27,0,10*ROW('Water Data'!H201)))</f>
        <v/>
      </c>
      <c r="CF207" s="392" t="str">
        <f ca="1">+IF(OFFSET('Water Data'!$H$28,0,10*ROW('Water Data'!H201))="","",OFFSET('Water Data'!$H$28,0,10*ROW('Water Data'!H201)))</f>
        <v/>
      </c>
      <c r="CG207" s="392" t="str">
        <f ca="1">+IF(OFFSET('Water Data'!$H$29,0,10*ROW('Water Data'!H201))="","",OFFSET('Water Data'!$H$29,0,10*ROW('Water Data'!H201)))</f>
        <v/>
      </c>
      <c r="CH207" s="392" t="str">
        <f ca="1">+IF(OFFSET('Water Data'!$I$27,0,10*ROW('Water Data'!I201))="","",OFFSET('Water Data'!$I$27,0,10*ROW('Water Data'!I201)))</f>
        <v/>
      </c>
      <c r="CI207" s="392" t="str">
        <f ca="1">+IF(OFFSET('Water Data'!$I$28,0,10*ROW('Water Data'!I201))="","",OFFSET('Water Data'!$I$28,0,10*ROW('Water Data'!I201)))</f>
        <v/>
      </c>
      <c r="CJ207" s="392" t="str">
        <f ca="1">+IF(OFFSET('Water Data'!$I$29,0,10*ROW('Water Data'!I201))="","",OFFSET('Water Data'!$I$29,0,10*ROW('Water Data'!I201)))</f>
        <v/>
      </c>
      <c r="CK207" s="392" t="str">
        <f ca="1">+IF(OFFSET('Sanitation Data'!$D$28,0,10*ROW('Sanitation Data'!D201))="","",OFFSET('Sanitation Data'!$D$28,0,10*ROW('Sanitation Data'!D201)))</f>
        <v/>
      </c>
      <c r="CL207" s="392" t="str">
        <f ca="1">+IF(OFFSET('Sanitation Data'!$D$29,0,10*ROW('Sanitation Data'!D201))="","",OFFSET('Sanitation Data'!$D$29,0,10*ROW('Sanitation Data'!D201)))</f>
        <v/>
      </c>
      <c r="CM207" s="392" t="str">
        <f ca="1">+IF(OFFSET('Sanitation Data'!$D$30,0,10*ROW('Sanitation Data'!D201))="","",OFFSET('Sanitation Data'!$D$30,0,10*ROW('Sanitation Data'!D201)))</f>
        <v/>
      </c>
      <c r="CN207" s="392" t="str">
        <f ca="1">+IF(OFFSET('Sanitation Data'!$D$31,0,10*ROW('Sanitation Data'!D201))="","",OFFSET('Sanitation Data'!$D$31,0,10*ROW('Sanitation Data'!D201)))</f>
        <v/>
      </c>
      <c r="CO207" s="392" t="str">
        <f ca="1">+IF(OFFSET('Sanitation Data'!$D$32,0,10*ROW('Sanitation Data'!D201))="","",OFFSET('Sanitation Data'!$D$32,0,10*ROW('Sanitation Data'!D201)))</f>
        <v/>
      </c>
      <c r="CP207" s="392" t="str">
        <f ca="1">+IF(OFFSET('Sanitation Data'!$E$28,0,10*ROW('Sanitation Data'!E201))="","",OFFSET('Sanitation Data'!$E$28,0,10*ROW('Sanitation Data'!E201)))</f>
        <v/>
      </c>
      <c r="CQ207" s="392" t="str">
        <f ca="1">+IF(OFFSET('Sanitation Data'!$E$29,0,10*ROW('Sanitation Data'!E201))="","",OFFSET('Sanitation Data'!$E$29,0,10*ROW('Sanitation Data'!E201)))</f>
        <v/>
      </c>
      <c r="CR207" s="392" t="str">
        <f ca="1">+IF(OFFSET('Sanitation Data'!$E$30,0,10*ROW('Sanitation Data'!E201))="","",OFFSET('Sanitation Data'!$E$30,0,10*ROW('Sanitation Data'!E201)))</f>
        <v/>
      </c>
      <c r="CS207" s="392" t="str">
        <f ca="1">+IF(OFFSET('Sanitation Data'!$E$31,0,10*ROW('Sanitation Data'!E201))="","",OFFSET('Sanitation Data'!$E$31,0,10*ROW('Sanitation Data'!E201)))</f>
        <v/>
      </c>
      <c r="CT207" s="392" t="str">
        <f ca="1">+IF(OFFSET('Sanitation Data'!$E$32,0,10*ROW('Sanitation Data'!E201))="","",OFFSET('Sanitation Data'!$E$32,0,10*ROW('Sanitation Data'!E201)))</f>
        <v/>
      </c>
      <c r="CU207" s="392" t="str">
        <f ca="1">+IF(OFFSET('Sanitation Data'!$F$28,0,10*ROW('Sanitation Data'!F201))="","",OFFSET('Sanitation Data'!$F$28,0,10*ROW('Sanitation Data'!F201)))</f>
        <v/>
      </c>
      <c r="CV207" s="392" t="str">
        <f ca="1">+IF(OFFSET('Sanitation Data'!$F$29,0,10*ROW('Sanitation Data'!F201))="","",OFFSET('Sanitation Data'!$F$29,0,10*ROW('Sanitation Data'!F201)))</f>
        <v/>
      </c>
      <c r="CW207" s="392" t="str">
        <f ca="1">+IF(OFFSET('Sanitation Data'!$F$30,0,10*ROW('Sanitation Data'!F201))="","",OFFSET('Sanitation Data'!$F$30,0,10*ROW('Sanitation Data'!F201)))</f>
        <v/>
      </c>
      <c r="CX207" s="392" t="str">
        <f ca="1">+IF(OFFSET('Sanitation Data'!$F$31,0,10*ROW('Sanitation Data'!F201))="","",OFFSET('Sanitation Data'!$F$31,0,10*ROW('Sanitation Data'!F201)))</f>
        <v/>
      </c>
      <c r="CY207" s="392" t="str">
        <f ca="1">+IF(OFFSET('Sanitation Data'!$F$32,0,10*ROW('Sanitation Data'!F201))="","",OFFSET('Sanitation Data'!$F$32,0,10*ROW('Sanitation Data'!F201)))</f>
        <v/>
      </c>
      <c r="CZ207" s="392" t="str">
        <f ca="1">+IF(OFFSET('Sanitation Data'!$G$28,0,10*ROW('Sanitation Data'!G201))="","",OFFSET('Sanitation Data'!$G$28,0,10*ROW('Sanitation Data'!G201)))</f>
        <v/>
      </c>
      <c r="DA207" s="392" t="str">
        <f ca="1">+IF(OFFSET('Sanitation Data'!$G$29,0,10*ROW('Sanitation Data'!G201))="","",OFFSET('Sanitation Data'!$G$29,0,10*ROW('Sanitation Data'!G201)))</f>
        <v/>
      </c>
      <c r="DB207" s="392" t="str">
        <f ca="1">+IF(OFFSET('Sanitation Data'!$G$30,0,10*ROW('Sanitation Data'!G201))="","",OFFSET('Sanitation Data'!$G$30,0,10*ROW('Sanitation Data'!G201)))</f>
        <v/>
      </c>
      <c r="DC207" s="392" t="str">
        <f ca="1">+IF(OFFSET('Sanitation Data'!$G$31,0,10*ROW('Sanitation Data'!G201))="","",OFFSET('Sanitation Data'!$G$31,0,10*ROW('Sanitation Data'!G201)))</f>
        <v/>
      </c>
      <c r="DD207" s="392" t="str">
        <f ca="1">+IF(OFFSET('Sanitation Data'!$G$32,0,10*ROW('Sanitation Data'!G201))="","",OFFSET('Sanitation Data'!$G$32,0,10*ROW('Sanitation Data'!G201)))</f>
        <v/>
      </c>
      <c r="DE207" s="392" t="str">
        <f ca="1">+IF(OFFSET('Sanitation Data'!$H$28,0,10*ROW('Sanitation Data'!H201))="","",OFFSET('Sanitation Data'!$H$28,0,10*ROW('Sanitation Data'!H201)))</f>
        <v/>
      </c>
      <c r="DF207" s="392" t="str">
        <f ca="1">+IF(OFFSET('Sanitation Data'!$H$29,0,10*ROW('Sanitation Data'!H201))="","",OFFSET('Sanitation Data'!$H$29,0,10*ROW('Sanitation Data'!H201)))</f>
        <v/>
      </c>
      <c r="DG207" s="392" t="str">
        <f ca="1">+IF(OFFSET('Sanitation Data'!$H$30,0,10*ROW('Sanitation Data'!H201))="","",OFFSET('Sanitation Data'!$H$30,0,10*ROW('Sanitation Data'!H201)))</f>
        <v/>
      </c>
      <c r="DH207" s="392" t="str">
        <f ca="1">+IF(OFFSET('Sanitation Data'!$H$31,0,10*ROW('Sanitation Data'!H201))="","",OFFSET('Sanitation Data'!$H$31,0,10*ROW('Sanitation Data'!H201)))</f>
        <v/>
      </c>
      <c r="DI207" s="392" t="str">
        <f ca="1">+IF(OFFSET('Sanitation Data'!$H$32,0,10*ROW('Sanitation Data'!H201))="","",OFFSET('Sanitation Data'!$H$32,0,10*ROW('Sanitation Data'!H201)))</f>
        <v/>
      </c>
      <c r="DJ207" s="392" t="str">
        <f ca="1">+IF(OFFSET('Sanitation Data'!$I$28,0,10*ROW('Sanitation Data'!I201))="","",OFFSET('Sanitation Data'!$I$28,0,10*ROW('Sanitation Data'!I201)))</f>
        <v/>
      </c>
      <c r="DK207" s="392" t="str">
        <f ca="1">+IF(OFFSET('Sanitation Data'!$I$29,0,10*ROW('Sanitation Data'!I201))="","",OFFSET('Sanitation Data'!$I$29,0,10*ROW('Sanitation Data'!I201)))</f>
        <v/>
      </c>
      <c r="DL207" s="392" t="str">
        <f ca="1">+IF(OFFSET('Sanitation Data'!$I$30,0,10*ROW('Sanitation Data'!I201))="","",OFFSET('Sanitation Data'!$I$30,0,10*ROW('Sanitation Data'!I201)))</f>
        <v/>
      </c>
      <c r="DM207" s="392" t="str">
        <f ca="1">+IF(OFFSET('Sanitation Data'!$I$31,0,10*ROW('Sanitation Data'!I201))="","",OFFSET('Sanitation Data'!$I$31,0,10*ROW('Sanitation Data'!I201)))</f>
        <v/>
      </c>
      <c r="DN207" s="392" t="str">
        <f ca="1">+IF(OFFSET('Sanitation Data'!$I$32,0,10*ROW('Sanitation Data'!I201))="","",OFFSET('Sanitation Data'!$I$32,0,10*ROW('Sanitation Data'!I201)))</f>
        <v/>
      </c>
      <c r="DO207" s="392" t="str">
        <f ca="1">+IF(OFFSET('Hygiene Data'!$D$11,0,10*ROW('Hygiene Data'!D201))="","",OFFSET('Hygiene Data'!$D$11,0,10*ROW('Hygiene Data'!D201)))</f>
        <v/>
      </c>
      <c r="DP207" s="392" t="str">
        <f ca="1">+IF(OFFSET('Hygiene Data'!$D$12,0,10*ROW('Hygiene Data'!D201))="","",OFFSET('Hygiene Data'!$D$12,0,10*ROW('Hygiene Data'!D201)))</f>
        <v/>
      </c>
      <c r="DQ207" s="392" t="str">
        <f ca="1">+IF(OFFSET('Hygiene Data'!$D$13,0,10*ROW('Hygiene Data'!D201))="","",OFFSET('Hygiene Data'!$D$13,0,10*ROW('Hygiene Data'!D201)))</f>
        <v/>
      </c>
      <c r="DR207" s="392" t="str">
        <f ca="1">+IF(OFFSET('Hygiene Data'!$E$11,0,10*ROW('Hygiene Data'!E201))="","",OFFSET('Hygiene Data'!$E$11,0,10*ROW('Hygiene Data'!E201)))</f>
        <v/>
      </c>
      <c r="DS207" s="392" t="str">
        <f ca="1">+IF(OFFSET('Hygiene Data'!$E$12,0,10*ROW('Hygiene Data'!E201))="","",OFFSET('Hygiene Data'!$E$12,0,10*ROW('Hygiene Data'!E201)))</f>
        <v/>
      </c>
      <c r="DT207" s="392" t="str">
        <f ca="1">+IF(OFFSET('Hygiene Data'!$E$13,0,10*ROW('Hygiene Data'!E201))="","",OFFSET('Hygiene Data'!$E$13,0,10*ROW('Hygiene Data'!E201)))</f>
        <v/>
      </c>
      <c r="DU207" s="392" t="str">
        <f ca="1">+IF(OFFSET('Hygiene Data'!$F$11,0,10*ROW('Hygiene Data'!F201))="","",OFFSET('Hygiene Data'!$F$11,0,10*ROW('Hygiene Data'!F201)))</f>
        <v/>
      </c>
      <c r="DV207" s="392" t="str">
        <f ca="1">+IF(OFFSET('Hygiene Data'!$F$12,0,10*ROW('Hygiene Data'!F201))="","",OFFSET('Hygiene Data'!$F$12,0,10*ROW('Hygiene Data'!F201)))</f>
        <v/>
      </c>
      <c r="DW207" s="392" t="str">
        <f ca="1">+IF(OFFSET('Hygiene Data'!$F$13,0,10*ROW('Hygiene Data'!F201))="","",OFFSET('Hygiene Data'!$F$13,0,10*ROW('Hygiene Data'!F201)))</f>
        <v/>
      </c>
      <c r="DX207" s="392" t="str">
        <f ca="1">+IF(OFFSET('Hygiene Data'!$G$11,0,10*ROW('Hygiene Data'!G201))="","",OFFSET('Hygiene Data'!$G$11,0,10*ROW('Hygiene Data'!G201)))</f>
        <v/>
      </c>
      <c r="DY207" s="392" t="str">
        <f ca="1">+IF(OFFSET('Hygiene Data'!$G$12,0,10*ROW('Hygiene Data'!G201))="","",OFFSET('Hygiene Data'!$G$12,0,10*ROW('Hygiene Data'!G201)))</f>
        <v/>
      </c>
      <c r="DZ207" s="392" t="str">
        <f ca="1">+IF(OFFSET('Hygiene Data'!$G$13,0,10*ROW('Hygiene Data'!G201))="","",OFFSET('Hygiene Data'!$G$13,0,10*ROW('Hygiene Data'!G201)))</f>
        <v/>
      </c>
      <c r="EA207" s="392" t="str">
        <f ca="1">+IF(OFFSET('Hygiene Data'!$H$11,0,10*ROW('Hygiene Data'!H201))="","",OFFSET('Hygiene Data'!$H$11,0,10*ROW('Hygiene Data'!H201)))</f>
        <v/>
      </c>
      <c r="EB207" s="392" t="str">
        <f ca="1">+IF(OFFSET('Hygiene Data'!$H$12,0,10*ROW('Hygiene Data'!H201))="","",OFFSET('Hygiene Data'!$H$12,0,10*ROW('Hygiene Data'!H201)))</f>
        <v/>
      </c>
      <c r="EC207" s="392" t="str">
        <f ca="1">+IF(OFFSET('Hygiene Data'!$H$13,0,10*ROW('Hygiene Data'!H201))="","",OFFSET('Hygiene Data'!$H$13,0,10*ROW('Hygiene Data'!H201)))</f>
        <v/>
      </c>
      <c r="ED207" s="392" t="str">
        <f ca="1">+IF(OFFSET('Hygiene Data'!$I$11,0,10*ROW('Hygiene Data'!I201))="","",OFFSET('Hygiene Data'!$I$11,0,10*ROW('Hygiene Data'!I201)))</f>
        <v/>
      </c>
      <c r="EE207" s="392" t="str">
        <f ca="1">+IF(OFFSET('Hygiene Data'!$I$12,0,10*ROW('Hygiene Data'!I201))="","",OFFSET('Hygiene Data'!$I$12,0,10*ROW('Hygiene Data'!I201)))</f>
        <v/>
      </c>
      <c r="EF207" s="392" t="str">
        <f ca="1">+IF(OFFSET('Hygiene Data'!$I$13,0,10*ROW('Hygiene Data'!I201))="","",OFFSET('Hygiene Data'!$I$13,0,10*ROW('Hygiene Data'!I201)))</f>
        <v/>
      </c>
    </row>
    <row r="208" spans="1:136" s="391" customFormat="1" x14ac:dyDescent="0.25">
      <c r="BA208" s="509"/>
    </row>
    <row r="209" spans="53:53" s="391" customFormat="1" x14ac:dyDescent="0.25">
      <c r="BA209" s="509"/>
    </row>
    <row r="210" spans="53:53" s="391" customFormat="1" x14ac:dyDescent="0.25">
      <c r="BA210" s="509"/>
    </row>
    <row r="211" spans="53:53" s="391" customFormat="1" x14ac:dyDescent="0.25">
      <c r="BA211" s="509"/>
    </row>
    <row r="212" spans="53:53" s="391" customFormat="1" x14ac:dyDescent="0.25">
      <c r="BA212" s="509"/>
    </row>
    <row r="213" spans="53:53" s="391" customFormat="1" x14ac:dyDescent="0.25">
      <c r="BA213" s="509"/>
    </row>
    <row r="214" spans="53:53" s="391" customFormat="1" x14ac:dyDescent="0.25">
      <c r="BA214" s="509"/>
    </row>
    <row r="215" spans="53:53" s="391" customFormat="1" x14ac:dyDescent="0.25">
      <c r="BA215" s="509"/>
    </row>
    <row r="216" spans="53:53" s="391" customFormat="1" x14ac:dyDescent="0.25">
      <c r="BA216" s="509"/>
    </row>
    <row r="217" spans="53:53" s="391" customFormat="1" x14ac:dyDescent="0.25">
      <c r="BA217" s="509"/>
    </row>
    <row r="218" spans="53:53" s="391" customFormat="1" x14ac:dyDescent="0.25">
      <c r="BA218" s="509"/>
    </row>
    <row r="219" spans="53:53" s="391" customFormat="1" x14ac:dyDescent="0.25">
      <c r="BA219" s="509"/>
    </row>
    <row r="220" spans="53:53" s="391" customFormat="1" x14ac:dyDescent="0.25">
      <c r="BA220" s="509"/>
    </row>
    <row r="221" spans="53:53" s="391" customFormat="1" x14ac:dyDescent="0.25">
      <c r="BA221" s="509"/>
    </row>
    <row r="222" spans="53:53" s="391" customFormat="1" x14ac:dyDescent="0.25">
      <c r="BA222" s="509"/>
    </row>
    <row r="223" spans="53:53" s="391" customFormat="1" x14ac:dyDescent="0.25">
      <c r="BA223" s="509"/>
    </row>
    <row r="224" spans="53:53" s="391" customFormat="1" x14ac:dyDescent="0.25">
      <c r="BA224" s="509"/>
    </row>
    <row r="225" spans="53:53" s="391" customFormat="1" x14ac:dyDescent="0.25">
      <c r="BA225" s="509"/>
    </row>
    <row r="226" spans="53:53" s="391" customFormat="1" x14ac:dyDescent="0.25">
      <c r="BA226" s="509"/>
    </row>
    <row r="227" spans="53:53" s="391" customFormat="1" x14ac:dyDescent="0.25">
      <c r="BA227" s="509"/>
    </row>
    <row r="228" spans="53:53" s="391" customFormat="1" x14ac:dyDescent="0.25">
      <c r="BA228" s="509"/>
    </row>
    <row r="229" spans="53:53" s="391" customFormat="1" x14ac:dyDescent="0.25">
      <c r="BA229" s="509"/>
    </row>
    <row r="230" spans="53:53" s="391" customFormat="1" x14ac:dyDescent="0.25">
      <c r="BA230" s="509"/>
    </row>
    <row r="231" spans="53:53" s="391" customFormat="1" x14ac:dyDescent="0.25">
      <c r="BA231" s="509"/>
    </row>
    <row r="232" spans="53:53" s="391" customFormat="1" x14ac:dyDescent="0.25">
      <c r="BA232" s="509"/>
    </row>
    <row r="233" spans="53:53" s="391" customFormat="1" x14ac:dyDescent="0.25">
      <c r="BA233" s="509"/>
    </row>
    <row r="234" spans="53:53" s="391" customFormat="1" x14ac:dyDescent="0.25">
      <c r="BA234" s="509"/>
    </row>
    <row r="235" spans="53:53" s="391" customFormat="1" x14ac:dyDescent="0.25">
      <c r="BA235" s="509"/>
    </row>
    <row r="236" spans="53:53" s="391" customFormat="1" x14ac:dyDescent="0.25">
      <c r="BA236" s="509"/>
    </row>
    <row r="237" spans="53:53" s="391" customFormat="1" x14ac:dyDescent="0.25">
      <c r="BA237" s="509"/>
    </row>
    <row r="238" spans="53:53" s="391" customFormat="1" x14ac:dyDescent="0.25">
      <c r="BA238" s="509"/>
    </row>
    <row r="239" spans="53:53" s="391" customFormat="1" x14ac:dyDescent="0.25">
      <c r="BA239" s="509"/>
    </row>
    <row r="240" spans="53:53" s="391" customFormat="1" x14ac:dyDescent="0.25">
      <c r="BA240" s="509"/>
    </row>
    <row r="241" spans="53:53" s="391" customFormat="1" x14ac:dyDescent="0.25">
      <c r="BA241" s="509"/>
    </row>
    <row r="242" spans="53:53" s="391" customFormat="1" x14ac:dyDescent="0.25">
      <c r="BA242" s="509"/>
    </row>
    <row r="243" spans="53:53" s="391" customFormat="1" x14ac:dyDescent="0.25">
      <c r="BA243" s="509"/>
    </row>
    <row r="244" spans="53:53" s="391" customFormat="1" x14ac:dyDescent="0.25">
      <c r="BA244" s="509"/>
    </row>
    <row r="245" spans="53:53" s="391" customFormat="1" x14ac:dyDescent="0.25">
      <c r="BA245" s="509"/>
    </row>
    <row r="246" spans="53:53" s="391" customFormat="1" x14ac:dyDescent="0.25">
      <c r="BA246" s="509"/>
    </row>
    <row r="247" spans="53:53" s="391" customFormat="1" x14ac:dyDescent="0.25">
      <c r="BA247" s="509"/>
    </row>
    <row r="248" spans="53:53" s="391" customFormat="1" x14ac:dyDescent="0.25">
      <c r="BA248" s="509"/>
    </row>
    <row r="249" spans="53:53" s="391" customFormat="1" x14ac:dyDescent="0.25">
      <c r="BA249" s="509"/>
    </row>
    <row r="250" spans="53:53" s="391" customFormat="1" x14ac:dyDescent="0.25">
      <c r="BA250" s="509"/>
    </row>
    <row r="251" spans="53:53" s="391" customFormat="1" x14ac:dyDescent="0.25">
      <c r="BA251" s="509"/>
    </row>
    <row r="252" spans="53:53" s="391" customFormat="1" x14ac:dyDescent="0.25">
      <c r="BA252" s="509"/>
    </row>
    <row r="253" spans="53:53" s="391" customFormat="1" x14ac:dyDescent="0.25">
      <c r="BA253" s="509"/>
    </row>
    <row r="254" spans="53:53" s="391" customFormat="1" x14ac:dyDescent="0.25">
      <c r="BA254" s="509"/>
    </row>
    <row r="255" spans="53:53" s="391" customFormat="1" x14ac:dyDescent="0.25">
      <c r="BA255" s="509"/>
    </row>
    <row r="256" spans="53:53" s="391" customFormat="1" x14ac:dyDescent="0.25">
      <c r="BA256" s="509"/>
    </row>
    <row r="257" spans="53:53" s="391" customFormat="1" x14ac:dyDescent="0.25">
      <c r="BA257" s="509"/>
    </row>
    <row r="258" spans="53:53" s="391" customFormat="1" x14ac:dyDescent="0.25">
      <c r="BA258" s="509"/>
    </row>
    <row r="259" spans="53:53" s="391" customFormat="1" x14ac:dyDescent="0.25">
      <c r="BA259" s="509"/>
    </row>
    <row r="260" spans="53:53" s="391" customFormat="1" x14ac:dyDescent="0.25">
      <c r="BA260" s="509"/>
    </row>
    <row r="261" spans="53:53" s="391" customFormat="1" x14ac:dyDescent="0.25">
      <c r="BA261" s="509"/>
    </row>
    <row r="262" spans="53:53" s="391" customFormat="1" x14ac:dyDescent="0.25">
      <c r="BA262" s="509"/>
    </row>
    <row r="263" spans="53:53" s="391" customFormat="1" x14ac:dyDescent="0.25">
      <c r="BA263" s="509"/>
    </row>
    <row r="264" spans="53:53" s="391" customFormat="1" x14ac:dyDescent="0.25">
      <c r="BA264" s="509"/>
    </row>
    <row r="265" spans="53:53" s="391" customFormat="1" x14ac:dyDescent="0.25">
      <c r="BA265" s="509"/>
    </row>
    <row r="266" spans="53:53" s="391" customFormat="1" x14ac:dyDescent="0.25">
      <c r="BA266" s="509"/>
    </row>
    <row r="267" spans="53:53" s="391" customFormat="1" x14ac:dyDescent="0.25">
      <c r="BA267" s="509"/>
    </row>
    <row r="268" spans="53:53" s="391" customFormat="1" x14ac:dyDescent="0.25">
      <c r="BA268" s="509"/>
    </row>
    <row r="269" spans="53:53" s="391" customFormat="1" x14ac:dyDescent="0.25">
      <c r="BA269" s="509"/>
    </row>
    <row r="270" spans="53:53" s="391" customFormat="1" x14ac:dyDescent="0.25">
      <c r="BA270" s="509"/>
    </row>
    <row r="271" spans="53:53" s="391" customFormat="1" x14ac:dyDescent="0.25">
      <c r="BA271" s="509"/>
    </row>
    <row r="272" spans="53:53" s="391" customFormat="1" x14ac:dyDescent="0.25">
      <c r="BA272" s="509"/>
    </row>
    <row r="273" spans="53:53" s="391" customFormat="1" x14ac:dyDescent="0.25">
      <c r="BA273" s="509"/>
    </row>
    <row r="274" spans="53:53" s="391" customFormat="1" x14ac:dyDescent="0.25">
      <c r="BA274" s="509"/>
    </row>
    <row r="275" spans="53:53" s="391" customFormat="1" x14ac:dyDescent="0.25">
      <c r="BA275" s="509"/>
    </row>
    <row r="276" spans="53:53" s="391" customFormat="1" x14ac:dyDescent="0.25">
      <c r="BA276" s="509"/>
    </row>
    <row r="277" spans="53:53" s="391" customFormat="1" x14ac:dyDescent="0.25">
      <c r="BA277" s="509"/>
    </row>
    <row r="278" spans="53:53" s="391" customFormat="1" x14ac:dyDescent="0.25">
      <c r="BA278" s="509"/>
    </row>
    <row r="279" spans="53:53" s="391" customFormat="1" x14ac:dyDescent="0.25">
      <c r="BA279" s="509"/>
    </row>
    <row r="280" spans="53:53" s="391" customFormat="1" x14ac:dyDescent="0.25">
      <c r="BA280" s="509"/>
    </row>
    <row r="281" spans="53:53" s="391" customFormat="1" x14ac:dyDescent="0.25">
      <c r="BA281" s="509"/>
    </row>
    <row r="282" spans="53:53" s="391" customFormat="1" x14ac:dyDescent="0.25">
      <c r="BA282" s="509"/>
    </row>
    <row r="283" spans="53:53" s="391" customFormat="1" x14ac:dyDescent="0.25">
      <c r="BA283" s="509"/>
    </row>
    <row r="284" spans="53:53" s="391" customFormat="1" x14ac:dyDescent="0.25">
      <c r="BA284" s="509"/>
    </row>
    <row r="285" spans="53:53" s="391" customFormat="1" x14ac:dyDescent="0.25">
      <c r="BA285" s="509"/>
    </row>
    <row r="286" spans="53:53" s="391" customFormat="1" x14ac:dyDescent="0.25">
      <c r="BA286" s="509"/>
    </row>
    <row r="287" spans="53:53" s="391" customFormat="1" x14ac:dyDescent="0.25">
      <c r="BA287" s="509"/>
    </row>
    <row r="288" spans="53:53" s="391" customFormat="1" x14ac:dyDescent="0.25">
      <c r="BA288" s="509"/>
    </row>
    <row r="289" spans="53:53" s="391" customFormat="1" x14ac:dyDescent="0.25">
      <c r="BA289" s="509"/>
    </row>
    <row r="290" spans="53:53" s="391" customFormat="1" x14ac:dyDescent="0.25">
      <c r="BA290" s="509"/>
    </row>
    <row r="291" spans="53:53" s="391" customFormat="1" x14ac:dyDescent="0.25">
      <c r="BA291" s="509"/>
    </row>
    <row r="292" spans="53:53" s="391" customFormat="1" x14ac:dyDescent="0.25">
      <c r="BA292" s="509"/>
    </row>
    <row r="293" spans="53:53" s="391" customFormat="1" x14ac:dyDescent="0.25">
      <c r="BA293" s="509"/>
    </row>
    <row r="294" spans="53:53" s="391" customFormat="1" x14ac:dyDescent="0.25">
      <c r="BA294" s="509"/>
    </row>
    <row r="295" spans="53:53" s="391" customFormat="1" x14ac:dyDescent="0.25">
      <c r="BA295" s="509"/>
    </row>
    <row r="296" spans="53:53" s="391" customFormat="1" x14ac:dyDescent="0.25">
      <c r="BA296" s="509"/>
    </row>
    <row r="297" spans="53:53" s="391" customFormat="1" x14ac:dyDescent="0.25">
      <c r="BA297" s="509"/>
    </row>
    <row r="298" spans="53:53" s="391" customFormat="1" x14ac:dyDescent="0.25">
      <c r="BA298" s="509"/>
    </row>
    <row r="299" spans="53:53" s="391" customFormat="1" x14ac:dyDescent="0.25">
      <c r="BA299" s="509"/>
    </row>
    <row r="300" spans="53:53" s="391" customFormat="1" x14ac:dyDescent="0.25">
      <c r="BA300" s="509"/>
    </row>
    <row r="301" spans="53:53" s="391" customFormat="1" x14ac:dyDescent="0.25">
      <c r="BA301" s="509"/>
    </row>
    <row r="302" spans="53:53" s="391" customFormat="1" x14ac:dyDescent="0.25">
      <c r="BA302" s="509"/>
    </row>
    <row r="303" spans="53:53" s="391" customFormat="1" x14ac:dyDescent="0.25">
      <c r="BA303" s="509"/>
    </row>
    <row r="304" spans="53:53" s="391" customFormat="1" x14ac:dyDescent="0.25">
      <c r="BA304" s="509"/>
    </row>
    <row r="305" spans="53:53" s="391" customFormat="1" x14ac:dyDescent="0.25">
      <c r="BA305" s="509"/>
    </row>
    <row r="306" spans="53:53" s="391" customFormat="1" x14ac:dyDescent="0.25">
      <c r="BA306" s="509"/>
    </row>
    <row r="307" spans="53:53" s="391" customFormat="1" x14ac:dyDescent="0.25">
      <c r="BA307" s="509"/>
    </row>
    <row r="308" spans="53:53" s="391" customFormat="1" x14ac:dyDescent="0.25">
      <c r="BA308" s="509"/>
    </row>
    <row r="309" spans="53:53" s="391" customFormat="1" x14ac:dyDescent="0.25">
      <c r="BA309" s="509"/>
    </row>
    <row r="310" spans="53:53" s="391" customFormat="1" x14ac:dyDescent="0.25">
      <c r="BA310" s="509"/>
    </row>
    <row r="311" spans="53:53" s="391" customFormat="1" x14ac:dyDescent="0.25">
      <c r="BA311" s="509"/>
    </row>
    <row r="312" spans="53:53" s="391" customFormat="1" x14ac:dyDescent="0.25">
      <c r="BA312" s="509"/>
    </row>
    <row r="313" spans="53:53" s="391" customFormat="1" x14ac:dyDescent="0.25">
      <c r="BA313" s="509"/>
    </row>
    <row r="314" spans="53:53" s="391" customFormat="1" x14ac:dyDescent="0.25">
      <c r="BA314" s="509"/>
    </row>
    <row r="315" spans="53:53" s="391" customFormat="1" x14ac:dyDescent="0.25">
      <c r="BA315" s="509"/>
    </row>
    <row r="316" spans="53:53" s="391" customFormat="1" x14ac:dyDescent="0.25">
      <c r="BA316" s="509"/>
    </row>
    <row r="317" spans="53:53" s="391" customFormat="1" x14ac:dyDescent="0.25">
      <c r="BA317" s="509"/>
    </row>
    <row r="318" spans="53:53" s="391" customFormat="1" x14ac:dyDescent="0.25">
      <c r="BA318" s="509"/>
    </row>
    <row r="319" spans="53:53" s="391" customFormat="1" x14ac:dyDescent="0.25">
      <c r="BA319" s="509"/>
    </row>
    <row r="320" spans="53:53" s="391" customFormat="1" x14ac:dyDescent="0.25">
      <c r="BA320" s="509"/>
    </row>
    <row r="321" spans="53:53" s="391" customFormat="1" x14ac:dyDescent="0.25">
      <c r="BA321" s="509"/>
    </row>
    <row r="322" spans="53:53" s="391" customFormat="1" x14ac:dyDescent="0.25">
      <c r="BA322" s="509"/>
    </row>
    <row r="323" spans="53:53" s="391" customFormat="1" x14ac:dyDescent="0.25">
      <c r="BA323" s="509"/>
    </row>
    <row r="324" spans="53:53" s="391" customFormat="1" x14ac:dyDescent="0.25">
      <c r="BA324" s="509"/>
    </row>
    <row r="325" spans="53:53" s="391" customFormat="1" x14ac:dyDescent="0.25">
      <c r="BA325" s="509"/>
    </row>
    <row r="326" spans="53:53" s="391" customFormat="1" x14ac:dyDescent="0.25">
      <c r="BA326" s="509"/>
    </row>
    <row r="327" spans="53:53" s="391" customFormat="1" x14ac:dyDescent="0.25">
      <c r="BA327" s="509"/>
    </row>
    <row r="328" spans="53:53" s="391" customFormat="1" x14ac:dyDescent="0.25">
      <c r="BA328" s="509"/>
    </row>
    <row r="329" spans="53:53" s="391" customFormat="1" x14ac:dyDescent="0.25">
      <c r="BA329" s="509"/>
    </row>
    <row r="330" spans="53:53" s="391" customFormat="1" x14ac:dyDescent="0.25">
      <c r="BA330" s="509"/>
    </row>
    <row r="331" spans="53:53" s="391" customFormat="1" x14ac:dyDescent="0.25">
      <c r="BA331" s="509"/>
    </row>
    <row r="332" spans="53:53" s="391" customFormat="1" x14ac:dyDescent="0.25">
      <c r="BA332" s="509"/>
    </row>
    <row r="333" spans="53:53" s="391" customFormat="1" x14ac:dyDescent="0.25">
      <c r="BA333" s="509"/>
    </row>
    <row r="334" spans="53:53" s="391" customFormat="1" x14ac:dyDescent="0.25">
      <c r="BA334" s="509"/>
    </row>
    <row r="335" spans="53:53" s="391" customFormat="1" x14ac:dyDescent="0.25">
      <c r="BA335" s="509"/>
    </row>
    <row r="336" spans="53:53" s="391" customFormat="1" x14ac:dyDescent="0.25">
      <c r="BA336" s="509"/>
    </row>
    <row r="337" spans="53:53" s="391" customFormat="1" x14ac:dyDescent="0.25">
      <c r="BA337" s="509"/>
    </row>
    <row r="338" spans="53:53" s="391" customFormat="1" x14ac:dyDescent="0.25">
      <c r="BA338" s="509"/>
    </row>
    <row r="339" spans="53:53" s="391" customFormat="1" x14ac:dyDescent="0.25">
      <c r="BA339" s="509"/>
    </row>
    <row r="340" spans="53:53" s="391" customFormat="1" x14ac:dyDescent="0.25">
      <c r="BA340" s="509"/>
    </row>
    <row r="341" spans="53:53" s="391" customFormat="1" x14ac:dyDescent="0.25">
      <c r="BA341" s="509"/>
    </row>
    <row r="342" spans="53:53" s="391" customFormat="1" x14ac:dyDescent="0.25">
      <c r="BA342" s="509"/>
    </row>
    <row r="343" spans="53:53" s="391" customFormat="1" x14ac:dyDescent="0.25">
      <c r="BA343" s="509"/>
    </row>
    <row r="344" spans="53:53" s="391" customFormat="1" x14ac:dyDescent="0.25">
      <c r="BA344" s="509"/>
    </row>
    <row r="345" spans="53:53" s="391" customFormat="1" x14ac:dyDescent="0.25">
      <c r="BA345" s="509"/>
    </row>
    <row r="346" spans="53:53" s="391" customFormat="1" x14ac:dyDescent="0.25">
      <c r="BA346" s="509"/>
    </row>
    <row r="347" spans="53:53" s="391" customFormat="1" x14ac:dyDescent="0.25">
      <c r="BA347" s="509"/>
    </row>
    <row r="348" spans="53:53" s="391" customFormat="1" x14ac:dyDescent="0.25">
      <c r="BA348" s="509"/>
    </row>
    <row r="349" spans="53:53" s="391" customFormat="1" x14ac:dyDescent="0.25">
      <c r="BA349" s="509"/>
    </row>
    <row r="350" spans="53:53" s="391" customFormat="1" x14ac:dyDescent="0.25">
      <c r="BA350" s="509"/>
    </row>
    <row r="351" spans="53:53" s="391" customFormat="1" x14ac:dyDescent="0.25">
      <c r="BA351" s="509"/>
    </row>
    <row r="352" spans="53:53" s="391" customFormat="1" x14ac:dyDescent="0.25">
      <c r="BA352" s="509"/>
    </row>
    <row r="353" spans="53:53" s="391" customFormat="1" x14ac:dyDescent="0.25">
      <c r="BA353" s="509"/>
    </row>
    <row r="354" spans="53:53" s="391" customFormat="1" x14ac:dyDescent="0.25">
      <c r="BA354" s="509"/>
    </row>
    <row r="355" spans="53:53" s="391" customFormat="1" x14ac:dyDescent="0.25">
      <c r="BA355" s="509"/>
    </row>
    <row r="356" spans="53:53" s="391" customFormat="1" x14ac:dyDescent="0.25">
      <c r="BA356" s="509"/>
    </row>
    <row r="357" spans="53:53" s="391" customFormat="1" x14ac:dyDescent="0.25">
      <c r="BA357" s="509"/>
    </row>
    <row r="358" spans="53:53" s="391" customFormat="1" x14ac:dyDescent="0.25">
      <c r="BA358" s="509"/>
    </row>
    <row r="359" spans="53:53" s="391" customFormat="1" x14ac:dyDescent="0.25">
      <c r="BA359" s="509"/>
    </row>
    <row r="360" spans="53:53" s="391" customFormat="1" x14ac:dyDescent="0.25">
      <c r="BA360" s="509"/>
    </row>
    <row r="361" spans="53:53" s="391" customFormat="1" x14ac:dyDescent="0.25">
      <c r="BA361" s="509"/>
    </row>
    <row r="362" spans="53:53" s="391" customFormat="1" x14ac:dyDescent="0.25">
      <c r="BA362" s="509"/>
    </row>
    <row r="363" spans="53:53" s="391" customFormat="1" x14ac:dyDescent="0.25">
      <c r="BA363" s="509"/>
    </row>
    <row r="364" spans="53:53" s="391" customFormat="1" x14ac:dyDescent="0.25">
      <c r="BA364" s="509"/>
    </row>
    <row r="365" spans="53:53" s="391" customFormat="1" x14ac:dyDescent="0.25">
      <c r="BA365" s="509"/>
    </row>
    <row r="366" spans="53:53" s="391" customFormat="1" x14ac:dyDescent="0.25">
      <c r="BA366" s="509"/>
    </row>
    <row r="367" spans="53:53" s="391" customFormat="1" x14ac:dyDescent="0.25">
      <c r="BA367" s="509"/>
    </row>
    <row r="368" spans="53:53" s="391" customFormat="1" x14ac:dyDescent="0.25">
      <c r="BA368" s="509"/>
    </row>
    <row r="369" spans="53:53" s="391" customFormat="1" x14ac:dyDescent="0.25">
      <c r="BA369" s="509"/>
    </row>
    <row r="370" spans="53:53" s="391" customFormat="1" x14ac:dyDescent="0.25">
      <c r="BA370" s="509"/>
    </row>
    <row r="371" spans="53:53" s="391" customFormat="1" x14ac:dyDescent="0.25">
      <c r="BA371" s="509"/>
    </row>
    <row r="372" spans="53:53" s="391" customFormat="1" x14ac:dyDescent="0.25">
      <c r="BA372" s="509"/>
    </row>
    <row r="373" spans="53:53" s="391" customFormat="1" x14ac:dyDescent="0.25">
      <c r="BA373" s="509"/>
    </row>
    <row r="374" spans="53:53" s="391" customFormat="1" x14ac:dyDescent="0.25">
      <c r="BA374" s="509"/>
    </row>
    <row r="375" spans="53:53" s="391" customFormat="1" x14ac:dyDescent="0.25">
      <c r="BA375" s="509"/>
    </row>
    <row r="376" spans="53:53" s="391" customFormat="1" x14ac:dyDescent="0.25">
      <c r="BA376" s="509"/>
    </row>
    <row r="377" spans="53:53" s="391" customFormat="1" x14ac:dyDescent="0.25">
      <c r="BA377" s="509"/>
    </row>
    <row r="378" spans="53:53" s="391" customFormat="1" x14ac:dyDescent="0.25">
      <c r="BA378" s="509"/>
    </row>
    <row r="379" spans="53:53" s="391" customFormat="1" x14ac:dyDescent="0.25">
      <c r="BA379" s="509"/>
    </row>
    <row r="380" spans="53:53" s="391" customFormat="1" x14ac:dyDescent="0.25">
      <c r="BA380" s="509"/>
    </row>
    <row r="381" spans="53:53" s="391" customFormat="1" x14ac:dyDescent="0.25">
      <c r="BA381" s="509"/>
    </row>
    <row r="382" spans="53:53" s="391" customFormat="1" x14ac:dyDescent="0.25">
      <c r="BA382" s="509"/>
    </row>
    <row r="383" spans="53:53" s="391" customFormat="1" x14ac:dyDescent="0.25">
      <c r="BA383" s="509"/>
    </row>
    <row r="384" spans="53:53" s="391" customFormat="1" x14ac:dyDescent="0.25">
      <c r="BA384" s="509"/>
    </row>
    <row r="385" spans="53:53" s="391" customFormat="1" x14ac:dyDescent="0.25">
      <c r="BA385" s="509"/>
    </row>
    <row r="386" spans="53:53" s="391" customFormat="1" x14ac:dyDescent="0.25">
      <c r="BA386" s="509"/>
    </row>
    <row r="387" spans="53:53" s="391" customFormat="1" x14ac:dyDescent="0.25">
      <c r="BA387" s="509"/>
    </row>
    <row r="388" spans="53:53" s="391" customFormat="1" x14ac:dyDescent="0.25">
      <c r="BA388" s="509"/>
    </row>
    <row r="389" spans="53:53" s="391" customFormat="1" x14ac:dyDescent="0.25">
      <c r="BA389" s="509"/>
    </row>
    <row r="390" spans="53:53" s="391" customFormat="1" x14ac:dyDescent="0.25">
      <c r="BA390" s="509"/>
    </row>
    <row r="391" spans="53:53" s="391" customFormat="1" x14ac:dyDescent="0.25">
      <c r="BA391" s="509"/>
    </row>
    <row r="392" spans="53:53" s="391" customFormat="1" x14ac:dyDescent="0.25">
      <c r="BA392" s="509"/>
    </row>
    <row r="393" spans="53:53" s="391" customFormat="1" x14ac:dyDescent="0.25">
      <c r="BA393" s="509"/>
    </row>
    <row r="394" spans="53:53" s="391" customFormat="1" x14ac:dyDescent="0.25">
      <c r="BA394" s="509"/>
    </row>
    <row r="395" spans="53:53" s="391" customFormat="1" x14ac:dyDescent="0.25">
      <c r="BA395" s="509"/>
    </row>
    <row r="396" spans="53:53" s="391" customFormat="1" x14ac:dyDescent="0.25">
      <c r="BA396" s="509"/>
    </row>
    <row r="397" spans="53:53" s="391" customFormat="1" x14ac:dyDescent="0.25">
      <c r="BA397" s="509"/>
    </row>
    <row r="398" spans="53:53" s="391" customFormat="1" x14ac:dyDescent="0.25">
      <c r="BA398" s="509"/>
    </row>
    <row r="399" spans="53:53" s="391" customFormat="1" x14ac:dyDescent="0.25">
      <c r="BA399" s="509"/>
    </row>
    <row r="400" spans="53:53" s="391" customFormat="1" x14ac:dyDescent="0.25">
      <c r="BA400" s="509"/>
    </row>
    <row r="401" spans="53:53" s="391" customFormat="1" x14ac:dyDescent="0.25">
      <c r="BA401" s="509"/>
    </row>
    <row r="402" spans="53:53" s="391" customFormat="1" x14ac:dyDescent="0.25">
      <c r="BA402" s="509"/>
    </row>
    <row r="403" spans="53:53" s="391" customFormat="1" x14ac:dyDescent="0.25">
      <c r="BA403" s="509"/>
    </row>
    <row r="404" spans="53:53" s="391" customFormat="1" x14ac:dyDescent="0.25">
      <c r="BA404" s="509"/>
    </row>
    <row r="405" spans="53:53" s="391" customFormat="1" x14ac:dyDescent="0.25">
      <c r="BA405" s="509"/>
    </row>
    <row r="406" spans="53:53" s="391" customFormat="1" x14ac:dyDescent="0.25">
      <c r="BA406" s="509"/>
    </row>
    <row r="407" spans="53:53" s="391" customFormat="1" x14ac:dyDescent="0.25">
      <c r="BA407" s="509"/>
    </row>
    <row r="408" spans="53:53" s="391" customFormat="1" x14ac:dyDescent="0.25">
      <c r="BA408" s="509"/>
    </row>
    <row r="409" spans="53:53" s="391" customFormat="1" x14ac:dyDescent="0.25">
      <c r="BA409" s="509"/>
    </row>
    <row r="410" spans="53:53" s="391" customFormat="1" x14ac:dyDescent="0.25">
      <c r="BA410" s="509"/>
    </row>
    <row r="411" spans="53:53" s="391" customFormat="1" x14ac:dyDescent="0.25">
      <c r="BA411" s="509"/>
    </row>
    <row r="412" spans="53:53" s="391" customFormat="1" x14ac:dyDescent="0.25">
      <c r="BA412" s="509"/>
    </row>
    <row r="413" spans="53:53" s="391" customFormat="1" x14ac:dyDescent="0.25">
      <c r="BA413" s="509"/>
    </row>
    <row r="414" spans="53:53" s="391" customFormat="1" x14ac:dyDescent="0.25">
      <c r="BA414" s="509"/>
    </row>
    <row r="415" spans="53:53" s="391" customFormat="1" x14ac:dyDescent="0.25">
      <c r="BA415" s="509"/>
    </row>
    <row r="416" spans="53:53" s="391" customFormat="1" x14ac:dyDescent="0.25">
      <c r="BA416" s="509"/>
    </row>
    <row r="417" spans="53:53" s="391" customFormat="1" x14ac:dyDescent="0.25">
      <c r="BA417" s="509"/>
    </row>
    <row r="418" spans="53:53" s="391" customFormat="1" x14ac:dyDescent="0.25">
      <c r="BA418" s="509"/>
    </row>
    <row r="419" spans="53:53" s="391" customFormat="1" x14ac:dyDescent="0.25">
      <c r="BA419" s="509"/>
    </row>
    <row r="420" spans="53:53" s="391" customFormat="1" x14ac:dyDescent="0.25">
      <c r="BA420" s="509"/>
    </row>
    <row r="421" spans="53:53" s="391" customFormat="1" x14ac:dyDescent="0.25">
      <c r="BA421" s="509"/>
    </row>
    <row r="422" spans="53:53" s="391" customFormat="1" x14ac:dyDescent="0.25">
      <c r="BA422" s="509"/>
    </row>
    <row r="423" spans="53:53" s="391" customFormat="1" x14ac:dyDescent="0.25">
      <c r="BA423" s="509"/>
    </row>
    <row r="424" spans="53:53" s="391" customFormat="1" x14ac:dyDescent="0.25">
      <c r="BA424" s="509"/>
    </row>
    <row r="425" spans="53:53" s="391" customFormat="1" x14ac:dyDescent="0.25">
      <c r="BA425" s="509"/>
    </row>
    <row r="426" spans="53:53" s="391" customFormat="1" x14ac:dyDescent="0.25">
      <c r="BA426" s="509"/>
    </row>
    <row r="427" spans="53:53" s="391" customFormat="1" x14ac:dyDescent="0.25">
      <c r="BA427" s="509"/>
    </row>
    <row r="428" spans="53:53" s="391" customFormat="1" x14ac:dyDescent="0.25">
      <c r="BA428" s="509"/>
    </row>
    <row r="429" spans="53:53" s="391" customFormat="1" x14ac:dyDescent="0.25">
      <c r="BA429" s="509"/>
    </row>
    <row r="430" spans="53:53" s="391" customFormat="1" x14ac:dyDescent="0.25">
      <c r="BA430" s="509"/>
    </row>
    <row r="431" spans="53:53" s="391" customFormat="1" x14ac:dyDescent="0.25">
      <c r="BA431" s="509"/>
    </row>
    <row r="432" spans="53:53" s="391" customFormat="1" x14ac:dyDescent="0.25">
      <c r="BA432" s="509"/>
    </row>
    <row r="433" spans="53:53" s="391" customFormat="1" x14ac:dyDescent="0.25">
      <c r="BA433" s="509"/>
    </row>
    <row r="434" spans="53:53" s="391" customFormat="1" x14ac:dyDescent="0.25">
      <c r="BA434" s="509"/>
    </row>
    <row r="435" spans="53:53" s="391" customFormat="1" x14ac:dyDescent="0.25">
      <c r="BA435" s="509"/>
    </row>
    <row r="436" spans="53:53" s="391" customFormat="1" x14ac:dyDescent="0.25">
      <c r="BA436" s="509"/>
    </row>
    <row r="437" spans="53:53" s="391" customFormat="1" x14ac:dyDescent="0.25">
      <c r="BA437" s="509"/>
    </row>
    <row r="438" spans="53:53" s="391" customFormat="1" x14ac:dyDescent="0.25">
      <c r="BA438" s="509"/>
    </row>
    <row r="439" spans="53:53" s="391" customFormat="1" x14ac:dyDescent="0.25">
      <c r="BA439" s="509"/>
    </row>
    <row r="440" spans="53:53" s="391" customFormat="1" x14ac:dyDescent="0.25">
      <c r="BA440" s="509"/>
    </row>
    <row r="441" spans="53:53" s="391" customFormat="1" x14ac:dyDescent="0.25">
      <c r="BA441" s="509"/>
    </row>
    <row r="442" spans="53:53" s="391" customFormat="1" x14ac:dyDescent="0.25">
      <c r="BA442" s="509"/>
    </row>
    <row r="443" spans="53:53" s="391" customFormat="1" x14ac:dyDescent="0.25">
      <c r="BA443" s="509"/>
    </row>
    <row r="444" spans="53:53" s="391" customFormat="1" x14ac:dyDescent="0.25">
      <c r="BA444" s="509"/>
    </row>
    <row r="445" spans="53:53" s="391" customFormat="1" x14ac:dyDescent="0.25">
      <c r="BA445" s="509"/>
    </row>
    <row r="446" spans="53:53" s="391" customFormat="1" x14ac:dyDescent="0.25">
      <c r="BA446" s="509"/>
    </row>
    <row r="447" spans="53:53" s="391" customFormat="1" x14ac:dyDescent="0.25">
      <c r="BA447" s="509"/>
    </row>
    <row r="448" spans="53:53" s="391" customFormat="1" x14ac:dyDescent="0.25">
      <c r="BA448" s="509"/>
    </row>
    <row r="449" spans="53:53" s="391" customFormat="1" x14ac:dyDescent="0.25">
      <c r="BA449" s="509"/>
    </row>
    <row r="450" spans="53:53" s="391" customFormat="1" x14ac:dyDescent="0.25">
      <c r="BA450" s="509"/>
    </row>
    <row r="451" spans="53:53" s="391" customFormat="1" x14ac:dyDescent="0.25">
      <c r="BA451" s="509"/>
    </row>
    <row r="452" spans="53:53" s="391" customFormat="1" x14ac:dyDescent="0.25">
      <c r="BA452" s="509"/>
    </row>
    <row r="453" spans="53:53" s="391" customFormat="1" x14ac:dyDescent="0.25">
      <c r="BA453" s="509"/>
    </row>
    <row r="454" spans="53:53" s="391" customFormat="1" x14ac:dyDescent="0.25">
      <c r="BA454" s="509"/>
    </row>
    <row r="455" spans="53:53" s="391" customFormat="1" x14ac:dyDescent="0.25">
      <c r="BA455" s="509"/>
    </row>
    <row r="456" spans="53:53" s="391" customFormat="1" x14ac:dyDescent="0.25">
      <c r="BA456" s="509"/>
    </row>
    <row r="457" spans="53:53" s="391" customFormat="1" x14ac:dyDescent="0.25">
      <c r="BA457" s="509"/>
    </row>
    <row r="458" spans="53:53" s="391" customFormat="1" x14ac:dyDescent="0.25">
      <c r="BA458" s="509"/>
    </row>
    <row r="459" spans="53:53" s="391" customFormat="1" x14ac:dyDescent="0.25">
      <c r="BA459" s="509"/>
    </row>
    <row r="460" spans="53:53" s="391" customFormat="1" x14ac:dyDescent="0.25">
      <c r="BA460" s="509"/>
    </row>
    <row r="461" spans="53:53" s="391" customFormat="1" x14ac:dyDescent="0.25">
      <c r="BA461" s="509"/>
    </row>
    <row r="462" spans="53:53" s="391" customFormat="1" x14ac:dyDescent="0.25">
      <c r="BA462" s="509"/>
    </row>
    <row r="463" spans="53:53" s="391" customFormat="1" x14ac:dyDescent="0.25">
      <c r="BA463" s="509"/>
    </row>
    <row r="464" spans="53:53" s="391" customFormat="1" x14ac:dyDescent="0.25">
      <c r="BA464" s="509"/>
    </row>
    <row r="465" spans="53:53" s="391" customFormat="1" x14ac:dyDescent="0.25">
      <c r="BA465" s="509"/>
    </row>
    <row r="466" spans="53:53" s="391" customFormat="1" x14ac:dyDescent="0.25">
      <c r="BA466" s="509"/>
    </row>
    <row r="467" spans="53:53" s="391" customFormat="1" x14ac:dyDescent="0.25">
      <c r="BA467" s="509"/>
    </row>
    <row r="468" spans="53:53" s="391" customFormat="1" x14ac:dyDescent="0.25">
      <c r="BA468" s="509"/>
    </row>
    <row r="469" spans="53:53" s="391" customFormat="1" x14ac:dyDescent="0.25">
      <c r="BA469" s="509"/>
    </row>
    <row r="470" spans="53:53" s="391" customFormat="1" x14ac:dyDescent="0.25">
      <c r="BA470" s="509"/>
    </row>
    <row r="471" spans="53:53" s="391" customFormat="1" x14ac:dyDescent="0.25">
      <c r="BA471" s="509"/>
    </row>
    <row r="472" spans="53:53" s="391" customFormat="1" x14ac:dyDescent="0.25">
      <c r="BA472" s="509"/>
    </row>
    <row r="473" spans="53:53" s="391" customFormat="1" x14ac:dyDescent="0.25">
      <c r="BA473" s="509"/>
    </row>
    <row r="474" spans="53:53" s="391" customFormat="1" x14ac:dyDescent="0.25">
      <c r="BA474" s="509"/>
    </row>
    <row r="475" spans="53:53" s="391" customFormat="1" x14ac:dyDescent="0.25">
      <c r="BA475" s="509"/>
    </row>
    <row r="476" spans="53:53" s="391" customFormat="1" x14ac:dyDescent="0.25">
      <c r="BA476" s="509"/>
    </row>
    <row r="477" spans="53:53" s="391" customFormat="1" x14ac:dyDescent="0.25">
      <c r="BA477" s="509"/>
    </row>
    <row r="478" spans="53:53" s="391" customFormat="1" x14ac:dyDescent="0.25">
      <c r="BA478" s="509"/>
    </row>
    <row r="479" spans="53:53" s="391" customFormat="1" x14ac:dyDescent="0.25">
      <c r="BA479" s="509"/>
    </row>
    <row r="480" spans="53:53" s="391" customFormat="1" x14ac:dyDescent="0.25">
      <c r="BA480" s="509"/>
    </row>
    <row r="481" spans="53:53" s="391" customFormat="1" x14ac:dyDescent="0.25">
      <c r="BA481" s="509"/>
    </row>
    <row r="482" spans="53:53" s="391" customFormat="1" x14ac:dyDescent="0.25">
      <c r="BA482" s="509"/>
    </row>
    <row r="483" spans="53:53" s="391" customFormat="1" x14ac:dyDescent="0.25">
      <c r="BA483" s="509"/>
    </row>
    <row r="484" spans="53:53" s="391" customFormat="1" x14ac:dyDescent="0.25">
      <c r="BA484" s="509"/>
    </row>
    <row r="485" spans="53:53" s="391" customFormat="1" x14ac:dyDescent="0.25">
      <c r="BA485" s="509"/>
    </row>
    <row r="486" spans="53:53" s="391" customFormat="1" x14ac:dyDescent="0.25">
      <c r="BA486" s="509"/>
    </row>
    <row r="487" spans="53:53" s="391" customFormat="1" x14ac:dyDescent="0.25">
      <c r="BA487" s="509"/>
    </row>
    <row r="488" spans="53:53" s="391" customFormat="1" x14ac:dyDescent="0.25">
      <c r="BA488" s="509"/>
    </row>
    <row r="489" spans="53:53" s="391" customFormat="1" x14ac:dyDescent="0.25">
      <c r="BA489" s="509"/>
    </row>
    <row r="490" spans="53:53" s="391" customFormat="1" x14ac:dyDescent="0.25">
      <c r="BA490" s="509"/>
    </row>
    <row r="491" spans="53:53" s="391" customFormat="1" x14ac:dyDescent="0.25">
      <c r="BA491" s="509"/>
    </row>
    <row r="492" spans="53:53" s="391" customFormat="1" x14ac:dyDescent="0.25">
      <c r="BA492" s="509"/>
    </row>
    <row r="493" spans="53:53" s="391" customFormat="1" x14ac:dyDescent="0.25">
      <c r="BA493" s="509"/>
    </row>
    <row r="494" spans="53:53" s="391" customFormat="1" x14ac:dyDescent="0.25">
      <c r="BA494" s="509"/>
    </row>
    <row r="495" spans="53:53" s="391" customFormat="1" x14ac:dyDescent="0.25">
      <c r="BA495" s="509"/>
    </row>
    <row r="496" spans="53:53" s="391" customFormat="1" x14ac:dyDescent="0.25">
      <c r="BA496" s="509"/>
    </row>
    <row r="497" spans="53:53" s="391" customFormat="1" x14ac:dyDescent="0.25">
      <c r="BA497" s="509"/>
    </row>
    <row r="498" spans="53:53" s="391" customFormat="1" x14ac:dyDescent="0.25">
      <c r="BA498" s="509"/>
    </row>
    <row r="499" spans="53:53" s="391" customFormat="1" x14ac:dyDescent="0.25">
      <c r="BA499" s="509"/>
    </row>
    <row r="500" spans="53:53" s="391" customFormat="1" x14ac:dyDescent="0.25">
      <c r="BA500" s="509"/>
    </row>
    <row r="501" spans="53:53" s="391" customFormat="1" x14ac:dyDescent="0.25">
      <c r="BA501" s="509"/>
    </row>
    <row r="502" spans="53:53" s="391" customFormat="1" x14ac:dyDescent="0.25">
      <c r="BA502" s="509"/>
    </row>
    <row r="503" spans="53:53" s="391" customFormat="1" x14ac:dyDescent="0.25">
      <c r="BA503" s="509"/>
    </row>
    <row r="504" spans="53:53" s="391" customFormat="1" x14ac:dyDescent="0.25">
      <c r="BA504" s="509"/>
    </row>
    <row r="505" spans="53:53" s="391" customFormat="1" x14ac:dyDescent="0.25">
      <c r="BA505" s="509"/>
    </row>
    <row r="506" spans="53:53" s="391" customFormat="1" x14ac:dyDescent="0.25">
      <c r="BA506" s="509"/>
    </row>
    <row r="507" spans="53:53" s="391" customFormat="1" x14ac:dyDescent="0.25">
      <c r="BA507" s="509"/>
    </row>
    <row r="508" spans="53:53" s="391" customFormat="1" x14ac:dyDescent="0.25">
      <c r="BA508" s="509"/>
    </row>
    <row r="509" spans="53:53" s="391" customFormat="1" x14ac:dyDescent="0.25">
      <c r="BA509" s="509"/>
    </row>
    <row r="510" spans="53:53" s="391" customFormat="1" x14ac:dyDescent="0.25">
      <c r="BA510" s="509"/>
    </row>
    <row r="511" spans="53:53" s="391" customFormat="1" x14ac:dyDescent="0.25">
      <c r="BA511" s="509"/>
    </row>
    <row r="512" spans="53:53" s="391" customFormat="1" x14ac:dyDescent="0.25">
      <c r="BA512" s="509"/>
    </row>
    <row r="513" spans="53:53" s="391" customFormat="1" x14ac:dyDescent="0.25">
      <c r="BA513" s="509"/>
    </row>
    <row r="514" spans="53:53" s="391" customFormat="1" x14ac:dyDescent="0.25">
      <c r="BA514" s="509"/>
    </row>
    <row r="515" spans="53:53" s="391" customFormat="1" x14ac:dyDescent="0.25">
      <c r="BA515" s="509"/>
    </row>
    <row r="516" spans="53:53" s="391" customFormat="1" x14ac:dyDescent="0.25">
      <c r="BA516" s="509"/>
    </row>
    <row r="517" spans="53:53" s="391" customFormat="1" x14ac:dyDescent="0.25">
      <c r="BA517" s="509"/>
    </row>
    <row r="518" spans="53:53" s="391" customFormat="1" x14ac:dyDescent="0.25">
      <c r="BA518" s="509"/>
    </row>
    <row r="519" spans="53:53" s="391" customFormat="1" x14ac:dyDescent="0.25">
      <c r="BA519" s="509"/>
    </row>
    <row r="520" spans="53:53" s="391" customFormat="1" x14ac:dyDescent="0.25">
      <c r="BA520" s="509"/>
    </row>
    <row r="521" spans="53:53" s="391" customFormat="1" x14ac:dyDescent="0.25">
      <c r="BA521" s="509"/>
    </row>
    <row r="522" spans="53:53" s="391" customFormat="1" x14ac:dyDescent="0.25">
      <c r="BA522" s="509"/>
    </row>
    <row r="523" spans="53:53" s="391" customFormat="1" x14ac:dyDescent="0.25">
      <c r="BA523" s="509"/>
    </row>
    <row r="524" spans="53:53" s="391" customFormat="1" x14ac:dyDescent="0.25">
      <c r="BA524" s="509"/>
    </row>
    <row r="525" spans="53:53" s="391" customFormat="1" x14ac:dyDescent="0.25">
      <c r="BA525" s="509"/>
    </row>
    <row r="526" spans="53:53" s="391" customFormat="1" x14ac:dyDescent="0.25">
      <c r="BA526" s="509"/>
    </row>
    <row r="527" spans="53:53" s="391" customFormat="1" x14ac:dyDescent="0.25">
      <c r="BA527" s="509"/>
    </row>
    <row r="528" spans="53:53" s="391" customFormat="1" x14ac:dyDescent="0.25">
      <c r="BA528" s="509"/>
    </row>
    <row r="529" spans="53:53" s="391" customFormat="1" x14ac:dyDescent="0.25">
      <c r="BA529" s="509"/>
    </row>
    <row r="530" spans="53:53" s="391" customFormat="1" x14ac:dyDescent="0.25">
      <c r="BA530" s="509"/>
    </row>
    <row r="531" spans="53:53" s="391" customFormat="1" x14ac:dyDescent="0.25">
      <c r="BA531" s="509"/>
    </row>
    <row r="532" spans="53:53" s="391" customFormat="1" x14ac:dyDescent="0.25">
      <c r="BA532" s="509"/>
    </row>
    <row r="533" spans="53:53" s="391" customFormat="1" x14ac:dyDescent="0.25">
      <c r="BA533" s="509"/>
    </row>
    <row r="534" spans="53:53" s="391" customFormat="1" x14ac:dyDescent="0.25">
      <c r="BA534" s="509"/>
    </row>
    <row r="535" spans="53:53" s="391" customFormat="1" x14ac:dyDescent="0.25">
      <c r="BA535" s="509"/>
    </row>
    <row r="536" spans="53:53" s="391" customFormat="1" x14ac:dyDescent="0.25">
      <c r="BA536" s="509"/>
    </row>
    <row r="537" spans="53:53" s="391" customFormat="1" x14ac:dyDescent="0.25">
      <c r="BA537" s="509"/>
    </row>
    <row r="538" spans="53:53" s="391" customFormat="1" x14ac:dyDescent="0.25">
      <c r="BA538" s="509"/>
    </row>
    <row r="539" spans="53:53" s="391" customFormat="1" x14ac:dyDescent="0.25">
      <c r="BA539" s="509"/>
    </row>
    <row r="540" spans="53:53" s="391" customFormat="1" x14ac:dyDescent="0.25">
      <c r="BA540" s="509"/>
    </row>
    <row r="541" spans="53:53" s="391" customFormat="1" x14ac:dyDescent="0.25">
      <c r="BA541" s="509"/>
    </row>
    <row r="542" spans="53:53" s="391" customFormat="1" x14ac:dyDescent="0.25">
      <c r="BA542" s="509"/>
    </row>
    <row r="543" spans="53:53" s="391" customFormat="1" x14ac:dyDescent="0.25">
      <c r="BA543" s="509"/>
    </row>
    <row r="544" spans="53:53" s="391" customFormat="1" x14ac:dyDescent="0.25">
      <c r="BA544" s="509"/>
    </row>
    <row r="545" spans="53:53" s="391" customFormat="1" x14ac:dyDescent="0.25">
      <c r="BA545" s="509"/>
    </row>
    <row r="546" spans="53:53" s="391" customFormat="1" x14ac:dyDescent="0.25">
      <c r="BA546" s="509"/>
    </row>
    <row r="547" spans="53:53" s="391" customFormat="1" x14ac:dyDescent="0.25">
      <c r="BA547" s="509"/>
    </row>
    <row r="548" spans="53:53" s="391" customFormat="1" x14ac:dyDescent="0.25">
      <c r="BA548" s="509"/>
    </row>
    <row r="549" spans="53:53" s="391" customFormat="1" x14ac:dyDescent="0.25">
      <c r="BA549" s="509"/>
    </row>
    <row r="550" spans="53:53" s="391" customFormat="1" x14ac:dyDescent="0.25">
      <c r="BA550" s="509"/>
    </row>
    <row r="551" spans="53:53" s="391" customFormat="1" x14ac:dyDescent="0.25">
      <c r="BA551" s="509"/>
    </row>
    <row r="552" spans="53:53" s="391" customFormat="1" x14ac:dyDescent="0.25">
      <c r="BA552" s="509"/>
    </row>
    <row r="553" spans="53:53" s="391" customFormat="1" x14ac:dyDescent="0.25">
      <c r="BA553" s="509"/>
    </row>
    <row r="554" spans="53:53" s="391" customFormat="1" x14ac:dyDescent="0.25">
      <c r="BA554" s="509"/>
    </row>
    <row r="555" spans="53:53" s="391" customFormat="1" x14ac:dyDescent="0.25">
      <c r="BA555" s="509"/>
    </row>
    <row r="556" spans="53:53" s="391" customFormat="1" x14ac:dyDescent="0.25">
      <c r="BA556" s="509"/>
    </row>
    <row r="557" spans="53:53" s="391" customFormat="1" x14ac:dyDescent="0.25">
      <c r="BA557" s="509"/>
    </row>
    <row r="558" spans="53:53" s="391" customFormat="1" x14ac:dyDescent="0.25">
      <c r="BA558" s="509"/>
    </row>
    <row r="559" spans="53:53" s="391" customFormat="1" x14ac:dyDescent="0.25">
      <c r="BA559" s="509"/>
    </row>
    <row r="560" spans="53:53" s="391" customFormat="1" x14ac:dyDescent="0.25">
      <c r="BA560" s="509"/>
    </row>
    <row r="561" spans="53:53" s="391" customFormat="1" x14ac:dyDescent="0.25">
      <c r="BA561" s="509"/>
    </row>
    <row r="562" spans="53:53" s="391" customFormat="1" x14ac:dyDescent="0.25">
      <c r="BA562" s="509"/>
    </row>
    <row r="563" spans="53:53" s="391" customFormat="1" x14ac:dyDescent="0.25">
      <c r="BA563" s="509"/>
    </row>
    <row r="564" spans="53:53" s="391" customFormat="1" x14ac:dyDescent="0.25">
      <c r="BA564" s="509"/>
    </row>
    <row r="565" spans="53:53" s="391" customFormat="1" x14ac:dyDescent="0.25">
      <c r="BA565" s="509"/>
    </row>
    <row r="566" spans="53:53" s="391" customFormat="1" x14ac:dyDescent="0.25">
      <c r="BA566" s="509"/>
    </row>
    <row r="567" spans="53:53" s="391" customFormat="1" x14ac:dyDescent="0.25">
      <c r="BA567" s="509"/>
    </row>
    <row r="568" spans="53:53" s="391" customFormat="1" x14ac:dyDescent="0.25">
      <c r="BA568" s="509"/>
    </row>
    <row r="569" spans="53:53" s="391" customFormat="1" x14ac:dyDescent="0.25">
      <c r="BA569" s="509"/>
    </row>
    <row r="570" spans="53:53" s="391" customFormat="1" x14ac:dyDescent="0.25">
      <c r="BA570" s="509"/>
    </row>
    <row r="571" spans="53:53" s="391" customFormat="1" x14ac:dyDescent="0.25">
      <c r="BA571" s="509"/>
    </row>
    <row r="572" spans="53:53" s="391" customFormat="1" x14ac:dyDescent="0.25">
      <c r="BA572" s="509"/>
    </row>
    <row r="573" spans="53:53" s="391" customFormat="1" x14ac:dyDescent="0.25">
      <c r="BA573" s="509"/>
    </row>
    <row r="574" spans="53:53" s="391" customFormat="1" x14ac:dyDescent="0.25">
      <c r="BA574" s="509"/>
    </row>
    <row r="575" spans="53:53" s="391" customFormat="1" x14ac:dyDescent="0.25">
      <c r="BA575" s="509"/>
    </row>
    <row r="576" spans="53:53" s="391" customFormat="1" x14ac:dyDescent="0.25">
      <c r="BA576" s="509"/>
    </row>
    <row r="577" spans="53:53" s="391" customFormat="1" x14ac:dyDescent="0.25">
      <c r="BA577" s="509"/>
    </row>
    <row r="578" spans="53:53" s="391" customFormat="1" x14ac:dyDescent="0.25">
      <c r="BA578" s="509"/>
    </row>
    <row r="579" spans="53:53" s="391" customFormat="1" x14ac:dyDescent="0.25">
      <c r="BA579" s="509"/>
    </row>
    <row r="580" spans="53:53" s="391" customFormat="1" x14ac:dyDescent="0.25">
      <c r="BA580" s="509"/>
    </row>
    <row r="581" spans="53:53" s="391" customFormat="1" x14ac:dyDescent="0.25">
      <c r="BA581" s="509"/>
    </row>
    <row r="582" spans="53:53" s="391" customFormat="1" x14ac:dyDescent="0.25">
      <c r="BA582" s="509"/>
    </row>
    <row r="583" spans="53:53" s="391" customFormat="1" x14ac:dyDescent="0.25">
      <c r="BA583" s="509"/>
    </row>
    <row r="584" spans="53:53" s="391" customFormat="1" x14ac:dyDescent="0.25">
      <c r="BA584" s="509"/>
    </row>
    <row r="585" spans="53:53" s="391" customFormat="1" x14ac:dyDescent="0.25">
      <c r="BA585" s="509"/>
    </row>
    <row r="586" spans="53:53" s="391" customFormat="1" x14ac:dyDescent="0.25">
      <c r="BA586" s="509"/>
    </row>
    <row r="587" spans="53:53" s="391" customFormat="1" x14ac:dyDescent="0.25">
      <c r="BA587" s="509"/>
    </row>
    <row r="588" spans="53:53" s="391" customFormat="1" x14ac:dyDescent="0.25">
      <c r="BA588" s="509"/>
    </row>
    <row r="589" spans="53:53" s="391" customFormat="1" x14ac:dyDescent="0.25">
      <c r="BA589" s="509"/>
    </row>
    <row r="590" spans="53:53" s="391" customFormat="1" x14ac:dyDescent="0.25">
      <c r="BA590" s="509"/>
    </row>
    <row r="591" spans="53:53" s="391" customFormat="1" x14ac:dyDescent="0.25">
      <c r="BA591" s="509"/>
    </row>
    <row r="592" spans="53:53" s="391" customFormat="1" x14ac:dyDescent="0.25">
      <c r="BA592" s="509"/>
    </row>
    <row r="593" spans="53:53" s="391" customFormat="1" x14ac:dyDescent="0.25">
      <c r="BA593" s="509"/>
    </row>
    <row r="594" spans="53:53" s="391" customFormat="1" x14ac:dyDescent="0.25">
      <c r="BA594" s="509"/>
    </row>
    <row r="595" spans="53:53" s="391" customFormat="1" x14ac:dyDescent="0.25">
      <c r="BA595" s="509"/>
    </row>
    <row r="596" spans="53:53" s="391" customFormat="1" x14ac:dyDescent="0.25">
      <c r="BA596" s="509"/>
    </row>
    <row r="597" spans="53:53" s="391" customFormat="1" x14ac:dyDescent="0.25">
      <c r="BA597" s="509"/>
    </row>
    <row r="598" spans="53:53" s="391" customFormat="1" x14ac:dyDescent="0.25">
      <c r="BA598" s="509"/>
    </row>
    <row r="599" spans="53:53" s="391" customFormat="1" x14ac:dyDescent="0.25">
      <c r="BA599" s="509"/>
    </row>
    <row r="600" spans="53:53" s="391" customFormat="1" x14ac:dyDescent="0.25">
      <c r="BA600" s="509"/>
    </row>
    <row r="601" spans="53:53" s="391" customFormat="1" x14ac:dyDescent="0.25">
      <c r="BA601" s="509"/>
    </row>
    <row r="602" spans="53:53" s="391" customFormat="1" x14ac:dyDescent="0.25">
      <c r="BA602" s="509"/>
    </row>
    <row r="603" spans="53:53" s="391" customFormat="1" x14ac:dyDescent="0.25">
      <c r="BA603" s="509"/>
    </row>
    <row r="604" spans="53:53" s="391" customFormat="1" x14ac:dyDescent="0.25">
      <c r="BA604" s="509"/>
    </row>
    <row r="605" spans="53:53" s="391" customFormat="1" x14ac:dyDescent="0.25">
      <c r="BA605" s="509"/>
    </row>
    <row r="606" spans="53:53" s="391" customFormat="1" x14ac:dyDescent="0.25">
      <c r="BA606" s="509"/>
    </row>
    <row r="607" spans="53:53" s="391" customFormat="1" x14ac:dyDescent="0.25">
      <c r="BA607" s="509"/>
    </row>
    <row r="608" spans="53:53" s="391" customFormat="1" x14ac:dyDescent="0.25">
      <c r="BA608" s="509"/>
    </row>
    <row r="609" spans="53:53" s="391" customFormat="1" x14ac:dyDescent="0.25">
      <c r="BA609" s="509"/>
    </row>
    <row r="610" spans="53:53" s="391" customFormat="1" x14ac:dyDescent="0.25">
      <c r="BA610" s="509"/>
    </row>
    <row r="611" spans="53:53" s="391" customFormat="1" x14ac:dyDescent="0.25">
      <c r="BA611" s="509"/>
    </row>
    <row r="612" spans="53:53" s="391" customFormat="1" x14ac:dyDescent="0.25">
      <c r="BA612" s="509"/>
    </row>
    <row r="613" spans="53:53" s="391" customFormat="1" x14ac:dyDescent="0.25">
      <c r="BA613" s="509"/>
    </row>
    <row r="614" spans="53:53" s="391" customFormat="1" x14ac:dyDescent="0.25">
      <c r="BA614" s="509"/>
    </row>
    <row r="615" spans="53:53" s="391" customFormat="1" x14ac:dyDescent="0.25">
      <c r="BA615" s="509"/>
    </row>
    <row r="616" spans="53:53" s="391" customFormat="1" x14ac:dyDescent="0.25">
      <c r="BA616" s="509"/>
    </row>
    <row r="617" spans="53:53" s="391" customFormat="1" x14ac:dyDescent="0.25">
      <c r="BA617" s="509"/>
    </row>
    <row r="618" spans="53:53" s="391" customFormat="1" x14ac:dyDescent="0.25">
      <c r="BA618" s="509"/>
    </row>
    <row r="619" spans="53:53" s="391" customFormat="1" x14ac:dyDescent="0.25">
      <c r="BA619" s="509"/>
    </row>
    <row r="620" spans="53:53" s="391" customFormat="1" x14ac:dyDescent="0.25">
      <c r="BA620" s="509"/>
    </row>
    <row r="621" spans="53:53" s="391" customFormat="1" x14ac:dyDescent="0.25">
      <c r="BA621" s="509"/>
    </row>
    <row r="622" spans="53:53" s="391" customFormat="1" x14ac:dyDescent="0.25">
      <c r="BA622" s="509"/>
    </row>
    <row r="623" spans="53:53" s="391" customFormat="1" x14ac:dyDescent="0.25">
      <c r="BA623" s="509"/>
    </row>
    <row r="624" spans="53:53" s="391" customFormat="1" x14ac:dyDescent="0.25">
      <c r="BA624" s="509"/>
    </row>
    <row r="625" spans="53:53" s="391" customFormat="1" x14ac:dyDescent="0.25">
      <c r="BA625" s="509"/>
    </row>
    <row r="626" spans="53:53" s="391" customFormat="1" x14ac:dyDescent="0.25">
      <c r="BA626" s="509"/>
    </row>
    <row r="627" spans="53:53" s="391" customFormat="1" x14ac:dyDescent="0.25">
      <c r="BA627" s="509"/>
    </row>
    <row r="628" spans="53:53" s="391" customFormat="1" x14ac:dyDescent="0.25">
      <c r="BA628" s="509"/>
    </row>
    <row r="629" spans="53:53" s="391" customFormat="1" x14ac:dyDescent="0.25">
      <c r="BA629" s="509"/>
    </row>
    <row r="630" spans="53:53" s="391" customFormat="1" x14ac:dyDescent="0.25">
      <c r="BA630" s="509"/>
    </row>
    <row r="631" spans="53:53" s="391" customFormat="1" x14ac:dyDescent="0.25">
      <c r="BA631" s="509"/>
    </row>
    <row r="632" spans="53:53" s="391" customFormat="1" x14ac:dyDescent="0.25">
      <c r="BA632" s="509"/>
    </row>
    <row r="633" spans="53:53" s="391" customFormat="1" x14ac:dyDescent="0.25">
      <c r="BA633" s="509"/>
    </row>
    <row r="634" spans="53:53" s="391" customFormat="1" x14ac:dyDescent="0.25">
      <c r="BA634" s="509"/>
    </row>
    <row r="635" spans="53:53" s="391" customFormat="1" x14ac:dyDescent="0.25">
      <c r="BA635" s="50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KF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style="77" customWidth="1"/>
    <col min="94" max="99" width="7.796875" customWidth="1"/>
    <col min="100" max="101" width="1.09765625" customWidth="1"/>
    <col min="102" max="102" width="24.59765625" style="77" customWidth="1"/>
    <col min="103" max="103" width="29.69921875" style="77" customWidth="1"/>
    <col min="104" max="109" width="7.796875" customWidth="1"/>
    <col min="110" max="111" width="1.09765625" customWidth="1"/>
    <col min="112" max="112" width="24.59765625" style="77" customWidth="1"/>
    <col min="113" max="113" width="29.69921875" style="77" customWidth="1"/>
    <col min="114" max="119" width="7.796875" customWidth="1"/>
    <col min="120" max="121" width="1.09765625" customWidth="1"/>
    <col min="122" max="122" width="24.59765625" style="77" customWidth="1"/>
    <col min="123" max="123" width="29.69921875" style="77" customWidth="1"/>
    <col min="124" max="129" width="7.796875" customWidth="1"/>
    <col min="130" max="131" width="1.09765625" customWidth="1"/>
    <col min="132" max="132" width="24.59765625" style="77" customWidth="1"/>
    <col min="133" max="133" width="29.69921875" style="77"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 min="272" max="272" width="24.59765625" style="77" customWidth="1"/>
    <col min="273" max="273" width="29.69921875" customWidth="1"/>
    <col min="274" max="279" width="7.796875" customWidth="1"/>
    <col min="280" max="281" width="1.09765625" customWidth="1"/>
    <col min="282" max="282" width="24.59765625" style="77" customWidth="1"/>
    <col min="283" max="283" width="29.69921875" customWidth="1"/>
    <col min="284" max="289" width="7.796875" customWidth="1"/>
    <col min="290" max="291" width="1.09765625" customWidth="1"/>
    <col min="292" max="292" width="24.59765625" style="77" customWidth="1"/>
    <col min="293" max="293" width="29.69921875" customWidth="1"/>
    <col min="294" max="299" width="7.796875" customWidth="1"/>
    <col min="300" max="301" width="1.09765625" customWidth="1"/>
  </cols>
  <sheetData>
    <row r="1" spans="1:292" s="168" customFormat="1" ht="30" customHeight="1" x14ac:dyDescent="0.3">
      <c r="B1" s="628" t="str">
        <f>HLOOKUP(Introduction!$G$4,nametranslations,101,FALSE)</f>
        <v>Water in Schools</v>
      </c>
      <c r="C1" s="202" t="s">
        <v>242</v>
      </c>
      <c r="D1" s="177" t="str">
        <f>+Introduction!$C$7</f>
        <v>Zambia</v>
      </c>
      <c r="E1" s="177"/>
      <c r="F1" s="177"/>
      <c r="G1" s="177"/>
      <c r="H1" s="177"/>
      <c r="I1" s="178"/>
      <c r="J1" s="169"/>
      <c r="K1" s="169"/>
      <c r="L1" s="628" t="str">
        <f>HLOOKUP(Introduction!$G$4,nametranslations,101,FALSE)</f>
        <v>Water in Schools</v>
      </c>
      <c r="M1" s="202">
        <v>2013</v>
      </c>
      <c r="N1" s="177" t="str">
        <f>+Introduction!$C$7</f>
        <v>Zambia</v>
      </c>
      <c r="O1" s="177"/>
      <c r="P1" s="177"/>
      <c r="Q1" s="177"/>
      <c r="R1" s="177"/>
      <c r="S1" s="178"/>
      <c r="T1" s="169"/>
      <c r="U1" s="169"/>
      <c r="V1" s="628" t="str">
        <f>HLOOKUP(Introduction!$G$4,nametranslations,101,FALSE)</f>
        <v>Water in Schools</v>
      </c>
      <c r="W1" s="202" t="s">
        <v>243</v>
      </c>
      <c r="X1" s="177" t="str">
        <f>+Introduction!$C$7</f>
        <v>Zambia</v>
      </c>
      <c r="Y1" s="177"/>
      <c r="Z1" s="177"/>
      <c r="AA1" s="177"/>
      <c r="AB1" s="177"/>
      <c r="AC1" s="178"/>
      <c r="AD1" s="169"/>
      <c r="AE1" s="169"/>
      <c r="AF1" s="628" t="str">
        <f>HLOOKUP(Introduction!$G$4,nametranslations,101,FALSE)</f>
        <v>Water in Schools</v>
      </c>
      <c r="AG1" s="202" t="s">
        <v>244</v>
      </c>
      <c r="AH1" s="177" t="str">
        <f>+Introduction!$C$7</f>
        <v>Zambia</v>
      </c>
      <c r="AI1" s="177"/>
      <c r="AJ1" s="177"/>
      <c r="AK1" s="177"/>
      <c r="AL1" s="177"/>
      <c r="AM1" s="178"/>
      <c r="AN1" s="169"/>
      <c r="AO1" s="169"/>
      <c r="AP1" s="628" t="str">
        <f>HLOOKUP(Introduction!$G$4,nametranslations,101,FALSE)</f>
        <v>Water in Schools</v>
      </c>
      <c r="AQ1" s="202" t="s">
        <v>244</v>
      </c>
      <c r="AR1" s="177" t="str">
        <f>+Introduction!$C$7</f>
        <v>Zambia</v>
      </c>
      <c r="AS1" s="177"/>
      <c r="AT1" s="177"/>
      <c r="AU1" s="177"/>
      <c r="AV1" s="177"/>
      <c r="AW1" s="178"/>
      <c r="AX1" s="169"/>
      <c r="AY1" s="169"/>
      <c r="AZ1" s="628" t="str">
        <f>HLOOKUP(Introduction!$G$4,nametranslations,101,FALSE)</f>
        <v>Water in Schools</v>
      </c>
      <c r="BA1" s="202" t="s">
        <v>245</v>
      </c>
      <c r="BB1" s="177" t="str">
        <f>+Introduction!$C$7</f>
        <v>Zambia</v>
      </c>
      <c r="BC1" s="177"/>
      <c r="BD1" s="177"/>
      <c r="BE1" s="177"/>
      <c r="BF1" s="177"/>
      <c r="BG1" s="178"/>
      <c r="BH1" s="169"/>
      <c r="BI1" s="169"/>
      <c r="BJ1" s="628" t="str">
        <f>HLOOKUP(Introduction!$G$4,nametranslations,101,FALSE)</f>
        <v>Water in Schools</v>
      </c>
      <c r="BK1" s="202" t="s">
        <v>245</v>
      </c>
      <c r="BL1" s="177" t="str">
        <f>+Introduction!$C$7</f>
        <v>Zambia</v>
      </c>
      <c r="BM1" s="177"/>
      <c r="BN1" s="177"/>
      <c r="BO1" s="177"/>
      <c r="BP1" s="177"/>
      <c r="BQ1" s="178"/>
      <c r="BR1" s="169"/>
      <c r="BS1" s="169"/>
      <c r="BT1" s="628" t="str">
        <f>HLOOKUP(Introduction!$G$4,nametranslations,101,FALSE)</f>
        <v>Water in Schools</v>
      </c>
      <c r="BU1" s="202" t="s">
        <v>245</v>
      </c>
      <c r="BV1" s="177" t="str">
        <f>+Introduction!$C$7</f>
        <v>Zambia</v>
      </c>
      <c r="BW1" s="177"/>
      <c r="BX1" s="177"/>
      <c r="BY1" s="177"/>
      <c r="BZ1" s="177"/>
      <c r="CA1" s="178"/>
      <c r="CB1" s="169"/>
      <c r="CC1" s="169"/>
      <c r="CD1" s="628" t="str">
        <f>HLOOKUP(Introduction!$G$4,nametranslations,101,FALSE)</f>
        <v>Water in Schools</v>
      </c>
      <c r="CE1" s="202">
        <v>2019</v>
      </c>
      <c r="CF1" s="177" t="str">
        <f>+Introduction!$C$7</f>
        <v>Zambia</v>
      </c>
      <c r="CG1" s="177"/>
      <c r="CH1" s="177"/>
      <c r="CI1" s="177"/>
      <c r="CJ1" s="177"/>
      <c r="CK1" s="178"/>
      <c r="CL1" s="169"/>
      <c r="CM1" s="169"/>
      <c r="CN1" s="628" t="str">
        <f>HLOOKUP(Introduction!$G$4,nametranslations,101,FALSE)</f>
        <v>Water in Schools</v>
      </c>
      <c r="CO1" s="202">
        <v>2020</v>
      </c>
      <c r="CP1" s="177" t="str">
        <f>+Introduction!$C$7</f>
        <v>Zambia</v>
      </c>
      <c r="CQ1" s="177"/>
      <c r="CR1" s="177"/>
      <c r="CS1" s="177"/>
      <c r="CT1" s="177"/>
      <c r="CU1" s="178"/>
      <c r="CV1" s="169"/>
      <c r="CW1" s="169"/>
      <c r="CX1" s="628" t="str">
        <f>HLOOKUP(Introduction!$G$4,nametranslations,101,FALSE)</f>
        <v>Water in Schools</v>
      </c>
      <c r="CY1" s="202">
        <v>2021</v>
      </c>
      <c r="CZ1" s="177" t="str">
        <f>+Introduction!$C$7</f>
        <v>Zambia</v>
      </c>
      <c r="DA1" s="177"/>
      <c r="DB1" s="177"/>
      <c r="DC1" s="177"/>
      <c r="DD1" s="177"/>
      <c r="DE1" s="178"/>
      <c r="DF1" s="169"/>
      <c r="DG1" s="169"/>
      <c r="DH1" s="628" t="str">
        <f>HLOOKUP(Introduction!$G$4,nametranslations,101,FALSE)</f>
        <v>Water in Schools</v>
      </c>
      <c r="DI1" s="202">
        <v>2022</v>
      </c>
      <c r="DJ1" s="177" t="str">
        <f>+Introduction!$C$7</f>
        <v>Zambia</v>
      </c>
      <c r="DK1" s="177"/>
      <c r="DL1" s="177"/>
      <c r="DM1" s="177"/>
      <c r="DN1" s="177"/>
      <c r="DO1" s="178"/>
      <c r="DP1" s="169"/>
      <c r="DQ1" s="169"/>
      <c r="DR1" s="628" t="str">
        <f>HLOOKUP(Introduction!$G$4,nametranslations,101,FALSE)</f>
        <v>Water in Schools</v>
      </c>
      <c r="DS1" s="202">
        <v>2023</v>
      </c>
      <c r="DT1" s="177" t="str">
        <f>+Introduction!$C$7</f>
        <v>Zambia</v>
      </c>
      <c r="DU1" s="177"/>
      <c r="DV1" s="177"/>
      <c r="DW1" s="177"/>
      <c r="DX1" s="177"/>
      <c r="DY1" s="178"/>
      <c r="DZ1" s="169"/>
      <c r="EA1" s="169"/>
      <c r="EB1" s="628" t="str">
        <f>HLOOKUP(Introduction!$G$4,nametranslations,101,FALSE)</f>
        <v>Water in Schools</v>
      </c>
      <c r="EC1" s="202">
        <v>2023</v>
      </c>
      <c r="ED1" s="177" t="str">
        <f>+Introduction!$C$7</f>
        <v>Zambia</v>
      </c>
      <c r="EE1" s="177"/>
      <c r="EF1" s="177"/>
      <c r="EG1" s="177"/>
      <c r="EH1" s="177"/>
      <c r="EI1" s="178"/>
      <c r="EJ1" s="169"/>
      <c r="EK1" s="169"/>
    </row>
    <row r="2" spans="1:292" s="168" customFormat="1" ht="30" customHeight="1" x14ac:dyDescent="0.3">
      <c r="A2" s="369" t="s">
        <v>261</v>
      </c>
      <c r="B2" s="179" t="s">
        <v>235</v>
      </c>
      <c r="C2" s="136" t="s">
        <v>161</v>
      </c>
      <c r="D2" s="136" t="s">
        <v>144</v>
      </c>
      <c r="E2" s="180"/>
      <c r="F2" s="180"/>
      <c r="G2" s="180"/>
      <c r="H2" s="180"/>
      <c r="I2" s="181"/>
      <c r="J2" s="169" t="s">
        <v>246</v>
      </c>
      <c r="K2" s="169"/>
      <c r="L2" s="179" t="s">
        <v>262</v>
      </c>
      <c r="M2" s="136" t="s">
        <v>213</v>
      </c>
      <c r="N2" s="136" t="s">
        <v>263</v>
      </c>
      <c r="O2" s="180"/>
      <c r="P2" s="180"/>
      <c r="Q2" s="180"/>
      <c r="R2" s="180"/>
      <c r="S2" s="181"/>
      <c r="T2" s="169" t="s">
        <v>246</v>
      </c>
      <c r="U2" s="169"/>
      <c r="V2" s="179" t="s">
        <v>236</v>
      </c>
      <c r="W2" s="136" t="s">
        <v>162</v>
      </c>
      <c r="X2" s="136" t="s">
        <v>145</v>
      </c>
      <c r="Y2" s="180"/>
      <c r="Z2" s="180"/>
      <c r="AA2" s="180"/>
      <c r="AB2" s="180"/>
      <c r="AC2" s="181"/>
      <c r="AD2" s="169" t="s">
        <v>246</v>
      </c>
      <c r="AE2" s="169"/>
      <c r="AF2" s="179" t="s">
        <v>237</v>
      </c>
      <c r="AG2" s="136" t="s">
        <v>162</v>
      </c>
      <c r="AH2" s="136" t="s">
        <v>165</v>
      </c>
      <c r="AI2" s="180"/>
      <c r="AJ2" s="180"/>
      <c r="AK2" s="180"/>
      <c r="AL2" s="180"/>
      <c r="AM2" s="181"/>
      <c r="AN2" s="169" t="s">
        <v>246</v>
      </c>
      <c r="AO2" s="169"/>
      <c r="AP2" s="179" t="s">
        <v>238</v>
      </c>
      <c r="AQ2" s="136" t="s">
        <v>161</v>
      </c>
      <c r="AR2" s="136" t="s">
        <v>144</v>
      </c>
      <c r="AS2" s="180"/>
      <c r="AT2" s="180"/>
      <c r="AU2" s="180"/>
      <c r="AV2" s="180"/>
      <c r="AW2" s="181"/>
      <c r="AX2" s="169" t="s">
        <v>246</v>
      </c>
      <c r="AY2" s="169"/>
      <c r="AZ2" s="179" t="s">
        <v>239</v>
      </c>
      <c r="BA2" s="136" t="s">
        <v>161</v>
      </c>
      <c r="BB2" s="136" t="s">
        <v>144</v>
      </c>
      <c r="BC2" s="180"/>
      <c r="BD2" s="180"/>
      <c r="BE2" s="180"/>
      <c r="BF2" s="180"/>
      <c r="BG2" s="181"/>
      <c r="BH2" s="169" t="s">
        <v>246</v>
      </c>
      <c r="BI2" s="169"/>
      <c r="BJ2" s="179" t="s">
        <v>240</v>
      </c>
      <c r="BK2" s="136" t="s">
        <v>162</v>
      </c>
      <c r="BL2" s="136" t="s">
        <v>202</v>
      </c>
      <c r="BM2" s="180"/>
      <c r="BN2" s="180"/>
      <c r="BO2" s="180"/>
      <c r="BP2" s="180"/>
      <c r="BQ2" s="181"/>
      <c r="BR2" s="169" t="s">
        <v>246</v>
      </c>
      <c r="BS2" s="169"/>
      <c r="BT2" s="179" t="s">
        <v>241</v>
      </c>
      <c r="BU2" s="136" t="s">
        <v>213</v>
      </c>
      <c r="BV2" s="136" t="s">
        <v>212</v>
      </c>
      <c r="BW2" s="180"/>
      <c r="BX2" s="180"/>
      <c r="BY2" s="180"/>
      <c r="BZ2" s="180"/>
      <c r="CA2" s="181"/>
      <c r="CB2" s="169" t="s">
        <v>246</v>
      </c>
      <c r="CC2" s="169"/>
      <c r="CD2" s="179" t="s">
        <v>265</v>
      </c>
      <c r="CE2" s="136" t="s">
        <v>162</v>
      </c>
      <c r="CF2" s="136" t="s">
        <v>266</v>
      </c>
      <c r="CG2" s="180"/>
      <c r="CH2" s="180"/>
      <c r="CI2" s="180"/>
      <c r="CJ2" s="180"/>
      <c r="CK2" s="181"/>
      <c r="CL2" s="169" t="s">
        <v>246</v>
      </c>
      <c r="CM2" s="169"/>
      <c r="CN2" s="179" t="s">
        <v>274</v>
      </c>
      <c r="CO2" s="136" t="s">
        <v>162</v>
      </c>
      <c r="CP2" s="136" t="s">
        <v>275</v>
      </c>
      <c r="CQ2" s="180"/>
      <c r="CR2" s="180"/>
      <c r="CS2" s="180"/>
      <c r="CT2" s="180"/>
      <c r="CU2" s="181"/>
      <c r="CV2" s="169" t="s">
        <v>246</v>
      </c>
      <c r="CW2" s="169"/>
      <c r="CX2" s="179" t="s">
        <v>293</v>
      </c>
      <c r="CY2" s="136" t="s">
        <v>162</v>
      </c>
      <c r="CZ2" s="136" t="s">
        <v>294</v>
      </c>
      <c r="DA2" s="180"/>
      <c r="DB2" s="180"/>
      <c r="DC2" s="180"/>
      <c r="DD2" s="180"/>
      <c r="DE2" s="181"/>
      <c r="DF2" s="169" t="s">
        <v>246</v>
      </c>
      <c r="DG2" s="169"/>
      <c r="DH2" s="179" t="s">
        <v>297</v>
      </c>
      <c r="DI2" s="136" t="s">
        <v>162</v>
      </c>
      <c r="DJ2" s="136" t="s">
        <v>298</v>
      </c>
      <c r="DK2" s="180"/>
      <c r="DL2" s="180"/>
      <c r="DM2" s="180"/>
      <c r="DN2" s="180"/>
      <c r="DO2" s="181"/>
      <c r="DP2" s="169" t="s">
        <v>246</v>
      </c>
      <c r="DQ2" s="169"/>
      <c r="DR2" s="179" t="s">
        <v>299</v>
      </c>
      <c r="DS2" s="136" t="s">
        <v>162</v>
      </c>
      <c r="DT2" s="136" t="s">
        <v>300</v>
      </c>
      <c r="DU2" s="180"/>
      <c r="DV2" s="180"/>
      <c r="DW2" s="180"/>
      <c r="DX2" s="180"/>
      <c r="DY2" s="181"/>
      <c r="DZ2" s="169" t="s">
        <v>246</v>
      </c>
      <c r="EA2" s="169"/>
      <c r="EB2" s="179" t="s">
        <v>277</v>
      </c>
      <c r="EC2" s="136" t="s">
        <v>213</v>
      </c>
      <c r="ED2" s="136" t="s">
        <v>302</v>
      </c>
      <c r="EE2" s="180"/>
      <c r="EF2" s="180"/>
      <c r="EG2" s="180"/>
      <c r="EH2" s="180"/>
      <c r="EI2" s="181"/>
      <c r="EJ2" s="169" t="s">
        <v>246</v>
      </c>
      <c r="EK2" s="169"/>
    </row>
    <row r="3" spans="1:292" s="144" customFormat="1" ht="18" customHeight="1" x14ac:dyDescent="0.3">
      <c r="A3" s="369"/>
      <c r="B3" s="137" t="str">
        <f>HLOOKUP(Introduction!$G$4,nametranslations,152,FALSE)</f>
        <v>Definition</v>
      </c>
      <c r="C3" s="138" t="str">
        <f>HLOOKUP(Introduction!$G$4,nametranslations,102,FALSE)</f>
        <v>Estimates (%)</v>
      </c>
      <c r="D3" s="139" t="str">
        <f>HLOOKUP(Introduction!$G$4,nametranslations,24,FALSE)</f>
        <v>Total</v>
      </c>
      <c r="E3" s="140" t="str">
        <f>HLOOKUP(Introduction!$G$4,nametranslations,26,FALSE)</f>
        <v>Urban</v>
      </c>
      <c r="F3" s="140" t="str">
        <f>HLOOKUP(Introduction!$G$4,nametranslations,25,FALSE)</f>
        <v>Rural</v>
      </c>
      <c r="G3" s="140" t="str">
        <f>HLOOKUP(Introduction!$G$4,nametranslations,27,FALSE)</f>
        <v>Pre-primary</v>
      </c>
      <c r="H3" s="140" t="str">
        <f>HLOOKUP(Introduction!$G$4,nametranslations,28,FALSE)</f>
        <v>Primary</v>
      </c>
      <c r="I3" s="141" t="str">
        <f>HLOOKUP(Introduction!$G$4,nametranslations,29,FALSE)</f>
        <v>Secondary</v>
      </c>
      <c r="J3" s="142"/>
      <c r="K3" s="142"/>
      <c r="L3" s="137" t="str">
        <f>HLOOKUP(Introduction!$G$4,nametranslations,152,FALSE)</f>
        <v>Definition</v>
      </c>
      <c r="M3" s="138" t="str">
        <f>HLOOKUP(Introduction!$G$4,nametranslations,102,FALSE)</f>
        <v>Estimates (%)</v>
      </c>
      <c r="N3" s="139" t="str">
        <f>HLOOKUP(Introduction!$G$4,nametranslations,24,FALSE)</f>
        <v>Total</v>
      </c>
      <c r="O3" s="140" t="str">
        <f>HLOOKUP(Introduction!$G$4,nametranslations,26,FALSE)</f>
        <v>Urban</v>
      </c>
      <c r="P3" s="140" t="str">
        <f>HLOOKUP(Introduction!$G$4,nametranslations,25,FALSE)</f>
        <v>Rural</v>
      </c>
      <c r="Q3" s="140" t="str">
        <f>HLOOKUP(Introduction!$G$4,nametranslations,27,FALSE)</f>
        <v>Pre-primary</v>
      </c>
      <c r="R3" s="140" t="str">
        <f>HLOOKUP(Introduction!$G$4,nametranslations,28,FALSE)</f>
        <v>Primary</v>
      </c>
      <c r="S3" s="141" t="str">
        <f>HLOOKUP(Introduction!$G$4,nametranslations,29,FALSE)</f>
        <v>Secondary</v>
      </c>
      <c r="T3" s="142"/>
      <c r="U3" s="142"/>
      <c r="V3" s="137" t="str">
        <f>HLOOKUP(Introduction!$G$4,nametranslations,152,FALSE)</f>
        <v>Definition</v>
      </c>
      <c r="W3" s="138" t="str">
        <f>HLOOKUP(Introduction!$G$4,nametranslations,102,FALSE)</f>
        <v>Estimates (%)</v>
      </c>
      <c r="X3" s="139" t="str">
        <f>HLOOKUP(Introduction!$G$4,nametranslations,24,FALSE)</f>
        <v>Total</v>
      </c>
      <c r="Y3" s="140" t="str">
        <f>HLOOKUP(Introduction!$G$4,nametranslations,26,FALSE)</f>
        <v>Urban</v>
      </c>
      <c r="Z3" s="140" t="str">
        <f>HLOOKUP(Introduction!$G$4,nametranslations,25,FALSE)</f>
        <v>Rural</v>
      </c>
      <c r="AA3" s="140" t="str">
        <f>HLOOKUP(Introduction!$G$4,nametranslations,27,FALSE)</f>
        <v>Pre-primary</v>
      </c>
      <c r="AB3" s="140" t="str">
        <f>HLOOKUP(Introduction!$G$4,nametranslations,28,FALSE)</f>
        <v>Primary</v>
      </c>
      <c r="AC3" s="141" t="str">
        <f>HLOOKUP(Introduction!$G$4,nametranslations,29,FALSE)</f>
        <v>Secondary</v>
      </c>
      <c r="AD3" s="142"/>
      <c r="AE3" s="142"/>
      <c r="AF3" s="137" t="str">
        <f>HLOOKUP(Introduction!$G$4,nametranslations,152,FALSE)</f>
        <v>Definition</v>
      </c>
      <c r="AG3" s="138" t="str">
        <f>HLOOKUP(Introduction!$G$4,nametranslations,102,FALSE)</f>
        <v>Estimates (%)</v>
      </c>
      <c r="AH3" s="139" t="str">
        <f>HLOOKUP(Introduction!$G$4,nametranslations,24,FALSE)</f>
        <v>Total</v>
      </c>
      <c r="AI3" s="140" t="str">
        <f>HLOOKUP(Introduction!$G$4,nametranslations,26,FALSE)</f>
        <v>Urban</v>
      </c>
      <c r="AJ3" s="140" t="str">
        <f>HLOOKUP(Introduction!$G$4,nametranslations,25,FALSE)</f>
        <v>Rural</v>
      </c>
      <c r="AK3" s="140" t="str">
        <f>HLOOKUP(Introduction!$G$4,nametranslations,27,FALSE)</f>
        <v>Pre-primary</v>
      </c>
      <c r="AL3" s="140" t="str">
        <f>HLOOKUP(Introduction!$G$4,nametranslations,28,FALSE)</f>
        <v>Primary</v>
      </c>
      <c r="AM3" s="141" t="str">
        <f>HLOOKUP(Introduction!$G$4,nametranslations,29,FALSE)</f>
        <v>Secondary</v>
      </c>
      <c r="AN3" s="142"/>
      <c r="AO3" s="142"/>
      <c r="AP3" s="137" t="str">
        <f>HLOOKUP(Introduction!$G$4,nametranslations,152,FALSE)</f>
        <v>Definition</v>
      </c>
      <c r="AQ3" s="138" t="str">
        <f>HLOOKUP(Introduction!$G$4,nametranslations,102,FALSE)</f>
        <v>Estimates (%)</v>
      </c>
      <c r="AR3" s="139" t="str">
        <f>HLOOKUP(Introduction!$G$4,nametranslations,24,FALSE)</f>
        <v>Total</v>
      </c>
      <c r="AS3" s="140" t="str">
        <f>HLOOKUP(Introduction!$G$4,nametranslations,26,FALSE)</f>
        <v>Urban</v>
      </c>
      <c r="AT3" s="140" t="str">
        <f>HLOOKUP(Introduction!$G$4,nametranslations,25,FALSE)</f>
        <v>Rural</v>
      </c>
      <c r="AU3" s="140" t="str">
        <f>HLOOKUP(Introduction!$G$4,nametranslations,27,FALSE)</f>
        <v>Pre-primary</v>
      </c>
      <c r="AV3" s="140" t="str">
        <f>HLOOKUP(Introduction!$G$4,nametranslations,28,FALSE)</f>
        <v>Primary</v>
      </c>
      <c r="AW3" s="141" t="str">
        <f>HLOOKUP(Introduction!$G$4,nametranslations,29,FALSE)</f>
        <v>Secondary</v>
      </c>
      <c r="AX3" s="142"/>
      <c r="AY3" s="142"/>
      <c r="AZ3" s="137" t="str">
        <f>HLOOKUP(Introduction!$G$4,nametranslations,152,FALSE)</f>
        <v>Definition</v>
      </c>
      <c r="BA3" s="138" t="str">
        <f>HLOOKUP(Introduction!$G$4,nametranslations,102,FALSE)</f>
        <v>Estimates (%)</v>
      </c>
      <c r="BB3" s="139" t="str">
        <f>HLOOKUP(Introduction!$G$4,nametranslations,24,FALSE)</f>
        <v>Total</v>
      </c>
      <c r="BC3" s="140" t="str">
        <f>HLOOKUP(Introduction!$G$4,nametranslations,26,FALSE)</f>
        <v>Urban</v>
      </c>
      <c r="BD3" s="140" t="str">
        <f>HLOOKUP(Introduction!$G$4,nametranslations,25,FALSE)</f>
        <v>Rural</v>
      </c>
      <c r="BE3" s="140" t="str">
        <f>HLOOKUP(Introduction!$G$4,nametranslations,27,FALSE)</f>
        <v>Pre-primary</v>
      </c>
      <c r="BF3" s="140" t="str">
        <f>HLOOKUP(Introduction!$G$4,nametranslations,28,FALSE)</f>
        <v>Primary</v>
      </c>
      <c r="BG3" s="141" t="str">
        <f>HLOOKUP(Introduction!$G$4,nametranslations,29,FALSE)</f>
        <v>Secondary</v>
      </c>
      <c r="BH3" s="142"/>
      <c r="BI3" s="142"/>
      <c r="BJ3" s="137" t="str">
        <f>HLOOKUP(Introduction!$G$4,nametranslations,152,FALSE)</f>
        <v>Definition</v>
      </c>
      <c r="BK3" s="138" t="str">
        <f>HLOOKUP(Introduction!$G$4,nametranslations,102,FALSE)</f>
        <v>Estimates (%)</v>
      </c>
      <c r="BL3" s="139" t="str">
        <f>HLOOKUP(Introduction!$G$4,nametranslations,24,FALSE)</f>
        <v>Total</v>
      </c>
      <c r="BM3" s="140" t="str">
        <f>HLOOKUP(Introduction!$G$4,nametranslations,26,FALSE)</f>
        <v>Urban</v>
      </c>
      <c r="BN3" s="140" t="str">
        <f>HLOOKUP(Introduction!$G$4,nametranslations,25,FALSE)</f>
        <v>Rural</v>
      </c>
      <c r="BO3" s="140" t="str">
        <f>HLOOKUP(Introduction!$G$4,nametranslations,27,FALSE)</f>
        <v>Pre-primary</v>
      </c>
      <c r="BP3" s="140" t="str">
        <f>HLOOKUP(Introduction!$G$4,nametranslations,28,FALSE)</f>
        <v>Primary</v>
      </c>
      <c r="BQ3" s="141" t="str">
        <f>HLOOKUP(Introduction!$G$4,nametranslations,29,FALSE)</f>
        <v>Secondary</v>
      </c>
      <c r="BR3" s="142"/>
      <c r="BS3" s="142"/>
      <c r="BT3" s="137" t="str">
        <f>HLOOKUP(Introduction!$G$4,nametranslations,152,FALSE)</f>
        <v>Definition</v>
      </c>
      <c r="BU3" s="138" t="str">
        <f>HLOOKUP(Introduction!$G$4,nametranslations,102,FALSE)</f>
        <v>Estimates (%)</v>
      </c>
      <c r="BV3" s="139" t="str">
        <f>HLOOKUP(Introduction!$G$4,nametranslations,24,FALSE)</f>
        <v>Total</v>
      </c>
      <c r="BW3" s="140" t="str">
        <f>HLOOKUP(Introduction!$G$4,nametranslations,26,FALSE)</f>
        <v>Urban</v>
      </c>
      <c r="BX3" s="140" t="str">
        <f>HLOOKUP(Introduction!$G$4,nametranslations,25,FALSE)</f>
        <v>Rural</v>
      </c>
      <c r="BY3" s="140" t="str">
        <f>HLOOKUP(Introduction!$G$4,nametranslations,27,FALSE)</f>
        <v>Pre-primary</v>
      </c>
      <c r="BZ3" s="140" t="str">
        <f>HLOOKUP(Introduction!$G$4,nametranslations,28,FALSE)</f>
        <v>Primary</v>
      </c>
      <c r="CA3" s="141" t="str">
        <f>HLOOKUP(Introduction!$G$4,nametranslations,29,FALSE)</f>
        <v>Secondary</v>
      </c>
      <c r="CB3" s="142"/>
      <c r="CC3" s="142"/>
      <c r="CD3" s="137" t="str">
        <f>HLOOKUP(Introduction!$G$4,nametranslations,152,FALSE)</f>
        <v>Definition</v>
      </c>
      <c r="CE3" s="138" t="str">
        <f>HLOOKUP(Introduction!$G$4,nametranslations,102,FALSE)</f>
        <v>Estimates (%)</v>
      </c>
      <c r="CF3" s="139" t="str">
        <f>HLOOKUP(Introduction!$G$4,nametranslations,24,FALSE)</f>
        <v>Total</v>
      </c>
      <c r="CG3" s="140" t="str">
        <f>HLOOKUP(Introduction!$G$4,nametranslations,26,FALSE)</f>
        <v>Urban</v>
      </c>
      <c r="CH3" s="140" t="str">
        <f>HLOOKUP(Introduction!$G$4,nametranslations,25,FALSE)</f>
        <v>Rural</v>
      </c>
      <c r="CI3" s="140" t="str">
        <f>HLOOKUP(Introduction!$G$4,nametranslations,27,FALSE)</f>
        <v>Pre-primary</v>
      </c>
      <c r="CJ3" s="140" t="str">
        <f>HLOOKUP(Introduction!$G$4,nametranslations,28,FALSE)</f>
        <v>Primary</v>
      </c>
      <c r="CK3" s="141" t="str">
        <f>HLOOKUP(Introduction!$G$4,nametranslations,29,FALSE)</f>
        <v>Secondary</v>
      </c>
      <c r="CL3" s="142"/>
      <c r="CM3" s="142"/>
      <c r="CN3" s="137" t="str">
        <f>HLOOKUP(Introduction!$G$4,nametranslations,152,FALSE)</f>
        <v>Definition</v>
      </c>
      <c r="CO3" s="138" t="str">
        <f>HLOOKUP(Introduction!$G$4,nametranslations,102,FALSE)</f>
        <v>Estimates (%)</v>
      </c>
      <c r="CP3" s="139" t="str">
        <f>HLOOKUP(Introduction!$G$4,nametranslations,24,FALSE)</f>
        <v>Total</v>
      </c>
      <c r="CQ3" s="140" t="str">
        <f>HLOOKUP(Introduction!$G$4,nametranslations,26,FALSE)</f>
        <v>Urban</v>
      </c>
      <c r="CR3" s="140" t="str">
        <f>HLOOKUP(Introduction!$G$4,nametranslations,25,FALSE)</f>
        <v>Rural</v>
      </c>
      <c r="CS3" s="140" t="str">
        <f>HLOOKUP(Introduction!$G$4,nametranslations,27,FALSE)</f>
        <v>Pre-primary</v>
      </c>
      <c r="CT3" s="140" t="str">
        <f>HLOOKUP(Introduction!$G$4,nametranslations,28,FALSE)</f>
        <v>Primary</v>
      </c>
      <c r="CU3" s="141" t="str">
        <f>HLOOKUP(Introduction!$G$4,nametranslations,29,FALSE)</f>
        <v>Secondary</v>
      </c>
      <c r="CV3" s="142"/>
      <c r="CW3" s="142"/>
      <c r="CX3" s="137" t="str">
        <f>HLOOKUP(Introduction!$G$4,nametranslations,152,FALSE)</f>
        <v>Definition</v>
      </c>
      <c r="CY3" s="138" t="str">
        <f>HLOOKUP(Introduction!$G$4,nametranslations,102,FALSE)</f>
        <v>Estimates (%)</v>
      </c>
      <c r="CZ3" s="139" t="str">
        <f>HLOOKUP(Introduction!$G$4,nametranslations,24,FALSE)</f>
        <v>Total</v>
      </c>
      <c r="DA3" s="140" t="str">
        <f>HLOOKUP(Introduction!$G$4,nametranslations,26,FALSE)</f>
        <v>Urban</v>
      </c>
      <c r="DB3" s="140" t="str">
        <f>HLOOKUP(Introduction!$G$4,nametranslations,25,FALSE)</f>
        <v>Rural</v>
      </c>
      <c r="DC3" s="140" t="str">
        <f>HLOOKUP(Introduction!$G$4,nametranslations,27,FALSE)</f>
        <v>Pre-primary</v>
      </c>
      <c r="DD3" s="140" t="str">
        <f>HLOOKUP(Introduction!$G$4,nametranslations,28,FALSE)</f>
        <v>Primary</v>
      </c>
      <c r="DE3" s="141" t="str">
        <f>HLOOKUP(Introduction!$G$4,nametranslations,29,FALSE)</f>
        <v>Secondary</v>
      </c>
      <c r="DF3" s="142"/>
      <c r="DG3" s="142"/>
      <c r="DH3" s="137" t="str">
        <f>HLOOKUP(Introduction!$G$4,nametranslations,152,FALSE)</f>
        <v>Definition</v>
      </c>
      <c r="DI3" s="138" t="str">
        <f>HLOOKUP(Introduction!$G$4,nametranslations,102,FALSE)</f>
        <v>Estimates (%)</v>
      </c>
      <c r="DJ3" s="139" t="str">
        <f>HLOOKUP(Introduction!$G$4,nametranslations,24,FALSE)</f>
        <v>Total</v>
      </c>
      <c r="DK3" s="140" t="str">
        <f>HLOOKUP(Introduction!$G$4,nametranslations,26,FALSE)</f>
        <v>Urban</v>
      </c>
      <c r="DL3" s="140" t="str">
        <f>HLOOKUP(Introduction!$G$4,nametranslations,25,FALSE)</f>
        <v>Rural</v>
      </c>
      <c r="DM3" s="140" t="str">
        <f>HLOOKUP(Introduction!$G$4,nametranslations,27,FALSE)</f>
        <v>Pre-primary</v>
      </c>
      <c r="DN3" s="140" t="str">
        <f>HLOOKUP(Introduction!$G$4,nametranslations,28,FALSE)</f>
        <v>Primary</v>
      </c>
      <c r="DO3" s="141" t="str">
        <f>HLOOKUP(Introduction!$G$4,nametranslations,29,FALSE)</f>
        <v>Secondary</v>
      </c>
      <c r="DP3" s="142"/>
      <c r="DQ3" s="142"/>
      <c r="DR3" s="137" t="str">
        <f>HLOOKUP(Introduction!$G$4,nametranslations,152,FALSE)</f>
        <v>Definition</v>
      </c>
      <c r="DS3" s="138" t="str">
        <f>HLOOKUP(Introduction!$G$4,nametranslations,102,FALSE)</f>
        <v>Estimates (%)</v>
      </c>
      <c r="DT3" s="139" t="str">
        <f>HLOOKUP(Introduction!$G$4,nametranslations,24,FALSE)</f>
        <v>Total</v>
      </c>
      <c r="DU3" s="140" t="str">
        <f>HLOOKUP(Introduction!$G$4,nametranslations,26,FALSE)</f>
        <v>Urban</v>
      </c>
      <c r="DV3" s="140" t="str">
        <f>HLOOKUP(Introduction!$G$4,nametranslations,25,FALSE)</f>
        <v>Rural</v>
      </c>
      <c r="DW3" s="140" t="str">
        <f>HLOOKUP(Introduction!$G$4,nametranslations,27,FALSE)</f>
        <v>Pre-primary</v>
      </c>
      <c r="DX3" s="140" t="str">
        <f>HLOOKUP(Introduction!$G$4,nametranslations,28,FALSE)</f>
        <v>Primary</v>
      </c>
      <c r="DY3" s="141" t="str">
        <f>HLOOKUP(Introduction!$G$4,nametranslations,29,FALSE)</f>
        <v>Secondary</v>
      </c>
      <c r="DZ3" s="142"/>
      <c r="EA3" s="142"/>
      <c r="EB3" s="137" t="str">
        <f>HLOOKUP(Introduction!$G$4,nametranslations,152,FALSE)</f>
        <v>Definition</v>
      </c>
      <c r="EC3" s="138" t="str">
        <f>HLOOKUP(Introduction!$G$4,nametranslations,102,FALSE)</f>
        <v>Estimates (%)</v>
      </c>
      <c r="ED3" s="139" t="str">
        <f>HLOOKUP(Introduction!$G$4,nametranslations,24,FALSE)</f>
        <v>Total</v>
      </c>
      <c r="EE3" s="140" t="str">
        <f>HLOOKUP(Introduction!$G$4,nametranslations,26,FALSE)</f>
        <v>Urban</v>
      </c>
      <c r="EF3" s="140" t="str">
        <f>HLOOKUP(Introduction!$G$4,nametranslations,25,FALSE)</f>
        <v>Rural</v>
      </c>
      <c r="EG3" s="140" t="str">
        <f>HLOOKUP(Introduction!$G$4,nametranslations,27,FALSE)</f>
        <v>Pre-primary</v>
      </c>
      <c r="EH3" s="140" t="str">
        <f>HLOOKUP(Introduction!$G$4,nametranslations,28,FALSE)</f>
        <v>Primary</v>
      </c>
      <c r="EI3" s="141" t="str">
        <f>HLOOKUP(Introduction!$G$4,nametranslations,29,FALSE)</f>
        <v>Secondary</v>
      </c>
      <c r="EJ3" s="142"/>
      <c r="EK3" s="142"/>
      <c r="EL3" s="143"/>
      <c r="EV3" s="143"/>
      <c r="FF3" s="143"/>
      <c r="FP3" s="143"/>
      <c r="FZ3" s="143"/>
      <c r="GJ3" s="143"/>
      <c r="GT3" s="143"/>
      <c r="HD3" s="143"/>
      <c r="HN3" s="143"/>
      <c r="HX3" s="143"/>
      <c r="IH3" s="143"/>
      <c r="IR3" s="143"/>
      <c r="JB3" s="143"/>
      <c r="JL3" s="143"/>
      <c r="JV3" s="143"/>
      <c r="KF3" s="143"/>
    </row>
    <row r="4" spans="1:292" s="2" customFormat="1" x14ac:dyDescent="0.3">
      <c r="A4" s="659" t="str">
        <f>IF(ISBLANK('Data Summary'!A6),"",'Data Summary'!A6)</f>
        <v>ZMB_2012_UIS</v>
      </c>
      <c r="B4" s="70"/>
      <c r="C4" s="31"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1"/>
      <c r="K4" s="21"/>
      <c r="L4" s="70"/>
      <c r="M4" s="31" t="str">
        <f>HLOOKUP(Introduction!$G$4,nametranslations,103,FALSE)</f>
        <v>No water source</v>
      </c>
      <c r="N4" s="7" t="str">
        <f>IF(COUNTA(N13)=0,"",N13)</f>
        <v/>
      </c>
      <c r="O4" s="7" t="str">
        <f t="shared" ref="O4:S4" si="1">IF(COUNTA(O13)=0,"",O13)</f>
        <v/>
      </c>
      <c r="P4" s="7" t="str">
        <f t="shared" si="1"/>
        <v/>
      </c>
      <c r="Q4" s="7" t="str">
        <f t="shared" si="1"/>
        <v/>
      </c>
      <c r="R4" s="7">
        <f t="shared" si="1"/>
        <v>16.200000000000003</v>
      </c>
      <c r="S4" s="26" t="str">
        <f t="shared" si="1"/>
        <v/>
      </c>
      <c r="T4" s="21"/>
      <c r="U4" s="21"/>
      <c r="V4" s="70"/>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70"/>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70"/>
      <c r="AQ4" s="31"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6" t="str">
        <f t="shared" si="4"/>
        <v/>
      </c>
      <c r="AX4" s="21"/>
      <c r="AY4" s="21"/>
      <c r="AZ4" s="70"/>
      <c r="BA4" s="31" t="str">
        <f>HLOOKUP(Introduction!$G$4,nametranslations,103,FALSE)</f>
        <v>No water source</v>
      </c>
      <c r="BB4" s="7" t="str">
        <f>IF(COUNTA(BB13)=0,"",BB13)</f>
        <v/>
      </c>
      <c r="BC4" s="7" t="str">
        <f t="shared" ref="BC4:BG4" si="5">IF(COUNTA(BC13)=0,"",BC13)</f>
        <v/>
      </c>
      <c r="BD4" s="7" t="str">
        <f t="shared" si="5"/>
        <v/>
      </c>
      <c r="BE4" s="7" t="str">
        <f t="shared" si="5"/>
        <v/>
      </c>
      <c r="BF4" s="7" t="str">
        <f t="shared" si="5"/>
        <v/>
      </c>
      <c r="BG4" s="26" t="str">
        <f t="shared" si="5"/>
        <v/>
      </c>
      <c r="BH4" s="21"/>
      <c r="BI4" s="21"/>
      <c r="BJ4" s="70"/>
      <c r="BK4" s="114" t="str">
        <f>HLOOKUP(Introduction!$G$4,nametranslations,103,FALSE)</f>
        <v>No water source</v>
      </c>
      <c r="BL4" s="7">
        <f>IF(COUNTA(BL13)=0,"",BL13)</f>
        <v>4.9228583028826636</v>
      </c>
      <c r="BM4" s="7" t="str">
        <f t="shared" ref="BM4:BQ4" si="6">IF(COUNTA(BM13)=0,"",BM13)</f>
        <v/>
      </c>
      <c r="BN4" s="7" t="str">
        <f t="shared" si="6"/>
        <v/>
      </c>
      <c r="BO4" s="7" t="str">
        <f t="shared" si="6"/>
        <v/>
      </c>
      <c r="BP4" s="7">
        <f t="shared" si="6"/>
        <v>5.3149383693316743</v>
      </c>
      <c r="BQ4" s="26">
        <f t="shared" si="6"/>
        <v>1.4866204162537164</v>
      </c>
      <c r="BR4" s="21"/>
      <c r="BS4" s="21"/>
      <c r="BT4" s="70"/>
      <c r="BU4" s="123" t="str">
        <f>HLOOKUP(Introduction!$G$4,nametranslations,103,FALSE)</f>
        <v>No water source</v>
      </c>
      <c r="BV4" s="7" t="str">
        <f t="shared" ref="BV4:CA4" si="7">IF(COUNTA(BV13)=0,"",BV13)</f>
        <v/>
      </c>
      <c r="BW4" s="7" t="str">
        <f t="shared" si="7"/>
        <v/>
      </c>
      <c r="BX4" s="7">
        <f t="shared" si="7"/>
        <v>3</v>
      </c>
      <c r="BY4" s="7" t="str">
        <f t="shared" si="7"/>
        <v/>
      </c>
      <c r="BZ4" s="7" t="str">
        <f t="shared" si="7"/>
        <v/>
      </c>
      <c r="CA4" s="26" t="str">
        <f t="shared" si="7"/>
        <v/>
      </c>
      <c r="CB4" s="21"/>
      <c r="CC4" s="21"/>
      <c r="CD4" s="70"/>
      <c r="CE4" s="114" t="str">
        <f>HLOOKUP(Introduction!$G$4,nametranslations,103,FALSE)</f>
        <v>No water source</v>
      </c>
      <c r="CF4" s="7">
        <f>IF(COUNTA(CF13)=0,"",CF13)</f>
        <v>4.2667928098391679</v>
      </c>
      <c r="CG4" s="7">
        <f t="shared" ref="CG4:CK4" si="8">IF(COUNTA(CG13)=0,"",CG13)</f>
        <v>1.1980531636091352</v>
      </c>
      <c r="CH4" s="7">
        <f t="shared" si="8"/>
        <v>5.3044689201164701</v>
      </c>
      <c r="CI4" s="7" t="str">
        <f t="shared" si="8"/>
        <v/>
      </c>
      <c r="CJ4" s="7">
        <f t="shared" si="8"/>
        <v>4.4279250161603105</v>
      </c>
      <c r="CK4" s="26">
        <f t="shared" si="8"/>
        <v>3.1055900621118013</v>
      </c>
      <c r="CL4" s="21"/>
      <c r="CM4" s="21"/>
      <c r="CN4" s="70"/>
      <c r="CO4" s="114" t="str">
        <f>HLOOKUP(Introduction!$G$4,nametranslations,103,FALSE)</f>
        <v>No water source</v>
      </c>
      <c r="CP4" s="7">
        <f>IF(COUNTA(CP13)=0,"",CP13)</f>
        <v>4.1533020562909657</v>
      </c>
      <c r="CQ4" s="7">
        <f t="shared" ref="CQ4:CU4" si="9">IF(COUNTA(CQ13)=0,"",CQ13)</f>
        <v>0.90191657271702363</v>
      </c>
      <c r="CR4" s="7">
        <f t="shared" si="9"/>
        <v>5.1182946825954554</v>
      </c>
      <c r="CS4" s="7" t="str">
        <f t="shared" si="9"/>
        <v/>
      </c>
      <c r="CT4" s="7">
        <f t="shared" si="9"/>
        <v>4.3099832214765099</v>
      </c>
      <c r="CU4" s="26">
        <f t="shared" si="9"/>
        <v>3.0066145520144318</v>
      </c>
      <c r="CV4" s="21"/>
      <c r="CW4" s="21"/>
      <c r="CX4" s="70"/>
      <c r="CY4" s="114" t="str">
        <f>HLOOKUP(Introduction!$G$4,nametranslations,103,FALSE)</f>
        <v>No water source</v>
      </c>
      <c r="CZ4" s="7">
        <f>IF(COUNTA(CZ13)=0,"",CZ13)</f>
        <v>3.2594963362250486</v>
      </c>
      <c r="DA4" s="7" t="str">
        <f t="shared" ref="DA4:DE4" si="10">IF(COUNTA(DA13)=0,"",DA13)</f>
        <v/>
      </c>
      <c r="DB4" s="7" t="str">
        <f t="shared" si="10"/>
        <v/>
      </c>
      <c r="DC4" s="7" t="str">
        <f t="shared" si="10"/>
        <v/>
      </c>
      <c r="DD4" s="7">
        <f t="shared" si="10"/>
        <v>3.5400763358778629</v>
      </c>
      <c r="DE4" s="26">
        <f t="shared" si="10"/>
        <v>1.1486001435750179</v>
      </c>
      <c r="DF4" s="21"/>
      <c r="DG4" s="21"/>
      <c r="DH4" s="70"/>
      <c r="DI4" s="114" t="str">
        <f>HLOOKUP(Introduction!$G$4,nametranslations,103,FALSE)</f>
        <v>No water source</v>
      </c>
      <c r="DJ4" s="7">
        <f>IF(COUNTA(DJ13)=0,"",DJ13)</f>
        <v>2.8915086824916361</v>
      </c>
      <c r="DK4" s="7" t="str">
        <f t="shared" ref="DK4:DO4" si="11">IF(COUNTA(DK13)=0,"",DK13)</f>
        <v/>
      </c>
      <c r="DL4" s="7" t="str">
        <f t="shared" si="11"/>
        <v/>
      </c>
      <c r="DM4" s="7" t="str">
        <f t="shared" si="11"/>
        <v/>
      </c>
      <c r="DN4" s="7">
        <f t="shared" si="11"/>
        <v>3.2113098024529538</v>
      </c>
      <c r="DO4" s="26">
        <f t="shared" si="11"/>
        <v>1.0678056593699947</v>
      </c>
      <c r="DP4" s="21"/>
      <c r="DQ4" s="21"/>
      <c r="DR4" s="70"/>
      <c r="DS4" s="114" t="str">
        <f>HLOOKUP(Introduction!$G$4,nametranslations,103,FALSE)</f>
        <v>No water source</v>
      </c>
      <c r="DT4" s="7">
        <f>IF(COUNTA(DT13)=0,"",DT13)</f>
        <v>2.9622220512425943</v>
      </c>
      <c r="DU4" s="7" t="str">
        <f t="shared" ref="DU4:DY4" si="12">IF(COUNTA(DU13)=0,"",DU13)</f>
        <v/>
      </c>
      <c r="DV4" s="7" t="str">
        <f t="shared" si="12"/>
        <v/>
      </c>
      <c r="DW4" s="7" t="str">
        <f t="shared" si="12"/>
        <v/>
      </c>
      <c r="DX4" s="7">
        <f t="shared" si="12"/>
        <v>3.0097951914514693</v>
      </c>
      <c r="DY4" s="26">
        <f t="shared" si="12"/>
        <v>2.6598754951895871</v>
      </c>
      <c r="DZ4" s="21"/>
      <c r="EA4" s="21"/>
      <c r="EB4" s="70"/>
      <c r="EC4" s="114" t="str">
        <f>HLOOKUP(Introduction!$G$4,nametranslations,103,FALSE)</f>
        <v>No water source</v>
      </c>
      <c r="ED4" s="7">
        <f>IF(COUNTA(ED13)=0,"",ED13)</f>
        <v>14.810009267840593</v>
      </c>
      <c r="EE4" s="7" t="str">
        <f t="shared" ref="EE4:EI4" si="13">IF(COUNTA(EE13)=0,"",EE13)</f>
        <v/>
      </c>
      <c r="EF4" s="7" t="str">
        <f t="shared" si="13"/>
        <v/>
      </c>
      <c r="EG4" s="7" t="str">
        <f t="shared" si="13"/>
        <v/>
      </c>
      <c r="EH4" s="7" t="str">
        <f t="shared" si="13"/>
        <v/>
      </c>
      <c r="EI4" s="26" t="str">
        <f t="shared" si="13"/>
        <v/>
      </c>
      <c r="EJ4" s="21"/>
      <c r="EK4" s="21"/>
      <c r="EL4" s="78"/>
      <c r="EV4" s="78"/>
      <c r="FF4" s="78"/>
      <c r="FP4" s="78"/>
      <c r="FZ4" s="78"/>
      <c r="GJ4" s="78"/>
      <c r="GT4" s="78"/>
      <c r="HD4" s="78"/>
      <c r="HN4" s="78"/>
      <c r="HX4" s="78"/>
      <c r="IH4" s="78"/>
      <c r="IR4" s="78"/>
      <c r="JB4" s="78"/>
      <c r="JL4" s="78"/>
      <c r="JV4" s="78"/>
      <c r="KF4" s="78"/>
    </row>
    <row r="5" spans="1:292" s="2" customFormat="1" x14ac:dyDescent="0.3">
      <c r="A5" s="659" t="str">
        <f ca="1">IF(ISBLANK('Data Summary'!A7),"",'Data Summary'!A7)</f>
        <v>ZMB_2013_SACMEQ</v>
      </c>
      <c r="B5" s="70"/>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31"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c r="T5" s="21"/>
      <c r="U5" s="21"/>
      <c r="V5" s="70"/>
      <c r="W5" s="12"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0"/>
      <c r="AG5" s="12"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0"/>
      <c r="AQ5" s="31"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c r="AX5" s="21"/>
      <c r="AY5" s="21"/>
      <c r="AZ5" s="70"/>
      <c r="BA5" s="31"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c r="BH5" s="21"/>
      <c r="BI5" s="21"/>
      <c r="BJ5" s="70"/>
      <c r="BK5" s="114" t="str">
        <f>HLOOKUP(Introduction!$G$4,nametranslations,104,FALSE)</f>
        <v>Unimproved</v>
      </c>
      <c r="BL5" s="7">
        <f>IF((COUNTA(BL14:BL25)=0)+(COUNTA(BL13)=0),"",100-BL13-SUMPRODUCT(BK14:BK25,BL14:BL25))</f>
        <v>11.950741271338984</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13.179622007370966</v>
      </c>
      <c r="BQ5" s="26">
        <f>IF((COUNTA(BQ14:BQ25)=0)+(COUNTA(BQ13)=0),"",100-BQ13-SUMPRODUCT(BK14:BK25,BQ14:BQ25))</f>
        <v>3.5243933128489289</v>
      </c>
      <c r="BR5" s="21"/>
      <c r="BS5" s="21"/>
      <c r="BT5" s="70"/>
      <c r="BU5" s="123" t="str">
        <f>HLOOKUP(Introduction!$G$4,nametranslations,104,FALSE)</f>
        <v>Unimproved</v>
      </c>
      <c r="BV5" s="7" t="str">
        <f>IF((COUNTA(BV14:BV25)=0)+(COUNTA(BV13)=0),"",100-BV13-SUMPRODUCT(BU14:BU25,BV14:BV25))</f>
        <v/>
      </c>
      <c r="BW5" s="7" t="str">
        <f>IF((COUNTA(BW14:BW25)=0)+(COUNTA(BW13)=0),"",100-BW13-SUMPRODUCT(BU14:BU25,BW14:BW25))</f>
        <v/>
      </c>
      <c r="BX5" s="7">
        <f>IF((COUNTA(BX14:BX25)=0)+(COUNTA(BX13)=0),"",100-BX13-SUMPRODUCT(BU14:BU25,BX14:BX25))</f>
        <v>13</v>
      </c>
      <c r="BY5" s="7" t="str">
        <f>IF((COUNTA(BY14:BY25)=0)+(COUNTA(BY13)=0),"",100-BY13-SUMPRODUCT(BU14:BU25,BY14:BY25))</f>
        <v/>
      </c>
      <c r="BZ5" s="7" t="str">
        <f>IF((COUNTA(BZ14:BZ25)=0)+(COUNTA(BZ13)=0),"",100-BZ13-SUMPRODUCT(BU14:BU25,BZ14:BZ25))</f>
        <v/>
      </c>
      <c r="CA5" s="26" t="str">
        <f>IF((COUNTA(CA14:CA25)=0)+(COUNTA(CA13)=0),"",100-CA13-SUMPRODUCT(BU14:BU25,CA14:CA25))</f>
        <v/>
      </c>
      <c r="CB5" s="21"/>
      <c r="CC5" s="21"/>
      <c r="CD5" s="70"/>
      <c r="CE5" s="114" t="str">
        <f>HLOOKUP(Introduction!$G$4,nametranslations,104,FALSE)</f>
        <v>Unimproved</v>
      </c>
      <c r="CF5" s="7">
        <f>IF((COUNTA(CF14:CF25)=0)+(COUNTA(CF13)=0),"",100-CF13-SUMPRODUCT(CE14:CE25,CF14:CF25))</f>
        <v>11.409649952696313</v>
      </c>
      <c r="CG5" s="7">
        <f>IF((COUNTA(CG14:CG25)=0)+(COUNTA(CG13)=0),"",100-CG13-SUMPRODUCT(CE14:CE25,CG14:CG25))</f>
        <v>10.033695245226511</v>
      </c>
      <c r="CH5" s="7">
        <f>IF((COUNTA(CH14:CH25)=0)+(COUNTA(CH13)=0),"",100-CH13-SUMPRODUCT(CE14:CE25,CH14:CH25))</f>
        <v>14.53348525129762</v>
      </c>
      <c r="CI5" s="7" t="str">
        <f>IF((COUNTA(CI14:CI25)=0)+(COUNTA(CI13)=0),"",100-CI13-SUMPRODUCT(CE14:CE25,CI14:CI25))</f>
        <v/>
      </c>
      <c r="CJ5" s="7">
        <f>IF((COUNTA(CJ14:CJ25)=0)+(COUNTA(CJ13)=0),"",100-CJ13-SUMPRODUCT(CE14:CE25,CJ14:CJ25))</f>
        <v>12.314156431803482</v>
      </c>
      <c r="CK5" s="26">
        <f>IF((COUNTA(CK14:CK25)=0)+(COUNTA(CK13)=0),"",100-CK13-SUMPRODUCT(CE14:CE25,CK14:CK25))</f>
        <v>4.8913043478260789</v>
      </c>
      <c r="CL5" s="21"/>
      <c r="CM5" s="21"/>
      <c r="CN5" s="70"/>
      <c r="CO5" s="114" t="str">
        <f>HLOOKUP(Introduction!$G$4,nametranslations,104,FALSE)</f>
        <v>Unimproved</v>
      </c>
      <c r="CP5" s="7">
        <f>IF((COUNTA(CP14:CP25)=0)+(COUNTA(CP13)=0),"",100-CP13-SUMPRODUCT(CO14:CO25,CP14:CP25))</f>
        <v>10.971762527989469</v>
      </c>
      <c r="CQ5" s="7">
        <f>IF((COUNTA(CQ14:CQ25)=0)+(COUNTA(CQ13)=0),"",100-CQ13-SUMPRODUCT(CO14:CO25,CQ14:CQ25))</f>
        <v>2.1420518602029404</v>
      </c>
      <c r="CR5" s="7">
        <f>IF((COUNTA(CR14:CR25)=0)+(COUNTA(CR13)=0),"",100-CR13-SUMPRODUCT(CO14:CO25,CR14:CR25))</f>
        <v>13.410634809088776</v>
      </c>
      <c r="CS5" s="7" t="str">
        <f>IF((COUNTA(CS14:CS25)=0)+(COUNTA(CS13)=0),"",100-CS13-SUMPRODUCT(CO14:CO25,CS14:CS25))</f>
        <v/>
      </c>
      <c r="CT5" s="7">
        <f>IF((COUNTA(CT14:CT25)=0)+(COUNTA(CT13)=0),"",100-CT13-SUMPRODUCT(CO14:CO25,CT14:CT25))</f>
        <v>11.986157718120793</v>
      </c>
      <c r="CU5" s="26">
        <f>IF((COUNTA(CU14:CU25)=0)+(COUNTA(CU13)=0),"",100-CU13-SUMPRODUCT(CO14:CO25,CU14:CU25))</f>
        <v>3.5478051713770355</v>
      </c>
      <c r="CV5" s="21"/>
      <c r="CW5" s="21"/>
      <c r="CX5" s="70"/>
      <c r="CY5" s="114" t="str">
        <f>HLOOKUP(Introduction!$G$4,nametranslations,104,FALSE)</f>
        <v>Unimproved</v>
      </c>
      <c r="CZ5" s="7">
        <f>IF((COUNTA(CZ14:CZ25)=0)+(COUNTA(CZ13)=0),"",100-CZ13-SUMPRODUCT(CY14:CY25,CZ14:CZ25))</f>
        <v>17.333445632948695</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19.312977099236647</v>
      </c>
      <c r="DE5" s="26">
        <f>IF((COUNTA(DE14:DE25)=0)+(COUNTA(DE13)=0),"",100-DE13-SUMPRODUCT(CY14:CY25,DE14:DE25))</f>
        <v>2.4407753050969063</v>
      </c>
      <c r="DF5" s="21"/>
      <c r="DG5" s="21"/>
      <c r="DH5" s="70"/>
      <c r="DI5" s="114" t="str">
        <f>HLOOKUP(Introduction!$G$4,nametranslations,104,FALSE)</f>
        <v>Unimproved</v>
      </c>
      <c r="DJ5" s="7">
        <f>IF((COUNTA(DJ14:DJ25)=0)+(COUNTA(DJ13)=0),"",100-DJ13-SUMPRODUCT(DI14:DI25,DJ14:DJ25))</f>
        <v>9.5666719770591016</v>
      </c>
      <c r="DK5" s="7" t="str">
        <f>IF((COUNTA(DK14:DK25)=0)+(COUNTA(DK13)=0),"",100-DK13-SUMPRODUCT(DI14:DI25,DK14:DK25))</f>
        <v/>
      </c>
      <c r="DL5" s="7" t="str">
        <f>IF((COUNTA(DL14:DL25)=0)+(COUNTA(DL13)=0),"",100-DL13-SUMPRODUCT(DI14:DI25,DL14:DL25))</f>
        <v/>
      </c>
      <c r="DM5" s="7" t="str">
        <f>IF((COUNTA(DM14:DM25)=0)+(COUNTA(DM13)=0),"",100-DM13-SUMPRODUCT(DI14:DI25,DM14:DM25))</f>
        <v/>
      </c>
      <c r="DN5" s="7">
        <f>IF((COUNTA(DN14:DN25)=0)+(COUNTA(DN13)=0),"",100-DN13-SUMPRODUCT(DI14:DI25,DN14:DN25))</f>
        <v>8.0891302312517439</v>
      </c>
      <c r="DO5" s="26">
        <f>IF((COUNTA(DO14:DO25)=0)+(COUNTA(DO13)=0),"",100-DO13-SUMPRODUCT(DI14:DI25,DO14:DO25))</f>
        <v>17.99252536038442</v>
      </c>
      <c r="DP5" s="21"/>
      <c r="DQ5" s="21"/>
      <c r="DR5" s="70"/>
      <c r="DS5" s="114" t="str">
        <f>HLOOKUP(Introduction!$G$4,nametranslations,104,FALSE)</f>
        <v>Unimproved</v>
      </c>
      <c r="DT5" s="7">
        <f>IF((COUNTA(DT14:DT25)=0)+(COUNTA(DT13)=0),"",100-DT13-SUMPRODUCT(DS14:DS25,DT14:DT25))</f>
        <v>8.6635377394783575</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9.1095280498664124</v>
      </c>
      <c r="DY5" s="26">
        <f>IF((COUNTA(DY14:DY25)=0)+(COUNTA(DY13)=0),"",100-DY13-SUMPRODUCT(DS14:DS25,DY14:DY25))</f>
        <v>5.8290888511601651</v>
      </c>
      <c r="DZ5" s="21"/>
      <c r="EA5" s="21"/>
      <c r="EB5" s="70"/>
      <c r="EC5" s="114" t="str">
        <f>HLOOKUP(Introduction!$G$4,nametranslations,104,FALSE)</f>
        <v>Unimproved</v>
      </c>
      <c r="ED5" s="7" t="str">
        <f>IF((COUNTA(ED14:ED25)=0)+(COUNTA(ED13)=0),"",100-ED13-SUMPRODUCT(EC14:EC25,ED14:ED25))</f>
        <v/>
      </c>
      <c r="EE5" s="7" t="str">
        <f>IF((COUNTA(EE14:EE25)=0)+(COUNTA(EE13)=0),"",100-EE13-SUMPRODUCT(EC14:EC25,EE14:EE25))</f>
        <v/>
      </c>
      <c r="EF5" s="7" t="str">
        <f>IF((COUNTA(EF14:EF25)=0)+(COUNTA(EF13)=0),"",100-EF13-SUMPRODUCT(EC14:EC25,EF14:EF25))</f>
        <v/>
      </c>
      <c r="EG5" s="7" t="str">
        <f>IF((COUNTA(EG14:EG25)=0)+(COUNTA(EG13)=0),"",100-EG13-SUMPRODUCT(EC14:EC25,EG14:EG25))</f>
        <v/>
      </c>
      <c r="EH5" s="7" t="str">
        <f>IF((COUNTA(EH14:EH25)=0)+(COUNTA(EH13)=0),"",100-EH13-SUMPRODUCT(EC14:EC25,EH14:EH25))</f>
        <v/>
      </c>
      <c r="EI5" s="26" t="str">
        <f>IF((COUNTA(EI14:EI25)=0)+(COUNTA(EI13)=0),"",100-EI13-SUMPRODUCT(EC14:EC25,EI14:EI25))</f>
        <v/>
      </c>
      <c r="EJ5" s="21"/>
      <c r="EK5" s="21"/>
      <c r="EL5" s="78"/>
      <c r="EV5" s="78"/>
      <c r="FF5" s="78"/>
      <c r="FP5" s="78"/>
      <c r="FZ5" s="78"/>
      <c r="GJ5" s="78"/>
      <c r="GT5" s="78"/>
      <c r="HD5" s="78"/>
      <c r="HN5" s="78"/>
      <c r="HX5" s="78"/>
      <c r="IH5" s="78"/>
      <c r="IR5" s="78"/>
      <c r="JB5" s="78"/>
      <c r="JL5" s="78"/>
      <c r="JV5" s="78"/>
      <c r="KF5" s="78"/>
    </row>
    <row r="6" spans="1:292" s="2" customFormat="1" x14ac:dyDescent="0.3">
      <c r="A6" s="659" t="str">
        <f ca="1">IF(ISBLANK('Data Summary'!A8),"",'Data Summary'!A8)</f>
        <v>ZMB_2013_EMIS</v>
      </c>
      <c r="B6" s="70"/>
      <c r="C6" s="31"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f>IF(COUNTA(H14:H25)=0,"",SUMPRODUCT(H14:H25,C14:C25))</f>
        <v>88.6</v>
      </c>
      <c r="I6" s="26">
        <f>IF(COUNTA(I14:I25)=0,"",SUMPRODUCT(I14:I25,C14:C25))</f>
        <v>97.6</v>
      </c>
      <c r="J6" s="21"/>
      <c r="K6" s="21"/>
      <c r="L6" s="70"/>
      <c r="M6" s="31"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0"/>
      <c r="W6" s="12" t="str">
        <f>HLOOKUP(Introduction!$G$4,nametranslations,75,FALSE)</f>
        <v>Improved</v>
      </c>
      <c r="X6" s="7">
        <f>IF(COUNTA(X14:X25)=0,"",SUMPRODUCT(X14:X25,W14:W25))</f>
        <v>90</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0"/>
      <c r="AG6" s="12" t="str">
        <f>HLOOKUP(Introduction!$G$4,nametranslations,75,FALSE)</f>
        <v>Improved</v>
      </c>
      <c r="AH6" s="7">
        <f>IF(COUNTA(AH14:AH25)=0,"",SUMPRODUCT(AH14:AH25,AG14:AG25))</f>
        <v>79</v>
      </c>
      <c r="AI6" s="7" t="str">
        <f>IF(COUNTA(AI14:AI25)=0,"",SUMPRODUCT(AI14:AI25,AG14:AG25))</f>
        <v/>
      </c>
      <c r="AJ6" s="7" t="str">
        <f>IF(COUNTA(AJ14:AJ25)=0,"",SUMPRODUCT(AJ14:AJ25,AG14:AG25))</f>
        <v/>
      </c>
      <c r="AK6" s="7" t="str">
        <f>IF(COUNTA(AK14:AK25)=0,"",SUMPRODUCT(AK14:AK25,AG14:AG25))</f>
        <v/>
      </c>
      <c r="AL6" s="7">
        <f>IF(COUNTA(AL14:AL25)=0,"",SUMPRODUCT(AL14:AL25,AG14:AG25))</f>
        <v>76</v>
      </c>
      <c r="AM6" s="26">
        <f>IF(COUNTA(AM14:AM25)=0,"",SUMPRODUCT(AM14:AM25,AG14:AG25))</f>
        <v>94</v>
      </c>
      <c r="AN6" s="21"/>
      <c r="AO6" s="21"/>
      <c r="AP6" s="70"/>
      <c r="AQ6" s="31"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0"/>
      <c r="BA6" s="31"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0"/>
      <c r="BK6" s="114" t="str">
        <f>HLOOKUP(Introduction!$G$4,nametranslations,75,FALSE)</f>
        <v>Improved</v>
      </c>
      <c r="BL6" s="7">
        <f>IF(COUNTA(BL14:BL25)=0,"",SUMPRODUCT(BL14:BL25,BK14:BK25))</f>
        <v>83.126400425778357</v>
      </c>
      <c r="BM6" s="7" t="str">
        <f>IF(COUNTA(BM14:BM25)=0,"",SUMPRODUCT(BM14:BM25,BK14:BK25))</f>
        <v/>
      </c>
      <c r="BN6" s="7" t="str">
        <f>IF(COUNTA(BN14:BN25)=0,"",SUMPRODUCT(BN14:BN25,BK14:BK25))</f>
        <v/>
      </c>
      <c r="BO6" s="7" t="str">
        <f>IF(COUNTA(BO14:BO25)=0,"",SUMPRODUCT(BO14:BO25,BK14:BK25))</f>
        <v/>
      </c>
      <c r="BP6" s="7">
        <f>IF(COUNTA(BP14:BP25)=0,"",SUMPRODUCT(BP14:BP25,BK14:BK25))</f>
        <v>81.505439623297363</v>
      </c>
      <c r="BQ6" s="26">
        <f>IF(COUNTA(BQ14:BQ25)=0,"",SUMPRODUCT(BQ14:BQ25,BK14:BK25))</f>
        <v>94.988986270897357</v>
      </c>
      <c r="BR6" s="21"/>
      <c r="BS6" s="21"/>
      <c r="BT6" s="70"/>
      <c r="BU6" s="123" t="str">
        <f>HLOOKUP(Introduction!$G$4,nametranslations,75,FALSE)</f>
        <v>Improved</v>
      </c>
      <c r="BV6" s="7" t="str">
        <f>IF(COUNTA(BV14:BV25)=0,"",SUMPRODUCT(BV14:BV25,BU14:BU25))</f>
        <v/>
      </c>
      <c r="BW6" s="7" t="str">
        <f>IF(COUNTA(BW14:BW25)=0,"",SUMPRODUCT(BW14:BW25,BU14:BU25))</f>
        <v/>
      </c>
      <c r="BX6" s="7">
        <f>IF(COUNTA(BX14:BX25)=0,"",SUMPRODUCT(BX14:BX25,BU14:BU25))</f>
        <v>84</v>
      </c>
      <c r="BY6" s="7" t="str">
        <f>IF(COUNTA(BY14:BY25)=0,"",SUMPRODUCT(BY14:BY25,BU14:BU25))</f>
        <v/>
      </c>
      <c r="BZ6" s="7" t="str">
        <f>IF(COUNTA(BZ14:BZ25)=0,"",SUMPRODUCT(BZ14:BZ25,BU14:BU25))</f>
        <v/>
      </c>
      <c r="CA6" s="26" t="str">
        <f>IF(COUNTA(CA14:CA25)=0,"",SUMPRODUCT(CA14:CA25,BU14:BU25))</f>
        <v/>
      </c>
      <c r="CB6" s="21"/>
      <c r="CC6" s="21"/>
      <c r="CD6" s="70"/>
      <c r="CE6" s="114" t="str">
        <f>HLOOKUP(Introduction!$G$4,nametranslations,75,FALSE)</f>
        <v>Improved</v>
      </c>
      <c r="CF6" s="7">
        <f>IF(COUNTA(CF14:CF25)=0,"",SUMPRODUCT(CF14:CF25,CE14:CE25))</f>
        <v>84.323557237464513</v>
      </c>
      <c r="CG6" s="7">
        <f>IF(COUNTA(CG14:CG25)=0,"",SUMPRODUCT(CG14:CG25,CE14:CE25))</f>
        <v>88.768251591164358</v>
      </c>
      <c r="CH6" s="7">
        <f>IF(COUNTA(CH14:CH25)=0,"",SUMPRODUCT(CH14:CH25,CE14:CE25))</f>
        <v>80.162045828585903</v>
      </c>
      <c r="CI6" s="7" t="str">
        <f>IF(COUNTA(CI14:CI25)=0,"",SUMPRODUCT(CI14:CI25,CE14:CE25))</f>
        <v/>
      </c>
      <c r="CJ6" s="7">
        <f>IF(COUNTA(CJ14:CJ25)=0,"",SUMPRODUCT(CJ14:CJ25,CE14:CE25))</f>
        <v>83.257918552036202</v>
      </c>
      <c r="CK6" s="26">
        <f>IF(COUNTA(CK14:CK25)=0,"",SUMPRODUCT(CK14:CK25,CE14:CE25))</f>
        <v>92.00310559006212</v>
      </c>
      <c r="CL6" s="21"/>
      <c r="CM6" s="21"/>
      <c r="CN6" s="70"/>
      <c r="CO6" s="114" t="str">
        <f>HLOOKUP(Introduction!$G$4,nametranslations,75,FALSE)</f>
        <v>Improved</v>
      </c>
      <c r="CP6" s="7">
        <f>IF(COUNTA(CP14:CP25)=0,"",SUMPRODUCT(CP14:CP25,CO14:CO25))</f>
        <v>84.874935415719563</v>
      </c>
      <c r="CQ6" s="7">
        <f>IF(COUNTA(CQ14:CQ25)=0,"",SUMPRODUCT(CQ14:CQ25,CO14:CO25))</f>
        <v>96.956031567080032</v>
      </c>
      <c r="CR6" s="7">
        <f>IF(COUNTA(CR14:CR25)=0,"",SUMPRODUCT(CR14:CR25,CO14:CO25))</f>
        <v>81.471070508315762</v>
      </c>
      <c r="CS6" s="7" t="str">
        <f>IF(COUNTA(CS14:CS25)=0,"",SUMPRODUCT(CS14:CS25,CO14:CO25))</f>
        <v/>
      </c>
      <c r="CT6" s="7">
        <f>IF(COUNTA(CT14:CT25)=0,"",SUMPRODUCT(CT14:CT25,CO14:CO25))</f>
        <v>83.703859060402692</v>
      </c>
      <c r="CU6" s="26">
        <f>IF(COUNTA(CU14:CU25)=0,"",SUMPRODUCT(CU14:CU25,CO14:CO25))</f>
        <v>93.445580276608538</v>
      </c>
      <c r="CV6" s="21"/>
      <c r="CW6" s="21"/>
      <c r="CX6" s="70"/>
      <c r="CY6" s="114" t="str">
        <f>HLOOKUP(Introduction!$G$4,nametranslations,75,FALSE)</f>
        <v>Improved</v>
      </c>
      <c r="CZ6" s="7">
        <f>IF(COUNTA(CZ14:CZ25)=0,"",SUMPRODUCT(CZ14:CZ25,CY14:CY25))</f>
        <v>79.407058030826249</v>
      </c>
      <c r="DA6" s="7" t="str">
        <f>IF(COUNTA(DA14:DA25)=0,"",SUMPRODUCT(DA14:DA25,CY14:CY25))</f>
        <v/>
      </c>
      <c r="DB6" s="7" t="str">
        <f>IF(COUNTA(DB14:DB25)=0,"",SUMPRODUCT(DB14:DB25,CY14:CY25))</f>
        <v/>
      </c>
      <c r="DC6" s="7" t="str">
        <f>IF(COUNTA(DC14:DC25)=0,"",SUMPRODUCT(DC14:DC25,CY14:CY25))</f>
        <v/>
      </c>
      <c r="DD6" s="7">
        <f>IF(COUNTA(DD14:DD25)=0,"",SUMPRODUCT(DD14:DD25,CY14:CY25))</f>
        <v>77.146946564885496</v>
      </c>
      <c r="DE6" s="26">
        <f>IF(COUNTA(DE14:DE25)=0,"",SUMPRODUCT(DE14:DE25,CY14:CY25))</f>
        <v>96.41062455132807</v>
      </c>
      <c r="DF6" s="21"/>
      <c r="DG6" s="21"/>
      <c r="DH6" s="70"/>
      <c r="DI6" s="114" t="str">
        <f>HLOOKUP(Introduction!$G$4,nametranslations,75,FALSE)</f>
        <v>Improved</v>
      </c>
      <c r="DJ6" s="7">
        <f>IF(COUNTA(DJ14:DJ25)=0,"",SUMPRODUCT(DJ14:DJ25,DI14:DI25))</f>
        <v>87.541819340449265</v>
      </c>
      <c r="DK6" s="7" t="str">
        <f>IF(COUNTA(DK14:DK25)=0,"",SUMPRODUCT(DK14:DK25,DI14:DI25))</f>
        <v/>
      </c>
      <c r="DL6" s="7" t="str">
        <f>IF(COUNTA(DL14:DL25)=0,"",SUMPRODUCT(DL14:DL25,DI14:DI25))</f>
        <v/>
      </c>
      <c r="DM6" s="7" t="str">
        <f>IF(COUNTA(DM14:DM25)=0,"",SUMPRODUCT(DM14:DM25,DI14:DI25))</f>
        <v/>
      </c>
      <c r="DN6" s="7">
        <f>IF(COUNTA(DN14:DN25)=0,"",SUMPRODUCT(DN14:DN25,DI14:DI25))</f>
        <v>88.699559966295297</v>
      </c>
      <c r="DO6" s="26">
        <f>IF(COUNTA(DO14:DO25)=0,"",SUMPRODUCT(DO14:DO25,DI14:DI25))</f>
        <v>80.939668980245585</v>
      </c>
      <c r="DP6" s="21"/>
      <c r="DQ6" s="21"/>
      <c r="DR6" s="70"/>
      <c r="DS6" s="114" t="str">
        <f>HLOOKUP(Introduction!$G$4,nametranslations,75,FALSE)</f>
        <v>Improved</v>
      </c>
      <c r="DT6" s="7">
        <f>IF(COUNTA(DT14:DT25)=0,"",SUMPRODUCT(DT14:DT25,DS14:DS25))</f>
        <v>88.374240209279051</v>
      </c>
      <c r="DU6" s="7" t="str">
        <f>IF(COUNTA(DU14:DU25)=0,"",SUMPRODUCT(DU14:DU25,DS14:DS25))</f>
        <v/>
      </c>
      <c r="DV6" s="7" t="str">
        <f>IF(COUNTA(DV14:DV25)=0,"",SUMPRODUCT(DV14:DV25,DS14:DS25))</f>
        <v/>
      </c>
      <c r="DW6" s="7" t="str">
        <f>IF(COUNTA(DW14:DW25)=0,"",SUMPRODUCT(DW14:DW25,DS14:DS25))</f>
        <v/>
      </c>
      <c r="DX6" s="7">
        <f>IF(COUNTA(DX14:DX25)=0,"",SUMPRODUCT(DX14:DX25,DS14:DS25))</f>
        <v>87.880676758682114</v>
      </c>
      <c r="DY6" s="26">
        <f>IF(COUNTA(DY14:DY25)=0,"",SUMPRODUCT(DY14:DY25,DS14:DS25))</f>
        <v>91.511035653650254</v>
      </c>
      <c r="DZ6" s="21"/>
      <c r="EA6" s="21"/>
      <c r="EB6" s="70"/>
      <c r="EC6" s="114" t="str">
        <f>HLOOKUP(Introduction!$G$4,nametranslations,75,FALSE)</f>
        <v>Improved</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78"/>
      <c r="EV6" s="78"/>
      <c r="FF6" s="78"/>
      <c r="FP6" s="78"/>
      <c r="FZ6" s="78"/>
      <c r="GJ6" s="78"/>
      <c r="GT6" s="78"/>
      <c r="HD6" s="78"/>
      <c r="HN6" s="78"/>
      <c r="HX6" s="78"/>
      <c r="IH6" s="78"/>
      <c r="IR6" s="78"/>
      <c r="JB6" s="78"/>
      <c r="JL6" s="78"/>
      <c r="JV6" s="78"/>
      <c r="KF6" s="78"/>
    </row>
    <row r="7" spans="1:292" s="2" customFormat="1" x14ac:dyDescent="0.3">
      <c r="A7" s="659" t="str">
        <f ca="1">IF(ISBLANK('Data Summary'!A9),"",'Data Summary'!A9)</f>
        <v>ZMB_2016_EMIS</v>
      </c>
      <c r="B7" s="70"/>
      <c r="C7" s="57" t="str">
        <f>HLOOKUP(Introduction!$G$4,nametranslations,105,FALSE)</f>
        <v>Available</v>
      </c>
      <c r="D7" s="6"/>
      <c r="E7" s="6"/>
      <c r="F7" s="6"/>
      <c r="G7" s="6"/>
      <c r="H7" s="6"/>
      <c r="I7" s="26"/>
      <c r="J7" s="21"/>
      <c r="K7" s="21"/>
      <c r="L7" s="70"/>
      <c r="M7" s="57" t="str">
        <f>HLOOKUP(Introduction!$G$4,nametranslations,105,FALSE)</f>
        <v>Available</v>
      </c>
      <c r="N7" s="6"/>
      <c r="O7" s="6"/>
      <c r="P7" s="6"/>
      <c r="Q7" s="6"/>
      <c r="R7" s="6"/>
      <c r="S7" s="26"/>
      <c r="T7" s="21"/>
      <c r="U7" s="21"/>
      <c r="V7" s="70"/>
      <c r="W7" s="28" t="str">
        <f>HLOOKUP(Introduction!$G$4,nametranslations,105,FALSE)</f>
        <v>Available</v>
      </c>
      <c r="X7" s="6"/>
      <c r="Y7" s="6"/>
      <c r="Z7" s="6"/>
      <c r="AA7" s="6"/>
      <c r="AB7" s="6"/>
      <c r="AC7" s="26"/>
      <c r="AD7" s="21"/>
      <c r="AE7" s="21"/>
      <c r="AF7" s="70"/>
      <c r="AG7" s="28" t="str">
        <f>HLOOKUP(Introduction!$G$4,nametranslations,105,FALSE)</f>
        <v>Available</v>
      </c>
      <c r="AH7" s="6"/>
      <c r="AI7" s="6"/>
      <c r="AJ7" s="6"/>
      <c r="AK7" s="6"/>
      <c r="AL7" s="6"/>
      <c r="AM7" s="26"/>
      <c r="AN7" s="21"/>
      <c r="AO7" s="21"/>
      <c r="AP7" s="70"/>
      <c r="AQ7" s="57" t="str">
        <f>HLOOKUP(Introduction!$G$4,nametranslations,105,FALSE)</f>
        <v>Available</v>
      </c>
      <c r="AR7" s="6"/>
      <c r="AS7" s="6"/>
      <c r="AT7" s="6"/>
      <c r="AU7" s="6"/>
      <c r="AV7" s="6"/>
      <c r="AW7" s="26"/>
      <c r="AX7" s="21"/>
      <c r="AY7" s="21"/>
      <c r="AZ7" s="70"/>
      <c r="BA7" s="57" t="str">
        <f>HLOOKUP(Introduction!$G$4,nametranslations,105,FALSE)</f>
        <v>Available</v>
      </c>
      <c r="BB7" s="6"/>
      <c r="BC7" s="6"/>
      <c r="BD7" s="6"/>
      <c r="BE7" s="6"/>
      <c r="BF7" s="6"/>
      <c r="BG7" s="26"/>
      <c r="BH7" s="21"/>
      <c r="BI7" s="21"/>
      <c r="BJ7" s="70"/>
      <c r="BK7" s="115" t="str">
        <f>HLOOKUP(Introduction!$G$4,nametranslations,105,FALSE)</f>
        <v>Available</v>
      </c>
      <c r="BL7" s="6"/>
      <c r="BM7" s="6"/>
      <c r="BN7" s="6"/>
      <c r="BO7" s="6"/>
      <c r="BP7" s="6"/>
      <c r="BQ7" s="26"/>
      <c r="BR7" s="21"/>
      <c r="BS7" s="21"/>
      <c r="BT7" s="70"/>
      <c r="BU7" s="124" t="str">
        <f>HLOOKUP(Introduction!$G$4,nametranslations,105,FALSE)</f>
        <v>Available</v>
      </c>
      <c r="BV7" s="6"/>
      <c r="BW7" s="6"/>
      <c r="BX7" s="6">
        <v>85.714290000000005</v>
      </c>
      <c r="BY7" s="6"/>
      <c r="BZ7" s="6"/>
      <c r="CA7" s="26"/>
      <c r="CB7" s="21"/>
      <c r="CC7" s="21"/>
      <c r="CD7" s="70"/>
      <c r="CE7" s="115" t="str">
        <f>HLOOKUP(Introduction!$G$4,nametranslations,105,FALSE)</f>
        <v>Available</v>
      </c>
      <c r="CF7" s="6"/>
      <c r="CG7" s="6"/>
      <c r="CH7" s="6"/>
      <c r="CI7" s="6"/>
      <c r="CJ7" s="6"/>
      <c r="CK7" s="26"/>
      <c r="CL7" s="21"/>
      <c r="CM7" s="21"/>
      <c r="CN7" s="70"/>
      <c r="CO7" s="115" t="str">
        <f>HLOOKUP(Introduction!$G$4,nametranslations,105,FALSE)</f>
        <v>Available</v>
      </c>
      <c r="CP7" s="6"/>
      <c r="CQ7" s="6"/>
      <c r="CR7" s="6"/>
      <c r="CS7" s="6"/>
      <c r="CT7" s="6"/>
      <c r="CU7" s="26"/>
      <c r="CV7" s="21"/>
      <c r="CW7" s="21"/>
      <c r="CX7" s="70"/>
      <c r="CY7" s="115" t="str">
        <f>HLOOKUP(Introduction!$G$4,nametranslations,105,FALSE)</f>
        <v>Available</v>
      </c>
      <c r="CZ7" s="6"/>
      <c r="DA7" s="6"/>
      <c r="DB7" s="6"/>
      <c r="DC7" s="6"/>
      <c r="DD7" s="6"/>
      <c r="DE7" s="26"/>
      <c r="DF7" s="21"/>
      <c r="DG7" s="21"/>
      <c r="DH7" s="70"/>
      <c r="DI7" s="115" t="str">
        <f>HLOOKUP(Introduction!$G$4,nametranslations,105,FALSE)</f>
        <v>Available</v>
      </c>
      <c r="DJ7" s="6"/>
      <c r="DK7" s="6"/>
      <c r="DL7" s="6"/>
      <c r="DM7" s="6"/>
      <c r="DN7" s="6"/>
      <c r="DO7" s="26"/>
      <c r="DP7" s="21"/>
      <c r="DQ7" s="21"/>
      <c r="DR7" s="70"/>
      <c r="DS7" s="115" t="str">
        <f>HLOOKUP(Introduction!$G$4,nametranslations,105,FALSE)</f>
        <v>Available</v>
      </c>
      <c r="DT7" s="6"/>
      <c r="DU7" s="6"/>
      <c r="DV7" s="6"/>
      <c r="DW7" s="6"/>
      <c r="DX7" s="6"/>
      <c r="DY7" s="26"/>
      <c r="DZ7" s="21"/>
      <c r="EA7" s="21"/>
      <c r="EB7" s="70"/>
      <c r="EC7" s="115" t="str">
        <f>HLOOKUP(Introduction!$G$4,nametranslations,105,FALSE)</f>
        <v>Available</v>
      </c>
      <c r="ED7" s="6"/>
      <c r="EE7" s="6"/>
      <c r="EF7" s="6"/>
      <c r="EG7" s="6"/>
      <c r="EH7" s="6"/>
      <c r="EI7" s="26"/>
      <c r="EJ7" s="21"/>
      <c r="EK7" s="21"/>
      <c r="EL7" s="78"/>
      <c r="EV7" s="78"/>
      <c r="FF7" s="78"/>
      <c r="FP7" s="78"/>
      <c r="FZ7" s="78"/>
      <c r="GJ7" s="78"/>
      <c r="GT7" s="78"/>
      <c r="HD7" s="78"/>
      <c r="HN7" s="78"/>
      <c r="HX7" s="78"/>
      <c r="IH7" s="78"/>
      <c r="IR7" s="78"/>
      <c r="JB7" s="78"/>
      <c r="JL7" s="78"/>
      <c r="JV7" s="78"/>
      <c r="KF7" s="78"/>
    </row>
    <row r="8" spans="1:292" s="2" customFormat="1" ht="15.6" customHeight="1" x14ac:dyDescent="0.3">
      <c r="A8" s="659" t="str">
        <f ca="1">IF(ISBLANK('Data Summary'!A10),"",'Data Summary'!A10)</f>
        <v>ZMB_2016_UIS</v>
      </c>
      <c r="B8" s="70"/>
      <c r="C8" s="57" t="str">
        <f>HLOOKUP(Introduction!$G$4,nametranslations,106,FALSE)</f>
        <v>On premises</v>
      </c>
      <c r="D8" s="58"/>
      <c r="E8" s="7"/>
      <c r="F8" s="7"/>
      <c r="G8" s="7"/>
      <c r="H8" s="7"/>
      <c r="I8" s="26"/>
      <c r="J8" s="21"/>
      <c r="K8" s="21"/>
      <c r="L8" s="70"/>
      <c r="M8" s="57" t="str">
        <f>HLOOKUP(Introduction!$G$4,nametranslations,106,FALSE)</f>
        <v>On premises</v>
      </c>
      <c r="N8" s="58"/>
      <c r="O8" s="7"/>
      <c r="P8" s="7"/>
      <c r="Q8" s="7"/>
      <c r="R8" s="7"/>
      <c r="S8" s="26"/>
      <c r="T8" s="21"/>
      <c r="U8" s="21"/>
      <c r="V8" s="70"/>
      <c r="W8" s="28" t="str">
        <f>HLOOKUP(Introduction!$G$4,nametranslations,106,FALSE)</f>
        <v>On premises</v>
      </c>
      <c r="X8" s="7"/>
      <c r="Y8" s="7"/>
      <c r="Z8" s="7"/>
      <c r="AA8" s="7"/>
      <c r="AB8" s="7"/>
      <c r="AC8" s="26"/>
      <c r="AD8" s="21"/>
      <c r="AE8" s="21"/>
      <c r="AF8" s="70"/>
      <c r="AG8" s="28" t="str">
        <f>HLOOKUP(Introduction!$G$4,nametranslations,106,FALSE)</f>
        <v>On premises</v>
      </c>
      <c r="AH8" s="7"/>
      <c r="AI8" s="7"/>
      <c r="AJ8" s="7"/>
      <c r="AK8" s="7"/>
      <c r="AL8" s="7"/>
      <c r="AM8" s="26"/>
      <c r="AN8" s="21"/>
      <c r="AO8" s="21"/>
      <c r="AP8" s="70"/>
      <c r="AQ8" s="57" t="str">
        <f>HLOOKUP(Introduction!$G$4,nametranslations,106,FALSE)</f>
        <v>On premises</v>
      </c>
      <c r="AR8" s="58"/>
      <c r="AS8" s="7"/>
      <c r="AT8" s="7"/>
      <c r="AU8" s="7"/>
      <c r="AV8" s="7"/>
      <c r="AW8" s="26"/>
      <c r="AX8" s="21"/>
      <c r="AY8" s="21"/>
      <c r="AZ8" s="70"/>
      <c r="BA8" s="57" t="str">
        <f>HLOOKUP(Introduction!$G$4,nametranslations,106,FALSE)</f>
        <v>On premises</v>
      </c>
      <c r="BB8" s="58"/>
      <c r="BC8" s="7"/>
      <c r="BD8" s="7"/>
      <c r="BE8" s="7"/>
      <c r="BF8" s="7"/>
      <c r="BG8" s="26"/>
      <c r="BH8" s="21"/>
      <c r="BI8" s="21"/>
      <c r="BJ8" s="70"/>
      <c r="BK8" s="115" t="str">
        <f>HLOOKUP(Introduction!$G$4,nametranslations,106,FALSE)</f>
        <v>On premises</v>
      </c>
      <c r="BL8" s="58"/>
      <c r="BM8" s="7"/>
      <c r="BN8" s="7"/>
      <c r="BO8" s="7"/>
      <c r="BP8" s="7"/>
      <c r="BQ8" s="26"/>
      <c r="BR8" s="21"/>
      <c r="BS8" s="21"/>
      <c r="BT8" s="70"/>
      <c r="BU8" s="124" t="str">
        <f>HLOOKUP(Introduction!$G$4,nametranslations,106,FALSE)</f>
        <v>On premises</v>
      </c>
      <c r="BV8" s="7"/>
      <c r="BW8" s="7"/>
      <c r="BX8" s="7">
        <v>85</v>
      </c>
      <c r="BY8" s="7"/>
      <c r="BZ8" s="7"/>
      <c r="CA8" s="26"/>
      <c r="CB8" s="21"/>
      <c r="CC8" s="21"/>
      <c r="CD8" s="70"/>
      <c r="CE8" s="115" t="str">
        <f>HLOOKUP(Introduction!$G$4,nametranslations,106,FALSE)</f>
        <v>On premises</v>
      </c>
      <c r="CF8" s="58"/>
      <c r="CG8" s="7"/>
      <c r="CH8" s="7"/>
      <c r="CI8" s="7"/>
      <c r="CJ8" s="7"/>
      <c r="CK8" s="26"/>
      <c r="CL8" s="21"/>
      <c r="CM8" s="21"/>
      <c r="CN8" s="70"/>
      <c r="CO8" s="115" t="str">
        <f>HLOOKUP(Introduction!$G$4,nametranslations,106,FALSE)</f>
        <v>On premises</v>
      </c>
      <c r="CP8" s="58"/>
      <c r="CQ8" s="7"/>
      <c r="CR8" s="7"/>
      <c r="CS8" s="7"/>
      <c r="CT8" s="7"/>
      <c r="CU8" s="26"/>
      <c r="CV8" s="21"/>
      <c r="CW8" s="21"/>
      <c r="CX8" s="70"/>
      <c r="CY8" s="115" t="str">
        <f>HLOOKUP(Introduction!$G$4,nametranslations,106,FALSE)</f>
        <v>On premises</v>
      </c>
      <c r="CZ8" s="58"/>
      <c r="DA8" s="7"/>
      <c r="DB8" s="7"/>
      <c r="DC8" s="7"/>
      <c r="DD8" s="7"/>
      <c r="DE8" s="26"/>
      <c r="DF8" s="21"/>
      <c r="DG8" s="21"/>
      <c r="DH8" s="70"/>
      <c r="DI8" s="115" t="str">
        <f>HLOOKUP(Introduction!$G$4,nametranslations,106,FALSE)</f>
        <v>On premises</v>
      </c>
      <c r="DJ8" s="58"/>
      <c r="DK8" s="7"/>
      <c r="DL8" s="7"/>
      <c r="DM8" s="7"/>
      <c r="DN8" s="7"/>
      <c r="DO8" s="26"/>
      <c r="DP8" s="21"/>
      <c r="DQ8" s="21"/>
      <c r="DR8" s="70"/>
      <c r="DS8" s="115" t="str">
        <f>HLOOKUP(Introduction!$G$4,nametranslations,106,FALSE)</f>
        <v>On premises</v>
      </c>
      <c r="DT8" s="58"/>
      <c r="DU8" s="7"/>
      <c r="DV8" s="7"/>
      <c r="DW8" s="7"/>
      <c r="DX8" s="7"/>
      <c r="DY8" s="26"/>
      <c r="DZ8" s="21"/>
      <c r="EA8" s="21"/>
      <c r="EB8" s="70"/>
      <c r="EC8" s="115" t="str">
        <f>HLOOKUP(Introduction!$G$4,nametranslations,106,FALSE)</f>
        <v>On premises</v>
      </c>
      <c r="ED8" s="58"/>
      <c r="EE8" s="7"/>
      <c r="EF8" s="7"/>
      <c r="EG8" s="7"/>
      <c r="EH8" s="7"/>
      <c r="EI8" s="26"/>
      <c r="EJ8" s="21"/>
      <c r="EK8" s="21"/>
      <c r="EL8" s="78"/>
      <c r="EV8" s="78"/>
      <c r="FF8" s="78"/>
      <c r="FP8" s="78"/>
      <c r="FZ8" s="78"/>
      <c r="GJ8" s="78"/>
      <c r="GT8" s="78"/>
      <c r="HD8" s="78"/>
      <c r="HN8" s="78"/>
      <c r="HX8" s="78"/>
      <c r="IH8" s="78"/>
      <c r="IR8" s="78"/>
      <c r="JB8" s="78"/>
      <c r="JL8" s="78"/>
      <c r="JV8" s="78"/>
      <c r="KF8" s="78"/>
    </row>
    <row r="9" spans="1:292" s="642" customFormat="1" ht="21" customHeight="1" x14ac:dyDescent="0.3">
      <c r="A9" s="660" t="str">
        <f ca="1">IF(ISBLANK('Data Summary'!A11),"",'Data Summary'!A11)</f>
        <v>ZMB_2017_UIS</v>
      </c>
      <c r="B9" s="631"/>
      <c r="C9" s="632" t="str">
        <f>HLOOKUP(Introduction!$G$4,nametranslations,76,FALSE)</f>
        <v>Basic (improved &amp; available)</v>
      </c>
      <c r="D9" s="633"/>
      <c r="E9" s="634"/>
      <c r="F9" s="634"/>
      <c r="G9" s="634"/>
      <c r="H9" s="634"/>
      <c r="I9" s="635"/>
      <c r="J9" s="636"/>
      <c r="K9" s="636"/>
      <c r="L9" s="631"/>
      <c r="M9" s="632" t="str">
        <f>HLOOKUP(Introduction!$G$4,nametranslations,76,FALSE)</f>
        <v>Basic (improved &amp; available)</v>
      </c>
      <c r="N9" s="633"/>
      <c r="O9" s="634"/>
      <c r="P9" s="634"/>
      <c r="Q9" s="634"/>
      <c r="R9" s="634"/>
      <c r="S9" s="635"/>
      <c r="T9" s="636"/>
      <c r="U9" s="636"/>
      <c r="V9" s="637" t="s">
        <v>154</v>
      </c>
      <c r="W9" s="632" t="str">
        <f>HLOOKUP(Introduction!$G$4,nametranslations,76,FALSE)</f>
        <v>Basic (improved &amp; available)</v>
      </c>
      <c r="X9" s="638">
        <v>90</v>
      </c>
      <c r="Y9" s="638"/>
      <c r="Z9" s="638"/>
      <c r="AA9" s="638"/>
      <c r="AB9" s="638"/>
      <c r="AC9" s="635"/>
      <c r="AD9" s="636"/>
      <c r="AE9" s="636"/>
      <c r="AF9" s="637" t="s">
        <v>154</v>
      </c>
      <c r="AG9" s="632" t="str">
        <f>HLOOKUP(Introduction!$G$4,nametranslations,76,FALSE)</f>
        <v>Basic (improved &amp; available)</v>
      </c>
      <c r="AH9" s="638">
        <v>79</v>
      </c>
      <c r="AI9" s="638"/>
      <c r="AJ9" s="638"/>
      <c r="AK9" s="638"/>
      <c r="AL9" s="638">
        <v>76</v>
      </c>
      <c r="AM9" s="635">
        <v>94</v>
      </c>
      <c r="AN9" s="636"/>
      <c r="AO9" s="636"/>
      <c r="AP9" s="631" t="s">
        <v>197</v>
      </c>
      <c r="AQ9" s="632" t="str">
        <f>HLOOKUP(Introduction!$G$4,nametranslations,76,FALSE)</f>
        <v>Basic (improved &amp; available)</v>
      </c>
      <c r="AR9" s="638">
        <f>AV9</f>
        <v>75.994560000000007</v>
      </c>
      <c r="AS9" s="634"/>
      <c r="AT9" s="634"/>
      <c r="AU9" s="634"/>
      <c r="AV9" s="634">
        <v>75.994560000000007</v>
      </c>
      <c r="AW9" s="635"/>
      <c r="AX9" s="636"/>
      <c r="AY9" s="636"/>
      <c r="AZ9" s="631" t="s">
        <v>197</v>
      </c>
      <c r="BA9" s="632" t="str">
        <f>HLOOKUP(Introduction!$G$4,nametranslations,76,FALSE)</f>
        <v>Basic (improved &amp; available)</v>
      </c>
      <c r="BB9" s="638">
        <f>BF9</f>
        <v>82.211920000000006</v>
      </c>
      <c r="BC9" s="634"/>
      <c r="BD9" s="634"/>
      <c r="BE9" s="634"/>
      <c r="BF9" s="634">
        <v>82.211920000000006</v>
      </c>
      <c r="BG9" s="635"/>
      <c r="BH9" s="636"/>
      <c r="BI9" s="636"/>
      <c r="BJ9" s="631"/>
      <c r="BK9" s="639" t="str">
        <f>HLOOKUP(Introduction!$G$4,nametranslations,76,FALSE)</f>
        <v>Basic (improved &amp; available)</v>
      </c>
      <c r="BL9" s="638"/>
      <c r="BM9" s="640"/>
      <c r="BN9" s="640"/>
      <c r="BO9" s="640"/>
      <c r="BP9" s="640"/>
      <c r="BQ9" s="635"/>
      <c r="BR9" s="636"/>
      <c r="BS9" s="636"/>
      <c r="BT9" s="631"/>
      <c r="BU9" s="639" t="str">
        <f>HLOOKUP(Introduction!$G$4,nametranslations,76,FALSE)</f>
        <v>Basic (improved &amp; available)</v>
      </c>
      <c r="BV9" s="638"/>
      <c r="BW9" s="640"/>
      <c r="BX9" s="640">
        <v>78.571430000000007</v>
      </c>
      <c r="BY9" s="640"/>
      <c r="BZ9" s="640"/>
      <c r="CA9" s="635"/>
      <c r="CB9" s="636"/>
      <c r="CC9" s="636"/>
      <c r="CD9" s="631"/>
      <c r="CE9" s="639" t="str">
        <f>HLOOKUP(Introduction!$G$4,nametranslations,76,FALSE)</f>
        <v>Basic (improved &amp; available)</v>
      </c>
      <c r="CF9" s="638"/>
      <c r="CG9" s="640"/>
      <c r="CH9" s="640"/>
      <c r="CI9" s="640"/>
      <c r="CJ9" s="640"/>
      <c r="CK9" s="635"/>
      <c r="CL9" s="636"/>
      <c r="CM9" s="636"/>
      <c r="CN9" s="631"/>
      <c r="CO9" s="639" t="str">
        <f>HLOOKUP(Introduction!$G$4,nametranslations,76,FALSE)</f>
        <v>Basic (improved &amp; available)</v>
      </c>
      <c r="CP9" s="638"/>
      <c r="CQ9" s="640"/>
      <c r="CR9" s="640"/>
      <c r="CS9" s="640"/>
      <c r="CT9" s="640"/>
      <c r="CU9" s="635"/>
      <c r="CV9" s="636"/>
      <c r="CW9" s="636"/>
      <c r="CX9" s="631"/>
      <c r="CY9" s="639" t="str">
        <f>HLOOKUP(Introduction!$G$4,nametranslations,76,FALSE)</f>
        <v>Basic (improved &amp; available)</v>
      </c>
      <c r="CZ9" s="638"/>
      <c r="DA9" s="640"/>
      <c r="DB9" s="640"/>
      <c r="DC9" s="640"/>
      <c r="DD9" s="640"/>
      <c r="DE9" s="635"/>
      <c r="DF9" s="636"/>
      <c r="DG9" s="636"/>
      <c r="DH9" s="631"/>
      <c r="DI9" s="639" t="str">
        <f>HLOOKUP(Introduction!$G$4,nametranslations,76,FALSE)</f>
        <v>Basic (improved &amp; available)</v>
      </c>
      <c r="DJ9" s="638"/>
      <c r="DK9" s="640"/>
      <c r="DL9" s="640"/>
      <c r="DM9" s="640"/>
      <c r="DN9" s="640"/>
      <c r="DO9" s="635"/>
      <c r="DP9" s="636"/>
      <c r="DQ9" s="636"/>
      <c r="DR9" s="631"/>
      <c r="DS9" s="639" t="str">
        <f>HLOOKUP(Introduction!$G$4,nametranslations,76,FALSE)</f>
        <v>Basic (improved &amp; available)</v>
      </c>
      <c r="DT9" s="638"/>
      <c r="DU9" s="640"/>
      <c r="DV9" s="640"/>
      <c r="DW9" s="640"/>
      <c r="DX9" s="640"/>
      <c r="DY9" s="635"/>
      <c r="DZ9" s="636"/>
      <c r="EA9" s="636"/>
      <c r="EB9" s="631"/>
      <c r="EC9" s="639" t="str">
        <f>HLOOKUP(Introduction!$G$4,nametranslations,76,FALSE)</f>
        <v>Basic (improved &amp; available)</v>
      </c>
      <c r="ED9" s="638"/>
      <c r="EE9" s="640"/>
      <c r="EF9" s="640"/>
      <c r="EG9" s="640"/>
      <c r="EH9" s="640"/>
      <c r="EI9" s="635"/>
      <c r="EJ9" s="636"/>
      <c r="EK9" s="636"/>
      <c r="EL9" s="641"/>
      <c r="EV9" s="641"/>
      <c r="FF9" s="641"/>
      <c r="FP9" s="641"/>
      <c r="FZ9" s="641"/>
      <c r="GJ9" s="641"/>
      <c r="GT9" s="641"/>
      <c r="HD9" s="641"/>
      <c r="HN9" s="641"/>
      <c r="HX9" s="641"/>
      <c r="IH9" s="641"/>
      <c r="IR9" s="641"/>
      <c r="JB9" s="641"/>
      <c r="JL9" s="641"/>
      <c r="JV9" s="641"/>
      <c r="KF9" s="641"/>
    </row>
    <row r="10" spans="1:292" s="642" customFormat="1" ht="21" customHeight="1" x14ac:dyDescent="0.3">
      <c r="A10" s="660" t="str">
        <f ca="1">IF(ISBLANK('Data Summary'!A12),"",'Data Summary'!A12)</f>
        <v>ZMB_2017_EMIS</v>
      </c>
      <c r="B10" s="631"/>
      <c r="C10" s="632" t="str">
        <f>HLOOKUP(Introduction!$G$4,nametranslations,107,FALSE)</f>
        <v>Improved &amp; on-premises</v>
      </c>
      <c r="D10" s="643"/>
      <c r="E10" s="634"/>
      <c r="F10" s="634"/>
      <c r="G10" s="634"/>
      <c r="H10" s="634"/>
      <c r="I10" s="635"/>
      <c r="J10" s="636"/>
      <c r="K10" s="636"/>
      <c r="L10" s="631"/>
      <c r="M10" s="632" t="str">
        <f>HLOOKUP(Introduction!$G$4,nametranslations,107,FALSE)</f>
        <v>Improved &amp; on-premises</v>
      </c>
      <c r="N10" s="643"/>
      <c r="O10" s="634"/>
      <c r="P10" s="634"/>
      <c r="Q10" s="634"/>
      <c r="R10" s="634"/>
      <c r="S10" s="635"/>
      <c r="T10" s="636"/>
      <c r="U10" s="636"/>
      <c r="V10" s="631"/>
      <c r="W10" s="632" t="str">
        <f>HLOOKUP(Introduction!$G$4,nametranslations,107,FALSE)</f>
        <v>Improved &amp; on-premises</v>
      </c>
      <c r="X10" s="644"/>
      <c r="Y10" s="634"/>
      <c r="Z10" s="634"/>
      <c r="AA10" s="634"/>
      <c r="AB10" s="634"/>
      <c r="AC10" s="635"/>
      <c r="AD10" s="636"/>
      <c r="AE10" s="636"/>
      <c r="AF10" s="631"/>
      <c r="AG10" s="632" t="str">
        <f>HLOOKUP(Introduction!$G$4,nametranslations,107,FALSE)</f>
        <v>Improved &amp; on-premises</v>
      </c>
      <c r="AH10" s="644"/>
      <c r="AI10" s="634"/>
      <c r="AJ10" s="634"/>
      <c r="AK10" s="634"/>
      <c r="AL10" s="634"/>
      <c r="AM10" s="635"/>
      <c r="AN10" s="636"/>
      <c r="AO10" s="636"/>
      <c r="AP10" s="631"/>
      <c r="AQ10" s="632" t="str">
        <f>HLOOKUP(Introduction!$G$4,nametranslations,107,FALSE)</f>
        <v>Improved &amp; on-premises</v>
      </c>
      <c r="AR10" s="643"/>
      <c r="AS10" s="634"/>
      <c r="AT10" s="634"/>
      <c r="AU10" s="634"/>
      <c r="AV10" s="634"/>
      <c r="AW10" s="635"/>
      <c r="AX10" s="636"/>
      <c r="AY10" s="636"/>
      <c r="AZ10" s="631"/>
      <c r="BA10" s="632" t="str">
        <f>HLOOKUP(Introduction!$G$4,nametranslations,107,FALSE)</f>
        <v>Improved &amp; on-premises</v>
      </c>
      <c r="BB10" s="643"/>
      <c r="BC10" s="634"/>
      <c r="BD10" s="634"/>
      <c r="BE10" s="634"/>
      <c r="BF10" s="634"/>
      <c r="BG10" s="635"/>
      <c r="BH10" s="636"/>
      <c r="BI10" s="636"/>
      <c r="BJ10" s="631"/>
      <c r="BK10" s="639" t="str">
        <f>HLOOKUP(Introduction!$G$4,nametranslations,107,FALSE)</f>
        <v>Improved &amp; on-premises</v>
      </c>
      <c r="BL10" s="645"/>
      <c r="BM10" s="640"/>
      <c r="BN10" s="640"/>
      <c r="BO10" s="640"/>
      <c r="BP10" s="640"/>
      <c r="BQ10" s="635"/>
      <c r="BR10" s="636"/>
      <c r="BS10" s="636"/>
      <c r="BT10" s="631"/>
      <c r="BU10" s="639" t="str">
        <f>HLOOKUP(Introduction!$G$4,nametranslations,107,FALSE)</f>
        <v>Improved &amp; on-premises</v>
      </c>
      <c r="BV10" s="646"/>
      <c r="BW10" s="640"/>
      <c r="BX10" s="640"/>
      <c r="BY10" s="640"/>
      <c r="BZ10" s="640"/>
      <c r="CA10" s="635"/>
      <c r="CB10" s="636"/>
      <c r="CC10" s="636"/>
      <c r="CD10" s="631"/>
      <c r="CE10" s="639" t="str">
        <f>HLOOKUP(Introduction!$G$4,nametranslations,107,FALSE)</f>
        <v>Improved &amp; on-premises</v>
      </c>
      <c r="CF10" s="645"/>
      <c r="CG10" s="640"/>
      <c r="CH10" s="640"/>
      <c r="CI10" s="640"/>
      <c r="CJ10" s="640"/>
      <c r="CK10" s="635"/>
      <c r="CL10" s="636"/>
      <c r="CM10" s="636"/>
      <c r="CN10" s="631"/>
      <c r="CO10" s="639" t="str">
        <f>HLOOKUP(Introduction!$G$4,nametranslations,107,FALSE)</f>
        <v>Improved &amp; on-premises</v>
      </c>
      <c r="CP10" s="645"/>
      <c r="CQ10" s="640"/>
      <c r="CR10" s="640"/>
      <c r="CS10" s="640"/>
      <c r="CT10" s="640"/>
      <c r="CU10" s="635"/>
      <c r="CV10" s="636"/>
      <c r="CW10" s="636"/>
      <c r="CX10" s="631"/>
      <c r="CY10" s="639" t="str">
        <f>HLOOKUP(Introduction!$G$4,nametranslations,107,FALSE)</f>
        <v>Improved &amp; on-premises</v>
      </c>
      <c r="CZ10" s="645"/>
      <c r="DA10" s="640"/>
      <c r="DB10" s="640"/>
      <c r="DC10" s="640"/>
      <c r="DD10" s="640"/>
      <c r="DE10" s="635"/>
      <c r="DF10" s="636"/>
      <c r="DG10" s="636"/>
      <c r="DH10" s="631"/>
      <c r="DI10" s="639" t="str">
        <f>HLOOKUP(Introduction!$G$4,nametranslations,107,FALSE)</f>
        <v>Improved &amp; on-premises</v>
      </c>
      <c r="DJ10" s="645"/>
      <c r="DK10" s="640"/>
      <c r="DL10" s="640"/>
      <c r="DM10" s="640"/>
      <c r="DN10" s="640"/>
      <c r="DO10" s="635"/>
      <c r="DP10" s="636"/>
      <c r="DQ10" s="636"/>
      <c r="DR10" s="631"/>
      <c r="DS10" s="639" t="str">
        <f>HLOOKUP(Introduction!$G$4,nametranslations,107,FALSE)</f>
        <v>Improved &amp; on-premises</v>
      </c>
      <c r="DT10" s="645"/>
      <c r="DU10" s="640"/>
      <c r="DV10" s="640"/>
      <c r="DW10" s="640"/>
      <c r="DX10" s="640"/>
      <c r="DY10" s="635"/>
      <c r="DZ10" s="636"/>
      <c r="EA10" s="636"/>
      <c r="EB10" s="631"/>
      <c r="EC10" s="639" t="str">
        <f>HLOOKUP(Introduction!$G$4,nametranslations,107,FALSE)</f>
        <v>Improved &amp; on-premises</v>
      </c>
      <c r="ED10" s="645"/>
      <c r="EE10" s="640"/>
      <c r="EF10" s="640"/>
      <c r="EG10" s="640"/>
      <c r="EH10" s="640"/>
      <c r="EI10" s="635"/>
      <c r="EJ10" s="636"/>
      <c r="EK10" s="636"/>
      <c r="EL10" s="641"/>
      <c r="EV10" s="641"/>
      <c r="FF10" s="641"/>
      <c r="FP10" s="641"/>
      <c r="FZ10" s="641"/>
      <c r="GJ10" s="641"/>
      <c r="GT10" s="641"/>
      <c r="HD10" s="641"/>
      <c r="HN10" s="641"/>
      <c r="HX10" s="641"/>
      <c r="IH10" s="641"/>
      <c r="IR10" s="641"/>
      <c r="JB10" s="641"/>
      <c r="JL10" s="641"/>
      <c r="JV10" s="641"/>
      <c r="KF10" s="641"/>
    </row>
    <row r="11" spans="1:292" s="642" customFormat="1" ht="21" customHeight="1" x14ac:dyDescent="0.3">
      <c r="A11" s="660" t="str">
        <f ca="1">IF(ISBLANK('Data Summary'!A13),"",'Data Summary'!A13)</f>
        <v>ZMB_2017_WV</v>
      </c>
      <c r="B11" s="631"/>
      <c r="C11" s="632" t="str">
        <f>HLOOKUP(Introduction!$G$4,nametranslations,108,FALSE)</f>
        <v>Improved, available &amp; on-premises</v>
      </c>
      <c r="D11" s="643"/>
      <c r="E11" s="634"/>
      <c r="F11" s="634"/>
      <c r="G11" s="634"/>
      <c r="H11" s="634"/>
      <c r="I11" s="635"/>
      <c r="J11" s="636"/>
      <c r="K11" s="636"/>
      <c r="L11" s="631"/>
      <c r="M11" s="632" t="str">
        <f>HLOOKUP(Introduction!$G$4,nametranslations,108,FALSE)</f>
        <v>Improved, available &amp; on-premises</v>
      </c>
      <c r="N11" s="643"/>
      <c r="O11" s="634"/>
      <c r="P11" s="634"/>
      <c r="Q11" s="634"/>
      <c r="R11" s="634"/>
      <c r="S11" s="635"/>
      <c r="T11" s="636"/>
      <c r="U11" s="636"/>
      <c r="V11" s="631"/>
      <c r="W11" s="632" t="str">
        <f>HLOOKUP(Introduction!$G$4,nametranslations,108,FALSE)</f>
        <v>Improved, available &amp; on-premises</v>
      </c>
      <c r="X11" s="644"/>
      <c r="Y11" s="634"/>
      <c r="Z11" s="634"/>
      <c r="AA11" s="634"/>
      <c r="AB11" s="634"/>
      <c r="AC11" s="635"/>
      <c r="AD11" s="636"/>
      <c r="AE11" s="636"/>
      <c r="AF11" s="631"/>
      <c r="AG11" s="632" t="str">
        <f>HLOOKUP(Introduction!$G$4,nametranslations,108,FALSE)</f>
        <v>Improved, available &amp; on-premises</v>
      </c>
      <c r="AH11" s="644"/>
      <c r="AI11" s="634"/>
      <c r="AJ11" s="634"/>
      <c r="AK11" s="634"/>
      <c r="AL11" s="634"/>
      <c r="AM11" s="635"/>
      <c r="AN11" s="636"/>
      <c r="AO11" s="636"/>
      <c r="AP11" s="631"/>
      <c r="AQ11" s="632" t="str">
        <f>HLOOKUP(Introduction!$G$4,nametranslations,108,FALSE)</f>
        <v>Improved, available &amp; on-premises</v>
      </c>
      <c r="AR11" s="643"/>
      <c r="AS11" s="634"/>
      <c r="AT11" s="634"/>
      <c r="AU11" s="634"/>
      <c r="AV11" s="634"/>
      <c r="AW11" s="635"/>
      <c r="AX11" s="636"/>
      <c r="AY11" s="636"/>
      <c r="AZ11" s="631"/>
      <c r="BA11" s="632" t="str">
        <f>HLOOKUP(Introduction!$G$4,nametranslations,108,FALSE)</f>
        <v>Improved, available &amp; on-premises</v>
      </c>
      <c r="BB11" s="643"/>
      <c r="BC11" s="634"/>
      <c r="BD11" s="634"/>
      <c r="BE11" s="634"/>
      <c r="BF11" s="634"/>
      <c r="BG11" s="635"/>
      <c r="BH11" s="636"/>
      <c r="BI11" s="636"/>
      <c r="BJ11" s="631"/>
      <c r="BK11" s="639" t="str">
        <f>HLOOKUP(Introduction!$G$4,nametranslations,108,FALSE)</f>
        <v>Improved, available &amp; on-premises</v>
      </c>
      <c r="BL11" s="645"/>
      <c r="BM11" s="640"/>
      <c r="BN11" s="640"/>
      <c r="BO11" s="640"/>
      <c r="BP11" s="640"/>
      <c r="BQ11" s="635"/>
      <c r="BR11" s="636"/>
      <c r="BS11" s="636"/>
      <c r="BT11" s="631"/>
      <c r="BU11" s="639" t="str">
        <f>HLOOKUP(Introduction!$G$4,nametranslations,108,FALSE)</f>
        <v>Improved, available &amp; on-premises</v>
      </c>
      <c r="BV11" s="646"/>
      <c r="BW11" s="640"/>
      <c r="BX11" s="640"/>
      <c r="BY11" s="640"/>
      <c r="BZ11" s="640"/>
      <c r="CA11" s="635"/>
      <c r="CB11" s="636"/>
      <c r="CC11" s="636"/>
      <c r="CD11" s="631"/>
      <c r="CE11" s="639" t="str">
        <f>HLOOKUP(Introduction!$G$4,nametranslations,108,FALSE)</f>
        <v>Improved, available &amp; on-premises</v>
      </c>
      <c r="CF11" s="645"/>
      <c r="CG11" s="640"/>
      <c r="CH11" s="640"/>
      <c r="CI11" s="640"/>
      <c r="CJ11" s="640"/>
      <c r="CK11" s="635"/>
      <c r="CL11" s="636"/>
      <c r="CM11" s="636"/>
      <c r="CN11" s="631"/>
      <c r="CO11" s="639" t="str">
        <f>HLOOKUP(Introduction!$G$4,nametranslations,108,FALSE)</f>
        <v>Improved, available &amp; on-premises</v>
      </c>
      <c r="CP11" s="645"/>
      <c r="CQ11" s="640"/>
      <c r="CR11" s="640"/>
      <c r="CS11" s="640"/>
      <c r="CT11" s="640"/>
      <c r="CU11" s="635"/>
      <c r="CV11" s="636"/>
      <c r="CW11" s="636"/>
      <c r="CX11" s="631"/>
      <c r="CY11" s="639" t="str">
        <f>HLOOKUP(Introduction!$G$4,nametranslations,108,FALSE)</f>
        <v>Improved, available &amp; on-premises</v>
      </c>
      <c r="CZ11" s="645"/>
      <c r="DA11" s="640"/>
      <c r="DB11" s="640"/>
      <c r="DC11" s="640"/>
      <c r="DD11" s="640"/>
      <c r="DE11" s="635"/>
      <c r="DF11" s="636"/>
      <c r="DG11" s="636"/>
      <c r="DH11" s="631"/>
      <c r="DI11" s="639" t="str">
        <f>HLOOKUP(Introduction!$G$4,nametranslations,108,FALSE)</f>
        <v>Improved, available &amp; on-premises</v>
      </c>
      <c r="DJ11" s="645"/>
      <c r="DK11" s="640"/>
      <c r="DL11" s="640"/>
      <c r="DM11" s="640"/>
      <c r="DN11" s="640"/>
      <c r="DO11" s="635"/>
      <c r="DP11" s="636"/>
      <c r="DQ11" s="636"/>
      <c r="DR11" s="631"/>
      <c r="DS11" s="639" t="str">
        <f>HLOOKUP(Introduction!$G$4,nametranslations,108,FALSE)</f>
        <v>Improved, available &amp; on-premises</v>
      </c>
      <c r="DT11" s="645"/>
      <c r="DU11" s="640"/>
      <c r="DV11" s="640"/>
      <c r="DW11" s="640"/>
      <c r="DX11" s="640"/>
      <c r="DY11" s="635"/>
      <c r="DZ11" s="636"/>
      <c r="EA11" s="636"/>
      <c r="EB11" s="631"/>
      <c r="EC11" s="639" t="str">
        <f>HLOOKUP(Introduction!$G$4,nametranslations,108,FALSE)</f>
        <v>Improved, available &amp; on-premises</v>
      </c>
      <c r="ED11" s="645"/>
      <c r="EE11" s="640"/>
      <c r="EF11" s="640"/>
      <c r="EG11" s="640"/>
      <c r="EH11" s="640"/>
      <c r="EI11" s="635"/>
      <c r="EJ11" s="636"/>
      <c r="EK11" s="636"/>
      <c r="EL11" s="641"/>
      <c r="EV11" s="641"/>
      <c r="FF11" s="641"/>
      <c r="FP11" s="641"/>
      <c r="FZ11" s="641"/>
      <c r="GJ11" s="641"/>
      <c r="GT11" s="641"/>
      <c r="HD11" s="641"/>
      <c r="HN11" s="641"/>
      <c r="HX11" s="641"/>
      <c r="IH11" s="641"/>
      <c r="IR11" s="641"/>
      <c r="JB11" s="641"/>
      <c r="JL11" s="641"/>
      <c r="JV11" s="641"/>
      <c r="KF11" s="641"/>
    </row>
    <row r="12" spans="1:292" s="151" customFormat="1" ht="18" customHeight="1" x14ac:dyDescent="0.2">
      <c r="A12" s="659" t="str">
        <f ca="1">IF(ISBLANK('Data Summary'!A14),"",'Data Summary'!A14)</f>
        <v>ZMB_2019_EMIS</v>
      </c>
      <c r="B12" s="145" t="str">
        <f>HLOOKUP(Introduction!$G$4,nametranslations,109,FALSE)</f>
        <v>Facility type</v>
      </c>
      <c r="C12" s="146" t="str">
        <f>HLOOKUP(Introduction!$G$4,nametranslations,110,FALSE)</f>
        <v>Proprortion improved</v>
      </c>
      <c r="D12" s="147"/>
      <c r="E12" s="147"/>
      <c r="F12" s="147"/>
      <c r="G12" s="147"/>
      <c r="H12" s="147"/>
      <c r="I12" s="148"/>
      <c r="J12" s="142"/>
      <c r="K12" s="142"/>
      <c r="L12" s="145" t="str">
        <f>HLOOKUP(Introduction!$G$4,nametranslations,109,FALSE)</f>
        <v>Facility type</v>
      </c>
      <c r="M12" s="146" t="str">
        <f>HLOOKUP(Introduction!$G$4,nametranslations,110,FALSE)</f>
        <v>Proprortion improved</v>
      </c>
      <c r="N12" s="147"/>
      <c r="O12" s="147"/>
      <c r="P12" s="147"/>
      <c r="Q12" s="147"/>
      <c r="R12" s="147"/>
      <c r="S12" s="148"/>
      <c r="T12" s="142"/>
      <c r="U12" s="142"/>
      <c r="V12" s="145" t="str">
        <f>HLOOKUP(Introduction!$G$4,nametranslations,109,FALSE)</f>
        <v>Facility type</v>
      </c>
      <c r="W12" s="146" t="str">
        <f>HLOOKUP(Introduction!$G$4,nametranslations,110,FALSE)</f>
        <v>Proprortion improved</v>
      </c>
      <c r="X12" s="147"/>
      <c r="Y12" s="147"/>
      <c r="Z12" s="147"/>
      <c r="AA12" s="147"/>
      <c r="AB12" s="147"/>
      <c r="AC12" s="148"/>
      <c r="AD12" s="142"/>
      <c r="AE12" s="142"/>
      <c r="AF12" s="145" t="str">
        <f>HLOOKUP(Introduction!$G$4,nametranslations,109,FALSE)</f>
        <v>Facility type</v>
      </c>
      <c r="AG12" s="146" t="str">
        <f>HLOOKUP(Introduction!$G$4,nametranslations,110,FALSE)</f>
        <v>Proprortion improved</v>
      </c>
      <c r="AH12" s="147"/>
      <c r="AI12" s="147"/>
      <c r="AJ12" s="147"/>
      <c r="AK12" s="147"/>
      <c r="AL12" s="147"/>
      <c r="AM12" s="148"/>
      <c r="AN12" s="142"/>
      <c r="AO12" s="142"/>
      <c r="AP12" s="145" t="str">
        <f>HLOOKUP(Introduction!$G$4,nametranslations,109,FALSE)</f>
        <v>Facility type</v>
      </c>
      <c r="AQ12" s="146" t="str">
        <f>HLOOKUP(Introduction!$G$4,nametranslations,110,FALSE)</f>
        <v>Proprortion improved</v>
      </c>
      <c r="AR12" s="147"/>
      <c r="AS12" s="147"/>
      <c r="AT12" s="147"/>
      <c r="AU12" s="147"/>
      <c r="AV12" s="147"/>
      <c r="AW12" s="148"/>
      <c r="AX12" s="142"/>
      <c r="AY12" s="142"/>
      <c r="AZ12" s="145" t="str">
        <f>HLOOKUP(Introduction!$G$4,nametranslations,109,FALSE)</f>
        <v>Facility type</v>
      </c>
      <c r="BA12" s="146" t="str">
        <f>HLOOKUP(Introduction!$G$4,nametranslations,110,FALSE)</f>
        <v>Proprortion improved</v>
      </c>
      <c r="BB12" s="147"/>
      <c r="BC12" s="147"/>
      <c r="BD12" s="147"/>
      <c r="BE12" s="147"/>
      <c r="BF12" s="147"/>
      <c r="BG12" s="148"/>
      <c r="BH12" s="142"/>
      <c r="BI12" s="142"/>
      <c r="BJ12" s="145" t="str">
        <f>HLOOKUP(Introduction!$G$4,nametranslations,109,FALSE)</f>
        <v>Facility type</v>
      </c>
      <c r="BK12" s="146" t="str">
        <f>HLOOKUP(Introduction!$G$4,nametranslations,110,FALSE)</f>
        <v>Proprortion improved</v>
      </c>
      <c r="BL12" s="149"/>
      <c r="BM12" s="149"/>
      <c r="BN12" s="149"/>
      <c r="BO12" s="149"/>
      <c r="BP12" s="149"/>
      <c r="BQ12" s="148"/>
      <c r="BR12" s="142"/>
      <c r="BS12" s="142"/>
      <c r="BT12" s="145" t="str">
        <f>HLOOKUP(Introduction!$G$4,nametranslations,109,FALSE)</f>
        <v>Facility type</v>
      </c>
      <c r="BU12" s="146" t="str">
        <f>HLOOKUP(Introduction!$G$4,nametranslations,110,FALSE)</f>
        <v>Proprortion improved</v>
      </c>
      <c r="BV12" s="149"/>
      <c r="BW12" s="149"/>
      <c r="BX12" s="149"/>
      <c r="BY12" s="149"/>
      <c r="BZ12" s="149"/>
      <c r="CA12" s="148"/>
      <c r="CB12" s="142"/>
      <c r="CC12" s="142"/>
      <c r="CD12" s="145" t="str">
        <f>HLOOKUP(Introduction!$G$4,nametranslations,109,FALSE)</f>
        <v>Facility type</v>
      </c>
      <c r="CE12" s="146" t="str">
        <f>HLOOKUP(Introduction!$G$4,nametranslations,110,FALSE)</f>
        <v>Proprortion improved</v>
      </c>
      <c r="CF12" s="149"/>
      <c r="CG12" s="149"/>
      <c r="CH12" s="149"/>
      <c r="CI12" s="149"/>
      <c r="CJ12" s="149"/>
      <c r="CK12" s="148"/>
      <c r="CL12" s="142"/>
      <c r="CM12" s="142"/>
      <c r="CN12" s="145" t="str">
        <f>HLOOKUP(Introduction!$G$4,nametranslations,109,FALSE)</f>
        <v>Facility type</v>
      </c>
      <c r="CO12" s="146" t="str">
        <f>HLOOKUP(Introduction!$G$4,nametranslations,110,FALSE)</f>
        <v>Proprortion improved</v>
      </c>
      <c r="CP12" s="149"/>
      <c r="CQ12" s="149"/>
      <c r="CR12" s="149"/>
      <c r="CS12" s="149"/>
      <c r="CT12" s="149"/>
      <c r="CU12" s="148"/>
      <c r="CV12" s="142"/>
      <c r="CW12" s="142"/>
      <c r="CX12" s="145" t="str">
        <f>HLOOKUP(Introduction!$G$4,nametranslations,109,FALSE)</f>
        <v>Facility type</v>
      </c>
      <c r="CY12" s="146" t="str">
        <f>HLOOKUP(Introduction!$G$4,nametranslations,110,FALSE)</f>
        <v>Proprortion improved</v>
      </c>
      <c r="CZ12" s="149"/>
      <c r="DA12" s="149"/>
      <c r="DB12" s="149"/>
      <c r="DC12" s="149"/>
      <c r="DD12" s="149"/>
      <c r="DE12" s="148"/>
      <c r="DF12" s="142"/>
      <c r="DG12" s="142"/>
      <c r="DH12" s="145" t="str">
        <f>HLOOKUP(Introduction!$G$4,nametranslations,109,FALSE)</f>
        <v>Facility type</v>
      </c>
      <c r="DI12" s="146" t="str">
        <f>HLOOKUP(Introduction!$G$4,nametranslations,110,FALSE)</f>
        <v>Proprortion improved</v>
      </c>
      <c r="DJ12" s="149"/>
      <c r="DK12" s="149"/>
      <c r="DL12" s="149"/>
      <c r="DM12" s="149"/>
      <c r="DN12" s="149"/>
      <c r="DO12" s="148"/>
      <c r="DP12" s="142"/>
      <c r="DQ12" s="142"/>
      <c r="DR12" s="145" t="str">
        <f>HLOOKUP(Introduction!$G$4,nametranslations,109,FALSE)</f>
        <v>Facility type</v>
      </c>
      <c r="DS12" s="146" t="str">
        <f>HLOOKUP(Introduction!$G$4,nametranslations,110,FALSE)</f>
        <v>Proprortion improved</v>
      </c>
      <c r="DT12" s="149"/>
      <c r="DU12" s="149"/>
      <c r="DV12" s="149"/>
      <c r="DW12" s="149"/>
      <c r="DX12" s="149"/>
      <c r="DY12" s="148"/>
      <c r="DZ12" s="142"/>
      <c r="EA12" s="142"/>
      <c r="EB12" s="145" t="str">
        <f>HLOOKUP(Introduction!$G$4,nametranslations,109,FALSE)</f>
        <v>Facility type</v>
      </c>
      <c r="EC12" s="146" t="str">
        <f>HLOOKUP(Introduction!$G$4,nametranslations,110,FALSE)</f>
        <v>Proprortion improved</v>
      </c>
      <c r="ED12" s="149"/>
      <c r="EE12" s="149"/>
      <c r="EF12" s="149"/>
      <c r="EG12" s="149"/>
      <c r="EH12" s="149"/>
      <c r="EI12" s="148"/>
      <c r="EJ12" s="142"/>
      <c r="EK12" s="142"/>
      <c r="EL12" s="150"/>
      <c r="EV12" s="150"/>
      <c r="FF12" s="150"/>
      <c r="FP12" s="150"/>
      <c r="FZ12" s="150"/>
      <c r="GJ12" s="150"/>
      <c r="GT12" s="150"/>
      <c r="HD12" s="150"/>
      <c r="HN12" s="150"/>
      <c r="HX12" s="150"/>
      <c r="IH12" s="150"/>
      <c r="IR12" s="150"/>
      <c r="JB12" s="150"/>
      <c r="JL12" s="150"/>
      <c r="JV12" s="150"/>
      <c r="KF12" s="150"/>
    </row>
    <row r="13" spans="1:292" s="2" customFormat="1" ht="14.25" customHeight="1" x14ac:dyDescent="0.2">
      <c r="A13" s="659" t="str">
        <f ca="1">IF(ISBLANK('Data Summary'!A15),"",'Data Summary'!A15)</f>
        <v>ZMB_2020_EMIS</v>
      </c>
      <c r="B13" s="71" t="s">
        <v>54</v>
      </c>
      <c r="C13" s="3">
        <v>0</v>
      </c>
      <c r="D13" s="27"/>
      <c r="E13" s="27"/>
      <c r="F13" s="27"/>
      <c r="G13" s="27"/>
      <c r="H13" s="27"/>
      <c r="I13" s="32"/>
      <c r="J13" s="9"/>
      <c r="K13" s="9"/>
      <c r="L13" s="71" t="s">
        <v>54</v>
      </c>
      <c r="M13" s="3">
        <v>0</v>
      </c>
      <c r="N13" s="27"/>
      <c r="O13" s="27"/>
      <c r="P13" s="27"/>
      <c r="Q13" s="27"/>
      <c r="R13" s="27">
        <v>16.200000000000003</v>
      </c>
      <c r="S13" s="32"/>
      <c r="T13" s="9"/>
      <c r="U13" s="9"/>
      <c r="V13" s="71" t="s">
        <v>54</v>
      </c>
      <c r="W13" s="3">
        <v>0</v>
      </c>
      <c r="X13" s="27"/>
      <c r="Y13" s="27"/>
      <c r="Z13" s="27"/>
      <c r="AA13" s="27"/>
      <c r="AB13" s="27"/>
      <c r="AC13" s="32"/>
      <c r="AD13" s="9"/>
      <c r="AE13" s="9"/>
      <c r="AF13" s="71" t="s">
        <v>54</v>
      </c>
      <c r="AG13" s="3">
        <v>0</v>
      </c>
      <c r="AH13" s="27"/>
      <c r="AI13" s="27"/>
      <c r="AJ13" s="27"/>
      <c r="AK13" s="27"/>
      <c r="AL13" s="27"/>
      <c r="AM13" s="32"/>
      <c r="AN13" s="9"/>
      <c r="AO13" s="9"/>
      <c r="AP13" s="71" t="s">
        <v>54</v>
      </c>
      <c r="AQ13" s="3">
        <v>0</v>
      </c>
      <c r="AR13" s="27"/>
      <c r="AS13" s="27"/>
      <c r="AT13" s="27"/>
      <c r="AU13" s="27"/>
      <c r="AV13" s="27"/>
      <c r="AW13" s="32"/>
      <c r="AX13" s="9"/>
      <c r="AY13" s="9"/>
      <c r="AZ13" s="71" t="s">
        <v>54</v>
      </c>
      <c r="BA13" s="3">
        <v>0</v>
      </c>
      <c r="BB13" s="27"/>
      <c r="BC13" s="27"/>
      <c r="BD13" s="27"/>
      <c r="BE13" s="27"/>
      <c r="BF13" s="27"/>
      <c r="BG13" s="32"/>
      <c r="BH13" s="9"/>
      <c r="BI13" s="9"/>
      <c r="BJ13" s="71" t="s">
        <v>54</v>
      </c>
      <c r="BK13" s="3">
        <v>0</v>
      </c>
      <c r="BL13" s="27">
        <v>4.9228583028826636</v>
      </c>
      <c r="BM13" s="27"/>
      <c r="BN13" s="27"/>
      <c r="BO13" s="27"/>
      <c r="BP13" s="27">
        <v>5.3149383693316743</v>
      </c>
      <c r="BQ13" s="32">
        <v>1.4866204162537164</v>
      </c>
      <c r="BR13" s="9"/>
      <c r="BS13" s="9"/>
      <c r="BT13" s="71" t="s">
        <v>54</v>
      </c>
      <c r="BU13" s="3">
        <v>0</v>
      </c>
      <c r="BV13" s="27"/>
      <c r="BW13" s="27"/>
      <c r="BX13" s="27">
        <v>3</v>
      </c>
      <c r="BY13" s="27"/>
      <c r="BZ13" s="27"/>
      <c r="CA13" s="32"/>
      <c r="CB13" s="9"/>
      <c r="CC13" s="9"/>
      <c r="CD13" s="71" t="s">
        <v>54</v>
      </c>
      <c r="CE13" s="3">
        <v>0</v>
      </c>
      <c r="CF13" s="27">
        <v>4.2667928098391679</v>
      </c>
      <c r="CG13" s="27">
        <v>1.1980531636091352</v>
      </c>
      <c r="CH13" s="27">
        <v>5.3044689201164701</v>
      </c>
      <c r="CI13" s="27"/>
      <c r="CJ13" s="27">
        <v>4.4279250161603105</v>
      </c>
      <c r="CK13" s="32">
        <v>3.1055900621118013</v>
      </c>
      <c r="CL13" s="9"/>
      <c r="CM13" s="9"/>
      <c r="CN13" s="72" t="s">
        <v>54</v>
      </c>
      <c r="CO13" s="4">
        <v>0</v>
      </c>
      <c r="CP13" s="27">
        <v>4.1533020562909657</v>
      </c>
      <c r="CQ13" s="116">
        <v>0.90191657271702363</v>
      </c>
      <c r="CR13" s="116">
        <v>5.1182946825954554</v>
      </c>
      <c r="CS13" s="116"/>
      <c r="CT13" s="27">
        <v>4.3099832214765099</v>
      </c>
      <c r="CU13" s="32">
        <v>3.0066145520144318</v>
      </c>
      <c r="CV13" s="9"/>
      <c r="CW13" s="9"/>
      <c r="CX13" s="71" t="s">
        <v>54</v>
      </c>
      <c r="CY13" s="3">
        <v>0</v>
      </c>
      <c r="CZ13" s="27">
        <f>+SUMPRODUCT(DD13:DE13,DD31:DE31)/CZ31</f>
        <v>3.2594963362250486</v>
      </c>
      <c r="DA13" s="27"/>
      <c r="DB13" s="27"/>
      <c r="DC13" s="27"/>
      <c r="DD13" s="205">
        <f>371/DD30*100</f>
        <v>3.5400763358778629</v>
      </c>
      <c r="DE13" s="32">
        <f>16/DE30*100</f>
        <v>1.1486001435750179</v>
      </c>
      <c r="DF13" s="9"/>
      <c r="DG13" s="9"/>
      <c r="DH13" s="71" t="s">
        <v>54</v>
      </c>
      <c r="DI13" s="3">
        <v>0</v>
      </c>
      <c r="DJ13" s="27">
        <f>+SUMPRODUCT(DN13:DO13,DN31:DO31)/DJ31</f>
        <v>2.8915086824916361</v>
      </c>
      <c r="DK13" s="27"/>
      <c r="DL13" s="27"/>
      <c r="DM13" s="27"/>
      <c r="DN13" s="205">
        <f>343/DN30*100</f>
        <v>3.2113098024529538</v>
      </c>
      <c r="DO13" s="32">
        <f>20/DO30*100</f>
        <v>1.0678056593699947</v>
      </c>
      <c r="DP13" s="9"/>
      <c r="DQ13" s="9"/>
      <c r="DR13" s="71" t="s">
        <v>54</v>
      </c>
      <c r="DS13" s="3">
        <v>0</v>
      </c>
      <c r="DT13" s="27">
        <f>+SUMPRODUCT(DX13:DY13,DX31:DY31)/DT31</f>
        <v>2.9622220512425943</v>
      </c>
      <c r="DU13" s="27"/>
      <c r="DV13" s="27"/>
      <c r="DW13" s="27"/>
      <c r="DX13" s="205">
        <f>338/DX30*100</f>
        <v>3.0097951914514693</v>
      </c>
      <c r="DY13" s="32">
        <f>47/DY30*100</f>
        <v>2.6598754951895871</v>
      </c>
      <c r="DZ13" s="9"/>
      <c r="EA13" s="9"/>
      <c r="EB13" s="71" t="s">
        <v>54</v>
      </c>
      <c r="EC13" s="3">
        <v>0</v>
      </c>
      <c r="ED13" s="27">
        <v>14.810009267840593</v>
      </c>
      <c r="EE13" s="27"/>
      <c r="EF13" s="27"/>
      <c r="EG13" s="27"/>
      <c r="EH13" s="27"/>
      <c r="EI13" s="32"/>
      <c r="EJ13" s="9"/>
      <c r="EK13" s="9"/>
      <c r="EL13" s="78"/>
      <c r="EV13" s="78"/>
      <c r="FF13" s="78"/>
      <c r="FP13" s="78"/>
      <c r="FZ13" s="78"/>
      <c r="GJ13" s="78"/>
      <c r="GT13" s="78"/>
      <c r="HD13" s="78"/>
      <c r="HN13" s="78"/>
      <c r="HX13" s="78"/>
      <c r="IH13" s="78"/>
      <c r="IR13" s="78"/>
      <c r="JB13" s="78"/>
      <c r="JL13" s="78"/>
      <c r="JV13" s="78"/>
      <c r="KF13" s="78"/>
    </row>
    <row r="14" spans="1:292" x14ac:dyDescent="0.3">
      <c r="A14" s="659" t="str">
        <f ca="1">IF(ISBLANK('Data Summary'!A16),"",'Data Summary'!A16)</f>
        <v>ZMB_2021_EMIS</v>
      </c>
      <c r="B14" s="72" t="s">
        <v>96</v>
      </c>
      <c r="C14" s="19">
        <v>0</v>
      </c>
      <c r="D14" s="27"/>
      <c r="E14" s="27"/>
      <c r="F14" s="27"/>
      <c r="G14" s="27"/>
      <c r="H14" s="27">
        <v>0</v>
      </c>
      <c r="I14" s="32">
        <v>0</v>
      </c>
      <c r="J14" s="9"/>
      <c r="K14" s="9"/>
      <c r="L14" s="72" t="s">
        <v>96</v>
      </c>
      <c r="M14" s="19">
        <v>0</v>
      </c>
      <c r="N14" s="27"/>
      <c r="O14" s="27"/>
      <c r="P14" s="27"/>
      <c r="Q14" s="27"/>
      <c r="R14" s="27"/>
      <c r="S14" s="32"/>
      <c r="T14" s="9"/>
      <c r="U14" s="9"/>
      <c r="V14" s="72" t="s">
        <v>96</v>
      </c>
      <c r="W14" s="19">
        <v>0</v>
      </c>
      <c r="X14" s="27"/>
      <c r="Y14" s="27"/>
      <c r="Z14" s="27"/>
      <c r="AA14" s="27"/>
      <c r="AB14" s="27"/>
      <c r="AC14" s="32"/>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AZ14" s="72" t="s">
        <v>96</v>
      </c>
      <c r="BA14" s="19">
        <v>0</v>
      </c>
      <c r="BB14" s="27"/>
      <c r="BC14" s="27"/>
      <c r="BD14" s="27"/>
      <c r="BE14" s="27"/>
      <c r="BF14" s="27"/>
      <c r="BG14" s="32"/>
      <c r="BH14" s="9"/>
      <c r="BI14" s="9"/>
      <c r="BJ14" s="72" t="s">
        <v>96</v>
      </c>
      <c r="BK14" s="117">
        <v>0</v>
      </c>
      <c r="BL14" s="27"/>
      <c r="BM14" s="27"/>
      <c r="BN14" s="27"/>
      <c r="BO14" s="27"/>
      <c r="BP14" s="27"/>
      <c r="BQ14" s="32"/>
      <c r="BR14" s="9"/>
      <c r="BS14" s="9"/>
      <c r="BT14" s="72" t="s">
        <v>96</v>
      </c>
      <c r="BU14" s="117">
        <v>0</v>
      </c>
      <c r="BV14" s="27"/>
      <c r="BW14" s="27"/>
      <c r="BX14" s="27">
        <v>0</v>
      </c>
      <c r="BY14" s="27"/>
      <c r="BZ14" s="27"/>
      <c r="CA14" s="32"/>
      <c r="CB14" s="9"/>
      <c r="CC14" s="9"/>
      <c r="CD14" s="72" t="s">
        <v>96</v>
      </c>
      <c r="CE14" s="117">
        <v>0</v>
      </c>
      <c r="CF14" s="27"/>
      <c r="CG14" s="27"/>
      <c r="CH14" s="27"/>
      <c r="CI14" s="27"/>
      <c r="CJ14" s="27"/>
      <c r="CK14" s="32"/>
      <c r="CL14" s="9"/>
      <c r="CM14" s="9"/>
      <c r="CN14" s="72" t="s">
        <v>96</v>
      </c>
      <c r="CO14" s="118">
        <v>0</v>
      </c>
      <c r="CP14" s="27"/>
      <c r="CQ14" s="116"/>
      <c r="CR14" s="116"/>
      <c r="CS14" s="116"/>
      <c r="CT14" s="27"/>
      <c r="CU14" s="32"/>
      <c r="CV14" s="9"/>
      <c r="CW14" s="9"/>
      <c r="CX14" s="72" t="s">
        <v>96</v>
      </c>
      <c r="CY14" s="206">
        <v>0</v>
      </c>
      <c r="CZ14" s="27"/>
      <c r="DA14" s="27"/>
      <c r="DB14" s="27"/>
      <c r="DC14" s="27"/>
      <c r="DD14" s="27"/>
      <c r="DE14" s="32"/>
      <c r="DF14" s="9"/>
      <c r="DG14" s="9"/>
      <c r="DH14" s="72" t="s">
        <v>96</v>
      </c>
      <c r="DI14" s="206">
        <v>0</v>
      </c>
      <c r="DJ14" s="27"/>
      <c r="DK14" s="27"/>
      <c r="DL14" s="27"/>
      <c r="DM14" s="27"/>
      <c r="DN14" s="27"/>
      <c r="DO14" s="32"/>
      <c r="DP14" s="9"/>
      <c r="DQ14" s="9"/>
      <c r="DR14" s="72" t="s">
        <v>96</v>
      </c>
      <c r="DS14" s="206">
        <v>0</v>
      </c>
      <c r="DT14" s="27"/>
      <c r="DU14" s="27"/>
      <c r="DV14" s="27"/>
      <c r="DW14" s="27"/>
      <c r="DX14" s="27"/>
      <c r="DY14" s="32"/>
      <c r="DZ14" s="9"/>
      <c r="EA14" s="9"/>
      <c r="EB14" s="72" t="s">
        <v>96</v>
      </c>
      <c r="EC14" s="117">
        <v>0</v>
      </c>
      <c r="ED14" s="27"/>
      <c r="EE14" s="27"/>
      <c r="EF14" s="27"/>
      <c r="EG14" s="27"/>
      <c r="EH14" s="27"/>
      <c r="EI14" s="32"/>
      <c r="EJ14" s="9"/>
      <c r="EK14" s="9"/>
    </row>
    <row r="15" spans="1:292" s="1" customFormat="1" x14ac:dyDescent="0.3">
      <c r="A15" s="659" t="str">
        <f ca="1">IF(ISBLANK('Data Summary'!A17),"",'Data Summary'!A17)</f>
        <v>ZMB_2022_EMIS</v>
      </c>
      <c r="B15" s="72" t="s">
        <v>146</v>
      </c>
      <c r="C15" s="4">
        <v>1</v>
      </c>
      <c r="D15" s="27"/>
      <c r="E15" s="5"/>
      <c r="F15" s="5"/>
      <c r="G15" s="5"/>
      <c r="H15" s="27">
        <v>88.6</v>
      </c>
      <c r="I15" s="32">
        <v>97.6</v>
      </c>
      <c r="J15" s="9"/>
      <c r="K15" s="9"/>
      <c r="L15" s="72" t="s">
        <v>264</v>
      </c>
      <c r="M15" s="4"/>
      <c r="N15" s="27"/>
      <c r="O15" s="5"/>
      <c r="P15" s="5"/>
      <c r="Q15" s="5"/>
      <c r="R15" s="27"/>
      <c r="S15" s="32"/>
      <c r="T15" s="9"/>
      <c r="U15" s="9"/>
      <c r="V15" s="72" t="s">
        <v>154</v>
      </c>
      <c r="W15" s="4">
        <v>1</v>
      </c>
      <c r="X15" s="27">
        <v>90</v>
      </c>
      <c r="Y15" s="5"/>
      <c r="Z15" s="5"/>
      <c r="AA15" s="5"/>
      <c r="AB15" s="27"/>
      <c r="AC15" s="32"/>
      <c r="AD15" s="9"/>
      <c r="AE15" s="9"/>
      <c r="AF15" s="72" t="s">
        <v>154</v>
      </c>
      <c r="AG15" s="4">
        <v>1</v>
      </c>
      <c r="AH15" s="27">
        <v>79</v>
      </c>
      <c r="AI15" s="5"/>
      <c r="AJ15" s="5"/>
      <c r="AK15" s="5"/>
      <c r="AL15" s="27">
        <v>76</v>
      </c>
      <c r="AM15" s="32">
        <v>94</v>
      </c>
      <c r="AN15" s="9"/>
      <c r="AO15" s="9"/>
      <c r="AP15" s="72"/>
      <c r="AQ15" s="4"/>
      <c r="AR15" s="27"/>
      <c r="AS15" s="5"/>
      <c r="AT15" s="5"/>
      <c r="AU15" s="5"/>
      <c r="AV15" s="27"/>
      <c r="AW15" s="32"/>
      <c r="AX15" s="9"/>
      <c r="AY15" s="9"/>
      <c r="AZ15" s="72"/>
      <c r="BA15" s="4"/>
      <c r="BB15" s="27"/>
      <c r="BC15" s="5"/>
      <c r="BD15" s="5"/>
      <c r="BE15" s="5"/>
      <c r="BF15" s="27"/>
      <c r="BG15" s="32"/>
      <c r="BH15" s="9"/>
      <c r="BI15" s="9"/>
      <c r="BJ15" s="72" t="s">
        <v>203</v>
      </c>
      <c r="BK15" s="4">
        <v>1</v>
      </c>
      <c r="BL15" s="27">
        <v>11.862868173755622</v>
      </c>
      <c r="BM15" s="116"/>
      <c r="BN15" s="116"/>
      <c r="BO15" s="116"/>
      <c r="BP15" s="27">
        <v>9.3691870732671187</v>
      </c>
      <c r="BQ15" s="32">
        <v>27.82802219936973</v>
      </c>
      <c r="BR15" s="9"/>
      <c r="BS15" s="9"/>
      <c r="BT15" s="72" t="s">
        <v>205</v>
      </c>
      <c r="BU15" s="4">
        <v>1</v>
      </c>
      <c r="BV15" s="27"/>
      <c r="BW15" s="116"/>
      <c r="BX15" s="116">
        <v>13</v>
      </c>
      <c r="BY15" s="116"/>
      <c r="BZ15" s="27"/>
      <c r="CA15" s="32"/>
      <c r="CB15" s="9"/>
      <c r="CC15" s="9"/>
      <c r="CD15" s="72" t="s">
        <v>267</v>
      </c>
      <c r="CE15" s="4">
        <v>1</v>
      </c>
      <c r="CF15" s="27">
        <v>13.566698202459792</v>
      </c>
      <c r="CG15" s="116">
        <v>29.090228378884316</v>
      </c>
      <c r="CH15" s="116">
        <v>8.8618812507912406</v>
      </c>
      <c r="CI15" s="116"/>
      <c r="CJ15" s="27">
        <v>11.441499676793795</v>
      </c>
      <c r="CK15" s="32">
        <v>28.881987577639752</v>
      </c>
      <c r="CL15" s="9"/>
      <c r="CM15" s="9"/>
      <c r="CN15" s="72" t="s">
        <v>267</v>
      </c>
      <c r="CO15" s="118">
        <v>1</v>
      </c>
      <c r="CP15" s="27">
        <v>14.587893710411112</v>
      </c>
      <c r="CQ15" s="116">
        <v>32.95753476136791</v>
      </c>
      <c r="CR15" s="116">
        <v>9.6041227453736244</v>
      </c>
      <c r="CS15" s="116"/>
      <c r="CT15" s="27">
        <v>12.185402684563758</v>
      </c>
      <c r="CU15" s="23">
        <v>32.170775706554423</v>
      </c>
      <c r="CV15" s="9"/>
      <c r="CW15" s="9"/>
      <c r="CX15" s="72" t="s">
        <v>267</v>
      </c>
      <c r="CY15" s="4">
        <v>1</v>
      </c>
      <c r="CZ15" s="27">
        <f>+SUMPRODUCT(DD15:DE15,DD31:DE31)/CZ31</f>
        <v>14.18344142171313</v>
      </c>
      <c r="DA15" s="205"/>
      <c r="DB15" s="205"/>
      <c r="DC15" s="205"/>
      <c r="DD15" s="205">
        <f>1189/DD30*100</f>
        <v>11.345419847328245</v>
      </c>
      <c r="DE15" s="32">
        <f>495/DE30*100</f>
        <v>35.534816941852114</v>
      </c>
      <c r="DF15" s="9"/>
      <c r="DG15" s="9"/>
      <c r="DH15" s="72" t="s">
        <v>267</v>
      </c>
      <c r="DI15" s="4">
        <v>1</v>
      </c>
      <c r="DJ15" s="27">
        <f>+SUMPRODUCT(DN15:DO15,DN31:DO31)/DJ31</f>
        <v>14.839891667994264</v>
      </c>
      <c r="DK15" s="205"/>
      <c r="DL15" s="205"/>
      <c r="DM15" s="205"/>
      <c r="DN15" s="205">
        <f>1338/DN30*100</f>
        <v>12.52691695534126</v>
      </c>
      <c r="DO15" s="32">
        <f>525/DO30*100</f>
        <v>28.029898558462357</v>
      </c>
      <c r="DP15" s="9"/>
      <c r="DQ15" s="9"/>
      <c r="DR15" s="72" t="s">
        <v>267</v>
      </c>
      <c r="DS15" s="4">
        <v>1</v>
      </c>
      <c r="DT15" s="27">
        <f>+SUMPRODUCT(DX15:DY15,DX31:DY31)/DT31</f>
        <v>18.250365468954374</v>
      </c>
      <c r="DU15" s="205"/>
      <c r="DV15" s="205"/>
      <c r="DW15" s="205"/>
      <c r="DX15" s="205">
        <f>1876/DX30*100</f>
        <v>16.705253784505789</v>
      </c>
      <c r="DY15" s="32">
        <f>496/DY30*100</f>
        <v>28.07017543859649</v>
      </c>
      <c r="DZ15" s="9"/>
      <c r="EA15" s="9"/>
      <c r="EB15" s="72"/>
      <c r="EC15" s="4"/>
      <c r="ED15" s="27"/>
      <c r="EE15" s="116"/>
      <c r="EF15" s="116"/>
      <c r="EG15" s="116"/>
      <c r="EH15" s="27"/>
      <c r="EI15" s="32"/>
      <c r="EJ15" s="9"/>
      <c r="EK15" s="9"/>
      <c r="EL15" s="79"/>
      <c r="EV15" s="79"/>
      <c r="FF15" s="79"/>
      <c r="FP15" s="79"/>
      <c r="FZ15" s="79"/>
      <c r="GJ15" s="79"/>
      <c r="GT15" s="79"/>
      <c r="HD15" s="79"/>
      <c r="HN15" s="79"/>
      <c r="HX15" s="79"/>
      <c r="IH15" s="79"/>
      <c r="IR15" s="79"/>
      <c r="JB15" s="79"/>
      <c r="JL15" s="79"/>
      <c r="JV15" s="79"/>
      <c r="KF15" s="79"/>
    </row>
    <row r="16" spans="1:292" s="1" customFormat="1" x14ac:dyDescent="0.3">
      <c r="A16" s="659" t="str">
        <f ca="1">IF(ISBLANK('Data Summary'!A18),"",'Data Summary'!A18)</f>
        <v>ZMB_2023_EMIS</v>
      </c>
      <c r="B16" s="73"/>
      <c r="C16" s="59"/>
      <c r="D16" s="27"/>
      <c r="E16" s="5"/>
      <c r="F16" s="5"/>
      <c r="G16" s="5"/>
      <c r="H16" s="27"/>
      <c r="I16" s="32"/>
      <c r="J16" s="9"/>
      <c r="K16" s="9"/>
      <c r="L16" s="73"/>
      <c r="M16" s="59"/>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3"/>
      <c r="AQ16" s="59"/>
      <c r="AR16" s="27"/>
      <c r="AS16" s="5"/>
      <c r="AT16" s="5"/>
      <c r="AU16" s="5"/>
      <c r="AV16" s="27"/>
      <c r="AW16" s="32"/>
      <c r="AX16" s="9"/>
      <c r="AY16" s="9"/>
      <c r="AZ16" s="73"/>
      <c r="BA16" s="59"/>
      <c r="BB16" s="27"/>
      <c r="BC16" s="5"/>
      <c r="BD16" s="5"/>
      <c r="BE16" s="5"/>
      <c r="BF16" s="27"/>
      <c r="BG16" s="32"/>
      <c r="BH16" s="9"/>
      <c r="BI16" s="9"/>
      <c r="BJ16" s="72" t="s">
        <v>204</v>
      </c>
      <c r="BK16" s="118">
        <v>1</v>
      </c>
      <c r="BL16" s="27">
        <v>48.876969611375017</v>
      </c>
      <c r="BM16" s="116"/>
      <c r="BN16" s="116"/>
      <c r="BO16" s="116"/>
      <c r="BP16" s="27">
        <v>50.970170824424471</v>
      </c>
      <c r="BQ16" s="32">
        <v>33.628586193433598</v>
      </c>
      <c r="BR16" s="9"/>
      <c r="BS16" s="9"/>
      <c r="BT16" s="72" t="s">
        <v>214</v>
      </c>
      <c r="BU16" s="118">
        <v>1</v>
      </c>
      <c r="BV16" s="27"/>
      <c r="BW16" s="116"/>
      <c r="BX16" s="116">
        <v>69</v>
      </c>
      <c r="BY16" s="116"/>
      <c r="BZ16" s="27"/>
      <c r="CA16" s="32"/>
      <c r="CB16" s="9"/>
      <c r="CC16" s="9"/>
      <c r="CD16" s="72" t="s">
        <v>268</v>
      </c>
      <c r="CE16" s="118">
        <v>1</v>
      </c>
      <c r="CF16" s="27">
        <v>47.568590350047302</v>
      </c>
      <c r="CG16" s="116">
        <v>14.002246349681769</v>
      </c>
      <c r="CH16" s="116">
        <v>58.374477781997726</v>
      </c>
      <c r="CI16" s="116"/>
      <c r="CJ16" s="27">
        <v>49.60137901314372</v>
      </c>
      <c r="CK16" s="32">
        <v>32.919254658385093</v>
      </c>
      <c r="CL16" s="9"/>
      <c r="CM16" s="9"/>
      <c r="CN16" s="72" t="s">
        <v>268</v>
      </c>
      <c r="CO16" s="118">
        <v>1</v>
      </c>
      <c r="CP16" s="27">
        <v>48.52345370712743</v>
      </c>
      <c r="CQ16" s="33">
        <v>15.971439308530627</v>
      </c>
      <c r="CR16" s="33">
        <v>58.245490747247594</v>
      </c>
      <c r="CS16" s="116"/>
      <c r="CT16" s="27">
        <v>49.895134228187921</v>
      </c>
      <c r="CU16" s="23">
        <v>38.484666265784725</v>
      </c>
      <c r="CV16" s="9"/>
      <c r="CW16" s="9"/>
      <c r="CX16" s="72" t="s">
        <v>268</v>
      </c>
      <c r="CY16" s="207">
        <v>1</v>
      </c>
      <c r="CZ16" s="27">
        <f>+SUMPRODUCT(DD16:DE16,DD31:DE31)/CZ31</f>
        <v>44.49591510149078</v>
      </c>
      <c r="DA16" s="205"/>
      <c r="DB16" s="205"/>
      <c r="DC16" s="205"/>
      <c r="DD16" s="205">
        <f>4785/DD30*100</f>
        <v>45.658396946564885</v>
      </c>
      <c r="DE16" s="32">
        <f>498/DE30*100</f>
        <v>35.750179468772437</v>
      </c>
      <c r="DF16" s="9"/>
      <c r="DG16" s="9"/>
      <c r="DH16" s="72" t="s">
        <v>268</v>
      </c>
      <c r="DI16" s="207">
        <v>1</v>
      </c>
      <c r="DJ16" s="27">
        <f>+SUMPRODUCT(DN16:DO16,DN31:DO31)/DJ31</f>
        <v>43.030109925123469</v>
      </c>
      <c r="DK16" s="205"/>
      <c r="DL16" s="205"/>
      <c r="DM16" s="205"/>
      <c r="DN16" s="205">
        <f>4882/DN30*100</f>
        <v>45.707330774272073</v>
      </c>
      <c r="DO16" s="32">
        <f>520/DO30*100</f>
        <v>27.762947143619858</v>
      </c>
      <c r="DP16" s="9"/>
      <c r="DQ16" s="9"/>
      <c r="DR16" s="72" t="s">
        <v>268</v>
      </c>
      <c r="DS16" s="207">
        <v>1</v>
      </c>
      <c r="DT16" s="27">
        <f>+SUMPRODUCT(DX16:DY16,DX31:DY31)/DT31</f>
        <v>37.624067092405937</v>
      </c>
      <c r="DU16" s="205"/>
      <c r="DV16" s="205"/>
      <c r="DW16" s="205"/>
      <c r="DX16" s="205">
        <f>4361/DX30*100</f>
        <v>38.833481745325024</v>
      </c>
      <c r="DY16" s="32">
        <f>529/DY30*100</f>
        <v>29.937747594793436</v>
      </c>
      <c r="DZ16" s="9"/>
      <c r="EA16" s="9"/>
      <c r="EB16" s="72"/>
      <c r="EC16" s="118"/>
      <c r="ED16" s="27"/>
      <c r="EE16" s="116"/>
      <c r="EF16" s="116"/>
      <c r="EG16" s="116"/>
      <c r="EH16" s="27"/>
      <c r="EI16" s="32"/>
      <c r="EJ16" s="9"/>
      <c r="EK16" s="9"/>
      <c r="EL16" s="79"/>
      <c r="EV16" s="79"/>
      <c r="FF16" s="79"/>
      <c r="FP16" s="79"/>
      <c r="FZ16" s="79"/>
      <c r="GJ16" s="79"/>
      <c r="GT16" s="79"/>
      <c r="HD16" s="79"/>
      <c r="HN16" s="79"/>
      <c r="HX16" s="79"/>
      <c r="IH16" s="79"/>
      <c r="IR16" s="79"/>
      <c r="JB16" s="79"/>
      <c r="JL16" s="79"/>
      <c r="JV16" s="79"/>
      <c r="KF16" s="79"/>
    </row>
    <row r="17" spans="1:292" s="1" customFormat="1" x14ac:dyDescent="0.3">
      <c r="A17" s="659" t="str">
        <f ca="1">IF(ISBLANK('Data Summary'!A19),"",'Data Summary'!A19)</f>
        <v>ZMB_2023_SUR</v>
      </c>
      <c r="B17" s="73"/>
      <c r="C17" s="59"/>
      <c r="D17" s="27"/>
      <c r="E17" s="5"/>
      <c r="F17" s="5"/>
      <c r="G17" s="5"/>
      <c r="H17" s="27"/>
      <c r="I17" s="23"/>
      <c r="J17" s="9"/>
      <c r="K17" s="9"/>
      <c r="L17" s="73"/>
      <c r="M17" s="59"/>
      <c r="N17" s="27"/>
      <c r="O17" s="5"/>
      <c r="P17" s="5"/>
      <c r="Q17" s="5"/>
      <c r="R17" s="27"/>
      <c r="S17" s="23"/>
      <c r="T17" s="9"/>
      <c r="U17" s="9"/>
      <c r="V17" s="72"/>
      <c r="W17" s="11"/>
      <c r="X17" s="27"/>
      <c r="Y17" s="5"/>
      <c r="Z17" s="5"/>
      <c r="AA17" s="5"/>
      <c r="AB17" s="5"/>
      <c r="AC17" s="23"/>
      <c r="AD17" s="9"/>
      <c r="AE17" s="9"/>
      <c r="AF17" s="72"/>
      <c r="AG17" s="11"/>
      <c r="AH17" s="27"/>
      <c r="AI17" s="5"/>
      <c r="AJ17" s="5"/>
      <c r="AK17" s="5"/>
      <c r="AL17" s="5"/>
      <c r="AM17" s="23"/>
      <c r="AN17" s="9"/>
      <c r="AO17" s="9"/>
      <c r="AP17" s="73"/>
      <c r="AQ17" s="59"/>
      <c r="AR17" s="27"/>
      <c r="AS17" s="5"/>
      <c r="AT17" s="5"/>
      <c r="AU17" s="5"/>
      <c r="AV17" s="27"/>
      <c r="AW17" s="23"/>
      <c r="AX17" s="9"/>
      <c r="AY17" s="9"/>
      <c r="AZ17" s="73"/>
      <c r="BA17" s="59"/>
      <c r="BB17" s="27"/>
      <c r="BC17" s="5"/>
      <c r="BD17" s="5"/>
      <c r="BE17" s="5"/>
      <c r="BF17" s="27"/>
      <c r="BG17" s="23"/>
      <c r="BH17" s="9"/>
      <c r="BI17" s="9"/>
      <c r="BJ17" s="72" t="s">
        <v>205</v>
      </c>
      <c r="BK17" s="118">
        <v>1</v>
      </c>
      <c r="BL17" s="27">
        <v>14.829476248477466</v>
      </c>
      <c r="BM17" s="116"/>
      <c r="BN17" s="116"/>
      <c r="BO17" s="116"/>
      <c r="BP17" s="27">
        <v>13.298654302838402</v>
      </c>
      <c r="BQ17" s="23">
        <v>28.245787908820613</v>
      </c>
      <c r="BR17" s="9"/>
      <c r="BS17" s="9"/>
      <c r="BT17" s="72" t="s">
        <v>215</v>
      </c>
      <c r="BU17" s="118">
        <v>1</v>
      </c>
      <c r="BV17" s="27"/>
      <c r="BW17" s="116"/>
      <c r="BX17" s="116">
        <v>2</v>
      </c>
      <c r="BY17" s="116"/>
      <c r="BZ17" s="116"/>
      <c r="CA17" s="23"/>
      <c r="CB17" s="9"/>
      <c r="CC17" s="9"/>
      <c r="CD17" s="72" t="s">
        <v>269</v>
      </c>
      <c r="CE17" s="118">
        <v>1</v>
      </c>
      <c r="CF17" s="27">
        <v>14.957426679280983</v>
      </c>
      <c r="CG17" s="116">
        <v>1.1980531636091352</v>
      </c>
      <c r="CH17" s="116">
        <v>4.9753133308013675</v>
      </c>
      <c r="CI17" s="116"/>
      <c r="CJ17" s="27">
        <v>13.811678517560871</v>
      </c>
      <c r="CK17" s="23">
        <v>23.214285714285715</v>
      </c>
      <c r="CL17" s="9"/>
      <c r="CM17" s="9"/>
      <c r="CN17" s="72" t="s">
        <v>269</v>
      </c>
      <c r="CO17" s="4">
        <v>1</v>
      </c>
      <c r="CP17" s="27">
        <v>13.866160152803733</v>
      </c>
      <c r="CQ17" s="33">
        <v>40.435926343479892</v>
      </c>
      <c r="CR17" s="33">
        <v>5.7156242679784492</v>
      </c>
      <c r="CS17" s="33"/>
      <c r="CT17" s="27">
        <v>13.443791946308725</v>
      </c>
      <c r="CU17" s="34">
        <v>16.957306073361394</v>
      </c>
      <c r="CV17" s="9"/>
      <c r="CW17" s="9"/>
      <c r="CX17" s="72" t="s">
        <v>295</v>
      </c>
      <c r="CY17" s="207">
        <v>1</v>
      </c>
      <c r="CZ17" s="27">
        <f>+SUMPRODUCT(DD17:DE17,DD31:DE31)/CZ31</f>
        <v>13.669670681377916</v>
      </c>
      <c r="DA17" s="33"/>
      <c r="DB17" s="33"/>
      <c r="DC17" s="205"/>
      <c r="DD17" s="205">
        <f>1328/DD30*100</f>
        <v>12.67175572519084</v>
      </c>
      <c r="DE17" s="23">
        <f>295/DE30*100</f>
        <v>21.177315147164393</v>
      </c>
      <c r="DF17" s="9"/>
      <c r="DG17" s="9"/>
      <c r="DH17" s="72" t="s">
        <v>295</v>
      </c>
      <c r="DI17" s="207">
        <v>1</v>
      </c>
      <c r="DJ17" s="27">
        <f>+SUMPRODUCT(DN17:DO17,DN31:DO31)/DJ31</f>
        <v>21.634538792416759</v>
      </c>
      <c r="DK17" s="33"/>
      <c r="DL17" s="33"/>
      <c r="DM17" s="205"/>
      <c r="DN17" s="205">
        <f>2355/DN30*100</f>
        <v>22.048497331710514</v>
      </c>
      <c r="DO17" s="23">
        <f>361/DO30*100</f>
        <v>19.273892151628402</v>
      </c>
      <c r="DP17" s="9"/>
      <c r="DQ17" s="9"/>
      <c r="DR17" s="72" t="s">
        <v>295</v>
      </c>
      <c r="DS17" s="207">
        <v>1</v>
      </c>
      <c r="DT17" s="27">
        <f>+SUMPRODUCT(DX17:DY17,DX31:DY31)/DT31</f>
        <v>21.320304685696698</v>
      </c>
      <c r="DU17" s="33"/>
      <c r="DV17" s="33"/>
      <c r="DW17" s="205"/>
      <c r="DX17" s="205">
        <f>2323/DX30*100</f>
        <v>20.685663401602849</v>
      </c>
      <c r="DY17" s="23">
        <f>448/DY30*100</f>
        <v>25.353706847764574</v>
      </c>
      <c r="DZ17" s="9"/>
      <c r="EA17" s="9"/>
      <c r="EB17" s="72"/>
      <c r="EC17" s="118"/>
      <c r="ED17" s="27"/>
      <c r="EE17" s="116"/>
      <c r="EF17" s="116"/>
      <c r="EG17" s="116"/>
      <c r="EH17" s="27"/>
      <c r="EI17" s="23"/>
      <c r="EJ17" s="9"/>
      <c r="EK17" s="9"/>
      <c r="EL17" s="79"/>
      <c r="EV17" s="79"/>
      <c r="FF17" s="79"/>
      <c r="FP17" s="79"/>
      <c r="FZ17" s="79"/>
      <c r="GJ17" s="79"/>
      <c r="GT17" s="79"/>
      <c r="HD17" s="79"/>
      <c r="HN17" s="79"/>
      <c r="HX17" s="79"/>
      <c r="IH17" s="79"/>
      <c r="IR17" s="79"/>
      <c r="JB17" s="79"/>
      <c r="JL17" s="79"/>
      <c r="JV17" s="79"/>
      <c r="KF17" s="79"/>
    </row>
    <row r="18" spans="1:292" s="1" customFormat="1" x14ac:dyDescent="0.3">
      <c r="A18" s="625" t="str">
        <f ca="1">IF(ISBLANK('Data Summary'!A20),"",'Data Summary'!A20)</f>
        <v/>
      </c>
      <c r="B18" s="72"/>
      <c r="C18" s="11"/>
      <c r="D18" s="27"/>
      <c r="E18" s="33"/>
      <c r="F18" s="33"/>
      <c r="G18" s="5"/>
      <c r="H18" s="27"/>
      <c r="I18" s="23"/>
      <c r="J18" s="9"/>
      <c r="K18" s="9"/>
      <c r="L18" s="72"/>
      <c r="M18" s="11"/>
      <c r="N18" s="27"/>
      <c r="O18" s="33"/>
      <c r="P18" s="33"/>
      <c r="Q18" s="5"/>
      <c r="R18" s="27"/>
      <c r="S18" s="23"/>
      <c r="T18" s="9"/>
      <c r="U18" s="9"/>
      <c r="V18" s="72"/>
      <c r="W18" s="11"/>
      <c r="X18" s="27"/>
      <c r="Y18" s="33"/>
      <c r="Z18" s="33"/>
      <c r="AA18" s="5"/>
      <c r="AB18" s="5"/>
      <c r="AC18" s="23"/>
      <c r="AD18" s="9"/>
      <c r="AE18" s="9"/>
      <c r="AF18" s="72"/>
      <c r="AG18" s="11"/>
      <c r="AH18" s="27"/>
      <c r="AI18" s="33"/>
      <c r="AJ18" s="33"/>
      <c r="AK18" s="5"/>
      <c r="AL18" s="5"/>
      <c r="AM18" s="23"/>
      <c r="AN18" s="9"/>
      <c r="AO18" s="9"/>
      <c r="AP18" s="72"/>
      <c r="AQ18" s="11"/>
      <c r="AR18" s="27"/>
      <c r="AS18" s="33"/>
      <c r="AT18" s="33"/>
      <c r="AU18" s="5"/>
      <c r="AV18" s="27"/>
      <c r="AW18" s="23"/>
      <c r="AX18" s="9"/>
      <c r="AY18" s="9"/>
      <c r="AZ18" s="72"/>
      <c r="BA18" s="11"/>
      <c r="BB18" s="27"/>
      <c r="BC18" s="33"/>
      <c r="BD18" s="33"/>
      <c r="BE18" s="5"/>
      <c r="BF18" s="27"/>
      <c r="BG18" s="23"/>
      <c r="BH18" s="9"/>
      <c r="BI18" s="9"/>
      <c r="BJ18" s="72" t="s">
        <v>206</v>
      </c>
      <c r="BK18" s="118">
        <v>1</v>
      </c>
      <c r="BL18" s="27">
        <v>7.5570863921702482</v>
      </c>
      <c r="BM18" s="33"/>
      <c r="BN18" s="33"/>
      <c r="BO18" s="116"/>
      <c r="BP18" s="27">
        <v>7.8674274227673662</v>
      </c>
      <c r="BQ18" s="23">
        <v>5.286589969273404</v>
      </c>
      <c r="BR18" s="9"/>
      <c r="BS18" s="9"/>
      <c r="BT18" s="72" t="s">
        <v>216</v>
      </c>
      <c r="BU18" s="118">
        <v>0</v>
      </c>
      <c r="BV18" s="27"/>
      <c r="BW18" s="33"/>
      <c r="BX18" s="33">
        <v>5</v>
      </c>
      <c r="BY18" s="116"/>
      <c r="BZ18" s="116"/>
      <c r="CA18" s="23"/>
      <c r="CB18" s="9"/>
      <c r="CC18" s="9"/>
      <c r="CD18" s="72" t="s">
        <v>270</v>
      </c>
      <c r="CE18" s="118">
        <v>1</v>
      </c>
      <c r="CF18" s="27">
        <v>8.2308420056764433</v>
      </c>
      <c r="CG18" s="33">
        <v>44.477723698989138</v>
      </c>
      <c r="CH18" s="33">
        <v>7.9503734649955691</v>
      </c>
      <c r="CI18" s="116"/>
      <c r="CJ18" s="27">
        <v>8.4033613445378155</v>
      </c>
      <c r="CK18" s="23">
        <v>6.9875776397515521</v>
      </c>
      <c r="CL18" s="9"/>
      <c r="CM18" s="9"/>
      <c r="CN18" s="72" t="s">
        <v>270</v>
      </c>
      <c r="CO18" s="4">
        <v>1</v>
      </c>
      <c r="CP18" s="200">
        <v>7.8974278453772984</v>
      </c>
      <c r="CQ18" s="33">
        <v>7.5911311537016166</v>
      </c>
      <c r="CR18" s="33">
        <v>7.9058327477160937</v>
      </c>
      <c r="CS18" s="33"/>
      <c r="CT18" s="33">
        <v>8.1795302013422813</v>
      </c>
      <c r="CU18" s="35">
        <v>5.8328322309079983</v>
      </c>
      <c r="CV18" s="9"/>
      <c r="CW18" s="9"/>
      <c r="CX18" s="72" t="s">
        <v>270</v>
      </c>
      <c r="CY18" s="4">
        <v>1</v>
      </c>
      <c r="CZ18" s="27">
        <f>+SUMPRODUCT(DD18:DE18,DD31:DE31)/CZ31</f>
        <v>7.05803082624442</v>
      </c>
      <c r="DA18" s="33"/>
      <c r="DB18" s="33"/>
      <c r="DC18" s="33"/>
      <c r="DD18" s="33">
        <f>783/DD30*100</f>
        <v>7.471374045801527</v>
      </c>
      <c r="DE18" s="23">
        <f>55/DE30*100</f>
        <v>3.9483129935391243</v>
      </c>
      <c r="DF18" s="9"/>
      <c r="DG18" s="9"/>
      <c r="DH18" s="72" t="s">
        <v>270</v>
      </c>
      <c r="DI18" s="4">
        <v>1</v>
      </c>
      <c r="DJ18" s="27">
        <f>+SUMPRODUCT(DN18:DO18,DN31:DO31)/DJ31</f>
        <v>8.0372789549147701</v>
      </c>
      <c r="DK18" s="33"/>
      <c r="DL18" s="33"/>
      <c r="DM18" s="33"/>
      <c r="DN18" s="33">
        <f>899/DN30*100</f>
        <v>8.4168149049714458</v>
      </c>
      <c r="DO18" s="23">
        <f>110/DO30*100</f>
        <v>5.8729311265349704</v>
      </c>
      <c r="DP18" s="9"/>
      <c r="DQ18" s="9"/>
      <c r="DR18" s="72" t="s">
        <v>270</v>
      </c>
      <c r="DS18" s="4">
        <v>1</v>
      </c>
      <c r="DT18" s="27">
        <f>+SUMPRODUCT(DX18:DY18,DX31:DY31)/DT31</f>
        <v>11.179502962222051</v>
      </c>
      <c r="DU18" s="33"/>
      <c r="DV18" s="33"/>
      <c r="DW18" s="33"/>
      <c r="DX18" s="33">
        <f>1309/DX30*100</f>
        <v>11.656277827248442</v>
      </c>
      <c r="DY18" s="23">
        <f>144/DY30*100</f>
        <v>8.149405772495756</v>
      </c>
      <c r="DZ18" s="9"/>
      <c r="EA18" s="9"/>
      <c r="EB18" s="72"/>
      <c r="EC18" s="118"/>
      <c r="ED18" s="27"/>
      <c r="EE18" s="33"/>
      <c r="EF18" s="33"/>
      <c r="EG18" s="116"/>
      <c r="EH18" s="27"/>
      <c r="EI18" s="23"/>
      <c r="EJ18" s="9"/>
      <c r="EK18" s="9"/>
      <c r="EL18" s="79"/>
      <c r="EV18" s="79"/>
      <c r="FF18" s="79"/>
      <c r="FP18" s="79"/>
      <c r="FZ18" s="79"/>
      <c r="GJ18" s="79"/>
      <c r="GT18" s="79"/>
      <c r="HD18" s="79"/>
      <c r="HN18" s="79"/>
      <c r="HX18" s="79"/>
      <c r="IH18" s="79"/>
      <c r="IR18" s="79"/>
      <c r="JB18" s="79"/>
      <c r="JL18" s="79"/>
      <c r="JV18" s="79"/>
      <c r="KF18" s="79"/>
    </row>
    <row r="19" spans="1:292" s="1" customFormat="1" x14ac:dyDescent="0.3">
      <c r="A19" s="625" t="str">
        <f ca="1">IF(ISBLANK('Data Summary'!A21),"",'Data Summary'!A21)</f>
        <v/>
      </c>
      <c r="B19" s="72"/>
      <c r="C19" s="4"/>
      <c r="D19" s="60"/>
      <c r="E19" s="33"/>
      <c r="F19" s="33"/>
      <c r="G19" s="33"/>
      <c r="H19" s="27"/>
      <c r="I19" s="34"/>
      <c r="J19" s="9"/>
      <c r="K19" s="9"/>
      <c r="L19" s="72"/>
      <c r="M19" s="4"/>
      <c r="N19" s="60"/>
      <c r="O19" s="33"/>
      <c r="P19" s="33"/>
      <c r="Q19" s="33"/>
      <c r="R19" s="27"/>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60"/>
      <c r="AS19" s="33"/>
      <c r="AT19" s="33"/>
      <c r="AU19" s="33"/>
      <c r="AV19" s="27"/>
      <c r="AW19" s="34"/>
      <c r="AX19" s="9"/>
      <c r="AY19" s="9"/>
      <c r="AZ19" s="72"/>
      <c r="BA19" s="4"/>
      <c r="BB19" s="60"/>
      <c r="BC19" s="33"/>
      <c r="BD19" s="33"/>
      <c r="BE19" s="33"/>
      <c r="BF19" s="27"/>
      <c r="BG19" s="34"/>
      <c r="BH19" s="9"/>
      <c r="BI19" s="9"/>
      <c r="BJ19" s="72" t="s">
        <v>207</v>
      </c>
      <c r="BK19" s="4">
        <v>0</v>
      </c>
      <c r="BL19" s="27">
        <v>11.950741271338998</v>
      </c>
      <c r="BM19" s="33"/>
      <c r="BN19" s="33"/>
      <c r="BO19" s="33"/>
      <c r="BP19" s="27">
        <v>13.179622007370972</v>
      </c>
      <c r="BQ19" s="34">
        <v>3.5243933128489364</v>
      </c>
      <c r="BR19" s="9"/>
      <c r="BS19" s="9"/>
      <c r="BT19" s="72" t="s">
        <v>217</v>
      </c>
      <c r="BU19" s="4">
        <v>1</v>
      </c>
      <c r="BV19" s="27"/>
      <c r="BW19" s="33"/>
      <c r="BX19" s="33">
        <v>0</v>
      </c>
      <c r="BY19" s="33"/>
      <c r="BZ19" s="33"/>
      <c r="CA19" s="34"/>
      <c r="CB19" s="9"/>
      <c r="CC19" s="9"/>
      <c r="CD19" s="72" t="s">
        <v>271</v>
      </c>
      <c r="CE19" s="4">
        <v>0</v>
      </c>
      <c r="CF19" s="27">
        <v>11.409649952696311</v>
      </c>
      <c r="CG19" s="33">
        <v>9.0602770497940845</v>
      </c>
      <c r="CH19" s="33">
        <v>14.533485251297632</v>
      </c>
      <c r="CI19" s="33"/>
      <c r="CJ19" s="27">
        <v>12.314156431803491</v>
      </c>
      <c r="CK19" s="34">
        <v>4.8913043478260869</v>
      </c>
      <c r="CL19" s="9"/>
      <c r="CM19" s="9"/>
      <c r="CN19" s="72" t="s">
        <v>271</v>
      </c>
      <c r="CO19" s="118">
        <v>0</v>
      </c>
      <c r="CP19" s="201">
        <v>10.971762527989462</v>
      </c>
      <c r="CQ19" s="116">
        <v>2.142051860202931</v>
      </c>
      <c r="CR19" s="116">
        <v>13.410634809088778</v>
      </c>
      <c r="CS19" s="116"/>
      <c r="CT19" s="116">
        <v>11.986157718120806</v>
      </c>
      <c r="CU19" s="35">
        <v>3.5478051713770298</v>
      </c>
      <c r="CV19" s="9"/>
      <c r="CW19" s="9"/>
      <c r="CX19" s="72" t="s">
        <v>296</v>
      </c>
      <c r="CY19" s="4">
        <v>0</v>
      </c>
      <c r="CZ19" s="27">
        <f>+SUMPRODUCT(DD19:DE19,DD31:DE31)/CZ31</f>
        <v>9.7363766529099642</v>
      </c>
      <c r="DA19" s="33"/>
      <c r="DB19" s="33"/>
      <c r="DC19" s="33"/>
      <c r="DD19" s="33">
        <f>1143/DD30*100</f>
        <v>10.90648854961832</v>
      </c>
      <c r="DE19" s="34">
        <f>13/DE30*100</f>
        <v>0.93323761665470206</v>
      </c>
      <c r="DF19" s="9"/>
      <c r="DG19" s="9"/>
      <c r="DH19" s="72" t="s">
        <v>296</v>
      </c>
      <c r="DI19" s="4">
        <v>0</v>
      </c>
      <c r="DJ19" s="27">
        <f>+SUMPRODUCT(DN19:DO19,DN31:DO31)/DJ31</f>
        <v>9.4870160904890888</v>
      </c>
      <c r="DK19" s="33"/>
      <c r="DL19" s="33"/>
      <c r="DM19" s="33"/>
      <c r="DN19" s="33">
        <f>1164/DN30*100</f>
        <v>10.897856005991949</v>
      </c>
      <c r="DO19" s="34">
        <f>27/DO30*100</f>
        <v>1.4415376401494928</v>
      </c>
      <c r="DP19" s="9"/>
      <c r="DQ19" s="9"/>
      <c r="DR19" s="72" t="s">
        <v>296</v>
      </c>
      <c r="DS19" s="4">
        <v>0</v>
      </c>
      <c r="DT19" s="27">
        <f>+SUMPRODUCT(DX19:DY19,DX31:DY31)/DT31</f>
        <v>8.6635377394783397</v>
      </c>
      <c r="DU19" s="33"/>
      <c r="DV19" s="33"/>
      <c r="DW19" s="33"/>
      <c r="DX19" s="33">
        <f>1023/DX30*100</f>
        <v>9.1095280498664284</v>
      </c>
      <c r="DY19" s="34">
        <f>103/DY30*100</f>
        <v>5.8290888511601588</v>
      </c>
      <c r="DZ19" s="9"/>
      <c r="EA19" s="9"/>
      <c r="EB19" s="72"/>
      <c r="EC19" s="4"/>
      <c r="ED19" s="27"/>
      <c r="EE19" s="33"/>
      <c r="EF19" s="33"/>
      <c r="EG19" s="33"/>
      <c r="EH19" s="27"/>
      <c r="EI19" s="34"/>
      <c r="EJ19" s="9"/>
      <c r="EK19" s="9"/>
      <c r="EL19" s="79"/>
      <c r="EV19" s="79"/>
      <c r="FF19" s="79"/>
      <c r="FP19" s="79"/>
      <c r="FZ19" s="79"/>
      <c r="GJ19" s="79"/>
      <c r="GT19" s="79"/>
      <c r="HD19" s="79"/>
      <c r="HN19" s="79"/>
      <c r="HX19" s="79"/>
      <c r="IH19" s="79"/>
      <c r="IR19" s="79"/>
      <c r="JB19" s="79"/>
      <c r="JL19" s="79"/>
      <c r="JV19" s="79"/>
      <c r="KF19" s="79"/>
    </row>
    <row r="20" spans="1:292" s="1" customFormat="1" x14ac:dyDescent="0.3">
      <c r="A20" s="625" t="str">
        <f ca="1">IF(ISBLANK('Data Summary'!A22),"",'Data Summary'!A22)</f>
        <v/>
      </c>
      <c r="B20" s="72"/>
      <c r="C20" s="4"/>
      <c r="D20" s="61"/>
      <c r="E20" s="33"/>
      <c r="F20" s="33"/>
      <c r="G20" s="33"/>
      <c r="H20" s="33"/>
      <c r="I20" s="35"/>
      <c r="J20" s="9"/>
      <c r="K20" s="9"/>
      <c r="L20" s="72"/>
      <c r="M20" s="4"/>
      <c r="N20" s="61"/>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61"/>
      <c r="AS20" s="33"/>
      <c r="AT20" s="33"/>
      <c r="AU20" s="33"/>
      <c r="AV20" s="33"/>
      <c r="AW20" s="35"/>
      <c r="AX20" s="9"/>
      <c r="AY20" s="9"/>
      <c r="AZ20" s="72"/>
      <c r="BA20" s="4"/>
      <c r="BB20" s="61"/>
      <c r="BC20" s="33"/>
      <c r="BD20" s="33"/>
      <c r="BE20" s="33"/>
      <c r="BF20" s="33"/>
      <c r="BG20" s="35"/>
      <c r="BH20" s="9"/>
      <c r="BI20" s="9"/>
      <c r="BJ20" s="72"/>
      <c r="BK20" s="4"/>
      <c r="BL20" s="61"/>
      <c r="BM20" s="33"/>
      <c r="BN20" s="33"/>
      <c r="BO20" s="33"/>
      <c r="BP20" s="33"/>
      <c r="BQ20" s="35"/>
      <c r="BR20" s="9"/>
      <c r="BS20" s="9"/>
      <c r="BT20" s="72" t="s">
        <v>218</v>
      </c>
      <c r="BU20" s="4">
        <v>0</v>
      </c>
      <c r="BV20" s="33"/>
      <c r="BW20" s="33"/>
      <c r="BX20" s="33">
        <v>0</v>
      </c>
      <c r="BY20" s="33"/>
      <c r="BZ20" s="33"/>
      <c r="CA20" s="35"/>
      <c r="CB20" s="9"/>
      <c r="CC20" s="9"/>
      <c r="CD20" s="72"/>
      <c r="CE20" s="4"/>
      <c r="CF20" s="61"/>
      <c r="CG20" s="33"/>
      <c r="CH20" s="33"/>
      <c r="CI20" s="33"/>
      <c r="CJ20" s="33"/>
      <c r="CK20" s="35"/>
      <c r="CL20" s="9"/>
      <c r="CM20" s="9"/>
      <c r="CN20" s="72"/>
      <c r="CO20" s="4"/>
      <c r="CP20" s="200"/>
      <c r="CQ20" s="33"/>
      <c r="CR20" s="33"/>
      <c r="CS20" s="33"/>
      <c r="CT20" s="33"/>
      <c r="CU20" s="35"/>
      <c r="CV20" s="9"/>
      <c r="CW20" s="9"/>
      <c r="CX20" s="72"/>
      <c r="CY20" s="4"/>
      <c r="CZ20" s="61"/>
      <c r="DA20" s="33"/>
      <c r="DB20" s="33"/>
      <c r="DC20" s="33"/>
      <c r="DD20" s="33"/>
      <c r="DE20" s="35"/>
      <c r="DF20" s="9"/>
      <c r="DG20" s="9"/>
      <c r="DH20" s="72"/>
      <c r="DI20" s="4"/>
      <c r="DJ20" s="61"/>
      <c r="DK20" s="33"/>
      <c r="DL20" s="33"/>
      <c r="DM20" s="33"/>
      <c r="DN20" s="33"/>
      <c r="DO20" s="35"/>
      <c r="DP20" s="9"/>
      <c r="DQ20" s="9"/>
      <c r="DR20" s="72"/>
      <c r="DS20" s="4"/>
      <c r="DT20" s="61"/>
      <c r="DU20" s="33"/>
      <c r="DV20" s="33"/>
      <c r="DW20" s="33"/>
      <c r="DX20" s="33"/>
      <c r="DY20" s="35"/>
      <c r="DZ20" s="9"/>
      <c r="EA20" s="9"/>
      <c r="EB20" s="72"/>
      <c r="EC20" s="4"/>
      <c r="ED20" s="200"/>
      <c r="EE20" s="33"/>
      <c r="EF20" s="33"/>
      <c r="EG20" s="33"/>
      <c r="EH20" s="33"/>
      <c r="EI20" s="35"/>
      <c r="EJ20" s="9"/>
      <c r="EK20" s="9"/>
      <c r="EL20" s="79"/>
      <c r="EV20" s="79"/>
      <c r="FF20" s="79"/>
      <c r="FP20" s="79"/>
      <c r="FZ20" s="79"/>
      <c r="GJ20" s="79"/>
      <c r="GT20" s="79"/>
      <c r="HD20" s="79"/>
      <c r="HN20" s="79"/>
      <c r="HX20" s="79"/>
      <c r="IH20" s="79"/>
      <c r="IR20" s="79"/>
      <c r="JB20" s="79"/>
      <c r="JL20" s="79"/>
      <c r="JV20" s="79"/>
      <c r="KF20" s="79"/>
    </row>
    <row r="21" spans="1:292" s="1" customFormat="1" x14ac:dyDescent="0.3">
      <c r="A21" s="625" t="str">
        <f ca="1">IF(ISBLANK('Data Summary'!A23),"",'Data Summary'!A23)</f>
        <v/>
      </c>
      <c r="B21" s="72"/>
      <c r="C21" s="11"/>
      <c r="D21" s="62"/>
      <c r="E21" s="5"/>
      <c r="F21" s="5"/>
      <c r="G21" s="5"/>
      <c r="H21" s="5"/>
      <c r="I21" s="35"/>
      <c r="J21" s="9"/>
      <c r="K21" s="9"/>
      <c r="L21" s="72"/>
      <c r="M21" s="11"/>
      <c r="N21" s="62"/>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62"/>
      <c r="AS21" s="5"/>
      <c r="AT21" s="5"/>
      <c r="AU21" s="5"/>
      <c r="AV21" s="5"/>
      <c r="AW21" s="35"/>
      <c r="AX21" s="9"/>
      <c r="AY21" s="9"/>
      <c r="AZ21" s="72"/>
      <c r="BA21" s="11"/>
      <c r="BB21" s="62"/>
      <c r="BC21" s="5"/>
      <c r="BD21" s="5"/>
      <c r="BE21" s="5"/>
      <c r="BF21" s="5"/>
      <c r="BG21" s="35"/>
      <c r="BH21" s="9"/>
      <c r="BI21" s="9"/>
      <c r="BJ21" s="72"/>
      <c r="BK21" s="118"/>
      <c r="BL21" s="119"/>
      <c r="BM21" s="116"/>
      <c r="BN21" s="116"/>
      <c r="BO21" s="116"/>
      <c r="BP21" s="116"/>
      <c r="BQ21" s="35"/>
      <c r="BR21" s="9"/>
      <c r="BS21" s="9"/>
      <c r="BT21" s="72" t="s">
        <v>219</v>
      </c>
      <c r="BU21" s="118">
        <v>1</v>
      </c>
      <c r="BV21" s="116"/>
      <c r="BW21" s="116"/>
      <c r="BX21" s="116">
        <v>0</v>
      </c>
      <c r="BY21" s="116"/>
      <c r="BZ21" s="116"/>
      <c r="CA21" s="35"/>
      <c r="CB21" s="9"/>
      <c r="CC21" s="9"/>
      <c r="CD21" s="72"/>
      <c r="CE21" s="118"/>
      <c r="CF21" s="119"/>
      <c r="CG21" s="116"/>
      <c r="CH21" s="116"/>
      <c r="CI21" s="116"/>
      <c r="CJ21" s="116"/>
      <c r="CK21" s="35"/>
      <c r="CL21" s="9"/>
      <c r="CM21" s="9"/>
      <c r="CN21" s="72"/>
      <c r="CO21" s="118"/>
      <c r="CP21" s="201"/>
      <c r="CQ21" s="116"/>
      <c r="CR21" s="116"/>
      <c r="CS21" s="116"/>
      <c r="CT21" s="116"/>
      <c r="CU21" s="35"/>
      <c r="CV21" s="9"/>
      <c r="CW21" s="9"/>
      <c r="CX21" s="72"/>
      <c r="CY21" s="207"/>
      <c r="CZ21" s="208"/>
      <c r="DA21" s="205"/>
      <c r="DB21" s="205"/>
      <c r="DC21" s="205"/>
      <c r="DD21" s="205"/>
      <c r="DE21" s="35"/>
      <c r="DF21" s="9"/>
      <c r="DG21" s="9"/>
      <c r="DH21" s="72"/>
      <c r="DI21" s="207"/>
      <c r="DJ21" s="208"/>
      <c r="DK21" s="205"/>
      <c r="DL21" s="205"/>
      <c r="DM21" s="205"/>
      <c r="DN21" s="205"/>
      <c r="DO21" s="35"/>
      <c r="DP21" s="9"/>
      <c r="DQ21" s="9"/>
      <c r="DR21" s="72"/>
      <c r="DS21" s="207"/>
      <c r="DT21" s="208"/>
      <c r="DU21" s="205"/>
      <c r="DV21" s="205"/>
      <c r="DW21" s="205"/>
      <c r="DX21" s="205"/>
      <c r="DY21" s="35"/>
      <c r="DZ21" s="9"/>
      <c r="EA21" s="9"/>
      <c r="EB21" s="72"/>
      <c r="EC21" s="118"/>
      <c r="ED21" s="201"/>
      <c r="EE21" s="116"/>
      <c r="EF21" s="116"/>
      <c r="EG21" s="116"/>
      <c r="EH21" s="116"/>
      <c r="EI21" s="35"/>
      <c r="EJ21" s="9"/>
      <c r="EK21" s="9"/>
      <c r="EL21" s="79"/>
      <c r="EV21" s="79"/>
      <c r="FF21" s="79"/>
      <c r="FP21" s="79"/>
      <c r="FZ21" s="79"/>
      <c r="GJ21" s="79"/>
      <c r="GT21" s="79"/>
      <c r="HD21" s="79"/>
      <c r="HN21" s="79"/>
      <c r="HX21" s="79"/>
      <c r="IH21" s="79"/>
      <c r="IR21" s="79"/>
      <c r="JB21" s="79"/>
      <c r="JL21" s="79"/>
      <c r="JV21" s="79"/>
      <c r="KF21" s="79"/>
    </row>
    <row r="22" spans="1:292" s="1" customFormat="1" x14ac:dyDescent="0.3">
      <c r="A22" s="625" t="str">
        <f ca="1">IF(ISBLANK('Data Summary'!A24),"",'Data Summary'!A24)</f>
        <v/>
      </c>
      <c r="B22" s="72"/>
      <c r="C22" s="11"/>
      <c r="D22" s="62"/>
      <c r="E22" s="5"/>
      <c r="F22" s="5"/>
      <c r="G22" s="5"/>
      <c r="H22" s="5"/>
      <c r="I22" s="23"/>
      <c r="J22" s="9"/>
      <c r="K22" s="9"/>
      <c r="L22" s="72"/>
      <c r="M22" s="11"/>
      <c r="N22" s="62"/>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62"/>
      <c r="AS22" s="5"/>
      <c r="AT22" s="5"/>
      <c r="AU22" s="5"/>
      <c r="AV22" s="5"/>
      <c r="AW22" s="23"/>
      <c r="AX22" s="9"/>
      <c r="AY22" s="9"/>
      <c r="AZ22" s="72"/>
      <c r="BA22" s="11"/>
      <c r="BB22" s="62"/>
      <c r="BC22" s="5"/>
      <c r="BD22" s="5"/>
      <c r="BE22" s="5"/>
      <c r="BF22" s="5"/>
      <c r="BG22" s="23"/>
      <c r="BH22" s="9"/>
      <c r="BI22" s="9"/>
      <c r="BJ22" s="72"/>
      <c r="BK22" s="118"/>
      <c r="BL22" s="119"/>
      <c r="BM22" s="116"/>
      <c r="BN22" s="116"/>
      <c r="BO22" s="116"/>
      <c r="BP22" s="116"/>
      <c r="BQ22" s="23"/>
      <c r="BR22" s="9"/>
      <c r="BS22" s="9"/>
      <c r="BT22" s="72" t="s">
        <v>220</v>
      </c>
      <c r="BU22" s="118">
        <v>1</v>
      </c>
      <c r="BV22" s="116"/>
      <c r="BW22" s="116"/>
      <c r="BX22" s="116">
        <v>0</v>
      </c>
      <c r="BY22" s="116"/>
      <c r="BZ22" s="116"/>
      <c r="CA22" s="23"/>
      <c r="CB22" s="9"/>
      <c r="CC22" s="9"/>
      <c r="CD22" s="72"/>
      <c r="CE22" s="118"/>
      <c r="CF22" s="119"/>
      <c r="CG22" s="116"/>
      <c r="CH22" s="116"/>
      <c r="CI22" s="116"/>
      <c r="CJ22" s="116"/>
      <c r="CK22" s="23"/>
      <c r="CL22" s="9"/>
      <c r="CM22" s="9"/>
      <c r="CN22" s="72"/>
      <c r="CO22" s="118"/>
      <c r="CP22" s="119"/>
      <c r="CQ22" s="116"/>
      <c r="CR22" s="116"/>
      <c r="CS22" s="116"/>
      <c r="CT22" s="116"/>
      <c r="CU22" s="23"/>
      <c r="CV22" s="9"/>
      <c r="CW22" s="9"/>
      <c r="CX22" s="72"/>
      <c r="CY22" s="207"/>
      <c r="CZ22" s="208"/>
      <c r="DA22" s="205"/>
      <c r="DB22" s="205"/>
      <c r="DC22" s="205"/>
      <c r="DD22" s="205"/>
      <c r="DE22" s="23"/>
      <c r="DF22" s="9"/>
      <c r="DG22" s="9"/>
      <c r="DH22" s="72"/>
      <c r="DI22" s="207"/>
      <c r="DJ22" s="208"/>
      <c r="DK22" s="205"/>
      <c r="DL22" s="205"/>
      <c r="DM22" s="205"/>
      <c r="DN22" s="205"/>
      <c r="DO22" s="23"/>
      <c r="DP22" s="9"/>
      <c r="DQ22" s="9"/>
      <c r="DR22" s="72"/>
      <c r="DS22" s="207"/>
      <c r="DT22" s="208"/>
      <c r="DU22" s="205"/>
      <c r="DV22" s="205"/>
      <c r="DW22" s="205"/>
      <c r="DX22" s="205"/>
      <c r="DY22" s="23"/>
      <c r="DZ22" s="9"/>
      <c r="EA22" s="9"/>
      <c r="EB22" s="72"/>
      <c r="EC22" s="118"/>
      <c r="ED22" s="119"/>
      <c r="EE22" s="116"/>
      <c r="EF22" s="116"/>
      <c r="EG22" s="116"/>
      <c r="EH22" s="116"/>
      <c r="EI22" s="23"/>
      <c r="EJ22" s="9"/>
      <c r="EK22" s="9"/>
      <c r="EL22" s="79"/>
      <c r="EV22" s="79"/>
      <c r="FF22" s="79"/>
      <c r="FP22" s="79"/>
      <c r="FZ22" s="79"/>
      <c r="GJ22" s="79"/>
      <c r="GT22" s="79"/>
      <c r="HD22" s="79"/>
      <c r="HN22" s="79"/>
      <c r="HX22" s="79"/>
      <c r="IH22" s="79"/>
      <c r="IR22" s="79"/>
      <c r="JB22" s="79"/>
      <c r="JL22" s="79"/>
      <c r="JV22" s="79"/>
      <c r="KF22" s="79"/>
    </row>
    <row r="23" spans="1:292" s="1" customFormat="1" x14ac:dyDescent="0.3">
      <c r="A23" s="625"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8"/>
      <c r="BL23" s="116"/>
      <c r="BM23" s="116"/>
      <c r="BN23" s="116"/>
      <c r="BO23" s="116"/>
      <c r="BP23" s="116"/>
      <c r="BQ23" s="23"/>
      <c r="BR23" s="9"/>
      <c r="BS23" s="9"/>
      <c r="BT23" s="72" t="s">
        <v>221</v>
      </c>
      <c r="BU23" s="118">
        <v>1</v>
      </c>
      <c r="BV23" s="116"/>
      <c r="BW23" s="116"/>
      <c r="BX23" s="116">
        <v>0</v>
      </c>
      <c r="BY23" s="116"/>
      <c r="BZ23" s="116"/>
      <c r="CA23" s="23"/>
      <c r="CB23" s="9"/>
      <c r="CC23" s="9"/>
      <c r="CD23" s="72"/>
      <c r="CE23" s="118"/>
      <c r="CF23" s="116"/>
      <c r="CG23" s="116"/>
      <c r="CH23" s="116"/>
      <c r="CI23" s="116"/>
      <c r="CJ23" s="116"/>
      <c r="CK23" s="23"/>
      <c r="CL23" s="9"/>
      <c r="CM23" s="9"/>
      <c r="CN23" s="72"/>
      <c r="CO23" s="118"/>
      <c r="CP23" s="116"/>
      <c r="CQ23" s="116"/>
      <c r="CR23" s="116"/>
      <c r="CS23" s="116"/>
      <c r="CT23" s="116"/>
      <c r="CU23" s="23"/>
      <c r="CV23" s="9"/>
      <c r="CW23" s="9"/>
      <c r="CX23" s="72"/>
      <c r="CY23" s="207"/>
      <c r="CZ23" s="205"/>
      <c r="DA23" s="205"/>
      <c r="DB23" s="205"/>
      <c r="DC23" s="205"/>
      <c r="DD23" s="205"/>
      <c r="DE23" s="23"/>
      <c r="DF23" s="9"/>
      <c r="DG23" s="9"/>
      <c r="DH23" s="72"/>
      <c r="DI23" s="207"/>
      <c r="DJ23" s="205"/>
      <c r="DK23" s="205"/>
      <c r="DL23" s="205"/>
      <c r="DM23" s="205"/>
      <c r="DN23" s="205"/>
      <c r="DO23" s="23"/>
      <c r="DP23" s="9"/>
      <c r="DQ23" s="9"/>
      <c r="DR23" s="72"/>
      <c r="DS23" s="207"/>
      <c r="DT23" s="205"/>
      <c r="DU23" s="205"/>
      <c r="DV23" s="205"/>
      <c r="DW23" s="205"/>
      <c r="DX23" s="205"/>
      <c r="DY23" s="23"/>
      <c r="DZ23" s="9"/>
      <c r="EA23" s="9"/>
      <c r="EB23" s="72"/>
      <c r="EC23" s="118"/>
      <c r="ED23" s="116"/>
      <c r="EE23" s="116"/>
      <c r="EF23" s="116"/>
      <c r="EG23" s="116"/>
      <c r="EH23" s="116"/>
      <c r="EI23" s="23"/>
      <c r="EJ23" s="9"/>
      <c r="EK23" s="9"/>
      <c r="EL23" s="79"/>
      <c r="EV23" s="79"/>
      <c r="FF23" s="79"/>
      <c r="FP23" s="79"/>
      <c r="FZ23" s="79"/>
      <c r="GJ23" s="79"/>
      <c r="GT23" s="79"/>
      <c r="HD23" s="79"/>
      <c r="HN23" s="79"/>
      <c r="HX23" s="79"/>
      <c r="IH23" s="79"/>
      <c r="IR23" s="79"/>
      <c r="JB23" s="79"/>
      <c r="JL23" s="79"/>
      <c r="JV23" s="79"/>
      <c r="KF23" s="79"/>
    </row>
    <row r="24" spans="1:292" s="1" customFormat="1" x14ac:dyDescent="0.3">
      <c r="A24" s="625"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8"/>
      <c r="BL24" s="116"/>
      <c r="BM24" s="116"/>
      <c r="BN24" s="116"/>
      <c r="BO24" s="116"/>
      <c r="BP24" s="116"/>
      <c r="BQ24" s="23"/>
      <c r="BR24" s="9"/>
      <c r="BS24" s="9"/>
      <c r="BT24" s="72" t="s">
        <v>222</v>
      </c>
      <c r="BU24" s="118">
        <v>0</v>
      </c>
      <c r="BV24" s="116"/>
      <c r="BW24" s="116"/>
      <c r="BX24" s="116">
        <v>8</v>
      </c>
      <c r="BY24" s="116"/>
      <c r="BZ24" s="116"/>
      <c r="CA24" s="23"/>
      <c r="CB24" s="9"/>
      <c r="CC24" s="9"/>
      <c r="CD24" s="72"/>
      <c r="CE24" s="118"/>
      <c r="CF24" s="116"/>
      <c r="CG24" s="116"/>
      <c r="CH24" s="116"/>
      <c r="CI24" s="116"/>
      <c r="CJ24" s="116"/>
      <c r="CK24" s="23"/>
      <c r="CL24" s="9"/>
      <c r="CM24" s="9"/>
      <c r="CN24" s="72"/>
      <c r="CO24" s="118"/>
      <c r="CP24" s="116"/>
      <c r="CQ24" s="116"/>
      <c r="CR24" s="116"/>
      <c r="CS24" s="116"/>
      <c r="CT24" s="116"/>
      <c r="CU24" s="23"/>
      <c r="CV24" s="9"/>
      <c r="CW24" s="9"/>
      <c r="CX24" s="72"/>
      <c r="CY24" s="207"/>
      <c r="CZ24" s="205"/>
      <c r="DA24" s="205"/>
      <c r="DB24" s="205"/>
      <c r="DC24" s="205"/>
      <c r="DD24" s="205"/>
      <c r="DE24" s="23"/>
      <c r="DF24" s="9"/>
      <c r="DG24" s="9"/>
      <c r="DH24" s="72"/>
      <c r="DI24" s="207"/>
      <c r="DJ24" s="205"/>
      <c r="DK24" s="205"/>
      <c r="DL24" s="205"/>
      <c r="DM24" s="205"/>
      <c r="DN24" s="205"/>
      <c r="DO24" s="23"/>
      <c r="DP24" s="9"/>
      <c r="DQ24" s="9"/>
      <c r="DR24" s="72"/>
      <c r="DS24" s="207"/>
      <c r="DT24" s="205"/>
      <c r="DU24" s="205"/>
      <c r="DV24" s="205"/>
      <c r="DW24" s="205"/>
      <c r="DX24" s="205"/>
      <c r="DY24" s="23"/>
      <c r="DZ24" s="9"/>
      <c r="EA24" s="9"/>
      <c r="EB24" s="72"/>
      <c r="EC24" s="118"/>
      <c r="ED24" s="116"/>
      <c r="EE24" s="116"/>
      <c r="EF24" s="116"/>
      <c r="EG24" s="116"/>
      <c r="EH24" s="116"/>
      <c r="EI24" s="23"/>
      <c r="EJ24" s="9"/>
      <c r="EK24" s="9"/>
      <c r="EL24" s="79"/>
      <c r="EV24" s="79"/>
      <c r="FF24" s="79"/>
      <c r="FP24" s="79"/>
      <c r="FZ24" s="79"/>
      <c r="GJ24" s="79"/>
      <c r="GT24" s="79"/>
      <c r="HD24" s="79"/>
      <c r="HN24" s="79"/>
      <c r="HX24" s="79"/>
      <c r="IH24" s="79"/>
      <c r="IR24" s="79"/>
      <c r="JB24" s="79"/>
      <c r="JL24" s="79"/>
      <c r="JV24" s="79"/>
      <c r="KF24" s="79"/>
    </row>
    <row r="25" spans="1:292" s="1" customFormat="1" x14ac:dyDescent="0.3">
      <c r="A25" s="625"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8"/>
      <c r="BL25" s="116"/>
      <c r="BM25" s="116"/>
      <c r="BN25" s="116"/>
      <c r="BO25" s="116"/>
      <c r="BP25" s="116"/>
      <c r="BQ25" s="23"/>
      <c r="BR25" s="9"/>
      <c r="BS25" s="9"/>
      <c r="BT25" s="72" t="s">
        <v>161</v>
      </c>
      <c r="BU25" s="118">
        <v>0</v>
      </c>
      <c r="BV25" s="116"/>
      <c r="BW25" s="116"/>
      <c r="BX25" s="116">
        <v>0</v>
      </c>
      <c r="BY25" s="116"/>
      <c r="BZ25" s="116"/>
      <c r="CA25" s="23"/>
      <c r="CB25" s="9"/>
      <c r="CC25" s="9"/>
      <c r="CD25" s="72"/>
      <c r="CE25" s="118"/>
      <c r="CF25" s="116"/>
      <c r="CG25" s="116"/>
      <c r="CH25" s="116"/>
      <c r="CI25" s="116"/>
      <c r="CJ25" s="116"/>
      <c r="CK25" s="23"/>
      <c r="CL25" s="9"/>
      <c r="CM25" s="9"/>
      <c r="CN25" s="72"/>
      <c r="CO25" s="118"/>
      <c r="CP25" s="116"/>
      <c r="CQ25" s="116"/>
      <c r="CR25" s="116"/>
      <c r="CS25" s="116"/>
      <c r="CT25" s="116"/>
      <c r="CU25" s="23"/>
      <c r="CV25" s="9"/>
      <c r="CW25" s="9"/>
      <c r="CX25" s="72"/>
      <c r="CY25" s="207"/>
      <c r="CZ25" s="205"/>
      <c r="DA25" s="205"/>
      <c r="DB25" s="205"/>
      <c r="DC25" s="205"/>
      <c r="DD25" s="205"/>
      <c r="DE25" s="23"/>
      <c r="DF25" s="9"/>
      <c r="DG25" s="9"/>
      <c r="DH25" s="72"/>
      <c r="DI25" s="207"/>
      <c r="DJ25" s="205"/>
      <c r="DK25" s="205"/>
      <c r="DL25" s="205"/>
      <c r="DM25" s="205"/>
      <c r="DN25" s="205"/>
      <c r="DO25" s="23"/>
      <c r="DP25" s="9"/>
      <c r="DQ25" s="9"/>
      <c r="DR25" s="72"/>
      <c r="DS25" s="207"/>
      <c r="DT25" s="205"/>
      <c r="DU25" s="205"/>
      <c r="DV25" s="205"/>
      <c r="DW25" s="205"/>
      <c r="DX25" s="205"/>
      <c r="DY25" s="23"/>
      <c r="DZ25" s="9"/>
      <c r="EA25" s="9"/>
      <c r="EB25" s="72"/>
      <c r="EC25" s="118"/>
      <c r="ED25" s="116"/>
      <c r="EE25" s="116"/>
      <c r="EF25" s="116"/>
      <c r="EG25" s="116"/>
      <c r="EH25" s="116"/>
      <c r="EI25" s="23"/>
      <c r="EJ25" s="9"/>
      <c r="EK25" s="9"/>
      <c r="EL25" s="79"/>
      <c r="EV25" s="79"/>
      <c r="FF25" s="79"/>
      <c r="FP25" s="79"/>
      <c r="FZ25" s="79"/>
      <c r="GJ25" s="79"/>
      <c r="GT25" s="79"/>
      <c r="HD25" s="79"/>
      <c r="HN25" s="79"/>
      <c r="HX25" s="79"/>
      <c r="IH25" s="79"/>
      <c r="IR25" s="79"/>
      <c r="JB25" s="79"/>
      <c r="JL25" s="79"/>
      <c r="JV25" s="79"/>
      <c r="KF25" s="79"/>
    </row>
    <row r="26" spans="1:292" s="1" customFormat="1" ht="83.25" customHeight="1" x14ac:dyDescent="0.3">
      <c r="A26" s="625" t="str">
        <f ca="1">IF(ISBLANK('Data Summary'!A28),"",'Data Summary'!A28)</f>
        <v/>
      </c>
      <c r="B26" s="74" t="str">
        <f>HLOOKUP(Introduction!$G$4,nametranslations,111,FALSE)</f>
        <v>Notes</v>
      </c>
      <c r="C26" s="370"/>
      <c r="D26" s="370"/>
      <c r="E26" s="370"/>
      <c r="F26" s="370"/>
      <c r="G26" s="370"/>
      <c r="H26" s="370"/>
      <c r="I26" s="368"/>
      <c r="J26" s="9"/>
      <c r="K26" s="9"/>
      <c r="L26" s="74" t="str">
        <f>HLOOKUP(Introduction!$G$4,nametranslations,111,FALSE)</f>
        <v>Notes</v>
      </c>
      <c r="M26" s="370"/>
      <c r="N26" s="370"/>
      <c r="O26" s="370"/>
      <c r="P26" s="370"/>
      <c r="Q26" s="370"/>
      <c r="R26" s="370"/>
      <c r="S26" s="368"/>
      <c r="T26" s="9"/>
      <c r="U26" s="9"/>
      <c r="V26" s="74" t="str">
        <f>HLOOKUP(Introduction!$G$4,nametranslations,111,FALSE)</f>
        <v>Notes</v>
      </c>
      <c r="W26" s="370" t="s">
        <v>155</v>
      </c>
      <c r="X26" s="370"/>
      <c r="Y26" s="370"/>
      <c r="Z26" s="370"/>
      <c r="AA26" s="370"/>
      <c r="AB26" s="370"/>
      <c r="AC26" s="368"/>
      <c r="AD26" s="9"/>
      <c r="AE26" s="9"/>
      <c r="AF26" s="74" t="str">
        <f>HLOOKUP(Introduction!$G$4,nametranslations,111,FALSE)</f>
        <v>Notes</v>
      </c>
      <c r="AG26" s="370" t="s">
        <v>164</v>
      </c>
      <c r="AH26" s="370"/>
      <c r="AI26" s="370"/>
      <c r="AJ26" s="370"/>
      <c r="AK26" s="370"/>
      <c r="AL26" s="370"/>
      <c r="AM26" s="368"/>
      <c r="AN26" s="9"/>
      <c r="AO26" s="9"/>
      <c r="AP26" s="74" t="str">
        <f>HLOOKUP(Introduction!$G$4,nametranslations,111,FALSE)</f>
        <v>Notes</v>
      </c>
      <c r="AQ26" s="370" t="s">
        <v>198</v>
      </c>
      <c r="AR26" s="370"/>
      <c r="AS26" s="370"/>
      <c r="AT26" s="370"/>
      <c r="AU26" s="370"/>
      <c r="AV26" s="370"/>
      <c r="AW26" s="368"/>
      <c r="AX26" s="9"/>
      <c r="AY26" s="9"/>
      <c r="AZ26" s="74" t="str">
        <f>HLOOKUP(Introduction!$G$4,nametranslations,111,FALSE)</f>
        <v>Notes</v>
      </c>
      <c r="BA26" s="370" t="s">
        <v>198</v>
      </c>
      <c r="BB26" s="370"/>
      <c r="BC26" s="370"/>
      <c r="BD26" s="370"/>
      <c r="BE26" s="370"/>
      <c r="BF26" s="370"/>
      <c r="BG26" s="368"/>
      <c r="BH26" s="9"/>
      <c r="BI26" s="9"/>
      <c r="BJ26" s="74" t="str">
        <f>HLOOKUP(Introduction!$G$4,nametranslations,111,FALSE)</f>
        <v>Notes</v>
      </c>
      <c r="BK26" s="367" t="s">
        <v>234</v>
      </c>
      <c r="BL26" s="367"/>
      <c r="BM26" s="367"/>
      <c r="BN26" s="367"/>
      <c r="BO26" s="367"/>
      <c r="BP26" s="367"/>
      <c r="BQ26" s="368"/>
      <c r="BR26" s="9"/>
      <c r="BS26" s="9"/>
      <c r="BT26" s="74" t="str">
        <f>HLOOKUP(Introduction!$G$4,nametranslations,111,FALSE)</f>
        <v>Notes</v>
      </c>
      <c r="BU26" s="371" t="s">
        <v>223</v>
      </c>
      <c r="BV26" s="372"/>
      <c r="BW26" s="372"/>
      <c r="BX26" s="372"/>
      <c r="BY26" s="372"/>
      <c r="BZ26" s="372"/>
      <c r="CA26" s="373"/>
      <c r="CB26" s="9"/>
      <c r="CC26" s="9"/>
      <c r="CD26" s="74" t="str">
        <f>HLOOKUP(Introduction!$G$4,nametranslations,111,FALSE)</f>
        <v>Notes</v>
      </c>
      <c r="CE26" s="367" t="s">
        <v>273</v>
      </c>
      <c r="CF26" s="367"/>
      <c r="CG26" s="367"/>
      <c r="CH26" s="367"/>
      <c r="CI26" s="367"/>
      <c r="CJ26" s="367"/>
      <c r="CK26" s="368"/>
      <c r="CL26" s="9"/>
      <c r="CM26" s="9"/>
      <c r="CN26" s="74" t="str">
        <f>HLOOKUP(Introduction!$G$4,nametranslations,111,FALSE)</f>
        <v>Notes</v>
      </c>
      <c r="CO26" s="367" t="s">
        <v>273</v>
      </c>
      <c r="CP26" s="367"/>
      <c r="CQ26" s="367"/>
      <c r="CR26" s="367"/>
      <c r="CS26" s="367"/>
      <c r="CT26" s="367"/>
      <c r="CU26" s="368"/>
      <c r="CV26" s="9"/>
      <c r="CW26" s="9"/>
      <c r="CX26" s="74" t="str">
        <f>HLOOKUP(Introduction!$G$4,nametranslations,111,FALSE)</f>
        <v>Notes</v>
      </c>
      <c r="CY26" s="367" t="s">
        <v>273</v>
      </c>
      <c r="CZ26" s="367"/>
      <c r="DA26" s="367"/>
      <c r="DB26" s="367"/>
      <c r="DC26" s="367"/>
      <c r="DD26" s="367"/>
      <c r="DE26" s="368"/>
      <c r="DF26" s="9"/>
      <c r="DG26" s="9"/>
      <c r="DH26" s="74" t="str">
        <f>HLOOKUP(Introduction!$G$4,nametranslations,111,FALSE)</f>
        <v>Notes</v>
      </c>
      <c r="DI26" s="367" t="s">
        <v>273</v>
      </c>
      <c r="DJ26" s="367"/>
      <c r="DK26" s="367"/>
      <c r="DL26" s="367"/>
      <c r="DM26" s="367"/>
      <c r="DN26" s="367"/>
      <c r="DO26" s="368"/>
      <c r="DP26" s="9"/>
      <c r="DQ26" s="9"/>
      <c r="DR26" s="74" t="str">
        <f>HLOOKUP(Introduction!$G$4,nametranslations,111,FALSE)</f>
        <v>Notes</v>
      </c>
      <c r="DS26" s="367" t="s">
        <v>273</v>
      </c>
      <c r="DT26" s="367"/>
      <c r="DU26" s="367"/>
      <c r="DV26" s="367"/>
      <c r="DW26" s="367"/>
      <c r="DX26" s="367"/>
      <c r="DY26" s="368"/>
      <c r="DZ26" s="9"/>
      <c r="EA26" s="9"/>
      <c r="EB26" s="74" t="str">
        <f>HLOOKUP(Introduction!$G$4,nametranslations,111,FALSE)</f>
        <v>Notes</v>
      </c>
      <c r="EC26" s="367" t="s">
        <v>279</v>
      </c>
      <c r="ED26" s="367"/>
      <c r="EE26" s="367"/>
      <c r="EF26" s="367"/>
      <c r="EG26" s="367"/>
      <c r="EH26" s="367"/>
      <c r="EI26" s="368"/>
      <c r="EJ26" s="9"/>
      <c r="EK26" s="9"/>
      <c r="EL26" s="79"/>
      <c r="EV26" s="79"/>
      <c r="FF26" s="79"/>
      <c r="FP26" s="79"/>
      <c r="FZ26" s="79"/>
      <c r="GJ26" s="79"/>
      <c r="GT26" s="79"/>
      <c r="HD26" s="79"/>
      <c r="HN26" s="79"/>
      <c r="HX26" s="79"/>
      <c r="IH26" s="79"/>
      <c r="IR26" s="79"/>
      <c r="JB26" s="79"/>
      <c r="JL26" s="79"/>
      <c r="JV26" s="79"/>
      <c r="KF26" s="79"/>
    </row>
    <row r="27" spans="1:292" s="1" customFormat="1" ht="15.75" customHeight="1" x14ac:dyDescent="0.3">
      <c r="A27" s="197" t="str">
        <f ca="1">IF(ISBLANK('Data Summary'!A29),"",'Data Summary'!A29)</f>
        <v/>
      </c>
      <c r="B27" s="74"/>
      <c r="C27" s="10" t="str">
        <f>HLOOKUP(Introduction!$G$4,nametranslations,112,FALSE)</f>
        <v>Facility estimate used</v>
      </c>
      <c r="D27" s="29"/>
      <c r="E27" s="29"/>
      <c r="F27" s="29"/>
      <c r="G27" s="29"/>
      <c r="H27" s="29"/>
      <c r="I27" s="54"/>
      <c r="J27" s="9"/>
      <c r="K27" s="9"/>
      <c r="L27" s="74"/>
      <c r="M27" s="10" t="str">
        <f>HLOOKUP(Introduction!$G$4,nametranslations,112,FALSE)</f>
        <v>Facility estimate used</v>
      </c>
      <c r="N27" s="29"/>
      <c r="O27" s="29"/>
      <c r="P27" s="29"/>
      <c r="Q27" s="29"/>
      <c r="R27" s="29" t="s">
        <v>147</v>
      </c>
      <c r="S27" s="54"/>
      <c r="T27" s="9"/>
      <c r="U27" s="9"/>
      <c r="V27" s="74"/>
      <c r="W27" s="10" t="str">
        <f>HLOOKUP(Introduction!$G$4,nametranslations,112,FALSE)</f>
        <v>Facility estimate used</v>
      </c>
      <c r="X27" s="29"/>
      <c r="Y27" s="29"/>
      <c r="Z27" s="29"/>
      <c r="AA27" s="29"/>
      <c r="AB27" s="29"/>
      <c r="AC27" s="54"/>
      <c r="AD27" s="9"/>
      <c r="AE27" s="9"/>
      <c r="AF27" s="74"/>
      <c r="AG27" s="10" t="str">
        <f>HLOOKUP(Introduction!$G$4,nametranslations,112,FALSE)</f>
        <v>Facility estimate used</v>
      </c>
      <c r="AH27" s="29"/>
      <c r="AI27" s="29"/>
      <c r="AJ27" s="29"/>
      <c r="AK27" s="29"/>
      <c r="AL27" s="29"/>
      <c r="AM27" s="54"/>
      <c r="AN27" s="9"/>
      <c r="AO27" s="9"/>
      <c r="AP27" s="74"/>
      <c r="AQ27" s="10" t="str">
        <f>HLOOKUP(Introduction!$G$4,nametranslations,112,FALSE)</f>
        <v>Facility estimate used</v>
      </c>
      <c r="AR27" s="29"/>
      <c r="AS27" s="29"/>
      <c r="AT27" s="29"/>
      <c r="AU27" s="29"/>
      <c r="AV27" s="29"/>
      <c r="AW27" s="54"/>
      <c r="AX27" s="9"/>
      <c r="AY27" s="9"/>
      <c r="AZ27" s="74"/>
      <c r="BA27" s="10" t="str">
        <f>HLOOKUP(Introduction!$G$4,nametranslations,112,FALSE)</f>
        <v>Facility estimate used</v>
      </c>
      <c r="BB27" s="29"/>
      <c r="BC27" s="29"/>
      <c r="BD27" s="29"/>
      <c r="BE27" s="29"/>
      <c r="BF27" s="29"/>
      <c r="BG27" s="54"/>
      <c r="BH27" s="9"/>
      <c r="BI27" s="9"/>
      <c r="BJ27" s="74"/>
      <c r="BK27" s="10" t="str">
        <f>HLOOKUP(Introduction!$G$4,nametranslations,112,FALSE)</f>
        <v>Facility estimate used</v>
      </c>
      <c r="BL27" s="29" t="s">
        <v>147</v>
      </c>
      <c r="BM27" s="29"/>
      <c r="BN27" s="29"/>
      <c r="BO27" s="29"/>
      <c r="BP27" s="29" t="s">
        <v>147</v>
      </c>
      <c r="BQ27" s="54" t="s">
        <v>147</v>
      </c>
      <c r="BR27" s="9"/>
      <c r="BS27" s="9"/>
      <c r="BT27" s="74"/>
      <c r="BU27" s="10" t="str">
        <f>HLOOKUP(Introduction!$G$4,nametranslations,112,FALSE)</f>
        <v>Facility estimate used</v>
      </c>
      <c r="BV27" s="126"/>
      <c r="BW27" s="126"/>
      <c r="BX27" s="126" t="s">
        <v>147</v>
      </c>
      <c r="BY27" s="126"/>
      <c r="BZ27" s="126"/>
      <c r="CA27" s="127"/>
      <c r="CB27" s="9"/>
      <c r="CC27" s="9"/>
      <c r="CD27" s="74"/>
      <c r="CE27" s="10" t="str">
        <f>HLOOKUP(Introduction!$G$4,nametranslations,112,FALSE)</f>
        <v>Facility estimate used</v>
      </c>
      <c r="CF27" s="29" t="s">
        <v>147</v>
      </c>
      <c r="CG27" s="29" t="s">
        <v>147</v>
      </c>
      <c r="CH27" s="29" t="s">
        <v>147</v>
      </c>
      <c r="CI27" s="29"/>
      <c r="CJ27" s="29" t="s">
        <v>147</v>
      </c>
      <c r="CK27" s="54" t="s">
        <v>147</v>
      </c>
      <c r="CL27" s="9"/>
      <c r="CM27" s="9"/>
      <c r="CN27" s="74"/>
      <c r="CO27" s="10" t="str">
        <f>HLOOKUP(Introduction!$G$4,nametranslations,112,FALSE)</f>
        <v>Facility estimate used</v>
      </c>
      <c r="CP27" s="29" t="s">
        <v>147</v>
      </c>
      <c r="CQ27" s="29" t="s">
        <v>147</v>
      </c>
      <c r="CR27" s="29" t="s">
        <v>147</v>
      </c>
      <c r="CS27" s="29"/>
      <c r="CT27" s="29" t="s">
        <v>147</v>
      </c>
      <c r="CU27" s="54" t="s">
        <v>147</v>
      </c>
      <c r="CV27" s="9"/>
      <c r="CW27" s="9"/>
      <c r="CX27" s="74"/>
      <c r="CY27" s="10" t="str">
        <f>HLOOKUP(Introduction!$G$4,nametranslations,112,FALSE)</f>
        <v>Facility estimate used</v>
      </c>
      <c r="CZ27" s="29" t="s">
        <v>147</v>
      </c>
      <c r="DA27" s="29"/>
      <c r="DB27" s="29"/>
      <c r="DC27" s="29"/>
      <c r="DD27" s="29" t="s">
        <v>147</v>
      </c>
      <c r="DE27" s="54" t="s">
        <v>147</v>
      </c>
      <c r="DF27" s="9"/>
      <c r="DG27" s="9"/>
      <c r="DH27" s="74"/>
      <c r="DI27" s="10" t="str">
        <f>HLOOKUP(Introduction!$G$4,nametranslations,112,FALSE)</f>
        <v>Facility estimate used</v>
      </c>
      <c r="DJ27" s="29" t="s">
        <v>147</v>
      </c>
      <c r="DK27" s="29"/>
      <c r="DL27" s="29"/>
      <c r="DM27" s="29"/>
      <c r="DN27" s="29" t="s">
        <v>147</v>
      </c>
      <c r="DO27" s="54" t="s">
        <v>147</v>
      </c>
      <c r="DP27" s="9"/>
      <c r="DQ27" s="9"/>
      <c r="DR27" s="74"/>
      <c r="DS27" s="10" t="str">
        <f>HLOOKUP(Introduction!$G$4,nametranslations,112,FALSE)</f>
        <v>Facility estimate used</v>
      </c>
      <c r="DT27" s="29" t="s">
        <v>147</v>
      </c>
      <c r="DU27" s="29"/>
      <c r="DV27" s="29"/>
      <c r="DW27" s="29"/>
      <c r="DX27" s="29" t="s">
        <v>147</v>
      </c>
      <c r="DY27" s="54" t="s">
        <v>147</v>
      </c>
      <c r="DZ27" s="9"/>
      <c r="EA27" s="9"/>
      <c r="EB27" s="74"/>
      <c r="EC27" s="10" t="str">
        <f>HLOOKUP(Introduction!$G$4,nametranslations,112,FALSE)</f>
        <v>Facility estimate used</v>
      </c>
      <c r="ED27" s="29" t="s">
        <v>147</v>
      </c>
      <c r="EE27" s="29"/>
      <c r="EF27" s="29"/>
      <c r="EG27" s="29"/>
      <c r="EH27" s="29"/>
      <c r="EI27" s="54"/>
      <c r="EJ27" s="9"/>
      <c r="EK27" s="9"/>
      <c r="EL27" s="79"/>
      <c r="EV27" s="79"/>
      <c r="FF27" s="79"/>
      <c r="FP27" s="79"/>
      <c r="FZ27" s="79"/>
      <c r="GJ27" s="79"/>
      <c r="GT27" s="79"/>
      <c r="HD27" s="79"/>
      <c r="HN27" s="79"/>
      <c r="HX27" s="79"/>
      <c r="IH27" s="79"/>
      <c r="IR27" s="79"/>
      <c r="JB27" s="79"/>
      <c r="JL27" s="79"/>
      <c r="JV27" s="79"/>
      <c r="KF27" s="79"/>
    </row>
    <row r="28" spans="1:292" s="1" customFormat="1" ht="15.75" customHeight="1" x14ac:dyDescent="0.3">
      <c r="A28" s="197" t="str">
        <f ca="1">IF(ISBLANK('Data Summary'!A30),"",'Data Summary'!A30)</f>
        <v/>
      </c>
      <c r="B28" s="74"/>
      <c r="C28" s="10" t="str">
        <f>HLOOKUP(Introduction!$G$4,nametranslations,113,FALSE)</f>
        <v>Improved estimate used</v>
      </c>
      <c r="D28" s="29"/>
      <c r="E28" s="29"/>
      <c r="F28" s="29"/>
      <c r="G28" s="29"/>
      <c r="H28" s="29" t="s">
        <v>147</v>
      </c>
      <c r="I28" s="54" t="s">
        <v>147</v>
      </c>
      <c r="J28" s="9"/>
      <c r="K28" s="9"/>
      <c r="L28" s="74"/>
      <c r="M28" s="10" t="str">
        <f>HLOOKUP(Introduction!$G$4,nametranslations,113,FALSE)</f>
        <v>Improved estimate used</v>
      </c>
      <c r="N28" s="29"/>
      <c r="O28" s="29"/>
      <c r="P28" s="29"/>
      <c r="Q28" s="29"/>
      <c r="R28" s="29"/>
      <c r="S28" s="54"/>
      <c r="T28" s="9"/>
      <c r="U28" s="9"/>
      <c r="V28" s="74"/>
      <c r="W28" s="10" t="str">
        <f>HLOOKUP(Introduction!$G$4,nametranslations,113,FALSE)</f>
        <v>Improved estimate used</v>
      </c>
      <c r="X28" s="36" t="s">
        <v>151</v>
      </c>
      <c r="Y28" s="29"/>
      <c r="Z28" s="29"/>
      <c r="AA28" s="29"/>
      <c r="AB28" s="29"/>
      <c r="AC28" s="54"/>
      <c r="AD28" s="9"/>
      <c r="AE28" s="9"/>
      <c r="AF28" s="74"/>
      <c r="AG28" s="10" t="str">
        <f>HLOOKUP(Introduction!$G$4,nametranslations,113,FALSE)</f>
        <v>Improved estimate used</v>
      </c>
      <c r="AH28" s="36" t="s">
        <v>151</v>
      </c>
      <c r="AI28" s="29"/>
      <c r="AJ28" s="29"/>
      <c r="AK28" s="29"/>
      <c r="AL28" s="29" t="s">
        <v>151</v>
      </c>
      <c r="AM28" s="54" t="s">
        <v>151</v>
      </c>
      <c r="AN28" s="9"/>
      <c r="AO28" s="9"/>
      <c r="AP28" s="74"/>
      <c r="AQ28" s="10" t="str">
        <f>HLOOKUP(Introduction!$G$4,nametranslations,113,FALSE)</f>
        <v>Improved estimate used</v>
      </c>
      <c r="AR28" s="29"/>
      <c r="AS28" s="29"/>
      <c r="AT28" s="29"/>
      <c r="AU28" s="29"/>
      <c r="AV28" s="29"/>
      <c r="AW28" s="54"/>
      <c r="AX28" s="9"/>
      <c r="AY28" s="9"/>
      <c r="AZ28" s="74"/>
      <c r="BA28" s="10" t="str">
        <f>HLOOKUP(Introduction!$G$4,nametranslations,113,FALSE)</f>
        <v>Improved estimate used</v>
      </c>
      <c r="BB28" s="29"/>
      <c r="BC28" s="29"/>
      <c r="BD28" s="29"/>
      <c r="BE28" s="29"/>
      <c r="BF28" s="29"/>
      <c r="BG28" s="54"/>
      <c r="BH28" s="9"/>
      <c r="BI28" s="9"/>
      <c r="BJ28" s="74"/>
      <c r="BK28" s="10" t="str">
        <f>HLOOKUP(Introduction!$G$4,nametranslations,113,FALSE)</f>
        <v>Improved estimate used</v>
      </c>
      <c r="BL28" s="29" t="s">
        <v>147</v>
      </c>
      <c r="BM28" s="29"/>
      <c r="BN28" s="29"/>
      <c r="BO28" s="29"/>
      <c r="BP28" s="29" t="s">
        <v>147</v>
      </c>
      <c r="BQ28" s="54" t="s">
        <v>147</v>
      </c>
      <c r="BR28" s="9"/>
      <c r="BS28" s="9"/>
      <c r="BT28" s="74"/>
      <c r="BU28" s="10" t="str">
        <f>HLOOKUP(Introduction!$G$4,nametranslations,113,FALSE)</f>
        <v>Improved estimate used</v>
      </c>
      <c r="BV28" s="36"/>
      <c r="BW28" s="29"/>
      <c r="BX28" s="29" t="s">
        <v>147</v>
      </c>
      <c r="BY28" s="29"/>
      <c r="BZ28" s="29"/>
      <c r="CA28" s="54"/>
      <c r="CB28" s="9"/>
      <c r="CC28" s="9"/>
      <c r="CD28" s="74"/>
      <c r="CE28" s="10" t="str">
        <f>HLOOKUP(Introduction!$G$4,nametranslations,113,FALSE)</f>
        <v>Improved estimate used</v>
      </c>
      <c r="CF28" s="29" t="s">
        <v>147</v>
      </c>
      <c r="CG28" s="29" t="s">
        <v>147</v>
      </c>
      <c r="CH28" s="29" t="s">
        <v>147</v>
      </c>
      <c r="CI28" s="29"/>
      <c r="CJ28" s="29" t="s">
        <v>147</v>
      </c>
      <c r="CK28" s="54" t="s">
        <v>147</v>
      </c>
      <c r="CL28" s="9"/>
      <c r="CM28" s="9"/>
      <c r="CN28" s="74"/>
      <c r="CO28" s="10" t="str">
        <f>HLOOKUP(Introduction!$G$4,nametranslations,113,FALSE)</f>
        <v>Improved estimate used</v>
      </c>
      <c r="CP28" s="29" t="s">
        <v>147</v>
      </c>
      <c r="CQ28" s="29" t="s">
        <v>147</v>
      </c>
      <c r="CR28" s="29" t="s">
        <v>147</v>
      </c>
      <c r="CS28" s="29"/>
      <c r="CT28" s="29" t="s">
        <v>147</v>
      </c>
      <c r="CU28" s="54" t="s">
        <v>147</v>
      </c>
      <c r="CV28" s="9"/>
      <c r="CW28" s="9"/>
      <c r="CX28" s="74"/>
      <c r="CY28" s="10" t="str">
        <f>HLOOKUP(Introduction!$G$4,nametranslations,113,FALSE)</f>
        <v>Improved estimate used</v>
      </c>
      <c r="CZ28" s="29" t="s">
        <v>147</v>
      </c>
      <c r="DA28" s="29"/>
      <c r="DB28" s="29"/>
      <c r="DC28" s="29"/>
      <c r="DD28" s="29" t="s">
        <v>147</v>
      </c>
      <c r="DE28" s="54" t="s">
        <v>147</v>
      </c>
      <c r="DF28" s="9"/>
      <c r="DG28" s="9"/>
      <c r="DH28" s="74"/>
      <c r="DI28" s="10" t="str">
        <f>HLOOKUP(Introduction!$G$4,nametranslations,113,FALSE)</f>
        <v>Improved estimate used</v>
      </c>
      <c r="DJ28" s="29" t="s">
        <v>147</v>
      </c>
      <c r="DK28" s="29"/>
      <c r="DL28" s="29"/>
      <c r="DM28" s="29"/>
      <c r="DN28" s="29" t="s">
        <v>147</v>
      </c>
      <c r="DO28" s="54" t="s">
        <v>147</v>
      </c>
      <c r="DP28" s="9"/>
      <c r="DQ28" s="9"/>
      <c r="DR28" s="74"/>
      <c r="DS28" s="10" t="str">
        <f>HLOOKUP(Introduction!$G$4,nametranslations,113,FALSE)</f>
        <v>Improved estimate used</v>
      </c>
      <c r="DT28" s="29" t="s">
        <v>147</v>
      </c>
      <c r="DU28" s="29"/>
      <c r="DV28" s="29"/>
      <c r="DW28" s="29"/>
      <c r="DX28" s="29" t="s">
        <v>147</v>
      </c>
      <c r="DY28" s="54" t="s">
        <v>147</v>
      </c>
      <c r="DZ28" s="9"/>
      <c r="EA28" s="9"/>
      <c r="EB28" s="74"/>
      <c r="EC28" s="10" t="str">
        <f>HLOOKUP(Introduction!$G$4,nametranslations,113,FALSE)</f>
        <v>Improved estimate used</v>
      </c>
      <c r="ED28" s="29"/>
      <c r="EE28" s="29"/>
      <c r="EF28" s="29"/>
      <c r="EG28" s="29"/>
      <c r="EH28" s="29"/>
      <c r="EI28" s="54"/>
      <c r="EJ28" s="9"/>
      <c r="EK28" s="9"/>
      <c r="EL28" s="79"/>
      <c r="EV28" s="79"/>
      <c r="FF28" s="79"/>
      <c r="FP28" s="79"/>
      <c r="FZ28" s="79"/>
      <c r="GJ28" s="79"/>
      <c r="GT28" s="79"/>
      <c r="HD28" s="79"/>
      <c r="HN28" s="79"/>
      <c r="HX28" s="79"/>
      <c r="IH28" s="79"/>
      <c r="IR28" s="79"/>
      <c r="JB28" s="79"/>
      <c r="JL28" s="79"/>
      <c r="JV28" s="79"/>
      <c r="KF28" s="79"/>
    </row>
    <row r="29" spans="1:292" ht="15.75" customHeight="1" x14ac:dyDescent="0.3">
      <c r="A29" s="197" t="str">
        <f ca="1">IF(ISBLANK('Data Summary'!A31),"",'Data Summary'!A31)</f>
        <v/>
      </c>
      <c r="B29" s="74"/>
      <c r="C29" s="10" t="str">
        <f>HLOOKUP(Introduction!$G$4,nametranslations,114,FALSE)</f>
        <v>Basic estimate used</v>
      </c>
      <c r="D29" s="29"/>
      <c r="E29" s="29"/>
      <c r="F29" s="29"/>
      <c r="G29" s="29"/>
      <c r="H29" s="29"/>
      <c r="I29" s="54"/>
      <c r="J29" s="9"/>
      <c r="K29" s="9"/>
      <c r="L29" s="74"/>
      <c r="M29" s="10" t="str">
        <f>HLOOKUP(Introduction!$G$4,nametranslations,114,FALSE)</f>
        <v>Basic estimate used</v>
      </c>
      <c r="N29" s="29"/>
      <c r="O29" s="29"/>
      <c r="P29" s="29"/>
      <c r="Q29" s="29"/>
      <c r="R29" s="29"/>
      <c r="S29" s="54"/>
      <c r="T29" s="9"/>
      <c r="U29" s="9"/>
      <c r="V29" s="74"/>
      <c r="W29" s="10" t="str">
        <f>HLOOKUP(Introduction!$G$4,nametranslations,114,FALSE)</f>
        <v>Basic estimate used</v>
      </c>
      <c r="X29" s="29" t="s">
        <v>151</v>
      </c>
      <c r="Y29" s="29"/>
      <c r="Z29" s="29"/>
      <c r="AA29" s="29"/>
      <c r="AB29" s="29"/>
      <c r="AC29" s="54"/>
      <c r="AD29" s="9"/>
      <c r="AE29" s="9"/>
      <c r="AF29" s="74"/>
      <c r="AG29" s="10" t="str">
        <f>HLOOKUP(Introduction!$G$4,nametranslations,114,FALSE)</f>
        <v>Basic estimate used</v>
      </c>
      <c r="AH29" s="29" t="s">
        <v>147</v>
      </c>
      <c r="AI29" s="29"/>
      <c r="AJ29" s="29"/>
      <c r="AK29" s="29"/>
      <c r="AL29" s="29" t="s">
        <v>147</v>
      </c>
      <c r="AM29" s="54" t="s">
        <v>147</v>
      </c>
      <c r="AN29" s="9"/>
      <c r="AO29" s="9"/>
      <c r="AP29" s="74"/>
      <c r="AQ29" s="10" t="str">
        <f>HLOOKUP(Introduction!$G$4,nametranslations,114,FALSE)</f>
        <v>Basic estimate used</v>
      </c>
      <c r="AR29" s="29" t="s">
        <v>147</v>
      </c>
      <c r="AS29" s="29"/>
      <c r="AT29" s="29"/>
      <c r="AU29" s="29"/>
      <c r="AV29" s="29" t="s">
        <v>147</v>
      </c>
      <c r="AW29" s="54"/>
      <c r="AX29" s="9"/>
      <c r="AY29" s="9"/>
      <c r="AZ29" s="74"/>
      <c r="BA29" s="10" t="str">
        <f>HLOOKUP(Introduction!$G$4,nametranslations,114,FALSE)</f>
        <v>Basic estimate used</v>
      </c>
      <c r="BB29" s="29" t="s">
        <v>147</v>
      </c>
      <c r="BC29" s="29"/>
      <c r="BD29" s="29"/>
      <c r="BE29" s="29"/>
      <c r="BF29" s="29" t="s">
        <v>147</v>
      </c>
      <c r="BG29" s="54"/>
      <c r="BH29" s="9"/>
      <c r="BI29" s="9"/>
      <c r="BJ29" s="74"/>
      <c r="BK29" s="10" t="str">
        <f>HLOOKUP(Introduction!$G$4,nametranslations,114,FALSE)</f>
        <v>Basic estimate used</v>
      </c>
      <c r="BL29" s="29"/>
      <c r="BM29" s="29"/>
      <c r="BN29" s="29"/>
      <c r="BO29" s="29"/>
      <c r="BP29" s="29"/>
      <c r="BQ29" s="54"/>
      <c r="BR29" s="9"/>
      <c r="BS29" s="9"/>
      <c r="BT29" s="74"/>
      <c r="BU29" s="10" t="str">
        <f>HLOOKUP(Introduction!$G$4,nametranslations,114,FALSE)</f>
        <v>Basic estimate used</v>
      </c>
      <c r="BV29" s="29"/>
      <c r="BW29" s="29"/>
      <c r="BX29" s="29" t="s">
        <v>147</v>
      </c>
      <c r="BY29" s="29"/>
      <c r="BZ29" s="29"/>
      <c r="CA29" s="54"/>
      <c r="CB29" s="9"/>
      <c r="CC29" s="9"/>
      <c r="CD29" s="74"/>
      <c r="CE29" s="10" t="str">
        <f>HLOOKUP(Introduction!$G$4,nametranslations,114,FALSE)</f>
        <v>Basic estimate used</v>
      </c>
      <c r="CF29" s="29"/>
      <c r="CG29" s="29"/>
      <c r="CH29" s="29"/>
      <c r="CI29" s="29"/>
      <c r="CJ29" s="29"/>
      <c r="CK29" s="54"/>
      <c r="CL29" s="9"/>
      <c r="CM29" s="9"/>
      <c r="CN29" s="74"/>
      <c r="CO29" s="10" t="str">
        <f>HLOOKUP(Introduction!$G$4,nametranslations,114,FALSE)</f>
        <v>Basic estimate used</v>
      </c>
      <c r="CP29" s="29"/>
      <c r="CQ29" s="29"/>
      <c r="CR29" s="29"/>
      <c r="CS29" s="29"/>
      <c r="CT29" s="29"/>
      <c r="CU29" s="54"/>
      <c r="CV29" s="9"/>
      <c r="CW29" s="9"/>
      <c r="CX29" s="74"/>
      <c r="CY29" s="10" t="str">
        <f>HLOOKUP(Introduction!$G$4,nametranslations,114,FALSE)</f>
        <v>Basic estimate used</v>
      </c>
      <c r="CZ29" s="29"/>
      <c r="DA29" s="29"/>
      <c r="DB29" s="29"/>
      <c r="DC29" s="29"/>
      <c r="DD29" s="29"/>
      <c r="DE29" s="54"/>
      <c r="DF29" s="9"/>
      <c r="DG29" s="9"/>
      <c r="DH29" s="74"/>
      <c r="DI29" s="10" t="str">
        <f>HLOOKUP(Introduction!$G$4,nametranslations,114,FALSE)</f>
        <v>Basic estimate used</v>
      </c>
      <c r="DJ29" s="29"/>
      <c r="DK29" s="29"/>
      <c r="DL29" s="29"/>
      <c r="DM29" s="29"/>
      <c r="DN29" s="29"/>
      <c r="DO29" s="54"/>
      <c r="DP29" s="9"/>
      <c r="DQ29" s="9"/>
      <c r="DR29" s="74"/>
      <c r="DS29" s="10" t="str">
        <f>HLOOKUP(Introduction!$G$4,nametranslations,114,FALSE)</f>
        <v>Basic estimate used</v>
      </c>
      <c r="DT29" s="29"/>
      <c r="DU29" s="29"/>
      <c r="DV29" s="29"/>
      <c r="DW29" s="29"/>
      <c r="DX29" s="29"/>
      <c r="DY29" s="54"/>
      <c r="DZ29" s="9"/>
      <c r="EA29" s="9"/>
      <c r="EB29" s="74"/>
      <c r="EC29" s="10" t="str">
        <f>HLOOKUP(Introduction!$G$4,nametranslations,114,FALSE)</f>
        <v>Basic estimate used</v>
      </c>
      <c r="ED29" s="29"/>
      <c r="EE29" s="29"/>
      <c r="EF29" s="29"/>
      <c r="EG29" s="29"/>
      <c r="EH29" s="29"/>
      <c r="EI29" s="54"/>
      <c r="EJ29" s="9"/>
      <c r="EK29" s="9"/>
    </row>
    <row r="30" spans="1:292" ht="15.75" customHeight="1" x14ac:dyDescent="0.3">
      <c r="A30" s="197" t="str">
        <f ca="1">IF(ISBLANK('Data Summary'!A32),"",'Data Summary'!A32)</f>
        <v/>
      </c>
      <c r="B30" s="75"/>
      <c r="C30" s="10" t="str">
        <f>HLOOKUP(Introduction!$G$4,nametranslations,115,FALSE)</f>
        <v>Number of schools total</v>
      </c>
      <c r="D30" s="37"/>
      <c r="E30" s="37"/>
      <c r="F30" s="37"/>
      <c r="G30" s="38"/>
      <c r="H30" s="39"/>
      <c r="I30" s="40"/>
      <c r="J30" s="9"/>
      <c r="K30" s="9"/>
      <c r="L30" s="75"/>
      <c r="M30" s="10" t="str">
        <f>HLOOKUP(Introduction!$G$4,nametranslations,115,FALSE)</f>
        <v>Number of schools total</v>
      </c>
      <c r="N30" s="37"/>
      <c r="O30" s="37"/>
      <c r="P30" s="37"/>
      <c r="Q30" s="38"/>
      <c r="R30" s="39"/>
      <c r="S30" s="40"/>
      <c r="T30" s="9"/>
      <c r="U30" s="9"/>
      <c r="V30" s="75"/>
      <c r="W30" s="10" t="str">
        <f>HLOOKUP(Introduction!$G$4,nametranslations,115,FALSE)</f>
        <v>Number of schools total</v>
      </c>
      <c r="X30" s="37"/>
      <c r="Y30" s="37"/>
      <c r="Z30" s="37"/>
      <c r="AA30" s="38"/>
      <c r="AB30" s="39"/>
      <c r="AC30" s="40"/>
      <c r="AD30" s="9"/>
      <c r="AE30" s="9"/>
      <c r="AF30" s="75"/>
      <c r="AG30" s="10" t="str">
        <f>HLOOKUP(Introduction!$G$4,nametranslations,115,FALSE)</f>
        <v>Number of schools total</v>
      </c>
      <c r="AH30" s="37"/>
      <c r="AI30" s="37"/>
      <c r="AJ30" s="37"/>
      <c r="AK30" s="38"/>
      <c r="AL30" s="39"/>
      <c r="AM30" s="40"/>
      <c r="AN30" s="9"/>
      <c r="AO30" s="9"/>
      <c r="AP30" s="75"/>
      <c r="AQ30" s="10" t="str">
        <f>HLOOKUP(Introduction!$G$4,nametranslations,115,FALSE)</f>
        <v>Number of schools total</v>
      </c>
      <c r="AR30" s="37"/>
      <c r="AS30" s="37"/>
      <c r="AT30" s="37"/>
      <c r="AU30" s="38"/>
      <c r="AV30" s="39"/>
      <c r="AW30" s="40"/>
      <c r="AX30" s="9"/>
      <c r="AY30" s="9"/>
      <c r="AZ30" s="75"/>
      <c r="BA30" s="10" t="str">
        <f>HLOOKUP(Introduction!$G$4,nametranslations,115,FALSE)</f>
        <v>Number of schools total</v>
      </c>
      <c r="BB30" s="37"/>
      <c r="BC30" s="37"/>
      <c r="BD30" s="37"/>
      <c r="BE30" s="38"/>
      <c r="BF30" s="39"/>
      <c r="BG30" s="40"/>
      <c r="BH30" s="9"/>
      <c r="BI30" s="9"/>
      <c r="BJ30" s="75"/>
      <c r="BK30" s="10" t="str">
        <f>HLOOKUP(Introduction!$G$4,nametranslations,115,FALSE)</f>
        <v>Number of schools total</v>
      </c>
      <c r="BL30" s="120">
        <v>9852</v>
      </c>
      <c r="BM30" s="120">
        <v>1961</v>
      </c>
      <c r="BN30" s="120">
        <v>7891</v>
      </c>
      <c r="BO30" s="121"/>
      <c r="BP30" s="122">
        <v>8843</v>
      </c>
      <c r="BQ30" s="40">
        <v>1009</v>
      </c>
      <c r="BR30" s="9"/>
      <c r="BS30" s="9"/>
      <c r="BT30" s="75"/>
      <c r="BU30" s="10" t="str">
        <f>HLOOKUP(Introduction!$G$4,nametranslations,115,FALSE)</f>
        <v>Number of schools total</v>
      </c>
      <c r="BV30" s="120"/>
      <c r="BW30" s="120"/>
      <c r="BX30" s="120"/>
      <c r="BY30" s="121"/>
      <c r="BZ30" s="122"/>
      <c r="CA30" s="40"/>
      <c r="CB30" s="9"/>
      <c r="CC30" s="9"/>
      <c r="CD30" s="75"/>
      <c r="CE30" s="10" t="str">
        <f>HLOOKUP(Introduction!$G$4,nametranslations,115,FALSE)</f>
        <v>Number of schools total</v>
      </c>
      <c r="CF30" s="120">
        <v>10570</v>
      </c>
      <c r="CG30" s="120">
        <v>2165</v>
      </c>
      <c r="CH30" s="120">
        <v>8405</v>
      </c>
      <c r="CI30" s="121" t="s">
        <v>272</v>
      </c>
      <c r="CJ30" s="122">
        <v>9282</v>
      </c>
      <c r="CK30" s="40">
        <v>1288</v>
      </c>
      <c r="CL30" s="9"/>
      <c r="CM30" s="9"/>
      <c r="CN30" s="75"/>
      <c r="CO30" s="10" t="str">
        <f>HLOOKUP(Introduction!$G$4,nametranslations,115,FALSE)</f>
        <v>Number of schools total</v>
      </c>
      <c r="CP30" s="120">
        <v>10731</v>
      </c>
      <c r="CQ30" s="120">
        <v>2091</v>
      </c>
      <c r="CR30" s="120">
        <v>8640</v>
      </c>
      <c r="CS30" s="121" t="s">
        <v>272</v>
      </c>
      <c r="CT30" s="122">
        <v>9441</v>
      </c>
      <c r="CU30" s="40">
        <v>1290</v>
      </c>
      <c r="CV30" s="9"/>
      <c r="CW30" s="9"/>
      <c r="CX30" s="75"/>
      <c r="CY30" s="10" t="str">
        <f>HLOOKUP(Introduction!$G$4,nametranslations,115,FALSE)</f>
        <v>Number of schools total</v>
      </c>
      <c r="CZ30" s="120">
        <v>11873</v>
      </c>
      <c r="DA30" s="120"/>
      <c r="DB30" s="120"/>
      <c r="DC30" s="121"/>
      <c r="DD30" s="122">
        <v>10480</v>
      </c>
      <c r="DE30" s="40">
        <v>1393</v>
      </c>
      <c r="DF30" s="9"/>
      <c r="DG30" s="9"/>
      <c r="DH30" s="75"/>
      <c r="DI30" s="10" t="str">
        <f>HLOOKUP(Introduction!$G$4,nametranslations,115,FALSE)</f>
        <v>Number of schools total</v>
      </c>
      <c r="DJ30" s="120">
        <v>12554</v>
      </c>
      <c r="DK30" s="120" t="s">
        <v>272</v>
      </c>
      <c r="DL30" s="120" t="s">
        <v>272</v>
      </c>
      <c r="DM30" s="121" t="s">
        <v>272</v>
      </c>
      <c r="DN30" s="122">
        <v>10681</v>
      </c>
      <c r="DO30" s="40">
        <v>1873</v>
      </c>
      <c r="DP30" s="9"/>
      <c r="DQ30" s="9"/>
      <c r="DR30" s="75"/>
      <c r="DS30" s="10" t="str">
        <f>HLOOKUP(Introduction!$G$4,nametranslations,115,FALSE)</f>
        <v>Number of schools total</v>
      </c>
      <c r="DT30" s="120">
        <v>12997</v>
      </c>
      <c r="DU30" s="120" t="s">
        <v>272</v>
      </c>
      <c r="DV30" s="120" t="s">
        <v>272</v>
      </c>
      <c r="DW30" s="121" t="s">
        <v>272</v>
      </c>
      <c r="DX30" s="122">
        <v>11230</v>
      </c>
      <c r="DY30" s="40">
        <v>1767</v>
      </c>
      <c r="DZ30" s="9"/>
      <c r="EA30" s="9"/>
      <c r="EB30" s="75"/>
      <c r="EC30" s="10" t="str">
        <f>HLOOKUP(Introduction!$G$4,nametranslations,115,FALSE)</f>
        <v>Number of schools total</v>
      </c>
      <c r="ED30" s="120"/>
      <c r="EE30" s="120"/>
      <c r="EF30" s="120"/>
      <c r="EG30" s="121"/>
      <c r="EH30" s="122"/>
      <c r="EI30" s="40"/>
      <c r="EJ30" s="9"/>
      <c r="EK30" s="9"/>
    </row>
    <row r="31" spans="1:292" ht="16.2" thickBot="1" x14ac:dyDescent="0.35">
      <c r="A31" s="197" t="str">
        <f ca="1">IF(ISBLANK('Data Summary'!A33),"",'Data Summary'!A33)</f>
        <v/>
      </c>
      <c r="B31" s="76"/>
      <c r="C31" s="41" t="str">
        <f>HLOOKUP(Introduction!$G$4,nametranslations,116,FALSE)</f>
        <v>Number surveyed</v>
      </c>
      <c r="D31" s="42"/>
      <c r="E31" s="42"/>
      <c r="F31" s="42"/>
      <c r="G31" s="42"/>
      <c r="H31" s="42"/>
      <c r="I31" s="43"/>
      <c r="J31" s="9"/>
      <c r="K31" s="9"/>
      <c r="L31" s="76"/>
      <c r="M31" s="41" t="str">
        <f>HLOOKUP(Introduction!$G$4,nametranslations,116,FALSE)</f>
        <v>Number surveyed</v>
      </c>
      <c r="N31" s="42"/>
      <c r="O31" s="42"/>
      <c r="P31" s="42"/>
      <c r="Q31" s="42"/>
      <c r="R31" s="42"/>
      <c r="S31" s="43"/>
      <c r="T31" s="9"/>
      <c r="U31" s="9"/>
      <c r="V31" s="76"/>
      <c r="W31" s="41" t="str">
        <f>HLOOKUP(Introduction!$G$4,nametranslations,116,FALSE)</f>
        <v>Number surveyed</v>
      </c>
      <c r="X31" s="42"/>
      <c r="Y31" s="42"/>
      <c r="Z31" s="42"/>
      <c r="AA31" s="42"/>
      <c r="AB31" s="42"/>
      <c r="AC31" s="43"/>
      <c r="AD31" s="9"/>
      <c r="AE31" s="9"/>
      <c r="AF31" s="76"/>
      <c r="AG31" s="41" t="str">
        <f>HLOOKUP(Introduction!$G$4,nametranslations,116,FALSE)</f>
        <v>Number surveyed</v>
      </c>
      <c r="AH31" s="42">
        <v>9674</v>
      </c>
      <c r="AI31" s="42"/>
      <c r="AJ31" s="42"/>
      <c r="AK31" s="42"/>
      <c r="AL31" s="42">
        <v>8823</v>
      </c>
      <c r="AM31" s="43">
        <v>851</v>
      </c>
      <c r="AN31" s="9"/>
      <c r="AO31" s="9"/>
      <c r="AP31" s="76"/>
      <c r="AQ31" s="41" t="str">
        <f>HLOOKUP(Introduction!$G$4,nametranslations,116,FALSE)</f>
        <v>Number surveyed</v>
      </c>
      <c r="AR31" s="42"/>
      <c r="AS31" s="42"/>
      <c r="AT31" s="42"/>
      <c r="AU31" s="42"/>
      <c r="AV31" s="42"/>
      <c r="AW31" s="43"/>
      <c r="AX31" s="9"/>
      <c r="AY31" s="9"/>
      <c r="AZ31" s="76"/>
      <c r="BA31" s="41" t="str">
        <f>HLOOKUP(Introduction!$G$4,nametranslations,116,FALSE)</f>
        <v>Number surveyed</v>
      </c>
      <c r="BB31" s="42"/>
      <c r="BC31" s="42"/>
      <c r="BD31" s="42"/>
      <c r="BE31" s="42"/>
      <c r="BF31" s="42"/>
      <c r="BG31" s="43"/>
      <c r="BH31" s="9"/>
      <c r="BI31" s="9"/>
      <c r="BJ31" s="76"/>
      <c r="BK31" s="41" t="str">
        <f>HLOOKUP(Introduction!$G$4,nametranslations,116,FALSE)</f>
        <v>Number surveyed</v>
      </c>
      <c r="BL31" s="42">
        <v>9852</v>
      </c>
      <c r="BM31" s="42">
        <v>1961</v>
      </c>
      <c r="BN31" s="42">
        <v>7891</v>
      </c>
      <c r="BO31" s="42"/>
      <c r="BP31" s="42">
        <v>8843</v>
      </c>
      <c r="BQ31" s="43">
        <v>1009</v>
      </c>
      <c r="BR31" s="9"/>
      <c r="BS31" s="9"/>
      <c r="BT31" s="76"/>
      <c r="BU31" s="41" t="str">
        <f>HLOOKUP(Introduction!$G$4,nametranslations,116,FALSE)</f>
        <v>Number surveyed</v>
      </c>
      <c r="BV31" s="42"/>
      <c r="BW31" s="42"/>
      <c r="BX31" s="42">
        <v>100</v>
      </c>
      <c r="BY31" s="42"/>
      <c r="BZ31" s="42"/>
      <c r="CA31" s="43"/>
      <c r="CB31" s="9"/>
      <c r="CC31" s="9"/>
      <c r="CD31" s="76"/>
      <c r="CE31" s="41" t="str">
        <f>HLOOKUP(Introduction!$G$4,nametranslations,116,FALSE)</f>
        <v>Number surveyed</v>
      </c>
      <c r="CF31" s="42">
        <v>10570</v>
      </c>
      <c r="CG31" s="42">
        <v>2165</v>
      </c>
      <c r="CH31" s="42">
        <v>8405</v>
      </c>
      <c r="CI31" s="42" t="s">
        <v>272</v>
      </c>
      <c r="CJ31" s="42">
        <v>9282</v>
      </c>
      <c r="CK31" s="43">
        <v>1288</v>
      </c>
      <c r="CL31" s="9"/>
      <c r="CM31" s="9"/>
      <c r="CN31" s="76"/>
      <c r="CO31" s="41" t="str">
        <f>HLOOKUP(Introduction!$G$4,nametranslations,116,FALSE)</f>
        <v>Number surveyed</v>
      </c>
      <c r="CP31" s="42">
        <v>11199</v>
      </c>
      <c r="CQ31" s="42">
        <v>2661</v>
      </c>
      <c r="CR31" s="42">
        <v>8538</v>
      </c>
      <c r="CS31" s="42" t="s">
        <v>272</v>
      </c>
      <c r="CT31" s="42">
        <v>9536</v>
      </c>
      <c r="CU31" s="43">
        <v>1663</v>
      </c>
      <c r="CV31" s="9"/>
      <c r="CW31" s="9"/>
      <c r="CX31" s="76"/>
      <c r="CY31" s="41" t="str">
        <f>HLOOKUP(Introduction!$G$4,nametranslations,116,FALSE)</f>
        <v>Number surveyed</v>
      </c>
      <c r="CZ31" s="42">
        <v>11873</v>
      </c>
      <c r="DA31" s="42" t="s">
        <v>272</v>
      </c>
      <c r="DB31" s="42" t="s">
        <v>272</v>
      </c>
      <c r="DC31" s="42" t="s">
        <v>272</v>
      </c>
      <c r="DD31" s="42">
        <v>10480</v>
      </c>
      <c r="DE31" s="43">
        <v>1393</v>
      </c>
      <c r="DF31" s="9"/>
      <c r="DG31" s="9"/>
      <c r="DH31" s="76"/>
      <c r="DI31" s="41" t="str">
        <f>HLOOKUP(Introduction!$G$4,nametranslations,116,FALSE)</f>
        <v>Number surveyed</v>
      </c>
      <c r="DJ31" s="42">
        <v>12554</v>
      </c>
      <c r="DK31" s="42" t="s">
        <v>272</v>
      </c>
      <c r="DL31" s="42" t="s">
        <v>272</v>
      </c>
      <c r="DM31" s="42" t="s">
        <v>272</v>
      </c>
      <c r="DN31" s="42">
        <v>10681</v>
      </c>
      <c r="DO31" s="43">
        <v>1873</v>
      </c>
      <c r="DP31" s="9"/>
      <c r="DQ31" s="9"/>
      <c r="DR31" s="76"/>
      <c r="DS31" s="41" t="str">
        <f>HLOOKUP(Introduction!$G$4,nametranslations,116,FALSE)</f>
        <v>Number surveyed</v>
      </c>
      <c r="DT31" s="42">
        <v>12997</v>
      </c>
      <c r="DU31" s="42" t="s">
        <v>272</v>
      </c>
      <c r="DV31" s="42" t="s">
        <v>272</v>
      </c>
      <c r="DW31" s="42" t="s">
        <v>272</v>
      </c>
      <c r="DX31" s="42">
        <v>11230</v>
      </c>
      <c r="DY31" s="43">
        <v>1767</v>
      </c>
      <c r="DZ31" s="9"/>
      <c r="EA31" s="9"/>
      <c r="EB31" s="76"/>
      <c r="EC31" s="41" t="str">
        <f>HLOOKUP(Introduction!$G$4,nametranslations,116,FALSE)</f>
        <v>Number surveyed</v>
      </c>
      <c r="ED31" s="42">
        <v>10883</v>
      </c>
      <c r="EE31" s="42"/>
      <c r="EF31" s="42"/>
      <c r="EG31" s="42"/>
      <c r="EH31" s="42"/>
      <c r="EI31" s="43"/>
      <c r="EJ31" s="9"/>
      <c r="EK31" s="9"/>
    </row>
    <row r="32" spans="1:292" x14ac:dyDescent="0.3">
      <c r="A32" s="197" t="str">
        <f ca="1">IF(ISBLANK('Data Summary'!A34),"",'Data Summary'!A34)</f>
        <v/>
      </c>
    </row>
    <row r="33" spans="1:1" x14ac:dyDescent="0.3">
      <c r="A33" s="197" t="str">
        <f ca="1">IF(ISBLANK('Data Summary'!A35),"",'Data Summary'!A35)</f>
        <v/>
      </c>
    </row>
    <row r="34" spans="1:1" x14ac:dyDescent="0.3">
      <c r="A34" s="197" t="str">
        <f ca="1">IF(ISBLANK('Data Summary'!A36),"",'Data Summary'!A36)</f>
        <v/>
      </c>
    </row>
    <row r="35" spans="1:1" x14ac:dyDescent="0.3">
      <c r="A35" s="197" t="str">
        <f ca="1">IF(ISBLANK('Data Summary'!A37),"",'Data Summary'!A37)</f>
        <v/>
      </c>
    </row>
    <row r="36" spans="1:1" x14ac:dyDescent="0.3">
      <c r="A36" s="197" t="str">
        <f ca="1">IF(ISBLANK('Data Summary'!A38),"",'Data Summary'!A38)</f>
        <v/>
      </c>
    </row>
    <row r="37" spans="1:1" x14ac:dyDescent="0.3">
      <c r="A37" s="197" t="str">
        <f ca="1">IF(ISBLANK('Data Summary'!A39),"",'Data Summary'!A39)</f>
        <v/>
      </c>
    </row>
    <row r="38" spans="1:1" x14ac:dyDescent="0.3">
      <c r="A38" s="197" t="str">
        <f ca="1">IF(ISBLANK('Data Summary'!A40),"",'Data Summary'!A40)</f>
        <v/>
      </c>
    </row>
    <row r="39" spans="1:1" x14ac:dyDescent="0.3">
      <c r="A39" s="197" t="str">
        <f ca="1">IF(ISBLANK('Data Summary'!A41),"",'Data Summary'!A41)</f>
        <v/>
      </c>
    </row>
    <row r="40" spans="1:1" x14ac:dyDescent="0.3">
      <c r="A40" s="197" t="str">
        <f ca="1">IF(ISBLANK('Data Summary'!A42),"",'Data Summary'!A42)</f>
        <v/>
      </c>
    </row>
    <row r="41" spans="1:1" x14ac:dyDescent="0.3">
      <c r="A41" s="197" t="str">
        <f ca="1">IF(ISBLANK('Data Summary'!A43),"",'Data Summary'!A43)</f>
        <v/>
      </c>
    </row>
    <row r="42" spans="1:1" x14ac:dyDescent="0.3">
      <c r="A42" s="197" t="str">
        <f ca="1">IF(ISBLANK('Data Summary'!A44),"",'Data Summary'!A44)</f>
        <v/>
      </c>
    </row>
    <row r="43" spans="1:1" x14ac:dyDescent="0.3">
      <c r="A43" s="197" t="str">
        <f ca="1">IF(ISBLANK('Data Summary'!A45),"",'Data Summary'!A45)</f>
        <v/>
      </c>
    </row>
    <row r="44" spans="1:1" x14ac:dyDescent="0.3">
      <c r="A44" s="197" t="str">
        <f ca="1">IF(ISBLANK('Data Summary'!A46),"",'Data Summary'!A46)</f>
        <v/>
      </c>
    </row>
    <row r="45" spans="1:1" x14ac:dyDescent="0.3">
      <c r="A45" s="197" t="str">
        <f ca="1">IF(ISBLANK('Data Summary'!A47),"",'Data Summary'!A47)</f>
        <v/>
      </c>
    </row>
    <row r="46" spans="1:1" x14ac:dyDescent="0.3">
      <c r="A46" s="197" t="str">
        <f ca="1">IF(ISBLANK('Data Summary'!A48),"",'Data Summary'!A48)</f>
        <v/>
      </c>
    </row>
    <row r="47" spans="1:1" x14ac:dyDescent="0.3">
      <c r="A47" s="197" t="str">
        <f ca="1">IF(ISBLANK('Data Summary'!A49),"",'Data Summary'!A49)</f>
        <v/>
      </c>
    </row>
    <row r="48" spans="1:1" x14ac:dyDescent="0.3">
      <c r="A48" s="197" t="str">
        <f ca="1">IF(ISBLANK('Data Summary'!A50),"",'Data Summary'!A50)</f>
        <v/>
      </c>
    </row>
    <row r="49" spans="1:1" x14ac:dyDescent="0.3">
      <c r="A49" s="197" t="str">
        <f ca="1">IF(ISBLANK('Data Summary'!A51),"",'Data Summary'!A51)</f>
        <v/>
      </c>
    </row>
    <row r="50" spans="1:1" x14ac:dyDescent="0.3">
      <c r="A50" s="197" t="str">
        <f ca="1">IF(ISBLANK('Data Summary'!A52),"",'Data Summary'!A52)</f>
        <v/>
      </c>
    </row>
    <row r="51" spans="1:1" x14ac:dyDescent="0.3">
      <c r="A51" s="197" t="str">
        <f ca="1">IF(ISBLANK('Data Summary'!A53),"",'Data Summary'!A53)</f>
        <v/>
      </c>
    </row>
    <row r="52" spans="1:1" x14ac:dyDescent="0.3">
      <c r="A52" s="197" t="str">
        <f ca="1">IF(ISBLANK('Data Summary'!A54),"",'Data Summary'!A54)</f>
        <v/>
      </c>
    </row>
    <row r="53" spans="1:1" x14ac:dyDescent="0.3">
      <c r="A53" s="197" t="str">
        <f ca="1">IF(ISBLANK('Data Summary'!A55),"",'Data Summary'!A55)</f>
        <v/>
      </c>
    </row>
    <row r="54" spans="1:1" x14ac:dyDescent="0.3">
      <c r="A54" s="197" t="str">
        <f ca="1">IF(ISBLANK('Data Summary'!A56),"",'Data Summary'!A56)</f>
        <v/>
      </c>
    </row>
    <row r="55" spans="1:1" x14ac:dyDescent="0.3">
      <c r="A55" s="197" t="str">
        <f ca="1">IF(ISBLANK('Data Summary'!A57),"",'Data Summary'!A57)</f>
        <v/>
      </c>
    </row>
    <row r="56" spans="1:1" x14ac:dyDescent="0.3">
      <c r="A56" s="197" t="str">
        <f ca="1">IF(ISBLANK('Data Summary'!A58),"",'Data Summary'!A58)</f>
        <v/>
      </c>
    </row>
    <row r="57" spans="1:1" x14ac:dyDescent="0.3">
      <c r="A57" s="197" t="str">
        <f ca="1">IF(ISBLANK('Data Summary'!A59),"",'Data Summary'!A59)</f>
        <v/>
      </c>
    </row>
    <row r="58" spans="1:1" x14ac:dyDescent="0.3">
      <c r="A58" s="197" t="str">
        <f ca="1">IF(ISBLANK('Data Summary'!A60),"",'Data Summary'!A60)</f>
        <v/>
      </c>
    </row>
    <row r="59" spans="1:1" x14ac:dyDescent="0.3">
      <c r="A59" s="197" t="str">
        <f ca="1">IF(ISBLANK('Data Summary'!A61),"",'Data Summary'!A61)</f>
        <v/>
      </c>
    </row>
    <row r="60" spans="1:1" x14ac:dyDescent="0.3">
      <c r="A60" s="197" t="str">
        <f ca="1">IF(ISBLANK('Data Summary'!A62),"",'Data Summary'!A62)</f>
        <v/>
      </c>
    </row>
    <row r="61" spans="1:1" x14ac:dyDescent="0.3">
      <c r="A61" s="197" t="str">
        <f ca="1">IF(ISBLANK('Data Summary'!A63),"",'Data Summary'!A63)</f>
        <v/>
      </c>
    </row>
    <row r="62" spans="1:1" x14ac:dyDescent="0.3">
      <c r="A62" s="197" t="str">
        <f ca="1">IF(ISBLANK('Data Summary'!A64),"",'Data Summary'!A64)</f>
        <v/>
      </c>
    </row>
    <row r="63" spans="1:1" x14ac:dyDescent="0.3">
      <c r="A63" s="197" t="str">
        <f ca="1">IF(ISBLANK('Data Summary'!A65),"",'Data Summary'!A65)</f>
        <v/>
      </c>
    </row>
    <row r="64" spans="1:1" x14ac:dyDescent="0.3">
      <c r="A64" s="197" t="str">
        <f ca="1">IF(ISBLANK('Data Summary'!A66),"",'Data Summary'!A66)</f>
        <v/>
      </c>
    </row>
    <row r="65" spans="1:1" x14ac:dyDescent="0.3">
      <c r="A65" s="197" t="str">
        <f ca="1">IF(ISBLANK('Data Summary'!A67),"",'Data Summary'!A67)</f>
        <v/>
      </c>
    </row>
    <row r="66" spans="1:1" x14ac:dyDescent="0.3">
      <c r="A66" s="197" t="str">
        <f ca="1">IF(ISBLANK('Data Summary'!A68),"",'Data Summary'!A68)</f>
        <v/>
      </c>
    </row>
    <row r="67" spans="1:1" x14ac:dyDescent="0.3">
      <c r="A67" s="197" t="str">
        <f ca="1">IF(ISBLANK('Data Summary'!A69),"",'Data Summary'!A69)</f>
        <v/>
      </c>
    </row>
    <row r="68" spans="1:1" x14ac:dyDescent="0.3">
      <c r="A68" s="197" t="str">
        <f ca="1">IF(ISBLANK('Data Summary'!A70),"",'Data Summary'!A70)</f>
        <v/>
      </c>
    </row>
    <row r="69" spans="1:1" x14ac:dyDescent="0.3">
      <c r="A69" s="197" t="str">
        <f ca="1">IF(ISBLANK('Data Summary'!A71),"",'Data Summary'!A71)</f>
        <v/>
      </c>
    </row>
    <row r="70" spans="1:1" x14ac:dyDescent="0.3">
      <c r="A70" s="197" t="str">
        <f ca="1">IF(ISBLANK('Data Summary'!A72),"",'Data Summary'!A72)</f>
        <v/>
      </c>
    </row>
    <row r="71" spans="1:1" x14ac:dyDescent="0.3">
      <c r="A71" s="197" t="str">
        <f ca="1">IF(ISBLANK('Data Summary'!A73),"",'Data Summary'!A73)</f>
        <v/>
      </c>
    </row>
    <row r="72" spans="1:1" x14ac:dyDescent="0.3">
      <c r="A72" s="197" t="str">
        <f ca="1">IF(ISBLANK('Data Summary'!A74),"",'Data Summary'!A74)</f>
        <v/>
      </c>
    </row>
    <row r="73" spans="1:1" x14ac:dyDescent="0.3">
      <c r="A73" s="197" t="str">
        <f ca="1">IF(ISBLANK('Data Summary'!A75),"",'Data Summary'!A75)</f>
        <v/>
      </c>
    </row>
    <row r="74" spans="1:1" x14ac:dyDescent="0.3">
      <c r="A74" s="197" t="str">
        <f ca="1">IF(ISBLANK('Data Summary'!A76),"",'Data Summary'!A76)</f>
        <v/>
      </c>
    </row>
    <row r="75" spans="1:1" x14ac:dyDescent="0.3">
      <c r="A75" s="197" t="str">
        <f ca="1">IF(ISBLANK('Data Summary'!A77),"",'Data Summary'!A77)</f>
        <v/>
      </c>
    </row>
    <row r="76" spans="1:1" x14ac:dyDescent="0.3">
      <c r="A76" s="197" t="str">
        <f ca="1">IF(ISBLANK('Data Summary'!A78),"",'Data Summary'!A78)</f>
        <v/>
      </c>
    </row>
    <row r="77" spans="1:1" x14ac:dyDescent="0.3">
      <c r="A77" s="197" t="str">
        <f ca="1">IF(ISBLANK('Data Summary'!A79),"",'Data Summary'!A79)</f>
        <v/>
      </c>
    </row>
    <row r="78" spans="1:1" x14ac:dyDescent="0.3">
      <c r="A78" s="197" t="str">
        <f ca="1">IF(ISBLANK('Data Summary'!A80),"",'Data Summary'!A80)</f>
        <v/>
      </c>
    </row>
    <row r="79" spans="1:1" x14ac:dyDescent="0.3">
      <c r="A79" s="197" t="str">
        <f ca="1">IF(ISBLANK('Data Summary'!A81),"",'Data Summary'!A81)</f>
        <v/>
      </c>
    </row>
    <row r="80" spans="1:1" x14ac:dyDescent="0.3">
      <c r="A80" s="197" t="str">
        <f ca="1">IF(ISBLANK('Data Summary'!A82),"",'Data Summary'!A82)</f>
        <v/>
      </c>
    </row>
    <row r="81" spans="1:1" x14ac:dyDescent="0.3">
      <c r="A81" s="197" t="str">
        <f ca="1">IF(ISBLANK('Data Summary'!A83),"",'Data Summary'!A83)</f>
        <v/>
      </c>
    </row>
    <row r="82" spans="1:1" x14ac:dyDescent="0.3">
      <c r="A82" s="197" t="str">
        <f ca="1">IF(ISBLANK('Data Summary'!A84),"",'Data Summary'!A84)</f>
        <v/>
      </c>
    </row>
    <row r="83" spans="1:1" x14ac:dyDescent="0.3">
      <c r="A83" s="197" t="str">
        <f ca="1">IF(ISBLANK('Data Summary'!A85),"",'Data Summary'!A85)</f>
        <v/>
      </c>
    </row>
    <row r="84" spans="1:1" x14ac:dyDescent="0.3">
      <c r="A84" s="197" t="str">
        <f ca="1">IF(ISBLANK('Data Summary'!A86),"",'Data Summary'!A86)</f>
        <v/>
      </c>
    </row>
    <row r="85" spans="1:1" x14ac:dyDescent="0.3">
      <c r="A85" s="197" t="str">
        <f ca="1">IF(ISBLANK('Data Summary'!A87),"",'Data Summary'!A87)</f>
        <v/>
      </c>
    </row>
    <row r="86" spans="1:1" x14ac:dyDescent="0.3">
      <c r="A86" s="197" t="str">
        <f ca="1">IF(ISBLANK('Data Summary'!A88),"",'Data Summary'!A88)</f>
        <v/>
      </c>
    </row>
    <row r="87" spans="1:1" x14ac:dyDescent="0.3">
      <c r="A87" s="197" t="str">
        <f ca="1">IF(ISBLANK('Data Summary'!A89),"",'Data Summary'!A89)</f>
        <v/>
      </c>
    </row>
    <row r="88" spans="1:1" x14ac:dyDescent="0.3">
      <c r="A88" s="197" t="str">
        <f ca="1">IF(ISBLANK('Data Summary'!A90),"",'Data Summary'!A90)</f>
        <v/>
      </c>
    </row>
    <row r="89" spans="1:1" x14ac:dyDescent="0.3">
      <c r="A89" s="197" t="str">
        <f ca="1">IF(ISBLANK('Data Summary'!A91),"",'Data Summary'!A91)</f>
        <v/>
      </c>
    </row>
    <row r="90" spans="1:1" x14ac:dyDescent="0.3">
      <c r="A90" s="197" t="str">
        <f ca="1">IF(ISBLANK('Data Summary'!A92),"",'Data Summary'!A92)</f>
        <v/>
      </c>
    </row>
    <row r="91" spans="1:1" x14ac:dyDescent="0.3">
      <c r="A91" s="197" t="str">
        <f ca="1">IF(ISBLANK('Data Summary'!A93),"",'Data Summary'!A93)</f>
        <v/>
      </c>
    </row>
    <row r="92" spans="1:1" x14ac:dyDescent="0.3">
      <c r="A92" s="197" t="str">
        <f ca="1">IF(ISBLANK('Data Summary'!A94),"",'Data Summary'!A94)</f>
        <v/>
      </c>
    </row>
    <row r="93" spans="1:1" x14ac:dyDescent="0.3">
      <c r="A93" s="197" t="str">
        <f ca="1">IF(ISBLANK('Data Summary'!A95),"",'Data Summary'!A95)</f>
        <v/>
      </c>
    </row>
    <row r="94" spans="1:1" x14ac:dyDescent="0.3">
      <c r="A94" s="197" t="str">
        <f ca="1">IF(ISBLANK('Data Summary'!A96),"",'Data Summary'!A96)</f>
        <v/>
      </c>
    </row>
    <row r="95" spans="1:1" x14ac:dyDescent="0.3">
      <c r="A95" s="197" t="str">
        <f ca="1">IF(ISBLANK('Data Summary'!A97),"",'Data Summary'!A97)</f>
        <v/>
      </c>
    </row>
    <row r="96" spans="1:1" x14ac:dyDescent="0.3">
      <c r="A96" s="197" t="str">
        <f ca="1">IF(ISBLANK('Data Summary'!A98),"",'Data Summary'!A98)</f>
        <v/>
      </c>
    </row>
    <row r="97" spans="1:1" x14ac:dyDescent="0.3">
      <c r="A97" s="197" t="str">
        <f ca="1">IF(ISBLANK('Data Summary'!A99),"",'Data Summary'!A99)</f>
        <v/>
      </c>
    </row>
    <row r="98" spans="1:1" x14ac:dyDescent="0.3">
      <c r="A98" s="197" t="str">
        <f ca="1">IF(ISBLANK('Data Summary'!A100),"",'Data Summary'!A100)</f>
        <v/>
      </c>
    </row>
    <row r="99" spans="1:1" x14ac:dyDescent="0.3">
      <c r="A99" s="197" t="str">
        <f ca="1">IF(ISBLANK('Data Summary'!A101),"",'Data Summary'!A101)</f>
        <v/>
      </c>
    </row>
    <row r="100" spans="1:1" x14ac:dyDescent="0.3">
      <c r="A100" s="197" t="str">
        <f ca="1">IF(ISBLANK('Data Summary'!A102),"",'Data Summary'!A102)</f>
        <v/>
      </c>
    </row>
    <row r="101" spans="1:1" x14ac:dyDescent="0.3">
      <c r="A101" s="197" t="str">
        <f ca="1">IF(ISBLANK('Data Summary'!A103),"",'Data Summary'!A103)</f>
        <v/>
      </c>
    </row>
    <row r="102" spans="1:1" x14ac:dyDescent="0.3">
      <c r="A102" s="197" t="str">
        <f ca="1">IF(ISBLANK('Data Summary'!A104),"",'Data Summary'!A104)</f>
        <v/>
      </c>
    </row>
    <row r="103" spans="1:1" x14ac:dyDescent="0.3">
      <c r="A103" s="197" t="str">
        <f ca="1">IF(ISBLANK('Data Summary'!A105),"",'Data Summary'!A105)</f>
        <v/>
      </c>
    </row>
    <row r="104" spans="1:1" x14ac:dyDescent="0.3">
      <c r="A104" s="197" t="str">
        <f ca="1">IF(ISBLANK('Data Summary'!A106),"",'Data Summary'!A106)</f>
        <v/>
      </c>
    </row>
    <row r="105" spans="1:1" x14ac:dyDescent="0.3">
      <c r="A105" s="197" t="str">
        <f ca="1">IF(ISBLANK('Data Summary'!A107),"",'Data Summary'!A107)</f>
        <v/>
      </c>
    </row>
    <row r="106" spans="1:1" x14ac:dyDescent="0.3">
      <c r="A106" s="197" t="str">
        <f ca="1">IF(ISBLANK('Data Summary'!A108),"",'Data Summary'!A108)</f>
        <v/>
      </c>
    </row>
    <row r="107" spans="1:1" x14ac:dyDescent="0.3">
      <c r="A107" s="197" t="str">
        <f ca="1">IF(ISBLANK('Data Summary'!A109),"",'Data Summary'!A109)</f>
        <v/>
      </c>
    </row>
    <row r="108" spans="1:1" x14ac:dyDescent="0.3">
      <c r="A108" s="197" t="str">
        <f ca="1">IF(ISBLANK('Data Summary'!A110),"",'Data Summary'!A110)</f>
        <v/>
      </c>
    </row>
    <row r="109" spans="1:1" x14ac:dyDescent="0.3">
      <c r="A109" s="197" t="str">
        <f ca="1">IF(ISBLANK('Data Summary'!A111),"",'Data Summary'!A111)</f>
        <v/>
      </c>
    </row>
    <row r="110" spans="1:1" x14ac:dyDescent="0.3">
      <c r="A110" s="197" t="str">
        <f ca="1">IF(ISBLANK('Data Summary'!A112),"",'Data Summary'!A112)</f>
        <v/>
      </c>
    </row>
    <row r="111" spans="1:1" x14ac:dyDescent="0.3">
      <c r="A111" s="197" t="str">
        <f ca="1">IF(ISBLANK('Data Summary'!A113),"",'Data Summary'!A113)</f>
        <v/>
      </c>
    </row>
    <row r="112" spans="1:1" x14ac:dyDescent="0.3">
      <c r="A112" s="197" t="str">
        <f ca="1">IF(ISBLANK('Data Summary'!A114),"",'Data Summary'!A114)</f>
        <v/>
      </c>
    </row>
    <row r="113" spans="1:1" x14ac:dyDescent="0.3">
      <c r="A113" s="197" t="str">
        <f ca="1">IF(ISBLANK('Data Summary'!A115),"",'Data Summary'!A115)</f>
        <v/>
      </c>
    </row>
    <row r="114" spans="1:1" x14ac:dyDescent="0.3">
      <c r="A114" s="197" t="str">
        <f ca="1">IF(ISBLANK('Data Summary'!A116),"",'Data Summary'!A116)</f>
        <v/>
      </c>
    </row>
    <row r="115" spans="1:1" x14ac:dyDescent="0.3">
      <c r="A115" s="197" t="str">
        <f ca="1">IF(ISBLANK('Data Summary'!A117),"",'Data Summary'!A117)</f>
        <v/>
      </c>
    </row>
    <row r="116" spans="1:1" x14ac:dyDescent="0.3">
      <c r="A116" s="197" t="str">
        <f ca="1">IF(ISBLANK('Data Summary'!A118),"",'Data Summary'!A118)</f>
        <v/>
      </c>
    </row>
    <row r="117" spans="1:1" x14ac:dyDescent="0.3">
      <c r="A117" s="197" t="str">
        <f ca="1">IF(ISBLANK('Data Summary'!A119),"",'Data Summary'!A119)</f>
        <v/>
      </c>
    </row>
    <row r="118" spans="1:1" x14ac:dyDescent="0.3">
      <c r="A118" s="197" t="str">
        <f ca="1">IF(ISBLANK('Data Summary'!A120),"",'Data Summary'!A120)</f>
        <v/>
      </c>
    </row>
    <row r="119" spans="1:1" x14ac:dyDescent="0.3">
      <c r="A119" s="197" t="str">
        <f ca="1">IF(ISBLANK('Data Summary'!A121),"",'Data Summary'!A121)</f>
        <v/>
      </c>
    </row>
    <row r="120" spans="1:1" x14ac:dyDescent="0.3">
      <c r="A120" s="197" t="str">
        <f ca="1">IF(ISBLANK('Data Summary'!A122),"",'Data Summary'!A122)</f>
        <v/>
      </c>
    </row>
    <row r="121" spans="1:1" x14ac:dyDescent="0.3">
      <c r="A121" s="197" t="str">
        <f ca="1">IF(ISBLANK('Data Summary'!A123),"",'Data Summary'!A123)</f>
        <v/>
      </c>
    </row>
    <row r="122" spans="1:1" x14ac:dyDescent="0.3">
      <c r="A122" s="197" t="str">
        <f ca="1">IF(ISBLANK('Data Summary'!A124),"",'Data Summary'!A124)</f>
        <v/>
      </c>
    </row>
    <row r="123" spans="1:1" x14ac:dyDescent="0.3">
      <c r="A123" s="197" t="str">
        <f ca="1">IF(ISBLANK('Data Summary'!A125),"",'Data Summary'!A125)</f>
        <v/>
      </c>
    </row>
    <row r="124" spans="1:1" x14ac:dyDescent="0.3">
      <c r="A124" s="197" t="str">
        <f ca="1">IF(ISBLANK('Data Summary'!A126),"",'Data Summary'!A126)</f>
        <v/>
      </c>
    </row>
    <row r="125" spans="1:1" x14ac:dyDescent="0.3">
      <c r="A125" s="197" t="str">
        <f ca="1">IF(ISBLANK('Data Summary'!A127),"",'Data Summary'!A127)</f>
        <v/>
      </c>
    </row>
    <row r="126" spans="1:1" x14ac:dyDescent="0.3">
      <c r="A126" s="197" t="str">
        <f ca="1">IF(ISBLANK('Data Summary'!A128),"",'Data Summary'!A128)</f>
        <v/>
      </c>
    </row>
    <row r="127" spans="1:1" x14ac:dyDescent="0.3">
      <c r="A127" s="197" t="str">
        <f ca="1">IF(ISBLANK('Data Summary'!A129),"",'Data Summary'!A129)</f>
        <v/>
      </c>
    </row>
    <row r="128" spans="1:1" x14ac:dyDescent="0.3">
      <c r="A128" s="197" t="str">
        <f ca="1">IF(ISBLANK('Data Summary'!A130),"",'Data Summary'!A130)</f>
        <v/>
      </c>
    </row>
    <row r="129" spans="1:1" x14ac:dyDescent="0.3">
      <c r="A129" s="197" t="str">
        <f ca="1">IF(ISBLANK('Data Summary'!A131),"",'Data Summary'!A131)</f>
        <v/>
      </c>
    </row>
    <row r="130" spans="1:1" x14ac:dyDescent="0.3">
      <c r="A130" s="197" t="str">
        <f ca="1">IF(ISBLANK('Data Summary'!A132),"",'Data Summary'!A132)</f>
        <v/>
      </c>
    </row>
    <row r="131" spans="1:1" x14ac:dyDescent="0.3">
      <c r="A131" s="197" t="str">
        <f ca="1">IF(ISBLANK('Data Summary'!A133),"",'Data Summary'!A133)</f>
        <v/>
      </c>
    </row>
    <row r="132" spans="1:1" x14ac:dyDescent="0.3">
      <c r="A132" s="197" t="str">
        <f ca="1">IF(ISBLANK('Data Summary'!A134),"",'Data Summary'!A134)</f>
        <v/>
      </c>
    </row>
    <row r="133" spans="1:1" x14ac:dyDescent="0.3">
      <c r="A133" s="197" t="str">
        <f ca="1">IF(ISBLANK('Data Summary'!A135),"",'Data Summary'!A135)</f>
        <v/>
      </c>
    </row>
    <row r="134" spans="1:1" x14ac:dyDescent="0.3">
      <c r="A134" s="197" t="str">
        <f ca="1">IF(ISBLANK('Data Summary'!A136),"",'Data Summary'!A136)</f>
        <v/>
      </c>
    </row>
    <row r="135" spans="1:1" x14ac:dyDescent="0.3">
      <c r="A135" s="197" t="str">
        <f ca="1">IF(ISBLANK('Data Summary'!A137),"",'Data Summary'!A137)</f>
        <v/>
      </c>
    </row>
    <row r="136" spans="1:1" x14ac:dyDescent="0.3">
      <c r="A136" s="197" t="str">
        <f ca="1">IF(ISBLANK('Data Summary'!A138),"",'Data Summary'!A138)</f>
        <v/>
      </c>
    </row>
    <row r="137" spans="1:1" x14ac:dyDescent="0.3">
      <c r="A137" s="197" t="str">
        <f ca="1">IF(ISBLANK('Data Summary'!A139),"",'Data Summary'!A139)</f>
        <v/>
      </c>
    </row>
    <row r="138" spans="1:1" x14ac:dyDescent="0.3">
      <c r="A138" s="197" t="str">
        <f ca="1">IF(ISBLANK('Data Summary'!A140),"",'Data Summary'!A140)</f>
        <v/>
      </c>
    </row>
    <row r="139" spans="1:1" x14ac:dyDescent="0.3">
      <c r="A139" s="197" t="str">
        <f ca="1">IF(ISBLANK('Data Summary'!A141),"",'Data Summary'!A141)</f>
        <v/>
      </c>
    </row>
    <row r="140" spans="1:1" x14ac:dyDescent="0.3">
      <c r="A140" s="197" t="str">
        <f ca="1">IF(ISBLANK('Data Summary'!A142),"",'Data Summary'!A142)</f>
        <v/>
      </c>
    </row>
    <row r="141" spans="1:1" x14ac:dyDescent="0.3">
      <c r="A141" s="197" t="str">
        <f ca="1">IF(ISBLANK('Data Summary'!A143),"",'Data Summary'!A143)</f>
        <v/>
      </c>
    </row>
    <row r="142" spans="1:1" x14ac:dyDescent="0.3">
      <c r="A142" s="197" t="str">
        <f ca="1">IF(ISBLANK('Data Summary'!A144),"",'Data Summary'!A144)</f>
        <v/>
      </c>
    </row>
    <row r="143" spans="1:1" x14ac:dyDescent="0.3">
      <c r="A143" s="197" t="str">
        <f ca="1">IF(ISBLANK('Data Summary'!A145),"",'Data Summary'!A145)</f>
        <v/>
      </c>
    </row>
    <row r="144" spans="1:1" x14ac:dyDescent="0.3">
      <c r="A144" s="197" t="str">
        <f ca="1">IF(ISBLANK('Data Summary'!A146),"",'Data Summary'!A146)</f>
        <v/>
      </c>
    </row>
    <row r="145" spans="1:1" x14ac:dyDescent="0.3">
      <c r="A145" s="197" t="str">
        <f ca="1">IF(ISBLANK('Data Summary'!A147),"",'Data Summary'!A147)</f>
        <v/>
      </c>
    </row>
    <row r="146" spans="1:1" x14ac:dyDescent="0.3">
      <c r="A146" s="197" t="str">
        <f ca="1">IF(ISBLANK('Data Summary'!A148),"",'Data Summary'!A148)</f>
        <v/>
      </c>
    </row>
    <row r="147" spans="1:1" x14ac:dyDescent="0.3">
      <c r="A147" s="197" t="str">
        <f ca="1">IF(ISBLANK('Data Summary'!A149),"",'Data Summary'!A149)</f>
        <v/>
      </c>
    </row>
    <row r="148" spans="1:1" x14ac:dyDescent="0.3">
      <c r="A148" s="197" t="e">
        <f>IF(ISBLANK(#REF!),"",#REF!)</f>
        <v>#REF!</v>
      </c>
    </row>
    <row r="149" spans="1:1" x14ac:dyDescent="0.3">
      <c r="A149" s="197" t="e">
        <f>IF(ISBLANK(#REF!),"",#REF!)</f>
        <v>#REF!</v>
      </c>
    </row>
    <row r="150" spans="1:1" x14ac:dyDescent="0.3">
      <c r="A150" s="197" t="e">
        <f>IF(ISBLANK(#REF!),"",#REF!)</f>
        <v>#REF!</v>
      </c>
    </row>
    <row r="151" spans="1:1" x14ac:dyDescent="0.3">
      <c r="A151" s="197"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row r="623" spans="1:1" x14ac:dyDescent="0.3">
      <c r="A623" s="196"/>
    </row>
    <row r="624" spans="1:1" x14ac:dyDescent="0.3">
      <c r="A624" s="196"/>
    </row>
    <row r="625" spans="1:1" x14ac:dyDescent="0.3">
      <c r="A625" s="196"/>
    </row>
    <row r="626" spans="1:1" x14ac:dyDescent="0.3">
      <c r="A626" s="196"/>
    </row>
    <row r="627" spans="1:1" x14ac:dyDescent="0.3">
      <c r="A627" s="196"/>
    </row>
    <row r="628" spans="1:1" x14ac:dyDescent="0.3">
      <c r="A628" s="196"/>
    </row>
    <row r="629" spans="1:1" x14ac:dyDescent="0.3">
      <c r="A629" s="196"/>
    </row>
    <row r="630" spans="1:1" x14ac:dyDescent="0.3">
      <c r="A630" s="196"/>
    </row>
    <row r="631" spans="1:1" x14ac:dyDescent="0.3">
      <c r="A631" s="196"/>
    </row>
    <row r="632" spans="1:1" x14ac:dyDescent="0.3">
      <c r="A632" s="196"/>
    </row>
    <row r="633" spans="1:1" x14ac:dyDescent="0.3">
      <c r="A633" s="196"/>
    </row>
    <row r="634" spans="1:1" x14ac:dyDescent="0.3">
      <c r="A634" s="196"/>
    </row>
    <row r="635" spans="1:1" x14ac:dyDescent="0.3">
      <c r="A635" s="196"/>
    </row>
    <row r="636" spans="1:1" x14ac:dyDescent="0.3">
      <c r="A636" s="196"/>
    </row>
    <row r="637" spans="1:1" x14ac:dyDescent="0.3">
      <c r="A637" s="196"/>
    </row>
  </sheetData>
  <mergeCells count="15">
    <mergeCell ref="EC26:EI26"/>
    <mergeCell ref="CE26:CK26"/>
    <mergeCell ref="CO26:CU26"/>
    <mergeCell ref="A2:A3"/>
    <mergeCell ref="AQ26:AW26"/>
    <mergeCell ref="BU26:CA26"/>
    <mergeCell ref="C26:I26"/>
    <mergeCell ref="W26:AC26"/>
    <mergeCell ref="BA26:BG26"/>
    <mergeCell ref="BK26:BQ26"/>
    <mergeCell ref="AG26:AM26"/>
    <mergeCell ref="M26:S26"/>
    <mergeCell ref="CY26:DE26"/>
    <mergeCell ref="DI26:DO26"/>
    <mergeCell ref="DS26:DY26"/>
  </mergeCells>
  <hyperlinks>
    <hyperlink ref="A4" location="myrangeW0" display="myrangeW0" xr:uid="{01CFD6EB-3CE2-45EE-A673-08231AC83F04}"/>
    <hyperlink ref="A5" location="myrangeW1" display="myrangeW1" xr:uid="{690E41EF-6652-4B3C-A2DD-0DA0960DFE8C}"/>
    <hyperlink ref="A6" location="myrangeW2" display="myrangeW2" xr:uid="{31192D6D-0288-4846-8202-66582AD972C2}"/>
    <hyperlink ref="A7" location="myrangeW3" display="myrangeW3" xr:uid="{598FA674-B09B-489D-B7B9-BDD67A585DBF}"/>
    <hyperlink ref="A8" location="myrangeW4" display="myrangeW4" xr:uid="{724A259D-5A04-44E7-8A8B-257E0F00D73C}"/>
    <hyperlink ref="A9" location="myrangeW5" display="myrangeW5" xr:uid="{E2EB1279-9C3A-4E4D-B88C-2F61750C2C96}"/>
    <hyperlink ref="A10" location="myrangeW6" display="myrangeW6" xr:uid="{5031B191-77FA-40D4-9DA5-D5E8478FD109}"/>
    <hyperlink ref="A11" location="myrangeW7" display="myrangeW7" xr:uid="{997992CB-6E59-43C6-9EF1-9DFCE1921D70}"/>
    <hyperlink ref="A12" location="myrangeW8" display="myrangeW8" xr:uid="{BDFE72F2-C1E2-4D20-952E-85FACE8DEDD8}"/>
    <hyperlink ref="A13" location="myrangeW9" display="myrangeW9" xr:uid="{6B7A3BD4-B96D-4872-BC91-A4EA8605663E}"/>
    <hyperlink ref="A14" location="myrangeW10" display="myrangeW10" xr:uid="{4798759C-176C-4592-9127-0EBA3E9F3220}"/>
    <hyperlink ref="A15" location="myrangeW11" display="myrangeW11" xr:uid="{516E3D64-35BA-446F-8E61-73138D931DC0}"/>
    <hyperlink ref="A16" location="myrangeW12" display="myrangeW12" xr:uid="{B6D43D56-E0BE-4451-8B56-8A963C239ED3}"/>
    <hyperlink ref="A17" location="myrangeW13" display="myrangeW13" xr:uid="{262ED944-FA7F-4327-881D-C64C9F16A695}"/>
    <hyperlink ref="A18" location="myrangeW14" display="myrangeW14" xr:uid="{6727FCEE-5C56-45F6-B1C4-26BCB76BBC92}"/>
    <hyperlink ref="A19" location="myrangeW15" display="myrangeW15" xr:uid="{D784A717-875A-4F3E-9178-43886EDA49EE}"/>
    <hyperlink ref="A20" location="myrangeW16" display="myrangeW16" xr:uid="{D550E2CB-1FAB-4DD2-8A0F-E18FCED2C3DA}"/>
    <hyperlink ref="A21" location="myrangeW17" display="myrangeW17" xr:uid="{110995BF-992B-42F3-A97E-E75EAC4DABFF}"/>
    <hyperlink ref="A22" location="myrangeW18" display="myrangeW18" xr:uid="{2C062915-E772-4D15-91E2-9E8199956D5C}"/>
    <hyperlink ref="A23" location="myrangeW19" display="myrangeW19" xr:uid="{445C7C6A-8CE9-45FF-9D57-63B0DA896887}"/>
    <hyperlink ref="A24" location="myrangeW20" display="myrangeW20" xr:uid="{5BE0CE1F-E572-458E-BA2A-0BDD49593C1D}"/>
    <hyperlink ref="A25" location="myrangeW21" display="myrangeW21" xr:uid="{6A67094A-DFB4-4D1A-A6D5-E9DA6A131B30}"/>
    <hyperlink ref="A26" location="myrangeW22" display="myrangeW22" xr:uid="{CBF17B9B-DBE2-4887-9882-E3B099ED99D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KF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style="77" customWidth="1"/>
    <col min="94" max="99" width="7.796875" customWidth="1"/>
    <col min="100" max="101" width="1.09765625" customWidth="1"/>
    <col min="102" max="102" width="24.59765625" style="77" customWidth="1"/>
    <col min="103" max="103" width="29.69921875" style="77" customWidth="1"/>
    <col min="104" max="109" width="7.796875" customWidth="1"/>
    <col min="110" max="111" width="1.09765625" customWidth="1"/>
    <col min="112" max="112" width="24.59765625" style="77" customWidth="1"/>
    <col min="113" max="113" width="29.69921875" style="77" customWidth="1"/>
    <col min="114" max="119" width="7.796875" customWidth="1"/>
    <col min="120" max="121" width="1.09765625" customWidth="1"/>
    <col min="122" max="122" width="24.59765625" style="77" customWidth="1"/>
    <col min="123" max="123" width="29.69921875" style="77" customWidth="1"/>
    <col min="124" max="129" width="7.796875" customWidth="1"/>
    <col min="130" max="131" width="1.09765625" customWidth="1"/>
    <col min="132" max="132" width="24.59765625" style="77" customWidth="1"/>
    <col min="133" max="133" width="29.69921875" style="77"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 min="272" max="272" width="24.59765625" style="77" customWidth="1"/>
    <col min="273" max="273" width="29.69921875" customWidth="1"/>
    <col min="274" max="279" width="7.796875" customWidth="1"/>
    <col min="280" max="281" width="1.09765625" customWidth="1"/>
    <col min="282" max="282" width="24.59765625" style="77" customWidth="1"/>
    <col min="283" max="283" width="29.69921875" customWidth="1"/>
    <col min="284" max="289" width="7.796875" customWidth="1"/>
    <col min="290" max="291" width="1.09765625" customWidth="1"/>
    <col min="292" max="292" width="24.59765625" style="77" customWidth="1"/>
    <col min="293" max="293" width="29.69921875" customWidth="1"/>
    <col min="294" max="299" width="7.796875" customWidth="1"/>
    <col min="300" max="301" width="1.09765625" customWidth="1"/>
  </cols>
  <sheetData>
    <row r="1" spans="1:292" s="168" customFormat="1" ht="30" customHeight="1" x14ac:dyDescent="0.3">
      <c r="B1" s="629" t="str">
        <f>HLOOKUP(Introduction!$G$4,nametranslations,117,FALSE)</f>
        <v>Sanitation in Schools</v>
      </c>
      <c r="C1" s="203" t="s">
        <v>242</v>
      </c>
      <c r="D1" s="165" t="str">
        <f>+Introduction!$C$7</f>
        <v>Zambia</v>
      </c>
      <c r="E1" s="165"/>
      <c r="F1" s="165"/>
      <c r="G1" s="165"/>
      <c r="H1" s="165"/>
      <c r="I1" s="182"/>
      <c r="J1" s="166"/>
      <c r="K1" s="167"/>
      <c r="L1" s="629" t="str">
        <f>HLOOKUP(Introduction!$G$4,nametranslations,117,FALSE)</f>
        <v>Sanitation in Schools</v>
      </c>
      <c r="M1" s="203">
        <v>2013</v>
      </c>
      <c r="N1" s="165" t="str">
        <f>+Introduction!$C$7</f>
        <v>Zambia</v>
      </c>
      <c r="O1" s="165"/>
      <c r="P1" s="165"/>
      <c r="Q1" s="165"/>
      <c r="R1" s="165"/>
      <c r="S1" s="182"/>
      <c r="T1" s="166"/>
      <c r="U1" s="167"/>
      <c r="V1" s="629" t="str">
        <f>HLOOKUP(Introduction!$G$4,nametranslations,117,FALSE)</f>
        <v>Sanitation in Schools</v>
      </c>
      <c r="W1" s="203" t="s">
        <v>243</v>
      </c>
      <c r="X1" s="165" t="str">
        <f>+Introduction!$C$7</f>
        <v>Zambia</v>
      </c>
      <c r="Y1" s="165"/>
      <c r="Z1" s="165"/>
      <c r="AA1" s="165"/>
      <c r="AB1" s="165"/>
      <c r="AC1" s="182"/>
      <c r="AD1" s="166"/>
      <c r="AE1" s="167"/>
      <c r="AF1" s="629" t="str">
        <f>HLOOKUP(Introduction!$G$4,nametranslations,117,FALSE)</f>
        <v>Sanitation in Schools</v>
      </c>
      <c r="AG1" s="203" t="s">
        <v>244</v>
      </c>
      <c r="AH1" s="165" t="str">
        <f>+Introduction!$C$7</f>
        <v>Zambia</v>
      </c>
      <c r="AI1" s="165"/>
      <c r="AJ1" s="165"/>
      <c r="AK1" s="165"/>
      <c r="AL1" s="165"/>
      <c r="AM1" s="182"/>
      <c r="AN1" s="166"/>
      <c r="AO1" s="167"/>
      <c r="AP1" s="629" t="str">
        <f>HLOOKUP(Introduction!$G$4,nametranslations,117,FALSE)</f>
        <v>Sanitation in Schools</v>
      </c>
      <c r="AQ1" s="203" t="s">
        <v>244</v>
      </c>
      <c r="AR1" s="165" t="str">
        <f>+Introduction!$C$7</f>
        <v>Zambia</v>
      </c>
      <c r="AS1" s="165"/>
      <c r="AT1" s="165"/>
      <c r="AU1" s="165"/>
      <c r="AV1" s="165"/>
      <c r="AW1" s="182"/>
      <c r="AX1" s="166"/>
      <c r="AY1" s="167"/>
      <c r="AZ1" s="629" t="str">
        <f>HLOOKUP(Introduction!$G$4,nametranslations,117,FALSE)</f>
        <v>Sanitation in Schools</v>
      </c>
      <c r="BA1" s="203" t="s">
        <v>245</v>
      </c>
      <c r="BB1" s="165" t="str">
        <f>+Introduction!$C$7</f>
        <v>Zambia</v>
      </c>
      <c r="BC1" s="165"/>
      <c r="BD1" s="165"/>
      <c r="BE1" s="165"/>
      <c r="BF1" s="165"/>
      <c r="BG1" s="182"/>
      <c r="BH1" s="166"/>
      <c r="BI1" s="167"/>
      <c r="BJ1" s="629" t="str">
        <f>HLOOKUP(Introduction!$G$4,nametranslations,117,FALSE)</f>
        <v>Sanitation in Schools</v>
      </c>
      <c r="BK1" s="203" t="s">
        <v>245</v>
      </c>
      <c r="BL1" s="165" t="str">
        <f>+Introduction!$C$7</f>
        <v>Zambia</v>
      </c>
      <c r="BM1" s="165"/>
      <c r="BN1" s="165"/>
      <c r="BO1" s="165"/>
      <c r="BP1" s="165"/>
      <c r="BQ1" s="182"/>
      <c r="BR1" s="166"/>
      <c r="BS1" s="167"/>
      <c r="BT1" s="629" t="str">
        <f>HLOOKUP(Introduction!$G$4,nametranslations,117,FALSE)</f>
        <v>Sanitation in Schools</v>
      </c>
      <c r="BU1" s="203" t="s">
        <v>245</v>
      </c>
      <c r="BV1" s="165" t="str">
        <f>+Introduction!$C$7</f>
        <v>Zambia</v>
      </c>
      <c r="BW1" s="165"/>
      <c r="BX1" s="165"/>
      <c r="BY1" s="165"/>
      <c r="BZ1" s="165"/>
      <c r="CA1" s="182"/>
      <c r="CB1" s="166"/>
      <c r="CC1" s="167"/>
      <c r="CD1" s="629" t="str">
        <f>HLOOKUP(Introduction!$G$4,nametranslations,117,FALSE)</f>
        <v>Sanitation in Schools</v>
      </c>
      <c r="CE1" s="203">
        <v>2019</v>
      </c>
      <c r="CF1" s="165" t="str">
        <f>+Introduction!$C$7</f>
        <v>Zambia</v>
      </c>
      <c r="CG1" s="165"/>
      <c r="CH1" s="165"/>
      <c r="CI1" s="165"/>
      <c r="CJ1" s="165"/>
      <c r="CK1" s="182"/>
      <c r="CL1" s="166"/>
      <c r="CM1" s="167"/>
      <c r="CN1" s="629" t="str">
        <f>HLOOKUP(Introduction!$G$4,nametranslations,117,FALSE)</f>
        <v>Sanitation in Schools</v>
      </c>
      <c r="CO1" s="203">
        <v>2020</v>
      </c>
      <c r="CP1" s="165" t="str">
        <f>+Introduction!$C$7</f>
        <v>Zambia</v>
      </c>
      <c r="CQ1" s="165"/>
      <c r="CR1" s="165"/>
      <c r="CS1" s="165"/>
      <c r="CT1" s="165"/>
      <c r="CU1" s="182"/>
      <c r="CV1" s="166"/>
      <c r="CW1" s="167"/>
      <c r="CX1" s="629" t="str">
        <f>HLOOKUP(Introduction!$G$4,nametranslations,117,FALSE)</f>
        <v>Sanitation in Schools</v>
      </c>
      <c r="CY1" s="203">
        <v>2021</v>
      </c>
      <c r="CZ1" s="165" t="str">
        <f>+Introduction!$C$7</f>
        <v>Zambia</v>
      </c>
      <c r="DA1" s="165"/>
      <c r="DB1" s="165"/>
      <c r="DC1" s="165"/>
      <c r="DD1" s="165"/>
      <c r="DE1" s="182"/>
      <c r="DF1" s="166"/>
      <c r="DG1" s="167"/>
      <c r="DH1" s="629" t="str">
        <f>HLOOKUP(Introduction!$G$4,nametranslations,117,FALSE)</f>
        <v>Sanitation in Schools</v>
      </c>
      <c r="DI1" s="203">
        <v>2022</v>
      </c>
      <c r="DJ1" s="165" t="str">
        <f>+Introduction!$C$7</f>
        <v>Zambia</v>
      </c>
      <c r="DK1" s="165"/>
      <c r="DL1" s="165"/>
      <c r="DM1" s="165"/>
      <c r="DN1" s="165"/>
      <c r="DO1" s="182"/>
      <c r="DP1" s="166"/>
      <c r="DQ1" s="167"/>
      <c r="DR1" s="629" t="str">
        <f>HLOOKUP(Introduction!$G$4,nametranslations,117,FALSE)</f>
        <v>Sanitation in Schools</v>
      </c>
      <c r="DS1" s="203">
        <v>2023</v>
      </c>
      <c r="DT1" s="165" t="str">
        <f>+Introduction!$C$7</f>
        <v>Zambia</v>
      </c>
      <c r="DU1" s="165"/>
      <c r="DV1" s="165"/>
      <c r="DW1" s="165"/>
      <c r="DX1" s="165"/>
      <c r="DY1" s="182"/>
      <c r="DZ1" s="166"/>
      <c r="EA1" s="167"/>
      <c r="EB1" s="629" t="str">
        <f>HLOOKUP(Introduction!$G$4,nametranslations,117,FALSE)</f>
        <v>Sanitation in Schools</v>
      </c>
      <c r="EC1" s="203">
        <v>2023</v>
      </c>
      <c r="ED1" s="165" t="str">
        <f>+Introduction!$C$7</f>
        <v>Zambia</v>
      </c>
      <c r="EE1" s="165"/>
      <c r="EF1" s="165"/>
      <c r="EG1" s="165"/>
      <c r="EH1" s="165"/>
      <c r="EI1" s="182"/>
      <c r="EJ1" s="166"/>
      <c r="EK1" s="167"/>
    </row>
    <row r="2" spans="1:292" s="168" customFormat="1" ht="30" customHeight="1" x14ac:dyDescent="0.3">
      <c r="A2" s="369" t="s">
        <v>261</v>
      </c>
      <c r="B2" s="171" t="s">
        <v>235</v>
      </c>
      <c r="C2" s="152" t="s">
        <v>161</v>
      </c>
      <c r="D2" s="152" t="s">
        <v>144</v>
      </c>
      <c r="E2" s="172"/>
      <c r="F2" s="172"/>
      <c r="G2" s="172"/>
      <c r="H2" s="172"/>
      <c r="I2" s="173"/>
      <c r="J2" s="169" t="s">
        <v>246</v>
      </c>
      <c r="K2" s="191"/>
      <c r="L2" s="171" t="s">
        <v>262</v>
      </c>
      <c r="M2" s="152" t="s">
        <v>213</v>
      </c>
      <c r="N2" s="152" t="s">
        <v>263</v>
      </c>
      <c r="O2" s="172"/>
      <c r="P2" s="172"/>
      <c r="Q2" s="172"/>
      <c r="R2" s="172"/>
      <c r="S2" s="173"/>
      <c r="T2" s="169" t="s">
        <v>246</v>
      </c>
      <c r="U2" s="191"/>
      <c r="V2" s="171" t="s">
        <v>236</v>
      </c>
      <c r="W2" s="152" t="s">
        <v>162</v>
      </c>
      <c r="X2" s="152" t="s">
        <v>145</v>
      </c>
      <c r="Y2" s="172"/>
      <c r="Z2" s="172"/>
      <c r="AA2" s="172"/>
      <c r="AB2" s="172"/>
      <c r="AC2" s="173"/>
      <c r="AD2" s="169" t="s">
        <v>246</v>
      </c>
      <c r="AE2" s="191"/>
      <c r="AF2" s="171" t="s">
        <v>237</v>
      </c>
      <c r="AG2" s="152" t="s">
        <v>162</v>
      </c>
      <c r="AH2" s="152" t="s">
        <v>165</v>
      </c>
      <c r="AI2" s="172"/>
      <c r="AJ2" s="172"/>
      <c r="AK2" s="172"/>
      <c r="AL2" s="172"/>
      <c r="AM2" s="173"/>
      <c r="AN2" s="169" t="s">
        <v>246</v>
      </c>
      <c r="AO2" s="191"/>
      <c r="AP2" s="171" t="s">
        <v>238</v>
      </c>
      <c r="AQ2" s="152" t="s">
        <v>161</v>
      </c>
      <c r="AR2" s="152" t="s">
        <v>144</v>
      </c>
      <c r="AS2" s="172"/>
      <c r="AT2" s="172"/>
      <c r="AU2" s="172"/>
      <c r="AV2" s="172"/>
      <c r="AW2" s="173"/>
      <c r="AX2" s="169" t="s">
        <v>246</v>
      </c>
      <c r="AY2" s="191"/>
      <c r="AZ2" s="171" t="s">
        <v>239</v>
      </c>
      <c r="BA2" s="152" t="s">
        <v>161</v>
      </c>
      <c r="BB2" s="152" t="s">
        <v>144</v>
      </c>
      <c r="BC2" s="172"/>
      <c r="BD2" s="172"/>
      <c r="BE2" s="172"/>
      <c r="BF2" s="172"/>
      <c r="BG2" s="173"/>
      <c r="BH2" s="169" t="s">
        <v>246</v>
      </c>
      <c r="BI2" s="191"/>
      <c r="BJ2" s="171" t="s">
        <v>240</v>
      </c>
      <c r="BK2" s="152" t="s">
        <v>162</v>
      </c>
      <c r="BL2" s="152" t="s">
        <v>202</v>
      </c>
      <c r="BM2" s="172"/>
      <c r="BN2" s="172"/>
      <c r="BO2" s="172"/>
      <c r="BP2" s="172"/>
      <c r="BQ2" s="173"/>
      <c r="BR2" s="169" t="s">
        <v>246</v>
      </c>
      <c r="BS2" s="191"/>
      <c r="BT2" s="171" t="s">
        <v>241</v>
      </c>
      <c r="BU2" s="152" t="s">
        <v>213</v>
      </c>
      <c r="BV2" s="152" t="s">
        <v>212</v>
      </c>
      <c r="BW2" s="172"/>
      <c r="BX2" s="172"/>
      <c r="BY2" s="172"/>
      <c r="BZ2" s="172"/>
      <c r="CA2" s="173"/>
      <c r="CB2" s="169" t="s">
        <v>246</v>
      </c>
      <c r="CC2" s="170"/>
      <c r="CD2" s="171" t="s">
        <v>265</v>
      </c>
      <c r="CE2" s="152" t="s">
        <v>162</v>
      </c>
      <c r="CF2" s="152" t="s">
        <v>266</v>
      </c>
      <c r="CG2" s="172"/>
      <c r="CH2" s="172"/>
      <c r="CI2" s="172"/>
      <c r="CJ2" s="172"/>
      <c r="CK2" s="173"/>
      <c r="CL2" s="169" t="s">
        <v>246</v>
      </c>
      <c r="CM2" s="191"/>
      <c r="CN2" s="171" t="s">
        <v>274</v>
      </c>
      <c r="CO2" s="152" t="s">
        <v>162</v>
      </c>
      <c r="CP2" s="152" t="s">
        <v>275</v>
      </c>
      <c r="CQ2" s="172"/>
      <c r="CR2" s="172"/>
      <c r="CS2" s="172"/>
      <c r="CT2" s="172"/>
      <c r="CU2" s="173"/>
      <c r="CV2" s="169" t="s">
        <v>246</v>
      </c>
      <c r="CW2" s="191"/>
      <c r="CX2" s="171" t="s">
        <v>293</v>
      </c>
      <c r="CY2" s="152" t="s">
        <v>162</v>
      </c>
      <c r="CZ2" s="152" t="s">
        <v>294</v>
      </c>
      <c r="DA2" s="172"/>
      <c r="DB2" s="172"/>
      <c r="DC2" s="172"/>
      <c r="DD2" s="172"/>
      <c r="DE2" s="173"/>
      <c r="DF2" s="169" t="s">
        <v>246</v>
      </c>
      <c r="DG2" s="191"/>
      <c r="DH2" s="171" t="s">
        <v>297</v>
      </c>
      <c r="DI2" s="152" t="s">
        <v>162</v>
      </c>
      <c r="DJ2" s="152" t="s">
        <v>298</v>
      </c>
      <c r="DK2" s="172"/>
      <c r="DL2" s="172"/>
      <c r="DM2" s="172"/>
      <c r="DN2" s="172"/>
      <c r="DO2" s="173"/>
      <c r="DP2" s="169" t="s">
        <v>246</v>
      </c>
      <c r="DQ2" s="191"/>
      <c r="DR2" s="171" t="s">
        <v>299</v>
      </c>
      <c r="DS2" s="152" t="s">
        <v>162</v>
      </c>
      <c r="DT2" s="152" t="s">
        <v>300</v>
      </c>
      <c r="DU2" s="172"/>
      <c r="DV2" s="172"/>
      <c r="DW2" s="172"/>
      <c r="DX2" s="172"/>
      <c r="DY2" s="173"/>
      <c r="DZ2" s="169" t="s">
        <v>246</v>
      </c>
      <c r="EA2" s="191"/>
      <c r="EB2" s="171" t="s">
        <v>277</v>
      </c>
      <c r="EC2" s="152" t="s">
        <v>213</v>
      </c>
      <c r="ED2" s="152" t="s">
        <v>302</v>
      </c>
      <c r="EE2" s="172"/>
      <c r="EF2" s="172"/>
      <c r="EG2" s="172"/>
      <c r="EH2" s="172"/>
      <c r="EI2" s="173"/>
      <c r="EJ2" s="169" t="s">
        <v>246</v>
      </c>
      <c r="EK2" s="191"/>
    </row>
    <row r="3" spans="1:292" s="144" customFormat="1" ht="18" customHeight="1" x14ac:dyDescent="0.3">
      <c r="A3" s="369"/>
      <c r="B3" s="190" t="str">
        <f>HLOOKUP(Introduction!$G$4,nametranslations,152,FALSE)</f>
        <v>Definition</v>
      </c>
      <c r="C3" s="154" t="str">
        <f>HLOOKUP(Introduction!$G$4,nametranslations,102,FALSE)</f>
        <v>Estimates (%)</v>
      </c>
      <c r="D3" s="155" t="str">
        <f>HLOOKUP(Introduction!$G$4,nametranslations,24,FALSE)</f>
        <v>Total</v>
      </c>
      <c r="E3" s="156" t="str">
        <f>HLOOKUP(Introduction!$G$4,nametranslations,26,FALSE)</f>
        <v>Urban</v>
      </c>
      <c r="F3" s="156" t="str">
        <f>HLOOKUP(Introduction!$G$4,nametranslations,25,FALSE)</f>
        <v>Rural</v>
      </c>
      <c r="G3" s="156" t="str">
        <f>HLOOKUP(Introduction!$G$4,nametranslations,27,FALSE)</f>
        <v>Pre-primary</v>
      </c>
      <c r="H3" s="156" t="str">
        <f>HLOOKUP(Introduction!$G$4,nametranslations,28,FALSE)</f>
        <v>Primary</v>
      </c>
      <c r="I3" s="157" t="str">
        <f>HLOOKUP(Introduction!$G$4,nametranslations,29,FALSE)</f>
        <v>Secondary</v>
      </c>
      <c r="J3" s="142"/>
      <c r="K3" s="158"/>
      <c r="L3" s="190" t="str">
        <f>HLOOKUP(Introduction!$G$4,nametranslations,152,FALSE)</f>
        <v>Definition</v>
      </c>
      <c r="M3" s="154" t="str">
        <f>HLOOKUP(Introduction!$G$4,nametranslations,102,FALSE)</f>
        <v>Estimates (%)</v>
      </c>
      <c r="N3" s="155" t="str">
        <f>HLOOKUP(Introduction!$G$4,nametranslations,24,FALSE)</f>
        <v>Total</v>
      </c>
      <c r="O3" s="156" t="str">
        <f>HLOOKUP(Introduction!$G$4,nametranslations,26,FALSE)</f>
        <v>Urban</v>
      </c>
      <c r="P3" s="156" t="str">
        <f>HLOOKUP(Introduction!$G$4,nametranslations,25,FALSE)</f>
        <v>Rural</v>
      </c>
      <c r="Q3" s="156" t="str">
        <f>HLOOKUP(Introduction!$G$4,nametranslations,27,FALSE)</f>
        <v>Pre-primary</v>
      </c>
      <c r="R3" s="156" t="str">
        <f>HLOOKUP(Introduction!$G$4,nametranslations,28,FALSE)</f>
        <v>Primary</v>
      </c>
      <c r="S3" s="157" t="str">
        <f>HLOOKUP(Introduction!$G$4,nametranslations,29,FALSE)</f>
        <v>Secondary</v>
      </c>
      <c r="T3" s="142"/>
      <c r="U3" s="158"/>
      <c r="V3" s="190" t="str">
        <f>HLOOKUP(Introduction!$G$4,nametranslations,152,FALSE)</f>
        <v>Definition</v>
      </c>
      <c r="W3" s="154" t="str">
        <f>HLOOKUP(Introduction!$G$4,nametranslations,102,FALSE)</f>
        <v>Estimates (%)</v>
      </c>
      <c r="X3" s="155" t="str">
        <f>HLOOKUP(Introduction!$G$4,nametranslations,24,FALSE)</f>
        <v>Total</v>
      </c>
      <c r="Y3" s="156" t="str">
        <f>HLOOKUP(Introduction!$G$4,nametranslations,26,FALSE)</f>
        <v>Urban</v>
      </c>
      <c r="Z3" s="156" t="str">
        <f>HLOOKUP(Introduction!$G$4,nametranslations,25,FALSE)</f>
        <v>Rural</v>
      </c>
      <c r="AA3" s="156" t="str">
        <f>HLOOKUP(Introduction!$G$4,nametranslations,27,FALSE)</f>
        <v>Pre-primary</v>
      </c>
      <c r="AB3" s="156" t="str">
        <f>HLOOKUP(Introduction!$G$4,nametranslations,28,FALSE)</f>
        <v>Primary</v>
      </c>
      <c r="AC3" s="157" t="str">
        <f>HLOOKUP(Introduction!$G$4,nametranslations,29,FALSE)</f>
        <v>Secondary</v>
      </c>
      <c r="AD3" s="142"/>
      <c r="AE3" s="158"/>
      <c r="AF3" s="190" t="str">
        <f>HLOOKUP(Introduction!$G$4,nametranslations,152,FALSE)</f>
        <v>Definition</v>
      </c>
      <c r="AG3" s="154" t="str">
        <f>HLOOKUP(Introduction!$G$4,nametranslations,102,FALSE)</f>
        <v>Estimates (%)</v>
      </c>
      <c r="AH3" s="155" t="str">
        <f>HLOOKUP(Introduction!$G$4,nametranslations,24,FALSE)</f>
        <v>Total</v>
      </c>
      <c r="AI3" s="156" t="str">
        <f>HLOOKUP(Introduction!$G$4,nametranslations,26,FALSE)</f>
        <v>Urban</v>
      </c>
      <c r="AJ3" s="156" t="str">
        <f>HLOOKUP(Introduction!$G$4,nametranslations,25,FALSE)</f>
        <v>Rural</v>
      </c>
      <c r="AK3" s="156" t="str">
        <f>HLOOKUP(Introduction!$G$4,nametranslations,27,FALSE)</f>
        <v>Pre-primary</v>
      </c>
      <c r="AL3" s="156" t="str">
        <f>HLOOKUP(Introduction!$G$4,nametranslations,28,FALSE)</f>
        <v>Primary</v>
      </c>
      <c r="AM3" s="157" t="str">
        <f>HLOOKUP(Introduction!$G$4,nametranslations,29,FALSE)</f>
        <v>Secondary</v>
      </c>
      <c r="AN3" s="142"/>
      <c r="AO3" s="158"/>
      <c r="AP3" s="190" t="str">
        <f>HLOOKUP(Introduction!$G$4,nametranslations,152,FALSE)</f>
        <v>Definition</v>
      </c>
      <c r="AQ3" s="154" t="str">
        <f>HLOOKUP(Introduction!$G$4,nametranslations,102,FALSE)</f>
        <v>Estimates (%)</v>
      </c>
      <c r="AR3" s="155" t="str">
        <f>HLOOKUP(Introduction!$G$4,nametranslations,24,FALSE)</f>
        <v>Total</v>
      </c>
      <c r="AS3" s="156" t="str">
        <f>HLOOKUP(Introduction!$G$4,nametranslations,26,FALSE)</f>
        <v>Urban</v>
      </c>
      <c r="AT3" s="156" t="str">
        <f>HLOOKUP(Introduction!$G$4,nametranslations,25,FALSE)</f>
        <v>Rural</v>
      </c>
      <c r="AU3" s="156" t="str">
        <f>HLOOKUP(Introduction!$G$4,nametranslations,27,FALSE)</f>
        <v>Pre-primary</v>
      </c>
      <c r="AV3" s="156" t="str">
        <f>HLOOKUP(Introduction!$G$4,nametranslations,28,FALSE)</f>
        <v>Primary</v>
      </c>
      <c r="AW3" s="157" t="str">
        <f>HLOOKUP(Introduction!$G$4,nametranslations,29,FALSE)</f>
        <v>Secondary</v>
      </c>
      <c r="AX3" s="142"/>
      <c r="AY3" s="158"/>
      <c r="AZ3" s="190" t="str">
        <f>HLOOKUP(Introduction!$G$4,nametranslations,152,FALSE)</f>
        <v>Definition</v>
      </c>
      <c r="BA3" s="154" t="str">
        <f>HLOOKUP(Introduction!$G$4,nametranslations,102,FALSE)</f>
        <v>Estimates (%)</v>
      </c>
      <c r="BB3" s="155" t="str">
        <f>HLOOKUP(Introduction!$G$4,nametranslations,24,FALSE)</f>
        <v>Total</v>
      </c>
      <c r="BC3" s="156" t="str">
        <f>HLOOKUP(Introduction!$G$4,nametranslations,26,FALSE)</f>
        <v>Urban</v>
      </c>
      <c r="BD3" s="156" t="str">
        <f>HLOOKUP(Introduction!$G$4,nametranslations,25,FALSE)</f>
        <v>Rural</v>
      </c>
      <c r="BE3" s="156" t="str">
        <f>HLOOKUP(Introduction!$G$4,nametranslations,27,FALSE)</f>
        <v>Pre-primary</v>
      </c>
      <c r="BF3" s="156" t="str">
        <f>HLOOKUP(Introduction!$G$4,nametranslations,28,FALSE)</f>
        <v>Primary</v>
      </c>
      <c r="BG3" s="157" t="str">
        <f>HLOOKUP(Introduction!$G$4,nametranslations,29,FALSE)</f>
        <v>Secondary</v>
      </c>
      <c r="BH3" s="142"/>
      <c r="BI3" s="158"/>
      <c r="BJ3" s="190" t="str">
        <f>HLOOKUP(Introduction!$G$4,nametranslations,152,FALSE)</f>
        <v>Definition</v>
      </c>
      <c r="BK3" s="154" t="str">
        <f>HLOOKUP(Introduction!$G$4,nametranslations,102,FALSE)</f>
        <v>Estimates (%)</v>
      </c>
      <c r="BL3" s="155" t="str">
        <f>HLOOKUP(Introduction!$G$4,nametranslations,24,FALSE)</f>
        <v>Total</v>
      </c>
      <c r="BM3" s="156" t="str">
        <f>HLOOKUP(Introduction!$G$4,nametranslations,26,FALSE)</f>
        <v>Urban</v>
      </c>
      <c r="BN3" s="156" t="str">
        <f>HLOOKUP(Introduction!$G$4,nametranslations,25,FALSE)</f>
        <v>Rural</v>
      </c>
      <c r="BO3" s="156" t="str">
        <f>HLOOKUP(Introduction!$G$4,nametranslations,27,FALSE)</f>
        <v>Pre-primary</v>
      </c>
      <c r="BP3" s="156" t="str">
        <f>HLOOKUP(Introduction!$G$4,nametranslations,28,FALSE)</f>
        <v>Primary</v>
      </c>
      <c r="BQ3" s="157" t="str">
        <f>HLOOKUP(Introduction!$G$4,nametranslations,29,FALSE)</f>
        <v>Secondary</v>
      </c>
      <c r="BR3" s="142"/>
      <c r="BS3" s="158"/>
      <c r="BT3" s="190" t="str">
        <f>HLOOKUP(Introduction!$G$4,nametranslations,152,FALSE)</f>
        <v>Definition</v>
      </c>
      <c r="BU3" s="154" t="str">
        <f>HLOOKUP(Introduction!$G$4,nametranslations,102,FALSE)</f>
        <v>Estimates (%)</v>
      </c>
      <c r="BV3" s="155" t="str">
        <f>HLOOKUP(Introduction!$G$4,nametranslations,24,FALSE)</f>
        <v>Total</v>
      </c>
      <c r="BW3" s="156" t="str">
        <f>HLOOKUP(Introduction!$G$4,nametranslations,26,FALSE)</f>
        <v>Urban</v>
      </c>
      <c r="BX3" s="156" t="str">
        <f>HLOOKUP(Introduction!$G$4,nametranslations,25,FALSE)</f>
        <v>Rural</v>
      </c>
      <c r="BY3" s="156" t="str">
        <f>HLOOKUP(Introduction!$G$4,nametranslations,27,FALSE)</f>
        <v>Pre-primary</v>
      </c>
      <c r="BZ3" s="156" t="str">
        <f>HLOOKUP(Introduction!$G$4,nametranslations,28,FALSE)</f>
        <v>Primary</v>
      </c>
      <c r="CA3" s="157" t="str">
        <f>HLOOKUP(Introduction!$G$4,nametranslations,29,FALSE)</f>
        <v>Secondary</v>
      </c>
      <c r="CB3" s="142"/>
      <c r="CC3" s="158"/>
      <c r="CD3" s="190" t="str">
        <f>HLOOKUP(Introduction!$G$4,nametranslations,152,FALSE)</f>
        <v>Definition</v>
      </c>
      <c r="CE3" s="154" t="str">
        <f>HLOOKUP(Introduction!$G$4,nametranslations,102,FALSE)</f>
        <v>Estimates (%)</v>
      </c>
      <c r="CF3" s="155" t="str">
        <f>HLOOKUP(Introduction!$G$4,nametranslations,24,FALSE)</f>
        <v>Total</v>
      </c>
      <c r="CG3" s="156" t="str">
        <f>HLOOKUP(Introduction!$G$4,nametranslations,26,FALSE)</f>
        <v>Urban</v>
      </c>
      <c r="CH3" s="156" t="str">
        <f>HLOOKUP(Introduction!$G$4,nametranslations,25,FALSE)</f>
        <v>Rural</v>
      </c>
      <c r="CI3" s="156" t="str">
        <f>HLOOKUP(Introduction!$G$4,nametranslations,27,FALSE)</f>
        <v>Pre-primary</v>
      </c>
      <c r="CJ3" s="156" t="str">
        <f>HLOOKUP(Introduction!$G$4,nametranslations,28,FALSE)</f>
        <v>Primary</v>
      </c>
      <c r="CK3" s="157" t="str">
        <f>HLOOKUP(Introduction!$G$4,nametranslations,29,FALSE)</f>
        <v>Secondary</v>
      </c>
      <c r="CL3" s="142"/>
      <c r="CM3" s="158"/>
      <c r="CN3" s="190" t="str">
        <f>HLOOKUP(Introduction!$G$4,nametranslations,152,FALSE)</f>
        <v>Definition</v>
      </c>
      <c r="CO3" s="154" t="str">
        <f>HLOOKUP(Introduction!$G$4,nametranslations,102,FALSE)</f>
        <v>Estimates (%)</v>
      </c>
      <c r="CP3" s="155" t="str">
        <f>HLOOKUP(Introduction!$G$4,nametranslations,24,FALSE)</f>
        <v>Total</v>
      </c>
      <c r="CQ3" s="156" t="str">
        <f>HLOOKUP(Introduction!$G$4,nametranslations,26,FALSE)</f>
        <v>Urban</v>
      </c>
      <c r="CR3" s="156" t="str">
        <f>HLOOKUP(Introduction!$G$4,nametranslations,25,FALSE)</f>
        <v>Rural</v>
      </c>
      <c r="CS3" s="156" t="str">
        <f>HLOOKUP(Introduction!$G$4,nametranslations,27,FALSE)</f>
        <v>Pre-primary</v>
      </c>
      <c r="CT3" s="156" t="str">
        <f>HLOOKUP(Introduction!$G$4,nametranslations,28,FALSE)</f>
        <v>Primary</v>
      </c>
      <c r="CU3" s="157" t="str">
        <f>HLOOKUP(Introduction!$G$4,nametranslations,29,FALSE)</f>
        <v>Secondary</v>
      </c>
      <c r="CV3" s="142"/>
      <c r="CW3" s="158"/>
      <c r="CX3" s="190" t="str">
        <f>HLOOKUP(Introduction!$G$4,nametranslations,152,FALSE)</f>
        <v>Definition</v>
      </c>
      <c r="CY3" s="154" t="str">
        <f>HLOOKUP(Introduction!$G$4,nametranslations,102,FALSE)</f>
        <v>Estimates (%)</v>
      </c>
      <c r="CZ3" s="155" t="str">
        <f>HLOOKUP(Introduction!$G$4,nametranslations,24,FALSE)</f>
        <v>Total</v>
      </c>
      <c r="DA3" s="156" t="str">
        <f>HLOOKUP(Introduction!$G$4,nametranslations,26,FALSE)</f>
        <v>Urban</v>
      </c>
      <c r="DB3" s="156" t="str">
        <f>HLOOKUP(Introduction!$G$4,nametranslations,25,FALSE)</f>
        <v>Rural</v>
      </c>
      <c r="DC3" s="156" t="str">
        <f>HLOOKUP(Introduction!$G$4,nametranslations,27,FALSE)</f>
        <v>Pre-primary</v>
      </c>
      <c r="DD3" s="156" t="str">
        <f>HLOOKUP(Introduction!$G$4,nametranslations,28,FALSE)</f>
        <v>Primary</v>
      </c>
      <c r="DE3" s="157" t="str">
        <f>HLOOKUP(Introduction!$G$4,nametranslations,29,FALSE)</f>
        <v>Secondary</v>
      </c>
      <c r="DF3" s="142"/>
      <c r="DG3" s="158"/>
      <c r="DH3" s="190" t="str">
        <f>HLOOKUP(Introduction!$G$4,nametranslations,152,FALSE)</f>
        <v>Definition</v>
      </c>
      <c r="DI3" s="154" t="str">
        <f>HLOOKUP(Introduction!$G$4,nametranslations,102,FALSE)</f>
        <v>Estimates (%)</v>
      </c>
      <c r="DJ3" s="155" t="str">
        <f>HLOOKUP(Introduction!$G$4,nametranslations,24,FALSE)</f>
        <v>Total</v>
      </c>
      <c r="DK3" s="156" t="str">
        <f>HLOOKUP(Introduction!$G$4,nametranslations,26,FALSE)</f>
        <v>Urban</v>
      </c>
      <c r="DL3" s="156" t="str">
        <f>HLOOKUP(Introduction!$G$4,nametranslations,25,FALSE)</f>
        <v>Rural</v>
      </c>
      <c r="DM3" s="156" t="str">
        <f>HLOOKUP(Introduction!$G$4,nametranslations,27,FALSE)</f>
        <v>Pre-primary</v>
      </c>
      <c r="DN3" s="156" t="str">
        <f>HLOOKUP(Introduction!$G$4,nametranslations,28,FALSE)</f>
        <v>Primary</v>
      </c>
      <c r="DO3" s="157" t="str">
        <f>HLOOKUP(Introduction!$G$4,nametranslations,29,FALSE)</f>
        <v>Secondary</v>
      </c>
      <c r="DP3" s="142"/>
      <c r="DQ3" s="158"/>
      <c r="DR3" s="190" t="str">
        <f>HLOOKUP(Introduction!$G$4,nametranslations,152,FALSE)</f>
        <v>Definition</v>
      </c>
      <c r="DS3" s="154" t="str">
        <f>HLOOKUP(Introduction!$G$4,nametranslations,102,FALSE)</f>
        <v>Estimates (%)</v>
      </c>
      <c r="DT3" s="155" t="str">
        <f>HLOOKUP(Introduction!$G$4,nametranslations,24,FALSE)</f>
        <v>Total</v>
      </c>
      <c r="DU3" s="156" t="str">
        <f>HLOOKUP(Introduction!$G$4,nametranslations,26,FALSE)</f>
        <v>Urban</v>
      </c>
      <c r="DV3" s="156" t="str">
        <f>HLOOKUP(Introduction!$G$4,nametranslations,25,FALSE)</f>
        <v>Rural</v>
      </c>
      <c r="DW3" s="156" t="str">
        <f>HLOOKUP(Introduction!$G$4,nametranslations,27,FALSE)</f>
        <v>Pre-primary</v>
      </c>
      <c r="DX3" s="156" t="str">
        <f>HLOOKUP(Introduction!$G$4,nametranslations,28,FALSE)</f>
        <v>Primary</v>
      </c>
      <c r="DY3" s="157" t="str">
        <f>HLOOKUP(Introduction!$G$4,nametranslations,29,FALSE)</f>
        <v>Secondary</v>
      </c>
      <c r="DZ3" s="142"/>
      <c r="EA3" s="158"/>
      <c r="EB3" s="190" t="str">
        <f>HLOOKUP(Introduction!$G$4,nametranslations,152,FALSE)</f>
        <v>Definition</v>
      </c>
      <c r="EC3" s="154" t="str">
        <f>HLOOKUP(Introduction!$G$4,nametranslations,102,FALSE)</f>
        <v>Estimates (%)</v>
      </c>
      <c r="ED3" s="155" t="str">
        <f>HLOOKUP(Introduction!$G$4,nametranslations,24,FALSE)</f>
        <v>Total</v>
      </c>
      <c r="EE3" s="156" t="str">
        <f>HLOOKUP(Introduction!$G$4,nametranslations,26,FALSE)</f>
        <v>Urban</v>
      </c>
      <c r="EF3" s="156" t="str">
        <f>HLOOKUP(Introduction!$G$4,nametranslations,25,FALSE)</f>
        <v>Rural</v>
      </c>
      <c r="EG3" s="156" t="str">
        <f>HLOOKUP(Introduction!$G$4,nametranslations,27,FALSE)</f>
        <v>Pre-primary</v>
      </c>
      <c r="EH3" s="156" t="str">
        <f>HLOOKUP(Introduction!$G$4,nametranslations,28,FALSE)</f>
        <v>Primary</v>
      </c>
      <c r="EI3" s="157" t="str">
        <f>HLOOKUP(Introduction!$G$4,nametranslations,29,FALSE)</f>
        <v>Secondary</v>
      </c>
      <c r="EJ3" s="142"/>
      <c r="EK3" s="158"/>
      <c r="EL3" s="143"/>
      <c r="EV3" s="143"/>
      <c r="FF3" s="143"/>
      <c r="FP3" s="143"/>
      <c r="FZ3" s="143"/>
      <c r="GJ3" s="143"/>
      <c r="GT3" s="143"/>
      <c r="HD3" s="143"/>
      <c r="HN3" s="143"/>
      <c r="HX3" s="143"/>
      <c r="IH3" s="143"/>
      <c r="IR3" s="143"/>
      <c r="JB3" s="143"/>
      <c r="JL3" s="143"/>
      <c r="JV3" s="143"/>
      <c r="KF3" s="143"/>
    </row>
    <row r="4" spans="1:292" s="2" customFormat="1" x14ac:dyDescent="0.3">
      <c r="A4" s="661" t="str">
        <f>IF(ISBLANK('Data Summary'!A6),"",'Data Summary'!A6)</f>
        <v>ZMB_2012_UIS</v>
      </c>
      <c r="B4" s="70"/>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1"/>
      <c r="U4" s="14"/>
      <c r="V4" s="70"/>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1"/>
      <c r="AY4" s="14"/>
      <c r="AZ4" s="70"/>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6" t="str">
        <f t="shared" si="5"/>
        <v/>
      </c>
      <c r="BH4" s="21"/>
      <c r="BI4" s="14"/>
      <c r="BJ4" s="70"/>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6" t="str">
        <f t="shared" si="6"/>
        <v/>
      </c>
      <c r="BR4" s="21"/>
      <c r="BS4" s="14"/>
      <c r="BT4" s="70"/>
      <c r="BU4" s="12" t="str">
        <f>HLOOKUP(Introduction!$G$4,nametranslations,118,FALSE)</f>
        <v>No facility</v>
      </c>
      <c r="BV4" s="7" t="str">
        <f t="shared" ref="BV4:CA4" si="7">IF(COUNTA(BV14)=0,"",BV14)</f>
        <v/>
      </c>
      <c r="BW4" s="7" t="str">
        <f t="shared" si="7"/>
        <v/>
      </c>
      <c r="BX4" s="7">
        <f t="shared" si="7"/>
        <v>1</v>
      </c>
      <c r="BY4" s="7" t="str">
        <f t="shared" si="7"/>
        <v/>
      </c>
      <c r="BZ4" s="7" t="str">
        <f t="shared" si="7"/>
        <v/>
      </c>
      <c r="CA4" s="26" t="str">
        <f t="shared" si="7"/>
        <v/>
      </c>
      <c r="CB4" s="21"/>
      <c r="CC4" s="14"/>
      <c r="CD4" s="70"/>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6" t="str">
        <f t="shared" si="8"/>
        <v/>
      </c>
      <c r="CL4" s="21"/>
      <c r="CM4" s="14"/>
      <c r="CN4" s="70"/>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6" t="str">
        <f t="shared" si="9"/>
        <v/>
      </c>
      <c r="CV4" s="21"/>
      <c r="CW4" s="14"/>
      <c r="CX4" s="70"/>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6" t="str">
        <f t="shared" si="10"/>
        <v/>
      </c>
      <c r="DF4" s="21"/>
      <c r="DG4" s="14"/>
      <c r="DH4" s="70"/>
      <c r="DI4" s="12" t="str">
        <f>HLOOKUP(Introduction!$G$4,nametranslations,118,FALSE)</f>
        <v>No facility</v>
      </c>
      <c r="DJ4" s="7" t="str">
        <f t="shared" ref="DJ4:DO4" si="11">IF(COUNTA(DJ14)=0,"",DJ14)</f>
        <v/>
      </c>
      <c r="DK4" s="7" t="str">
        <f t="shared" si="11"/>
        <v/>
      </c>
      <c r="DL4" s="7" t="str">
        <f t="shared" si="11"/>
        <v/>
      </c>
      <c r="DM4" s="7" t="str">
        <f t="shared" si="11"/>
        <v/>
      </c>
      <c r="DN4" s="7" t="str">
        <f t="shared" si="11"/>
        <v/>
      </c>
      <c r="DO4" s="26" t="str">
        <f t="shared" si="11"/>
        <v/>
      </c>
      <c r="DP4" s="21"/>
      <c r="DQ4" s="14"/>
      <c r="DR4" s="70"/>
      <c r="DS4" s="12" t="str">
        <f>HLOOKUP(Introduction!$G$4,nametranslations,118,FALSE)</f>
        <v>No facility</v>
      </c>
      <c r="DT4" s="7" t="str">
        <f t="shared" ref="DT4:DY4" si="12">IF(COUNTA(DT14)=0,"",DT14)</f>
        <v/>
      </c>
      <c r="DU4" s="7" t="str">
        <f t="shared" si="12"/>
        <v/>
      </c>
      <c r="DV4" s="7" t="str">
        <f t="shared" si="12"/>
        <v/>
      </c>
      <c r="DW4" s="7" t="str">
        <f t="shared" si="12"/>
        <v/>
      </c>
      <c r="DX4" s="7" t="str">
        <f t="shared" si="12"/>
        <v/>
      </c>
      <c r="DY4" s="26" t="str">
        <f t="shared" si="12"/>
        <v/>
      </c>
      <c r="DZ4" s="21"/>
      <c r="EA4" s="14"/>
      <c r="EB4" s="70"/>
      <c r="EC4" s="12" t="str">
        <f>HLOOKUP(Introduction!$G$4,nametranslations,118,FALSE)</f>
        <v>No facility</v>
      </c>
      <c r="ED4" s="7">
        <f t="shared" ref="ED4:EI4" si="13">IF(COUNTA(ED14)=0,"",ED14)</f>
        <v>17.117701575532902</v>
      </c>
      <c r="EE4" s="7" t="str">
        <f t="shared" si="13"/>
        <v/>
      </c>
      <c r="EF4" s="7" t="str">
        <f t="shared" si="13"/>
        <v/>
      </c>
      <c r="EG4" s="7" t="str">
        <f t="shared" si="13"/>
        <v/>
      </c>
      <c r="EH4" s="7" t="str">
        <f t="shared" si="13"/>
        <v/>
      </c>
      <c r="EI4" s="26" t="str">
        <f t="shared" si="13"/>
        <v/>
      </c>
      <c r="EJ4" s="21"/>
      <c r="EK4" s="14"/>
      <c r="EL4" s="78"/>
      <c r="EV4" s="78"/>
      <c r="FF4" s="78"/>
      <c r="FP4" s="78"/>
      <c r="FZ4" s="78"/>
      <c r="GJ4" s="78"/>
      <c r="GT4" s="78"/>
      <c r="HD4" s="78"/>
      <c r="HN4" s="78"/>
      <c r="HX4" s="78"/>
      <c r="IH4" s="78"/>
      <c r="IR4" s="78"/>
      <c r="JB4" s="78"/>
      <c r="JL4" s="78"/>
      <c r="JV4" s="78"/>
      <c r="KF4" s="78"/>
    </row>
    <row r="5" spans="1:292" s="2" customFormat="1" x14ac:dyDescent="0.3">
      <c r="A5" s="661" t="str">
        <f ca="1">IF(ISBLANK('Data Summary'!A7),"",'Data Summary'!A7)</f>
        <v>ZMB_2013_SACMEQ</v>
      </c>
      <c r="B5" s="70"/>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0"/>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Unimproved</v>
      </c>
      <c r="BV5" s="7" t="str">
        <f>IF((COUNTA(BV15:BV26)=0)+(COUNTA(BV14)=0),"",100-BV14-SUMPRODUCT(BU15:BU26,BV15:BV26))</f>
        <v/>
      </c>
      <c r="BW5" s="7" t="str">
        <f>IF((COUNTA(BW15:BW26)=0)+(COUNTA(BW14)=0),"",100-BW14-SUMPRODUCT(BU15:BU26,BW15:BW26))</f>
        <v/>
      </c>
      <c r="BX5" s="7">
        <f>IF((COUNTA(BX15:BX26)=0)+(COUNTA(BX14)=0),"",100-BX14-SUMPRODUCT(BU15:BU26,BX15:BX26))</f>
        <v>10</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0"/>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0"/>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0"/>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0"/>
      <c r="DS5" s="12"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70"/>
      <c r="EC5" s="12"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6" t="str">
        <f>IF((COUNTA(EI15:EI26)=0)+(COUNTA(EI14)=0),"",100-EI14-SUMPRODUCT(EC15:EC26,EI15:EI26))</f>
        <v/>
      </c>
      <c r="EJ5" s="21"/>
      <c r="EK5" s="14"/>
      <c r="EL5" s="78"/>
      <c r="EV5" s="78"/>
      <c r="FF5" s="78"/>
      <c r="FP5" s="78"/>
      <c r="FZ5" s="78"/>
      <c r="GJ5" s="78"/>
      <c r="GT5" s="78"/>
      <c r="HD5" s="78"/>
      <c r="HN5" s="78"/>
      <c r="HX5" s="78"/>
      <c r="IH5" s="78"/>
      <c r="IR5" s="78"/>
      <c r="JB5" s="78"/>
      <c r="JL5" s="78"/>
      <c r="JV5" s="78"/>
      <c r="KF5" s="78"/>
    </row>
    <row r="6" spans="1:292" s="2" customFormat="1" x14ac:dyDescent="0.3">
      <c r="A6" s="661" t="str">
        <f ca="1">IF(ISBLANK('Data Summary'!A8),"",'Data Summary'!A8)</f>
        <v>ZMB_2013_EMIS</v>
      </c>
      <c r="B6" s="70"/>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0"/>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0"/>
      <c r="BU6" s="12" t="str">
        <f>HLOOKUP(Introduction!$G$4,nametranslations,75,FALSE)</f>
        <v>Improved</v>
      </c>
      <c r="BV6" s="7" t="str">
        <f>IF(COUNTA(BV15:BV26)=0,"",SUMPRODUCT(BV15:BV26,BU15:BU26))</f>
        <v/>
      </c>
      <c r="BW6" s="7" t="str">
        <f>IF(COUNTA(BW15:BW26)=0,"",SUMPRODUCT(BW15:BW26,BU15:BU26))</f>
        <v/>
      </c>
      <c r="BX6" s="7">
        <f>IF(COUNTA(BX15:BX26)=0,"",SUMPRODUCT(BX15:BX26,BU15:BU26))</f>
        <v>89</v>
      </c>
      <c r="BY6" s="7" t="str">
        <f>IF(COUNTA(BY15:BY26)=0,"",SUMPRODUCT(BY15:BY26,BU15:BU26))</f>
        <v/>
      </c>
      <c r="BZ6" s="7" t="str">
        <f>IF(COUNTA(BZ15:BZ26)=0,"",SUMPRODUCT(BZ15:BZ26,BU15:BU26))</f>
        <v/>
      </c>
      <c r="CA6" s="26" t="str">
        <f>IF(COUNTA(CA15:CA26)=0,"",SUMPRODUCT(CA15:CA26,BU15:BU26))</f>
        <v/>
      </c>
      <c r="CB6" s="21"/>
      <c r="CC6" s="14"/>
      <c r="CD6" s="70"/>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0"/>
      <c r="CY6" s="12"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0"/>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0"/>
      <c r="DS6" s="12" t="str">
        <f>HLOOKUP(Introduction!$G$4,nametranslations,75,FALSE)</f>
        <v>Improved</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70"/>
      <c r="EC6" s="12"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78"/>
      <c r="EV6" s="78"/>
      <c r="FF6" s="78"/>
      <c r="FP6" s="78"/>
      <c r="FZ6" s="78"/>
      <c r="GJ6" s="78"/>
      <c r="GT6" s="78"/>
      <c r="HD6" s="78"/>
      <c r="HN6" s="78"/>
      <c r="HX6" s="78"/>
      <c r="IH6" s="78"/>
      <c r="IR6" s="78"/>
      <c r="JB6" s="78"/>
      <c r="JL6" s="78"/>
      <c r="JV6" s="78"/>
      <c r="KF6" s="78"/>
    </row>
    <row r="7" spans="1:292" s="2" customFormat="1" x14ac:dyDescent="0.3">
      <c r="A7" s="661" t="str">
        <f ca="1">IF(ISBLANK('Data Summary'!A9),"",'Data Summary'!A9)</f>
        <v>ZMB_2016_EMIS</v>
      </c>
      <c r="B7" s="70"/>
      <c r="C7" s="28" t="str">
        <f>HLOOKUP(Introduction!$G$4,nametranslations,119,FALSE)</f>
        <v>Usable</v>
      </c>
      <c r="D7" s="27"/>
      <c r="E7" s="16"/>
      <c r="F7" s="16"/>
      <c r="G7" s="16"/>
      <c r="H7" s="16"/>
      <c r="I7" s="44"/>
      <c r="J7" s="21"/>
      <c r="K7" s="14"/>
      <c r="L7" s="70"/>
      <c r="M7" s="28" t="str">
        <f>HLOOKUP(Introduction!$G$4,nametranslations,119,FALSE)</f>
        <v>Usable</v>
      </c>
      <c r="N7" s="27"/>
      <c r="O7" s="16"/>
      <c r="P7" s="16"/>
      <c r="Q7" s="16"/>
      <c r="R7" s="16"/>
      <c r="S7" s="44"/>
      <c r="T7" s="21"/>
      <c r="U7" s="14"/>
      <c r="V7" s="70"/>
      <c r="W7" s="28" t="str">
        <f>HLOOKUP(Introduction!$G$4,nametranslations,119,FALSE)</f>
        <v>Usable</v>
      </c>
      <c r="X7" s="16"/>
      <c r="Y7" s="16"/>
      <c r="Z7" s="16"/>
      <c r="AA7" s="16"/>
      <c r="AB7" s="16"/>
      <c r="AC7" s="44"/>
      <c r="AD7" s="21"/>
      <c r="AE7" s="14"/>
      <c r="AF7" s="70"/>
      <c r="AG7" s="28" t="str">
        <f>HLOOKUP(Introduction!$G$4,nametranslations,119,FALSE)</f>
        <v>Usable</v>
      </c>
      <c r="AH7" s="16"/>
      <c r="AI7" s="16"/>
      <c r="AJ7" s="16"/>
      <c r="AK7" s="16"/>
      <c r="AL7" s="16"/>
      <c r="AM7" s="44"/>
      <c r="AN7" s="21"/>
      <c r="AO7" s="14"/>
      <c r="AP7" s="70"/>
      <c r="AQ7" s="28" t="str">
        <f>HLOOKUP(Introduction!$G$4,nametranslations,119,FALSE)</f>
        <v>Usable</v>
      </c>
      <c r="AR7" s="16"/>
      <c r="AS7" s="16"/>
      <c r="AT7" s="16"/>
      <c r="AU7" s="16"/>
      <c r="AV7" s="16"/>
      <c r="AW7" s="44"/>
      <c r="AX7" s="21"/>
      <c r="AY7" s="14"/>
      <c r="AZ7" s="70"/>
      <c r="BA7" s="28" t="str">
        <f>HLOOKUP(Introduction!$G$4,nametranslations,119,FALSE)</f>
        <v>Usable</v>
      </c>
      <c r="BB7" s="16"/>
      <c r="BC7" s="16"/>
      <c r="BD7" s="16"/>
      <c r="BE7" s="16"/>
      <c r="BF7" s="16"/>
      <c r="BG7" s="44"/>
      <c r="BH7" s="21"/>
      <c r="BI7" s="14"/>
      <c r="BJ7" s="70"/>
      <c r="BK7" s="28" t="str">
        <f>HLOOKUP(Introduction!$G$4,nametranslations,119,FALSE)</f>
        <v>Usable</v>
      </c>
      <c r="BL7" s="16"/>
      <c r="BM7" s="16"/>
      <c r="BN7" s="16"/>
      <c r="BO7" s="16"/>
      <c r="BP7" s="16"/>
      <c r="BQ7" s="44"/>
      <c r="BR7" s="21"/>
      <c r="BS7" s="14"/>
      <c r="BT7" s="70"/>
      <c r="BU7" s="124" t="str">
        <f>HLOOKUP(Introduction!$G$4,nametranslations,119,FALSE)</f>
        <v>Usable</v>
      </c>
      <c r="BV7" s="125"/>
      <c r="BW7" s="125"/>
      <c r="BX7" s="125">
        <v>23</v>
      </c>
      <c r="BY7" s="125"/>
      <c r="BZ7" s="125"/>
      <c r="CA7" s="44"/>
      <c r="CB7" s="21"/>
      <c r="CC7" s="14"/>
      <c r="CD7" s="70"/>
      <c r="CE7" s="28" t="str">
        <f>HLOOKUP(Introduction!$G$4,nametranslations,119,FALSE)</f>
        <v>Usable</v>
      </c>
      <c r="CF7" s="16"/>
      <c r="CG7" s="16"/>
      <c r="CH7" s="16"/>
      <c r="CI7" s="16"/>
      <c r="CJ7" s="16"/>
      <c r="CK7" s="44"/>
      <c r="CL7" s="21"/>
      <c r="CM7" s="14"/>
      <c r="CN7" s="70"/>
      <c r="CO7" s="28" t="str">
        <f>HLOOKUP(Introduction!$G$4,nametranslations,119,FALSE)</f>
        <v>Usable</v>
      </c>
      <c r="CP7" s="16"/>
      <c r="CQ7" s="16"/>
      <c r="CR7" s="16"/>
      <c r="CS7" s="16"/>
      <c r="CT7" s="16"/>
      <c r="CU7" s="44"/>
      <c r="CV7" s="21"/>
      <c r="CW7" s="14"/>
      <c r="CX7" s="70"/>
      <c r="CY7" s="28" t="str">
        <f>HLOOKUP(Introduction!$G$4,nametranslations,119,FALSE)</f>
        <v>Usable</v>
      </c>
      <c r="CZ7" s="16"/>
      <c r="DA7" s="16"/>
      <c r="DB7" s="16"/>
      <c r="DC7" s="16"/>
      <c r="DD7" s="16"/>
      <c r="DE7" s="44"/>
      <c r="DF7" s="21"/>
      <c r="DG7" s="14"/>
      <c r="DH7" s="70"/>
      <c r="DI7" s="28" t="str">
        <f>HLOOKUP(Introduction!$G$4,nametranslations,119,FALSE)</f>
        <v>Usable</v>
      </c>
      <c r="DJ7" s="16"/>
      <c r="DK7" s="16"/>
      <c r="DL7" s="16"/>
      <c r="DM7" s="16"/>
      <c r="DN7" s="16"/>
      <c r="DO7" s="44"/>
      <c r="DP7" s="21"/>
      <c r="DQ7" s="14"/>
      <c r="DR7" s="70"/>
      <c r="DS7" s="28" t="str">
        <f>HLOOKUP(Introduction!$G$4,nametranslations,119,FALSE)</f>
        <v>Usable</v>
      </c>
      <c r="DT7" s="16"/>
      <c r="DU7" s="16"/>
      <c r="DV7" s="16"/>
      <c r="DW7" s="16"/>
      <c r="DX7" s="16"/>
      <c r="DY7" s="44"/>
      <c r="DZ7" s="21"/>
      <c r="EA7" s="14"/>
      <c r="EB7" s="70"/>
      <c r="EC7" s="28" t="str">
        <f>HLOOKUP(Introduction!$G$4,nametranslations,119,FALSE)</f>
        <v>Usable</v>
      </c>
      <c r="ED7" s="16"/>
      <c r="EE7" s="16"/>
      <c r="EF7" s="16"/>
      <c r="EG7" s="16"/>
      <c r="EH7" s="16"/>
      <c r="EI7" s="44"/>
      <c r="EJ7" s="21"/>
      <c r="EK7" s="14"/>
      <c r="EL7" s="78"/>
      <c r="EV7" s="78"/>
      <c r="FF7" s="78"/>
      <c r="FP7" s="78"/>
      <c r="FZ7" s="78"/>
      <c r="GJ7" s="78"/>
      <c r="GT7" s="78"/>
      <c r="HD7" s="78"/>
      <c r="HN7" s="78"/>
      <c r="HX7" s="78"/>
      <c r="IH7" s="78"/>
      <c r="IR7" s="78"/>
      <c r="JB7" s="78"/>
      <c r="JL7" s="78"/>
      <c r="JV7" s="78"/>
      <c r="KF7" s="78"/>
    </row>
    <row r="8" spans="1:292" s="2" customFormat="1" x14ac:dyDescent="0.3">
      <c r="A8" s="661" t="str">
        <f ca="1">IF(ISBLANK('Data Summary'!A10),"",'Data Summary'!A10)</f>
        <v>ZMB_2016_UIS</v>
      </c>
      <c r="B8" s="70"/>
      <c r="C8" s="28" t="str">
        <f>HLOOKUP(Introduction!$G$4,nametranslations,120,FALSE)</f>
        <v>Single-sex</v>
      </c>
      <c r="D8" s="27"/>
      <c r="E8" s="16"/>
      <c r="F8" s="16"/>
      <c r="G8" s="16"/>
      <c r="H8" s="16"/>
      <c r="I8" s="44"/>
      <c r="J8" s="21"/>
      <c r="K8" s="14"/>
      <c r="L8" s="70"/>
      <c r="M8" s="28" t="str">
        <f>HLOOKUP(Introduction!$G$4,nametranslations,120,FALSE)</f>
        <v>Single-sex</v>
      </c>
      <c r="N8" s="27"/>
      <c r="O8" s="16"/>
      <c r="P8" s="16"/>
      <c r="Q8" s="16"/>
      <c r="R8" s="16"/>
      <c r="S8" s="44"/>
      <c r="T8" s="21"/>
      <c r="U8" s="14"/>
      <c r="V8" s="70"/>
      <c r="W8" s="28" t="str">
        <f>HLOOKUP(Introduction!$G$4,nametranslations,120,FALSE)</f>
        <v>Single-sex</v>
      </c>
      <c r="X8" s="16"/>
      <c r="Y8" s="16"/>
      <c r="Z8" s="16"/>
      <c r="AA8" s="16"/>
      <c r="AB8" s="16"/>
      <c r="AC8" s="44"/>
      <c r="AD8" s="21"/>
      <c r="AE8" s="14"/>
      <c r="AF8" s="70"/>
      <c r="AG8" s="28" t="str">
        <f>HLOOKUP(Introduction!$G$4,nametranslations,120,FALSE)</f>
        <v>Single-sex</v>
      </c>
      <c r="AH8" s="16"/>
      <c r="AI8" s="16"/>
      <c r="AJ8" s="16"/>
      <c r="AK8" s="16"/>
      <c r="AL8" s="16"/>
      <c r="AM8" s="44"/>
      <c r="AN8" s="21"/>
      <c r="AO8" s="14"/>
      <c r="AP8" s="70"/>
      <c r="AQ8" s="28" t="str">
        <f>HLOOKUP(Introduction!$G$4,nametranslations,120,FALSE)</f>
        <v>Single-sex</v>
      </c>
      <c r="AR8" s="16"/>
      <c r="AS8" s="16"/>
      <c r="AT8" s="16"/>
      <c r="AU8" s="16"/>
      <c r="AV8" s="16"/>
      <c r="AW8" s="44"/>
      <c r="AX8" s="21"/>
      <c r="AY8" s="14"/>
      <c r="AZ8" s="70"/>
      <c r="BA8" s="28" t="str">
        <f>HLOOKUP(Introduction!$G$4,nametranslations,120,FALSE)</f>
        <v>Single-sex</v>
      </c>
      <c r="BB8" s="16"/>
      <c r="BC8" s="16"/>
      <c r="BD8" s="16"/>
      <c r="BE8" s="16"/>
      <c r="BF8" s="16"/>
      <c r="BG8" s="44"/>
      <c r="BH8" s="21"/>
      <c r="BI8" s="14"/>
      <c r="BJ8" s="70"/>
      <c r="BK8" s="28" t="str">
        <f>HLOOKUP(Introduction!$G$4,nametranslations,120,FALSE)</f>
        <v>Single-sex</v>
      </c>
      <c r="BL8" s="16"/>
      <c r="BM8" s="16"/>
      <c r="BN8" s="16"/>
      <c r="BO8" s="16"/>
      <c r="BP8" s="16"/>
      <c r="BQ8" s="44"/>
      <c r="BR8" s="21"/>
      <c r="BS8" s="14"/>
      <c r="BT8" s="70"/>
      <c r="BU8" s="124" t="str">
        <f>HLOOKUP(Introduction!$G$4,nametranslations,120,FALSE)</f>
        <v>Single-sex</v>
      </c>
      <c r="BV8" s="125"/>
      <c r="BW8" s="125"/>
      <c r="BX8" s="125">
        <v>99</v>
      </c>
      <c r="BY8" s="125"/>
      <c r="BZ8" s="125"/>
      <c r="CA8" s="44"/>
      <c r="CB8" s="21"/>
      <c r="CC8" s="14"/>
      <c r="CD8" s="70"/>
      <c r="CE8" s="28" t="str">
        <f>HLOOKUP(Introduction!$G$4,nametranslations,120,FALSE)</f>
        <v>Single-sex</v>
      </c>
      <c r="CF8" s="16"/>
      <c r="CG8" s="16"/>
      <c r="CH8" s="16"/>
      <c r="CI8" s="16"/>
      <c r="CJ8" s="16"/>
      <c r="CK8" s="44"/>
      <c r="CL8" s="21"/>
      <c r="CM8" s="14"/>
      <c r="CN8" s="70"/>
      <c r="CO8" s="28" t="str">
        <f>HLOOKUP(Introduction!$G$4,nametranslations,120,FALSE)</f>
        <v>Single-sex</v>
      </c>
      <c r="CP8" s="16"/>
      <c r="CQ8" s="16"/>
      <c r="CR8" s="16"/>
      <c r="CS8" s="16"/>
      <c r="CT8" s="16"/>
      <c r="CU8" s="44"/>
      <c r="CV8" s="21"/>
      <c r="CW8" s="14"/>
      <c r="CX8" s="70"/>
      <c r="CY8" s="28" t="str">
        <f>HLOOKUP(Introduction!$G$4,nametranslations,120,FALSE)</f>
        <v>Single-sex</v>
      </c>
      <c r="CZ8" s="16"/>
      <c r="DA8" s="16"/>
      <c r="DB8" s="16"/>
      <c r="DC8" s="16"/>
      <c r="DD8" s="16"/>
      <c r="DE8" s="44"/>
      <c r="DF8" s="21"/>
      <c r="DG8" s="14"/>
      <c r="DH8" s="70"/>
      <c r="DI8" s="28" t="str">
        <f>HLOOKUP(Introduction!$G$4,nametranslations,120,FALSE)</f>
        <v>Single-sex</v>
      </c>
      <c r="DJ8" s="16"/>
      <c r="DK8" s="16"/>
      <c r="DL8" s="16"/>
      <c r="DM8" s="16"/>
      <c r="DN8" s="16"/>
      <c r="DO8" s="44"/>
      <c r="DP8" s="21"/>
      <c r="DQ8" s="14"/>
      <c r="DR8" s="70"/>
      <c r="DS8" s="28" t="str">
        <f>HLOOKUP(Introduction!$G$4,nametranslations,120,FALSE)</f>
        <v>Single-sex</v>
      </c>
      <c r="DT8" s="16"/>
      <c r="DU8" s="16"/>
      <c r="DV8" s="16"/>
      <c r="DW8" s="16"/>
      <c r="DX8" s="16"/>
      <c r="DY8" s="44"/>
      <c r="DZ8" s="21"/>
      <c r="EA8" s="14"/>
      <c r="EB8" s="70"/>
      <c r="EC8" s="28" t="str">
        <f>HLOOKUP(Introduction!$G$4,nametranslations,120,FALSE)</f>
        <v>Single-sex</v>
      </c>
      <c r="ED8" s="16"/>
      <c r="EE8" s="16"/>
      <c r="EF8" s="16"/>
      <c r="EG8" s="16"/>
      <c r="EH8" s="16"/>
      <c r="EI8" s="44"/>
      <c r="EJ8" s="21"/>
      <c r="EK8" s="14"/>
      <c r="EL8" s="78"/>
      <c r="EV8" s="78"/>
      <c r="FF8" s="78"/>
      <c r="FP8" s="78"/>
      <c r="FZ8" s="78"/>
      <c r="GJ8" s="78"/>
      <c r="GT8" s="78"/>
      <c r="HD8" s="78"/>
      <c r="HN8" s="78"/>
      <c r="HX8" s="78"/>
      <c r="IH8" s="78"/>
      <c r="IR8" s="78"/>
      <c r="JB8" s="78"/>
      <c r="JL8" s="78"/>
      <c r="JV8" s="78"/>
      <c r="KF8" s="78"/>
    </row>
    <row r="9" spans="1:292" s="642" customFormat="1" ht="21" customHeight="1" x14ac:dyDescent="0.3">
      <c r="A9" s="662" t="str">
        <f ca="1">IF(ISBLANK('Data Summary'!A11),"",'Data Summary'!A11)</f>
        <v>ZMB_2017_UIS</v>
      </c>
      <c r="B9" s="631"/>
      <c r="C9" s="647" t="str">
        <f>HLOOKUP(Introduction!$G$4,nametranslations,121,FALSE)</f>
        <v>Usable &amp; Single-sex</v>
      </c>
      <c r="D9" s="644"/>
      <c r="E9" s="644"/>
      <c r="F9" s="644"/>
      <c r="G9" s="644"/>
      <c r="H9" s="644"/>
      <c r="I9" s="648"/>
      <c r="J9" s="636"/>
      <c r="K9" s="649"/>
      <c r="L9" s="631"/>
      <c r="M9" s="647" t="str">
        <f>HLOOKUP(Introduction!$G$4,nametranslations,121,FALSE)</f>
        <v>Usable &amp; Single-sex</v>
      </c>
      <c r="N9" s="644"/>
      <c r="O9" s="644"/>
      <c r="P9" s="644"/>
      <c r="Q9" s="644"/>
      <c r="R9" s="644"/>
      <c r="S9" s="648"/>
      <c r="T9" s="636"/>
      <c r="U9" s="649"/>
      <c r="V9" s="631"/>
      <c r="W9" s="647" t="str">
        <f>HLOOKUP(Introduction!$G$4,nametranslations,121,FALSE)</f>
        <v>Usable &amp; Single-sex</v>
      </c>
      <c r="X9" s="644"/>
      <c r="Y9" s="644"/>
      <c r="Z9" s="644"/>
      <c r="AA9" s="644"/>
      <c r="AB9" s="644"/>
      <c r="AC9" s="648"/>
      <c r="AD9" s="636"/>
      <c r="AE9" s="649"/>
      <c r="AF9" s="631"/>
      <c r="AG9" s="647" t="str">
        <f>HLOOKUP(Introduction!$G$4,nametranslations,121,FALSE)</f>
        <v>Usable &amp; Single-sex</v>
      </c>
      <c r="AH9" s="644"/>
      <c r="AI9" s="644"/>
      <c r="AJ9" s="644"/>
      <c r="AK9" s="644"/>
      <c r="AL9" s="644"/>
      <c r="AM9" s="648"/>
      <c r="AN9" s="636"/>
      <c r="AO9" s="649"/>
      <c r="AP9" s="631"/>
      <c r="AQ9" s="647" t="str">
        <f>HLOOKUP(Introduction!$G$4,nametranslations,121,FALSE)</f>
        <v>Usable &amp; Single-sex</v>
      </c>
      <c r="AR9" s="644"/>
      <c r="AS9" s="644"/>
      <c r="AT9" s="644"/>
      <c r="AU9" s="644"/>
      <c r="AV9" s="644"/>
      <c r="AW9" s="648"/>
      <c r="AX9" s="636"/>
      <c r="AY9" s="649"/>
      <c r="AZ9" s="631"/>
      <c r="BA9" s="647" t="str">
        <f>HLOOKUP(Introduction!$G$4,nametranslations,121,FALSE)</f>
        <v>Usable &amp; Single-sex</v>
      </c>
      <c r="BB9" s="644"/>
      <c r="BC9" s="644"/>
      <c r="BD9" s="644"/>
      <c r="BE9" s="644"/>
      <c r="BF9" s="644"/>
      <c r="BG9" s="648"/>
      <c r="BH9" s="636"/>
      <c r="BI9" s="649"/>
      <c r="BJ9" s="631"/>
      <c r="BK9" s="647" t="str">
        <f>HLOOKUP(Introduction!$G$4,nametranslations,121,FALSE)</f>
        <v>Usable &amp; Single-sex</v>
      </c>
      <c r="BL9" s="644"/>
      <c r="BM9" s="644"/>
      <c r="BN9" s="644"/>
      <c r="BO9" s="644"/>
      <c r="BP9" s="644"/>
      <c r="BQ9" s="648"/>
      <c r="BR9" s="636"/>
      <c r="BS9" s="649"/>
      <c r="BT9" s="631"/>
      <c r="BU9" s="650" t="str">
        <f>HLOOKUP(Introduction!$G$4,nametranslations,121,FALSE)</f>
        <v>Usable &amp; Single-sex</v>
      </c>
      <c r="BV9" s="646"/>
      <c r="BW9" s="646"/>
      <c r="BX9" s="646">
        <v>23</v>
      </c>
      <c r="BY9" s="646"/>
      <c r="BZ9" s="646"/>
      <c r="CA9" s="648"/>
      <c r="CB9" s="636"/>
      <c r="CC9" s="649"/>
      <c r="CD9" s="631"/>
      <c r="CE9" s="647" t="str">
        <f>HLOOKUP(Introduction!$G$4,nametranslations,121,FALSE)</f>
        <v>Usable &amp; Single-sex</v>
      </c>
      <c r="CF9" s="644"/>
      <c r="CG9" s="644"/>
      <c r="CH9" s="644"/>
      <c r="CI9" s="644"/>
      <c r="CJ9" s="644"/>
      <c r="CK9" s="648"/>
      <c r="CL9" s="636"/>
      <c r="CM9" s="649"/>
      <c r="CN9" s="631"/>
      <c r="CO9" s="647" t="str">
        <f>HLOOKUP(Introduction!$G$4,nametranslations,121,FALSE)</f>
        <v>Usable &amp; Single-sex</v>
      </c>
      <c r="CP9" s="644"/>
      <c r="CQ9" s="644"/>
      <c r="CR9" s="644"/>
      <c r="CS9" s="644"/>
      <c r="CT9" s="644"/>
      <c r="CU9" s="648"/>
      <c r="CV9" s="636"/>
      <c r="CW9" s="649"/>
      <c r="CX9" s="631"/>
      <c r="CY9" s="647" t="str">
        <f>HLOOKUP(Introduction!$G$4,nametranslations,121,FALSE)</f>
        <v>Usable &amp; Single-sex</v>
      </c>
      <c r="CZ9" s="644"/>
      <c r="DA9" s="644"/>
      <c r="DB9" s="644"/>
      <c r="DC9" s="644"/>
      <c r="DD9" s="644"/>
      <c r="DE9" s="648"/>
      <c r="DF9" s="636"/>
      <c r="DG9" s="649"/>
      <c r="DH9" s="631"/>
      <c r="DI9" s="647" t="str">
        <f>HLOOKUP(Introduction!$G$4,nametranslations,121,FALSE)</f>
        <v>Usable &amp; Single-sex</v>
      </c>
      <c r="DJ9" s="644"/>
      <c r="DK9" s="644"/>
      <c r="DL9" s="644"/>
      <c r="DM9" s="644"/>
      <c r="DN9" s="644"/>
      <c r="DO9" s="648"/>
      <c r="DP9" s="636"/>
      <c r="DQ9" s="649"/>
      <c r="DR9" s="631"/>
      <c r="DS9" s="647" t="str">
        <f>HLOOKUP(Introduction!$G$4,nametranslations,121,FALSE)</f>
        <v>Usable &amp; Single-sex</v>
      </c>
      <c r="DT9" s="644"/>
      <c r="DU9" s="644"/>
      <c r="DV9" s="644"/>
      <c r="DW9" s="644"/>
      <c r="DX9" s="644"/>
      <c r="DY9" s="648"/>
      <c r="DZ9" s="636"/>
      <c r="EA9" s="649"/>
      <c r="EB9" s="631"/>
      <c r="EC9" s="647" t="str">
        <f>HLOOKUP(Introduction!$G$4,nametranslations,121,FALSE)</f>
        <v>Usable &amp; Single-sex</v>
      </c>
      <c r="ED9" s="644"/>
      <c r="EE9" s="644"/>
      <c r="EF9" s="644"/>
      <c r="EG9" s="644"/>
      <c r="EH9" s="644"/>
      <c r="EI9" s="648"/>
      <c r="EJ9" s="636"/>
      <c r="EK9" s="649"/>
      <c r="EL9" s="641"/>
      <c r="EV9" s="641"/>
      <c r="FF9" s="641"/>
      <c r="FP9" s="641"/>
      <c r="FZ9" s="641"/>
      <c r="GJ9" s="641"/>
      <c r="GT9" s="641"/>
      <c r="HD9" s="641"/>
      <c r="HN9" s="641"/>
      <c r="HX9" s="641"/>
      <c r="IH9" s="641"/>
      <c r="IR9" s="641"/>
      <c r="JB9" s="641"/>
      <c r="JL9" s="641"/>
      <c r="JV9" s="641"/>
      <c r="KF9" s="641"/>
    </row>
    <row r="10" spans="1:292" s="2" customFormat="1" ht="21" customHeight="1" x14ac:dyDescent="0.3">
      <c r="A10" s="661" t="str">
        <f ca="1">IF(ISBLANK('Data Summary'!A12),"",'Data Summary'!A12)</f>
        <v>ZMB_2017_EMIS</v>
      </c>
      <c r="B10" s="70"/>
      <c r="C10" s="31" t="str">
        <f>HLOOKUP(Introduction!$G$4,nametranslations,153,FALSE)</f>
        <v>Improved &amp; usable</v>
      </c>
      <c r="D10" s="45"/>
      <c r="E10" s="16"/>
      <c r="F10" s="16"/>
      <c r="G10" s="16"/>
      <c r="H10" s="5"/>
      <c r="I10" s="23"/>
      <c r="J10" s="21"/>
      <c r="K10" s="14"/>
      <c r="L10" s="70"/>
      <c r="M10" s="31" t="str">
        <f>HLOOKUP(Introduction!$G$4,nametranslations,153,FALSE)</f>
        <v>Improved &amp; usable</v>
      </c>
      <c r="N10" s="45"/>
      <c r="O10" s="16"/>
      <c r="P10" s="16"/>
      <c r="Q10" s="16"/>
      <c r="R10" s="5"/>
      <c r="S10" s="23"/>
      <c r="T10" s="21"/>
      <c r="U10" s="14"/>
      <c r="V10" s="70" t="s">
        <v>168</v>
      </c>
      <c r="W10" s="31" t="str">
        <f>HLOOKUP(Introduction!$G$4,nametranslations,153,FALSE)</f>
        <v>Improved &amp; usable</v>
      </c>
      <c r="X10" s="45">
        <v>59</v>
      </c>
      <c r="Y10" s="16"/>
      <c r="Z10" s="16"/>
      <c r="AA10" s="16"/>
      <c r="AB10" s="16"/>
      <c r="AC10" s="44"/>
      <c r="AD10" s="21"/>
      <c r="AE10" s="14"/>
      <c r="AF10" s="70"/>
      <c r="AG10" s="31" t="str">
        <f>HLOOKUP(Introduction!$G$4,nametranslations,153,FALSE)</f>
        <v>Improved &amp; usable</v>
      </c>
      <c r="AH10" s="45"/>
      <c r="AI10" s="16"/>
      <c r="AJ10" s="16"/>
      <c r="AK10" s="16"/>
      <c r="AL10" s="16"/>
      <c r="AM10" s="44"/>
      <c r="AN10" s="21"/>
      <c r="AO10" s="14"/>
      <c r="AP10" s="70"/>
      <c r="AQ10" s="31" t="str">
        <f>HLOOKUP(Introduction!$G$4,nametranslations,153,FALSE)</f>
        <v>Improved &amp; usable</v>
      </c>
      <c r="AR10" s="45"/>
      <c r="AS10" s="16"/>
      <c r="AT10" s="16"/>
      <c r="AU10" s="16"/>
      <c r="AV10" s="16"/>
      <c r="AW10" s="44"/>
      <c r="AX10" s="21"/>
      <c r="AY10" s="14"/>
      <c r="AZ10" s="70"/>
      <c r="BA10" s="31" t="str">
        <f>HLOOKUP(Introduction!$G$4,nametranslations,153,FALSE)</f>
        <v>Improved &amp; usable</v>
      </c>
      <c r="BB10" s="45"/>
      <c r="BC10" s="16"/>
      <c r="BD10" s="16"/>
      <c r="BE10" s="16"/>
      <c r="BF10" s="16"/>
      <c r="BG10" s="44"/>
      <c r="BH10" s="21"/>
      <c r="BI10" s="14"/>
      <c r="BJ10" s="70"/>
      <c r="BK10" s="31" t="str">
        <f>HLOOKUP(Introduction!$G$4,nametranslations,153,FALSE)</f>
        <v>Improved &amp; usable</v>
      </c>
      <c r="BL10" s="45"/>
      <c r="BM10" s="16"/>
      <c r="BN10" s="16"/>
      <c r="BO10" s="16"/>
      <c r="BP10" s="16"/>
      <c r="BQ10" s="44"/>
      <c r="BR10" s="21"/>
      <c r="BS10" s="14"/>
      <c r="BT10" s="70"/>
      <c r="BU10" s="114" t="str">
        <f>HLOOKUP(Introduction!$G$4,nametranslations,153,FALSE)</f>
        <v>Improved &amp; usable</v>
      </c>
      <c r="BV10" s="125"/>
      <c r="BW10" s="125"/>
      <c r="BX10" s="125">
        <v>23</v>
      </c>
      <c r="BY10" s="125"/>
      <c r="BZ10" s="125"/>
      <c r="CA10" s="44"/>
      <c r="CB10" s="21"/>
      <c r="CC10" s="14"/>
      <c r="CD10" s="70"/>
      <c r="CE10" s="31" t="str">
        <f>HLOOKUP(Introduction!$G$4,nametranslations,153,FALSE)</f>
        <v>Improved &amp; usable</v>
      </c>
      <c r="CF10" s="45"/>
      <c r="CG10" s="16"/>
      <c r="CH10" s="16"/>
      <c r="CI10" s="16"/>
      <c r="CJ10" s="16"/>
      <c r="CK10" s="44"/>
      <c r="CL10" s="21"/>
      <c r="CM10" s="14"/>
      <c r="CN10" s="70"/>
      <c r="CO10" s="31" t="str">
        <f>HLOOKUP(Introduction!$G$4,nametranslations,153,FALSE)</f>
        <v>Improved &amp; usable</v>
      </c>
      <c r="CP10" s="45"/>
      <c r="CQ10" s="16"/>
      <c r="CR10" s="16"/>
      <c r="CS10" s="16"/>
      <c r="CT10" s="16"/>
      <c r="CU10" s="44"/>
      <c r="CV10" s="21"/>
      <c r="CW10" s="14"/>
      <c r="CX10" s="70"/>
      <c r="CY10" s="31" t="str">
        <f>HLOOKUP(Introduction!$G$4,nametranslations,153,FALSE)</f>
        <v>Improved &amp; usable</v>
      </c>
      <c r="CZ10" s="45"/>
      <c r="DA10" s="16"/>
      <c r="DB10" s="16"/>
      <c r="DC10" s="16"/>
      <c r="DD10" s="16"/>
      <c r="DE10" s="44"/>
      <c r="DF10" s="21"/>
      <c r="DG10" s="14"/>
      <c r="DH10" s="70"/>
      <c r="DI10" s="31" t="str">
        <f>HLOOKUP(Introduction!$G$4,nametranslations,153,FALSE)</f>
        <v>Improved &amp; usable</v>
      </c>
      <c r="DJ10" s="45"/>
      <c r="DK10" s="16"/>
      <c r="DL10" s="16"/>
      <c r="DM10" s="16"/>
      <c r="DN10" s="16"/>
      <c r="DO10" s="44"/>
      <c r="DP10" s="21"/>
      <c r="DQ10" s="14"/>
      <c r="DR10" s="70"/>
      <c r="DS10" s="31" t="str">
        <f>HLOOKUP(Introduction!$G$4,nametranslations,153,FALSE)</f>
        <v>Improved &amp; usable</v>
      </c>
      <c r="DT10" s="45"/>
      <c r="DU10" s="16"/>
      <c r="DV10" s="16"/>
      <c r="DW10" s="16"/>
      <c r="DX10" s="16"/>
      <c r="DY10" s="44"/>
      <c r="DZ10" s="21"/>
      <c r="EA10" s="14"/>
      <c r="EB10" s="70"/>
      <c r="EC10" s="31" t="str">
        <f>HLOOKUP(Introduction!$G$4,nametranslations,153,FALSE)</f>
        <v>Improved &amp; usable</v>
      </c>
      <c r="ED10" s="45"/>
      <c r="EE10" s="16"/>
      <c r="EF10" s="16"/>
      <c r="EG10" s="16"/>
      <c r="EH10" s="16"/>
      <c r="EI10" s="44"/>
      <c r="EJ10" s="21"/>
      <c r="EK10" s="14"/>
      <c r="EL10" s="78"/>
      <c r="EV10" s="78"/>
      <c r="FF10" s="78"/>
      <c r="FP10" s="78"/>
      <c r="FZ10" s="78"/>
      <c r="GJ10" s="78"/>
      <c r="GT10" s="78"/>
      <c r="HD10" s="78"/>
      <c r="HN10" s="78"/>
      <c r="HX10" s="78"/>
      <c r="IH10" s="78"/>
      <c r="IR10" s="78"/>
      <c r="JB10" s="78"/>
      <c r="JL10" s="78"/>
      <c r="JV10" s="78"/>
      <c r="KF10" s="78"/>
    </row>
    <row r="11" spans="1:292" s="642" customFormat="1" ht="21" customHeight="1" x14ac:dyDescent="0.3">
      <c r="A11" s="662" t="str">
        <f ca="1">IF(ISBLANK('Data Summary'!A13),"",'Data Summary'!A13)</f>
        <v>ZMB_2017_WV</v>
      </c>
      <c r="B11" s="631"/>
      <c r="C11" s="632" t="str">
        <f>HLOOKUP(Introduction!$G$4,nametranslations,154,FALSE)</f>
        <v>Improved &amp; single-sex</v>
      </c>
      <c r="D11" s="644"/>
      <c r="E11" s="634"/>
      <c r="F11" s="634"/>
      <c r="G11" s="634"/>
      <c r="H11" s="634"/>
      <c r="I11" s="635"/>
      <c r="J11" s="636"/>
      <c r="K11" s="649"/>
      <c r="L11" s="631"/>
      <c r="M11" s="632" t="str">
        <f>HLOOKUP(Introduction!$G$4,nametranslations,154,FALSE)</f>
        <v>Improved &amp; single-sex</v>
      </c>
      <c r="N11" s="644"/>
      <c r="O11" s="634"/>
      <c r="P11" s="634"/>
      <c r="Q11" s="634"/>
      <c r="R11" s="634"/>
      <c r="S11" s="635"/>
      <c r="T11" s="636"/>
      <c r="U11" s="649"/>
      <c r="V11" s="631"/>
      <c r="W11" s="632" t="str">
        <f>HLOOKUP(Introduction!$G$4,nametranslations,154,FALSE)</f>
        <v>Improved &amp; single-sex</v>
      </c>
      <c r="X11" s="644"/>
      <c r="Y11" s="634"/>
      <c r="Z11" s="634"/>
      <c r="AA11" s="634"/>
      <c r="AB11" s="634"/>
      <c r="AC11" s="635"/>
      <c r="AD11" s="636"/>
      <c r="AE11" s="649"/>
      <c r="AF11" s="631"/>
      <c r="AG11" s="632" t="str">
        <f>HLOOKUP(Introduction!$G$4,nametranslations,154,FALSE)</f>
        <v>Improved &amp; single-sex</v>
      </c>
      <c r="AH11" s="644"/>
      <c r="AI11" s="634"/>
      <c r="AJ11" s="634"/>
      <c r="AK11" s="634"/>
      <c r="AL11" s="634"/>
      <c r="AM11" s="635"/>
      <c r="AN11" s="636"/>
      <c r="AO11" s="649"/>
      <c r="AP11" s="631"/>
      <c r="AQ11" s="632" t="str">
        <f>HLOOKUP(Introduction!$G$4,nametranslations,154,FALSE)</f>
        <v>Improved &amp; single-sex</v>
      </c>
      <c r="AR11" s="644"/>
      <c r="AS11" s="634"/>
      <c r="AT11" s="634"/>
      <c r="AU11" s="634"/>
      <c r="AV11" s="634"/>
      <c r="AW11" s="635"/>
      <c r="AX11" s="636"/>
      <c r="AY11" s="649"/>
      <c r="AZ11" s="631"/>
      <c r="BA11" s="632" t="str">
        <f>HLOOKUP(Introduction!$G$4,nametranslations,154,FALSE)</f>
        <v>Improved &amp; single-sex</v>
      </c>
      <c r="BB11" s="644"/>
      <c r="BC11" s="634"/>
      <c r="BD11" s="634"/>
      <c r="BE11" s="634"/>
      <c r="BF11" s="634"/>
      <c r="BG11" s="635"/>
      <c r="BH11" s="636"/>
      <c r="BI11" s="649"/>
      <c r="BJ11" s="631"/>
      <c r="BK11" s="632" t="str">
        <f>HLOOKUP(Introduction!$G$4,nametranslations,154,FALSE)</f>
        <v>Improved &amp; single-sex</v>
      </c>
      <c r="BL11" s="644"/>
      <c r="BM11" s="634"/>
      <c r="BN11" s="634"/>
      <c r="BO11" s="634"/>
      <c r="BP11" s="634"/>
      <c r="BQ11" s="635"/>
      <c r="BR11" s="636"/>
      <c r="BS11" s="649"/>
      <c r="BT11" s="631"/>
      <c r="BU11" s="639" t="str">
        <f>HLOOKUP(Introduction!$G$4,nametranslations,154,FALSE)</f>
        <v>Improved &amp; single-sex</v>
      </c>
      <c r="BV11" s="646"/>
      <c r="BW11" s="640"/>
      <c r="BX11" s="640">
        <v>88</v>
      </c>
      <c r="BY11" s="640"/>
      <c r="BZ11" s="640"/>
      <c r="CA11" s="635"/>
      <c r="CB11" s="636"/>
      <c r="CC11" s="649"/>
      <c r="CD11" s="631"/>
      <c r="CE11" s="632" t="str">
        <f>HLOOKUP(Introduction!$G$4,nametranslations,154,FALSE)</f>
        <v>Improved &amp; single-sex</v>
      </c>
      <c r="CF11" s="644"/>
      <c r="CG11" s="634"/>
      <c r="CH11" s="634"/>
      <c r="CI11" s="634"/>
      <c r="CJ11" s="634"/>
      <c r="CK11" s="635"/>
      <c r="CL11" s="636"/>
      <c r="CM11" s="649"/>
      <c r="CN11" s="631"/>
      <c r="CO11" s="632" t="str">
        <f>HLOOKUP(Introduction!$G$4,nametranslations,154,FALSE)</f>
        <v>Improved &amp; single-sex</v>
      </c>
      <c r="CP11" s="644"/>
      <c r="CQ11" s="634"/>
      <c r="CR11" s="634"/>
      <c r="CS11" s="634"/>
      <c r="CT11" s="634"/>
      <c r="CU11" s="635"/>
      <c r="CV11" s="636"/>
      <c r="CW11" s="649"/>
      <c r="CX11" s="631"/>
      <c r="CY11" s="632" t="str">
        <f>HLOOKUP(Introduction!$G$4,nametranslations,154,FALSE)</f>
        <v>Improved &amp; single-sex</v>
      </c>
      <c r="CZ11" s="644"/>
      <c r="DA11" s="634"/>
      <c r="DB11" s="634"/>
      <c r="DC11" s="634"/>
      <c r="DD11" s="634"/>
      <c r="DE11" s="635"/>
      <c r="DF11" s="636"/>
      <c r="DG11" s="649"/>
      <c r="DH11" s="631"/>
      <c r="DI11" s="632" t="str">
        <f>HLOOKUP(Introduction!$G$4,nametranslations,154,FALSE)</f>
        <v>Improved &amp; single-sex</v>
      </c>
      <c r="DJ11" s="644"/>
      <c r="DK11" s="634"/>
      <c r="DL11" s="634"/>
      <c r="DM11" s="634"/>
      <c r="DN11" s="634"/>
      <c r="DO11" s="635"/>
      <c r="DP11" s="636"/>
      <c r="DQ11" s="649"/>
      <c r="DR11" s="631"/>
      <c r="DS11" s="632" t="str">
        <f>HLOOKUP(Introduction!$G$4,nametranslations,154,FALSE)</f>
        <v>Improved &amp; single-sex</v>
      </c>
      <c r="DT11" s="644"/>
      <c r="DU11" s="634"/>
      <c r="DV11" s="634"/>
      <c r="DW11" s="634"/>
      <c r="DX11" s="634"/>
      <c r="DY11" s="635"/>
      <c r="DZ11" s="636"/>
      <c r="EA11" s="649"/>
      <c r="EB11" s="631"/>
      <c r="EC11" s="632" t="str">
        <f>HLOOKUP(Introduction!$G$4,nametranslations,154,FALSE)</f>
        <v>Improved &amp; single-sex</v>
      </c>
      <c r="ED11" s="644"/>
      <c r="EE11" s="634"/>
      <c r="EF11" s="634"/>
      <c r="EG11" s="634"/>
      <c r="EH11" s="634"/>
      <c r="EI11" s="635"/>
      <c r="EJ11" s="636"/>
      <c r="EK11" s="649"/>
      <c r="EL11" s="641"/>
      <c r="EV11" s="641"/>
      <c r="FF11" s="641"/>
      <c r="FP11" s="641"/>
      <c r="FZ11" s="641"/>
      <c r="GJ11" s="641"/>
      <c r="GT11" s="641"/>
      <c r="HD11" s="641"/>
      <c r="HN11" s="641"/>
      <c r="HX11" s="641"/>
      <c r="IH11" s="641"/>
      <c r="IR11" s="641"/>
      <c r="JB11" s="641"/>
      <c r="JL11" s="641"/>
      <c r="JV11" s="641"/>
      <c r="KF11" s="641"/>
    </row>
    <row r="12" spans="1:292" s="652" customFormat="1" ht="33" customHeight="1" x14ac:dyDescent="0.2">
      <c r="A12" s="662" t="str">
        <f ca="1">IF(ISBLANK('Data Summary'!A14),"",'Data Summary'!A14)</f>
        <v>ZMB_2019_EMIS</v>
      </c>
      <c r="B12" s="631"/>
      <c r="C12" s="632" t="str">
        <f>HLOOKUP(Introduction!$G$4,nametranslations,79,FALSE)</f>
        <v>Basic
(improved, usable &amp; single-sex)</v>
      </c>
      <c r="D12" s="644"/>
      <c r="E12" s="644"/>
      <c r="F12" s="644"/>
      <c r="G12" s="644"/>
      <c r="H12" s="644"/>
      <c r="I12" s="648"/>
      <c r="J12" s="636"/>
      <c r="K12" s="649"/>
      <c r="L12" s="631"/>
      <c r="M12" s="632" t="str">
        <f>HLOOKUP(Introduction!$G$4,nametranslations,79,FALSE)</f>
        <v>Basic
(improved, usable &amp; single-sex)</v>
      </c>
      <c r="N12" s="644"/>
      <c r="O12" s="644"/>
      <c r="P12" s="644"/>
      <c r="Q12" s="644"/>
      <c r="R12" s="644"/>
      <c r="S12" s="648"/>
      <c r="T12" s="636"/>
      <c r="U12" s="649"/>
      <c r="V12" s="631" t="s">
        <v>152</v>
      </c>
      <c r="W12" s="632" t="str">
        <f>HLOOKUP(Introduction!$G$4,nametranslations,79,FALSE)</f>
        <v>Basic
(improved, usable &amp; single-sex)</v>
      </c>
      <c r="X12" s="644">
        <v>59</v>
      </c>
      <c r="Y12" s="644"/>
      <c r="Z12" s="644"/>
      <c r="AA12" s="644"/>
      <c r="AB12" s="644"/>
      <c r="AC12" s="648"/>
      <c r="AD12" s="636"/>
      <c r="AE12" s="649"/>
      <c r="AF12" s="631" t="s">
        <v>169</v>
      </c>
      <c r="AG12" s="632" t="str">
        <f>HLOOKUP(Introduction!$G$4,nametranslations,79,FALSE)</f>
        <v>Basic
(improved, usable &amp; single-sex)</v>
      </c>
      <c r="AH12" s="644">
        <v>66.400000000000006</v>
      </c>
      <c r="AI12" s="644"/>
      <c r="AJ12" s="644"/>
      <c r="AK12" s="644"/>
      <c r="AL12" s="644"/>
      <c r="AM12" s="648"/>
      <c r="AN12" s="636"/>
      <c r="AO12" s="649"/>
      <c r="AP12" s="631"/>
      <c r="AQ12" s="632" t="str">
        <f>HLOOKUP(Introduction!$G$4,nametranslations,79,FALSE)</f>
        <v>Basic
(improved, usable &amp; single-sex)</v>
      </c>
      <c r="AR12" s="644"/>
      <c r="AS12" s="644"/>
      <c r="AT12" s="644"/>
      <c r="AU12" s="644"/>
      <c r="AV12" s="644"/>
      <c r="AW12" s="648"/>
      <c r="AX12" s="636"/>
      <c r="AY12" s="649"/>
      <c r="AZ12" s="631"/>
      <c r="BA12" s="632" t="str">
        <f>HLOOKUP(Introduction!$G$4,nametranslations,79,FALSE)</f>
        <v>Basic
(improved, usable &amp; single-sex)</v>
      </c>
      <c r="BB12" s="644"/>
      <c r="BC12" s="644"/>
      <c r="BD12" s="644"/>
      <c r="BE12" s="644"/>
      <c r="BF12" s="644"/>
      <c r="BG12" s="648"/>
      <c r="BH12" s="636"/>
      <c r="BI12" s="649"/>
      <c r="BJ12" s="631"/>
      <c r="BK12" s="632" t="str">
        <f>HLOOKUP(Introduction!$G$4,nametranslations,79,FALSE)</f>
        <v>Basic
(improved, usable &amp; single-sex)</v>
      </c>
      <c r="BL12" s="644"/>
      <c r="BM12" s="644"/>
      <c r="BN12" s="644"/>
      <c r="BO12" s="644"/>
      <c r="BP12" s="644"/>
      <c r="BQ12" s="648"/>
      <c r="BR12" s="636"/>
      <c r="BS12" s="649"/>
      <c r="BT12" s="631"/>
      <c r="BU12" s="639" t="str">
        <f>HLOOKUP(Introduction!$G$4,nametranslations,79,FALSE)</f>
        <v>Basic
(improved, usable &amp; single-sex)</v>
      </c>
      <c r="BV12" s="646"/>
      <c r="BW12" s="646"/>
      <c r="BX12" s="646">
        <v>23</v>
      </c>
      <c r="BY12" s="646"/>
      <c r="BZ12" s="646"/>
      <c r="CA12" s="648"/>
      <c r="CB12" s="636"/>
      <c r="CC12" s="649"/>
      <c r="CD12" s="631"/>
      <c r="CE12" s="632" t="str">
        <f>HLOOKUP(Introduction!$G$4,nametranslations,79,FALSE)</f>
        <v>Basic
(improved, usable &amp; single-sex)</v>
      </c>
      <c r="CF12" s="644"/>
      <c r="CG12" s="644"/>
      <c r="CH12" s="644"/>
      <c r="CI12" s="644"/>
      <c r="CJ12" s="644"/>
      <c r="CK12" s="648"/>
      <c r="CL12" s="636"/>
      <c r="CM12" s="649"/>
      <c r="CN12" s="631"/>
      <c r="CO12" s="632" t="str">
        <f>HLOOKUP(Introduction!$G$4,nametranslations,79,FALSE)</f>
        <v>Basic
(improved, usable &amp; single-sex)</v>
      </c>
      <c r="CP12" s="644"/>
      <c r="CQ12" s="644"/>
      <c r="CR12" s="644"/>
      <c r="CS12" s="644"/>
      <c r="CT12" s="644"/>
      <c r="CU12" s="648"/>
      <c r="CV12" s="636"/>
      <c r="CW12" s="649"/>
      <c r="CX12" s="631"/>
      <c r="CY12" s="632" t="str">
        <f>HLOOKUP(Introduction!$G$4,nametranslations,79,FALSE)</f>
        <v>Basic
(improved, usable &amp; single-sex)</v>
      </c>
      <c r="CZ12" s="644"/>
      <c r="DA12" s="644"/>
      <c r="DB12" s="644"/>
      <c r="DC12" s="644"/>
      <c r="DD12" s="644"/>
      <c r="DE12" s="648"/>
      <c r="DF12" s="636"/>
      <c r="DG12" s="649"/>
      <c r="DH12" s="631"/>
      <c r="DI12" s="632" t="str">
        <f>HLOOKUP(Introduction!$G$4,nametranslations,79,FALSE)</f>
        <v>Basic
(improved, usable &amp; single-sex)</v>
      </c>
      <c r="DJ12" s="644"/>
      <c r="DK12" s="644"/>
      <c r="DL12" s="644"/>
      <c r="DM12" s="644"/>
      <c r="DN12" s="644"/>
      <c r="DO12" s="648"/>
      <c r="DP12" s="636"/>
      <c r="DQ12" s="649"/>
      <c r="DR12" s="631"/>
      <c r="DS12" s="632" t="str">
        <f>HLOOKUP(Introduction!$G$4,nametranslations,79,FALSE)</f>
        <v>Basic
(improved, usable &amp; single-sex)</v>
      </c>
      <c r="DT12" s="644"/>
      <c r="DU12" s="644"/>
      <c r="DV12" s="644"/>
      <c r="DW12" s="644"/>
      <c r="DX12" s="644"/>
      <c r="DY12" s="648"/>
      <c r="DZ12" s="636"/>
      <c r="EA12" s="649"/>
      <c r="EB12" s="631"/>
      <c r="EC12" s="632" t="str">
        <f>HLOOKUP(Introduction!$G$4,nametranslations,79,FALSE)</f>
        <v>Basic
(improved, usable &amp; single-sex)</v>
      </c>
      <c r="ED12" s="644"/>
      <c r="EE12" s="644"/>
      <c r="EF12" s="644"/>
      <c r="EG12" s="644"/>
      <c r="EH12" s="644"/>
      <c r="EI12" s="648"/>
      <c r="EJ12" s="636"/>
      <c r="EK12" s="649"/>
      <c r="EL12" s="651"/>
      <c r="EV12" s="651"/>
      <c r="FF12" s="651"/>
      <c r="FP12" s="651"/>
      <c r="FZ12" s="651"/>
      <c r="GJ12" s="651"/>
      <c r="GT12" s="651"/>
      <c r="HD12" s="651"/>
      <c r="HN12" s="651"/>
      <c r="HX12" s="651"/>
      <c r="IH12" s="651"/>
      <c r="IR12" s="651"/>
      <c r="JB12" s="651"/>
      <c r="JL12" s="651"/>
      <c r="JV12" s="651"/>
      <c r="KF12" s="651"/>
    </row>
    <row r="13" spans="1:292" s="144" customFormat="1" ht="18" customHeight="1" x14ac:dyDescent="0.3">
      <c r="A13" s="661" t="str">
        <f ca="1">IF(ISBLANK('Data Summary'!A15),"",'Data Summary'!A15)</f>
        <v>ZMB_2020_EMIS</v>
      </c>
      <c r="B13" s="153" t="str">
        <f>HLOOKUP(Introduction!$G$4,nametranslations,109,FALSE)</f>
        <v>Facility type</v>
      </c>
      <c r="C13" s="159" t="str">
        <f>HLOOKUP(Introduction!$G$4,nametranslations,110,FALSE)</f>
        <v>Proprortion improved</v>
      </c>
      <c r="D13" s="160"/>
      <c r="E13" s="160"/>
      <c r="F13" s="160"/>
      <c r="G13" s="161"/>
      <c r="H13" s="161"/>
      <c r="I13" s="162"/>
      <c r="J13" s="142"/>
      <c r="K13" s="158"/>
      <c r="L13" s="153" t="str">
        <f>HLOOKUP(Introduction!$G$4,nametranslations,109,FALSE)</f>
        <v>Facility type</v>
      </c>
      <c r="M13" s="159" t="str">
        <f>HLOOKUP(Introduction!$G$4,nametranslations,110,FALSE)</f>
        <v>Proprortion improved</v>
      </c>
      <c r="N13" s="160"/>
      <c r="O13" s="160"/>
      <c r="P13" s="160"/>
      <c r="Q13" s="161"/>
      <c r="R13" s="161"/>
      <c r="S13" s="162"/>
      <c r="T13" s="142"/>
      <c r="U13" s="158"/>
      <c r="V13" s="153" t="str">
        <f>HLOOKUP(Introduction!$G$4,nametranslations,109,FALSE)</f>
        <v>Facility type</v>
      </c>
      <c r="W13" s="159" t="str">
        <f>HLOOKUP(Introduction!$G$4,nametranslations,110,FALSE)</f>
        <v>Proprortion improved</v>
      </c>
      <c r="X13" s="160"/>
      <c r="Y13" s="160"/>
      <c r="Z13" s="160"/>
      <c r="AA13" s="161"/>
      <c r="AB13" s="161"/>
      <c r="AC13" s="162"/>
      <c r="AD13" s="142"/>
      <c r="AE13" s="158"/>
      <c r="AF13" s="153" t="str">
        <f>HLOOKUP(Introduction!$G$4,nametranslations,109,FALSE)</f>
        <v>Facility type</v>
      </c>
      <c r="AG13" s="159" t="str">
        <f>HLOOKUP(Introduction!$G$4,nametranslations,110,FALSE)</f>
        <v>Proprortion improved</v>
      </c>
      <c r="AH13" s="160"/>
      <c r="AI13" s="160"/>
      <c r="AJ13" s="160"/>
      <c r="AK13" s="161"/>
      <c r="AL13" s="161"/>
      <c r="AM13" s="162"/>
      <c r="AN13" s="142"/>
      <c r="AO13" s="158"/>
      <c r="AP13" s="153" t="str">
        <f>HLOOKUP(Introduction!$G$4,nametranslations,109,FALSE)</f>
        <v>Facility type</v>
      </c>
      <c r="AQ13" s="159" t="str">
        <f>HLOOKUP(Introduction!$G$4,nametranslations,110,FALSE)</f>
        <v>Proprortion improved</v>
      </c>
      <c r="AR13" s="160"/>
      <c r="AS13" s="160"/>
      <c r="AT13" s="160"/>
      <c r="AU13" s="161"/>
      <c r="AV13" s="161"/>
      <c r="AW13" s="162"/>
      <c r="AX13" s="142"/>
      <c r="AY13" s="158"/>
      <c r="AZ13" s="153" t="str">
        <f>HLOOKUP(Introduction!$G$4,nametranslations,109,FALSE)</f>
        <v>Facility type</v>
      </c>
      <c r="BA13" s="159" t="str">
        <f>HLOOKUP(Introduction!$G$4,nametranslations,110,FALSE)</f>
        <v>Proprortion improved</v>
      </c>
      <c r="BB13" s="160"/>
      <c r="BC13" s="160"/>
      <c r="BD13" s="160"/>
      <c r="BE13" s="161"/>
      <c r="BF13" s="161"/>
      <c r="BG13" s="162"/>
      <c r="BH13" s="142"/>
      <c r="BI13" s="158"/>
      <c r="BJ13" s="153" t="str">
        <f>HLOOKUP(Introduction!$G$4,nametranslations,109,FALSE)</f>
        <v>Facility type</v>
      </c>
      <c r="BK13" s="159" t="str">
        <f>HLOOKUP(Introduction!$G$4,nametranslations,110,FALSE)</f>
        <v>Proprortion improved</v>
      </c>
      <c r="BL13" s="160"/>
      <c r="BM13" s="160"/>
      <c r="BN13" s="160"/>
      <c r="BO13" s="161"/>
      <c r="BP13" s="161"/>
      <c r="BQ13" s="162"/>
      <c r="BR13" s="142"/>
      <c r="BS13" s="158"/>
      <c r="BT13" s="153" t="str">
        <f>HLOOKUP(Introduction!$G$4,nametranslations,109,FALSE)</f>
        <v>Facility type</v>
      </c>
      <c r="BU13" s="159" t="str">
        <f>HLOOKUP(Introduction!$G$4,nametranslations,110,FALSE)</f>
        <v>Proprortion improved</v>
      </c>
      <c r="BV13" s="163"/>
      <c r="BW13" s="163"/>
      <c r="BX13" s="163"/>
      <c r="BY13" s="161"/>
      <c r="BZ13" s="161"/>
      <c r="CA13" s="162"/>
      <c r="CB13" s="142"/>
      <c r="CC13" s="158"/>
      <c r="CD13" s="153" t="str">
        <f>HLOOKUP(Introduction!$G$4,nametranslations,109,FALSE)</f>
        <v>Facility type</v>
      </c>
      <c r="CE13" s="159" t="str">
        <f>HLOOKUP(Introduction!$G$4,nametranslations,110,FALSE)</f>
        <v>Proprortion improved</v>
      </c>
      <c r="CF13" s="160"/>
      <c r="CG13" s="160"/>
      <c r="CH13" s="160"/>
      <c r="CI13" s="161"/>
      <c r="CJ13" s="161"/>
      <c r="CK13" s="162"/>
      <c r="CL13" s="142"/>
      <c r="CM13" s="158"/>
      <c r="CN13" s="153" t="str">
        <f>HLOOKUP(Introduction!$G$4,nametranslations,109,FALSE)</f>
        <v>Facility type</v>
      </c>
      <c r="CO13" s="159" t="str">
        <f>HLOOKUP(Introduction!$G$4,nametranslations,110,FALSE)</f>
        <v>Proprortion improved</v>
      </c>
      <c r="CP13" s="160"/>
      <c r="CQ13" s="160"/>
      <c r="CR13" s="160"/>
      <c r="CS13" s="161"/>
      <c r="CT13" s="161"/>
      <c r="CU13" s="162"/>
      <c r="CV13" s="142"/>
      <c r="CW13" s="158"/>
      <c r="CX13" s="153" t="str">
        <f>HLOOKUP(Introduction!$G$4,nametranslations,109,FALSE)</f>
        <v>Facility type</v>
      </c>
      <c r="CY13" s="159" t="str">
        <f>HLOOKUP(Introduction!$G$4,nametranslations,110,FALSE)</f>
        <v>Proprortion improved</v>
      </c>
      <c r="CZ13" s="160"/>
      <c r="DA13" s="160"/>
      <c r="DB13" s="160"/>
      <c r="DC13" s="161"/>
      <c r="DD13" s="161"/>
      <c r="DE13" s="162"/>
      <c r="DF13" s="142"/>
      <c r="DG13" s="158"/>
      <c r="DH13" s="153" t="str">
        <f>HLOOKUP(Introduction!$G$4,nametranslations,109,FALSE)</f>
        <v>Facility type</v>
      </c>
      <c r="DI13" s="159" t="str">
        <f>HLOOKUP(Introduction!$G$4,nametranslations,110,FALSE)</f>
        <v>Proprortion improved</v>
      </c>
      <c r="DJ13" s="160"/>
      <c r="DK13" s="160"/>
      <c r="DL13" s="160"/>
      <c r="DM13" s="161"/>
      <c r="DN13" s="161"/>
      <c r="DO13" s="162"/>
      <c r="DP13" s="142"/>
      <c r="DQ13" s="158"/>
      <c r="DR13" s="153" t="str">
        <f>HLOOKUP(Introduction!$G$4,nametranslations,109,FALSE)</f>
        <v>Facility type</v>
      </c>
      <c r="DS13" s="159" t="str">
        <f>HLOOKUP(Introduction!$G$4,nametranslations,110,FALSE)</f>
        <v>Proprortion improved</v>
      </c>
      <c r="DT13" s="160"/>
      <c r="DU13" s="160"/>
      <c r="DV13" s="160"/>
      <c r="DW13" s="161"/>
      <c r="DX13" s="161"/>
      <c r="DY13" s="162"/>
      <c r="DZ13" s="142"/>
      <c r="EA13" s="158"/>
      <c r="EB13" s="153" t="str">
        <f>HLOOKUP(Introduction!$G$4,nametranslations,109,FALSE)</f>
        <v>Facility type</v>
      </c>
      <c r="EC13" s="159" t="str">
        <f>HLOOKUP(Introduction!$G$4,nametranslations,110,FALSE)</f>
        <v>Proprortion improved</v>
      </c>
      <c r="ED13" s="160"/>
      <c r="EE13" s="160"/>
      <c r="EF13" s="160"/>
      <c r="EG13" s="161"/>
      <c r="EH13" s="161"/>
      <c r="EI13" s="162"/>
      <c r="EJ13" s="142"/>
      <c r="EK13" s="158"/>
      <c r="EL13" s="143"/>
      <c r="EV13" s="143"/>
      <c r="FF13" s="143"/>
      <c r="FP13" s="143"/>
      <c r="FZ13" s="143"/>
      <c r="GJ13" s="143"/>
      <c r="GT13" s="143"/>
      <c r="HD13" s="143"/>
      <c r="HN13" s="143"/>
      <c r="HX13" s="143"/>
      <c r="IH13" s="143"/>
      <c r="IR13" s="143"/>
      <c r="JB13" s="143"/>
      <c r="JL13" s="143"/>
      <c r="JV13" s="143"/>
      <c r="KF13" s="143"/>
    </row>
    <row r="14" spans="1:292" x14ac:dyDescent="0.3">
      <c r="A14" s="661" t="str">
        <f ca="1">IF(ISBLANK('Data Summary'!A16),"",'Data Summary'!A16)</f>
        <v>ZMB_2021_EMIS</v>
      </c>
      <c r="B14" s="71" t="s">
        <v>29</v>
      </c>
      <c r="C14" s="17">
        <v>0</v>
      </c>
      <c r="D14" s="45"/>
      <c r="E14" s="27"/>
      <c r="F14" s="27"/>
      <c r="G14" s="5"/>
      <c r="H14" s="5"/>
      <c r="I14" s="23"/>
      <c r="J14" s="9"/>
      <c r="K14" s="13"/>
      <c r="L14" s="71" t="s">
        <v>29</v>
      </c>
      <c r="M14" s="17">
        <v>0</v>
      </c>
      <c r="N14" s="45"/>
      <c r="O14" s="27"/>
      <c r="P14" s="27"/>
      <c r="Q14" s="5"/>
      <c r="R14" s="5"/>
      <c r="S14" s="23"/>
      <c r="T14" s="9"/>
      <c r="U14" s="13"/>
      <c r="V14" s="71" t="s">
        <v>29</v>
      </c>
      <c r="W14" s="17">
        <v>0</v>
      </c>
      <c r="X14" s="45"/>
      <c r="Y14" s="27"/>
      <c r="Z14" s="27"/>
      <c r="AA14" s="5"/>
      <c r="AB14" s="5"/>
      <c r="AC14" s="23"/>
      <c r="AD14" s="9"/>
      <c r="AE14" s="13"/>
      <c r="AF14" s="71" t="s">
        <v>29</v>
      </c>
      <c r="AG14" s="17">
        <v>0</v>
      </c>
      <c r="AH14" s="45"/>
      <c r="AI14" s="27"/>
      <c r="AJ14" s="27"/>
      <c r="AK14" s="5"/>
      <c r="AL14" s="5"/>
      <c r="AM14" s="23"/>
      <c r="AN14" s="9"/>
      <c r="AO14" s="13"/>
      <c r="AP14" s="71" t="s">
        <v>29</v>
      </c>
      <c r="AQ14" s="17">
        <v>0</v>
      </c>
      <c r="AR14" s="45"/>
      <c r="AS14" s="27"/>
      <c r="AT14" s="27"/>
      <c r="AU14" s="5"/>
      <c r="AV14" s="5"/>
      <c r="AW14" s="23"/>
      <c r="AX14" s="9"/>
      <c r="AY14" s="13"/>
      <c r="AZ14" s="71" t="s">
        <v>29</v>
      </c>
      <c r="BA14" s="17">
        <v>0</v>
      </c>
      <c r="BB14" s="45"/>
      <c r="BC14" s="27"/>
      <c r="BD14" s="27"/>
      <c r="BE14" s="5"/>
      <c r="BF14" s="5"/>
      <c r="BG14" s="23"/>
      <c r="BH14" s="9"/>
      <c r="BI14" s="13"/>
      <c r="BJ14" s="71" t="s">
        <v>29</v>
      </c>
      <c r="BK14" s="17">
        <v>0</v>
      </c>
      <c r="BL14" s="45"/>
      <c r="BM14" s="27"/>
      <c r="BN14" s="27"/>
      <c r="BO14" s="5"/>
      <c r="BP14" s="5"/>
      <c r="BQ14" s="23"/>
      <c r="BR14" s="9"/>
      <c r="BS14" s="13"/>
      <c r="BT14" s="71" t="s">
        <v>29</v>
      </c>
      <c r="BU14" s="17">
        <v>0</v>
      </c>
      <c r="BV14" s="27"/>
      <c r="BW14" s="27"/>
      <c r="BX14" s="27">
        <v>1</v>
      </c>
      <c r="BY14" s="116"/>
      <c r="BZ14" s="116"/>
      <c r="CA14" s="23"/>
      <c r="CB14" s="9"/>
      <c r="CC14" s="13"/>
      <c r="CD14" s="71" t="s">
        <v>29</v>
      </c>
      <c r="CE14" s="17">
        <v>0</v>
      </c>
      <c r="CF14" s="45"/>
      <c r="CG14" s="27"/>
      <c r="CH14" s="27"/>
      <c r="CI14" s="5"/>
      <c r="CJ14" s="5"/>
      <c r="CK14" s="23"/>
      <c r="CL14" s="9"/>
      <c r="CM14" s="13"/>
      <c r="CN14" s="71" t="s">
        <v>29</v>
      </c>
      <c r="CO14" s="17">
        <v>0</v>
      </c>
      <c r="CP14" s="45"/>
      <c r="CQ14" s="27"/>
      <c r="CR14" s="27"/>
      <c r="CS14" s="5"/>
      <c r="CT14" s="5"/>
      <c r="CU14" s="23"/>
      <c r="CV14" s="9"/>
      <c r="CW14" s="13"/>
      <c r="CX14" s="71" t="s">
        <v>29</v>
      </c>
      <c r="CY14" s="17">
        <v>0</v>
      </c>
      <c r="CZ14" s="45"/>
      <c r="DA14" s="27"/>
      <c r="DB14" s="27"/>
      <c r="DC14" s="5"/>
      <c r="DD14" s="5"/>
      <c r="DE14" s="23"/>
      <c r="DF14" s="9"/>
      <c r="DG14" s="13"/>
      <c r="DH14" s="71" t="s">
        <v>29</v>
      </c>
      <c r="DI14" s="17">
        <v>0</v>
      </c>
      <c r="DJ14" s="45"/>
      <c r="DK14" s="27"/>
      <c r="DL14" s="27"/>
      <c r="DM14" s="5"/>
      <c r="DN14" s="5"/>
      <c r="DO14" s="23"/>
      <c r="DP14" s="9"/>
      <c r="DQ14" s="13"/>
      <c r="DR14" s="71" t="s">
        <v>29</v>
      </c>
      <c r="DS14" s="17">
        <v>0</v>
      </c>
      <c r="DT14" s="45"/>
      <c r="DU14" s="27"/>
      <c r="DV14" s="27"/>
      <c r="DW14" s="5"/>
      <c r="DX14" s="5"/>
      <c r="DY14" s="23"/>
      <c r="DZ14" s="9"/>
      <c r="EA14" s="13"/>
      <c r="EB14" s="71" t="s">
        <v>29</v>
      </c>
      <c r="EC14" s="17">
        <v>0</v>
      </c>
      <c r="ED14" s="45">
        <v>17.117701575532902</v>
      </c>
      <c r="EE14" s="27"/>
      <c r="EF14" s="27"/>
      <c r="EG14" s="5"/>
      <c r="EH14" s="5"/>
      <c r="EI14" s="23"/>
      <c r="EJ14" s="9"/>
      <c r="EK14" s="13"/>
    </row>
    <row r="15" spans="1:292" s="1" customFormat="1" x14ac:dyDescent="0.3">
      <c r="A15" s="661" t="str">
        <f ca="1">IF(ISBLANK('Data Summary'!A17),"",'Data Summary'!A17)</f>
        <v>ZMB_2022_EMIS</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1" t="s">
        <v>96</v>
      </c>
      <c r="BA15" s="46">
        <v>0</v>
      </c>
      <c r="BB15" s="27"/>
      <c r="BC15" s="27"/>
      <c r="BD15" s="27"/>
      <c r="BE15" s="5"/>
      <c r="BF15" s="5"/>
      <c r="BG15" s="23"/>
      <c r="BH15" s="9"/>
      <c r="BI15" s="13"/>
      <c r="BJ15" s="71" t="s">
        <v>96</v>
      </c>
      <c r="BK15" s="46">
        <v>0</v>
      </c>
      <c r="BL15" s="27"/>
      <c r="BM15" s="27"/>
      <c r="BN15" s="27"/>
      <c r="BO15" s="5"/>
      <c r="BP15" s="5"/>
      <c r="BQ15" s="23"/>
      <c r="BR15" s="9"/>
      <c r="BS15" s="13"/>
      <c r="BT15" s="71" t="s">
        <v>96</v>
      </c>
      <c r="BU15" s="46">
        <v>0</v>
      </c>
      <c r="BV15" s="27"/>
      <c r="BW15" s="27"/>
      <c r="BX15" s="27"/>
      <c r="BY15" s="116"/>
      <c r="BZ15" s="116"/>
      <c r="CA15" s="23"/>
      <c r="CB15" s="9"/>
      <c r="CC15" s="13"/>
      <c r="CD15" s="71" t="s">
        <v>96</v>
      </c>
      <c r="CE15" s="46">
        <v>0</v>
      </c>
      <c r="CF15" s="27"/>
      <c r="CG15" s="27"/>
      <c r="CH15" s="27"/>
      <c r="CI15" s="5"/>
      <c r="CJ15" s="5"/>
      <c r="CK15" s="23"/>
      <c r="CL15" s="9"/>
      <c r="CM15" s="13"/>
      <c r="CN15" s="71" t="s">
        <v>96</v>
      </c>
      <c r="CO15" s="46">
        <v>0</v>
      </c>
      <c r="CP15" s="27"/>
      <c r="CQ15" s="27"/>
      <c r="CR15" s="27"/>
      <c r="CS15" s="5"/>
      <c r="CT15" s="5"/>
      <c r="CU15" s="23"/>
      <c r="CV15" s="9"/>
      <c r="CW15" s="13"/>
      <c r="CX15" s="71" t="s">
        <v>96</v>
      </c>
      <c r="CY15" s="46">
        <v>0</v>
      </c>
      <c r="CZ15" s="27"/>
      <c r="DA15" s="27"/>
      <c r="DB15" s="27"/>
      <c r="DC15" s="5"/>
      <c r="DD15" s="5"/>
      <c r="DE15" s="23"/>
      <c r="DF15" s="9"/>
      <c r="DG15" s="13"/>
      <c r="DH15" s="71" t="s">
        <v>96</v>
      </c>
      <c r="DI15" s="46">
        <v>0</v>
      </c>
      <c r="DJ15" s="27"/>
      <c r="DK15" s="27"/>
      <c r="DL15" s="27"/>
      <c r="DM15" s="5"/>
      <c r="DN15" s="5"/>
      <c r="DO15" s="23"/>
      <c r="DP15" s="9"/>
      <c r="DQ15" s="13"/>
      <c r="DR15" s="71" t="s">
        <v>96</v>
      </c>
      <c r="DS15" s="46">
        <v>0</v>
      </c>
      <c r="DT15" s="27"/>
      <c r="DU15" s="27"/>
      <c r="DV15" s="27"/>
      <c r="DW15" s="5"/>
      <c r="DX15" s="5"/>
      <c r="DY15" s="23"/>
      <c r="DZ15" s="9"/>
      <c r="EA15" s="13"/>
      <c r="EB15" s="71" t="s">
        <v>96</v>
      </c>
      <c r="EC15" s="46">
        <v>0</v>
      </c>
      <c r="ED15" s="27"/>
      <c r="EE15" s="27"/>
      <c r="EF15" s="27"/>
      <c r="EG15" s="5"/>
      <c r="EH15" s="5"/>
      <c r="EI15" s="23"/>
      <c r="EJ15" s="9"/>
      <c r="EK15" s="13"/>
      <c r="EL15" s="79"/>
      <c r="EV15" s="79"/>
      <c r="FF15" s="79"/>
      <c r="FP15" s="79"/>
      <c r="FZ15" s="79"/>
      <c r="GJ15" s="79"/>
      <c r="GT15" s="79"/>
      <c r="HD15" s="79"/>
      <c r="HN15" s="79"/>
      <c r="HX15" s="79"/>
      <c r="IH15" s="79"/>
      <c r="IR15" s="79"/>
      <c r="JB15" s="79"/>
      <c r="JL15" s="79"/>
      <c r="JV15" s="79"/>
      <c r="KF15" s="79"/>
    </row>
    <row r="16" spans="1:292" s="1" customFormat="1" x14ac:dyDescent="0.3">
      <c r="A16" s="661" t="str">
        <f ca="1">IF(ISBLANK('Data Summary'!A18),"",'Data Summary'!A18)</f>
        <v>ZMB_2023_EMIS</v>
      </c>
      <c r="B16" s="72"/>
      <c r="C16" s="18"/>
      <c r="D16" s="45"/>
      <c r="E16" s="27"/>
      <c r="F16" s="5"/>
      <c r="G16" s="5"/>
      <c r="H16" s="5"/>
      <c r="I16" s="23"/>
      <c r="J16" s="9"/>
      <c r="K16" s="13"/>
      <c r="L16" s="72"/>
      <c r="M16" s="18"/>
      <c r="N16" s="45"/>
      <c r="O16" s="27"/>
      <c r="P16" s="5"/>
      <c r="Q16" s="5"/>
      <c r="R16" s="5"/>
      <c r="S16" s="23"/>
      <c r="T16" s="9"/>
      <c r="U16" s="13"/>
      <c r="V16" s="72"/>
      <c r="W16" s="18"/>
      <c r="X16" s="45"/>
      <c r="Y16" s="27"/>
      <c r="Z16" s="27"/>
      <c r="AA16" s="5"/>
      <c r="AB16" s="5"/>
      <c r="AC16" s="23"/>
      <c r="AD16" s="9"/>
      <c r="AE16" s="13"/>
      <c r="AF16" s="72"/>
      <c r="AG16" s="18"/>
      <c r="AH16" s="45"/>
      <c r="AI16" s="27"/>
      <c r="AJ16" s="27"/>
      <c r="AK16" s="5"/>
      <c r="AL16" s="5"/>
      <c r="AM16" s="23"/>
      <c r="AN16" s="9"/>
      <c r="AO16" s="13"/>
      <c r="AP16" s="72"/>
      <c r="AQ16" s="18"/>
      <c r="AR16" s="45"/>
      <c r="AS16" s="27"/>
      <c r="AT16" s="27"/>
      <c r="AU16" s="5"/>
      <c r="AV16" s="5"/>
      <c r="AW16" s="23"/>
      <c r="AX16" s="9"/>
      <c r="AY16" s="13"/>
      <c r="AZ16" s="72"/>
      <c r="BA16" s="18"/>
      <c r="BB16" s="45"/>
      <c r="BC16" s="27"/>
      <c r="BD16" s="27"/>
      <c r="BE16" s="5"/>
      <c r="BF16" s="5"/>
      <c r="BG16" s="23"/>
      <c r="BH16" s="9"/>
      <c r="BI16" s="13"/>
      <c r="BJ16" s="72"/>
      <c r="BK16" s="18"/>
      <c r="BL16" s="45"/>
      <c r="BM16" s="27"/>
      <c r="BN16" s="27"/>
      <c r="BO16" s="5"/>
      <c r="BP16" s="5"/>
      <c r="BQ16" s="23"/>
      <c r="BR16" s="9"/>
      <c r="BS16" s="13"/>
      <c r="BT16" s="72" t="s">
        <v>224</v>
      </c>
      <c r="BU16" s="4">
        <v>1</v>
      </c>
      <c r="BV16" s="27"/>
      <c r="BW16" s="116"/>
      <c r="BX16" s="116">
        <v>3</v>
      </c>
      <c r="BY16" s="116"/>
      <c r="BZ16" s="27"/>
      <c r="CA16" s="32"/>
      <c r="CB16" s="9"/>
      <c r="CC16" s="13"/>
      <c r="CD16" s="72"/>
      <c r="CE16" s="18"/>
      <c r="CF16" s="45"/>
      <c r="CG16" s="27"/>
      <c r="CH16" s="27"/>
      <c r="CI16" s="5"/>
      <c r="CJ16" s="5"/>
      <c r="CK16" s="23"/>
      <c r="CL16" s="9"/>
      <c r="CM16" s="13"/>
      <c r="CN16" s="72"/>
      <c r="CO16" s="18"/>
      <c r="CP16" s="45"/>
      <c r="CQ16" s="27"/>
      <c r="CR16" s="27"/>
      <c r="CS16" s="5"/>
      <c r="CT16" s="5"/>
      <c r="CU16" s="23"/>
      <c r="CV16" s="9"/>
      <c r="CW16" s="13"/>
      <c r="CX16" s="72"/>
      <c r="CY16" s="18"/>
      <c r="CZ16" s="45"/>
      <c r="DA16" s="27"/>
      <c r="DB16" s="27"/>
      <c r="DC16" s="5"/>
      <c r="DD16" s="5"/>
      <c r="DE16" s="23"/>
      <c r="DF16" s="9"/>
      <c r="DG16" s="13"/>
      <c r="DH16" s="72"/>
      <c r="DI16" s="18"/>
      <c r="DJ16" s="45"/>
      <c r="DK16" s="27"/>
      <c r="DL16" s="27"/>
      <c r="DM16" s="5"/>
      <c r="DN16" s="5"/>
      <c r="DO16" s="23"/>
      <c r="DP16" s="9"/>
      <c r="DQ16" s="13"/>
      <c r="DR16" s="72"/>
      <c r="DS16" s="18"/>
      <c r="DT16" s="45"/>
      <c r="DU16" s="27"/>
      <c r="DV16" s="27"/>
      <c r="DW16" s="5"/>
      <c r="DX16" s="5"/>
      <c r="DY16" s="23"/>
      <c r="DZ16" s="9"/>
      <c r="EA16" s="13"/>
      <c r="EB16" s="72"/>
      <c r="EC16" s="18"/>
      <c r="ED16" s="45"/>
      <c r="EE16" s="27"/>
      <c r="EF16" s="27"/>
      <c r="EG16" s="5"/>
      <c r="EH16" s="5"/>
      <c r="EI16" s="23"/>
      <c r="EJ16" s="9"/>
      <c r="EK16" s="13"/>
      <c r="EL16" s="79"/>
      <c r="EV16" s="79"/>
      <c r="FF16" s="79"/>
      <c r="FP16" s="79"/>
      <c r="FZ16" s="79"/>
      <c r="GJ16" s="79"/>
      <c r="GT16" s="79"/>
      <c r="HD16" s="79"/>
      <c r="HN16" s="79"/>
      <c r="HX16" s="79"/>
      <c r="IH16" s="79"/>
      <c r="IR16" s="79"/>
      <c r="JB16" s="79"/>
      <c r="JL16" s="79"/>
      <c r="JV16" s="79"/>
      <c r="KF16" s="79"/>
    </row>
    <row r="17" spans="1:292" s="1" customFormat="1" x14ac:dyDescent="0.3">
      <c r="A17" s="661" t="str">
        <f ca="1">IF(ISBLANK('Data Summary'!A19),"",'Data Summary'!A19)</f>
        <v>ZMB_2023_SUR</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t="s">
        <v>225</v>
      </c>
      <c r="BU17" s="117">
        <v>1</v>
      </c>
      <c r="BV17" s="27"/>
      <c r="BW17" s="116"/>
      <c r="BX17" s="116">
        <v>0</v>
      </c>
      <c r="BY17" s="116"/>
      <c r="BZ17" s="116"/>
      <c r="CA17" s="23"/>
      <c r="CB17" s="9"/>
      <c r="CC17" s="13"/>
      <c r="CD17" s="72"/>
      <c r="CE17" s="19"/>
      <c r="CF17" s="27"/>
      <c r="CG17" s="5"/>
      <c r="CH17" s="5"/>
      <c r="CI17" s="5"/>
      <c r="CJ17" s="5"/>
      <c r="CK17" s="23"/>
      <c r="CL17" s="9"/>
      <c r="CM17" s="13"/>
      <c r="CN17" s="72"/>
      <c r="CO17" s="19"/>
      <c r="CP17" s="27"/>
      <c r="CQ17" s="5"/>
      <c r="CR17" s="5"/>
      <c r="CS17" s="5"/>
      <c r="CT17" s="5"/>
      <c r="CU17" s="23"/>
      <c r="CV17" s="9"/>
      <c r="CW17" s="13"/>
      <c r="CX17" s="72"/>
      <c r="CY17" s="19"/>
      <c r="CZ17" s="27"/>
      <c r="DA17" s="5"/>
      <c r="DB17" s="5"/>
      <c r="DC17" s="5"/>
      <c r="DD17" s="5"/>
      <c r="DE17" s="23"/>
      <c r="DF17" s="9"/>
      <c r="DG17" s="13"/>
      <c r="DH17" s="72"/>
      <c r="DI17" s="19"/>
      <c r="DJ17" s="27"/>
      <c r="DK17" s="5"/>
      <c r="DL17" s="5"/>
      <c r="DM17" s="5"/>
      <c r="DN17" s="5"/>
      <c r="DO17" s="23"/>
      <c r="DP17" s="9"/>
      <c r="DQ17" s="13"/>
      <c r="DR17" s="72"/>
      <c r="DS17" s="19"/>
      <c r="DT17" s="27"/>
      <c r="DU17" s="5"/>
      <c r="DV17" s="5"/>
      <c r="DW17" s="5"/>
      <c r="DX17" s="5"/>
      <c r="DY17" s="23"/>
      <c r="DZ17" s="9"/>
      <c r="EA17" s="13"/>
      <c r="EB17" s="72"/>
      <c r="EC17" s="19"/>
      <c r="ED17" s="27"/>
      <c r="EE17" s="5"/>
      <c r="EF17" s="5"/>
      <c r="EG17" s="5"/>
      <c r="EH17" s="5"/>
      <c r="EI17" s="23"/>
      <c r="EJ17" s="9"/>
      <c r="EK17" s="13"/>
      <c r="EL17" s="79"/>
      <c r="EV17" s="79"/>
      <c r="FF17" s="79"/>
      <c r="FP17" s="79"/>
      <c r="FZ17" s="79"/>
      <c r="GJ17" s="79"/>
      <c r="GT17" s="79"/>
      <c r="HD17" s="79"/>
      <c r="HN17" s="79"/>
      <c r="HX17" s="79"/>
      <c r="IH17" s="79"/>
      <c r="IR17" s="79"/>
      <c r="JB17" s="79"/>
      <c r="JL17" s="79"/>
      <c r="JV17" s="79"/>
      <c r="KF17" s="79"/>
    </row>
    <row r="18" spans="1:292" s="1" customFormat="1" x14ac:dyDescent="0.3">
      <c r="A18" s="626"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t="s">
        <v>226</v>
      </c>
      <c r="BU18" s="117">
        <v>1</v>
      </c>
      <c r="BV18" s="116"/>
      <c r="BW18" s="116"/>
      <c r="BX18" s="116">
        <v>0</v>
      </c>
      <c r="BY18" s="116"/>
      <c r="BZ18" s="116"/>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2"/>
      <c r="DS18" s="19"/>
      <c r="DT18" s="5"/>
      <c r="DU18" s="5"/>
      <c r="DV18" s="5"/>
      <c r="DW18" s="5"/>
      <c r="DX18" s="5"/>
      <c r="DY18" s="23"/>
      <c r="DZ18" s="9"/>
      <c r="EA18" s="13"/>
      <c r="EB18" s="72"/>
      <c r="EC18" s="19"/>
      <c r="ED18" s="5"/>
      <c r="EE18" s="5"/>
      <c r="EF18" s="5"/>
      <c r="EG18" s="5"/>
      <c r="EH18" s="5"/>
      <c r="EI18" s="23"/>
      <c r="EJ18" s="9"/>
      <c r="EK18" s="13"/>
      <c r="EL18" s="79"/>
      <c r="EV18" s="79"/>
      <c r="FF18" s="79"/>
      <c r="FP18" s="79"/>
      <c r="FZ18" s="79"/>
      <c r="GJ18" s="79"/>
      <c r="GT18" s="79"/>
      <c r="HD18" s="79"/>
      <c r="HN18" s="79"/>
      <c r="HX18" s="79"/>
      <c r="IH18" s="79"/>
      <c r="IR18" s="79"/>
      <c r="JB18" s="79"/>
      <c r="JL18" s="79"/>
      <c r="JV18" s="79"/>
      <c r="KF18" s="79"/>
    </row>
    <row r="19" spans="1:292" s="1" customFormat="1" x14ac:dyDescent="0.3">
      <c r="A19" s="626" t="str">
        <f ca="1">IF(ISBLANK('Data Summary'!A21),"",'Data Summary'!A21)</f>
        <v/>
      </c>
      <c r="B19" s="72"/>
      <c r="C19" s="19"/>
      <c r="D19" s="5"/>
      <c r="E19" s="5"/>
      <c r="F19" s="33"/>
      <c r="G19" s="5"/>
      <c r="H19" s="5"/>
      <c r="I19" s="23"/>
      <c r="J19" s="9"/>
      <c r="K19" s="13"/>
      <c r="L19" s="72"/>
      <c r="M19" s="19"/>
      <c r="N19" s="5"/>
      <c r="O19" s="5"/>
      <c r="P19" s="33"/>
      <c r="Q19" s="5"/>
      <c r="R19" s="5"/>
      <c r="S19" s="23"/>
      <c r="T19" s="9"/>
      <c r="U19" s="13"/>
      <c r="V19" s="72"/>
      <c r="W19" s="19"/>
      <c r="X19" s="5"/>
      <c r="Y19" s="5"/>
      <c r="Z19" s="5"/>
      <c r="AA19" s="5"/>
      <c r="AB19" s="5"/>
      <c r="AC19" s="23"/>
      <c r="AD19" s="9"/>
      <c r="AE19" s="13"/>
      <c r="AF19" s="72"/>
      <c r="AG19" s="19"/>
      <c r="AH19" s="5"/>
      <c r="AI19" s="5"/>
      <c r="AJ19" s="5"/>
      <c r="AK19" s="5"/>
      <c r="AL19" s="5"/>
      <c r="AM19" s="23"/>
      <c r="AN19" s="9"/>
      <c r="AO19" s="13"/>
      <c r="AP19" s="72"/>
      <c r="AQ19" s="19"/>
      <c r="AR19" s="5"/>
      <c r="AS19" s="5"/>
      <c r="AT19" s="5"/>
      <c r="AU19" s="5"/>
      <c r="AV19" s="5"/>
      <c r="AW19" s="23"/>
      <c r="AX19" s="9"/>
      <c r="AY19" s="13"/>
      <c r="AZ19" s="72"/>
      <c r="BA19" s="19"/>
      <c r="BB19" s="5"/>
      <c r="BC19" s="5"/>
      <c r="BD19" s="5"/>
      <c r="BE19" s="5"/>
      <c r="BF19" s="5"/>
      <c r="BG19" s="23"/>
      <c r="BH19" s="9"/>
      <c r="BI19" s="13"/>
      <c r="BJ19" s="72"/>
      <c r="BK19" s="19"/>
      <c r="BL19" s="5"/>
      <c r="BM19" s="5"/>
      <c r="BN19" s="5"/>
      <c r="BO19" s="5"/>
      <c r="BP19" s="5"/>
      <c r="BQ19" s="23"/>
      <c r="BR19" s="9"/>
      <c r="BS19" s="13"/>
      <c r="BT19" s="72" t="s">
        <v>227</v>
      </c>
      <c r="BU19" s="117">
        <v>1</v>
      </c>
      <c r="BV19" s="116"/>
      <c r="BW19" s="116"/>
      <c r="BX19" s="33">
        <v>62</v>
      </c>
      <c r="BY19" s="116"/>
      <c r="BZ19" s="116"/>
      <c r="CA19" s="23"/>
      <c r="CB19" s="9"/>
      <c r="CC19" s="13"/>
      <c r="CD19" s="72"/>
      <c r="CE19" s="19"/>
      <c r="CF19" s="5"/>
      <c r="CG19" s="5"/>
      <c r="CH19" s="5"/>
      <c r="CI19" s="5"/>
      <c r="CJ19" s="5"/>
      <c r="CK19" s="23"/>
      <c r="CL19" s="9"/>
      <c r="CM19" s="13"/>
      <c r="CN19" s="72"/>
      <c r="CO19" s="19"/>
      <c r="CP19" s="5"/>
      <c r="CQ19" s="5"/>
      <c r="CR19" s="5"/>
      <c r="CS19" s="5"/>
      <c r="CT19" s="5"/>
      <c r="CU19" s="23"/>
      <c r="CV19" s="9"/>
      <c r="CW19" s="13"/>
      <c r="CX19" s="72"/>
      <c r="CY19" s="19"/>
      <c r="CZ19" s="5"/>
      <c r="DA19" s="5"/>
      <c r="DB19" s="5"/>
      <c r="DC19" s="5"/>
      <c r="DD19" s="5"/>
      <c r="DE19" s="23"/>
      <c r="DF19" s="9"/>
      <c r="DG19" s="13"/>
      <c r="DH19" s="72"/>
      <c r="DI19" s="19"/>
      <c r="DJ19" s="5"/>
      <c r="DK19" s="5"/>
      <c r="DL19" s="5"/>
      <c r="DM19" s="5"/>
      <c r="DN19" s="5"/>
      <c r="DO19" s="23"/>
      <c r="DP19" s="9"/>
      <c r="DQ19" s="13"/>
      <c r="DR19" s="72"/>
      <c r="DS19" s="19"/>
      <c r="DT19" s="5"/>
      <c r="DU19" s="5"/>
      <c r="DV19" s="5"/>
      <c r="DW19" s="5"/>
      <c r="DX19" s="5"/>
      <c r="DY19" s="23"/>
      <c r="DZ19" s="9"/>
      <c r="EA19" s="13"/>
      <c r="EB19" s="72"/>
      <c r="EC19" s="19"/>
      <c r="ED19" s="5"/>
      <c r="EE19" s="5"/>
      <c r="EF19" s="5"/>
      <c r="EG19" s="5"/>
      <c r="EH19" s="5"/>
      <c r="EI19" s="23"/>
      <c r="EJ19" s="9"/>
      <c r="EK19" s="13"/>
      <c r="EL19" s="79"/>
      <c r="EV19" s="79"/>
      <c r="FF19" s="79"/>
      <c r="FP19" s="79"/>
      <c r="FZ19" s="79"/>
      <c r="GJ19" s="79"/>
      <c r="GT19" s="79"/>
      <c r="HD19" s="79"/>
      <c r="HN19" s="79"/>
      <c r="HX19" s="79"/>
      <c r="IH19" s="79"/>
      <c r="IR19" s="79"/>
      <c r="JB19" s="79"/>
      <c r="JL19" s="79"/>
      <c r="JV19" s="79"/>
      <c r="KF19" s="79"/>
    </row>
    <row r="20" spans="1:292" s="1" customFormat="1" x14ac:dyDescent="0.3">
      <c r="A20" s="626"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t="s">
        <v>228</v>
      </c>
      <c r="BU20" s="18">
        <v>1</v>
      </c>
      <c r="BV20" s="116"/>
      <c r="BW20" s="33"/>
      <c r="BX20" s="33">
        <v>24</v>
      </c>
      <c r="BY20" s="116"/>
      <c r="BZ20" s="116"/>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5"/>
      <c r="DA20" s="33"/>
      <c r="DB20" s="33"/>
      <c r="DC20" s="5"/>
      <c r="DD20" s="5"/>
      <c r="DE20" s="23"/>
      <c r="DF20" s="9"/>
      <c r="DG20" s="13"/>
      <c r="DH20" s="72"/>
      <c r="DI20" s="18"/>
      <c r="DJ20" s="5"/>
      <c r="DK20" s="33"/>
      <c r="DL20" s="33"/>
      <c r="DM20" s="5"/>
      <c r="DN20" s="5"/>
      <c r="DO20" s="23"/>
      <c r="DP20" s="9"/>
      <c r="DQ20" s="13"/>
      <c r="DR20" s="72"/>
      <c r="DS20" s="18"/>
      <c r="DT20" s="5"/>
      <c r="DU20" s="33"/>
      <c r="DV20" s="33"/>
      <c r="DW20" s="5"/>
      <c r="DX20" s="5"/>
      <c r="DY20" s="23"/>
      <c r="DZ20" s="9"/>
      <c r="EA20" s="13"/>
      <c r="EB20" s="72"/>
      <c r="EC20" s="18"/>
      <c r="ED20" s="5"/>
      <c r="EE20" s="33"/>
      <c r="EF20" s="33"/>
      <c r="EG20" s="5"/>
      <c r="EH20" s="5"/>
      <c r="EI20" s="23"/>
      <c r="EJ20" s="9"/>
      <c r="EK20" s="13"/>
      <c r="EL20" s="79"/>
      <c r="EV20" s="79"/>
      <c r="FF20" s="79"/>
      <c r="FP20" s="79"/>
      <c r="FZ20" s="79"/>
      <c r="GJ20" s="79"/>
      <c r="GT20" s="79"/>
      <c r="HD20" s="79"/>
      <c r="HN20" s="79"/>
      <c r="HX20" s="79"/>
      <c r="IH20" s="79"/>
      <c r="IR20" s="79"/>
      <c r="JB20" s="79"/>
      <c r="JL20" s="79"/>
      <c r="JV20" s="79"/>
      <c r="KF20" s="79"/>
    </row>
    <row r="21" spans="1:292" s="1" customFormat="1" x14ac:dyDescent="0.3">
      <c r="A21" s="626"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t="s">
        <v>229</v>
      </c>
      <c r="BU21" s="18">
        <v>0</v>
      </c>
      <c r="BV21" s="33"/>
      <c r="BW21" s="33"/>
      <c r="BX21" s="33">
        <v>8</v>
      </c>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2"/>
      <c r="DS21" s="18"/>
      <c r="DT21" s="33"/>
      <c r="DU21" s="33"/>
      <c r="DV21" s="33"/>
      <c r="DW21" s="33"/>
      <c r="DX21" s="33"/>
      <c r="DY21" s="34"/>
      <c r="DZ21" s="9"/>
      <c r="EA21" s="13"/>
      <c r="EB21" s="72"/>
      <c r="EC21" s="18"/>
      <c r="ED21" s="33"/>
      <c r="EE21" s="33"/>
      <c r="EF21" s="33"/>
      <c r="EG21" s="33"/>
      <c r="EH21" s="33"/>
      <c r="EI21" s="34"/>
      <c r="EJ21" s="9"/>
      <c r="EK21" s="13"/>
      <c r="EL21" s="79"/>
      <c r="EV21" s="79"/>
      <c r="FF21" s="79"/>
      <c r="FP21" s="79"/>
      <c r="FZ21" s="79"/>
      <c r="GJ21" s="79"/>
      <c r="GT21" s="79"/>
      <c r="HD21" s="79"/>
      <c r="HN21" s="79"/>
      <c r="HX21" s="79"/>
      <c r="IH21" s="79"/>
      <c r="IR21" s="79"/>
      <c r="JB21" s="79"/>
      <c r="JL21" s="79"/>
      <c r="JV21" s="79"/>
      <c r="KF21" s="79"/>
    </row>
    <row r="22" spans="1:292" s="1" customFormat="1" x14ac:dyDescent="0.3">
      <c r="A22" s="626"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t="s">
        <v>230</v>
      </c>
      <c r="BU22" s="18">
        <v>1</v>
      </c>
      <c r="BV22" s="33"/>
      <c r="BW22" s="33"/>
      <c r="BX22" s="33">
        <v>0</v>
      </c>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2"/>
      <c r="DS22" s="18"/>
      <c r="DT22" s="33"/>
      <c r="DU22" s="33"/>
      <c r="DV22" s="33"/>
      <c r="DW22" s="33"/>
      <c r="DX22" s="33"/>
      <c r="DY22" s="34"/>
      <c r="DZ22" s="9"/>
      <c r="EA22" s="13"/>
      <c r="EB22" s="72"/>
      <c r="EC22" s="18"/>
      <c r="ED22" s="33"/>
      <c r="EE22" s="33"/>
      <c r="EF22" s="33"/>
      <c r="EG22" s="33"/>
      <c r="EH22" s="33"/>
      <c r="EI22" s="34"/>
      <c r="EJ22" s="9"/>
      <c r="EK22" s="13"/>
      <c r="EL22" s="79"/>
      <c r="EV22" s="79"/>
      <c r="FF22" s="79"/>
      <c r="FP22" s="79"/>
      <c r="FZ22" s="79"/>
      <c r="GJ22" s="79"/>
      <c r="GT22" s="79"/>
      <c r="HD22" s="79"/>
      <c r="HN22" s="79"/>
      <c r="HX22" s="79"/>
      <c r="IH22" s="79"/>
      <c r="IR22" s="79"/>
      <c r="JB22" s="79"/>
      <c r="JL22" s="79"/>
      <c r="JV22" s="79"/>
      <c r="KF22" s="79"/>
    </row>
    <row r="23" spans="1:292" s="1" customFormat="1" x14ac:dyDescent="0.3">
      <c r="A23" s="626"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t="s">
        <v>231</v>
      </c>
      <c r="BU23" s="18">
        <v>0</v>
      </c>
      <c r="BV23" s="33"/>
      <c r="BW23" s="33"/>
      <c r="BX23" s="33">
        <v>0</v>
      </c>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2"/>
      <c r="DS23" s="18"/>
      <c r="DT23" s="33"/>
      <c r="DU23" s="33"/>
      <c r="DV23" s="33"/>
      <c r="DW23" s="33"/>
      <c r="DX23" s="33"/>
      <c r="DY23" s="34"/>
      <c r="DZ23" s="9"/>
      <c r="EA23" s="13"/>
      <c r="EB23" s="72"/>
      <c r="EC23" s="18"/>
      <c r="ED23" s="33"/>
      <c r="EE23" s="33"/>
      <c r="EF23" s="33"/>
      <c r="EG23" s="33"/>
      <c r="EH23" s="33"/>
      <c r="EI23" s="34"/>
      <c r="EJ23" s="9"/>
      <c r="EK23" s="13"/>
      <c r="EL23" s="79"/>
      <c r="EV23" s="79"/>
      <c r="FF23" s="79"/>
      <c r="FP23" s="79"/>
      <c r="FZ23" s="79"/>
      <c r="GJ23" s="79"/>
      <c r="GT23" s="79"/>
      <c r="HD23" s="79"/>
      <c r="HN23" s="79"/>
      <c r="HX23" s="79"/>
      <c r="IH23" s="79"/>
      <c r="IR23" s="79"/>
      <c r="JB23" s="79"/>
      <c r="JL23" s="79"/>
      <c r="JV23" s="79"/>
      <c r="KF23" s="79"/>
    </row>
    <row r="24" spans="1:292" s="1" customFormat="1" x14ac:dyDescent="0.3">
      <c r="A24" s="626"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t="s">
        <v>232</v>
      </c>
      <c r="BU24" s="18">
        <v>0.5</v>
      </c>
      <c r="BV24" s="33"/>
      <c r="BW24" s="33"/>
      <c r="BX24" s="33">
        <v>0</v>
      </c>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2"/>
      <c r="DS24" s="18"/>
      <c r="DT24" s="33"/>
      <c r="DU24" s="33"/>
      <c r="DV24" s="33"/>
      <c r="DW24" s="33"/>
      <c r="DX24" s="33"/>
      <c r="DY24" s="34"/>
      <c r="DZ24" s="9"/>
      <c r="EA24" s="13"/>
      <c r="EB24" s="72"/>
      <c r="EC24" s="18"/>
      <c r="ED24" s="33"/>
      <c r="EE24" s="33"/>
      <c r="EF24" s="33"/>
      <c r="EG24" s="33"/>
      <c r="EH24" s="33"/>
      <c r="EI24" s="34"/>
      <c r="EJ24" s="9"/>
      <c r="EK24" s="13"/>
      <c r="EL24" s="79"/>
      <c r="EV24" s="79"/>
      <c r="FF24" s="79"/>
      <c r="FP24" s="79"/>
      <c r="FZ24" s="79"/>
      <c r="GJ24" s="79"/>
      <c r="GT24" s="79"/>
      <c r="HD24" s="79"/>
      <c r="HN24" s="79"/>
      <c r="HX24" s="79"/>
      <c r="IH24" s="79"/>
      <c r="IR24" s="79"/>
      <c r="JB24" s="79"/>
      <c r="JL24" s="79"/>
      <c r="JV24" s="79"/>
      <c r="KF24" s="79"/>
    </row>
    <row r="25" spans="1:292" s="1" customFormat="1" x14ac:dyDescent="0.3">
      <c r="A25" s="626"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t="s">
        <v>161</v>
      </c>
      <c r="BU25" s="18">
        <v>0</v>
      </c>
      <c r="BV25" s="33"/>
      <c r="BW25" s="33"/>
      <c r="BX25" s="33">
        <v>2</v>
      </c>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2"/>
      <c r="DS25" s="18"/>
      <c r="DT25" s="33"/>
      <c r="DU25" s="33"/>
      <c r="DV25" s="33"/>
      <c r="DW25" s="33"/>
      <c r="DX25" s="33"/>
      <c r="DY25" s="34"/>
      <c r="DZ25" s="9"/>
      <c r="EA25" s="13"/>
      <c r="EB25" s="72"/>
      <c r="EC25" s="18"/>
      <c r="ED25" s="33"/>
      <c r="EE25" s="33"/>
      <c r="EF25" s="33"/>
      <c r="EG25" s="33"/>
      <c r="EH25" s="33"/>
      <c r="EI25" s="34"/>
      <c r="EJ25" s="9"/>
      <c r="EK25" s="13"/>
      <c r="EL25" s="79"/>
      <c r="EV25" s="79"/>
      <c r="FF25" s="79"/>
      <c r="FP25" s="79"/>
      <c r="FZ25" s="79"/>
      <c r="GJ25" s="79"/>
      <c r="GT25" s="79"/>
      <c r="HD25" s="79"/>
      <c r="HN25" s="79"/>
      <c r="HX25" s="79"/>
      <c r="IH25" s="79"/>
      <c r="IR25" s="79"/>
      <c r="JB25" s="79"/>
      <c r="JL25" s="79"/>
      <c r="JV25" s="79"/>
      <c r="KF25" s="79"/>
    </row>
    <row r="26" spans="1:292" s="1" customFormat="1" x14ac:dyDescent="0.3">
      <c r="A26" s="626" t="str">
        <f ca="1">IF(ISBLANK('Data Summary'!A28),"",'Data Summary'!A28)</f>
        <v/>
      </c>
      <c r="B26" s="72"/>
      <c r="C26" s="18"/>
      <c r="D26" s="4"/>
      <c r="E26" s="4"/>
      <c r="F26" s="4"/>
      <c r="G26" s="4"/>
      <c r="H26" s="4"/>
      <c r="I26" s="24"/>
      <c r="J26" s="9"/>
      <c r="K26" s="13"/>
      <c r="L26" s="72"/>
      <c r="M26" s="18"/>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2"/>
      <c r="DS26" s="20"/>
      <c r="DT26" s="4"/>
      <c r="DU26" s="4"/>
      <c r="DV26" s="4"/>
      <c r="DW26" s="4"/>
      <c r="DX26" s="4"/>
      <c r="DY26" s="24"/>
      <c r="DZ26" s="9"/>
      <c r="EA26" s="13"/>
      <c r="EB26" s="72"/>
      <c r="EC26" s="20"/>
      <c r="ED26" s="4"/>
      <c r="EE26" s="4"/>
      <c r="EF26" s="4"/>
      <c r="EG26" s="4"/>
      <c r="EH26" s="4"/>
      <c r="EI26" s="24"/>
      <c r="EJ26" s="9"/>
      <c r="EK26" s="13"/>
      <c r="EL26" s="79"/>
      <c r="EV26" s="79"/>
      <c r="FF26" s="79"/>
      <c r="FP26" s="79"/>
      <c r="FZ26" s="79"/>
      <c r="GJ26" s="79"/>
      <c r="GT26" s="79"/>
      <c r="HD26" s="79"/>
      <c r="HN26" s="79"/>
      <c r="HX26" s="79"/>
      <c r="IH26" s="79"/>
      <c r="IR26" s="79"/>
      <c r="JB26" s="79"/>
      <c r="JL26" s="79"/>
      <c r="JV26" s="79"/>
      <c r="KF26" s="79"/>
    </row>
    <row r="27" spans="1:292" s="1" customFormat="1" ht="93" customHeight="1" x14ac:dyDescent="0.3">
      <c r="A27" s="198" t="str">
        <f ca="1">IF(ISBLANK('Data Summary'!A29),"",'Data Summary'!A29)</f>
        <v/>
      </c>
      <c r="B27" s="74" t="str">
        <f>HLOOKUP(Introduction!$G$4,nametranslations,111,FALSE)</f>
        <v>Notes</v>
      </c>
      <c r="C27" s="370" t="s">
        <v>148</v>
      </c>
      <c r="D27" s="370"/>
      <c r="E27" s="370"/>
      <c r="F27" s="370"/>
      <c r="G27" s="370"/>
      <c r="H27" s="370"/>
      <c r="I27" s="368"/>
      <c r="J27" s="9"/>
      <c r="K27" s="13"/>
      <c r="L27" s="74" t="str">
        <f>HLOOKUP(Introduction!$G$4,nametranslations,111,FALSE)</f>
        <v>Notes</v>
      </c>
      <c r="M27" s="370" t="s">
        <v>148</v>
      </c>
      <c r="N27" s="370"/>
      <c r="O27" s="370"/>
      <c r="P27" s="370"/>
      <c r="Q27" s="370"/>
      <c r="R27" s="370"/>
      <c r="S27" s="368"/>
      <c r="T27" s="9"/>
      <c r="U27" s="13"/>
      <c r="V27" s="74" t="str">
        <f>HLOOKUP(Introduction!$G$4,nametranslations,111,FALSE)</f>
        <v>Notes</v>
      </c>
      <c r="W27" s="370" t="s">
        <v>170</v>
      </c>
      <c r="X27" s="370"/>
      <c r="Y27" s="370"/>
      <c r="Z27" s="370"/>
      <c r="AA27" s="370"/>
      <c r="AB27" s="370"/>
      <c r="AC27" s="368"/>
      <c r="AD27" s="9"/>
      <c r="AE27" s="13"/>
      <c r="AF27" s="74" t="str">
        <f>HLOOKUP(Introduction!$G$4,nametranslations,111,FALSE)</f>
        <v>Notes</v>
      </c>
      <c r="AG27" s="370" t="s">
        <v>171</v>
      </c>
      <c r="AH27" s="370"/>
      <c r="AI27" s="370"/>
      <c r="AJ27" s="370"/>
      <c r="AK27" s="370"/>
      <c r="AL27" s="370"/>
      <c r="AM27" s="368"/>
      <c r="AN27" s="9"/>
      <c r="AO27" s="13"/>
      <c r="AP27" s="74" t="str">
        <f>HLOOKUP(Introduction!$G$4,nametranslations,111,FALSE)</f>
        <v>Notes</v>
      </c>
      <c r="AQ27" s="370" t="s">
        <v>199</v>
      </c>
      <c r="AR27" s="370"/>
      <c r="AS27" s="370"/>
      <c r="AT27" s="370"/>
      <c r="AU27" s="370"/>
      <c r="AV27" s="370"/>
      <c r="AW27" s="368"/>
      <c r="AX27" s="9"/>
      <c r="AY27" s="13"/>
      <c r="AZ27" s="74" t="str">
        <f>HLOOKUP(Introduction!$G$4,nametranslations,111,FALSE)</f>
        <v>Notes</v>
      </c>
      <c r="BA27" s="370" t="s">
        <v>199</v>
      </c>
      <c r="BB27" s="370"/>
      <c r="BC27" s="370"/>
      <c r="BD27" s="370"/>
      <c r="BE27" s="370"/>
      <c r="BF27" s="370"/>
      <c r="BG27" s="368"/>
      <c r="BH27" s="9"/>
      <c r="BI27" s="13"/>
      <c r="BJ27" s="74" t="str">
        <f>HLOOKUP(Introduction!$G$4,nametranslations,111,FALSE)</f>
        <v>Notes</v>
      </c>
      <c r="BK27" s="370" t="s">
        <v>208</v>
      </c>
      <c r="BL27" s="370"/>
      <c r="BM27" s="370"/>
      <c r="BN27" s="370"/>
      <c r="BO27" s="370"/>
      <c r="BP27" s="370"/>
      <c r="BQ27" s="368"/>
      <c r="BR27" s="9"/>
      <c r="BS27" s="13"/>
      <c r="BT27" s="74" t="str">
        <f>HLOOKUP(Introduction!$G$4,nametranslations,111,FALSE)</f>
        <v>Notes</v>
      </c>
      <c r="BU27" s="367" t="s">
        <v>233</v>
      </c>
      <c r="BV27" s="367"/>
      <c r="BW27" s="367"/>
      <c r="BX27" s="367"/>
      <c r="BY27" s="367"/>
      <c r="BZ27" s="367"/>
      <c r="CA27" s="368"/>
      <c r="CB27" s="9"/>
      <c r="CC27" s="13"/>
      <c r="CD27" s="74" t="str">
        <f>HLOOKUP(Introduction!$G$4,nametranslations,111,FALSE)</f>
        <v>Notes</v>
      </c>
      <c r="CE27" s="370" t="s">
        <v>208</v>
      </c>
      <c r="CF27" s="370"/>
      <c r="CG27" s="370"/>
      <c r="CH27" s="370"/>
      <c r="CI27" s="370"/>
      <c r="CJ27" s="370"/>
      <c r="CK27" s="368"/>
      <c r="CL27" s="9"/>
      <c r="CM27" s="13"/>
      <c r="CN27" s="74" t="str">
        <f>HLOOKUP(Introduction!$G$4,nametranslations,111,FALSE)</f>
        <v>Notes</v>
      </c>
      <c r="CO27" s="370" t="s">
        <v>208</v>
      </c>
      <c r="CP27" s="370"/>
      <c r="CQ27" s="370"/>
      <c r="CR27" s="370"/>
      <c r="CS27" s="370"/>
      <c r="CT27" s="370"/>
      <c r="CU27" s="368"/>
      <c r="CV27" s="9"/>
      <c r="CW27" s="13"/>
      <c r="CX27" s="74" t="str">
        <f>HLOOKUP(Introduction!$G$4,nametranslations,111,FALSE)</f>
        <v>Notes</v>
      </c>
      <c r="CY27" s="370" t="s">
        <v>208</v>
      </c>
      <c r="CZ27" s="370"/>
      <c r="DA27" s="370"/>
      <c r="DB27" s="370"/>
      <c r="DC27" s="370"/>
      <c r="DD27" s="370"/>
      <c r="DE27" s="368"/>
      <c r="DF27" s="9"/>
      <c r="DG27" s="13"/>
      <c r="DH27" s="74" t="str">
        <f>HLOOKUP(Introduction!$G$4,nametranslations,111,FALSE)</f>
        <v>Notes</v>
      </c>
      <c r="DI27" s="370" t="s">
        <v>208</v>
      </c>
      <c r="DJ27" s="370"/>
      <c r="DK27" s="370"/>
      <c r="DL27" s="370"/>
      <c r="DM27" s="370"/>
      <c r="DN27" s="370"/>
      <c r="DO27" s="368"/>
      <c r="DP27" s="9"/>
      <c r="DQ27" s="13"/>
      <c r="DR27" s="74" t="str">
        <f>HLOOKUP(Introduction!$G$4,nametranslations,111,FALSE)</f>
        <v>Notes</v>
      </c>
      <c r="DS27" s="370" t="s">
        <v>208</v>
      </c>
      <c r="DT27" s="370"/>
      <c r="DU27" s="370"/>
      <c r="DV27" s="370"/>
      <c r="DW27" s="370"/>
      <c r="DX27" s="370"/>
      <c r="DY27" s="368"/>
      <c r="DZ27" s="9"/>
      <c r="EA27" s="13"/>
      <c r="EB27" s="74" t="str">
        <f>HLOOKUP(Introduction!$G$4,nametranslations,111,FALSE)</f>
        <v>Notes</v>
      </c>
      <c r="EC27" s="367" t="s">
        <v>280</v>
      </c>
      <c r="ED27" s="367"/>
      <c r="EE27" s="367"/>
      <c r="EF27" s="367"/>
      <c r="EG27" s="367"/>
      <c r="EH27" s="367"/>
      <c r="EI27" s="368"/>
      <c r="EJ27" s="9"/>
      <c r="EK27" s="13"/>
      <c r="EL27" s="79"/>
      <c r="EV27" s="79"/>
      <c r="FF27" s="79"/>
      <c r="FP27" s="79"/>
      <c r="FZ27" s="79"/>
      <c r="GJ27" s="79"/>
      <c r="GT27" s="79"/>
      <c r="HD27" s="79"/>
      <c r="HN27" s="79"/>
      <c r="HX27" s="79"/>
      <c r="IH27" s="79"/>
      <c r="IR27" s="79"/>
      <c r="JB27" s="79"/>
      <c r="JL27" s="79"/>
      <c r="JV27" s="79"/>
      <c r="KF27" s="79"/>
    </row>
    <row r="28" spans="1:292" s="1" customFormat="1" ht="15.75" customHeight="1" x14ac:dyDescent="0.3">
      <c r="A28" s="198" t="str">
        <f ca="1">IF(ISBLANK('Data Summary'!A30),"",'Data Summary'!A30)</f>
        <v/>
      </c>
      <c r="B28" s="74"/>
      <c r="C28" s="10" t="str">
        <f>HLOOKUP(Introduction!$G$4,nametranslations,112,FALSE)</f>
        <v>Facility estimate used</v>
      </c>
      <c r="D28" s="29"/>
      <c r="E28" s="29"/>
      <c r="F28" s="29"/>
      <c r="G28" s="29"/>
      <c r="H28" s="29"/>
      <c r="I28" s="54"/>
      <c r="J28" s="9"/>
      <c r="K28" s="13"/>
      <c r="L28" s="74"/>
      <c r="M28" s="10" t="str">
        <f>HLOOKUP(Introduction!$G$4,nametranslations,112,FALSE)</f>
        <v>Facility estimate used</v>
      </c>
      <c r="N28" s="29"/>
      <c r="O28" s="29"/>
      <c r="P28" s="29"/>
      <c r="Q28" s="29"/>
      <c r="R28" s="29"/>
      <c r="S28" s="54"/>
      <c r="T28" s="9"/>
      <c r="U28" s="13"/>
      <c r="V28" s="74"/>
      <c r="W28" s="10" t="str">
        <f>HLOOKUP(Introduction!$G$4,nametranslations,112,FALSE)</f>
        <v>Facility estimate used</v>
      </c>
      <c r="X28" s="29"/>
      <c r="Y28" s="29"/>
      <c r="Z28" s="29"/>
      <c r="AA28" s="29"/>
      <c r="AB28" s="29"/>
      <c r="AC28" s="54"/>
      <c r="AD28" s="9"/>
      <c r="AE28" s="13"/>
      <c r="AF28" s="74"/>
      <c r="AG28" s="10" t="str">
        <f>HLOOKUP(Introduction!$G$4,nametranslations,112,FALSE)</f>
        <v>Facility estimate used</v>
      </c>
      <c r="AH28" s="29"/>
      <c r="AI28" s="29"/>
      <c r="AJ28" s="29"/>
      <c r="AK28" s="29"/>
      <c r="AL28" s="29"/>
      <c r="AM28" s="54"/>
      <c r="AN28" s="9"/>
      <c r="AO28" s="13"/>
      <c r="AP28" s="74"/>
      <c r="AQ28" s="10" t="str">
        <f>HLOOKUP(Introduction!$G$4,nametranslations,112,FALSE)</f>
        <v>Facility estimate used</v>
      </c>
      <c r="AR28" s="29"/>
      <c r="AS28" s="29"/>
      <c r="AT28" s="29"/>
      <c r="AU28" s="29"/>
      <c r="AV28" s="29"/>
      <c r="AW28" s="54"/>
      <c r="AX28" s="9"/>
      <c r="AY28" s="13"/>
      <c r="AZ28" s="74"/>
      <c r="BA28" s="10" t="str">
        <f>HLOOKUP(Introduction!$G$4,nametranslations,112,FALSE)</f>
        <v>Facility estimate used</v>
      </c>
      <c r="BB28" s="29"/>
      <c r="BC28" s="29"/>
      <c r="BD28" s="29"/>
      <c r="BE28" s="29"/>
      <c r="BF28" s="29"/>
      <c r="BG28" s="54"/>
      <c r="BH28" s="9"/>
      <c r="BI28" s="13"/>
      <c r="BJ28" s="74"/>
      <c r="BK28" s="10" t="str">
        <f>HLOOKUP(Introduction!$G$4,nametranslations,112,FALSE)</f>
        <v>Facility estimate used</v>
      </c>
      <c r="BL28" s="29"/>
      <c r="BM28" s="29"/>
      <c r="BN28" s="29"/>
      <c r="BO28" s="29"/>
      <c r="BP28" s="29"/>
      <c r="BQ28" s="54"/>
      <c r="BR28" s="9"/>
      <c r="BS28" s="13"/>
      <c r="BT28" s="74"/>
      <c r="BU28" s="10" t="str">
        <f>HLOOKUP(Introduction!$G$4,nametranslations,112,FALSE)</f>
        <v>Facility estimate used</v>
      </c>
      <c r="BV28" s="29"/>
      <c r="BW28" s="29"/>
      <c r="BX28" s="29" t="s">
        <v>147</v>
      </c>
      <c r="BY28" s="29"/>
      <c r="BZ28" s="29"/>
      <c r="CA28" s="54"/>
      <c r="CB28" s="9"/>
      <c r="CC28" s="13"/>
      <c r="CD28" s="74"/>
      <c r="CE28" s="10" t="str">
        <f>HLOOKUP(Introduction!$G$4,nametranslations,112,FALSE)</f>
        <v>Facility estimate used</v>
      </c>
      <c r="CF28" s="29"/>
      <c r="CG28" s="29"/>
      <c r="CH28" s="29"/>
      <c r="CI28" s="29"/>
      <c r="CJ28" s="29"/>
      <c r="CK28" s="54"/>
      <c r="CL28" s="9"/>
      <c r="CM28" s="13"/>
      <c r="CN28" s="74"/>
      <c r="CO28" s="10" t="str">
        <f>HLOOKUP(Introduction!$G$4,nametranslations,112,FALSE)</f>
        <v>Facility estimate used</v>
      </c>
      <c r="CP28" s="29"/>
      <c r="CQ28" s="29"/>
      <c r="CR28" s="29"/>
      <c r="CS28" s="29"/>
      <c r="CT28" s="29"/>
      <c r="CU28" s="54"/>
      <c r="CV28" s="9"/>
      <c r="CW28" s="13"/>
      <c r="CX28" s="74"/>
      <c r="CY28" s="10" t="str">
        <f>HLOOKUP(Introduction!$G$4,nametranslations,112,FALSE)</f>
        <v>Facility estimate used</v>
      </c>
      <c r="CZ28" s="29"/>
      <c r="DA28" s="29"/>
      <c r="DB28" s="29"/>
      <c r="DC28" s="29"/>
      <c r="DD28" s="29"/>
      <c r="DE28" s="54"/>
      <c r="DF28" s="9"/>
      <c r="DG28" s="13"/>
      <c r="DH28" s="74"/>
      <c r="DI28" s="10" t="str">
        <f>HLOOKUP(Introduction!$G$4,nametranslations,112,FALSE)</f>
        <v>Facility estimate used</v>
      </c>
      <c r="DJ28" s="29"/>
      <c r="DK28" s="29"/>
      <c r="DL28" s="29"/>
      <c r="DM28" s="29"/>
      <c r="DN28" s="29"/>
      <c r="DO28" s="54"/>
      <c r="DP28" s="9"/>
      <c r="DQ28" s="13"/>
      <c r="DR28" s="74"/>
      <c r="DS28" s="10" t="str">
        <f>HLOOKUP(Introduction!$G$4,nametranslations,112,FALSE)</f>
        <v>Facility estimate used</v>
      </c>
      <c r="DT28" s="29"/>
      <c r="DU28" s="29"/>
      <c r="DV28" s="29"/>
      <c r="DW28" s="29"/>
      <c r="DX28" s="29"/>
      <c r="DY28" s="54"/>
      <c r="DZ28" s="9"/>
      <c r="EA28" s="13"/>
      <c r="EB28" s="74"/>
      <c r="EC28" s="10" t="str">
        <f>HLOOKUP(Introduction!$G$4,nametranslations,112,FALSE)</f>
        <v>Facility estimate used</v>
      </c>
      <c r="ED28" s="29" t="s">
        <v>147</v>
      </c>
      <c r="EE28" s="29"/>
      <c r="EF28" s="29"/>
      <c r="EG28" s="29"/>
      <c r="EH28" s="29"/>
      <c r="EI28" s="54"/>
      <c r="EJ28" s="9"/>
      <c r="EK28" s="13"/>
      <c r="EL28" s="79"/>
      <c r="EV28" s="79"/>
      <c r="FF28" s="79"/>
      <c r="FP28" s="79"/>
      <c r="FZ28" s="79"/>
      <c r="GJ28" s="79"/>
      <c r="GT28" s="79"/>
      <c r="HD28" s="79"/>
      <c r="HN28" s="79"/>
      <c r="HX28" s="79"/>
      <c r="IH28" s="79"/>
      <c r="IR28" s="79"/>
      <c r="JB28" s="79"/>
      <c r="JL28" s="79"/>
      <c r="JV28" s="79"/>
      <c r="KF28" s="79"/>
    </row>
    <row r="29" spans="1:292" s="1" customFormat="1" ht="15" customHeight="1" x14ac:dyDescent="0.3">
      <c r="A29" s="198" t="str">
        <f ca="1">IF(ISBLANK('Data Summary'!A31),"",'Data Summary'!A31)</f>
        <v/>
      </c>
      <c r="B29" s="74"/>
      <c r="C29" s="10" t="str">
        <f>HLOOKUP(Introduction!$G$4,nametranslations,113,FALSE)</f>
        <v>Improved estimate used</v>
      </c>
      <c r="D29" s="29"/>
      <c r="E29" s="29"/>
      <c r="F29" s="29"/>
      <c r="G29" s="29"/>
      <c r="H29" s="29"/>
      <c r="I29" s="54"/>
      <c r="J29" s="9"/>
      <c r="K29" s="13"/>
      <c r="L29" s="74"/>
      <c r="M29" s="10" t="str">
        <f>HLOOKUP(Introduction!$G$4,nametranslations,113,FALSE)</f>
        <v>Improved estimate used</v>
      </c>
      <c r="N29" s="29"/>
      <c r="O29" s="29"/>
      <c r="P29" s="29"/>
      <c r="Q29" s="29"/>
      <c r="R29" s="29"/>
      <c r="S29" s="54"/>
      <c r="T29" s="9"/>
      <c r="U29" s="13"/>
      <c r="V29" s="74"/>
      <c r="W29" s="10" t="str">
        <f>HLOOKUP(Introduction!$G$4,nametranslations,113,FALSE)</f>
        <v>Improved estimate used</v>
      </c>
      <c r="X29" s="29"/>
      <c r="Y29" s="29"/>
      <c r="Z29" s="29"/>
      <c r="AA29" s="29"/>
      <c r="AB29" s="29"/>
      <c r="AC29" s="54"/>
      <c r="AD29" s="9"/>
      <c r="AE29" s="13"/>
      <c r="AF29" s="74"/>
      <c r="AG29" s="10" t="str">
        <f>HLOOKUP(Introduction!$G$4,nametranslations,113,FALSE)</f>
        <v>Improved estimate used</v>
      </c>
      <c r="AH29" s="29"/>
      <c r="AI29" s="29"/>
      <c r="AJ29" s="29"/>
      <c r="AK29" s="29"/>
      <c r="AL29" s="29"/>
      <c r="AM29" s="54"/>
      <c r="AN29" s="9"/>
      <c r="AO29" s="13"/>
      <c r="AP29" s="74"/>
      <c r="AQ29" s="10" t="str">
        <f>HLOOKUP(Introduction!$G$4,nametranslations,113,FALSE)</f>
        <v>Improved estimate used</v>
      </c>
      <c r="AR29" s="29"/>
      <c r="AS29" s="29"/>
      <c r="AT29" s="29"/>
      <c r="AU29" s="29"/>
      <c r="AV29" s="29"/>
      <c r="AW29" s="54"/>
      <c r="AX29" s="9"/>
      <c r="AY29" s="13"/>
      <c r="AZ29" s="74"/>
      <c r="BA29" s="10" t="str">
        <f>HLOOKUP(Introduction!$G$4,nametranslations,113,FALSE)</f>
        <v>Improved estimate used</v>
      </c>
      <c r="BB29" s="29"/>
      <c r="BC29" s="29"/>
      <c r="BD29" s="29"/>
      <c r="BE29" s="29"/>
      <c r="BF29" s="29"/>
      <c r="BG29" s="54"/>
      <c r="BH29" s="9"/>
      <c r="BI29" s="13"/>
      <c r="BJ29" s="74"/>
      <c r="BK29" s="10" t="str">
        <f>HLOOKUP(Introduction!$G$4,nametranslations,113,FALSE)</f>
        <v>Improved estimate used</v>
      </c>
      <c r="BL29" s="29"/>
      <c r="BM29" s="29"/>
      <c r="BN29" s="29"/>
      <c r="BO29" s="29"/>
      <c r="BP29" s="29"/>
      <c r="BQ29" s="54"/>
      <c r="BR29" s="9"/>
      <c r="BS29" s="13"/>
      <c r="BT29" s="74"/>
      <c r="BU29" s="10" t="str">
        <f>HLOOKUP(Introduction!$G$4,nametranslations,113,FALSE)</f>
        <v>Improved estimate used</v>
      </c>
      <c r="BV29" s="29"/>
      <c r="BW29" s="29"/>
      <c r="BX29" s="29" t="s">
        <v>147</v>
      </c>
      <c r="BY29" s="29"/>
      <c r="BZ29" s="29"/>
      <c r="CA29" s="54"/>
      <c r="CB29" s="9"/>
      <c r="CC29" s="13"/>
      <c r="CD29" s="74"/>
      <c r="CE29" s="10" t="str">
        <f>HLOOKUP(Introduction!$G$4,nametranslations,113,FALSE)</f>
        <v>Improved estimate used</v>
      </c>
      <c r="CF29" s="29"/>
      <c r="CG29" s="29"/>
      <c r="CH29" s="29"/>
      <c r="CI29" s="29"/>
      <c r="CJ29" s="29"/>
      <c r="CK29" s="54"/>
      <c r="CL29" s="9"/>
      <c r="CM29" s="13"/>
      <c r="CN29" s="74"/>
      <c r="CO29" s="10" t="str">
        <f>HLOOKUP(Introduction!$G$4,nametranslations,113,FALSE)</f>
        <v>Improved estimate used</v>
      </c>
      <c r="CP29" s="29"/>
      <c r="CQ29" s="29"/>
      <c r="CR29" s="29"/>
      <c r="CS29" s="29"/>
      <c r="CT29" s="29"/>
      <c r="CU29" s="54"/>
      <c r="CV29" s="9"/>
      <c r="CW29" s="13"/>
      <c r="CX29" s="74"/>
      <c r="CY29" s="10" t="str">
        <f>HLOOKUP(Introduction!$G$4,nametranslations,113,FALSE)</f>
        <v>Improved estimate used</v>
      </c>
      <c r="CZ29" s="29"/>
      <c r="DA29" s="29"/>
      <c r="DB29" s="29"/>
      <c r="DC29" s="29"/>
      <c r="DD29" s="29"/>
      <c r="DE29" s="54"/>
      <c r="DF29" s="9"/>
      <c r="DG29" s="13"/>
      <c r="DH29" s="74"/>
      <c r="DI29" s="10" t="str">
        <f>HLOOKUP(Introduction!$G$4,nametranslations,113,FALSE)</f>
        <v>Improved estimate used</v>
      </c>
      <c r="DJ29" s="29"/>
      <c r="DK29" s="29"/>
      <c r="DL29" s="29"/>
      <c r="DM29" s="29"/>
      <c r="DN29" s="29"/>
      <c r="DO29" s="54"/>
      <c r="DP29" s="9"/>
      <c r="DQ29" s="13"/>
      <c r="DR29" s="74"/>
      <c r="DS29" s="10" t="str">
        <f>HLOOKUP(Introduction!$G$4,nametranslations,113,FALSE)</f>
        <v>Improved estimate used</v>
      </c>
      <c r="DT29" s="29"/>
      <c r="DU29" s="29"/>
      <c r="DV29" s="29"/>
      <c r="DW29" s="29"/>
      <c r="DX29" s="29"/>
      <c r="DY29" s="54"/>
      <c r="DZ29" s="9"/>
      <c r="EA29" s="13"/>
      <c r="EB29" s="74"/>
      <c r="EC29" s="10" t="str">
        <f>HLOOKUP(Introduction!$G$4,nametranslations,113,FALSE)</f>
        <v>Improved estimate used</v>
      </c>
      <c r="ED29" s="29"/>
      <c r="EE29" s="29"/>
      <c r="EF29" s="29"/>
      <c r="EG29" s="29"/>
      <c r="EH29" s="29"/>
      <c r="EI29" s="54"/>
      <c r="EJ29" s="9"/>
      <c r="EK29" s="13"/>
      <c r="EL29" s="79"/>
      <c r="EV29" s="79"/>
      <c r="FF29" s="79"/>
      <c r="FP29" s="79"/>
      <c r="FZ29" s="79"/>
      <c r="GJ29" s="79"/>
      <c r="GT29" s="79"/>
      <c r="HD29" s="79"/>
      <c r="HN29" s="79"/>
      <c r="HX29" s="79"/>
      <c r="IH29" s="79"/>
      <c r="IR29" s="79"/>
      <c r="JB29" s="79"/>
      <c r="JL29" s="79"/>
      <c r="JV29" s="79"/>
      <c r="KF29" s="79"/>
    </row>
    <row r="30" spans="1:292" s="1" customFormat="1" ht="21" customHeight="1" x14ac:dyDescent="0.3">
      <c r="A30" s="198" t="str">
        <f ca="1">IF(ISBLANK('Data Summary'!A32),"",'Data Summary'!A32)</f>
        <v/>
      </c>
      <c r="B30" s="74"/>
      <c r="C30" s="10" t="str">
        <f>HLOOKUP(Introduction!$G$4,nametranslations,122,FALSE)</f>
        <v>Improved &amp; usable estimate used</v>
      </c>
      <c r="D30" s="29"/>
      <c r="E30" s="29"/>
      <c r="F30" s="29"/>
      <c r="G30" s="29"/>
      <c r="H30" s="29"/>
      <c r="I30" s="54"/>
      <c r="J30" s="9"/>
      <c r="K30" s="13"/>
      <c r="L30" s="74"/>
      <c r="M30" s="10" t="str">
        <f>HLOOKUP(Introduction!$G$4,nametranslations,122,FALSE)</f>
        <v>Improved &amp; usable estimate used</v>
      </c>
      <c r="N30" s="29"/>
      <c r="O30" s="29"/>
      <c r="P30" s="29"/>
      <c r="Q30" s="29"/>
      <c r="R30" s="29"/>
      <c r="S30" s="54"/>
      <c r="T30" s="9"/>
      <c r="U30" s="13"/>
      <c r="V30" s="74"/>
      <c r="W30" s="10" t="str">
        <f>HLOOKUP(Introduction!$G$4,nametranslations,122,FALSE)</f>
        <v>Improved &amp; usable estimate used</v>
      </c>
      <c r="X30" s="29" t="s">
        <v>151</v>
      </c>
      <c r="Y30" s="29"/>
      <c r="Z30" s="29"/>
      <c r="AA30" s="29"/>
      <c r="AB30" s="29"/>
      <c r="AC30" s="54"/>
      <c r="AD30" s="9"/>
      <c r="AE30" s="13"/>
      <c r="AF30" s="74"/>
      <c r="AG30" s="10" t="str">
        <f>HLOOKUP(Introduction!$G$4,nametranslations,122,FALSE)</f>
        <v>Improved &amp; usable estimate used</v>
      </c>
      <c r="AH30" s="29"/>
      <c r="AI30" s="29"/>
      <c r="AJ30" s="29"/>
      <c r="AK30" s="29"/>
      <c r="AL30" s="29"/>
      <c r="AM30" s="54"/>
      <c r="AN30" s="9"/>
      <c r="AO30" s="13"/>
      <c r="AP30" s="74"/>
      <c r="AQ30" s="10" t="str">
        <f>HLOOKUP(Introduction!$G$4,nametranslations,122,FALSE)</f>
        <v>Improved &amp; usable estimate used</v>
      </c>
      <c r="AR30" s="29"/>
      <c r="AS30" s="29"/>
      <c r="AT30" s="29"/>
      <c r="AU30" s="29"/>
      <c r="AV30" s="29"/>
      <c r="AW30" s="54"/>
      <c r="AX30" s="9"/>
      <c r="AY30" s="13"/>
      <c r="AZ30" s="74"/>
      <c r="BA30" s="10" t="str">
        <f>HLOOKUP(Introduction!$G$4,nametranslations,122,FALSE)</f>
        <v>Improved &amp; usable estimate used</v>
      </c>
      <c r="BB30" s="29"/>
      <c r="BC30" s="29"/>
      <c r="BD30" s="29"/>
      <c r="BE30" s="29"/>
      <c r="BF30" s="29"/>
      <c r="BG30" s="54"/>
      <c r="BH30" s="9"/>
      <c r="BI30" s="13"/>
      <c r="BJ30" s="74"/>
      <c r="BK30" s="10" t="str">
        <f>HLOOKUP(Introduction!$G$4,nametranslations,122,FALSE)</f>
        <v>Improved &amp; usable estimate used</v>
      </c>
      <c r="BL30" s="29"/>
      <c r="BM30" s="29"/>
      <c r="BN30" s="29"/>
      <c r="BO30" s="29"/>
      <c r="BP30" s="29"/>
      <c r="BQ30" s="54"/>
      <c r="BR30" s="9"/>
      <c r="BS30" s="13"/>
      <c r="BT30" s="74"/>
      <c r="BU30" s="10" t="str">
        <f>HLOOKUP(Introduction!$G$4,nametranslations,122,FALSE)</f>
        <v>Improved &amp; usable estimate used</v>
      </c>
      <c r="BV30" s="29"/>
      <c r="BW30" s="29"/>
      <c r="BX30" s="29" t="s">
        <v>147</v>
      </c>
      <c r="BY30" s="29"/>
      <c r="BZ30" s="29"/>
      <c r="CA30" s="54"/>
      <c r="CB30" s="9"/>
      <c r="CC30" s="13"/>
      <c r="CD30" s="74"/>
      <c r="CE30" s="10" t="str">
        <f>HLOOKUP(Introduction!$G$4,nametranslations,122,FALSE)</f>
        <v>Improved &amp; usable estimate used</v>
      </c>
      <c r="CF30" s="29"/>
      <c r="CG30" s="29"/>
      <c r="CH30" s="29"/>
      <c r="CI30" s="29"/>
      <c r="CJ30" s="29"/>
      <c r="CK30" s="54"/>
      <c r="CL30" s="9"/>
      <c r="CM30" s="13"/>
      <c r="CN30" s="74"/>
      <c r="CO30" s="10" t="str">
        <f>HLOOKUP(Introduction!$G$4,nametranslations,122,FALSE)</f>
        <v>Improved &amp; usable estimate used</v>
      </c>
      <c r="CP30" s="29"/>
      <c r="CQ30" s="29"/>
      <c r="CR30" s="29"/>
      <c r="CS30" s="29"/>
      <c r="CT30" s="29"/>
      <c r="CU30" s="54"/>
      <c r="CV30" s="9"/>
      <c r="CW30" s="13"/>
      <c r="CX30" s="74"/>
      <c r="CY30" s="10" t="str">
        <f>HLOOKUP(Introduction!$G$4,nametranslations,122,FALSE)</f>
        <v>Improved &amp; usable estimate used</v>
      </c>
      <c r="CZ30" s="29"/>
      <c r="DA30" s="29"/>
      <c r="DB30" s="29"/>
      <c r="DC30" s="29"/>
      <c r="DD30" s="29"/>
      <c r="DE30" s="54"/>
      <c r="DF30" s="9"/>
      <c r="DG30" s="13"/>
      <c r="DH30" s="74"/>
      <c r="DI30" s="10" t="str">
        <f>HLOOKUP(Introduction!$G$4,nametranslations,122,FALSE)</f>
        <v>Improved &amp; usable estimate used</v>
      </c>
      <c r="DJ30" s="29"/>
      <c r="DK30" s="29"/>
      <c r="DL30" s="29"/>
      <c r="DM30" s="29"/>
      <c r="DN30" s="29"/>
      <c r="DO30" s="54"/>
      <c r="DP30" s="9"/>
      <c r="DQ30" s="13"/>
      <c r="DR30" s="74"/>
      <c r="DS30" s="10" t="str">
        <f>HLOOKUP(Introduction!$G$4,nametranslations,122,FALSE)</f>
        <v>Improved &amp; usable estimate used</v>
      </c>
      <c r="DT30" s="29"/>
      <c r="DU30" s="29"/>
      <c r="DV30" s="29"/>
      <c r="DW30" s="29"/>
      <c r="DX30" s="29"/>
      <c r="DY30" s="54"/>
      <c r="DZ30" s="9"/>
      <c r="EA30" s="13"/>
      <c r="EB30" s="74"/>
      <c r="EC30" s="10" t="str">
        <f>HLOOKUP(Introduction!$G$4,nametranslations,122,FALSE)</f>
        <v>Improved &amp; usable estimate used</v>
      </c>
      <c r="ED30" s="29"/>
      <c r="EE30" s="29"/>
      <c r="EF30" s="29"/>
      <c r="EG30" s="29"/>
      <c r="EH30" s="29"/>
      <c r="EI30" s="54"/>
      <c r="EJ30" s="9"/>
      <c r="EK30" s="13"/>
      <c r="EL30" s="79"/>
      <c r="EV30" s="79"/>
      <c r="FF30" s="79"/>
      <c r="FP30" s="79"/>
      <c r="FZ30" s="79"/>
      <c r="GJ30" s="79"/>
      <c r="GT30" s="79"/>
      <c r="HD30" s="79"/>
      <c r="HN30" s="79"/>
      <c r="HX30" s="79"/>
      <c r="IH30" s="79"/>
      <c r="IR30" s="79"/>
      <c r="JB30" s="79"/>
      <c r="JL30" s="79"/>
      <c r="JV30" s="79"/>
      <c r="KF30" s="79"/>
    </row>
    <row r="31" spans="1:292" ht="21" customHeight="1" x14ac:dyDescent="0.3">
      <c r="A31" s="198" t="str">
        <f ca="1">IF(ISBLANK('Data Summary'!A33),"",'Data Summary'!A33)</f>
        <v/>
      </c>
      <c r="B31" s="74"/>
      <c r="C31" s="10" t="str">
        <f>HLOOKUP(Introduction!$G$4,nametranslations,123,FALSE)</f>
        <v>Improved &amp; single-sex estimate used</v>
      </c>
      <c r="D31" s="29"/>
      <c r="E31" s="29"/>
      <c r="F31" s="29"/>
      <c r="G31" s="29"/>
      <c r="H31" s="29"/>
      <c r="I31" s="54"/>
      <c r="J31" s="9"/>
      <c r="K31" s="13"/>
      <c r="L31" s="74"/>
      <c r="M31" s="10" t="str">
        <f>HLOOKUP(Introduction!$G$4,nametranslations,123,FALSE)</f>
        <v>Improved &amp; single-sex estimate used</v>
      </c>
      <c r="N31" s="29"/>
      <c r="O31" s="29"/>
      <c r="P31" s="29"/>
      <c r="Q31" s="29"/>
      <c r="R31" s="29"/>
      <c r="S31" s="54"/>
      <c r="T31" s="9"/>
      <c r="U31" s="13"/>
      <c r="V31" s="74"/>
      <c r="W31" s="10" t="str">
        <f>HLOOKUP(Introduction!$G$4,nametranslations,123,FALSE)</f>
        <v>Improved &amp; single-sex estimate used</v>
      </c>
      <c r="X31" s="29"/>
      <c r="Y31" s="29"/>
      <c r="Z31" s="29"/>
      <c r="AA31" s="29"/>
      <c r="AB31" s="29"/>
      <c r="AC31" s="54"/>
      <c r="AD31" s="9"/>
      <c r="AE31" s="13"/>
      <c r="AF31" s="74"/>
      <c r="AG31" s="10" t="str">
        <f>HLOOKUP(Introduction!$G$4,nametranslations,123,FALSE)</f>
        <v>Improved &amp; single-sex estimate used</v>
      </c>
      <c r="AH31" s="29"/>
      <c r="AI31" s="29"/>
      <c r="AJ31" s="29"/>
      <c r="AK31" s="29"/>
      <c r="AL31" s="29"/>
      <c r="AM31" s="54"/>
      <c r="AN31" s="9"/>
      <c r="AO31" s="13"/>
      <c r="AP31" s="74"/>
      <c r="AQ31" s="10" t="str">
        <f>HLOOKUP(Introduction!$G$4,nametranslations,123,FALSE)</f>
        <v>Improved &amp; single-sex estimate used</v>
      </c>
      <c r="AR31" s="29"/>
      <c r="AS31" s="29"/>
      <c r="AT31" s="29"/>
      <c r="AU31" s="29"/>
      <c r="AV31" s="29"/>
      <c r="AW31" s="54"/>
      <c r="AX31" s="9"/>
      <c r="AY31" s="13"/>
      <c r="AZ31" s="74"/>
      <c r="BA31" s="10" t="str">
        <f>HLOOKUP(Introduction!$G$4,nametranslations,123,FALSE)</f>
        <v>Improved &amp; single-sex estimate used</v>
      </c>
      <c r="BB31" s="29"/>
      <c r="BC31" s="29"/>
      <c r="BD31" s="29"/>
      <c r="BE31" s="29"/>
      <c r="BF31" s="29"/>
      <c r="BG31" s="54"/>
      <c r="BH31" s="9"/>
      <c r="BI31" s="13"/>
      <c r="BJ31" s="74"/>
      <c r="BK31" s="10" t="str">
        <f>HLOOKUP(Introduction!$G$4,nametranslations,123,FALSE)</f>
        <v>Improved &amp; single-sex estimate used</v>
      </c>
      <c r="BL31" s="29"/>
      <c r="BM31" s="29"/>
      <c r="BN31" s="29"/>
      <c r="BO31" s="29"/>
      <c r="BP31" s="29"/>
      <c r="BQ31" s="54"/>
      <c r="BR31" s="9"/>
      <c r="BS31" s="13"/>
      <c r="BT31" s="74"/>
      <c r="BU31" s="10" t="str">
        <f>HLOOKUP(Introduction!$G$4,nametranslations,123,FALSE)</f>
        <v>Improved &amp; single-sex estimate used</v>
      </c>
      <c r="BV31" s="29"/>
      <c r="BW31" s="29"/>
      <c r="BX31" s="29" t="s">
        <v>147</v>
      </c>
      <c r="BY31" s="29"/>
      <c r="BZ31" s="29"/>
      <c r="CA31" s="54"/>
      <c r="CB31" s="9"/>
      <c r="CC31" s="13"/>
      <c r="CD31" s="74"/>
      <c r="CE31" s="10" t="str">
        <f>HLOOKUP(Introduction!$G$4,nametranslations,123,FALSE)</f>
        <v>Improved &amp; single-sex estimate used</v>
      </c>
      <c r="CF31" s="29"/>
      <c r="CG31" s="29"/>
      <c r="CH31" s="29"/>
      <c r="CI31" s="29"/>
      <c r="CJ31" s="29"/>
      <c r="CK31" s="54"/>
      <c r="CL31" s="9"/>
      <c r="CM31" s="13"/>
      <c r="CN31" s="74"/>
      <c r="CO31" s="10" t="str">
        <f>HLOOKUP(Introduction!$G$4,nametranslations,123,FALSE)</f>
        <v>Improved &amp; single-sex estimate used</v>
      </c>
      <c r="CP31" s="29"/>
      <c r="CQ31" s="29"/>
      <c r="CR31" s="29"/>
      <c r="CS31" s="29"/>
      <c r="CT31" s="29"/>
      <c r="CU31" s="54"/>
      <c r="CV31" s="9"/>
      <c r="CW31" s="13"/>
      <c r="CX31" s="74"/>
      <c r="CY31" s="10" t="str">
        <f>HLOOKUP(Introduction!$G$4,nametranslations,123,FALSE)</f>
        <v>Improved &amp; single-sex estimate used</v>
      </c>
      <c r="CZ31" s="29"/>
      <c r="DA31" s="29"/>
      <c r="DB31" s="29"/>
      <c r="DC31" s="29"/>
      <c r="DD31" s="29"/>
      <c r="DE31" s="54"/>
      <c r="DF31" s="9"/>
      <c r="DG31" s="13"/>
      <c r="DH31" s="74"/>
      <c r="DI31" s="10" t="str">
        <f>HLOOKUP(Introduction!$G$4,nametranslations,123,FALSE)</f>
        <v>Improved &amp; single-sex estimate used</v>
      </c>
      <c r="DJ31" s="29"/>
      <c r="DK31" s="29"/>
      <c r="DL31" s="29"/>
      <c r="DM31" s="29"/>
      <c r="DN31" s="29"/>
      <c r="DO31" s="54"/>
      <c r="DP31" s="9"/>
      <c r="DQ31" s="13"/>
      <c r="DR31" s="74"/>
      <c r="DS31" s="10" t="str">
        <f>HLOOKUP(Introduction!$G$4,nametranslations,123,FALSE)</f>
        <v>Improved &amp; single-sex estimate used</v>
      </c>
      <c r="DT31" s="29"/>
      <c r="DU31" s="29"/>
      <c r="DV31" s="29"/>
      <c r="DW31" s="29"/>
      <c r="DX31" s="29"/>
      <c r="DY31" s="54"/>
      <c r="DZ31" s="9"/>
      <c r="EA31" s="13"/>
      <c r="EB31" s="74"/>
      <c r="EC31" s="10" t="str">
        <f>HLOOKUP(Introduction!$G$4,nametranslations,123,FALSE)</f>
        <v>Improved &amp; single-sex estimate used</v>
      </c>
      <c r="ED31" s="29"/>
      <c r="EE31" s="29"/>
      <c r="EF31" s="29"/>
      <c r="EG31" s="29"/>
      <c r="EH31" s="29"/>
      <c r="EI31" s="54"/>
      <c r="EJ31" s="9"/>
      <c r="EK31" s="13"/>
    </row>
    <row r="32" spans="1:292" ht="16.5" customHeight="1" x14ac:dyDescent="0.3">
      <c r="A32" s="198" t="str">
        <f ca="1">IF(ISBLANK('Data Summary'!A34),"",'Data Summary'!A34)</f>
        <v/>
      </c>
      <c r="B32" s="74"/>
      <c r="C32" s="10" t="str">
        <f>HLOOKUP(Introduction!$G$4,nametranslations,114,FALSE)</f>
        <v>Basic estimate used</v>
      </c>
      <c r="D32" s="29"/>
      <c r="E32" s="29"/>
      <c r="F32" s="29"/>
      <c r="G32" s="29"/>
      <c r="H32" s="29"/>
      <c r="I32" s="54"/>
      <c r="J32" s="9"/>
      <c r="K32" s="13"/>
      <c r="L32" s="74"/>
      <c r="M32" s="10" t="str">
        <f>HLOOKUP(Introduction!$G$4,nametranslations,114,FALSE)</f>
        <v>Basic estimate used</v>
      </c>
      <c r="N32" s="29"/>
      <c r="O32" s="29"/>
      <c r="P32" s="29"/>
      <c r="Q32" s="29"/>
      <c r="R32" s="29"/>
      <c r="S32" s="54"/>
      <c r="T32" s="9"/>
      <c r="U32" s="13"/>
      <c r="V32" s="74"/>
      <c r="W32" s="10" t="str">
        <f>HLOOKUP(Introduction!$G$4,nametranslations,114,FALSE)</f>
        <v>Basic estimate used</v>
      </c>
      <c r="X32" s="29" t="s">
        <v>151</v>
      </c>
      <c r="Y32" s="29"/>
      <c r="Z32" s="29"/>
      <c r="AA32" s="29"/>
      <c r="AB32" s="29"/>
      <c r="AC32" s="54"/>
      <c r="AD32" s="9"/>
      <c r="AE32" s="13"/>
      <c r="AF32" s="74"/>
      <c r="AG32" s="10" t="str">
        <f>HLOOKUP(Introduction!$G$4,nametranslations,114,FALSE)</f>
        <v>Basic estimate used</v>
      </c>
      <c r="AH32" s="29" t="s">
        <v>147</v>
      </c>
      <c r="AI32" s="29"/>
      <c r="AJ32" s="29"/>
      <c r="AK32" s="29"/>
      <c r="AL32" s="29"/>
      <c r="AM32" s="54"/>
      <c r="AN32" s="9"/>
      <c r="AO32" s="13"/>
      <c r="AP32" s="74"/>
      <c r="AQ32" s="10" t="str">
        <f>HLOOKUP(Introduction!$G$4,nametranslations,114,FALSE)</f>
        <v>Basic estimate used</v>
      </c>
      <c r="AR32" s="29"/>
      <c r="AS32" s="29"/>
      <c r="AT32" s="29"/>
      <c r="AU32" s="29"/>
      <c r="AV32" s="29"/>
      <c r="AW32" s="54"/>
      <c r="AX32" s="9"/>
      <c r="AY32" s="13"/>
      <c r="AZ32" s="74"/>
      <c r="BA32" s="10" t="str">
        <f>HLOOKUP(Introduction!$G$4,nametranslations,114,FALSE)</f>
        <v>Basic estimate used</v>
      </c>
      <c r="BB32" s="29"/>
      <c r="BC32" s="29"/>
      <c r="BD32" s="29"/>
      <c r="BE32" s="29"/>
      <c r="BF32" s="29"/>
      <c r="BG32" s="54"/>
      <c r="BH32" s="9"/>
      <c r="BI32" s="13"/>
      <c r="BJ32" s="74"/>
      <c r="BK32" s="10" t="str">
        <f>HLOOKUP(Introduction!$G$4,nametranslations,114,FALSE)</f>
        <v>Basic estimate used</v>
      </c>
      <c r="BL32" s="29"/>
      <c r="BM32" s="29"/>
      <c r="BN32" s="29"/>
      <c r="BO32" s="29"/>
      <c r="BP32" s="29"/>
      <c r="BQ32" s="54"/>
      <c r="BR32" s="9"/>
      <c r="BS32" s="13"/>
      <c r="BT32" s="74"/>
      <c r="BU32" s="10" t="str">
        <f>HLOOKUP(Introduction!$G$4,nametranslations,114,FALSE)</f>
        <v>Basic estimate used</v>
      </c>
      <c r="BV32" s="29"/>
      <c r="BW32" s="29"/>
      <c r="BX32" s="29" t="s">
        <v>147</v>
      </c>
      <c r="BY32" s="29"/>
      <c r="BZ32" s="29"/>
      <c r="CA32" s="54"/>
      <c r="CB32" s="9"/>
      <c r="CC32" s="13"/>
      <c r="CD32" s="74"/>
      <c r="CE32" s="10" t="str">
        <f>HLOOKUP(Introduction!$G$4,nametranslations,114,FALSE)</f>
        <v>Basic estimate used</v>
      </c>
      <c r="CF32" s="29"/>
      <c r="CG32" s="29"/>
      <c r="CH32" s="29"/>
      <c r="CI32" s="29"/>
      <c r="CJ32" s="29"/>
      <c r="CK32" s="54"/>
      <c r="CL32" s="9"/>
      <c r="CM32" s="13"/>
      <c r="CN32" s="74"/>
      <c r="CO32" s="10" t="str">
        <f>HLOOKUP(Introduction!$G$4,nametranslations,114,FALSE)</f>
        <v>Basic estimate used</v>
      </c>
      <c r="CP32" s="29"/>
      <c r="CQ32" s="29"/>
      <c r="CR32" s="29"/>
      <c r="CS32" s="29"/>
      <c r="CT32" s="29"/>
      <c r="CU32" s="54"/>
      <c r="CV32" s="9"/>
      <c r="CW32" s="13"/>
      <c r="CX32" s="74"/>
      <c r="CY32" s="10" t="str">
        <f>HLOOKUP(Introduction!$G$4,nametranslations,114,FALSE)</f>
        <v>Basic estimate used</v>
      </c>
      <c r="CZ32" s="29"/>
      <c r="DA32" s="29"/>
      <c r="DB32" s="29"/>
      <c r="DC32" s="29"/>
      <c r="DD32" s="29"/>
      <c r="DE32" s="54"/>
      <c r="DF32" s="9"/>
      <c r="DG32" s="13"/>
      <c r="DH32" s="74"/>
      <c r="DI32" s="10" t="str">
        <f>HLOOKUP(Introduction!$G$4,nametranslations,114,FALSE)</f>
        <v>Basic estimate used</v>
      </c>
      <c r="DJ32" s="29"/>
      <c r="DK32" s="29"/>
      <c r="DL32" s="29"/>
      <c r="DM32" s="29"/>
      <c r="DN32" s="29"/>
      <c r="DO32" s="54"/>
      <c r="DP32" s="9"/>
      <c r="DQ32" s="13"/>
      <c r="DR32" s="74"/>
      <c r="DS32" s="10" t="str">
        <f>HLOOKUP(Introduction!$G$4,nametranslations,114,FALSE)</f>
        <v>Basic estimate used</v>
      </c>
      <c r="DT32" s="29"/>
      <c r="DU32" s="29"/>
      <c r="DV32" s="29"/>
      <c r="DW32" s="29"/>
      <c r="DX32" s="29"/>
      <c r="DY32" s="54"/>
      <c r="DZ32" s="9"/>
      <c r="EA32" s="13"/>
      <c r="EB32" s="74"/>
      <c r="EC32" s="10" t="str">
        <f>HLOOKUP(Introduction!$G$4,nametranslations,114,FALSE)</f>
        <v>Basic estimate used</v>
      </c>
      <c r="ED32" s="29"/>
      <c r="EE32" s="29"/>
      <c r="EF32" s="29"/>
      <c r="EG32" s="29"/>
      <c r="EH32" s="29"/>
      <c r="EI32" s="54"/>
      <c r="EJ32" s="9"/>
      <c r="EK32" s="13"/>
    </row>
    <row r="33" spans="1:141" ht="16.5" customHeight="1" x14ac:dyDescent="0.3">
      <c r="A33" s="198" t="str">
        <f ca="1">IF(ISBLANK('Data Summary'!A35),"",'Data Summary'!A35)</f>
        <v/>
      </c>
      <c r="B33" s="75"/>
      <c r="C33" s="10" t="str">
        <f>HLOOKUP(Introduction!$G$4,nametranslations,115,FALSE)</f>
        <v>Number of schools total</v>
      </c>
      <c r="D33" s="37"/>
      <c r="E33" s="37"/>
      <c r="F33" s="37"/>
      <c r="G33" s="38"/>
      <c r="H33" s="39"/>
      <c r="I33" s="40"/>
      <c r="J33" s="9"/>
      <c r="K33" s="13"/>
      <c r="L33" s="75"/>
      <c r="M33" s="10" t="str">
        <f>HLOOKUP(Introduction!$G$4,nametranslations,115,FALSE)</f>
        <v>Number of schools total</v>
      </c>
      <c r="N33" s="37"/>
      <c r="O33" s="37"/>
      <c r="P33" s="37"/>
      <c r="Q33" s="38"/>
      <c r="R33" s="39"/>
      <c r="S33" s="40"/>
      <c r="T33" s="9"/>
      <c r="U33" s="13"/>
      <c r="V33" s="75"/>
      <c r="W33" s="10" t="str">
        <f>HLOOKUP(Introduction!$G$4,nametranslations,115,FALSE)</f>
        <v>Number of schools total</v>
      </c>
      <c r="X33" s="37"/>
      <c r="Y33" s="8"/>
      <c r="Z33" s="8"/>
      <c r="AA33" s="38"/>
      <c r="AB33" s="39"/>
      <c r="AC33" s="40"/>
      <c r="AD33" s="9"/>
      <c r="AE33" s="13"/>
      <c r="AF33" s="75"/>
      <c r="AG33" s="10" t="str">
        <f>HLOOKUP(Introduction!$G$4,nametranslations,115,FALSE)</f>
        <v>Number of schools total</v>
      </c>
      <c r="AH33" s="37"/>
      <c r="AI33" s="8"/>
      <c r="AJ33" s="8"/>
      <c r="AK33" s="38"/>
      <c r="AL33" s="39"/>
      <c r="AM33" s="40"/>
      <c r="AN33" s="9"/>
      <c r="AO33" s="13"/>
      <c r="AP33" s="75"/>
      <c r="AQ33" s="10" t="str">
        <f>HLOOKUP(Introduction!$G$4,nametranslations,115,FALSE)</f>
        <v>Number of schools total</v>
      </c>
      <c r="AR33" s="37"/>
      <c r="AS33" s="8"/>
      <c r="AT33" s="8"/>
      <c r="AU33" s="38"/>
      <c r="AV33" s="39"/>
      <c r="AW33" s="40"/>
      <c r="AX33" s="9"/>
      <c r="AY33" s="13"/>
      <c r="AZ33" s="75"/>
      <c r="BA33" s="10" t="str">
        <f>HLOOKUP(Introduction!$G$4,nametranslations,115,FALSE)</f>
        <v>Number of schools total</v>
      </c>
      <c r="BB33" s="37"/>
      <c r="BC33" s="8"/>
      <c r="BD33" s="8"/>
      <c r="BE33" s="38"/>
      <c r="BF33" s="39"/>
      <c r="BG33" s="40"/>
      <c r="BH33" s="9"/>
      <c r="BI33" s="13"/>
      <c r="BJ33" s="75"/>
      <c r="BK33" s="10" t="str">
        <f>HLOOKUP(Introduction!$G$4,nametranslations,115,FALSE)</f>
        <v>Number of schools total</v>
      </c>
      <c r="BL33" s="37"/>
      <c r="BM33" s="8"/>
      <c r="BN33" s="8"/>
      <c r="BO33" s="38"/>
      <c r="BP33" s="39"/>
      <c r="BQ33" s="40"/>
      <c r="BR33" s="9"/>
      <c r="BS33" s="13"/>
      <c r="BT33" s="75"/>
      <c r="BU33" s="10" t="str">
        <f>HLOOKUP(Introduction!$G$4,nametranslations,115,FALSE)</f>
        <v>Number of schools total</v>
      </c>
      <c r="BV33" s="120"/>
      <c r="BW33" s="128"/>
      <c r="BX33" s="128"/>
      <c r="BY33" s="121"/>
      <c r="BZ33" s="122"/>
      <c r="CA33" s="40"/>
      <c r="CB33" s="9"/>
      <c r="CC33" s="13"/>
      <c r="CD33" s="75"/>
      <c r="CE33" s="10" t="str">
        <f>HLOOKUP(Introduction!$G$4,nametranslations,115,FALSE)</f>
        <v>Number of schools total</v>
      </c>
      <c r="CF33" s="37"/>
      <c r="CG33" s="8"/>
      <c r="CH33" s="8"/>
      <c r="CI33" s="38"/>
      <c r="CJ33" s="39"/>
      <c r="CK33" s="40"/>
      <c r="CL33" s="9"/>
      <c r="CM33" s="13"/>
      <c r="CN33" s="75"/>
      <c r="CO33" s="10" t="str">
        <f>HLOOKUP(Introduction!$G$4,nametranslations,115,FALSE)</f>
        <v>Number of schools total</v>
      </c>
      <c r="CP33" s="37"/>
      <c r="CQ33" s="8"/>
      <c r="CR33" s="8"/>
      <c r="CS33" s="38"/>
      <c r="CT33" s="39"/>
      <c r="CU33" s="40"/>
      <c r="CV33" s="9"/>
      <c r="CW33" s="13"/>
      <c r="CX33" s="75"/>
      <c r="CY33" s="10" t="str">
        <f>HLOOKUP(Introduction!$G$4,nametranslations,115,FALSE)</f>
        <v>Number of schools total</v>
      </c>
      <c r="CZ33" s="37"/>
      <c r="DA33" s="8"/>
      <c r="DB33" s="8"/>
      <c r="DC33" s="38"/>
      <c r="DD33" s="39"/>
      <c r="DE33" s="40"/>
      <c r="DF33" s="9"/>
      <c r="DG33" s="13"/>
      <c r="DH33" s="75"/>
      <c r="DI33" s="10" t="str">
        <f>HLOOKUP(Introduction!$G$4,nametranslations,115,FALSE)</f>
        <v>Number of schools total</v>
      </c>
      <c r="DJ33" s="37"/>
      <c r="DK33" s="8"/>
      <c r="DL33" s="8"/>
      <c r="DM33" s="38"/>
      <c r="DN33" s="39"/>
      <c r="DO33" s="40"/>
      <c r="DP33" s="9"/>
      <c r="DQ33" s="13"/>
      <c r="DR33" s="75"/>
      <c r="DS33" s="10" t="str">
        <f>HLOOKUP(Introduction!$G$4,nametranslations,115,FALSE)</f>
        <v>Number of schools total</v>
      </c>
      <c r="DT33" s="37"/>
      <c r="DU33" s="8"/>
      <c r="DV33" s="8"/>
      <c r="DW33" s="38"/>
      <c r="DX33" s="39"/>
      <c r="DY33" s="40"/>
      <c r="DZ33" s="9"/>
      <c r="EA33" s="13"/>
      <c r="EB33" s="75"/>
      <c r="EC33" s="10" t="str">
        <f>HLOOKUP(Introduction!$G$4,nametranslations,115,FALSE)</f>
        <v>Number of schools total</v>
      </c>
      <c r="ED33" s="37"/>
      <c r="EE33" s="8"/>
      <c r="EF33" s="8"/>
      <c r="EG33" s="38"/>
      <c r="EH33" s="39"/>
      <c r="EI33" s="40"/>
      <c r="EJ33" s="9"/>
      <c r="EK33" s="13"/>
    </row>
    <row r="34" spans="1:141" ht="16.5" customHeight="1" thickBot="1" x14ac:dyDescent="0.35">
      <c r="A34" s="198" t="str">
        <f ca="1">IF(ISBLANK('Data Summary'!A36),"",'Data Summary'!A36)</f>
        <v/>
      </c>
      <c r="B34" s="76"/>
      <c r="C34" s="25" t="str">
        <f>HLOOKUP(Introduction!$G$4,nametranslations,116,FALSE)</f>
        <v>Number surveyed</v>
      </c>
      <c r="D34" s="42"/>
      <c r="E34" s="42"/>
      <c r="F34" s="42"/>
      <c r="G34" s="42"/>
      <c r="H34" s="42"/>
      <c r="I34" s="43"/>
      <c r="J34" s="22"/>
      <c r="K34" s="15"/>
      <c r="L34" s="76"/>
      <c r="M34" s="25" t="str">
        <f>HLOOKUP(Introduction!$G$4,nametranslations,116,FALSE)</f>
        <v>Number surveyed</v>
      </c>
      <c r="N34" s="42"/>
      <c r="O34" s="42"/>
      <c r="P34" s="42"/>
      <c r="Q34" s="42"/>
      <c r="R34" s="42"/>
      <c r="S34" s="43"/>
      <c r="T34" s="22"/>
      <c r="U34" s="15"/>
      <c r="V34" s="76"/>
      <c r="W34" s="25" t="str">
        <f>HLOOKUP(Introduction!$G$4,nametranslations,116,FALSE)</f>
        <v>Number surveyed</v>
      </c>
      <c r="X34" s="42"/>
      <c r="Y34" s="47"/>
      <c r="Z34" s="47"/>
      <c r="AA34" s="48"/>
      <c r="AB34" s="47"/>
      <c r="AC34" s="49"/>
      <c r="AD34" s="22"/>
      <c r="AE34" s="15"/>
      <c r="AF34" s="76"/>
      <c r="AG34" s="25" t="str">
        <f>HLOOKUP(Introduction!$G$4,nametranslations,116,FALSE)</f>
        <v>Number surveyed</v>
      </c>
      <c r="AH34" s="42">
        <v>9674</v>
      </c>
      <c r="AI34" s="42"/>
      <c r="AJ34" s="42"/>
      <c r="AK34" s="42"/>
      <c r="AL34" s="42">
        <v>8823</v>
      </c>
      <c r="AM34" s="43">
        <v>851</v>
      </c>
      <c r="AN34" s="22"/>
      <c r="AO34" s="15"/>
      <c r="AP34" s="76"/>
      <c r="AQ34" s="25" t="str">
        <f>HLOOKUP(Introduction!$G$4,nametranslations,116,FALSE)</f>
        <v>Number surveyed</v>
      </c>
      <c r="AR34" s="42"/>
      <c r="AS34" s="42"/>
      <c r="AT34" s="42"/>
      <c r="AU34" s="42"/>
      <c r="AV34" s="42"/>
      <c r="AW34" s="43"/>
      <c r="AX34" s="22"/>
      <c r="AY34" s="15"/>
      <c r="AZ34" s="76"/>
      <c r="BA34" s="25" t="str">
        <f>HLOOKUP(Introduction!$G$4,nametranslations,116,FALSE)</f>
        <v>Number surveyed</v>
      </c>
      <c r="BB34" s="42"/>
      <c r="BC34" s="42"/>
      <c r="BD34" s="42"/>
      <c r="BE34" s="42"/>
      <c r="BF34" s="42"/>
      <c r="BG34" s="43"/>
      <c r="BH34" s="22"/>
      <c r="BI34" s="15"/>
      <c r="BJ34" s="76"/>
      <c r="BK34" s="25" t="str">
        <f>HLOOKUP(Introduction!$G$4,nametranslations,116,FALSE)</f>
        <v>Number surveyed</v>
      </c>
      <c r="BL34" s="42"/>
      <c r="BM34" s="42"/>
      <c r="BN34" s="42"/>
      <c r="BO34" s="42"/>
      <c r="BP34" s="42"/>
      <c r="BQ34" s="43"/>
      <c r="BR34" s="22"/>
      <c r="BS34" s="15"/>
      <c r="BT34" s="76"/>
      <c r="BU34" s="25" t="str">
        <f>HLOOKUP(Introduction!$G$4,nametranslations,116,FALSE)</f>
        <v>Number surveyed</v>
      </c>
      <c r="BV34" s="42"/>
      <c r="BW34" s="47"/>
      <c r="BX34" s="47">
        <v>100</v>
      </c>
      <c r="BY34" s="42"/>
      <c r="BZ34" s="42"/>
      <c r="CA34" s="43"/>
      <c r="CB34" s="22"/>
      <c r="CC34" s="15"/>
      <c r="CD34" s="76"/>
      <c r="CE34" s="25" t="str">
        <f>HLOOKUP(Introduction!$G$4,nametranslations,116,FALSE)</f>
        <v>Number surveyed</v>
      </c>
      <c r="CF34" s="42"/>
      <c r="CG34" s="42"/>
      <c r="CH34" s="42"/>
      <c r="CI34" s="42"/>
      <c r="CJ34" s="42"/>
      <c r="CK34" s="43"/>
      <c r="CL34" s="22"/>
      <c r="CM34" s="15"/>
      <c r="CN34" s="76"/>
      <c r="CO34" s="25" t="str">
        <f>HLOOKUP(Introduction!$G$4,nametranslations,116,FALSE)</f>
        <v>Number surveyed</v>
      </c>
      <c r="CP34" s="42"/>
      <c r="CQ34" s="42"/>
      <c r="CR34" s="42"/>
      <c r="CS34" s="42"/>
      <c r="CT34" s="42"/>
      <c r="CU34" s="43"/>
      <c r="CV34" s="22"/>
      <c r="CW34" s="15"/>
      <c r="CX34" s="76"/>
      <c r="CY34" s="25" t="str">
        <f>HLOOKUP(Introduction!$G$4,nametranslations,116,FALSE)</f>
        <v>Number surveyed</v>
      </c>
      <c r="CZ34" s="42"/>
      <c r="DA34" s="42"/>
      <c r="DB34" s="42"/>
      <c r="DC34" s="42"/>
      <c r="DD34" s="42"/>
      <c r="DE34" s="43"/>
      <c r="DF34" s="22"/>
      <c r="DG34" s="15"/>
      <c r="DH34" s="76"/>
      <c r="DI34" s="25" t="str">
        <f>HLOOKUP(Introduction!$G$4,nametranslations,116,FALSE)</f>
        <v>Number surveyed</v>
      </c>
      <c r="DJ34" s="42"/>
      <c r="DK34" s="42"/>
      <c r="DL34" s="42"/>
      <c r="DM34" s="42"/>
      <c r="DN34" s="42"/>
      <c r="DO34" s="43"/>
      <c r="DP34" s="22"/>
      <c r="DQ34" s="15"/>
      <c r="DR34" s="76"/>
      <c r="DS34" s="25" t="str">
        <f>HLOOKUP(Introduction!$G$4,nametranslations,116,FALSE)</f>
        <v>Number surveyed</v>
      </c>
      <c r="DT34" s="42"/>
      <c r="DU34" s="42"/>
      <c r="DV34" s="42"/>
      <c r="DW34" s="42"/>
      <c r="DX34" s="42"/>
      <c r="DY34" s="43"/>
      <c r="DZ34" s="22"/>
      <c r="EA34" s="15"/>
      <c r="EB34" s="76"/>
      <c r="EC34" s="25" t="str">
        <f>HLOOKUP(Introduction!$G$4,nametranslations,116,FALSE)</f>
        <v>Number surveyed</v>
      </c>
      <c r="ED34" s="42">
        <v>10883</v>
      </c>
      <c r="EE34" s="42"/>
      <c r="EF34" s="42"/>
      <c r="EG34" s="42"/>
      <c r="EH34" s="42"/>
      <c r="EI34" s="43"/>
      <c r="EJ34" s="22"/>
      <c r="EK34" s="15"/>
    </row>
    <row r="35" spans="1:141" x14ac:dyDescent="0.3">
      <c r="A35" s="198" t="str">
        <f ca="1">IF(ISBLANK('Data Summary'!A37),"",'Data Summary'!A37)</f>
        <v/>
      </c>
    </row>
    <row r="36" spans="1:141" x14ac:dyDescent="0.3">
      <c r="A36" s="198" t="str">
        <f ca="1">IF(ISBLANK('Data Summary'!A38),"",'Data Summary'!A38)</f>
        <v/>
      </c>
    </row>
    <row r="37" spans="1:141" x14ac:dyDescent="0.3">
      <c r="A37" s="198" t="str">
        <f ca="1">IF(ISBLANK('Data Summary'!A39),"",'Data Summary'!A39)</f>
        <v/>
      </c>
    </row>
    <row r="38" spans="1:141" x14ac:dyDescent="0.3">
      <c r="A38" s="198" t="str">
        <f ca="1">IF(ISBLANK('Data Summary'!A40),"",'Data Summary'!A40)</f>
        <v/>
      </c>
    </row>
    <row r="39" spans="1:141" x14ac:dyDescent="0.3">
      <c r="A39" s="198" t="str">
        <f ca="1">IF(ISBLANK('Data Summary'!A41),"",'Data Summary'!A41)</f>
        <v/>
      </c>
    </row>
    <row r="40" spans="1:141" x14ac:dyDescent="0.3">
      <c r="A40" s="198" t="str">
        <f ca="1">IF(ISBLANK('Data Summary'!A42),"",'Data Summary'!A42)</f>
        <v/>
      </c>
    </row>
    <row r="41" spans="1:141" x14ac:dyDescent="0.3">
      <c r="A41" s="198" t="str">
        <f ca="1">IF(ISBLANK('Data Summary'!A43),"",'Data Summary'!A43)</f>
        <v/>
      </c>
    </row>
    <row r="42" spans="1:141" x14ac:dyDescent="0.3">
      <c r="A42" s="198" t="str">
        <f ca="1">IF(ISBLANK('Data Summary'!A44),"",'Data Summary'!A44)</f>
        <v/>
      </c>
    </row>
    <row r="43" spans="1:141" x14ac:dyDescent="0.3">
      <c r="A43" s="198" t="str">
        <f ca="1">IF(ISBLANK('Data Summary'!A45),"",'Data Summary'!A45)</f>
        <v/>
      </c>
    </row>
    <row r="44" spans="1:141" x14ac:dyDescent="0.3">
      <c r="A44" s="198" t="str">
        <f ca="1">IF(ISBLANK('Data Summary'!A46),"",'Data Summary'!A46)</f>
        <v/>
      </c>
    </row>
    <row r="45" spans="1:141" x14ac:dyDescent="0.3">
      <c r="A45" s="198" t="str">
        <f ca="1">IF(ISBLANK('Data Summary'!A47),"",'Data Summary'!A47)</f>
        <v/>
      </c>
    </row>
    <row r="46" spans="1:141" x14ac:dyDescent="0.3">
      <c r="A46" s="198" t="str">
        <f ca="1">IF(ISBLANK('Data Summary'!A48),"",'Data Summary'!A48)</f>
        <v/>
      </c>
    </row>
    <row r="47" spans="1:141" x14ac:dyDescent="0.3">
      <c r="A47" s="198" t="str">
        <f ca="1">IF(ISBLANK('Data Summary'!A49),"",'Data Summary'!A49)</f>
        <v/>
      </c>
    </row>
    <row r="48" spans="1:141" x14ac:dyDescent="0.3">
      <c r="A48" s="198" t="str">
        <f ca="1">IF(ISBLANK('Data Summary'!A50),"",'Data Summary'!A50)</f>
        <v/>
      </c>
    </row>
    <row r="49" spans="1:1" x14ac:dyDescent="0.3">
      <c r="A49" s="198" t="str">
        <f ca="1">IF(ISBLANK('Data Summary'!A51),"",'Data Summary'!A51)</f>
        <v/>
      </c>
    </row>
    <row r="50" spans="1:1" x14ac:dyDescent="0.3">
      <c r="A50" s="198" t="str">
        <f ca="1">IF(ISBLANK('Data Summary'!A52),"",'Data Summary'!A52)</f>
        <v/>
      </c>
    </row>
    <row r="51" spans="1:1" x14ac:dyDescent="0.3">
      <c r="A51" s="198" t="str">
        <f ca="1">IF(ISBLANK('Data Summary'!A53),"",'Data Summary'!A53)</f>
        <v/>
      </c>
    </row>
    <row r="52" spans="1:1" x14ac:dyDescent="0.3">
      <c r="A52" s="198" t="str">
        <f ca="1">IF(ISBLANK('Data Summary'!A54),"",'Data Summary'!A54)</f>
        <v/>
      </c>
    </row>
    <row r="53" spans="1:1" x14ac:dyDescent="0.3">
      <c r="A53" s="198" t="str">
        <f ca="1">IF(ISBLANK('Data Summary'!A55),"",'Data Summary'!A55)</f>
        <v/>
      </c>
    </row>
    <row r="54" spans="1:1" x14ac:dyDescent="0.3">
      <c r="A54" s="198" t="str">
        <f ca="1">IF(ISBLANK('Data Summary'!A56),"",'Data Summary'!A56)</f>
        <v/>
      </c>
    </row>
    <row r="55" spans="1:1" x14ac:dyDescent="0.3">
      <c r="A55" s="198" t="str">
        <f ca="1">IF(ISBLANK('Data Summary'!A57),"",'Data Summary'!A57)</f>
        <v/>
      </c>
    </row>
    <row r="56" spans="1:1" x14ac:dyDescent="0.3">
      <c r="A56" s="198" t="str">
        <f ca="1">IF(ISBLANK('Data Summary'!A58),"",'Data Summary'!A58)</f>
        <v/>
      </c>
    </row>
    <row r="57" spans="1:1" x14ac:dyDescent="0.3">
      <c r="A57" s="198" t="str">
        <f ca="1">IF(ISBLANK('Data Summary'!A59),"",'Data Summary'!A59)</f>
        <v/>
      </c>
    </row>
    <row r="58" spans="1:1" x14ac:dyDescent="0.3">
      <c r="A58" s="198" t="str">
        <f ca="1">IF(ISBLANK('Data Summary'!A60),"",'Data Summary'!A60)</f>
        <v/>
      </c>
    </row>
    <row r="59" spans="1:1" x14ac:dyDescent="0.3">
      <c r="A59" s="198" t="str">
        <f ca="1">IF(ISBLANK('Data Summary'!A61),"",'Data Summary'!A61)</f>
        <v/>
      </c>
    </row>
    <row r="60" spans="1:1" x14ac:dyDescent="0.3">
      <c r="A60" s="198" t="str">
        <f ca="1">IF(ISBLANK('Data Summary'!A62),"",'Data Summary'!A62)</f>
        <v/>
      </c>
    </row>
    <row r="61" spans="1:1" x14ac:dyDescent="0.3">
      <c r="A61" s="198" t="str">
        <f ca="1">IF(ISBLANK('Data Summary'!A63),"",'Data Summary'!A63)</f>
        <v/>
      </c>
    </row>
    <row r="62" spans="1:1" x14ac:dyDescent="0.3">
      <c r="A62" s="198" t="str">
        <f ca="1">IF(ISBLANK('Data Summary'!A64),"",'Data Summary'!A64)</f>
        <v/>
      </c>
    </row>
    <row r="63" spans="1:1" x14ac:dyDescent="0.3">
      <c r="A63" s="198" t="str">
        <f ca="1">IF(ISBLANK('Data Summary'!A65),"",'Data Summary'!A65)</f>
        <v/>
      </c>
    </row>
    <row r="64" spans="1:1" x14ac:dyDescent="0.3">
      <c r="A64" s="198" t="str">
        <f ca="1">IF(ISBLANK('Data Summary'!A66),"",'Data Summary'!A66)</f>
        <v/>
      </c>
    </row>
    <row r="65" spans="1:1" x14ac:dyDescent="0.3">
      <c r="A65" s="198" t="str">
        <f ca="1">IF(ISBLANK('Data Summary'!A67),"",'Data Summary'!A67)</f>
        <v/>
      </c>
    </row>
    <row r="66" spans="1:1" x14ac:dyDescent="0.3">
      <c r="A66" s="198" t="str">
        <f ca="1">IF(ISBLANK('Data Summary'!A68),"",'Data Summary'!A68)</f>
        <v/>
      </c>
    </row>
    <row r="67" spans="1:1" x14ac:dyDescent="0.3">
      <c r="A67" s="198" t="str">
        <f ca="1">IF(ISBLANK('Data Summary'!A69),"",'Data Summary'!A69)</f>
        <v/>
      </c>
    </row>
    <row r="68" spans="1:1" x14ac:dyDescent="0.3">
      <c r="A68" s="198" t="str">
        <f ca="1">IF(ISBLANK('Data Summary'!A70),"",'Data Summary'!A70)</f>
        <v/>
      </c>
    </row>
    <row r="69" spans="1:1" x14ac:dyDescent="0.3">
      <c r="A69" s="198" t="str">
        <f ca="1">IF(ISBLANK('Data Summary'!A71),"",'Data Summary'!A71)</f>
        <v/>
      </c>
    </row>
    <row r="70" spans="1:1" x14ac:dyDescent="0.3">
      <c r="A70" s="198" t="str">
        <f ca="1">IF(ISBLANK('Data Summary'!A72),"",'Data Summary'!A72)</f>
        <v/>
      </c>
    </row>
    <row r="71" spans="1:1" x14ac:dyDescent="0.3">
      <c r="A71" s="198" t="str">
        <f ca="1">IF(ISBLANK('Data Summary'!A73),"",'Data Summary'!A73)</f>
        <v/>
      </c>
    </row>
    <row r="72" spans="1:1" x14ac:dyDescent="0.3">
      <c r="A72" s="198" t="str">
        <f ca="1">IF(ISBLANK('Data Summary'!A74),"",'Data Summary'!A74)</f>
        <v/>
      </c>
    </row>
    <row r="73" spans="1:1" x14ac:dyDescent="0.3">
      <c r="A73" s="198" t="str">
        <f ca="1">IF(ISBLANK('Data Summary'!A75),"",'Data Summary'!A75)</f>
        <v/>
      </c>
    </row>
    <row r="74" spans="1:1" x14ac:dyDescent="0.3">
      <c r="A74" s="198" t="str">
        <f ca="1">IF(ISBLANK('Data Summary'!A76),"",'Data Summary'!A76)</f>
        <v/>
      </c>
    </row>
    <row r="75" spans="1:1" x14ac:dyDescent="0.3">
      <c r="A75" s="198" t="str">
        <f ca="1">IF(ISBLANK('Data Summary'!A77),"",'Data Summary'!A77)</f>
        <v/>
      </c>
    </row>
    <row r="76" spans="1:1" x14ac:dyDescent="0.3">
      <c r="A76" s="198" t="str">
        <f ca="1">IF(ISBLANK('Data Summary'!A78),"",'Data Summary'!A78)</f>
        <v/>
      </c>
    </row>
    <row r="77" spans="1:1" x14ac:dyDescent="0.3">
      <c r="A77" s="198" t="str">
        <f ca="1">IF(ISBLANK('Data Summary'!A79),"",'Data Summary'!A79)</f>
        <v/>
      </c>
    </row>
    <row r="78" spans="1:1" x14ac:dyDescent="0.3">
      <c r="A78" s="198" t="str">
        <f ca="1">IF(ISBLANK('Data Summary'!A80),"",'Data Summary'!A80)</f>
        <v/>
      </c>
    </row>
    <row r="79" spans="1:1" x14ac:dyDescent="0.3">
      <c r="A79" s="198" t="str">
        <f ca="1">IF(ISBLANK('Data Summary'!A81),"",'Data Summary'!A81)</f>
        <v/>
      </c>
    </row>
    <row r="80" spans="1:1" x14ac:dyDescent="0.3">
      <c r="A80" s="198" t="str">
        <f ca="1">IF(ISBLANK('Data Summary'!A82),"",'Data Summary'!A82)</f>
        <v/>
      </c>
    </row>
    <row r="81" spans="1:1" x14ac:dyDescent="0.3">
      <c r="A81" s="198" t="str">
        <f ca="1">IF(ISBLANK('Data Summary'!A83),"",'Data Summary'!A83)</f>
        <v/>
      </c>
    </row>
    <row r="82" spans="1:1" x14ac:dyDescent="0.3">
      <c r="A82" s="198" t="str">
        <f ca="1">IF(ISBLANK('Data Summary'!A84),"",'Data Summary'!A84)</f>
        <v/>
      </c>
    </row>
    <row r="83" spans="1:1" x14ac:dyDescent="0.3">
      <c r="A83" s="198" t="str">
        <f ca="1">IF(ISBLANK('Data Summary'!A85),"",'Data Summary'!A85)</f>
        <v/>
      </c>
    </row>
    <row r="84" spans="1:1" x14ac:dyDescent="0.3">
      <c r="A84" s="198" t="str">
        <f ca="1">IF(ISBLANK('Data Summary'!A86),"",'Data Summary'!A86)</f>
        <v/>
      </c>
    </row>
    <row r="85" spans="1:1" x14ac:dyDescent="0.3">
      <c r="A85" s="198" t="str">
        <f ca="1">IF(ISBLANK('Data Summary'!A87),"",'Data Summary'!A87)</f>
        <v/>
      </c>
    </row>
    <row r="86" spans="1:1" x14ac:dyDescent="0.3">
      <c r="A86" s="198" t="str">
        <f ca="1">IF(ISBLANK('Data Summary'!A88),"",'Data Summary'!A88)</f>
        <v/>
      </c>
    </row>
    <row r="87" spans="1:1" x14ac:dyDescent="0.3">
      <c r="A87" s="198" t="str">
        <f ca="1">IF(ISBLANK('Data Summary'!A89),"",'Data Summary'!A89)</f>
        <v/>
      </c>
    </row>
    <row r="88" spans="1:1" x14ac:dyDescent="0.3">
      <c r="A88" s="198" t="str">
        <f ca="1">IF(ISBLANK('Data Summary'!A90),"",'Data Summary'!A90)</f>
        <v/>
      </c>
    </row>
    <row r="89" spans="1:1" x14ac:dyDescent="0.3">
      <c r="A89" s="198" t="str">
        <f ca="1">IF(ISBLANK('Data Summary'!A91),"",'Data Summary'!A91)</f>
        <v/>
      </c>
    </row>
    <row r="90" spans="1:1" x14ac:dyDescent="0.3">
      <c r="A90" s="198" t="str">
        <f ca="1">IF(ISBLANK('Data Summary'!A92),"",'Data Summary'!A92)</f>
        <v/>
      </c>
    </row>
    <row r="91" spans="1:1" x14ac:dyDescent="0.3">
      <c r="A91" s="198" t="str">
        <f ca="1">IF(ISBLANK('Data Summary'!A93),"",'Data Summary'!A93)</f>
        <v/>
      </c>
    </row>
    <row r="92" spans="1:1" x14ac:dyDescent="0.3">
      <c r="A92" s="198" t="str">
        <f ca="1">IF(ISBLANK('Data Summary'!A94),"",'Data Summary'!A94)</f>
        <v/>
      </c>
    </row>
    <row r="93" spans="1:1" x14ac:dyDescent="0.3">
      <c r="A93" s="198" t="str">
        <f ca="1">IF(ISBLANK('Data Summary'!A95),"",'Data Summary'!A95)</f>
        <v/>
      </c>
    </row>
    <row r="94" spans="1:1" x14ac:dyDescent="0.3">
      <c r="A94" s="198" t="str">
        <f ca="1">IF(ISBLANK('Data Summary'!A96),"",'Data Summary'!A96)</f>
        <v/>
      </c>
    </row>
    <row r="95" spans="1:1" x14ac:dyDescent="0.3">
      <c r="A95" s="198" t="str">
        <f ca="1">IF(ISBLANK('Data Summary'!A97),"",'Data Summary'!A97)</f>
        <v/>
      </c>
    </row>
    <row r="96" spans="1:1" x14ac:dyDescent="0.3">
      <c r="A96" s="198" t="str">
        <f ca="1">IF(ISBLANK('Data Summary'!A98),"",'Data Summary'!A98)</f>
        <v/>
      </c>
    </row>
    <row r="97" spans="1:1" x14ac:dyDescent="0.3">
      <c r="A97" s="198" t="str">
        <f ca="1">IF(ISBLANK('Data Summary'!A99),"",'Data Summary'!A99)</f>
        <v/>
      </c>
    </row>
    <row r="98" spans="1:1" x14ac:dyDescent="0.3">
      <c r="A98" s="198" t="str">
        <f ca="1">IF(ISBLANK('Data Summary'!A100),"",'Data Summary'!A100)</f>
        <v/>
      </c>
    </row>
    <row r="99" spans="1:1" x14ac:dyDescent="0.3">
      <c r="A99" s="198" t="str">
        <f ca="1">IF(ISBLANK('Data Summary'!A101),"",'Data Summary'!A101)</f>
        <v/>
      </c>
    </row>
    <row r="100" spans="1:1" x14ac:dyDescent="0.3">
      <c r="A100" s="198" t="str">
        <f ca="1">IF(ISBLANK('Data Summary'!A102),"",'Data Summary'!A102)</f>
        <v/>
      </c>
    </row>
    <row r="101" spans="1:1" x14ac:dyDescent="0.3">
      <c r="A101" s="198" t="str">
        <f ca="1">IF(ISBLANK('Data Summary'!A103),"",'Data Summary'!A103)</f>
        <v/>
      </c>
    </row>
    <row r="102" spans="1:1" x14ac:dyDescent="0.3">
      <c r="A102" s="198" t="str">
        <f ca="1">IF(ISBLANK('Data Summary'!A104),"",'Data Summary'!A104)</f>
        <v/>
      </c>
    </row>
    <row r="103" spans="1:1" x14ac:dyDescent="0.3">
      <c r="A103" s="198" t="str">
        <f ca="1">IF(ISBLANK('Data Summary'!A105),"",'Data Summary'!A105)</f>
        <v/>
      </c>
    </row>
    <row r="104" spans="1:1" x14ac:dyDescent="0.3">
      <c r="A104" s="198" t="str">
        <f ca="1">IF(ISBLANK('Data Summary'!A106),"",'Data Summary'!A106)</f>
        <v/>
      </c>
    </row>
    <row r="105" spans="1:1" x14ac:dyDescent="0.3">
      <c r="A105" s="198" t="str">
        <f ca="1">IF(ISBLANK('Data Summary'!A107),"",'Data Summary'!A107)</f>
        <v/>
      </c>
    </row>
    <row r="106" spans="1:1" x14ac:dyDescent="0.3">
      <c r="A106" s="198" t="str">
        <f ca="1">IF(ISBLANK('Data Summary'!A108),"",'Data Summary'!A108)</f>
        <v/>
      </c>
    </row>
    <row r="107" spans="1:1" x14ac:dyDescent="0.3">
      <c r="A107" s="198" t="str">
        <f ca="1">IF(ISBLANK('Data Summary'!A109),"",'Data Summary'!A109)</f>
        <v/>
      </c>
    </row>
    <row r="108" spans="1:1" x14ac:dyDescent="0.3">
      <c r="A108" s="198" t="str">
        <f ca="1">IF(ISBLANK('Data Summary'!A110),"",'Data Summary'!A110)</f>
        <v/>
      </c>
    </row>
    <row r="109" spans="1:1" x14ac:dyDescent="0.3">
      <c r="A109" s="198" t="str">
        <f ca="1">IF(ISBLANK('Data Summary'!A111),"",'Data Summary'!A111)</f>
        <v/>
      </c>
    </row>
    <row r="110" spans="1:1" x14ac:dyDescent="0.3">
      <c r="A110" s="198" t="str">
        <f ca="1">IF(ISBLANK('Data Summary'!A112),"",'Data Summary'!A112)</f>
        <v/>
      </c>
    </row>
    <row r="111" spans="1:1" x14ac:dyDescent="0.3">
      <c r="A111" s="198" t="str">
        <f ca="1">IF(ISBLANK('Data Summary'!A113),"",'Data Summary'!A113)</f>
        <v/>
      </c>
    </row>
    <row r="112" spans="1:1" x14ac:dyDescent="0.3">
      <c r="A112" s="198" t="str">
        <f ca="1">IF(ISBLANK('Data Summary'!A114),"",'Data Summary'!A114)</f>
        <v/>
      </c>
    </row>
    <row r="113" spans="1:1" x14ac:dyDescent="0.3">
      <c r="A113" s="198" t="str">
        <f ca="1">IF(ISBLANK('Data Summary'!A115),"",'Data Summary'!A115)</f>
        <v/>
      </c>
    </row>
    <row r="114" spans="1:1" x14ac:dyDescent="0.3">
      <c r="A114" s="198" t="str">
        <f ca="1">IF(ISBLANK('Data Summary'!A116),"",'Data Summary'!A116)</f>
        <v/>
      </c>
    </row>
    <row r="115" spans="1:1" x14ac:dyDescent="0.3">
      <c r="A115" s="198" t="str">
        <f ca="1">IF(ISBLANK('Data Summary'!A117),"",'Data Summary'!A117)</f>
        <v/>
      </c>
    </row>
    <row r="116" spans="1:1" x14ac:dyDescent="0.3">
      <c r="A116" s="198" t="str">
        <f ca="1">IF(ISBLANK('Data Summary'!A118),"",'Data Summary'!A118)</f>
        <v/>
      </c>
    </row>
    <row r="117" spans="1:1" x14ac:dyDescent="0.3">
      <c r="A117" s="198" t="str">
        <f ca="1">IF(ISBLANK('Data Summary'!A119),"",'Data Summary'!A119)</f>
        <v/>
      </c>
    </row>
    <row r="118" spans="1:1" x14ac:dyDescent="0.3">
      <c r="A118" s="198" t="str">
        <f ca="1">IF(ISBLANK('Data Summary'!A120),"",'Data Summary'!A120)</f>
        <v/>
      </c>
    </row>
    <row r="119" spans="1:1" x14ac:dyDescent="0.3">
      <c r="A119" s="198" t="str">
        <f ca="1">IF(ISBLANK('Data Summary'!A121),"",'Data Summary'!A121)</f>
        <v/>
      </c>
    </row>
    <row r="120" spans="1:1" x14ac:dyDescent="0.3">
      <c r="A120" s="198" t="str">
        <f ca="1">IF(ISBLANK('Data Summary'!A122),"",'Data Summary'!A122)</f>
        <v/>
      </c>
    </row>
    <row r="121" spans="1:1" x14ac:dyDescent="0.3">
      <c r="A121" s="198" t="str">
        <f ca="1">IF(ISBLANK('Data Summary'!A123),"",'Data Summary'!A123)</f>
        <v/>
      </c>
    </row>
    <row r="122" spans="1:1" x14ac:dyDescent="0.3">
      <c r="A122" s="198" t="str">
        <f ca="1">IF(ISBLANK('Data Summary'!A124),"",'Data Summary'!A124)</f>
        <v/>
      </c>
    </row>
    <row r="123" spans="1:1" x14ac:dyDescent="0.3">
      <c r="A123" s="198" t="str">
        <f ca="1">IF(ISBLANK('Data Summary'!A125),"",'Data Summary'!A125)</f>
        <v/>
      </c>
    </row>
    <row r="124" spans="1:1" x14ac:dyDescent="0.3">
      <c r="A124" s="198" t="str">
        <f ca="1">IF(ISBLANK('Data Summary'!A126),"",'Data Summary'!A126)</f>
        <v/>
      </c>
    </row>
    <row r="125" spans="1:1" x14ac:dyDescent="0.3">
      <c r="A125" s="198" t="str">
        <f ca="1">IF(ISBLANK('Data Summary'!A127),"",'Data Summary'!A127)</f>
        <v/>
      </c>
    </row>
    <row r="126" spans="1:1" x14ac:dyDescent="0.3">
      <c r="A126" s="198" t="str">
        <f ca="1">IF(ISBLANK('Data Summary'!A128),"",'Data Summary'!A128)</f>
        <v/>
      </c>
    </row>
    <row r="127" spans="1:1" x14ac:dyDescent="0.3">
      <c r="A127" s="198" t="str">
        <f ca="1">IF(ISBLANK('Data Summary'!A129),"",'Data Summary'!A129)</f>
        <v/>
      </c>
    </row>
    <row r="128" spans="1:1" x14ac:dyDescent="0.3">
      <c r="A128" s="198" t="str">
        <f ca="1">IF(ISBLANK('Data Summary'!A130),"",'Data Summary'!A130)</f>
        <v/>
      </c>
    </row>
    <row r="129" spans="1:1" x14ac:dyDescent="0.3">
      <c r="A129" s="198" t="str">
        <f ca="1">IF(ISBLANK('Data Summary'!A131),"",'Data Summary'!A131)</f>
        <v/>
      </c>
    </row>
    <row r="130" spans="1:1" x14ac:dyDescent="0.3">
      <c r="A130" s="198" t="str">
        <f ca="1">IF(ISBLANK('Data Summary'!A132),"",'Data Summary'!A132)</f>
        <v/>
      </c>
    </row>
    <row r="131" spans="1:1" x14ac:dyDescent="0.3">
      <c r="A131" s="198" t="str">
        <f ca="1">IF(ISBLANK('Data Summary'!A133),"",'Data Summary'!A133)</f>
        <v/>
      </c>
    </row>
    <row r="132" spans="1:1" x14ac:dyDescent="0.3">
      <c r="A132" s="198" t="str">
        <f ca="1">IF(ISBLANK('Data Summary'!A134),"",'Data Summary'!A134)</f>
        <v/>
      </c>
    </row>
    <row r="133" spans="1:1" x14ac:dyDescent="0.3">
      <c r="A133" s="198" t="str">
        <f ca="1">IF(ISBLANK('Data Summary'!A135),"",'Data Summary'!A135)</f>
        <v/>
      </c>
    </row>
    <row r="134" spans="1:1" x14ac:dyDescent="0.3">
      <c r="A134" s="198" t="str">
        <f ca="1">IF(ISBLANK('Data Summary'!A136),"",'Data Summary'!A136)</f>
        <v/>
      </c>
    </row>
    <row r="135" spans="1:1" x14ac:dyDescent="0.3">
      <c r="A135" s="198" t="str">
        <f ca="1">IF(ISBLANK('Data Summary'!A137),"",'Data Summary'!A137)</f>
        <v/>
      </c>
    </row>
    <row r="136" spans="1:1" x14ac:dyDescent="0.3">
      <c r="A136" s="198" t="str">
        <f ca="1">IF(ISBLANK('Data Summary'!A138),"",'Data Summary'!A138)</f>
        <v/>
      </c>
    </row>
    <row r="137" spans="1:1" x14ac:dyDescent="0.3">
      <c r="A137" s="198" t="str">
        <f ca="1">IF(ISBLANK('Data Summary'!A139),"",'Data Summary'!A139)</f>
        <v/>
      </c>
    </row>
    <row r="138" spans="1:1" x14ac:dyDescent="0.3">
      <c r="A138" s="198" t="str">
        <f ca="1">IF(ISBLANK('Data Summary'!A140),"",'Data Summary'!A140)</f>
        <v/>
      </c>
    </row>
    <row r="139" spans="1:1" x14ac:dyDescent="0.3">
      <c r="A139" s="198" t="str">
        <f ca="1">IF(ISBLANK('Data Summary'!A141),"",'Data Summary'!A141)</f>
        <v/>
      </c>
    </row>
    <row r="140" spans="1:1" x14ac:dyDescent="0.3">
      <c r="A140" s="198" t="str">
        <f ca="1">IF(ISBLANK('Data Summary'!A142),"",'Data Summary'!A142)</f>
        <v/>
      </c>
    </row>
    <row r="141" spans="1:1" x14ac:dyDescent="0.3">
      <c r="A141" s="198" t="str">
        <f ca="1">IF(ISBLANK('Data Summary'!A143),"",'Data Summary'!A143)</f>
        <v/>
      </c>
    </row>
    <row r="142" spans="1:1" x14ac:dyDescent="0.3">
      <c r="A142" s="198" t="str">
        <f ca="1">IF(ISBLANK('Data Summary'!A144),"",'Data Summary'!A144)</f>
        <v/>
      </c>
    </row>
    <row r="143" spans="1:1" x14ac:dyDescent="0.3">
      <c r="A143" s="198" t="str">
        <f ca="1">IF(ISBLANK('Data Summary'!A145),"",'Data Summary'!A145)</f>
        <v/>
      </c>
    </row>
    <row r="144" spans="1:1" x14ac:dyDescent="0.3">
      <c r="A144" s="198" t="str">
        <f ca="1">IF(ISBLANK('Data Summary'!A146),"",'Data Summary'!A146)</f>
        <v/>
      </c>
    </row>
    <row r="145" spans="1:1" x14ac:dyDescent="0.3">
      <c r="A145" s="198" t="str">
        <f ca="1">IF(ISBLANK('Data Summary'!A147),"",'Data Summary'!A147)</f>
        <v/>
      </c>
    </row>
    <row r="146" spans="1:1" x14ac:dyDescent="0.3">
      <c r="A146" s="198" t="str">
        <f ca="1">IF(ISBLANK('Data Summary'!A148),"",'Data Summary'!A148)</f>
        <v/>
      </c>
    </row>
    <row r="147" spans="1:1" x14ac:dyDescent="0.3">
      <c r="A147" s="198" t="str">
        <f ca="1">IF(ISBLANK('Data Summary'!A149),"",'Data Summary'!A149)</f>
        <v/>
      </c>
    </row>
    <row r="148" spans="1:1" x14ac:dyDescent="0.3">
      <c r="A148" s="198" t="e">
        <f>IF(ISBLANK(#REF!),"",#REF!)</f>
        <v>#REF!</v>
      </c>
    </row>
    <row r="149" spans="1:1" x14ac:dyDescent="0.3">
      <c r="A149" s="198" t="e">
        <f>IF(ISBLANK(#REF!),"",#REF!)</f>
        <v>#REF!</v>
      </c>
    </row>
    <row r="150" spans="1:1" x14ac:dyDescent="0.3">
      <c r="A150" s="198" t="e">
        <f>IF(ISBLANK(#REF!),"",#REF!)</f>
        <v>#REF!</v>
      </c>
    </row>
    <row r="151" spans="1:1" x14ac:dyDescent="0.3">
      <c r="A151" s="198"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row r="623" spans="1:1" x14ac:dyDescent="0.3">
      <c r="A623" s="196"/>
    </row>
    <row r="624" spans="1:1" x14ac:dyDescent="0.3">
      <c r="A624" s="196"/>
    </row>
    <row r="625" spans="1:1" x14ac:dyDescent="0.3">
      <c r="A625" s="196"/>
    </row>
    <row r="626" spans="1:1" x14ac:dyDescent="0.3">
      <c r="A626" s="196"/>
    </row>
    <row r="627" spans="1:1" x14ac:dyDescent="0.3">
      <c r="A627" s="196"/>
    </row>
    <row r="628" spans="1:1" x14ac:dyDescent="0.3">
      <c r="A628" s="196"/>
    </row>
    <row r="629" spans="1:1" x14ac:dyDescent="0.3">
      <c r="A629" s="196"/>
    </row>
    <row r="630" spans="1:1" x14ac:dyDescent="0.3">
      <c r="A630" s="196"/>
    </row>
    <row r="631" spans="1:1" x14ac:dyDescent="0.3">
      <c r="A631" s="196"/>
    </row>
    <row r="632" spans="1:1" x14ac:dyDescent="0.3">
      <c r="A632" s="196"/>
    </row>
    <row r="633" spans="1:1" x14ac:dyDescent="0.3">
      <c r="A633" s="196"/>
    </row>
    <row r="634" spans="1:1" x14ac:dyDescent="0.3">
      <c r="A634" s="196"/>
    </row>
    <row r="635" spans="1:1" x14ac:dyDescent="0.3">
      <c r="A635" s="196"/>
    </row>
    <row r="636" spans="1:1" x14ac:dyDescent="0.3">
      <c r="A636" s="196"/>
    </row>
    <row r="637" spans="1:1" x14ac:dyDescent="0.3">
      <c r="A637" s="196"/>
    </row>
    <row r="638" spans="1:1" x14ac:dyDescent="0.3">
      <c r="A638" s="196"/>
    </row>
    <row r="639" spans="1:1" x14ac:dyDescent="0.3">
      <c r="A639" s="196"/>
    </row>
    <row r="640" spans="1:1" x14ac:dyDescent="0.3">
      <c r="A640" s="196"/>
    </row>
  </sheetData>
  <mergeCells count="15">
    <mergeCell ref="EC27:EI27"/>
    <mergeCell ref="CE27:CK27"/>
    <mergeCell ref="CO27:CU27"/>
    <mergeCell ref="A2:A3"/>
    <mergeCell ref="AQ27:AW27"/>
    <mergeCell ref="BA27:BG27"/>
    <mergeCell ref="BU27:CA27"/>
    <mergeCell ref="C27:I27"/>
    <mergeCell ref="W27:AC27"/>
    <mergeCell ref="BK27:BQ27"/>
    <mergeCell ref="AG27:AM27"/>
    <mergeCell ref="M27:S27"/>
    <mergeCell ref="CY27:DE27"/>
    <mergeCell ref="DI27:DO27"/>
    <mergeCell ref="DS27:DY27"/>
  </mergeCells>
  <hyperlinks>
    <hyperlink ref="A4" location="myrangeS0" display="myrangeS0" xr:uid="{0BA846F7-8F0D-4AEE-BF70-F4266D94C712}"/>
    <hyperlink ref="A5" location="myrangeS1" display="myrangeS1" xr:uid="{659F110B-86E4-448D-97BF-37852FBFA997}"/>
    <hyperlink ref="A6" location="myrangeS2" display="myrangeS2" xr:uid="{D9CD63A9-1C0C-4D0C-BA2A-5473371A577F}"/>
    <hyperlink ref="A7" location="myrangeS3" display="myrangeS3" xr:uid="{C797E6AF-C3B1-4E66-A38D-CA68505F4A5D}"/>
    <hyperlink ref="A8" location="myrangeS4" display="myrangeS4" xr:uid="{DE06A107-AB53-4CBF-86B5-DE3052A18D88}"/>
    <hyperlink ref="A9" location="myrangeS5" display="myrangeS5" xr:uid="{4131E8B6-C864-4240-B2B3-63C4B54C071D}"/>
    <hyperlink ref="A10" location="myrangeS6" display="myrangeS6" xr:uid="{0535D759-0497-438A-BDEB-C991C48BC517}"/>
    <hyperlink ref="A11" location="myrangeS7" display="myrangeS7" xr:uid="{6EF82F83-A480-4101-8655-4871DE3F6F4B}"/>
    <hyperlink ref="A12" location="myrangeS8" display="myrangeS8" xr:uid="{8C0C84C2-3DC0-49A2-BED2-918FC5E43DFA}"/>
    <hyperlink ref="A13" location="myrangeS9" display="myrangeS9" xr:uid="{B1531553-75C2-4A2F-9CBF-45F1EC6F9132}"/>
    <hyperlink ref="A14" location="myrangeS10" display="myrangeS10" xr:uid="{08C3F340-9609-467A-BE17-93B93784D318}"/>
    <hyperlink ref="A15" location="myrangeS11" display="myrangeS11" xr:uid="{44DA9013-CF99-4649-B884-C74E66F4B69F}"/>
    <hyperlink ref="A16" location="myrangeS12" display="myrangeS12" xr:uid="{6AA0C245-74A7-45AC-B4D1-42D568279995}"/>
    <hyperlink ref="A17" location="myrangeS13" display="myrangeS13" xr:uid="{366DDFD2-943D-4098-AA3B-4B587754CEFC}"/>
    <hyperlink ref="A18" location="myrangeS14" display="myrangeS14" xr:uid="{E33BB0FF-FB5F-407C-94A3-4F354DAA4C2D}"/>
    <hyperlink ref="A19" location="myrangeS15" display="myrangeS15" xr:uid="{CF0A81C2-42FF-4575-8DD2-95B55899E52A}"/>
    <hyperlink ref="A20" location="myrangeS16" display="myrangeS16" xr:uid="{50085DDF-ACDA-477C-ABE7-210646C9B225}"/>
    <hyperlink ref="A21" location="myrangeS17" display="myrangeS17" xr:uid="{C4518E0A-FA65-4145-A636-08C22D02EF02}"/>
    <hyperlink ref="A22" location="myrangeS18" display="myrangeS18" xr:uid="{8159A958-0B3B-439C-BCC0-27C99A276119}"/>
    <hyperlink ref="A23" location="myrangeS19" display="myrangeS19" xr:uid="{2E5FC5CF-1604-4620-AE0F-5A44B9881E08}"/>
    <hyperlink ref="A24" location="myrangeS20" display="myrangeS20" xr:uid="{D4FF94A1-F680-4C4A-9325-7BCAD8AEA9F9}"/>
    <hyperlink ref="A25" location="myrangeS21" display="myrangeS21" xr:uid="{2E1405E4-2DB0-465D-A95B-6F1DEEB94FE6}"/>
    <hyperlink ref="A26" location="myrangeS22" display="myrangeS22" xr:uid="{949CDEBF-5958-40A8-B57A-844A14AC03B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KF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customWidth="1"/>
    <col min="54" max="59" width="7.796875" customWidth="1"/>
    <col min="60" max="61" width="1.09765625" customWidth="1"/>
    <col min="62" max="62" width="24.59765625" style="77" customWidth="1"/>
    <col min="63" max="63" width="29.69921875" style="77"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style="77" customWidth="1"/>
    <col min="84" max="89" width="7.796875" customWidth="1"/>
    <col min="90" max="91" width="1.09765625" customWidth="1"/>
    <col min="92" max="92" width="24.59765625" style="77" customWidth="1"/>
    <col min="93" max="93" width="29.69921875" style="77" customWidth="1"/>
    <col min="94" max="99" width="7.796875" customWidth="1"/>
    <col min="100" max="101" width="1.09765625" customWidth="1"/>
    <col min="102" max="102" width="24.59765625" style="77" customWidth="1"/>
    <col min="103" max="103" width="29.69921875" style="77" customWidth="1"/>
    <col min="104" max="109" width="7.796875" customWidth="1"/>
    <col min="110" max="111" width="1.09765625" customWidth="1"/>
    <col min="112" max="112" width="24.59765625" style="77" customWidth="1"/>
    <col min="113" max="113" width="29.69921875" style="77" customWidth="1"/>
    <col min="114" max="119" width="7.796875" customWidth="1"/>
    <col min="120" max="121" width="1.09765625" customWidth="1"/>
    <col min="122" max="122" width="24.59765625" style="77" customWidth="1"/>
    <col min="123" max="123" width="29.69921875" style="77" customWidth="1"/>
    <col min="124" max="129" width="7.796875" customWidth="1"/>
    <col min="130" max="131" width="1.09765625" customWidth="1"/>
    <col min="132" max="132" width="24.59765625" style="77" customWidth="1"/>
    <col min="133" max="133" width="29.69921875" style="77"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 min="242" max="242" width="24.59765625" style="77" customWidth="1"/>
    <col min="243" max="243" width="29.69921875" customWidth="1"/>
    <col min="244" max="249" width="7.796875" customWidth="1"/>
    <col min="250" max="251" width="1.09765625" customWidth="1"/>
    <col min="252" max="252" width="24.59765625" style="77" customWidth="1"/>
    <col min="253" max="253" width="29.69921875" customWidth="1"/>
    <col min="254" max="259" width="7.796875" customWidth="1"/>
    <col min="260" max="261" width="1.09765625" customWidth="1"/>
    <col min="262" max="262" width="24.59765625" style="77" customWidth="1"/>
    <col min="263" max="263" width="29.69921875" customWidth="1"/>
    <col min="264" max="269" width="7.796875" customWidth="1"/>
    <col min="270" max="271" width="1.09765625" customWidth="1"/>
    <col min="272" max="272" width="24.59765625" style="77" customWidth="1"/>
    <col min="273" max="273" width="29.69921875" customWidth="1"/>
    <col min="274" max="279" width="7.796875" customWidth="1"/>
    <col min="280" max="281" width="1.09765625" customWidth="1"/>
    <col min="282" max="282" width="24.59765625" style="77" customWidth="1"/>
    <col min="283" max="283" width="29.69921875" customWidth="1"/>
    <col min="284" max="289" width="7.796875" customWidth="1"/>
    <col min="290" max="291" width="1.09765625" customWidth="1"/>
    <col min="292" max="292" width="24.59765625" style="77" customWidth="1"/>
    <col min="293" max="293" width="29.69921875" customWidth="1"/>
    <col min="294" max="299" width="7.796875" customWidth="1"/>
    <col min="300" max="301" width="1.09765625" customWidth="1"/>
  </cols>
  <sheetData>
    <row r="1" spans="1:292" s="168" customFormat="1" ht="30" customHeight="1" x14ac:dyDescent="0.3">
      <c r="B1" s="630" t="str">
        <f>HLOOKUP(Introduction!$G$4,nametranslations,124,FALSE)</f>
        <v>Hygiene in Schools</v>
      </c>
      <c r="C1" s="204" t="s">
        <v>242</v>
      </c>
      <c r="D1" s="174" t="str">
        <f>+Introduction!$C$7</f>
        <v>Zambia</v>
      </c>
      <c r="E1" s="174"/>
      <c r="F1" s="174"/>
      <c r="G1" s="174"/>
      <c r="H1" s="174"/>
      <c r="I1" s="183"/>
      <c r="J1" s="166"/>
      <c r="K1" s="166"/>
      <c r="L1" s="630" t="str">
        <f>HLOOKUP(Introduction!$G$4,nametranslations,124,FALSE)</f>
        <v>Hygiene in Schools</v>
      </c>
      <c r="M1" s="204">
        <v>2013</v>
      </c>
      <c r="N1" s="174" t="str">
        <f>+Introduction!$C$7</f>
        <v>Zambia</v>
      </c>
      <c r="O1" s="174"/>
      <c r="P1" s="174"/>
      <c r="Q1" s="174"/>
      <c r="R1" s="174"/>
      <c r="S1" s="183"/>
      <c r="T1" s="166"/>
      <c r="U1" s="166"/>
      <c r="V1" s="630" t="str">
        <f>HLOOKUP(Introduction!$G$4,nametranslations,124,FALSE)</f>
        <v>Hygiene in Schools</v>
      </c>
      <c r="W1" s="204" t="s">
        <v>243</v>
      </c>
      <c r="X1" s="174" t="str">
        <f>+Introduction!$C$7</f>
        <v>Zambia</v>
      </c>
      <c r="Y1" s="174"/>
      <c r="Z1" s="174"/>
      <c r="AA1" s="174"/>
      <c r="AB1" s="174"/>
      <c r="AC1" s="183"/>
      <c r="AD1" s="166"/>
      <c r="AE1" s="166"/>
      <c r="AF1" s="630" t="str">
        <f>HLOOKUP(Introduction!$G$4,nametranslations,124,FALSE)</f>
        <v>Hygiene in Schools</v>
      </c>
      <c r="AG1" s="204" t="s">
        <v>244</v>
      </c>
      <c r="AH1" s="174" t="str">
        <f>+Introduction!$C$7</f>
        <v>Zambia</v>
      </c>
      <c r="AI1" s="174"/>
      <c r="AJ1" s="174"/>
      <c r="AK1" s="174"/>
      <c r="AL1" s="174"/>
      <c r="AM1" s="183"/>
      <c r="AN1" s="166"/>
      <c r="AO1" s="166"/>
      <c r="AP1" s="630" t="str">
        <f>HLOOKUP(Introduction!$G$4,nametranslations,124,FALSE)</f>
        <v>Hygiene in Schools</v>
      </c>
      <c r="AQ1" s="204" t="s">
        <v>244</v>
      </c>
      <c r="AR1" s="174" t="str">
        <f>+Introduction!$C$7</f>
        <v>Zambia</v>
      </c>
      <c r="AS1" s="174"/>
      <c r="AT1" s="174"/>
      <c r="AU1" s="174"/>
      <c r="AV1" s="174"/>
      <c r="AW1" s="183"/>
      <c r="AX1" s="166"/>
      <c r="AY1" s="166"/>
      <c r="AZ1" s="630" t="str">
        <f>HLOOKUP(Introduction!$G$4,nametranslations,124,FALSE)</f>
        <v>Hygiene in Schools</v>
      </c>
      <c r="BA1" s="204" t="s">
        <v>245</v>
      </c>
      <c r="BB1" s="174" t="str">
        <f>+Introduction!$C$7</f>
        <v>Zambia</v>
      </c>
      <c r="BC1" s="174"/>
      <c r="BD1" s="174"/>
      <c r="BE1" s="174"/>
      <c r="BF1" s="174"/>
      <c r="BG1" s="183"/>
      <c r="BH1" s="166"/>
      <c r="BI1" s="166"/>
      <c r="BJ1" s="630" t="str">
        <f>HLOOKUP(Introduction!$G$4,nametranslations,124,FALSE)</f>
        <v>Hygiene in Schools</v>
      </c>
      <c r="BK1" s="204" t="s">
        <v>245</v>
      </c>
      <c r="BL1" s="174" t="str">
        <f>+Introduction!$C$7</f>
        <v>Zambia</v>
      </c>
      <c r="BM1" s="174"/>
      <c r="BN1" s="174"/>
      <c r="BO1" s="174"/>
      <c r="BP1" s="174"/>
      <c r="BQ1" s="183"/>
      <c r="BR1" s="166"/>
      <c r="BS1" s="166"/>
      <c r="BT1" s="630" t="str">
        <f>HLOOKUP(Introduction!$G$4,nametranslations,124,FALSE)</f>
        <v>Hygiene in Schools</v>
      </c>
      <c r="BU1" s="204" t="s">
        <v>245</v>
      </c>
      <c r="BV1" s="174" t="str">
        <f>+Introduction!$C$7</f>
        <v>Zambia</v>
      </c>
      <c r="BW1" s="174"/>
      <c r="BX1" s="174"/>
      <c r="BY1" s="174"/>
      <c r="BZ1" s="174"/>
      <c r="CA1" s="183"/>
      <c r="CB1" s="166"/>
      <c r="CC1" s="166"/>
      <c r="CD1" s="630" t="str">
        <f>HLOOKUP(Introduction!$G$4,nametranslations,124,FALSE)</f>
        <v>Hygiene in Schools</v>
      </c>
      <c r="CE1" s="204">
        <v>2019</v>
      </c>
      <c r="CF1" s="174" t="str">
        <f>+Introduction!$C$7</f>
        <v>Zambia</v>
      </c>
      <c r="CG1" s="174"/>
      <c r="CH1" s="174"/>
      <c r="CI1" s="174"/>
      <c r="CJ1" s="174"/>
      <c r="CK1" s="183"/>
      <c r="CL1" s="166"/>
      <c r="CM1" s="166"/>
      <c r="CN1" s="630" t="str">
        <f>HLOOKUP(Introduction!$G$4,nametranslations,124,FALSE)</f>
        <v>Hygiene in Schools</v>
      </c>
      <c r="CO1" s="204">
        <v>2020</v>
      </c>
      <c r="CP1" s="174" t="str">
        <f>+Introduction!$C$7</f>
        <v>Zambia</v>
      </c>
      <c r="CQ1" s="174"/>
      <c r="CR1" s="174"/>
      <c r="CS1" s="174"/>
      <c r="CT1" s="174"/>
      <c r="CU1" s="183"/>
      <c r="CV1" s="166"/>
      <c r="CW1" s="166"/>
      <c r="CX1" s="630" t="str">
        <f>HLOOKUP(Introduction!$G$4,nametranslations,124,FALSE)</f>
        <v>Hygiene in Schools</v>
      </c>
      <c r="CY1" s="204">
        <v>2021</v>
      </c>
      <c r="CZ1" s="174" t="str">
        <f>+Introduction!$C$7</f>
        <v>Zambia</v>
      </c>
      <c r="DA1" s="174"/>
      <c r="DB1" s="174"/>
      <c r="DC1" s="174"/>
      <c r="DD1" s="174"/>
      <c r="DE1" s="183"/>
      <c r="DF1" s="166"/>
      <c r="DG1" s="166"/>
      <c r="DH1" s="630" t="str">
        <f>HLOOKUP(Introduction!$G$4,nametranslations,124,FALSE)</f>
        <v>Hygiene in Schools</v>
      </c>
      <c r="DI1" s="204">
        <v>2022</v>
      </c>
      <c r="DJ1" s="174" t="str">
        <f>+Introduction!$C$7</f>
        <v>Zambia</v>
      </c>
      <c r="DK1" s="174"/>
      <c r="DL1" s="174"/>
      <c r="DM1" s="174"/>
      <c r="DN1" s="174"/>
      <c r="DO1" s="183"/>
      <c r="DP1" s="166"/>
      <c r="DQ1" s="166"/>
      <c r="DR1" s="630" t="str">
        <f>HLOOKUP(Introduction!$G$4,nametranslations,124,FALSE)</f>
        <v>Hygiene in Schools</v>
      </c>
      <c r="DS1" s="204">
        <v>2023</v>
      </c>
      <c r="DT1" s="174" t="str">
        <f>+Introduction!$C$7</f>
        <v>Zambia</v>
      </c>
      <c r="DU1" s="174"/>
      <c r="DV1" s="174"/>
      <c r="DW1" s="174"/>
      <c r="DX1" s="174"/>
      <c r="DY1" s="183"/>
      <c r="DZ1" s="166"/>
      <c r="EA1" s="166"/>
      <c r="EB1" s="630" t="str">
        <f>HLOOKUP(Introduction!$G$4,nametranslations,124,FALSE)</f>
        <v>Hygiene in Schools</v>
      </c>
      <c r="EC1" s="204">
        <v>2023</v>
      </c>
      <c r="ED1" s="174" t="str">
        <f>+Introduction!$C$7</f>
        <v>Zambia</v>
      </c>
      <c r="EE1" s="174"/>
      <c r="EF1" s="174"/>
      <c r="EG1" s="174"/>
      <c r="EH1" s="174"/>
      <c r="EI1" s="183"/>
      <c r="EJ1" s="166"/>
      <c r="EK1" s="166"/>
    </row>
    <row r="2" spans="1:292" s="168" customFormat="1" ht="30" customHeight="1" x14ac:dyDescent="0.3">
      <c r="A2" s="369" t="s">
        <v>261</v>
      </c>
      <c r="B2" s="175" t="s">
        <v>235</v>
      </c>
      <c r="C2" s="164" t="s">
        <v>161</v>
      </c>
      <c r="D2" s="164" t="s">
        <v>144</v>
      </c>
      <c r="E2" s="176"/>
      <c r="F2" s="176"/>
      <c r="G2" s="176"/>
      <c r="H2" s="176"/>
      <c r="I2" s="184"/>
      <c r="J2" s="169" t="s">
        <v>246</v>
      </c>
      <c r="K2" s="169"/>
      <c r="L2" s="175" t="s">
        <v>262</v>
      </c>
      <c r="M2" s="164" t="s">
        <v>213</v>
      </c>
      <c r="N2" s="164" t="s">
        <v>263</v>
      </c>
      <c r="O2" s="176"/>
      <c r="P2" s="176"/>
      <c r="Q2" s="176"/>
      <c r="R2" s="176"/>
      <c r="S2" s="184"/>
      <c r="T2" s="169" t="s">
        <v>246</v>
      </c>
      <c r="U2" s="169"/>
      <c r="V2" s="175" t="s">
        <v>236</v>
      </c>
      <c r="W2" s="164" t="s">
        <v>162</v>
      </c>
      <c r="X2" s="164" t="s">
        <v>145</v>
      </c>
      <c r="Y2" s="176"/>
      <c r="Z2" s="176"/>
      <c r="AA2" s="176"/>
      <c r="AB2" s="176"/>
      <c r="AC2" s="184"/>
      <c r="AD2" s="169" t="s">
        <v>246</v>
      </c>
      <c r="AE2" s="169"/>
      <c r="AF2" s="175" t="s">
        <v>237</v>
      </c>
      <c r="AG2" s="164" t="s">
        <v>162</v>
      </c>
      <c r="AH2" s="164" t="s">
        <v>165</v>
      </c>
      <c r="AI2" s="176"/>
      <c r="AJ2" s="176"/>
      <c r="AK2" s="176"/>
      <c r="AL2" s="176"/>
      <c r="AM2" s="184"/>
      <c r="AN2" s="169" t="s">
        <v>246</v>
      </c>
      <c r="AO2" s="169"/>
      <c r="AP2" s="175" t="s">
        <v>238</v>
      </c>
      <c r="AQ2" s="164" t="s">
        <v>161</v>
      </c>
      <c r="AR2" s="164" t="s">
        <v>144</v>
      </c>
      <c r="AS2" s="176"/>
      <c r="AT2" s="176"/>
      <c r="AU2" s="176"/>
      <c r="AV2" s="176"/>
      <c r="AW2" s="184"/>
      <c r="AX2" s="169" t="s">
        <v>246</v>
      </c>
      <c r="AY2" s="169"/>
      <c r="AZ2" s="175" t="s">
        <v>239</v>
      </c>
      <c r="BA2" s="164" t="s">
        <v>161</v>
      </c>
      <c r="BB2" s="164" t="s">
        <v>144</v>
      </c>
      <c r="BC2" s="176"/>
      <c r="BD2" s="176"/>
      <c r="BE2" s="176"/>
      <c r="BF2" s="176"/>
      <c r="BG2" s="184"/>
      <c r="BH2" s="169" t="s">
        <v>246</v>
      </c>
      <c r="BI2" s="169"/>
      <c r="BJ2" s="175" t="s">
        <v>240</v>
      </c>
      <c r="BK2" s="164" t="s">
        <v>162</v>
      </c>
      <c r="BL2" s="164" t="s">
        <v>202</v>
      </c>
      <c r="BM2" s="176"/>
      <c r="BN2" s="176"/>
      <c r="BO2" s="176"/>
      <c r="BP2" s="176"/>
      <c r="BQ2" s="184"/>
      <c r="BR2" s="169" t="s">
        <v>246</v>
      </c>
      <c r="BS2" s="169"/>
      <c r="BT2" s="175" t="s">
        <v>241</v>
      </c>
      <c r="BU2" s="164" t="s">
        <v>213</v>
      </c>
      <c r="BV2" s="164" t="s">
        <v>212</v>
      </c>
      <c r="BW2" s="176"/>
      <c r="BX2" s="176"/>
      <c r="BY2" s="176"/>
      <c r="BZ2" s="176"/>
      <c r="CA2" s="184"/>
      <c r="CB2" s="169" t="s">
        <v>246</v>
      </c>
      <c r="CC2" s="169"/>
      <c r="CD2" s="175" t="s">
        <v>265</v>
      </c>
      <c r="CE2" s="164" t="s">
        <v>162</v>
      </c>
      <c r="CF2" s="164" t="s">
        <v>266</v>
      </c>
      <c r="CG2" s="176"/>
      <c r="CH2" s="176"/>
      <c r="CI2" s="176"/>
      <c r="CJ2" s="176"/>
      <c r="CK2" s="184"/>
      <c r="CL2" s="169" t="s">
        <v>246</v>
      </c>
      <c r="CM2" s="169"/>
      <c r="CN2" s="175" t="s">
        <v>274</v>
      </c>
      <c r="CO2" s="164" t="s">
        <v>162</v>
      </c>
      <c r="CP2" s="164" t="s">
        <v>275</v>
      </c>
      <c r="CQ2" s="176"/>
      <c r="CR2" s="176"/>
      <c r="CS2" s="176"/>
      <c r="CT2" s="176"/>
      <c r="CU2" s="184"/>
      <c r="CV2" s="169" t="s">
        <v>246</v>
      </c>
      <c r="CW2" s="169"/>
      <c r="CX2" s="175" t="s">
        <v>293</v>
      </c>
      <c r="CY2" s="164" t="s">
        <v>162</v>
      </c>
      <c r="CZ2" s="164" t="s">
        <v>294</v>
      </c>
      <c r="DA2" s="176"/>
      <c r="DB2" s="176"/>
      <c r="DC2" s="176"/>
      <c r="DD2" s="176"/>
      <c r="DE2" s="184"/>
      <c r="DF2" s="169" t="s">
        <v>246</v>
      </c>
      <c r="DG2" s="169"/>
      <c r="DH2" s="175" t="s">
        <v>297</v>
      </c>
      <c r="DI2" s="164" t="s">
        <v>162</v>
      </c>
      <c r="DJ2" s="164" t="s">
        <v>298</v>
      </c>
      <c r="DK2" s="176"/>
      <c r="DL2" s="176"/>
      <c r="DM2" s="176"/>
      <c r="DN2" s="176"/>
      <c r="DO2" s="184"/>
      <c r="DP2" s="169" t="s">
        <v>246</v>
      </c>
      <c r="DQ2" s="169"/>
      <c r="DR2" s="175" t="s">
        <v>299</v>
      </c>
      <c r="DS2" s="164" t="s">
        <v>162</v>
      </c>
      <c r="DT2" s="164" t="s">
        <v>300</v>
      </c>
      <c r="DU2" s="176"/>
      <c r="DV2" s="176"/>
      <c r="DW2" s="176"/>
      <c r="DX2" s="176"/>
      <c r="DY2" s="184"/>
      <c r="DZ2" s="169" t="s">
        <v>246</v>
      </c>
      <c r="EA2" s="169"/>
      <c r="EB2" s="175" t="s">
        <v>277</v>
      </c>
      <c r="EC2" s="164" t="s">
        <v>213</v>
      </c>
      <c r="ED2" s="164" t="s">
        <v>302</v>
      </c>
      <c r="EE2" s="176"/>
      <c r="EF2" s="176"/>
      <c r="EG2" s="176"/>
      <c r="EH2" s="176"/>
      <c r="EI2" s="184"/>
      <c r="EJ2" s="169" t="s">
        <v>246</v>
      </c>
      <c r="EK2" s="169"/>
    </row>
    <row r="3" spans="1:292" s="144" customFormat="1" ht="18" customHeight="1" x14ac:dyDescent="0.3">
      <c r="A3" s="369"/>
      <c r="B3" s="192" t="str">
        <f>HLOOKUP(Introduction!$G$4,nametranslations,152,FALSE)</f>
        <v>Definition</v>
      </c>
      <c r="C3" s="193" t="str">
        <f>HLOOKUP(Introduction!$G$4,nametranslations,102,FALSE)</f>
        <v>Estimates (%)</v>
      </c>
      <c r="D3" s="194" t="str">
        <f>HLOOKUP(Introduction!$G$4,nametranslations,24,FALSE)</f>
        <v>Total</v>
      </c>
      <c r="E3" s="194" t="str">
        <f>HLOOKUP(Introduction!$G$4,nametranslations,26,FALSE)</f>
        <v>Urban</v>
      </c>
      <c r="F3" s="194" t="str">
        <f>HLOOKUP(Introduction!$G$4,nametranslations,25,FALSE)</f>
        <v>Rural</v>
      </c>
      <c r="G3" s="194" t="str">
        <f>HLOOKUP(Introduction!$G$4,nametranslations,27,FALSE)</f>
        <v>Pre-primary</v>
      </c>
      <c r="H3" s="194" t="str">
        <f>HLOOKUP(Introduction!$G$4,nametranslations,28,FALSE)</f>
        <v>Primary</v>
      </c>
      <c r="I3" s="195" t="str">
        <f>HLOOKUP(Introduction!$G$4,nametranslations,29,FALSE)</f>
        <v>Secondary</v>
      </c>
      <c r="J3" s="142"/>
      <c r="K3" s="142"/>
      <c r="L3" s="192" t="str">
        <f>HLOOKUP(Introduction!$G$4,nametranslations,152,FALSE)</f>
        <v>Definition</v>
      </c>
      <c r="M3" s="193" t="str">
        <f>HLOOKUP(Introduction!$G$4,nametranslations,102,FALSE)</f>
        <v>Estimates (%)</v>
      </c>
      <c r="N3" s="194" t="str">
        <f>HLOOKUP(Introduction!$G$4,nametranslations,24,FALSE)</f>
        <v>Total</v>
      </c>
      <c r="O3" s="194" t="str">
        <f>HLOOKUP(Introduction!$G$4,nametranslations,26,FALSE)</f>
        <v>Urban</v>
      </c>
      <c r="P3" s="194" t="str">
        <f>HLOOKUP(Introduction!$G$4,nametranslations,25,FALSE)</f>
        <v>Rural</v>
      </c>
      <c r="Q3" s="194" t="str">
        <f>HLOOKUP(Introduction!$G$4,nametranslations,27,FALSE)</f>
        <v>Pre-primary</v>
      </c>
      <c r="R3" s="194" t="str">
        <f>HLOOKUP(Introduction!$G$4,nametranslations,28,FALSE)</f>
        <v>Primary</v>
      </c>
      <c r="S3" s="195" t="str">
        <f>HLOOKUP(Introduction!$G$4,nametranslations,29,FALSE)</f>
        <v>Secondary</v>
      </c>
      <c r="T3" s="142"/>
      <c r="U3" s="142"/>
      <c r="V3" s="192" t="str">
        <f>HLOOKUP(Introduction!$G$4,nametranslations,152,FALSE)</f>
        <v>Definition</v>
      </c>
      <c r="W3" s="193" t="str">
        <f>HLOOKUP(Introduction!$G$4,nametranslations,102,FALSE)</f>
        <v>Estimates (%)</v>
      </c>
      <c r="X3" s="194" t="str">
        <f>HLOOKUP(Introduction!$G$4,nametranslations,24,FALSE)</f>
        <v>Total</v>
      </c>
      <c r="Y3" s="194" t="str">
        <f>HLOOKUP(Introduction!$G$4,nametranslations,26,FALSE)</f>
        <v>Urban</v>
      </c>
      <c r="Z3" s="194" t="str">
        <f>HLOOKUP(Introduction!$G$4,nametranslations,25,FALSE)</f>
        <v>Rural</v>
      </c>
      <c r="AA3" s="194" t="str">
        <f>HLOOKUP(Introduction!$G$4,nametranslations,27,FALSE)</f>
        <v>Pre-primary</v>
      </c>
      <c r="AB3" s="194" t="str">
        <f>HLOOKUP(Introduction!$G$4,nametranslations,28,FALSE)</f>
        <v>Primary</v>
      </c>
      <c r="AC3" s="195" t="str">
        <f>HLOOKUP(Introduction!$G$4,nametranslations,29,FALSE)</f>
        <v>Secondary</v>
      </c>
      <c r="AD3" s="142"/>
      <c r="AE3" s="142"/>
      <c r="AF3" s="192" t="str">
        <f>HLOOKUP(Introduction!$G$4,nametranslations,152,FALSE)</f>
        <v>Definition</v>
      </c>
      <c r="AG3" s="193" t="str">
        <f>HLOOKUP(Introduction!$G$4,nametranslations,102,FALSE)</f>
        <v>Estimates (%)</v>
      </c>
      <c r="AH3" s="194" t="str">
        <f>HLOOKUP(Introduction!$G$4,nametranslations,24,FALSE)</f>
        <v>Total</v>
      </c>
      <c r="AI3" s="194" t="str">
        <f>HLOOKUP(Introduction!$G$4,nametranslations,26,FALSE)</f>
        <v>Urban</v>
      </c>
      <c r="AJ3" s="194" t="str">
        <f>HLOOKUP(Introduction!$G$4,nametranslations,25,FALSE)</f>
        <v>Rural</v>
      </c>
      <c r="AK3" s="194" t="str">
        <f>HLOOKUP(Introduction!$G$4,nametranslations,27,FALSE)</f>
        <v>Pre-primary</v>
      </c>
      <c r="AL3" s="194" t="str">
        <f>HLOOKUP(Introduction!$G$4,nametranslations,28,FALSE)</f>
        <v>Primary</v>
      </c>
      <c r="AM3" s="195" t="str">
        <f>HLOOKUP(Introduction!$G$4,nametranslations,29,FALSE)</f>
        <v>Secondary</v>
      </c>
      <c r="AN3" s="142"/>
      <c r="AO3" s="142"/>
      <c r="AP3" s="192" t="str">
        <f>HLOOKUP(Introduction!$G$4,nametranslations,152,FALSE)</f>
        <v>Definition</v>
      </c>
      <c r="AQ3" s="193" t="str">
        <f>HLOOKUP(Introduction!$G$4,nametranslations,102,FALSE)</f>
        <v>Estimates (%)</v>
      </c>
      <c r="AR3" s="194" t="str">
        <f>HLOOKUP(Introduction!$G$4,nametranslations,24,FALSE)</f>
        <v>Total</v>
      </c>
      <c r="AS3" s="194" t="str">
        <f>HLOOKUP(Introduction!$G$4,nametranslations,26,FALSE)</f>
        <v>Urban</v>
      </c>
      <c r="AT3" s="194" t="str">
        <f>HLOOKUP(Introduction!$G$4,nametranslations,25,FALSE)</f>
        <v>Rural</v>
      </c>
      <c r="AU3" s="194" t="str">
        <f>HLOOKUP(Introduction!$G$4,nametranslations,27,FALSE)</f>
        <v>Pre-primary</v>
      </c>
      <c r="AV3" s="194" t="str">
        <f>HLOOKUP(Introduction!$G$4,nametranslations,28,FALSE)</f>
        <v>Primary</v>
      </c>
      <c r="AW3" s="195" t="str">
        <f>HLOOKUP(Introduction!$G$4,nametranslations,29,FALSE)</f>
        <v>Secondary</v>
      </c>
      <c r="AX3" s="142"/>
      <c r="AY3" s="142"/>
      <c r="AZ3" s="192" t="str">
        <f>HLOOKUP(Introduction!$G$4,nametranslations,152,FALSE)</f>
        <v>Definition</v>
      </c>
      <c r="BA3" s="193" t="str">
        <f>HLOOKUP(Introduction!$G$4,nametranslations,102,FALSE)</f>
        <v>Estimates (%)</v>
      </c>
      <c r="BB3" s="194" t="str">
        <f>HLOOKUP(Introduction!$G$4,nametranslations,24,FALSE)</f>
        <v>Total</v>
      </c>
      <c r="BC3" s="194" t="str">
        <f>HLOOKUP(Introduction!$G$4,nametranslations,26,FALSE)</f>
        <v>Urban</v>
      </c>
      <c r="BD3" s="194" t="str">
        <f>HLOOKUP(Introduction!$G$4,nametranslations,25,FALSE)</f>
        <v>Rural</v>
      </c>
      <c r="BE3" s="194" t="str">
        <f>HLOOKUP(Introduction!$G$4,nametranslations,27,FALSE)</f>
        <v>Pre-primary</v>
      </c>
      <c r="BF3" s="194" t="str">
        <f>HLOOKUP(Introduction!$G$4,nametranslations,28,FALSE)</f>
        <v>Primary</v>
      </c>
      <c r="BG3" s="195" t="str">
        <f>HLOOKUP(Introduction!$G$4,nametranslations,29,FALSE)</f>
        <v>Secondary</v>
      </c>
      <c r="BH3" s="142"/>
      <c r="BI3" s="142"/>
      <c r="BJ3" s="192" t="str">
        <f>HLOOKUP(Introduction!$G$4,nametranslations,152,FALSE)</f>
        <v>Definition</v>
      </c>
      <c r="BK3" s="193" t="str">
        <f>HLOOKUP(Introduction!$G$4,nametranslations,102,FALSE)</f>
        <v>Estimates (%)</v>
      </c>
      <c r="BL3" s="194" t="str">
        <f>HLOOKUP(Introduction!$G$4,nametranslations,24,FALSE)</f>
        <v>Total</v>
      </c>
      <c r="BM3" s="194" t="str">
        <f>HLOOKUP(Introduction!$G$4,nametranslations,26,FALSE)</f>
        <v>Urban</v>
      </c>
      <c r="BN3" s="194" t="str">
        <f>HLOOKUP(Introduction!$G$4,nametranslations,25,FALSE)</f>
        <v>Rural</v>
      </c>
      <c r="BO3" s="194" t="str">
        <f>HLOOKUP(Introduction!$G$4,nametranslations,27,FALSE)</f>
        <v>Pre-primary</v>
      </c>
      <c r="BP3" s="194" t="str">
        <f>HLOOKUP(Introduction!$G$4,nametranslations,28,FALSE)</f>
        <v>Primary</v>
      </c>
      <c r="BQ3" s="195" t="str">
        <f>HLOOKUP(Introduction!$G$4,nametranslations,29,FALSE)</f>
        <v>Secondary</v>
      </c>
      <c r="BR3" s="142"/>
      <c r="BS3" s="142"/>
      <c r="BT3" s="192" t="str">
        <f>HLOOKUP(Introduction!$G$4,nametranslations,152,FALSE)</f>
        <v>Definition</v>
      </c>
      <c r="BU3" s="193" t="str">
        <f>HLOOKUP(Introduction!$G$4,nametranslations,102,FALSE)</f>
        <v>Estimates (%)</v>
      </c>
      <c r="BV3" s="194" t="str">
        <f>HLOOKUP(Introduction!$G$4,nametranslations,24,FALSE)</f>
        <v>Total</v>
      </c>
      <c r="BW3" s="194" t="str">
        <f>HLOOKUP(Introduction!$G$4,nametranslations,26,FALSE)</f>
        <v>Urban</v>
      </c>
      <c r="BX3" s="194" t="str">
        <f>HLOOKUP(Introduction!$G$4,nametranslations,25,FALSE)</f>
        <v>Rural</v>
      </c>
      <c r="BY3" s="194" t="str">
        <f>HLOOKUP(Introduction!$G$4,nametranslations,27,FALSE)</f>
        <v>Pre-primary</v>
      </c>
      <c r="BZ3" s="194" t="str">
        <f>HLOOKUP(Introduction!$G$4,nametranslations,28,FALSE)</f>
        <v>Primary</v>
      </c>
      <c r="CA3" s="195" t="str">
        <f>HLOOKUP(Introduction!$G$4,nametranslations,29,FALSE)</f>
        <v>Secondary</v>
      </c>
      <c r="CB3" s="142"/>
      <c r="CC3" s="142"/>
      <c r="CD3" s="192" t="str">
        <f>HLOOKUP(Introduction!$G$4,nametranslations,152,FALSE)</f>
        <v>Definition</v>
      </c>
      <c r="CE3" s="193" t="str">
        <f>HLOOKUP(Introduction!$G$4,nametranslations,102,FALSE)</f>
        <v>Estimates (%)</v>
      </c>
      <c r="CF3" s="194" t="str">
        <f>HLOOKUP(Introduction!$G$4,nametranslations,24,FALSE)</f>
        <v>Total</v>
      </c>
      <c r="CG3" s="194" t="str">
        <f>HLOOKUP(Introduction!$G$4,nametranslations,26,FALSE)</f>
        <v>Urban</v>
      </c>
      <c r="CH3" s="194" t="str">
        <f>HLOOKUP(Introduction!$G$4,nametranslations,25,FALSE)</f>
        <v>Rural</v>
      </c>
      <c r="CI3" s="194" t="str">
        <f>HLOOKUP(Introduction!$G$4,nametranslations,27,FALSE)</f>
        <v>Pre-primary</v>
      </c>
      <c r="CJ3" s="194" t="str">
        <f>HLOOKUP(Introduction!$G$4,nametranslations,28,FALSE)</f>
        <v>Primary</v>
      </c>
      <c r="CK3" s="195" t="str">
        <f>HLOOKUP(Introduction!$G$4,nametranslations,29,FALSE)</f>
        <v>Secondary</v>
      </c>
      <c r="CL3" s="142"/>
      <c r="CM3" s="142"/>
      <c r="CN3" s="192" t="str">
        <f>HLOOKUP(Introduction!$G$4,nametranslations,152,FALSE)</f>
        <v>Definition</v>
      </c>
      <c r="CO3" s="193" t="str">
        <f>HLOOKUP(Introduction!$G$4,nametranslations,102,FALSE)</f>
        <v>Estimates (%)</v>
      </c>
      <c r="CP3" s="194" t="str">
        <f>HLOOKUP(Introduction!$G$4,nametranslations,24,FALSE)</f>
        <v>Total</v>
      </c>
      <c r="CQ3" s="194" t="str">
        <f>HLOOKUP(Introduction!$G$4,nametranslations,26,FALSE)</f>
        <v>Urban</v>
      </c>
      <c r="CR3" s="194" t="str">
        <f>HLOOKUP(Introduction!$G$4,nametranslations,25,FALSE)</f>
        <v>Rural</v>
      </c>
      <c r="CS3" s="194" t="str">
        <f>HLOOKUP(Introduction!$G$4,nametranslations,27,FALSE)</f>
        <v>Pre-primary</v>
      </c>
      <c r="CT3" s="194" t="str">
        <f>HLOOKUP(Introduction!$G$4,nametranslations,28,FALSE)</f>
        <v>Primary</v>
      </c>
      <c r="CU3" s="195" t="str">
        <f>HLOOKUP(Introduction!$G$4,nametranslations,29,FALSE)</f>
        <v>Secondary</v>
      </c>
      <c r="CV3" s="142"/>
      <c r="CW3" s="142"/>
      <c r="CX3" s="192" t="str">
        <f>HLOOKUP(Introduction!$G$4,nametranslations,152,FALSE)</f>
        <v>Definition</v>
      </c>
      <c r="CY3" s="193" t="str">
        <f>HLOOKUP(Introduction!$G$4,nametranslations,102,FALSE)</f>
        <v>Estimates (%)</v>
      </c>
      <c r="CZ3" s="194" t="str">
        <f>HLOOKUP(Introduction!$G$4,nametranslations,24,FALSE)</f>
        <v>Total</v>
      </c>
      <c r="DA3" s="194" t="str">
        <f>HLOOKUP(Introduction!$G$4,nametranslations,26,FALSE)</f>
        <v>Urban</v>
      </c>
      <c r="DB3" s="194" t="str">
        <f>HLOOKUP(Introduction!$G$4,nametranslations,25,FALSE)</f>
        <v>Rural</v>
      </c>
      <c r="DC3" s="194" t="str">
        <f>HLOOKUP(Introduction!$G$4,nametranslations,27,FALSE)</f>
        <v>Pre-primary</v>
      </c>
      <c r="DD3" s="194" t="str">
        <f>HLOOKUP(Introduction!$G$4,nametranslations,28,FALSE)</f>
        <v>Primary</v>
      </c>
      <c r="DE3" s="195" t="str">
        <f>HLOOKUP(Introduction!$G$4,nametranslations,29,FALSE)</f>
        <v>Secondary</v>
      </c>
      <c r="DF3" s="142"/>
      <c r="DG3" s="142"/>
      <c r="DH3" s="192" t="str">
        <f>HLOOKUP(Introduction!$G$4,nametranslations,152,FALSE)</f>
        <v>Definition</v>
      </c>
      <c r="DI3" s="193" t="str">
        <f>HLOOKUP(Introduction!$G$4,nametranslations,102,FALSE)</f>
        <v>Estimates (%)</v>
      </c>
      <c r="DJ3" s="194" t="str">
        <f>HLOOKUP(Introduction!$G$4,nametranslations,24,FALSE)</f>
        <v>Total</v>
      </c>
      <c r="DK3" s="194" t="str">
        <f>HLOOKUP(Introduction!$G$4,nametranslations,26,FALSE)</f>
        <v>Urban</v>
      </c>
      <c r="DL3" s="194" t="str">
        <f>HLOOKUP(Introduction!$G$4,nametranslations,25,FALSE)</f>
        <v>Rural</v>
      </c>
      <c r="DM3" s="194" t="str">
        <f>HLOOKUP(Introduction!$G$4,nametranslations,27,FALSE)</f>
        <v>Pre-primary</v>
      </c>
      <c r="DN3" s="194" t="str">
        <f>HLOOKUP(Introduction!$G$4,nametranslations,28,FALSE)</f>
        <v>Primary</v>
      </c>
      <c r="DO3" s="195" t="str">
        <f>HLOOKUP(Introduction!$G$4,nametranslations,29,FALSE)</f>
        <v>Secondary</v>
      </c>
      <c r="DP3" s="142"/>
      <c r="DQ3" s="142"/>
      <c r="DR3" s="192" t="str">
        <f>HLOOKUP(Introduction!$G$4,nametranslations,152,FALSE)</f>
        <v>Definition</v>
      </c>
      <c r="DS3" s="193" t="str">
        <f>HLOOKUP(Introduction!$G$4,nametranslations,102,FALSE)</f>
        <v>Estimates (%)</v>
      </c>
      <c r="DT3" s="194" t="str">
        <f>HLOOKUP(Introduction!$G$4,nametranslations,24,FALSE)</f>
        <v>Total</v>
      </c>
      <c r="DU3" s="194" t="str">
        <f>HLOOKUP(Introduction!$G$4,nametranslations,26,FALSE)</f>
        <v>Urban</v>
      </c>
      <c r="DV3" s="194" t="str">
        <f>HLOOKUP(Introduction!$G$4,nametranslations,25,FALSE)</f>
        <v>Rural</v>
      </c>
      <c r="DW3" s="194" t="str">
        <f>HLOOKUP(Introduction!$G$4,nametranslations,27,FALSE)</f>
        <v>Pre-primary</v>
      </c>
      <c r="DX3" s="194" t="str">
        <f>HLOOKUP(Introduction!$G$4,nametranslations,28,FALSE)</f>
        <v>Primary</v>
      </c>
      <c r="DY3" s="195" t="str">
        <f>HLOOKUP(Introduction!$G$4,nametranslations,29,FALSE)</f>
        <v>Secondary</v>
      </c>
      <c r="DZ3" s="142"/>
      <c r="EA3" s="142"/>
      <c r="EB3" s="192" t="str">
        <f>HLOOKUP(Introduction!$G$4,nametranslations,152,FALSE)</f>
        <v>Definition</v>
      </c>
      <c r="EC3" s="193" t="str">
        <f>HLOOKUP(Introduction!$G$4,nametranslations,102,FALSE)</f>
        <v>Estimates (%)</v>
      </c>
      <c r="ED3" s="194" t="str">
        <f>HLOOKUP(Introduction!$G$4,nametranslations,24,FALSE)</f>
        <v>Total</v>
      </c>
      <c r="EE3" s="194" t="str">
        <f>HLOOKUP(Introduction!$G$4,nametranslations,26,FALSE)</f>
        <v>Urban</v>
      </c>
      <c r="EF3" s="194" t="str">
        <f>HLOOKUP(Introduction!$G$4,nametranslations,25,FALSE)</f>
        <v>Rural</v>
      </c>
      <c r="EG3" s="194" t="str">
        <f>HLOOKUP(Introduction!$G$4,nametranslations,27,FALSE)</f>
        <v>Pre-primary</v>
      </c>
      <c r="EH3" s="194" t="str">
        <f>HLOOKUP(Introduction!$G$4,nametranslations,28,FALSE)</f>
        <v>Primary</v>
      </c>
      <c r="EI3" s="195" t="str">
        <f>HLOOKUP(Introduction!$G$4,nametranslations,29,FALSE)</f>
        <v>Secondary</v>
      </c>
      <c r="EJ3" s="142"/>
      <c r="EK3" s="142"/>
      <c r="EL3" s="143"/>
      <c r="EV3" s="143"/>
      <c r="FF3" s="143"/>
      <c r="FP3" s="143"/>
      <c r="FZ3" s="143"/>
      <c r="GJ3" s="143"/>
      <c r="GT3" s="143"/>
      <c r="HD3" s="143"/>
      <c r="HN3" s="143"/>
      <c r="HX3" s="143"/>
      <c r="IH3" s="143"/>
      <c r="IR3" s="143"/>
      <c r="JB3" s="143"/>
      <c r="JL3" s="143"/>
      <c r="JV3" s="143"/>
      <c r="KF3" s="143"/>
    </row>
    <row r="4" spans="1:292" s="2" customFormat="1" x14ac:dyDescent="0.3">
      <c r="A4" s="663" t="str">
        <f>IF(ISBLANK('Data Summary'!A6),"",'Data Summary'!A6)</f>
        <v>ZMB_2012_UIS</v>
      </c>
      <c r="B4" s="70"/>
      <c r="C4" s="50" t="str">
        <f>HLOOKUP(Introduction!$G$4,nametranslations,118,FALSE)</f>
        <v>No facility</v>
      </c>
      <c r="D4" s="5"/>
      <c r="E4" s="5"/>
      <c r="F4" s="5"/>
      <c r="G4" s="5"/>
      <c r="H4" s="5"/>
      <c r="I4" s="23"/>
      <c r="J4" s="21"/>
      <c r="K4" s="21"/>
      <c r="L4" s="70"/>
      <c r="M4" s="50" t="str">
        <f>HLOOKUP(Introduction!$G$4,nametranslations,118,FALSE)</f>
        <v>No facility</v>
      </c>
      <c r="N4" s="5"/>
      <c r="O4" s="5"/>
      <c r="P4" s="5"/>
      <c r="Q4" s="5"/>
      <c r="R4" s="5"/>
      <c r="S4" s="23"/>
      <c r="T4" s="21"/>
      <c r="U4" s="21"/>
      <c r="V4" s="80"/>
      <c r="W4" s="50" t="str">
        <f>HLOOKUP(Introduction!$G$4,nametranslations,118,FALSE)</f>
        <v>No facility</v>
      </c>
      <c r="X4" s="5"/>
      <c r="Y4" s="5"/>
      <c r="Z4" s="5"/>
      <c r="AA4" s="5"/>
      <c r="AB4" s="5"/>
      <c r="AC4" s="23"/>
      <c r="AD4" s="21"/>
      <c r="AE4" s="21"/>
      <c r="AF4" s="80"/>
      <c r="AG4" s="50" t="str">
        <f>HLOOKUP(Introduction!$G$4,nametranslations,118,FALSE)</f>
        <v>No facility</v>
      </c>
      <c r="AH4" s="5"/>
      <c r="AI4" s="5"/>
      <c r="AJ4" s="5"/>
      <c r="AK4" s="5"/>
      <c r="AL4" s="5"/>
      <c r="AM4" s="23"/>
      <c r="AN4" s="21"/>
      <c r="AO4" s="21"/>
      <c r="AP4" s="80"/>
      <c r="AQ4" s="50" t="str">
        <f>HLOOKUP(Introduction!$G$4,nametranslations,118,FALSE)</f>
        <v>No facility</v>
      </c>
      <c r="AR4" s="5"/>
      <c r="AS4" s="5"/>
      <c r="AT4" s="5"/>
      <c r="AU4" s="5"/>
      <c r="AV4" s="5"/>
      <c r="AW4" s="23"/>
      <c r="AX4" s="21"/>
      <c r="AY4" s="21"/>
      <c r="AZ4" s="80"/>
      <c r="BA4" s="50" t="str">
        <f>HLOOKUP(Introduction!$G$4,nametranslations,118,FALSE)</f>
        <v>No facility</v>
      </c>
      <c r="BB4" s="5"/>
      <c r="BC4" s="5"/>
      <c r="BD4" s="5"/>
      <c r="BE4" s="5"/>
      <c r="BF4" s="5"/>
      <c r="BG4" s="23"/>
      <c r="BH4" s="21"/>
      <c r="BI4" s="21"/>
      <c r="BJ4" s="80"/>
      <c r="BK4" s="50" t="str">
        <f>HLOOKUP(Introduction!$G$4,nametranslations,118,FALSE)</f>
        <v>No facility</v>
      </c>
      <c r="BL4" s="5"/>
      <c r="BM4" s="5"/>
      <c r="BN4" s="5"/>
      <c r="BO4" s="5"/>
      <c r="BP4" s="5"/>
      <c r="BQ4" s="23"/>
      <c r="BR4" s="21"/>
      <c r="BS4" s="21"/>
      <c r="BT4" s="80"/>
      <c r="BU4" s="50" t="str">
        <f>HLOOKUP(Introduction!$G$4,nametranslations,118,FALSE)</f>
        <v>No facility</v>
      </c>
      <c r="BV4" s="116"/>
      <c r="BW4" s="116"/>
      <c r="BX4" s="116">
        <v>38</v>
      </c>
      <c r="BY4" s="116"/>
      <c r="BZ4" s="116"/>
      <c r="CA4" s="23"/>
      <c r="CB4" s="21"/>
      <c r="CC4" s="21"/>
      <c r="CD4" s="80"/>
      <c r="CE4" s="50" t="str">
        <f>HLOOKUP(Introduction!$G$4,nametranslations,118,FALSE)</f>
        <v>No facility</v>
      </c>
      <c r="CF4" s="5"/>
      <c r="CG4" s="5"/>
      <c r="CH4" s="5"/>
      <c r="CI4" s="5"/>
      <c r="CJ4" s="5"/>
      <c r="CK4" s="23"/>
      <c r="CL4" s="21"/>
      <c r="CM4" s="21"/>
      <c r="CN4" s="80"/>
      <c r="CO4" s="50" t="str">
        <f>HLOOKUP(Introduction!$G$4,nametranslations,118,FALSE)</f>
        <v>No facility</v>
      </c>
      <c r="CP4" s="5"/>
      <c r="CQ4" s="5"/>
      <c r="CR4" s="5"/>
      <c r="CS4" s="5"/>
      <c r="CT4" s="5"/>
      <c r="CU4" s="23"/>
      <c r="CV4" s="21"/>
      <c r="CW4" s="21"/>
      <c r="CX4" s="80"/>
      <c r="CY4" s="50" t="str">
        <f>HLOOKUP(Introduction!$G$4,nametranslations,118,FALSE)</f>
        <v>No facility</v>
      </c>
      <c r="CZ4" s="205"/>
      <c r="DA4" s="205"/>
      <c r="DB4" s="205"/>
      <c r="DC4" s="205"/>
      <c r="DD4" s="205"/>
      <c r="DE4" s="23"/>
      <c r="DF4" s="21"/>
      <c r="DG4" s="21"/>
      <c r="DH4" s="80"/>
      <c r="DI4" s="50" t="str">
        <f>HLOOKUP(Introduction!$G$4,nametranslations,118,FALSE)</f>
        <v>No facility</v>
      </c>
      <c r="DJ4" s="5"/>
      <c r="DK4" s="5"/>
      <c r="DL4" s="5"/>
      <c r="DM4" s="5"/>
      <c r="DN4" s="5"/>
      <c r="DO4" s="23"/>
      <c r="DP4" s="21"/>
      <c r="DQ4" s="21"/>
      <c r="DR4" s="80"/>
      <c r="DS4" s="50" t="str">
        <f>HLOOKUP(Introduction!$G$4,nametranslations,118,FALSE)</f>
        <v>No facility</v>
      </c>
      <c r="DT4" s="5"/>
      <c r="DU4" s="5"/>
      <c r="DV4" s="5"/>
      <c r="DW4" s="5"/>
      <c r="DX4" s="5"/>
      <c r="DY4" s="23"/>
      <c r="DZ4" s="21"/>
      <c r="EA4" s="21"/>
      <c r="EB4" s="80"/>
      <c r="EC4" s="50" t="str">
        <f>HLOOKUP(Introduction!$G$4,nametranslations,118,FALSE)</f>
        <v>No facility</v>
      </c>
      <c r="ED4" s="5"/>
      <c r="EE4" s="5"/>
      <c r="EF4" s="5"/>
      <c r="EG4" s="5"/>
      <c r="EH4" s="5"/>
      <c r="EI4" s="23"/>
      <c r="EJ4" s="21"/>
      <c r="EK4" s="21"/>
      <c r="EL4" s="78"/>
      <c r="EV4" s="78"/>
      <c r="FF4" s="78"/>
      <c r="FP4" s="78"/>
      <c r="FZ4" s="78"/>
      <c r="GJ4" s="78"/>
      <c r="GT4" s="78"/>
      <c r="HD4" s="78"/>
      <c r="HN4" s="78"/>
      <c r="HX4" s="78"/>
      <c r="IH4" s="78"/>
      <c r="IR4" s="78"/>
      <c r="JB4" s="78"/>
      <c r="JL4" s="78"/>
      <c r="JV4" s="78"/>
      <c r="KF4" s="78"/>
    </row>
    <row r="5" spans="1:292" s="2" customFormat="1" x14ac:dyDescent="0.3">
      <c r="A5" s="663" t="str">
        <f ca="1">IF(ISBLANK('Data Summary'!A7),"",'Data Summary'!A7)</f>
        <v>ZMB_2013_SACMEQ</v>
      </c>
      <c r="B5" s="70"/>
      <c r="C5" s="50" t="str">
        <f>HLOOKUP(Introduction!$G$4,nametranslations,74,FALSE)</f>
        <v>Facility</v>
      </c>
      <c r="D5" s="5"/>
      <c r="E5" s="5"/>
      <c r="F5" s="5"/>
      <c r="G5" s="5"/>
      <c r="H5" s="5"/>
      <c r="I5" s="23"/>
      <c r="J5" s="21"/>
      <c r="K5" s="21"/>
      <c r="L5" s="70"/>
      <c r="M5" s="50" t="str">
        <f>HLOOKUP(Introduction!$G$4,nametranslations,74,FALSE)</f>
        <v>Facility</v>
      </c>
      <c r="N5" s="5"/>
      <c r="O5" s="5"/>
      <c r="P5" s="5"/>
      <c r="Q5" s="5"/>
      <c r="R5" s="5"/>
      <c r="S5" s="23"/>
      <c r="T5" s="21"/>
      <c r="U5" s="21"/>
      <c r="V5" s="80"/>
      <c r="W5" s="50" t="str">
        <f>HLOOKUP(Introduction!$G$4,nametranslations,74,FALSE)</f>
        <v>Facility</v>
      </c>
      <c r="X5" s="5"/>
      <c r="Y5" s="5"/>
      <c r="Z5" s="5"/>
      <c r="AA5" s="5"/>
      <c r="AB5" s="5"/>
      <c r="AC5" s="23"/>
      <c r="AD5" s="21"/>
      <c r="AE5" s="21"/>
      <c r="AF5" s="80"/>
      <c r="AG5" s="50" t="str">
        <f>HLOOKUP(Introduction!$G$4,nametranslations,74,FALSE)</f>
        <v>Facility</v>
      </c>
      <c r="AH5" s="5"/>
      <c r="AI5" s="5"/>
      <c r="AJ5" s="5"/>
      <c r="AK5" s="5"/>
      <c r="AL5" s="5"/>
      <c r="AM5" s="23"/>
      <c r="AN5" s="21"/>
      <c r="AO5" s="21"/>
      <c r="AP5" s="80"/>
      <c r="AQ5" s="50" t="str">
        <f>HLOOKUP(Introduction!$G$4,nametranslations,74,FALSE)</f>
        <v>Facility</v>
      </c>
      <c r="AR5" s="5"/>
      <c r="AS5" s="5"/>
      <c r="AT5" s="5"/>
      <c r="AU5" s="5"/>
      <c r="AV5" s="5"/>
      <c r="AW5" s="23"/>
      <c r="AX5" s="21"/>
      <c r="AY5" s="21"/>
      <c r="AZ5" s="80"/>
      <c r="BA5" s="50" t="str">
        <f>HLOOKUP(Introduction!$G$4,nametranslations,74,FALSE)</f>
        <v>Facility</v>
      </c>
      <c r="BB5" s="5"/>
      <c r="BC5" s="5"/>
      <c r="BD5" s="5"/>
      <c r="BE5" s="5"/>
      <c r="BF5" s="5"/>
      <c r="BG5" s="23"/>
      <c r="BH5" s="21"/>
      <c r="BI5" s="21"/>
      <c r="BJ5" s="80"/>
      <c r="BK5" s="50" t="str">
        <f>HLOOKUP(Introduction!$G$4,nametranslations,74,FALSE)</f>
        <v>Facility</v>
      </c>
      <c r="BL5" s="5"/>
      <c r="BM5" s="5"/>
      <c r="BN5" s="5"/>
      <c r="BO5" s="5"/>
      <c r="BP5" s="5"/>
      <c r="BQ5" s="23"/>
      <c r="BR5" s="21"/>
      <c r="BS5" s="21"/>
      <c r="BT5" s="70"/>
      <c r="BU5" s="50" t="str">
        <f>HLOOKUP(Introduction!$G$4,nametranslations,74,FALSE)</f>
        <v>Facility</v>
      </c>
      <c r="BV5" s="116"/>
      <c r="BW5" s="116"/>
      <c r="BX5" s="116">
        <v>62</v>
      </c>
      <c r="BY5" s="116"/>
      <c r="BZ5" s="116"/>
      <c r="CA5" s="23"/>
      <c r="CB5" s="21"/>
      <c r="CC5" s="21"/>
      <c r="CD5" s="80"/>
      <c r="CE5" s="50" t="str">
        <f>HLOOKUP(Introduction!$G$4,nametranslations,74,FALSE)</f>
        <v>Facility</v>
      </c>
      <c r="CF5" s="5"/>
      <c r="CG5" s="5"/>
      <c r="CH5" s="5"/>
      <c r="CI5" s="5"/>
      <c r="CJ5" s="5"/>
      <c r="CK5" s="23"/>
      <c r="CL5" s="21"/>
      <c r="CM5" s="21"/>
      <c r="CN5" s="80"/>
      <c r="CO5" s="50" t="str">
        <f>HLOOKUP(Introduction!$G$4,nametranslations,74,FALSE)</f>
        <v>Facility</v>
      </c>
      <c r="CP5" s="5"/>
      <c r="CQ5" s="5"/>
      <c r="CR5" s="5"/>
      <c r="CS5" s="5"/>
      <c r="CT5" s="5"/>
      <c r="CU5" s="23"/>
      <c r="CV5" s="21"/>
      <c r="CW5" s="21"/>
      <c r="CX5" s="80"/>
      <c r="CY5" s="50" t="str">
        <f>HLOOKUP(Introduction!$G$4,nametranslations,74,FALSE)</f>
        <v>Facility</v>
      </c>
      <c r="CZ5" s="205"/>
      <c r="DA5" s="205"/>
      <c r="DB5" s="205"/>
      <c r="DC5" s="205"/>
      <c r="DD5" s="205"/>
      <c r="DE5" s="23"/>
      <c r="DF5" s="21"/>
      <c r="DG5" s="21"/>
      <c r="DH5" s="80"/>
      <c r="DI5" s="50" t="str">
        <f>HLOOKUP(Introduction!$G$4,nametranslations,74,FALSE)</f>
        <v>Facility</v>
      </c>
      <c r="DJ5" s="5"/>
      <c r="DK5" s="5"/>
      <c r="DL5" s="5"/>
      <c r="DM5" s="5"/>
      <c r="DN5" s="5"/>
      <c r="DO5" s="23"/>
      <c r="DP5" s="21"/>
      <c r="DQ5" s="21"/>
      <c r="DR5" s="80"/>
      <c r="DS5" s="50" t="str">
        <f>HLOOKUP(Introduction!$G$4,nametranslations,74,FALSE)</f>
        <v>Facility</v>
      </c>
      <c r="DT5" s="5"/>
      <c r="DU5" s="5"/>
      <c r="DV5" s="5"/>
      <c r="DW5" s="5"/>
      <c r="DX5" s="5"/>
      <c r="DY5" s="23"/>
      <c r="DZ5" s="21"/>
      <c r="EA5" s="21"/>
      <c r="EB5" s="80"/>
      <c r="EC5" s="50" t="str">
        <f>HLOOKUP(Introduction!$G$4,nametranslations,74,FALSE)</f>
        <v>Facility</v>
      </c>
      <c r="ED5" s="5"/>
      <c r="EE5" s="5"/>
      <c r="EF5" s="5"/>
      <c r="EG5" s="5"/>
      <c r="EH5" s="5"/>
      <c r="EI5" s="23"/>
      <c r="EJ5" s="21"/>
      <c r="EK5" s="21"/>
      <c r="EL5" s="78"/>
      <c r="EV5" s="78"/>
      <c r="FF5" s="78"/>
      <c r="FP5" s="78"/>
      <c r="FZ5" s="78"/>
      <c r="GJ5" s="78"/>
      <c r="GT5" s="78"/>
      <c r="HD5" s="78"/>
      <c r="HN5" s="78"/>
      <c r="HX5" s="78"/>
      <c r="IH5" s="78"/>
      <c r="IR5" s="78"/>
      <c r="JB5" s="78"/>
      <c r="JL5" s="78"/>
      <c r="JV5" s="78"/>
      <c r="KF5" s="78"/>
    </row>
    <row r="6" spans="1:292" s="2" customFormat="1" ht="15.6" customHeight="1" x14ac:dyDescent="0.3">
      <c r="A6" s="663" t="str">
        <f ca="1">IF(ISBLANK('Data Summary'!A8),"",'Data Summary'!A8)</f>
        <v>ZMB_2013_EMIS</v>
      </c>
      <c r="B6" s="80"/>
      <c r="C6" s="51" t="str">
        <f>HLOOKUP(Introduction!$G$4,nametranslations,125,FALSE)</f>
        <v>Facility with no water or soap</v>
      </c>
      <c r="D6" s="16"/>
      <c r="E6" s="5"/>
      <c r="F6" s="5"/>
      <c r="G6" s="5"/>
      <c r="H6" s="5"/>
      <c r="I6" s="23"/>
      <c r="J6" s="21"/>
      <c r="K6" s="21"/>
      <c r="L6" s="80"/>
      <c r="M6" s="51" t="str">
        <f>HLOOKUP(Introduction!$G$4,nametranslations,125,FALSE)</f>
        <v>Facility with no water or soap</v>
      </c>
      <c r="N6" s="16"/>
      <c r="O6" s="5"/>
      <c r="P6" s="5"/>
      <c r="Q6" s="5"/>
      <c r="R6" s="5"/>
      <c r="S6" s="23"/>
      <c r="T6" s="21"/>
      <c r="U6" s="21"/>
      <c r="V6" s="80"/>
      <c r="W6" s="51" t="str">
        <f>HLOOKUP(Introduction!$G$4,nametranslations,125,FALSE)</f>
        <v>Facility with no water or soap</v>
      </c>
      <c r="X6" s="16"/>
      <c r="Y6" s="5"/>
      <c r="Z6" s="5"/>
      <c r="AA6" s="5"/>
      <c r="AB6" s="5"/>
      <c r="AC6" s="23"/>
      <c r="AD6" s="21"/>
      <c r="AE6" s="21"/>
      <c r="AF6" s="80"/>
      <c r="AG6" s="51" t="str">
        <f>HLOOKUP(Introduction!$G$4,nametranslations,125,FALSE)</f>
        <v>Facility with no water or soap</v>
      </c>
      <c r="AH6" s="16"/>
      <c r="AI6" s="5"/>
      <c r="AJ6" s="5"/>
      <c r="AK6" s="5"/>
      <c r="AL6" s="5"/>
      <c r="AM6" s="23"/>
      <c r="AN6" s="21"/>
      <c r="AO6" s="21"/>
      <c r="AP6" s="80"/>
      <c r="AQ6" s="51" t="str">
        <f>HLOOKUP(Introduction!$G$4,nametranslations,125,FALSE)</f>
        <v>Facility with no water or soap</v>
      </c>
      <c r="AR6" s="16"/>
      <c r="AS6" s="5"/>
      <c r="AT6" s="5"/>
      <c r="AU6" s="5"/>
      <c r="AV6" s="5"/>
      <c r="AW6" s="23"/>
      <c r="AX6" s="21"/>
      <c r="AY6" s="21"/>
      <c r="AZ6" s="80"/>
      <c r="BA6" s="51" t="str">
        <f>HLOOKUP(Introduction!$G$4,nametranslations,125,FALSE)</f>
        <v>Facility with no water or soap</v>
      </c>
      <c r="BB6" s="16"/>
      <c r="BC6" s="5"/>
      <c r="BD6" s="5"/>
      <c r="BE6" s="5"/>
      <c r="BF6" s="5"/>
      <c r="BG6" s="23"/>
      <c r="BH6" s="21"/>
      <c r="BI6" s="21"/>
      <c r="BJ6" s="80"/>
      <c r="BK6" s="51" t="str">
        <f>HLOOKUP(Introduction!$G$4,nametranslations,125,FALSE)</f>
        <v>Facility with no water or soap</v>
      </c>
      <c r="BL6" s="16"/>
      <c r="BM6" s="5"/>
      <c r="BN6" s="5"/>
      <c r="BO6" s="5"/>
      <c r="BP6" s="5"/>
      <c r="BQ6" s="23"/>
      <c r="BR6" s="21"/>
      <c r="BS6" s="21"/>
      <c r="BT6" s="80"/>
      <c r="BU6" s="51" t="str">
        <f>HLOOKUP(Introduction!$G$4,nametranslations,125,FALSE)</f>
        <v>Facility with no water or soap</v>
      </c>
      <c r="BV6" s="125"/>
      <c r="BW6" s="116"/>
      <c r="BX6" s="116"/>
      <c r="BY6" s="116"/>
      <c r="BZ6" s="116"/>
      <c r="CA6" s="23"/>
      <c r="CB6" s="21"/>
      <c r="CC6" s="21"/>
      <c r="CD6" s="80"/>
      <c r="CE6" s="51" t="str">
        <f>HLOOKUP(Introduction!$G$4,nametranslations,125,FALSE)</f>
        <v>Facility with no water or soap</v>
      </c>
      <c r="CF6" s="16"/>
      <c r="CG6" s="5"/>
      <c r="CH6" s="5"/>
      <c r="CI6" s="5"/>
      <c r="CJ6" s="5"/>
      <c r="CK6" s="23"/>
      <c r="CL6" s="21"/>
      <c r="CM6" s="21"/>
      <c r="CN6" s="80"/>
      <c r="CO6" s="51" t="str">
        <f>HLOOKUP(Introduction!$G$4,nametranslations,125,FALSE)</f>
        <v>Facility with no water or soap</v>
      </c>
      <c r="CP6" s="16"/>
      <c r="CQ6" s="5"/>
      <c r="CR6" s="5"/>
      <c r="CS6" s="5"/>
      <c r="CT6" s="5"/>
      <c r="CU6" s="23"/>
      <c r="CV6" s="21"/>
      <c r="CW6" s="21"/>
      <c r="CX6" s="80"/>
      <c r="CY6" s="51" t="str">
        <f>HLOOKUP(Introduction!$G$4,nametranslations,125,FALSE)</f>
        <v>Facility with no water or soap</v>
      </c>
      <c r="CZ6" s="209"/>
      <c r="DA6" s="205"/>
      <c r="DB6" s="205"/>
      <c r="DC6" s="205"/>
      <c r="DD6" s="205"/>
      <c r="DE6" s="23"/>
      <c r="DF6" s="21"/>
      <c r="DG6" s="21"/>
      <c r="DH6" s="80"/>
      <c r="DI6" s="51" t="str">
        <f>HLOOKUP(Introduction!$G$4,nametranslations,125,FALSE)</f>
        <v>Facility with no water or soap</v>
      </c>
      <c r="DJ6" s="16"/>
      <c r="DK6" s="5"/>
      <c r="DL6" s="5"/>
      <c r="DM6" s="5"/>
      <c r="DN6" s="5"/>
      <c r="DO6" s="23"/>
      <c r="DP6" s="21"/>
      <c r="DQ6" s="21"/>
      <c r="DR6" s="80"/>
      <c r="DS6" s="51" t="str">
        <f>HLOOKUP(Introduction!$G$4,nametranslations,125,FALSE)</f>
        <v>Facility with no water or soap</v>
      </c>
      <c r="DT6" s="16"/>
      <c r="DU6" s="5"/>
      <c r="DV6" s="5"/>
      <c r="DW6" s="5"/>
      <c r="DX6" s="5"/>
      <c r="DY6" s="23"/>
      <c r="DZ6" s="21"/>
      <c r="EA6" s="21"/>
      <c r="EB6" s="80"/>
      <c r="EC6" s="51" t="str">
        <f>HLOOKUP(Introduction!$G$4,nametranslations,125,FALSE)</f>
        <v>Facility with no water or soap</v>
      </c>
      <c r="ED6" s="16"/>
      <c r="EE6" s="5"/>
      <c r="EF6" s="5"/>
      <c r="EG6" s="5"/>
      <c r="EH6" s="5"/>
      <c r="EI6" s="23"/>
      <c r="EJ6" s="21"/>
      <c r="EK6" s="21"/>
      <c r="EL6" s="78"/>
      <c r="EV6" s="78"/>
      <c r="FF6" s="78"/>
      <c r="FP6" s="78"/>
      <c r="FZ6" s="78"/>
      <c r="GJ6" s="78"/>
      <c r="GT6" s="78"/>
      <c r="HD6" s="78"/>
      <c r="HN6" s="78"/>
      <c r="HX6" s="78"/>
      <c r="IH6" s="78"/>
      <c r="IR6" s="78"/>
      <c r="JB6" s="78"/>
      <c r="JL6" s="78"/>
      <c r="JV6" s="78"/>
      <c r="KF6" s="78"/>
    </row>
    <row r="7" spans="1:292" s="2" customFormat="1" x14ac:dyDescent="0.3">
      <c r="A7" s="663" t="str">
        <f ca="1">IF(ISBLANK('Data Summary'!A9),"",'Data Summary'!A9)</f>
        <v>ZMB_2016_EMIS</v>
      </c>
      <c r="B7" s="70"/>
      <c r="C7" s="51" t="str">
        <f>HLOOKUP(Introduction!$G$4,nametranslations,126,FALSE)</f>
        <v>Facility with water</v>
      </c>
      <c r="D7" s="45"/>
      <c r="E7" s="5"/>
      <c r="F7" s="5"/>
      <c r="G7" s="5"/>
      <c r="H7" s="5"/>
      <c r="I7" s="23"/>
      <c r="J7" s="21"/>
      <c r="K7" s="21"/>
      <c r="L7" s="70"/>
      <c r="M7" s="51" t="str">
        <f>HLOOKUP(Introduction!$G$4,nametranslations,126,FALSE)</f>
        <v>Facility with water</v>
      </c>
      <c r="N7" s="45"/>
      <c r="O7" s="5"/>
      <c r="P7" s="5"/>
      <c r="Q7" s="5"/>
      <c r="R7" s="5"/>
      <c r="S7" s="23"/>
      <c r="T7" s="21"/>
      <c r="U7" s="21"/>
      <c r="V7" s="70"/>
      <c r="W7" s="51" t="str">
        <f>HLOOKUP(Introduction!$G$4,nametranslations,126,FALSE)</f>
        <v>Facility with water</v>
      </c>
      <c r="X7" s="45"/>
      <c r="Y7" s="5"/>
      <c r="Z7" s="5"/>
      <c r="AA7" s="5"/>
      <c r="AB7" s="5"/>
      <c r="AC7" s="23"/>
      <c r="AD7" s="21"/>
      <c r="AE7" s="21"/>
      <c r="AF7" s="70"/>
      <c r="AG7" s="51" t="str">
        <f>HLOOKUP(Introduction!$G$4,nametranslations,126,FALSE)</f>
        <v>Facility with water</v>
      </c>
      <c r="AH7" s="45"/>
      <c r="AI7" s="5"/>
      <c r="AJ7" s="5"/>
      <c r="AK7" s="5"/>
      <c r="AL7" s="5"/>
      <c r="AM7" s="23"/>
      <c r="AN7" s="21"/>
      <c r="AO7" s="21"/>
      <c r="AP7" s="70"/>
      <c r="AQ7" s="51" t="str">
        <f>HLOOKUP(Introduction!$G$4,nametranslations,126,FALSE)</f>
        <v>Facility with water</v>
      </c>
      <c r="AR7" s="45"/>
      <c r="AS7" s="5"/>
      <c r="AT7" s="5"/>
      <c r="AU7" s="5"/>
      <c r="AV7" s="5"/>
      <c r="AW7" s="23"/>
      <c r="AX7" s="21"/>
      <c r="AY7" s="21"/>
      <c r="AZ7" s="70"/>
      <c r="BA7" s="51" t="str">
        <f>HLOOKUP(Introduction!$G$4,nametranslations,126,FALSE)</f>
        <v>Facility with water</v>
      </c>
      <c r="BB7" s="45"/>
      <c r="BC7" s="5"/>
      <c r="BD7" s="5"/>
      <c r="BE7" s="5"/>
      <c r="BF7" s="5"/>
      <c r="BG7" s="23"/>
      <c r="BH7" s="21"/>
      <c r="BI7" s="21"/>
      <c r="BJ7" s="70"/>
      <c r="BK7" s="51" t="str">
        <f>HLOOKUP(Introduction!$G$4,nametranslations,126,FALSE)</f>
        <v>Facility with water</v>
      </c>
      <c r="BL7" s="45"/>
      <c r="BM7" s="5"/>
      <c r="BN7" s="5"/>
      <c r="BO7" s="5"/>
      <c r="BP7" s="5"/>
      <c r="BQ7" s="23"/>
      <c r="BR7" s="21"/>
      <c r="BS7" s="21"/>
      <c r="BT7" s="70"/>
      <c r="BU7" s="51" t="str">
        <f>HLOOKUP(Introduction!$G$4,nametranslations,126,FALSE)</f>
        <v>Facility with water</v>
      </c>
      <c r="BV7" s="116"/>
      <c r="BW7" s="116"/>
      <c r="BX7" s="116">
        <v>48</v>
      </c>
      <c r="BY7" s="116"/>
      <c r="BZ7" s="116"/>
      <c r="CA7" s="23"/>
      <c r="CB7" s="21"/>
      <c r="CC7" s="21"/>
      <c r="CD7" s="70"/>
      <c r="CE7" s="51" t="str">
        <f>HLOOKUP(Introduction!$G$4,nametranslations,126,FALSE)</f>
        <v>Facility with water</v>
      </c>
      <c r="CF7" s="45">
        <v>96.537369914853357</v>
      </c>
      <c r="CG7" s="5"/>
      <c r="CH7" s="5"/>
      <c r="CI7" s="5"/>
      <c r="CJ7" s="5">
        <v>96.326222796811038</v>
      </c>
      <c r="CK7" s="23">
        <v>98.059006211180119</v>
      </c>
      <c r="CL7" s="21"/>
      <c r="CM7" s="21"/>
      <c r="CN7" s="70"/>
      <c r="CO7" s="51" t="str">
        <f>HLOOKUP(Introduction!$G$4,nametranslations,126,FALSE)</f>
        <v>Facility with water</v>
      </c>
      <c r="CP7" s="45">
        <v>97.167086012487175</v>
      </c>
      <c r="CQ7" s="5"/>
      <c r="CR7" s="5"/>
      <c r="CS7" s="5"/>
      <c r="CT7" s="5">
        <v>97.11894926384916</v>
      </c>
      <c r="CU7" s="23">
        <v>97.519379844961236</v>
      </c>
      <c r="CV7" s="21"/>
      <c r="CW7" s="21"/>
      <c r="CX7" s="80"/>
      <c r="CY7" s="51" t="str">
        <f>HLOOKUP(Introduction!$G$4,nametranslations,126,FALSE)</f>
        <v>Facility with water</v>
      </c>
      <c r="CZ7" s="205"/>
      <c r="DA7" s="205"/>
      <c r="DB7" s="205"/>
      <c r="DC7" s="205"/>
      <c r="DD7" s="205"/>
      <c r="DE7" s="23"/>
      <c r="DF7" s="21"/>
      <c r="DG7" s="21"/>
      <c r="DH7" s="70"/>
      <c r="DI7" s="51" t="str">
        <f>HLOOKUP(Introduction!$G$4,nametranslations,126,FALSE)</f>
        <v>Facility with water</v>
      </c>
      <c r="DJ7" s="45"/>
      <c r="DK7" s="5"/>
      <c r="DL7" s="5"/>
      <c r="DM7" s="5"/>
      <c r="DN7" s="5"/>
      <c r="DO7" s="23"/>
      <c r="DP7" s="21"/>
      <c r="DQ7" s="21"/>
      <c r="DR7" s="70"/>
      <c r="DS7" s="51" t="str">
        <f>HLOOKUP(Introduction!$G$4,nametranslations,126,FALSE)</f>
        <v>Facility with water</v>
      </c>
      <c r="DT7" s="45"/>
      <c r="DU7" s="5"/>
      <c r="DV7" s="5"/>
      <c r="DW7" s="5"/>
      <c r="DX7" s="5"/>
      <c r="DY7" s="23"/>
      <c r="DZ7" s="21"/>
      <c r="EA7" s="21"/>
      <c r="EB7" s="70"/>
      <c r="EC7" s="51" t="str">
        <f>HLOOKUP(Introduction!$G$4,nametranslations,126,FALSE)</f>
        <v>Facility with water</v>
      </c>
      <c r="ED7" s="45"/>
      <c r="EE7" s="5"/>
      <c r="EF7" s="5"/>
      <c r="EG7" s="5"/>
      <c r="EH7" s="5"/>
      <c r="EI7" s="23"/>
      <c r="EJ7" s="21"/>
      <c r="EK7" s="21"/>
      <c r="EL7" s="78"/>
      <c r="EV7" s="78"/>
      <c r="FF7" s="78"/>
      <c r="FP7" s="78"/>
      <c r="FZ7" s="78"/>
      <c r="GJ7" s="78"/>
      <c r="GT7" s="78"/>
      <c r="HD7" s="78"/>
      <c r="HN7" s="78"/>
      <c r="HX7" s="78"/>
      <c r="IH7" s="78"/>
      <c r="IR7" s="78"/>
      <c r="JB7" s="78"/>
      <c r="JL7" s="78"/>
      <c r="JV7" s="78"/>
      <c r="KF7" s="78"/>
    </row>
    <row r="8" spans="1:292" s="2" customFormat="1" x14ac:dyDescent="0.3">
      <c r="A8" s="663" t="str">
        <f ca="1">IF(ISBLANK('Data Summary'!A10),"",'Data Summary'!A10)</f>
        <v>ZMB_2016_UIS</v>
      </c>
      <c r="B8" s="80"/>
      <c r="C8" s="51" t="str">
        <f>HLOOKUP(Introduction!$G$4,nametranslations,127,FALSE)</f>
        <v>Facility with soap</v>
      </c>
      <c r="D8" s="16"/>
      <c r="E8" s="5"/>
      <c r="F8" s="5"/>
      <c r="G8" s="5"/>
      <c r="H8" s="5"/>
      <c r="I8" s="23"/>
      <c r="J8" s="21"/>
      <c r="K8" s="21"/>
      <c r="L8" s="80"/>
      <c r="M8" s="51" t="str">
        <f>HLOOKUP(Introduction!$G$4,nametranslations,127,FALSE)</f>
        <v>Facility with soap</v>
      </c>
      <c r="N8" s="16"/>
      <c r="O8" s="5"/>
      <c r="P8" s="5"/>
      <c r="Q8" s="5"/>
      <c r="R8" s="5"/>
      <c r="S8" s="23"/>
      <c r="T8" s="21"/>
      <c r="U8" s="21"/>
      <c r="V8" s="80"/>
      <c r="W8" s="51" t="str">
        <f>HLOOKUP(Introduction!$G$4,nametranslations,127,FALSE)</f>
        <v>Facility with soap</v>
      </c>
      <c r="X8" s="16"/>
      <c r="Y8" s="5"/>
      <c r="Z8" s="5"/>
      <c r="AA8" s="5"/>
      <c r="AB8" s="5"/>
      <c r="AC8" s="23"/>
      <c r="AD8" s="21"/>
      <c r="AE8" s="21"/>
      <c r="AF8" s="70" t="s">
        <v>153</v>
      </c>
      <c r="AG8" s="51" t="str">
        <f>HLOOKUP(Introduction!$G$4,nametranslations,127,FALSE)</f>
        <v>Facility with soap</v>
      </c>
      <c r="AH8" s="16">
        <v>67.8</v>
      </c>
      <c r="AI8" s="5"/>
      <c r="AJ8" s="5"/>
      <c r="AK8" s="5"/>
      <c r="AL8" s="5">
        <f>5985/AL15*100</f>
        <v>67.834070044202662</v>
      </c>
      <c r="AM8" s="23">
        <f>570/AM15*100</f>
        <v>66.980023501762631</v>
      </c>
      <c r="AN8" s="21"/>
      <c r="AO8" s="21"/>
      <c r="AP8" s="70"/>
      <c r="AQ8" s="51" t="str">
        <f>HLOOKUP(Introduction!$G$4,nametranslations,127,FALSE)</f>
        <v>Facility with soap</v>
      </c>
      <c r="AR8" s="16"/>
      <c r="AS8" s="5"/>
      <c r="AT8" s="5"/>
      <c r="AU8" s="5"/>
      <c r="AV8" s="5"/>
      <c r="AW8" s="23"/>
      <c r="AX8" s="21"/>
      <c r="AY8" s="21"/>
      <c r="AZ8" s="70"/>
      <c r="BA8" s="51" t="str">
        <f>HLOOKUP(Introduction!$G$4,nametranslations,127,FALSE)</f>
        <v>Facility with soap</v>
      </c>
      <c r="BB8" s="16"/>
      <c r="BC8" s="5"/>
      <c r="BD8" s="5"/>
      <c r="BE8" s="5"/>
      <c r="BF8" s="5"/>
      <c r="BG8" s="23"/>
      <c r="BH8" s="21"/>
      <c r="BI8" s="21"/>
      <c r="BJ8" s="70" t="s">
        <v>209</v>
      </c>
      <c r="BK8" s="51" t="str">
        <f>HLOOKUP(Introduction!$G$4,nametranslations,127,FALSE)</f>
        <v>Facility with soap</v>
      </c>
      <c r="BL8" s="16">
        <v>75.832318311002851</v>
      </c>
      <c r="BM8" s="5"/>
      <c r="BN8" s="5"/>
      <c r="BO8" s="5"/>
      <c r="BP8" s="5">
        <v>78.039126993101888</v>
      </c>
      <c r="BQ8" s="23">
        <v>56.491575817641227</v>
      </c>
      <c r="BR8" s="21"/>
      <c r="BS8" s="21"/>
      <c r="BT8" s="80"/>
      <c r="BU8" s="51" t="str">
        <f>HLOOKUP(Introduction!$G$4,nametranslations,127,FALSE)</f>
        <v>Facility with soap</v>
      </c>
      <c r="BV8" s="125"/>
      <c r="BW8" s="116"/>
      <c r="BX8" s="116">
        <v>20</v>
      </c>
      <c r="BY8" s="116"/>
      <c r="BZ8" s="116"/>
      <c r="CA8" s="23"/>
      <c r="CB8" s="21"/>
      <c r="CC8" s="21"/>
      <c r="CD8" s="70"/>
      <c r="CE8" s="51" t="str">
        <f>HLOOKUP(Introduction!$G$4,nametranslations,127,FALSE)</f>
        <v>Facility with soap</v>
      </c>
      <c r="CF8" s="16">
        <v>90.946073793755914</v>
      </c>
      <c r="CG8" s="5"/>
      <c r="CH8" s="5"/>
      <c r="CI8" s="5"/>
      <c r="CJ8" s="5">
        <v>90.508511096746389</v>
      </c>
      <c r="CK8" s="23">
        <v>94.099378881987576</v>
      </c>
      <c r="CL8" s="21"/>
      <c r="CM8" s="21"/>
      <c r="CN8" s="70"/>
      <c r="CO8" s="51" t="str">
        <f>HLOOKUP(Introduction!$G$4,nametranslations,127,FALSE)</f>
        <v>Facility with soap</v>
      </c>
      <c r="CP8" s="16">
        <v>93.747087876246397</v>
      </c>
      <c r="CQ8" s="5"/>
      <c r="CR8" s="5"/>
      <c r="CS8" s="5"/>
      <c r="CT8" s="5">
        <v>93.295201779472521</v>
      </c>
      <c r="CU8" s="23">
        <v>97.054263565891475</v>
      </c>
      <c r="CV8" s="21"/>
      <c r="CW8" s="21"/>
      <c r="CX8" s="70" t="s">
        <v>301</v>
      </c>
      <c r="CY8" s="51" t="str">
        <f>HLOOKUP(Introduction!$G$4,nametranslations,127,FALSE)</f>
        <v>Facility with soap</v>
      </c>
      <c r="CZ8" s="27">
        <f>+SUMPRODUCT(DD8:DE8,DD15:DE15)/CZ15</f>
        <v>85.260675482186471</v>
      </c>
      <c r="DA8" s="205"/>
      <c r="DB8" s="205"/>
      <c r="DC8" s="205"/>
      <c r="DD8" s="205">
        <f>8730/DD14*100</f>
        <v>83.301526717557252</v>
      </c>
      <c r="DE8" s="23">
        <v>100</v>
      </c>
      <c r="DF8" s="21"/>
      <c r="DG8" s="21"/>
      <c r="DH8" s="70"/>
      <c r="DI8" s="51" t="str">
        <f>HLOOKUP(Introduction!$G$4,nametranslations,127,FALSE)</f>
        <v>Facility with soap</v>
      </c>
      <c r="DJ8" s="16"/>
      <c r="DK8" s="5"/>
      <c r="DL8" s="5"/>
      <c r="DM8" s="5"/>
      <c r="DN8" s="5"/>
      <c r="DO8" s="23"/>
      <c r="DP8" s="21"/>
      <c r="DQ8" s="21"/>
      <c r="DR8" s="70"/>
      <c r="DS8" s="51" t="str">
        <f>HLOOKUP(Introduction!$G$4,nametranslations,127,FALSE)</f>
        <v>Facility with soap</v>
      </c>
      <c r="DT8" s="16"/>
      <c r="DU8" s="5"/>
      <c r="DV8" s="5"/>
      <c r="DW8" s="5"/>
      <c r="DX8" s="5"/>
      <c r="DY8" s="23"/>
      <c r="DZ8" s="21"/>
      <c r="EA8" s="21"/>
      <c r="EB8" s="70"/>
      <c r="EC8" s="51" t="str">
        <f>HLOOKUP(Introduction!$G$4,nametranslations,127,FALSE)</f>
        <v>Facility with soap</v>
      </c>
      <c r="ED8" s="16"/>
      <c r="EE8" s="5"/>
      <c r="EF8" s="5"/>
      <c r="EG8" s="5"/>
      <c r="EH8" s="5"/>
      <c r="EI8" s="23"/>
      <c r="EJ8" s="21"/>
      <c r="EK8" s="21"/>
      <c r="EL8" s="78"/>
      <c r="EV8" s="78"/>
      <c r="FF8" s="78"/>
      <c r="FP8" s="78"/>
      <c r="FZ8" s="78"/>
      <c r="GJ8" s="78"/>
      <c r="GT8" s="78"/>
      <c r="HD8" s="78"/>
      <c r="HN8" s="78"/>
      <c r="HX8" s="78"/>
      <c r="IH8" s="78"/>
      <c r="IR8" s="78"/>
      <c r="JB8" s="78"/>
      <c r="JL8" s="78"/>
      <c r="JV8" s="78"/>
      <c r="KF8" s="78"/>
    </row>
    <row r="9" spans="1:292" s="642" customFormat="1" ht="20.399999999999999" x14ac:dyDescent="0.3">
      <c r="A9" s="664" t="str">
        <f ca="1">IF(ISBLANK('Data Summary'!A11),"",'Data Summary'!A11)</f>
        <v>ZMB_2017_UIS</v>
      </c>
      <c r="B9" s="631"/>
      <c r="C9" s="653" t="str">
        <f>HLOOKUP(Introduction!$G$4,nametranslations,81,FALSE)</f>
        <v>Basic  
(facility with water &amp; soap)</v>
      </c>
      <c r="D9" s="644"/>
      <c r="E9" s="634"/>
      <c r="F9" s="634"/>
      <c r="G9" s="634"/>
      <c r="H9" s="634"/>
      <c r="I9" s="635"/>
      <c r="J9" s="636"/>
      <c r="K9" s="636"/>
      <c r="L9" s="631"/>
      <c r="M9" s="653" t="str">
        <f>HLOOKUP(Introduction!$G$4,nametranslations,81,FALSE)</f>
        <v>Basic  
(facility with water &amp; soap)</v>
      </c>
      <c r="N9" s="644"/>
      <c r="O9" s="634"/>
      <c r="P9" s="634"/>
      <c r="Q9" s="634"/>
      <c r="R9" s="634"/>
      <c r="S9" s="635"/>
      <c r="T9" s="636"/>
      <c r="U9" s="636"/>
      <c r="V9" s="654"/>
      <c r="W9" s="653" t="str">
        <f>HLOOKUP(Introduction!$G$4,nametranslations,81,FALSE)</f>
        <v>Basic  
(facility with water &amp; soap)</v>
      </c>
      <c r="X9" s="644"/>
      <c r="Y9" s="634"/>
      <c r="Z9" s="634"/>
      <c r="AA9" s="634"/>
      <c r="AB9" s="634"/>
      <c r="AC9" s="635"/>
      <c r="AD9" s="636"/>
      <c r="AE9" s="636"/>
      <c r="AF9" s="631" t="s">
        <v>167</v>
      </c>
      <c r="AG9" s="653" t="str">
        <f>HLOOKUP(Introduction!$G$4,nametranslations,81,FALSE)</f>
        <v>Basic  
(facility with water &amp; soap)</v>
      </c>
      <c r="AH9" s="644">
        <f>0.79*AH8</f>
        <v>53.561999999999998</v>
      </c>
      <c r="AI9" s="634"/>
      <c r="AJ9" s="634"/>
      <c r="AK9" s="634"/>
      <c r="AL9" s="634">
        <f>0.76*AL8</f>
        <v>51.553893233594025</v>
      </c>
      <c r="AM9" s="635">
        <f>0.94*AM8</f>
        <v>62.961222091656872</v>
      </c>
      <c r="AN9" s="636"/>
      <c r="AO9" s="636"/>
      <c r="AP9" s="631" t="s">
        <v>200</v>
      </c>
      <c r="AQ9" s="653" t="str">
        <f>HLOOKUP(Introduction!$G$4,nametranslations,81,FALSE)</f>
        <v>Basic  
(facility with water &amp; soap)</v>
      </c>
      <c r="AR9" s="644">
        <f>AV9</f>
        <v>67.834069999999997</v>
      </c>
      <c r="AS9" s="634"/>
      <c r="AT9" s="634"/>
      <c r="AU9" s="634"/>
      <c r="AV9" s="634">
        <v>67.834069999999997</v>
      </c>
      <c r="AW9" s="635"/>
      <c r="AX9" s="636"/>
      <c r="AY9" s="636"/>
      <c r="AZ9" s="631"/>
      <c r="BA9" s="653" t="str">
        <f>HLOOKUP(Introduction!$G$4,nametranslations,81,FALSE)</f>
        <v>Basic  
(facility with water &amp; soap)</v>
      </c>
      <c r="BB9" s="644"/>
      <c r="BC9" s="634"/>
      <c r="BD9" s="634"/>
      <c r="BE9" s="634"/>
      <c r="BF9" s="634"/>
      <c r="BG9" s="635"/>
      <c r="BH9" s="636"/>
      <c r="BI9" s="636"/>
      <c r="BJ9" s="631" t="s">
        <v>167</v>
      </c>
      <c r="BK9" s="653" t="str">
        <f>HLOOKUP(Introduction!$G$4,nametranslations,81,FALSE)</f>
        <v>Basic  
(facility with water &amp; soap)</v>
      </c>
      <c r="BL9" s="644">
        <f>0.79*BL8</f>
        <v>59.907531465692252</v>
      </c>
      <c r="BM9" s="634"/>
      <c r="BN9" s="634"/>
      <c r="BO9" s="634"/>
      <c r="BP9" s="634">
        <f>0.76*BP8</f>
        <v>59.309736514757432</v>
      </c>
      <c r="BQ9" s="635">
        <f>0.94*BQ8</f>
        <v>53.102081268582751</v>
      </c>
      <c r="BR9" s="636"/>
      <c r="BS9" s="636"/>
      <c r="BT9" s="631" t="s">
        <v>200</v>
      </c>
      <c r="BU9" s="653" t="str">
        <f>HLOOKUP(Introduction!$G$4,nametranslations,81,FALSE)</f>
        <v>Basic  
(facility with water &amp; soap)</v>
      </c>
      <c r="BV9" s="646"/>
      <c r="BW9" s="640"/>
      <c r="BX9" s="640">
        <v>19</v>
      </c>
      <c r="BY9" s="640"/>
      <c r="BZ9" s="640"/>
      <c r="CA9" s="635"/>
      <c r="CB9" s="636"/>
      <c r="CC9" s="636"/>
      <c r="CD9" s="631"/>
      <c r="CE9" s="653" t="str">
        <f>HLOOKUP(Introduction!$G$4,nametranslations,81,FALSE)</f>
        <v>Basic  
(facility with water &amp; soap)</v>
      </c>
      <c r="CF9" s="655">
        <f>CF7*CF8/100</f>
        <v>87.796947681313654</v>
      </c>
      <c r="CG9" s="656"/>
      <c r="CH9" s="656"/>
      <c r="CI9" s="656"/>
      <c r="CJ9" s="656">
        <f t="shared" ref="CJ9:CK9" si="0">CJ7*CJ8/100</f>
        <v>87.183430049128361</v>
      </c>
      <c r="CK9" s="635">
        <f t="shared" si="0"/>
        <v>92.272915782570109</v>
      </c>
      <c r="CL9" s="636"/>
      <c r="CM9" s="636"/>
      <c r="CN9" s="631"/>
      <c r="CO9" s="653" t="str">
        <f>HLOOKUP(Introduction!$G$4,nametranslations,81,FALSE)</f>
        <v>Basic  
(facility with water &amp; soap)</v>
      </c>
      <c r="CP9" s="655">
        <f>CP7*CP8/100</f>
        <v>91.091313510914276</v>
      </c>
      <c r="CQ9" s="656"/>
      <c r="CR9" s="656"/>
      <c r="CS9" s="656"/>
      <c r="CT9" s="656">
        <f t="shared" ref="CT9:CU9" si="1">CT7*CT8/100</f>
        <v>90.607319681811617</v>
      </c>
      <c r="CU9" s="635">
        <f t="shared" si="1"/>
        <v>94.646715942551523</v>
      </c>
      <c r="CV9" s="636"/>
      <c r="CW9" s="636"/>
      <c r="CX9" s="631"/>
      <c r="CY9" s="653" t="str">
        <f>HLOOKUP(Introduction!$G$4,nametranslations,81,FALSE)</f>
        <v>Basic  
(facility with water &amp; soap)</v>
      </c>
      <c r="CZ9" s="657"/>
      <c r="DA9" s="658"/>
      <c r="DB9" s="658"/>
      <c r="DC9" s="658"/>
      <c r="DD9" s="658"/>
      <c r="DE9" s="635"/>
      <c r="DF9" s="636"/>
      <c r="DG9" s="636"/>
      <c r="DH9" s="631"/>
      <c r="DI9" s="653" t="str">
        <f>HLOOKUP(Introduction!$G$4,nametranslations,81,FALSE)</f>
        <v>Basic  
(facility with water &amp; soap)</v>
      </c>
      <c r="DJ9" s="644"/>
      <c r="DK9" s="634"/>
      <c r="DL9" s="634"/>
      <c r="DM9" s="634"/>
      <c r="DN9" s="634"/>
      <c r="DO9" s="635"/>
      <c r="DP9" s="636"/>
      <c r="DQ9" s="636"/>
      <c r="DR9" s="631"/>
      <c r="DS9" s="653" t="str">
        <f>HLOOKUP(Introduction!$G$4,nametranslations,81,FALSE)</f>
        <v>Basic  
(facility with water &amp; soap)</v>
      </c>
      <c r="DT9" s="644"/>
      <c r="DU9" s="634"/>
      <c r="DV9" s="634"/>
      <c r="DW9" s="634"/>
      <c r="DX9" s="634"/>
      <c r="DY9" s="635"/>
      <c r="DZ9" s="636"/>
      <c r="EA9" s="636"/>
      <c r="EB9" s="631"/>
      <c r="EC9" s="653" t="str">
        <f>HLOOKUP(Introduction!$G$4,nametranslations,81,FALSE)</f>
        <v>Basic  
(facility with water &amp; soap)</v>
      </c>
      <c r="ED9" s="644"/>
      <c r="EE9" s="634"/>
      <c r="EF9" s="634"/>
      <c r="EG9" s="634"/>
      <c r="EH9" s="634"/>
      <c r="EI9" s="635"/>
      <c r="EJ9" s="636"/>
      <c r="EK9" s="636"/>
      <c r="EL9" s="641"/>
      <c r="EV9" s="641"/>
      <c r="FF9" s="641"/>
      <c r="FP9" s="641"/>
      <c r="FZ9" s="641"/>
      <c r="GJ9" s="641"/>
      <c r="GT9" s="641"/>
      <c r="HD9" s="641"/>
      <c r="HN9" s="641"/>
      <c r="HX9" s="641"/>
      <c r="IH9" s="641"/>
      <c r="IR9" s="641"/>
      <c r="JB9" s="641"/>
      <c r="JL9" s="641"/>
      <c r="JV9" s="641"/>
      <c r="KF9" s="641"/>
    </row>
    <row r="10" spans="1:292" s="1" customFormat="1" ht="86.55" customHeight="1" x14ac:dyDescent="0.3">
      <c r="A10" s="663" t="str">
        <f ca="1">IF(ISBLANK('Data Summary'!A12),"",'Data Summary'!A12)</f>
        <v>ZMB_2017_EMIS</v>
      </c>
      <c r="B10" s="74" t="str">
        <f>HLOOKUP(Introduction!$G$4,nametranslations,111,FALSE)</f>
        <v>Notes</v>
      </c>
      <c r="C10" s="372" t="s">
        <v>149</v>
      </c>
      <c r="D10" s="372"/>
      <c r="E10" s="372"/>
      <c r="F10" s="372"/>
      <c r="G10" s="372"/>
      <c r="H10" s="372"/>
      <c r="I10" s="373"/>
      <c r="J10" s="9"/>
      <c r="K10" s="9"/>
      <c r="L10" s="74" t="str">
        <f>HLOOKUP(Introduction!$G$4,nametranslations,111,FALSE)</f>
        <v>Notes</v>
      </c>
      <c r="M10" s="372" t="s">
        <v>149</v>
      </c>
      <c r="N10" s="372"/>
      <c r="O10" s="372"/>
      <c r="P10" s="372"/>
      <c r="Q10" s="372"/>
      <c r="R10" s="372"/>
      <c r="S10" s="373"/>
      <c r="T10" s="9"/>
      <c r="U10" s="9"/>
      <c r="V10" s="74" t="str">
        <f>HLOOKUP(Introduction!$G$4,nametranslations,111,FALSE)</f>
        <v>Notes</v>
      </c>
      <c r="W10" s="370" t="s">
        <v>150</v>
      </c>
      <c r="X10" s="370"/>
      <c r="Y10" s="370"/>
      <c r="Z10" s="370"/>
      <c r="AA10" s="370"/>
      <c r="AB10" s="370"/>
      <c r="AC10" s="368"/>
      <c r="AD10" s="9"/>
      <c r="AE10" s="9"/>
      <c r="AF10" s="74" t="str">
        <f>HLOOKUP(Introduction!$G$4,nametranslations,111,FALSE)</f>
        <v>Notes</v>
      </c>
      <c r="AG10" s="370" t="s">
        <v>166</v>
      </c>
      <c r="AH10" s="370"/>
      <c r="AI10" s="370"/>
      <c r="AJ10" s="370"/>
      <c r="AK10" s="370"/>
      <c r="AL10" s="370"/>
      <c r="AM10" s="368"/>
      <c r="AN10" s="9"/>
      <c r="AO10" s="9"/>
      <c r="AP10" s="74" t="str">
        <f>HLOOKUP(Introduction!$G$4,nametranslations,111,FALSE)</f>
        <v>Notes</v>
      </c>
      <c r="AQ10" s="370" t="s">
        <v>211</v>
      </c>
      <c r="AR10" s="370"/>
      <c r="AS10" s="370"/>
      <c r="AT10" s="370"/>
      <c r="AU10" s="370"/>
      <c r="AV10" s="370"/>
      <c r="AW10" s="368"/>
      <c r="AX10" s="9"/>
      <c r="AY10" s="9"/>
      <c r="AZ10" s="74" t="str">
        <f>HLOOKUP(Introduction!$G$4,nametranslations,111,FALSE)</f>
        <v>Notes</v>
      </c>
      <c r="BA10" s="370" t="s">
        <v>201</v>
      </c>
      <c r="BB10" s="370"/>
      <c r="BC10" s="370"/>
      <c r="BD10" s="370"/>
      <c r="BE10" s="370"/>
      <c r="BF10" s="370"/>
      <c r="BG10" s="368"/>
      <c r="BH10" s="9"/>
      <c r="BI10" s="9"/>
      <c r="BJ10" s="74" t="str">
        <f>HLOOKUP(Introduction!$G$4,nametranslations,111,FALSE)</f>
        <v>Notes</v>
      </c>
      <c r="BK10" s="370" t="s">
        <v>210</v>
      </c>
      <c r="BL10" s="370"/>
      <c r="BM10" s="370"/>
      <c r="BN10" s="370"/>
      <c r="BO10" s="370"/>
      <c r="BP10" s="370"/>
      <c r="BQ10" s="368"/>
      <c r="BR10" s="9"/>
      <c r="BS10" s="9"/>
      <c r="BT10" s="74" t="str">
        <f>HLOOKUP(Introduction!$G$4,nametranslations,111,FALSE)</f>
        <v>Notes</v>
      </c>
      <c r="BU10" s="371" t="s">
        <v>223</v>
      </c>
      <c r="BV10" s="372"/>
      <c r="BW10" s="372"/>
      <c r="BX10" s="372"/>
      <c r="BY10" s="372"/>
      <c r="BZ10" s="372"/>
      <c r="CA10" s="373"/>
      <c r="CB10" s="9"/>
      <c r="CC10" s="9"/>
      <c r="CD10" s="74" t="str">
        <f>HLOOKUP(Introduction!$G$4,nametranslations,111,FALSE)</f>
        <v>Notes</v>
      </c>
      <c r="CE10" s="371" t="s">
        <v>276</v>
      </c>
      <c r="CF10" s="372"/>
      <c r="CG10" s="372"/>
      <c r="CH10" s="372"/>
      <c r="CI10" s="372"/>
      <c r="CJ10" s="372"/>
      <c r="CK10" s="373"/>
      <c r="CL10" s="9"/>
      <c r="CM10" s="9"/>
      <c r="CN10" s="74" t="str">
        <f>HLOOKUP(Introduction!$G$4,nametranslations,111,FALSE)</f>
        <v>Notes</v>
      </c>
      <c r="CO10" s="371" t="s">
        <v>276</v>
      </c>
      <c r="CP10" s="372"/>
      <c r="CQ10" s="372"/>
      <c r="CR10" s="372"/>
      <c r="CS10" s="372"/>
      <c r="CT10" s="372"/>
      <c r="CU10" s="373"/>
      <c r="CV10" s="9"/>
      <c r="CW10" s="9"/>
      <c r="CX10" s="74" t="str">
        <f>HLOOKUP(Introduction!$G$4,nametranslations,111,FALSE)</f>
        <v>Notes</v>
      </c>
      <c r="CY10" s="371"/>
      <c r="CZ10" s="372"/>
      <c r="DA10" s="372"/>
      <c r="DB10" s="372"/>
      <c r="DC10" s="372"/>
      <c r="DD10" s="372"/>
      <c r="DE10" s="373"/>
      <c r="DF10" s="9"/>
      <c r="DG10" s="9"/>
      <c r="DH10" s="74" t="str">
        <f>HLOOKUP(Introduction!$G$4,nametranslations,111,FALSE)</f>
        <v>Notes</v>
      </c>
      <c r="DI10" s="371" t="s">
        <v>278</v>
      </c>
      <c r="DJ10" s="372"/>
      <c r="DK10" s="372"/>
      <c r="DL10" s="372"/>
      <c r="DM10" s="372"/>
      <c r="DN10" s="372"/>
      <c r="DO10" s="373"/>
      <c r="DP10" s="9"/>
      <c r="DQ10" s="9"/>
      <c r="DR10" s="74" t="str">
        <f>HLOOKUP(Introduction!$G$4,nametranslations,111,FALSE)</f>
        <v>Notes</v>
      </c>
      <c r="DS10" s="371" t="s">
        <v>278</v>
      </c>
      <c r="DT10" s="372"/>
      <c r="DU10" s="372"/>
      <c r="DV10" s="372"/>
      <c r="DW10" s="372"/>
      <c r="DX10" s="372"/>
      <c r="DY10" s="373"/>
      <c r="DZ10" s="9"/>
      <c r="EA10" s="9"/>
      <c r="EB10" s="74" t="str">
        <f>HLOOKUP(Introduction!$G$4,nametranslations,111,FALSE)</f>
        <v>Notes</v>
      </c>
      <c r="EC10" s="371" t="s">
        <v>278</v>
      </c>
      <c r="ED10" s="372"/>
      <c r="EE10" s="372"/>
      <c r="EF10" s="372"/>
      <c r="EG10" s="372"/>
      <c r="EH10" s="372"/>
      <c r="EI10" s="373"/>
      <c r="EJ10" s="9"/>
      <c r="EK10" s="9"/>
      <c r="EL10" s="79"/>
      <c r="EV10" s="79"/>
      <c r="FF10" s="79"/>
      <c r="FP10" s="79"/>
      <c r="FZ10" s="79"/>
      <c r="GJ10" s="79"/>
      <c r="GT10" s="79"/>
      <c r="HD10" s="79"/>
      <c r="HN10" s="79"/>
      <c r="HX10" s="79"/>
      <c r="IH10" s="79"/>
      <c r="IR10" s="79"/>
      <c r="JB10" s="79"/>
      <c r="JL10" s="79"/>
      <c r="JV10" s="79"/>
      <c r="KF10" s="79"/>
    </row>
    <row r="11" spans="1:292" s="1" customFormat="1" ht="15.6" customHeight="1" x14ac:dyDescent="0.3">
      <c r="A11" s="663" t="str">
        <f ca="1">IF(ISBLANK('Data Summary'!A13),"",'Data Summary'!A13)</f>
        <v>ZMB_2017_WV</v>
      </c>
      <c r="B11" s="74"/>
      <c r="C11" s="52" t="str">
        <f>HLOOKUP(Introduction!$G$4,nametranslations,112,FALSE)</f>
        <v>Facility estimate used</v>
      </c>
      <c r="D11" s="30"/>
      <c r="E11" s="30"/>
      <c r="F11" s="30"/>
      <c r="G11" s="30"/>
      <c r="H11" s="30"/>
      <c r="I11" s="56"/>
      <c r="J11" s="9"/>
      <c r="K11" s="9"/>
      <c r="L11" s="74"/>
      <c r="M11" s="52" t="str">
        <f>HLOOKUP(Introduction!$G$4,nametranslations,112,FALSE)</f>
        <v>Facility estimate used</v>
      </c>
      <c r="N11" s="30"/>
      <c r="O11" s="30"/>
      <c r="P11" s="30"/>
      <c r="Q11" s="30"/>
      <c r="R11" s="30"/>
      <c r="S11" s="56"/>
      <c r="T11" s="9"/>
      <c r="U11" s="9"/>
      <c r="V11" s="74"/>
      <c r="W11" s="52" t="str">
        <f>HLOOKUP(Introduction!$G$4,nametranslations,112,FALSE)</f>
        <v>Facility estimate used</v>
      </c>
      <c r="X11" s="55"/>
      <c r="Y11" s="55"/>
      <c r="Z11" s="55"/>
      <c r="AA11" s="55"/>
      <c r="AB11" s="55"/>
      <c r="AC11" s="56"/>
      <c r="AD11" s="9"/>
      <c r="AE11" s="9"/>
      <c r="AF11" s="74"/>
      <c r="AG11" s="52" t="str">
        <f>HLOOKUP(Introduction!$G$4,nametranslations,112,FALSE)</f>
        <v>Facility estimate used</v>
      </c>
      <c r="AH11" s="55"/>
      <c r="AI11" s="55"/>
      <c r="AJ11" s="55"/>
      <c r="AK11" s="55"/>
      <c r="AL11" s="55"/>
      <c r="AM11" s="56"/>
      <c r="AN11" s="9"/>
      <c r="AO11" s="9"/>
      <c r="AP11" s="74"/>
      <c r="AQ11" s="52" t="str">
        <f>HLOOKUP(Introduction!$G$4,nametranslations,112,FALSE)</f>
        <v>Facility estimate used</v>
      </c>
      <c r="AR11" s="55"/>
      <c r="AS11" s="55"/>
      <c r="AT11" s="55"/>
      <c r="AU11" s="55"/>
      <c r="AV11" s="55"/>
      <c r="AW11" s="56"/>
      <c r="AX11" s="9"/>
      <c r="AY11" s="9"/>
      <c r="AZ11" s="74"/>
      <c r="BA11" s="52" t="str">
        <f>HLOOKUP(Introduction!$G$4,nametranslations,112,FALSE)</f>
        <v>Facility estimate used</v>
      </c>
      <c r="BB11" s="55"/>
      <c r="BC11" s="55"/>
      <c r="BD11" s="55"/>
      <c r="BE11" s="55"/>
      <c r="BF11" s="55"/>
      <c r="BG11" s="56"/>
      <c r="BH11" s="9"/>
      <c r="BI11" s="9"/>
      <c r="BJ11" s="74"/>
      <c r="BK11" s="52" t="str">
        <f>HLOOKUP(Introduction!$G$4,nametranslations,112,FALSE)</f>
        <v>Facility estimate used</v>
      </c>
      <c r="BL11" s="55"/>
      <c r="BM11" s="55"/>
      <c r="BN11" s="55"/>
      <c r="BO11" s="55"/>
      <c r="BP11" s="55"/>
      <c r="BQ11" s="56"/>
      <c r="BR11" s="9"/>
      <c r="BS11" s="9"/>
      <c r="BT11" s="74"/>
      <c r="BU11" s="52" t="str">
        <f>HLOOKUP(Introduction!$G$4,nametranslations,112,FALSE)</f>
        <v>Facility estimate used</v>
      </c>
      <c r="BV11" s="126"/>
      <c r="BW11" s="126"/>
      <c r="BX11" s="126" t="s">
        <v>147</v>
      </c>
      <c r="BY11" s="126"/>
      <c r="BZ11" s="126"/>
      <c r="CA11" s="54"/>
      <c r="CB11" s="9"/>
      <c r="CC11" s="9"/>
      <c r="CD11" s="74"/>
      <c r="CE11" s="52" t="str">
        <f>HLOOKUP(Introduction!$G$4,nametranslations,112,FALSE)</f>
        <v>Facility estimate used</v>
      </c>
      <c r="CF11" s="55"/>
      <c r="CG11" s="55"/>
      <c r="CH11" s="55"/>
      <c r="CI11" s="55"/>
      <c r="CJ11" s="55"/>
      <c r="CK11" s="56"/>
      <c r="CL11" s="9"/>
      <c r="CM11" s="9"/>
      <c r="CN11" s="74"/>
      <c r="CO11" s="52" t="str">
        <f>HLOOKUP(Introduction!$G$4,nametranslations,112,FALSE)</f>
        <v>Facility estimate used</v>
      </c>
      <c r="CP11" s="55"/>
      <c r="CQ11" s="55"/>
      <c r="CR11" s="55"/>
      <c r="CS11" s="55"/>
      <c r="CT11" s="55"/>
      <c r="CU11" s="56"/>
      <c r="CV11" s="9"/>
      <c r="CW11" s="9"/>
      <c r="CX11" s="74"/>
      <c r="CY11" s="52" t="str">
        <f>HLOOKUP(Introduction!$G$4,nametranslations,112,FALSE)</f>
        <v>Facility estimate used</v>
      </c>
      <c r="CZ11" s="55"/>
      <c r="DA11" s="55"/>
      <c r="DB11" s="55"/>
      <c r="DC11" s="55"/>
      <c r="DD11" s="55"/>
      <c r="DE11" s="56"/>
      <c r="DF11" s="9"/>
      <c r="DG11" s="9"/>
      <c r="DH11" s="74"/>
      <c r="DI11" s="52" t="str">
        <f>HLOOKUP(Introduction!$G$4,nametranslations,112,FALSE)</f>
        <v>Facility estimate used</v>
      </c>
      <c r="DJ11" s="55"/>
      <c r="DK11" s="55"/>
      <c r="DL11" s="55"/>
      <c r="DM11" s="55"/>
      <c r="DN11" s="55"/>
      <c r="DO11" s="56"/>
      <c r="DP11" s="9"/>
      <c r="DQ11" s="9"/>
      <c r="DR11" s="74"/>
      <c r="DS11" s="52" t="str">
        <f>HLOOKUP(Introduction!$G$4,nametranslations,112,FALSE)</f>
        <v>Facility estimate used</v>
      </c>
      <c r="DT11" s="55"/>
      <c r="DU11" s="55"/>
      <c r="DV11" s="55"/>
      <c r="DW11" s="55"/>
      <c r="DX11" s="55"/>
      <c r="DY11" s="56"/>
      <c r="DZ11" s="9"/>
      <c r="EA11" s="9"/>
      <c r="EB11" s="74"/>
      <c r="EC11" s="52" t="str">
        <f>HLOOKUP(Introduction!$G$4,nametranslations,112,FALSE)</f>
        <v>Facility estimate used</v>
      </c>
      <c r="ED11" s="55"/>
      <c r="EE11" s="55"/>
      <c r="EF11" s="55"/>
      <c r="EG11" s="55"/>
      <c r="EH11" s="55"/>
      <c r="EI11" s="56"/>
      <c r="EJ11" s="9"/>
      <c r="EK11" s="9"/>
      <c r="EL11" s="79"/>
      <c r="EV11" s="79"/>
      <c r="FF11" s="79"/>
      <c r="FP11" s="79"/>
      <c r="FZ11" s="79"/>
      <c r="GJ11" s="79"/>
      <c r="GT11" s="79"/>
      <c r="HD11" s="79"/>
      <c r="HN11" s="79"/>
      <c r="HX11" s="79"/>
      <c r="IH11" s="79"/>
      <c r="IR11" s="79"/>
      <c r="JB11" s="79"/>
      <c r="JL11" s="79"/>
      <c r="JV11" s="79"/>
      <c r="KF11" s="79"/>
    </row>
    <row r="12" spans="1:292" s="1" customFormat="1" ht="15" customHeight="1" x14ac:dyDescent="0.3">
      <c r="A12" s="663" t="str">
        <f ca="1">IF(ISBLANK('Data Summary'!A14),"",'Data Summary'!A14)</f>
        <v>ZMB_2019_EMIS</v>
      </c>
      <c r="B12" s="74"/>
      <c r="C12" s="52" t="str">
        <f>HLOOKUP(Introduction!$G$4,nametranslations,128,FALSE)</f>
        <v>Facility with water estimate used</v>
      </c>
      <c r="D12" s="30"/>
      <c r="E12" s="30"/>
      <c r="F12" s="30"/>
      <c r="G12" s="30"/>
      <c r="H12" s="30"/>
      <c r="I12" s="54"/>
      <c r="J12" s="9"/>
      <c r="K12" s="9"/>
      <c r="L12" s="74"/>
      <c r="M12" s="52" t="str">
        <f>HLOOKUP(Introduction!$G$4,nametranslations,128,FALSE)</f>
        <v>Facility with water estimate used</v>
      </c>
      <c r="N12" s="30"/>
      <c r="O12" s="30"/>
      <c r="P12" s="30"/>
      <c r="Q12" s="30"/>
      <c r="R12" s="30"/>
      <c r="S12" s="54"/>
      <c r="T12" s="9"/>
      <c r="U12" s="9"/>
      <c r="V12" s="74"/>
      <c r="W12" s="52" t="str">
        <f>HLOOKUP(Introduction!$G$4,nametranslations,128,FALSE)</f>
        <v>Facility with water estimate used</v>
      </c>
      <c r="X12" s="30"/>
      <c r="Y12" s="30"/>
      <c r="Z12" s="30"/>
      <c r="AA12" s="30"/>
      <c r="AB12" s="30"/>
      <c r="AC12" s="54"/>
      <c r="AD12" s="9"/>
      <c r="AE12" s="9"/>
      <c r="AF12" s="74"/>
      <c r="AG12" s="52" t="str">
        <f>HLOOKUP(Introduction!$G$4,nametranslations,128,FALSE)</f>
        <v>Facility with water estimate used</v>
      </c>
      <c r="AH12" s="30"/>
      <c r="AI12" s="30"/>
      <c r="AJ12" s="30"/>
      <c r="AK12" s="30"/>
      <c r="AL12" s="30"/>
      <c r="AM12" s="54"/>
      <c r="AN12" s="9"/>
      <c r="AO12" s="9"/>
      <c r="AP12" s="74"/>
      <c r="AQ12" s="52" t="str">
        <f>HLOOKUP(Introduction!$G$4,nametranslations,128,FALSE)</f>
        <v>Facility with water estimate used</v>
      </c>
      <c r="AR12" s="30"/>
      <c r="AS12" s="30"/>
      <c r="AT12" s="30"/>
      <c r="AU12" s="30"/>
      <c r="AV12" s="30"/>
      <c r="AW12" s="54"/>
      <c r="AX12" s="9"/>
      <c r="AY12" s="9"/>
      <c r="AZ12" s="74"/>
      <c r="BA12" s="52" t="str">
        <f>HLOOKUP(Introduction!$G$4,nametranslations,128,FALSE)</f>
        <v>Facility with water estimate used</v>
      </c>
      <c r="BB12" s="30"/>
      <c r="BC12" s="30"/>
      <c r="BD12" s="30"/>
      <c r="BE12" s="30"/>
      <c r="BF12" s="30"/>
      <c r="BG12" s="54"/>
      <c r="BH12" s="9"/>
      <c r="BI12" s="9"/>
      <c r="BJ12" s="74"/>
      <c r="BK12" s="52" t="str">
        <f>HLOOKUP(Introduction!$G$4,nametranslations,128,FALSE)</f>
        <v>Facility with water estimate used</v>
      </c>
      <c r="BL12" s="30"/>
      <c r="BM12" s="30"/>
      <c r="BN12" s="30"/>
      <c r="BO12" s="30"/>
      <c r="BP12" s="30"/>
      <c r="BQ12" s="54"/>
      <c r="BR12" s="9"/>
      <c r="BS12" s="9"/>
      <c r="BT12" s="74"/>
      <c r="BU12" s="52" t="str">
        <f>HLOOKUP(Introduction!$G$4,nametranslations,128,FALSE)</f>
        <v>Facility with water estimate used</v>
      </c>
      <c r="BV12" s="126"/>
      <c r="BW12" s="126"/>
      <c r="BX12" s="126" t="s">
        <v>147</v>
      </c>
      <c r="BY12" s="126"/>
      <c r="BZ12" s="126"/>
      <c r="CA12" s="54"/>
      <c r="CB12" s="9"/>
      <c r="CC12" s="9"/>
      <c r="CD12" s="74"/>
      <c r="CE12" s="52" t="str">
        <f>HLOOKUP(Introduction!$G$4,nametranslations,128,FALSE)</f>
        <v>Facility with water estimate used</v>
      </c>
      <c r="CF12" s="30" t="s">
        <v>147</v>
      </c>
      <c r="CG12" s="30"/>
      <c r="CH12" s="30"/>
      <c r="CI12" s="30"/>
      <c r="CJ12" s="30" t="s">
        <v>147</v>
      </c>
      <c r="CK12" s="54" t="s">
        <v>147</v>
      </c>
      <c r="CL12" s="9"/>
      <c r="CM12" s="9"/>
      <c r="CN12" s="74"/>
      <c r="CO12" s="52" t="str">
        <f>HLOOKUP(Introduction!$G$4,nametranslations,128,FALSE)</f>
        <v>Facility with water estimate used</v>
      </c>
      <c r="CP12" s="30" t="s">
        <v>147</v>
      </c>
      <c r="CQ12" s="30"/>
      <c r="CR12" s="30"/>
      <c r="CS12" s="30"/>
      <c r="CT12" s="30" t="s">
        <v>147</v>
      </c>
      <c r="CU12" s="54" t="s">
        <v>147</v>
      </c>
      <c r="CV12" s="9"/>
      <c r="CW12" s="9"/>
      <c r="CX12" s="74"/>
      <c r="CY12" s="52" t="str">
        <f>HLOOKUP(Introduction!$G$4,nametranslations,128,FALSE)</f>
        <v>Facility with water estimate used</v>
      </c>
      <c r="CZ12" s="30"/>
      <c r="DA12" s="30"/>
      <c r="DB12" s="30"/>
      <c r="DC12" s="30"/>
      <c r="DD12" s="30"/>
      <c r="DE12" s="54"/>
      <c r="DF12" s="9"/>
      <c r="DG12" s="9"/>
      <c r="DH12" s="74"/>
      <c r="DI12" s="52" t="str">
        <f>HLOOKUP(Introduction!$G$4,nametranslations,128,FALSE)</f>
        <v>Facility with water estimate used</v>
      </c>
      <c r="DJ12" s="30"/>
      <c r="DK12" s="30"/>
      <c r="DL12" s="30"/>
      <c r="DM12" s="30"/>
      <c r="DN12" s="30"/>
      <c r="DO12" s="54"/>
      <c r="DP12" s="9"/>
      <c r="DQ12" s="9"/>
      <c r="DR12" s="74"/>
      <c r="DS12" s="52" t="str">
        <f>HLOOKUP(Introduction!$G$4,nametranslations,128,FALSE)</f>
        <v>Facility with water estimate used</v>
      </c>
      <c r="DT12" s="30"/>
      <c r="DU12" s="30"/>
      <c r="DV12" s="30"/>
      <c r="DW12" s="30"/>
      <c r="DX12" s="30"/>
      <c r="DY12" s="54"/>
      <c r="DZ12" s="9"/>
      <c r="EA12" s="9"/>
      <c r="EB12" s="74"/>
      <c r="EC12" s="52" t="str">
        <f>HLOOKUP(Introduction!$G$4,nametranslations,128,FALSE)</f>
        <v>Facility with water estimate used</v>
      </c>
      <c r="ED12" s="30"/>
      <c r="EE12" s="30"/>
      <c r="EF12" s="30"/>
      <c r="EG12" s="30"/>
      <c r="EH12" s="30"/>
      <c r="EI12" s="54"/>
      <c r="EJ12" s="9"/>
      <c r="EK12" s="9"/>
      <c r="EL12" s="79"/>
      <c r="EV12" s="79"/>
      <c r="FF12" s="79"/>
      <c r="FP12" s="79"/>
      <c r="FZ12" s="79"/>
      <c r="GJ12" s="79"/>
      <c r="GT12" s="79"/>
      <c r="HD12" s="79"/>
      <c r="HN12" s="79"/>
      <c r="HX12" s="79"/>
      <c r="IH12" s="79"/>
      <c r="IR12" s="79"/>
      <c r="JB12" s="79"/>
      <c r="JL12" s="79"/>
      <c r="JV12" s="79"/>
      <c r="KF12" s="79"/>
    </row>
    <row r="13" spans="1:292" s="1" customFormat="1" ht="15" customHeight="1" x14ac:dyDescent="0.3">
      <c r="A13" s="663" t="str">
        <f ca="1">IF(ISBLANK('Data Summary'!A15),"",'Data Summary'!A15)</f>
        <v>ZMB_2020_EMIS</v>
      </c>
      <c r="B13" s="74"/>
      <c r="C13" s="52" t="str">
        <f>HLOOKUP(Introduction!$G$4,nametranslations,114,FALSE)</f>
        <v>Basic estimate used</v>
      </c>
      <c r="D13" s="30"/>
      <c r="E13" s="30"/>
      <c r="F13" s="30"/>
      <c r="G13" s="30"/>
      <c r="H13" s="30"/>
      <c r="I13" s="54"/>
      <c r="J13" s="9"/>
      <c r="K13" s="9"/>
      <c r="L13" s="74"/>
      <c r="M13" s="52" t="str">
        <f>HLOOKUP(Introduction!$G$4,nametranslations,114,FALSE)</f>
        <v>Basic estimate used</v>
      </c>
      <c r="N13" s="30"/>
      <c r="O13" s="30"/>
      <c r="P13" s="30"/>
      <c r="Q13" s="30"/>
      <c r="R13" s="30"/>
      <c r="S13" s="54"/>
      <c r="T13" s="9"/>
      <c r="U13" s="9"/>
      <c r="V13" s="74"/>
      <c r="W13" s="52" t="str">
        <f>HLOOKUP(Introduction!$G$4,nametranslations,114,FALSE)</f>
        <v>Basic estimate used</v>
      </c>
      <c r="X13" s="30"/>
      <c r="Y13" s="30"/>
      <c r="Z13" s="30"/>
      <c r="AA13" s="30"/>
      <c r="AB13" s="30"/>
      <c r="AC13" s="54"/>
      <c r="AD13" s="9"/>
      <c r="AE13" s="9"/>
      <c r="AF13" s="74"/>
      <c r="AG13" s="52" t="str">
        <f>HLOOKUP(Introduction!$G$4,nametranslations,114,FALSE)</f>
        <v>Basic estimate used</v>
      </c>
      <c r="AH13" s="30" t="s">
        <v>147</v>
      </c>
      <c r="AI13" s="30"/>
      <c r="AJ13" s="30"/>
      <c r="AK13" s="30"/>
      <c r="AL13" s="30" t="s">
        <v>147</v>
      </c>
      <c r="AM13" s="54" t="s">
        <v>147</v>
      </c>
      <c r="AN13" s="9"/>
      <c r="AO13" s="9"/>
      <c r="AP13" s="74"/>
      <c r="AQ13" s="52" t="str">
        <f>HLOOKUP(Introduction!$G$4,nametranslations,114,FALSE)</f>
        <v>Basic estimate used</v>
      </c>
      <c r="AR13" s="30" t="s">
        <v>151</v>
      </c>
      <c r="AS13" s="30"/>
      <c r="AT13" s="30"/>
      <c r="AU13" s="30"/>
      <c r="AV13" s="30" t="s">
        <v>151</v>
      </c>
      <c r="AW13" s="54"/>
      <c r="AX13" s="9"/>
      <c r="AY13" s="9"/>
      <c r="AZ13" s="74"/>
      <c r="BA13" s="52" t="str">
        <f>HLOOKUP(Introduction!$G$4,nametranslations,114,FALSE)</f>
        <v>Basic estimate used</v>
      </c>
      <c r="BB13" s="30"/>
      <c r="BC13" s="30"/>
      <c r="BD13" s="30"/>
      <c r="BE13" s="30"/>
      <c r="BF13" s="30"/>
      <c r="BG13" s="54"/>
      <c r="BH13" s="9"/>
      <c r="BI13" s="9"/>
      <c r="BJ13" s="74"/>
      <c r="BK13" s="52" t="str">
        <f>HLOOKUP(Introduction!$G$4,nametranslations,114,FALSE)</f>
        <v>Basic estimate used</v>
      </c>
      <c r="BL13" s="30" t="s">
        <v>147</v>
      </c>
      <c r="BM13" s="30"/>
      <c r="BN13" s="30"/>
      <c r="BO13" s="30"/>
      <c r="BP13" s="30" t="s">
        <v>147</v>
      </c>
      <c r="BQ13" s="54" t="s">
        <v>147</v>
      </c>
      <c r="BR13" s="9"/>
      <c r="BS13" s="9"/>
      <c r="BT13" s="74"/>
      <c r="BU13" s="52" t="str">
        <f>HLOOKUP(Introduction!$G$4,nametranslations,114,FALSE)</f>
        <v>Basic estimate used</v>
      </c>
      <c r="BV13" s="126"/>
      <c r="BW13" s="126"/>
      <c r="BX13" s="126" t="s">
        <v>147</v>
      </c>
      <c r="BY13" s="126"/>
      <c r="BZ13" s="126"/>
      <c r="CA13" s="54"/>
      <c r="CB13" s="9"/>
      <c r="CC13" s="9"/>
      <c r="CD13" s="74"/>
      <c r="CE13" s="52" t="str">
        <f>HLOOKUP(Introduction!$G$4,nametranslations,114,FALSE)</f>
        <v>Basic estimate used</v>
      </c>
      <c r="CF13" s="30" t="s">
        <v>147</v>
      </c>
      <c r="CG13" s="30"/>
      <c r="CH13" s="30"/>
      <c r="CI13" s="30"/>
      <c r="CJ13" s="30" t="s">
        <v>147</v>
      </c>
      <c r="CK13" s="54" t="s">
        <v>147</v>
      </c>
      <c r="CL13" s="9"/>
      <c r="CM13" s="9"/>
      <c r="CN13" s="74"/>
      <c r="CO13" s="52" t="str">
        <f>HLOOKUP(Introduction!$G$4,nametranslations,114,FALSE)</f>
        <v>Basic estimate used</v>
      </c>
      <c r="CP13" s="30" t="s">
        <v>147</v>
      </c>
      <c r="CQ13" s="30"/>
      <c r="CR13" s="30"/>
      <c r="CS13" s="30"/>
      <c r="CT13" s="30" t="s">
        <v>147</v>
      </c>
      <c r="CU13" s="54" t="s">
        <v>147</v>
      </c>
      <c r="CV13" s="9"/>
      <c r="CW13" s="9"/>
      <c r="CX13" s="74"/>
      <c r="CY13" s="52" t="str">
        <f>HLOOKUP(Introduction!$G$4,nametranslations,114,FALSE)</f>
        <v>Basic estimate used</v>
      </c>
      <c r="CZ13" s="30"/>
      <c r="DA13" s="30"/>
      <c r="DB13" s="30"/>
      <c r="DC13" s="30"/>
      <c r="DD13" s="30"/>
      <c r="DE13" s="54"/>
      <c r="DF13" s="9"/>
      <c r="DG13" s="9"/>
      <c r="DH13" s="74"/>
      <c r="DI13" s="52" t="str">
        <f>HLOOKUP(Introduction!$G$4,nametranslations,114,FALSE)</f>
        <v>Basic estimate used</v>
      </c>
      <c r="DJ13" s="30"/>
      <c r="DK13" s="30"/>
      <c r="DL13" s="30"/>
      <c r="DM13" s="30"/>
      <c r="DN13" s="30"/>
      <c r="DO13" s="54"/>
      <c r="DP13" s="9"/>
      <c r="DQ13" s="9"/>
      <c r="DR13" s="74"/>
      <c r="DS13" s="52" t="str">
        <f>HLOOKUP(Introduction!$G$4,nametranslations,114,FALSE)</f>
        <v>Basic estimate used</v>
      </c>
      <c r="DT13" s="30"/>
      <c r="DU13" s="30"/>
      <c r="DV13" s="30"/>
      <c r="DW13" s="30"/>
      <c r="DX13" s="30"/>
      <c r="DY13" s="54"/>
      <c r="DZ13" s="9"/>
      <c r="EA13" s="9"/>
      <c r="EB13" s="74"/>
      <c r="EC13" s="52" t="str">
        <f>HLOOKUP(Introduction!$G$4,nametranslations,114,FALSE)</f>
        <v>Basic estimate used</v>
      </c>
      <c r="ED13" s="30"/>
      <c r="EE13" s="30"/>
      <c r="EF13" s="30"/>
      <c r="EG13" s="30"/>
      <c r="EH13" s="30"/>
      <c r="EI13" s="54"/>
      <c r="EJ13" s="9"/>
      <c r="EK13" s="9"/>
      <c r="EL13" s="79"/>
      <c r="EV13" s="79"/>
      <c r="FF13" s="79"/>
      <c r="FP13" s="79"/>
      <c r="FZ13" s="79"/>
      <c r="GJ13" s="79"/>
      <c r="GT13" s="79"/>
      <c r="HD13" s="79"/>
      <c r="HN13" s="79"/>
      <c r="HX13" s="79"/>
      <c r="IH13" s="79"/>
      <c r="IR13" s="79"/>
      <c r="JB13" s="79"/>
      <c r="JL13" s="79"/>
      <c r="JV13" s="79"/>
      <c r="KF13" s="79"/>
    </row>
    <row r="14" spans="1:292" ht="15.75" customHeight="1" x14ac:dyDescent="0.3">
      <c r="A14" s="663" t="str">
        <f ca="1">IF(ISBLANK('Data Summary'!A16),"",'Data Summary'!A16)</f>
        <v>ZMB_2021_EMIS</v>
      </c>
      <c r="B14" s="75"/>
      <c r="C14" s="52" t="str">
        <f>HLOOKUP(Introduction!$G$4,nametranslations,115,FALSE)</f>
        <v>Number of schools total</v>
      </c>
      <c r="D14" s="8"/>
      <c r="E14" s="8"/>
      <c r="F14" s="8"/>
      <c r="G14" s="38"/>
      <c r="H14" s="39"/>
      <c r="I14" s="40"/>
      <c r="J14" s="9"/>
      <c r="K14" s="9"/>
      <c r="L14" s="75"/>
      <c r="M14" s="52" t="str">
        <f>HLOOKUP(Introduction!$G$4,nametranslations,115,FALSE)</f>
        <v>Number of schools total</v>
      </c>
      <c r="N14" s="8"/>
      <c r="O14" s="8"/>
      <c r="P14" s="8"/>
      <c r="Q14" s="38"/>
      <c r="R14" s="39"/>
      <c r="S14" s="40"/>
      <c r="T14" s="9"/>
      <c r="U14" s="9"/>
      <c r="V14" s="75"/>
      <c r="W14" s="52" t="str">
        <f>HLOOKUP(Introduction!$G$4,nametranslations,115,FALSE)</f>
        <v>Number of schools total</v>
      </c>
      <c r="X14" s="8"/>
      <c r="Y14" s="8"/>
      <c r="Z14" s="8"/>
      <c r="AA14" s="38"/>
      <c r="AB14" s="39"/>
      <c r="AC14" s="40"/>
      <c r="AD14" s="9"/>
      <c r="AE14" s="9"/>
      <c r="AF14" s="75"/>
      <c r="AG14" s="52" t="str">
        <f>HLOOKUP(Introduction!$G$4,nametranslations,115,FALSE)</f>
        <v>Number of schools total</v>
      </c>
      <c r="AH14" s="8"/>
      <c r="AI14" s="8"/>
      <c r="AJ14" s="8"/>
      <c r="AK14" s="38"/>
      <c r="AL14" s="39"/>
      <c r="AM14" s="40"/>
      <c r="AN14" s="9"/>
      <c r="AO14" s="9"/>
      <c r="AP14" s="75"/>
      <c r="AQ14" s="52" t="str">
        <f>HLOOKUP(Introduction!$G$4,nametranslations,115,FALSE)</f>
        <v>Number of schools total</v>
      </c>
      <c r="AR14" s="8"/>
      <c r="AS14" s="8"/>
      <c r="AT14" s="8"/>
      <c r="AU14" s="38"/>
      <c r="AV14" s="39"/>
      <c r="AW14" s="40"/>
      <c r="AX14" s="9"/>
      <c r="AY14" s="9"/>
      <c r="AZ14" s="75"/>
      <c r="BA14" s="52" t="str">
        <f>HLOOKUP(Introduction!$G$4,nametranslations,115,FALSE)</f>
        <v>Number of schools total</v>
      </c>
      <c r="BB14" s="8"/>
      <c r="BC14" s="8"/>
      <c r="BD14" s="8"/>
      <c r="BE14" s="38"/>
      <c r="BF14" s="39"/>
      <c r="BG14" s="40"/>
      <c r="BH14" s="9"/>
      <c r="BI14" s="9"/>
      <c r="BJ14" s="75"/>
      <c r="BK14" s="52" t="str">
        <f>HLOOKUP(Introduction!$G$4,nametranslations,115,FALSE)</f>
        <v>Number of schools total</v>
      </c>
      <c r="BL14" s="120">
        <v>9852</v>
      </c>
      <c r="BM14" s="120">
        <v>1961</v>
      </c>
      <c r="BN14" s="120">
        <v>7891</v>
      </c>
      <c r="BO14" s="121"/>
      <c r="BP14" s="122">
        <v>8843</v>
      </c>
      <c r="BQ14" s="40">
        <v>1009</v>
      </c>
      <c r="BR14" s="9"/>
      <c r="BS14" s="9"/>
      <c r="BT14" s="75"/>
      <c r="BU14" s="52" t="str">
        <f>HLOOKUP(Introduction!$G$4,nametranslations,115,FALSE)</f>
        <v>Number of schools total</v>
      </c>
      <c r="BV14" s="128"/>
      <c r="BW14" s="128"/>
      <c r="BX14" s="128"/>
      <c r="BY14" s="121"/>
      <c r="BZ14" s="122"/>
      <c r="CA14" s="40"/>
      <c r="CB14" s="9"/>
      <c r="CC14" s="9"/>
      <c r="CD14" s="75"/>
      <c r="CE14" s="52" t="str">
        <f>HLOOKUP(Introduction!$G$4,nametranslations,115,FALSE)</f>
        <v>Number of schools total</v>
      </c>
      <c r="CF14" s="120">
        <v>10570</v>
      </c>
      <c r="CG14" s="120">
        <v>2165</v>
      </c>
      <c r="CH14" s="120">
        <v>8405</v>
      </c>
      <c r="CI14" s="121" t="s">
        <v>272</v>
      </c>
      <c r="CJ14" s="122">
        <v>9282</v>
      </c>
      <c r="CK14" s="40">
        <v>1288</v>
      </c>
      <c r="CL14" s="9"/>
      <c r="CM14" s="9"/>
      <c r="CN14" s="75"/>
      <c r="CO14" s="52" t="str">
        <f>HLOOKUP(Introduction!$G$4,nametranslations,115,FALSE)</f>
        <v>Number of schools total</v>
      </c>
      <c r="CP14" s="120">
        <v>10731</v>
      </c>
      <c r="CQ14" s="120">
        <v>2091</v>
      </c>
      <c r="CR14" s="120">
        <v>8640</v>
      </c>
      <c r="CS14" s="121" t="s">
        <v>272</v>
      </c>
      <c r="CT14" s="122">
        <v>9441</v>
      </c>
      <c r="CU14" s="40">
        <v>1290</v>
      </c>
      <c r="CV14" s="9"/>
      <c r="CW14" s="9"/>
      <c r="CX14" s="75"/>
      <c r="CY14" s="52" t="str">
        <f>HLOOKUP(Introduction!$G$4,nametranslations,115,FALSE)</f>
        <v>Number of schools total</v>
      </c>
      <c r="CZ14" s="120">
        <v>11873</v>
      </c>
      <c r="DA14" s="120" t="s">
        <v>272</v>
      </c>
      <c r="DB14" s="120" t="s">
        <v>272</v>
      </c>
      <c r="DC14" s="121" t="s">
        <v>272</v>
      </c>
      <c r="DD14" s="122">
        <v>10480</v>
      </c>
      <c r="DE14" s="40">
        <v>1393</v>
      </c>
      <c r="DF14" s="9"/>
      <c r="DG14" s="9"/>
      <c r="DH14" s="75"/>
      <c r="DI14" s="52" t="str">
        <f>HLOOKUP(Introduction!$G$4,nametranslations,115,FALSE)</f>
        <v>Number of schools total</v>
      </c>
      <c r="DJ14" s="120"/>
      <c r="DK14" s="120"/>
      <c r="DL14" s="120"/>
      <c r="DM14" s="121"/>
      <c r="DN14" s="122"/>
      <c r="DO14" s="40"/>
      <c r="DP14" s="9"/>
      <c r="DQ14" s="9"/>
      <c r="DR14" s="75"/>
      <c r="DS14" s="52" t="str">
        <f>HLOOKUP(Introduction!$G$4,nametranslations,115,FALSE)</f>
        <v>Number of schools total</v>
      </c>
      <c r="DT14" s="120"/>
      <c r="DU14" s="120"/>
      <c r="DV14" s="120"/>
      <c r="DW14" s="121"/>
      <c r="DX14" s="122"/>
      <c r="DY14" s="40"/>
      <c r="DZ14" s="9"/>
      <c r="EA14" s="9"/>
      <c r="EB14" s="75"/>
      <c r="EC14" s="52" t="str">
        <f>HLOOKUP(Introduction!$G$4,nametranslations,115,FALSE)</f>
        <v>Number of schools total</v>
      </c>
      <c r="ED14" s="120"/>
      <c r="EE14" s="120"/>
      <c r="EF14" s="120"/>
      <c r="EG14" s="121"/>
      <c r="EH14" s="122"/>
      <c r="EI14" s="40"/>
      <c r="EJ14" s="9"/>
      <c r="EK14" s="9"/>
    </row>
    <row r="15" spans="1:292" ht="15.75" customHeight="1" thickBot="1" x14ac:dyDescent="0.35">
      <c r="A15" s="663" t="str">
        <f ca="1">IF(ISBLANK('Data Summary'!A17),"",'Data Summary'!A17)</f>
        <v>ZMB_2022_EMIS</v>
      </c>
      <c r="B15" s="76"/>
      <c r="C15" s="53" t="str">
        <f>HLOOKUP(Introduction!$G$4,nametranslations,116,FALSE)</f>
        <v>Number surveyed</v>
      </c>
      <c r="D15" s="42"/>
      <c r="E15" s="42"/>
      <c r="F15" s="42"/>
      <c r="G15" s="42"/>
      <c r="H15" s="42"/>
      <c r="I15" s="43"/>
      <c r="J15" s="22"/>
      <c r="K15" s="22"/>
      <c r="L15" s="76"/>
      <c r="M15" s="53" t="str">
        <f>HLOOKUP(Introduction!$G$4,nametranslations,116,FALSE)</f>
        <v>Number surveyed</v>
      </c>
      <c r="N15" s="42"/>
      <c r="O15" s="42"/>
      <c r="P15" s="42"/>
      <c r="Q15" s="42"/>
      <c r="R15" s="42"/>
      <c r="S15" s="43"/>
      <c r="T15" s="22"/>
      <c r="U15" s="22"/>
      <c r="V15" s="76"/>
      <c r="W15" s="53" t="str">
        <f>HLOOKUP(Introduction!$G$4,nametranslations,116,FALSE)</f>
        <v>Number surveyed</v>
      </c>
      <c r="X15" s="42"/>
      <c r="Y15" s="47"/>
      <c r="Z15" s="47"/>
      <c r="AA15" s="48"/>
      <c r="AB15" s="47"/>
      <c r="AC15" s="49"/>
      <c r="AD15" s="22"/>
      <c r="AE15" s="22"/>
      <c r="AF15" s="76"/>
      <c r="AG15" s="53" t="str">
        <f>HLOOKUP(Introduction!$G$4,nametranslations,116,FALSE)</f>
        <v>Number surveyed</v>
      </c>
      <c r="AH15" s="42">
        <v>9674</v>
      </c>
      <c r="AI15" s="42"/>
      <c r="AJ15" s="42"/>
      <c r="AK15" s="42"/>
      <c r="AL15" s="42">
        <v>8823</v>
      </c>
      <c r="AM15" s="43">
        <v>851</v>
      </c>
      <c r="AN15" s="22"/>
      <c r="AO15" s="22"/>
      <c r="AP15" s="76"/>
      <c r="AQ15" s="53" t="str">
        <f>HLOOKUP(Introduction!$G$4,nametranslations,116,FALSE)</f>
        <v>Number surveyed</v>
      </c>
      <c r="AR15" s="42"/>
      <c r="AS15" s="42"/>
      <c r="AT15" s="42"/>
      <c r="AU15" s="42"/>
      <c r="AV15" s="42"/>
      <c r="AW15" s="43"/>
      <c r="AX15" s="22"/>
      <c r="AY15" s="22"/>
      <c r="AZ15" s="76"/>
      <c r="BA15" s="53" t="str">
        <f>HLOOKUP(Introduction!$G$4,nametranslations,116,FALSE)</f>
        <v>Number surveyed</v>
      </c>
      <c r="BB15" s="42"/>
      <c r="BC15" s="42"/>
      <c r="BD15" s="42"/>
      <c r="BE15" s="42"/>
      <c r="BF15" s="42"/>
      <c r="BG15" s="43"/>
      <c r="BH15" s="22"/>
      <c r="BI15" s="22"/>
      <c r="BJ15" s="76"/>
      <c r="BK15" s="53" t="str">
        <f>HLOOKUP(Introduction!$G$4,nametranslations,116,FALSE)</f>
        <v>Number surveyed</v>
      </c>
      <c r="BL15" s="42">
        <v>9852</v>
      </c>
      <c r="BM15" s="42">
        <v>1961</v>
      </c>
      <c r="BN15" s="42">
        <v>7891</v>
      </c>
      <c r="BO15" s="42"/>
      <c r="BP15" s="42">
        <v>8843</v>
      </c>
      <c r="BQ15" s="43">
        <v>1009</v>
      </c>
      <c r="BR15" s="22"/>
      <c r="BS15" s="22"/>
      <c r="BT15" s="76"/>
      <c r="BU15" s="53" t="str">
        <f>HLOOKUP(Introduction!$G$4,nametranslations,116,FALSE)</f>
        <v>Number surveyed</v>
      </c>
      <c r="BV15" s="42"/>
      <c r="BW15" s="47"/>
      <c r="BX15" s="47">
        <v>100</v>
      </c>
      <c r="BY15" s="48"/>
      <c r="BZ15" s="47"/>
      <c r="CA15" s="49"/>
      <c r="CB15" s="22"/>
      <c r="CC15" s="22"/>
      <c r="CD15" s="76"/>
      <c r="CE15" s="53" t="str">
        <f>HLOOKUP(Introduction!$G$4,nametranslations,116,FALSE)</f>
        <v>Number surveyed</v>
      </c>
      <c r="CF15" s="42">
        <v>10570</v>
      </c>
      <c r="CG15" s="42">
        <v>2165</v>
      </c>
      <c r="CH15" s="42">
        <v>8405</v>
      </c>
      <c r="CI15" s="42" t="s">
        <v>272</v>
      </c>
      <c r="CJ15" s="42">
        <v>9282</v>
      </c>
      <c r="CK15" s="43">
        <v>1288</v>
      </c>
      <c r="CL15" s="22"/>
      <c r="CM15" s="22"/>
      <c r="CN15" s="76"/>
      <c r="CO15" s="53" t="str">
        <f>HLOOKUP(Introduction!$G$4,nametranslations,116,FALSE)</f>
        <v>Number surveyed</v>
      </c>
      <c r="CP15" s="42">
        <v>11199</v>
      </c>
      <c r="CQ15" s="42">
        <v>2661</v>
      </c>
      <c r="CR15" s="42">
        <v>8538</v>
      </c>
      <c r="CS15" s="42" t="s">
        <v>272</v>
      </c>
      <c r="CT15" s="42">
        <v>9536</v>
      </c>
      <c r="CU15" s="43">
        <v>1663</v>
      </c>
      <c r="CV15" s="22"/>
      <c r="CW15" s="22"/>
      <c r="CX15" s="76"/>
      <c r="CY15" s="53" t="str">
        <f>HLOOKUP(Introduction!$G$4,nametranslations,116,FALSE)</f>
        <v>Number surveyed</v>
      </c>
      <c r="CZ15" s="42">
        <v>11873</v>
      </c>
      <c r="DA15" s="42" t="s">
        <v>272</v>
      </c>
      <c r="DB15" s="42" t="s">
        <v>272</v>
      </c>
      <c r="DC15" s="42" t="s">
        <v>272</v>
      </c>
      <c r="DD15" s="42">
        <v>10480</v>
      </c>
      <c r="DE15" s="43">
        <v>1393</v>
      </c>
      <c r="DF15" s="22"/>
      <c r="DG15" s="22"/>
      <c r="DH15" s="76"/>
      <c r="DI15" s="53" t="str">
        <f>HLOOKUP(Introduction!$G$4,nametranslations,116,FALSE)</f>
        <v>Number surveyed</v>
      </c>
      <c r="DJ15" s="42"/>
      <c r="DK15" s="42"/>
      <c r="DL15" s="42"/>
      <c r="DM15" s="42"/>
      <c r="DN15" s="42"/>
      <c r="DO15" s="43"/>
      <c r="DP15" s="22"/>
      <c r="DQ15" s="22"/>
      <c r="DR15" s="76"/>
      <c r="DS15" s="53" t="str">
        <f>HLOOKUP(Introduction!$G$4,nametranslations,116,FALSE)</f>
        <v>Number surveyed</v>
      </c>
      <c r="DT15" s="42"/>
      <c r="DU15" s="42"/>
      <c r="DV15" s="42"/>
      <c r="DW15" s="42"/>
      <c r="DX15" s="42"/>
      <c r="DY15" s="43"/>
      <c r="DZ15" s="22"/>
      <c r="EA15" s="22"/>
      <c r="EB15" s="76"/>
      <c r="EC15" s="53" t="str">
        <f>HLOOKUP(Introduction!$G$4,nametranslations,116,FALSE)</f>
        <v>Number surveyed</v>
      </c>
      <c r="ED15" s="42"/>
      <c r="EE15" s="42"/>
      <c r="EF15" s="42"/>
      <c r="EG15" s="42"/>
      <c r="EH15" s="42"/>
      <c r="EI15" s="43"/>
      <c r="EJ15" s="22"/>
      <c r="EK15" s="22"/>
    </row>
    <row r="16" spans="1:292" x14ac:dyDescent="0.3">
      <c r="A16" s="663" t="str">
        <f ca="1">IF(ISBLANK('Data Summary'!A18),"",'Data Summary'!A18)</f>
        <v>ZMB_2023_EMIS</v>
      </c>
    </row>
    <row r="17" spans="1:1" x14ac:dyDescent="0.3">
      <c r="A17" s="663" t="str">
        <f ca="1">IF(ISBLANK('Data Summary'!A19),"",'Data Summary'!A19)</f>
        <v>ZMB_2023_SUR</v>
      </c>
    </row>
    <row r="18" spans="1:1" x14ac:dyDescent="0.3">
      <c r="A18" s="627" t="str">
        <f ca="1">IF(ISBLANK('Data Summary'!A20),"",'Data Summary'!A20)</f>
        <v/>
      </c>
    </row>
    <row r="19" spans="1:1" x14ac:dyDescent="0.3">
      <c r="A19" s="627" t="str">
        <f ca="1">IF(ISBLANK('Data Summary'!A21),"",'Data Summary'!A21)</f>
        <v/>
      </c>
    </row>
    <row r="20" spans="1:1" x14ac:dyDescent="0.3">
      <c r="A20" s="627" t="str">
        <f ca="1">IF(ISBLANK('Data Summary'!A22),"",'Data Summary'!A22)</f>
        <v/>
      </c>
    </row>
    <row r="21" spans="1:1" x14ac:dyDescent="0.3">
      <c r="A21" s="627" t="str">
        <f ca="1">IF(ISBLANK('Data Summary'!A23),"",'Data Summary'!A23)</f>
        <v/>
      </c>
    </row>
    <row r="22" spans="1:1" x14ac:dyDescent="0.3">
      <c r="A22" s="627" t="str">
        <f ca="1">IF(ISBLANK('Data Summary'!A24),"",'Data Summary'!A24)</f>
        <v/>
      </c>
    </row>
    <row r="23" spans="1:1" x14ac:dyDescent="0.3">
      <c r="A23" s="627" t="str">
        <f ca="1">IF(ISBLANK('Data Summary'!A25),"",'Data Summary'!A25)</f>
        <v/>
      </c>
    </row>
    <row r="24" spans="1:1" x14ac:dyDescent="0.3">
      <c r="A24" s="627" t="str">
        <f ca="1">IF(ISBLANK('Data Summary'!A26),"",'Data Summary'!A26)</f>
        <v/>
      </c>
    </row>
    <row r="25" spans="1:1" x14ac:dyDescent="0.3">
      <c r="A25" s="627" t="str">
        <f ca="1">IF(ISBLANK('Data Summary'!A27),"",'Data Summary'!A27)</f>
        <v/>
      </c>
    </row>
    <row r="26" spans="1:1" x14ac:dyDescent="0.3">
      <c r="A26" s="627" t="str">
        <f ca="1">IF(ISBLANK('Data Summary'!A28),"",'Data Summary'!A28)</f>
        <v/>
      </c>
    </row>
    <row r="27" spans="1:1" x14ac:dyDescent="0.3">
      <c r="A27" s="199" t="str">
        <f ca="1">IF(ISBLANK('Data Summary'!A29),"",'Data Summary'!A29)</f>
        <v/>
      </c>
    </row>
    <row r="28" spans="1:1" x14ac:dyDescent="0.3">
      <c r="A28" s="199" t="str">
        <f ca="1">IF(ISBLANK('Data Summary'!A30),"",'Data Summary'!A30)</f>
        <v/>
      </c>
    </row>
    <row r="29" spans="1:1" x14ac:dyDescent="0.3">
      <c r="A29" s="199" t="str">
        <f ca="1">IF(ISBLANK('Data Summary'!A31),"",'Data Summary'!A31)</f>
        <v/>
      </c>
    </row>
    <row r="30" spans="1:1" x14ac:dyDescent="0.3">
      <c r="A30" s="199" t="str">
        <f ca="1">IF(ISBLANK('Data Summary'!A32),"",'Data Summary'!A32)</f>
        <v/>
      </c>
    </row>
    <row r="31" spans="1:1" x14ac:dyDescent="0.3">
      <c r="A31" s="199" t="str">
        <f ca="1">IF(ISBLANK('Data Summary'!A33),"",'Data Summary'!A33)</f>
        <v/>
      </c>
    </row>
    <row r="32" spans="1:1" x14ac:dyDescent="0.3">
      <c r="A32" s="199" t="str">
        <f ca="1">IF(ISBLANK('Data Summary'!A34),"",'Data Summary'!A34)</f>
        <v/>
      </c>
    </row>
    <row r="33" spans="1:1" x14ac:dyDescent="0.3">
      <c r="A33" s="199" t="str">
        <f ca="1">IF(ISBLANK('Data Summary'!A35),"",'Data Summary'!A35)</f>
        <v/>
      </c>
    </row>
    <row r="34" spans="1:1" x14ac:dyDescent="0.3">
      <c r="A34" s="199" t="str">
        <f ca="1">IF(ISBLANK('Data Summary'!A36),"",'Data Summary'!A36)</f>
        <v/>
      </c>
    </row>
    <row r="35" spans="1:1" x14ac:dyDescent="0.3">
      <c r="A35" s="199" t="str">
        <f ca="1">IF(ISBLANK('Data Summary'!A37),"",'Data Summary'!A37)</f>
        <v/>
      </c>
    </row>
    <row r="36" spans="1:1" x14ac:dyDescent="0.3">
      <c r="A36" s="199" t="str">
        <f ca="1">IF(ISBLANK('Data Summary'!A38),"",'Data Summary'!A38)</f>
        <v/>
      </c>
    </row>
    <row r="37" spans="1:1" x14ac:dyDescent="0.3">
      <c r="A37" s="199" t="str">
        <f ca="1">IF(ISBLANK('Data Summary'!A39),"",'Data Summary'!A39)</f>
        <v/>
      </c>
    </row>
    <row r="38" spans="1:1" x14ac:dyDescent="0.3">
      <c r="A38" s="199" t="str">
        <f ca="1">IF(ISBLANK('Data Summary'!A40),"",'Data Summary'!A40)</f>
        <v/>
      </c>
    </row>
    <row r="39" spans="1:1" x14ac:dyDescent="0.3">
      <c r="A39" s="199" t="str">
        <f ca="1">IF(ISBLANK('Data Summary'!A41),"",'Data Summary'!A41)</f>
        <v/>
      </c>
    </row>
    <row r="40" spans="1:1" x14ac:dyDescent="0.3">
      <c r="A40" s="199" t="str">
        <f ca="1">IF(ISBLANK('Data Summary'!A42),"",'Data Summary'!A42)</f>
        <v/>
      </c>
    </row>
    <row r="41" spans="1:1" x14ac:dyDescent="0.3">
      <c r="A41" s="199" t="str">
        <f ca="1">IF(ISBLANK('Data Summary'!A43),"",'Data Summary'!A43)</f>
        <v/>
      </c>
    </row>
    <row r="42" spans="1:1" x14ac:dyDescent="0.3">
      <c r="A42" s="199" t="str">
        <f ca="1">IF(ISBLANK('Data Summary'!A44),"",'Data Summary'!A44)</f>
        <v/>
      </c>
    </row>
    <row r="43" spans="1:1" x14ac:dyDescent="0.3">
      <c r="A43" s="199" t="str">
        <f ca="1">IF(ISBLANK('Data Summary'!A45),"",'Data Summary'!A45)</f>
        <v/>
      </c>
    </row>
    <row r="44" spans="1:1" x14ac:dyDescent="0.3">
      <c r="A44" s="199" t="str">
        <f ca="1">IF(ISBLANK('Data Summary'!A46),"",'Data Summary'!A46)</f>
        <v/>
      </c>
    </row>
    <row r="45" spans="1:1" x14ac:dyDescent="0.3">
      <c r="A45" s="199" t="str">
        <f ca="1">IF(ISBLANK('Data Summary'!A47),"",'Data Summary'!A47)</f>
        <v/>
      </c>
    </row>
    <row r="46" spans="1:1" x14ac:dyDescent="0.3">
      <c r="A46" s="199" t="str">
        <f ca="1">IF(ISBLANK('Data Summary'!A48),"",'Data Summary'!A48)</f>
        <v/>
      </c>
    </row>
    <row r="47" spans="1:1" x14ac:dyDescent="0.3">
      <c r="A47" s="199" t="str">
        <f ca="1">IF(ISBLANK('Data Summary'!A49),"",'Data Summary'!A49)</f>
        <v/>
      </c>
    </row>
    <row r="48" spans="1:1" x14ac:dyDescent="0.3">
      <c r="A48" s="199" t="str">
        <f ca="1">IF(ISBLANK('Data Summary'!A50),"",'Data Summary'!A50)</f>
        <v/>
      </c>
    </row>
    <row r="49" spans="1:1" x14ac:dyDescent="0.3">
      <c r="A49" s="199" t="str">
        <f ca="1">IF(ISBLANK('Data Summary'!A51),"",'Data Summary'!A51)</f>
        <v/>
      </c>
    </row>
    <row r="50" spans="1:1" x14ac:dyDescent="0.3">
      <c r="A50" s="199" t="str">
        <f ca="1">IF(ISBLANK('Data Summary'!A52),"",'Data Summary'!A52)</f>
        <v/>
      </c>
    </row>
    <row r="51" spans="1:1" x14ac:dyDescent="0.3">
      <c r="A51" s="199" t="str">
        <f ca="1">IF(ISBLANK('Data Summary'!A53),"",'Data Summary'!A53)</f>
        <v/>
      </c>
    </row>
    <row r="52" spans="1:1" x14ac:dyDescent="0.3">
      <c r="A52" s="199" t="str">
        <f ca="1">IF(ISBLANK('Data Summary'!A54),"",'Data Summary'!A54)</f>
        <v/>
      </c>
    </row>
    <row r="53" spans="1:1" x14ac:dyDescent="0.3">
      <c r="A53" s="199" t="str">
        <f ca="1">IF(ISBLANK('Data Summary'!A55),"",'Data Summary'!A55)</f>
        <v/>
      </c>
    </row>
    <row r="54" spans="1:1" x14ac:dyDescent="0.3">
      <c r="A54" s="199" t="str">
        <f ca="1">IF(ISBLANK('Data Summary'!A56),"",'Data Summary'!A56)</f>
        <v/>
      </c>
    </row>
    <row r="55" spans="1:1" x14ac:dyDescent="0.3">
      <c r="A55" s="199" t="str">
        <f ca="1">IF(ISBLANK('Data Summary'!A57),"",'Data Summary'!A57)</f>
        <v/>
      </c>
    </row>
    <row r="56" spans="1:1" x14ac:dyDescent="0.3">
      <c r="A56" s="199" t="str">
        <f ca="1">IF(ISBLANK('Data Summary'!A58),"",'Data Summary'!A58)</f>
        <v/>
      </c>
    </row>
    <row r="57" spans="1:1" x14ac:dyDescent="0.3">
      <c r="A57" s="199" t="str">
        <f ca="1">IF(ISBLANK('Data Summary'!A59),"",'Data Summary'!A59)</f>
        <v/>
      </c>
    </row>
    <row r="58" spans="1:1" x14ac:dyDescent="0.3">
      <c r="A58" s="199" t="str">
        <f ca="1">IF(ISBLANK('Data Summary'!A60),"",'Data Summary'!A60)</f>
        <v/>
      </c>
    </row>
    <row r="59" spans="1:1" x14ac:dyDescent="0.3">
      <c r="A59" s="199" t="str">
        <f ca="1">IF(ISBLANK('Data Summary'!A61),"",'Data Summary'!A61)</f>
        <v/>
      </c>
    </row>
    <row r="60" spans="1:1" x14ac:dyDescent="0.3">
      <c r="A60" s="199" t="str">
        <f ca="1">IF(ISBLANK('Data Summary'!A62),"",'Data Summary'!A62)</f>
        <v/>
      </c>
    </row>
    <row r="61" spans="1:1" x14ac:dyDescent="0.3">
      <c r="A61" s="199" t="str">
        <f ca="1">IF(ISBLANK('Data Summary'!A63),"",'Data Summary'!A63)</f>
        <v/>
      </c>
    </row>
    <row r="62" spans="1:1" x14ac:dyDescent="0.3">
      <c r="A62" s="199" t="str">
        <f ca="1">IF(ISBLANK('Data Summary'!A64),"",'Data Summary'!A64)</f>
        <v/>
      </c>
    </row>
    <row r="63" spans="1:1" x14ac:dyDescent="0.3">
      <c r="A63" s="199" t="str">
        <f ca="1">IF(ISBLANK('Data Summary'!A65),"",'Data Summary'!A65)</f>
        <v/>
      </c>
    </row>
    <row r="64" spans="1:1" x14ac:dyDescent="0.3">
      <c r="A64" s="199" t="str">
        <f ca="1">IF(ISBLANK('Data Summary'!A66),"",'Data Summary'!A66)</f>
        <v/>
      </c>
    </row>
    <row r="65" spans="1:1" x14ac:dyDescent="0.3">
      <c r="A65" s="199" t="str">
        <f ca="1">IF(ISBLANK('Data Summary'!A67),"",'Data Summary'!A67)</f>
        <v/>
      </c>
    </row>
    <row r="66" spans="1:1" x14ac:dyDescent="0.3">
      <c r="A66" s="199" t="str">
        <f ca="1">IF(ISBLANK('Data Summary'!A68),"",'Data Summary'!A68)</f>
        <v/>
      </c>
    </row>
    <row r="67" spans="1:1" x14ac:dyDescent="0.3">
      <c r="A67" s="199" t="str">
        <f ca="1">IF(ISBLANK('Data Summary'!A69),"",'Data Summary'!A69)</f>
        <v/>
      </c>
    </row>
    <row r="68" spans="1:1" x14ac:dyDescent="0.3">
      <c r="A68" s="199" t="str">
        <f ca="1">IF(ISBLANK('Data Summary'!A70),"",'Data Summary'!A70)</f>
        <v/>
      </c>
    </row>
    <row r="69" spans="1:1" x14ac:dyDescent="0.3">
      <c r="A69" s="199" t="str">
        <f ca="1">IF(ISBLANK('Data Summary'!A71),"",'Data Summary'!A71)</f>
        <v/>
      </c>
    </row>
    <row r="70" spans="1:1" x14ac:dyDescent="0.3">
      <c r="A70" s="199" t="str">
        <f ca="1">IF(ISBLANK('Data Summary'!A72),"",'Data Summary'!A72)</f>
        <v/>
      </c>
    </row>
    <row r="71" spans="1:1" x14ac:dyDescent="0.3">
      <c r="A71" s="199" t="str">
        <f ca="1">IF(ISBLANK('Data Summary'!A73),"",'Data Summary'!A73)</f>
        <v/>
      </c>
    </row>
    <row r="72" spans="1:1" x14ac:dyDescent="0.3">
      <c r="A72" s="199" t="str">
        <f ca="1">IF(ISBLANK('Data Summary'!A74),"",'Data Summary'!A74)</f>
        <v/>
      </c>
    </row>
    <row r="73" spans="1:1" x14ac:dyDescent="0.3">
      <c r="A73" s="199" t="str">
        <f ca="1">IF(ISBLANK('Data Summary'!A75),"",'Data Summary'!A75)</f>
        <v/>
      </c>
    </row>
    <row r="74" spans="1:1" x14ac:dyDescent="0.3">
      <c r="A74" s="199" t="str">
        <f ca="1">IF(ISBLANK('Data Summary'!A76),"",'Data Summary'!A76)</f>
        <v/>
      </c>
    </row>
    <row r="75" spans="1:1" x14ac:dyDescent="0.3">
      <c r="A75" s="199" t="str">
        <f ca="1">IF(ISBLANK('Data Summary'!A77),"",'Data Summary'!A77)</f>
        <v/>
      </c>
    </row>
    <row r="76" spans="1:1" x14ac:dyDescent="0.3">
      <c r="A76" s="199" t="str">
        <f ca="1">IF(ISBLANK('Data Summary'!A78),"",'Data Summary'!A78)</f>
        <v/>
      </c>
    </row>
    <row r="77" spans="1:1" x14ac:dyDescent="0.3">
      <c r="A77" s="199" t="str">
        <f ca="1">IF(ISBLANK('Data Summary'!A79),"",'Data Summary'!A79)</f>
        <v/>
      </c>
    </row>
    <row r="78" spans="1:1" x14ac:dyDescent="0.3">
      <c r="A78" s="199" t="str">
        <f ca="1">IF(ISBLANK('Data Summary'!A80),"",'Data Summary'!A80)</f>
        <v/>
      </c>
    </row>
    <row r="79" spans="1:1" x14ac:dyDescent="0.3">
      <c r="A79" s="199" t="str">
        <f ca="1">IF(ISBLANK('Data Summary'!A81),"",'Data Summary'!A81)</f>
        <v/>
      </c>
    </row>
    <row r="80" spans="1:1" x14ac:dyDescent="0.3">
      <c r="A80" s="199" t="str">
        <f ca="1">IF(ISBLANK('Data Summary'!A82),"",'Data Summary'!A82)</f>
        <v/>
      </c>
    </row>
    <row r="81" spans="1:1" x14ac:dyDescent="0.3">
      <c r="A81" s="199" t="str">
        <f ca="1">IF(ISBLANK('Data Summary'!A83),"",'Data Summary'!A83)</f>
        <v/>
      </c>
    </row>
    <row r="82" spans="1:1" x14ac:dyDescent="0.3">
      <c r="A82" s="199" t="str">
        <f ca="1">IF(ISBLANK('Data Summary'!A84),"",'Data Summary'!A84)</f>
        <v/>
      </c>
    </row>
    <row r="83" spans="1:1" x14ac:dyDescent="0.3">
      <c r="A83" s="199" t="str">
        <f ca="1">IF(ISBLANK('Data Summary'!A85),"",'Data Summary'!A85)</f>
        <v/>
      </c>
    </row>
    <row r="84" spans="1:1" x14ac:dyDescent="0.3">
      <c r="A84" s="199" t="str">
        <f ca="1">IF(ISBLANK('Data Summary'!A86),"",'Data Summary'!A86)</f>
        <v/>
      </c>
    </row>
    <row r="85" spans="1:1" x14ac:dyDescent="0.3">
      <c r="A85" s="199" t="str">
        <f ca="1">IF(ISBLANK('Data Summary'!A87),"",'Data Summary'!A87)</f>
        <v/>
      </c>
    </row>
    <row r="86" spans="1:1" x14ac:dyDescent="0.3">
      <c r="A86" s="199" t="str">
        <f ca="1">IF(ISBLANK('Data Summary'!A88),"",'Data Summary'!A88)</f>
        <v/>
      </c>
    </row>
    <row r="87" spans="1:1" x14ac:dyDescent="0.3">
      <c r="A87" s="199" t="str">
        <f ca="1">IF(ISBLANK('Data Summary'!A89),"",'Data Summary'!A89)</f>
        <v/>
      </c>
    </row>
    <row r="88" spans="1:1" x14ac:dyDescent="0.3">
      <c r="A88" s="199" t="str">
        <f ca="1">IF(ISBLANK('Data Summary'!A90),"",'Data Summary'!A90)</f>
        <v/>
      </c>
    </row>
    <row r="89" spans="1:1" x14ac:dyDescent="0.3">
      <c r="A89" s="199" t="str">
        <f ca="1">IF(ISBLANK('Data Summary'!A91),"",'Data Summary'!A91)</f>
        <v/>
      </c>
    </row>
    <row r="90" spans="1:1" x14ac:dyDescent="0.3">
      <c r="A90" s="199" t="str">
        <f ca="1">IF(ISBLANK('Data Summary'!A92),"",'Data Summary'!A92)</f>
        <v/>
      </c>
    </row>
    <row r="91" spans="1:1" x14ac:dyDescent="0.3">
      <c r="A91" s="199" t="str">
        <f ca="1">IF(ISBLANK('Data Summary'!A93),"",'Data Summary'!A93)</f>
        <v/>
      </c>
    </row>
    <row r="92" spans="1:1" x14ac:dyDescent="0.3">
      <c r="A92" s="199" t="str">
        <f ca="1">IF(ISBLANK('Data Summary'!A94),"",'Data Summary'!A94)</f>
        <v/>
      </c>
    </row>
    <row r="93" spans="1:1" x14ac:dyDescent="0.3">
      <c r="A93" s="199" t="str">
        <f ca="1">IF(ISBLANK('Data Summary'!A95),"",'Data Summary'!A95)</f>
        <v/>
      </c>
    </row>
    <row r="94" spans="1:1" x14ac:dyDescent="0.3">
      <c r="A94" s="199" t="str">
        <f ca="1">IF(ISBLANK('Data Summary'!A96),"",'Data Summary'!A96)</f>
        <v/>
      </c>
    </row>
    <row r="95" spans="1:1" x14ac:dyDescent="0.3">
      <c r="A95" s="199" t="str">
        <f ca="1">IF(ISBLANK('Data Summary'!A97),"",'Data Summary'!A97)</f>
        <v/>
      </c>
    </row>
    <row r="96" spans="1:1" x14ac:dyDescent="0.3">
      <c r="A96" s="199" t="str">
        <f ca="1">IF(ISBLANK('Data Summary'!A98),"",'Data Summary'!A98)</f>
        <v/>
      </c>
    </row>
    <row r="97" spans="1:1" x14ac:dyDescent="0.3">
      <c r="A97" s="199" t="str">
        <f ca="1">IF(ISBLANK('Data Summary'!A99),"",'Data Summary'!A99)</f>
        <v/>
      </c>
    </row>
    <row r="98" spans="1:1" x14ac:dyDescent="0.3">
      <c r="A98" s="199" t="str">
        <f ca="1">IF(ISBLANK('Data Summary'!A100),"",'Data Summary'!A100)</f>
        <v/>
      </c>
    </row>
    <row r="99" spans="1:1" x14ac:dyDescent="0.3">
      <c r="A99" s="199" t="str">
        <f ca="1">IF(ISBLANK('Data Summary'!A101),"",'Data Summary'!A101)</f>
        <v/>
      </c>
    </row>
    <row r="100" spans="1:1" x14ac:dyDescent="0.3">
      <c r="A100" s="199" t="str">
        <f ca="1">IF(ISBLANK('Data Summary'!A102),"",'Data Summary'!A102)</f>
        <v/>
      </c>
    </row>
    <row r="101" spans="1:1" x14ac:dyDescent="0.3">
      <c r="A101" s="199" t="str">
        <f ca="1">IF(ISBLANK('Data Summary'!A103),"",'Data Summary'!A103)</f>
        <v/>
      </c>
    </row>
    <row r="102" spans="1:1" x14ac:dyDescent="0.3">
      <c r="A102" s="199" t="str">
        <f ca="1">IF(ISBLANK('Data Summary'!A104),"",'Data Summary'!A104)</f>
        <v/>
      </c>
    </row>
    <row r="103" spans="1:1" x14ac:dyDescent="0.3">
      <c r="A103" s="199" t="str">
        <f ca="1">IF(ISBLANK('Data Summary'!A105),"",'Data Summary'!A105)</f>
        <v/>
      </c>
    </row>
    <row r="104" spans="1:1" x14ac:dyDescent="0.3">
      <c r="A104" s="199" t="str">
        <f ca="1">IF(ISBLANK('Data Summary'!A106),"",'Data Summary'!A106)</f>
        <v/>
      </c>
    </row>
    <row r="105" spans="1:1" x14ac:dyDescent="0.3">
      <c r="A105" s="199" t="str">
        <f ca="1">IF(ISBLANK('Data Summary'!A107),"",'Data Summary'!A107)</f>
        <v/>
      </c>
    </row>
    <row r="106" spans="1:1" x14ac:dyDescent="0.3">
      <c r="A106" s="199" t="str">
        <f ca="1">IF(ISBLANK('Data Summary'!A108),"",'Data Summary'!A108)</f>
        <v/>
      </c>
    </row>
    <row r="107" spans="1:1" x14ac:dyDescent="0.3">
      <c r="A107" s="199" t="str">
        <f ca="1">IF(ISBLANK('Data Summary'!A109),"",'Data Summary'!A109)</f>
        <v/>
      </c>
    </row>
    <row r="108" spans="1:1" x14ac:dyDescent="0.3">
      <c r="A108" s="199" t="str">
        <f ca="1">IF(ISBLANK('Data Summary'!A110),"",'Data Summary'!A110)</f>
        <v/>
      </c>
    </row>
    <row r="109" spans="1:1" x14ac:dyDescent="0.3">
      <c r="A109" s="199" t="str">
        <f ca="1">IF(ISBLANK('Data Summary'!A111),"",'Data Summary'!A111)</f>
        <v/>
      </c>
    </row>
    <row r="110" spans="1:1" x14ac:dyDescent="0.3">
      <c r="A110" s="199" t="str">
        <f ca="1">IF(ISBLANK('Data Summary'!A112),"",'Data Summary'!A112)</f>
        <v/>
      </c>
    </row>
    <row r="111" spans="1:1" x14ac:dyDescent="0.3">
      <c r="A111" s="199" t="str">
        <f ca="1">IF(ISBLANK('Data Summary'!A113),"",'Data Summary'!A113)</f>
        <v/>
      </c>
    </row>
    <row r="112" spans="1:1" x14ac:dyDescent="0.3">
      <c r="A112" s="199" t="str">
        <f ca="1">IF(ISBLANK('Data Summary'!A114),"",'Data Summary'!A114)</f>
        <v/>
      </c>
    </row>
    <row r="113" spans="1:1" x14ac:dyDescent="0.3">
      <c r="A113" s="199" t="str">
        <f ca="1">IF(ISBLANK('Data Summary'!A115),"",'Data Summary'!A115)</f>
        <v/>
      </c>
    </row>
    <row r="114" spans="1:1" x14ac:dyDescent="0.3">
      <c r="A114" s="199" t="str">
        <f ca="1">IF(ISBLANK('Data Summary'!A116),"",'Data Summary'!A116)</f>
        <v/>
      </c>
    </row>
    <row r="115" spans="1:1" x14ac:dyDescent="0.3">
      <c r="A115" s="199" t="str">
        <f ca="1">IF(ISBLANK('Data Summary'!A117),"",'Data Summary'!A117)</f>
        <v/>
      </c>
    </row>
    <row r="116" spans="1:1" x14ac:dyDescent="0.3">
      <c r="A116" s="199" t="str">
        <f ca="1">IF(ISBLANK('Data Summary'!A118),"",'Data Summary'!A118)</f>
        <v/>
      </c>
    </row>
    <row r="117" spans="1:1" x14ac:dyDescent="0.3">
      <c r="A117" s="199" t="str">
        <f ca="1">IF(ISBLANK('Data Summary'!A119),"",'Data Summary'!A119)</f>
        <v/>
      </c>
    </row>
    <row r="118" spans="1:1" x14ac:dyDescent="0.3">
      <c r="A118" s="199" t="str">
        <f ca="1">IF(ISBLANK('Data Summary'!A120),"",'Data Summary'!A120)</f>
        <v/>
      </c>
    </row>
    <row r="119" spans="1:1" x14ac:dyDescent="0.3">
      <c r="A119" s="199" t="str">
        <f ca="1">IF(ISBLANK('Data Summary'!A121),"",'Data Summary'!A121)</f>
        <v/>
      </c>
    </row>
    <row r="120" spans="1:1" x14ac:dyDescent="0.3">
      <c r="A120" s="199" t="str">
        <f ca="1">IF(ISBLANK('Data Summary'!A122),"",'Data Summary'!A122)</f>
        <v/>
      </c>
    </row>
    <row r="121" spans="1:1" x14ac:dyDescent="0.3">
      <c r="A121" s="199" t="str">
        <f ca="1">IF(ISBLANK('Data Summary'!A123),"",'Data Summary'!A123)</f>
        <v/>
      </c>
    </row>
    <row r="122" spans="1:1" x14ac:dyDescent="0.3">
      <c r="A122" s="199" t="str">
        <f ca="1">IF(ISBLANK('Data Summary'!A124),"",'Data Summary'!A124)</f>
        <v/>
      </c>
    </row>
    <row r="123" spans="1:1" x14ac:dyDescent="0.3">
      <c r="A123" s="199" t="str">
        <f ca="1">IF(ISBLANK('Data Summary'!A125),"",'Data Summary'!A125)</f>
        <v/>
      </c>
    </row>
    <row r="124" spans="1:1" x14ac:dyDescent="0.3">
      <c r="A124" s="199" t="str">
        <f ca="1">IF(ISBLANK('Data Summary'!A126),"",'Data Summary'!A126)</f>
        <v/>
      </c>
    </row>
    <row r="125" spans="1:1" x14ac:dyDescent="0.3">
      <c r="A125" s="199" t="str">
        <f ca="1">IF(ISBLANK('Data Summary'!A127),"",'Data Summary'!A127)</f>
        <v/>
      </c>
    </row>
    <row r="126" spans="1:1" x14ac:dyDescent="0.3">
      <c r="A126" s="199" t="str">
        <f ca="1">IF(ISBLANK('Data Summary'!A128),"",'Data Summary'!A128)</f>
        <v/>
      </c>
    </row>
    <row r="127" spans="1:1" x14ac:dyDescent="0.3">
      <c r="A127" s="199" t="str">
        <f ca="1">IF(ISBLANK('Data Summary'!A129),"",'Data Summary'!A129)</f>
        <v/>
      </c>
    </row>
    <row r="128" spans="1:1" x14ac:dyDescent="0.3">
      <c r="A128" s="199" t="str">
        <f ca="1">IF(ISBLANK('Data Summary'!A130),"",'Data Summary'!A130)</f>
        <v/>
      </c>
    </row>
    <row r="129" spans="1:1" x14ac:dyDescent="0.3">
      <c r="A129" s="199" t="str">
        <f ca="1">IF(ISBLANK('Data Summary'!A131),"",'Data Summary'!A131)</f>
        <v/>
      </c>
    </row>
    <row r="130" spans="1:1" x14ac:dyDescent="0.3">
      <c r="A130" s="199" t="str">
        <f ca="1">IF(ISBLANK('Data Summary'!A132),"",'Data Summary'!A132)</f>
        <v/>
      </c>
    </row>
    <row r="131" spans="1:1" x14ac:dyDescent="0.3">
      <c r="A131" s="199" t="str">
        <f ca="1">IF(ISBLANK('Data Summary'!A133),"",'Data Summary'!A133)</f>
        <v/>
      </c>
    </row>
    <row r="132" spans="1:1" x14ac:dyDescent="0.3">
      <c r="A132" s="199" t="str">
        <f ca="1">IF(ISBLANK('Data Summary'!A134),"",'Data Summary'!A134)</f>
        <v/>
      </c>
    </row>
    <row r="133" spans="1:1" x14ac:dyDescent="0.3">
      <c r="A133" s="199" t="str">
        <f ca="1">IF(ISBLANK('Data Summary'!A135),"",'Data Summary'!A135)</f>
        <v/>
      </c>
    </row>
    <row r="134" spans="1:1" x14ac:dyDescent="0.3">
      <c r="A134" s="199" t="str">
        <f ca="1">IF(ISBLANK('Data Summary'!A136),"",'Data Summary'!A136)</f>
        <v/>
      </c>
    </row>
    <row r="135" spans="1:1" x14ac:dyDescent="0.3">
      <c r="A135" s="199" t="str">
        <f ca="1">IF(ISBLANK('Data Summary'!A137),"",'Data Summary'!A137)</f>
        <v/>
      </c>
    </row>
    <row r="136" spans="1:1" x14ac:dyDescent="0.3">
      <c r="A136" s="199" t="str">
        <f ca="1">IF(ISBLANK('Data Summary'!A138),"",'Data Summary'!A138)</f>
        <v/>
      </c>
    </row>
    <row r="137" spans="1:1" x14ac:dyDescent="0.3">
      <c r="A137" s="199" t="str">
        <f ca="1">IF(ISBLANK('Data Summary'!A139),"",'Data Summary'!A139)</f>
        <v/>
      </c>
    </row>
    <row r="138" spans="1:1" x14ac:dyDescent="0.3">
      <c r="A138" s="199" t="str">
        <f ca="1">IF(ISBLANK('Data Summary'!A140),"",'Data Summary'!A140)</f>
        <v/>
      </c>
    </row>
    <row r="139" spans="1:1" x14ac:dyDescent="0.3">
      <c r="A139" s="199" t="str">
        <f ca="1">IF(ISBLANK('Data Summary'!A141),"",'Data Summary'!A141)</f>
        <v/>
      </c>
    </row>
    <row r="140" spans="1:1" x14ac:dyDescent="0.3">
      <c r="A140" s="199" t="str">
        <f ca="1">IF(ISBLANK('Data Summary'!A142),"",'Data Summary'!A142)</f>
        <v/>
      </c>
    </row>
    <row r="141" spans="1:1" x14ac:dyDescent="0.3">
      <c r="A141" s="199" t="str">
        <f ca="1">IF(ISBLANK('Data Summary'!A143),"",'Data Summary'!A143)</f>
        <v/>
      </c>
    </row>
    <row r="142" spans="1:1" x14ac:dyDescent="0.3">
      <c r="A142" s="199" t="str">
        <f ca="1">IF(ISBLANK('Data Summary'!A144),"",'Data Summary'!A144)</f>
        <v/>
      </c>
    </row>
    <row r="143" spans="1:1" x14ac:dyDescent="0.3">
      <c r="A143" s="199" t="str">
        <f ca="1">IF(ISBLANK('Data Summary'!A145),"",'Data Summary'!A145)</f>
        <v/>
      </c>
    </row>
    <row r="144" spans="1:1" x14ac:dyDescent="0.3">
      <c r="A144" s="199" t="str">
        <f ca="1">IF(ISBLANK('Data Summary'!A146),"",'Data Summary'!A146)</f>
        <v/>
      </c>
    </row>
    <row r="145" spans="1:1" x14ac:dyDescent="0.3">
      <c r="A145" s="199" t="str">
        <f ca="1">IF(ISBLANK('Data Summary'!A147),"",'Data Summary'!A147)</f>
        <v/>
      </c>
    </row>
    <row r="146" spans="1:1" x14ac:dyDescent="0.3">
      <c r="A146" s="199" t="str">
        <f ca="1">IF(ISBLANK('Data Summary'!A148),"",'Data Summary'!A148)</f>
        <v/>
      </c>
    </row>
    <row r="147" spans="1:1" x14ac:dyDescent="0.3">
      <c r="A147" s="199" t="str">
        <f ca="1">IF(ISBLANK('Data Summary'!A149),"",'Data Summary'!A149)</f>
        <v/>
      </c>
    </row>
    <row r="148" spans="1:1" x14ac:dyDescent="0.3">
      <c r="A148" s="199" t="e">
        <f>IF(ISBLANK(#REF!),"",#REF!)</f>
        <v>#REF!</v>
      </c>
    </row>
    <row r="149" spans="1:1" x14ac:dyDescent="0.3">
      <c r="A149" s="199" t="e">
        <f>IF(ISBLANK(#REF!),"",#REF!)</f>
        <v>#REF!</v>
      </c>
    </row>
    <row r="150" spans="1:1" x14ac:dyDescent="0.3">
      <c r="A150" s="199" t="e">
        <f>IF(ISBLANK(#REF!),"",#REF!)</f>
        <v>#REF!</v>
      </c>
    </row>
    <row r="151" spans="1:1" x14ac:dyDescent="0.3">
      <c r="A151" s="199"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sheetData>
  <mergeCells count="15">
    <mergeCell ref="EC10:EI10"/>
    <mergeCell ref="CE10:CK10"/>
    <mergeCell ref="CO10:CU10"/>
    <mergeCell ref="A2:A3"/>
    <mergeCell ref="AQ10:AW10"/>
    <mergeCell ref="BA10:BG10"/>
    <mergeCell ref="BU10:CA10"/>
    <mergeCell ref="C10:I10"/>
    <mergeCell ref="W10:AC10"/>
    <mergeCell ref="BK10:BQ10"/>
    <mergeCell ref="AG10:AM10"/>
    <mergeCell ref="M10:S10"/>
    <mergeCell ref="CY10:DE10"/>
    <mergeCell ref="DI10:DO10"/>
    <mergeCell ref="DS10:DY10"/>
  </mergeCells>
  <hyperlinks>
    <hyperlink ref="A4" location="myrangeH0" display="myrangeH0" xr:uid="{6EA37140-C2C6-49AE-B936-01D3E5C02444}"/>
    <hyperlink ref="A5" location="myrangeH1" display="myrangeH1" xr:uid="{3FFACB2E-A40E-4EF3-83D8-FBD2B1172EBD}"/>
    <hyperlink ref="A6" location="myrangeH2" display="myrangeH2" xr:uid="{E48BE7D7-AD95-4D7C-9837-A64DB244C6F5}"/>
    <hyperlink ref="A7" location="myrangeH3" display="myrangeH3" xr:uid="{5D6258EA-27E3-4D50-BDF9-9CC273F16FCE}"/>
    <hyperlink ref="A8" location="myrangeH4" display="myrangeH4" xr:uid="{4EB7EBB2-3741-4A86-8803-F4E752348A8E}"/>
    <hyperlink ref="A9" location="myrangeH5" display="myrangeH5" xr:uid="{287530FA-5727-4966-B190-075F17F3C32B}"/>
    <hyperlink ref="A10" location="myrangeH6" display="myrangeH6" xr:uid="{8F146AB3-C8A2-490F-AC96-985910F5A936}"/>
    <hyperlink ref="A11" location="myrangeH7" display="myrangeH7" xr:uid="{22A2F721-4723-4ED0-8F7C-065D381D12E5}"/>
    <hyperlink ref="A12" location="myrangeH8" display="myrangeH8" xr:uid="{080C1AEA-07DA-4720-9B7F-C6833CD93D8A}"/>
    <hyperlink ref="A13" location="myrangeH9" display="myrangeH9" xr:uid="{A69B878B-93EA-4225-9AAA-9D92E830F67E}"/>
    <hyperlink ref="A14" location="myrangeH10" display="myrangeH10" xr:uid="{F7FA2EE2-2C90-4A68-A6A4-EC9A17307846}"/>
    <hyperlink ref="A15" location="myrangeH11" display="myrangeH11" xr:uid="{0FA3B96E-880B-4337-9818-5DCEAF5D91C1}"/>
    <hyperlink ref="A16" location="myrangeH12" display="myrangeH12" xr:uid="{745837A6-AE2B-44D4-A9E3-0F546F11CA44}"/>
    <hyperlink ref="A17" location="myrangeH13" display="myrangeH13" xr:uid="{DEEAFA4C-858F-4BDA-A90E-723E33FF01AA}"/>
    <hyperlink ref="A18" location="myrangeH14" display="myrangeH14" xr:uid="{C26B244E-E5BE-4CAA-826B-58CBA9FAEE3B}"/>
    <hyperlink ref="A19" location="myrangeH15" display="myrangeH15" xr:uid="{383AD999-9249-4485-90A0-2392CB69B2A0}"/>
    <hyperlink ref="A20" location="myrangeH16" display="myrangeH16" xr:uid="{BDB97B47-3D19-448A-8062-5C0B11A4AC47}"/>
    <hyperlink ref="A21" location="myrangeH17" display="myrangeH17" xr:uid="{18650CBA-EDCB-4ACA-B378-D5C1D03D9DC1}"/>
    <hyperlink ref="A22" location="myrangeH18" display="myrangeH18" xr:uid="{7EC58394-A813-42E7-9441-64D48A2248A2}"/>
    <hyperlink ref="A23" location="myrangeH19" display="myrangeH19" xr:uid="{C5F11B91-CF70-4ACE-8392-4659472DBF5D}"/>
    <hyperlink ref="A24" location="myrangeH20" display="myrangeH20" xr:uid="{EF62CD15-C6A3-4124-9B32-6C3571DB2150}"/>
    <hyperlink ref="A25" location="myrangeH21" display="myrangeH21" xr:uid="{500A052A-2DF1-4D7C-8B31-E24C07DD760B}"/>
    <hyperlink ref="A26" location="myrangeH22" display="myrangeH22" xr:uid="{83E7EA79-BC54-4A15-AEF2-0DD3E079832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Zambia</v>
      </c>
      <c r="C2" s="64"/>
      <c r="D2" s="65"/>
      <c r="E2" s="65"/>
      <c r="F2" s="65"/>
      <c r="G2" s="66"/>
    </row>
    <row r="3" spans="2:7" ht="13.2" customHeight="1" x14ac:dyDescent="0.25">
      <c r="B3" s="609" t="str">
        <f>HLOOKUP(Introduction!$G$4,nametranslations,129,FALSE)</f>
        <v>POPULATION OF SCHOOL AGE CHILDREN</v>
      </c>
      <c r="C3" s="609" t="str">
        <f ca="1">HLOOKUP([1]Introduction!$G$4,nametranslations,152,FALSE)</f>
        <v>Definition</v>
      </c>
      <c r="D3" s="609" t="str">
        <f ca="1">HLOOKUP([1]Introduction!$G$4,nametranslations,152,FALSE)</f>
        <v>Definition</v>
      </c>
      <c r="E3" s="609" t="str">
        <f ca="1">HLOOKUP([1]Introduction!$G$4,nametranslations,152,FALSE)</f>
        <v>Definition</v>
      </c>
      <c r="F3" s="609" t="str">
        <f ca="1">HLOOKUP([1]Introduction!$G$4,nametranslations,152,FALSE)</f>
        <v>Definition</v>
      </c>
      <c r="G3" s="610" t="str">
        <f ca="1">HLOOKUP([1]Introduction!$G$4,nametranslations,152,FALSE)</f>
        <v>Definition</v>
      </c>
    </row>
    <row r="4" spans="2:7" x14ac:dyDescent="0.25">
      <c r="B4" s="611" t="str">
        <f>HLOOKUP(Introduction!$G$4,nametranslations,72,FALSE)</f>
        <v>Year</v>
      </c>
      <c r="C4" s="611" t="str">
        <f>HLOOKUP(Introduction!$G$4,nametranslations,130,FALSE)</f>
        <v>Total (a)</v>
      </c>
      <c r="D4" s="611" t="str">
        <f>HLOOKUP(Introduction!$G$4,nametranslations,131,FALSE)</f>
        <v>Urban % (b)</v>
      </c>
      <c r="E4" s="611" t="str">
        <f>HLOOKUP(Introduction!$G$4,nametranslations,132,FALSE)</f>
        <v>Pre-Primary (c)</v>
      </c>
      <c r="F4" s="611" t="str">
        <f>HLOOKUP(Introduction!$G$4,nametranslations,133,FALSE)</f>
        <v>Primary (c)</v>
      </c>
      <c r="G4" s="611" t="str">
        <f>HLOOKUP(Introduction!$G$4,nametranslations,134,FALSE)</f>
        <v>Secondary (c)</v>
      </c>
    </row>
    <row r="5" spans="2:7" x14ac:dyDescent="0.25">
      <c r="B5" s="210">
        <v>2000</v>
      </c>
      <c r="C5" s="236">
        <v>4497454</v>
      </c>
      <c r="D5" s="237">
        <v>34.801998138427734</v>
      </c>
      <c r="E5" s="238">
        <v>1341641</v>
      </c>
      <c r="F5" s="239">
        <v>1977781</v>
      </c>
      <c r="G5" s="240">
        <v>1178032</v>
      </c>
    </row>
    <row r="6" spans="2:7" x14ac:dyDescent="0.25">
      <c r="B6" s="211">
        <v>2001</v>
      </c>
      <c r="C6" s="241">
        <v>4621358</v>
      </c>
      <c r="D6" s="242">
        <v>35.001998901367188</v>
      </c>
      <c r="E6" s="243">
        <v>1380215</v>
      </c>
      <c r="F6" s="244">
        <v>2027699</v>
      </c>
      <c r="G6" s="245">
        <v>1213444</v>
      </c>
    </row>
    <row r="7" spans="2:7" ht="13.2" customHeight="1" x14ac:dyDescent="0.25">
      <c r="B7" s="212">
        <v>2002</v>
      </c>
      <c r="C7" s="246">
        <v>4753876</v>
      </c>
      <c r="D7" s="247">
        <v>35.475002288818359</v>
      </c>
      <c r="E7" s="248">
        <v>1420846</v>
      </c>
      <c r="F7" s="249">
        <v>2082259</v>
      </c>
      <c r="G7" s="250">
        <v>1250771</v>
      </c>
    </row>
    <row r="8" spans="2:7" x14ac:dyDescent="0.25">
      <c r="B8" s="213">
        <v>2003</v>
      </c>
      <c r="C8" s="251">
        <v>4887367</v>
      </c>
      <c r="D8" s="252">
        <v>35.951000213623047</v>
      </c>
      <c r="E8" s="253">
        <v>1462164</v>
      </c>
      <c r="F8" s="254">
        <v>2140592</v>
      </c>
      <c r="G8" s="255">
        <v>1284611</v>
      </c>
    </row>
    <row r="9" spans="2:7" x14ac:dyDescent="0.25">
      <c r="B9" s="214">
        <v>2004</v>
      </c>
      <c r="C9" s="256">
        <v>5028030</v>
      </c>
      <c r="D9" s="257">
        <v>36.430000305175781</v>
      </c>
      <c r="E9" s="258">
        <v>1505493</v>
      </c>
      <c r="F9" s="259">
        <v>2201714</v>
      </c>
      <c r="G9" s="260">
        <v>1320823</v>
      </c>
    </row>
    <row r="10" spans="2:7" x14ac:dyDescent="0.25">
      <c r="B10" s="215">
        <v>2005</v>
      </c>
      <c r="C10" s="261">
        <v>5169706</v>
      </c>
      <c r="D10" s="262">
        <v>36.910999298095703</v>
      </c>
      <c r="E10" s="263">
        <v>1548970</v>
      </c>
      <c r="F10" s="264">
        <v>2265701</v>
      </c>
      <c r="G10" s="265">
        <v>1355035</v>
      </c>
    </row>
    <row r="11" spans="2:7" x14ac:dyDescent="0.25">
      <c r="B11" s="216">
        <v>2006</v>
      </c>
      <c r="C11" s="266">
        <v>5321248</v>
      </c>
      <c r="D11" s="267">
        <v>37.395000457763672</v>
      </c>
      <c r="E11" s="268">
        <v>1593948</v>
      </c>
      <c r="F11" s="269">
        <v>2334861</v>
      </c>
      <c r="G11" s="270">
        <v>1392439</v>
      </c>
    </row>
    <row r="12" spans="2:7" x14ac:dyDescent="0.25">
      <c r="B12" s="217">
        <v>2007</v>
      </c>
      <c r="C12" s="271">
        <v>5478599</v>
      </c>
      <c r="D12" s="272">
        <v>37.881000518798828</v>
      </c>
      <c r="E12" s="273">
        <v>1640956</v>
      </c>
      <c r="F12" s="274">
        <v>2408689</v>
      </c>
      <c r="G12" s="275">
        <v>1428954</v>
      </c>
    </row>
    <row r="13" spans="2:7" x14ac:dyDescent="0.25">
      <c r="B13" s="218">
        <v>2008</v>
      </c>
      <c r="C13" s="276">
        <v>5650370</v>
      </c>
      <c r="D13" s="277">
        <v>38.370998382568359</v>
      </c>
      <c r="E13" s="278">
        <v>1695173</v>
      </c>
      <c r="F13" s="279">
        <v>2484814</v>
      </c>
      <c r="G13" s="280">
        <v>1470383</v>
      </c>
    </row>
    <row r="14" spans="2:7" x14ac:dyDescent="0.25">
      <c r="B14" s="219">
        <v>2009</v>
      </c>
      <c r="C14" s="281">
        <v>5830792</v>
      </c>
      <c r="D14" s="282">
        <v>38.861000061035156</v>
      </c>
      <c r="E14" s="283">
        <v>1757204</v>
      </c>
      <c r="F14" s="284">
        <v>2560571</v>
      </c>
      <c r="G14" s="285">
        <v>1513017</v>
      </c>
    </row>
    <row r="15" spans="2:7" x14ac:dyDescent="0.25">
      <c r="B15" s="220">
        <v>2010</v>
      </c>
      <c r="C15" s="286">
        <v>6022480</v>
      </c>
      <c r="D15" s="287">
        <v>39.354999542236328</v>
      </c>
      <c r="E15" s="288">
        <v>1824513</v>
      </c>
      <c r="F15" s="289">
        <v>2638604</v>
      </c>
      <c r="G15" s="290">
        <v>1559363</v>
      </c>
    </row>
    <row r="16" spans="2:7" x14ac:dyDescent="0.25">
      <c r="B16" s="221">
        <v>2011</v>
      </c>
      <c r="C16" s="291">
        <v>6217964</v>
      </c>
      <c r="D16" s="292">
        <v>39.851001739501953</v>
      </c>
      <c r="E16" s="293">
        <v>1892140</v>
      </c>
      <c r="F16" s="294">
        <v>2720018</v>
      </c>
      <c r="G16" s="295">
        <v>1605806</v>
      </c>
    </row>
    <row r="17" spans="2:7" x14ac:dyDescent="0.25">
      <c r="B17" s="222">
        <v>2012</v>
      </c>
      <c r="C17" s="296">
        <v>6419346</v>
      </c>
      <c r="D17" s="297">
        <v>40.354000091552734</v>
      </c>
      <c r="E17" s="298">
        <v>1955357</v>
      </c>
      <c r="F17" s="299">
        <v>2809070</v>
      </c>
      <c r="G17" s="300">
        <v>1654919</v>
      </c>
    </row>
    <row r="18" spans="2:7" x14ac:dyDescent="0.25">
      <c r="B18" s="223">
        <v>2013</v>
      </c>
      <c r="C18" s="301">
        <v>6623833</v>
      </c>
      <c r="D18" s="302">
        <v>40.865001678466797</v>
      </c>
      <c r="E18" s="303">
        <v>2013299</v>
      </c>
      <c r="F18" s="304">
        <v>2904176</v>
      </c>
      <c r="G18" s="305">
        <v>1706358</v>
      </c>
    </row>
    <row r="19" spans="2:7" x14ac:dyDescent="0.25">
      <c r="B19" s="224">
        <v>2014</v>
      </c>
      <c r="C19" s="306">
        <v>6830971</v>
      </c>
      <c r="D19" s="307">
        <v>41.381999969482422</v>
      </c>
      <c r="E19" s="308">
        <v>2065457</v>
      </c>
      <c r="F19" s="309">
        <v>3005422</v>
      </c>
      <c r="G19" s="310">
        <v>1760092</v>
      </c>
    </row>
    <row r="20" spans="2:7" x14ac:dyDescent="0.25">
      <c r="B20" s="225">
        <v>2015</v>
      </c>
      <c r="C20" s="311">
        <v>7037810</v>
      </c>
      <c r="D20" s="312">
        <v>41.907001495361328</v>
      </c>
      <c r="E20" s="313">
        <v>2113233</v>
      </c>
      <c r="F20" s="314">
        <v>3109568</v>
      </c>
      <c r="G20" s="315">
        <v>1815009</v>
      </c>
    </row>
    <row r="21" spans="2:7" x14ac:dyDescent="0.25">
      <c r="B21" s="226">
        <v>2016</v>
      </c>
      <c r="C21" s="316">
        <v>7243089</v>
      </c>
      <c r="D21" s="317">
        <v>42.437999725341797</v>
      </c>
      <c r="E21" s="318">
        <v>2155708</v>
      </c>
      <c r="F21" s="319">
        <v>3217003</v>
      </c>
      <c r="G21" s="320">
        <v>1870378</v>
      </c>
    </row>
    <row r="22" spans="2:7" x14ac:dyDescent="0.25">
      <c r="B22" s="227">
        <v>2017</v>
      </c>
      <c r="C22" s="321">
        <v>7446432</v>
      </c>
      <c r="D22" s="322">
        <v>42.976001739501953</v>
      </c>
      <c r="E22" s="323">
        <v>2192342</v>
      </c>
      <c r="F22" s="324">
        <v>3324906</v>
      </c>
      <c r="G22" s="325">
        <v>1929184</v>
      </c>
    </row>
    <row r="23" spans="2:7" x14ac:dyDescent="0.25">
      <c r="B23" s="228">
        <v>2018</v>
      </c>
      <c r="C23" s="326">
        <v>7643887</v>
      </c>
      <c r="D23" s="327">
        <v>43.520999908447266</v>
      </c>
      <c r="E23" s="328">
        <v>2223674</v>
      </c>
      <c r="F23" s="329">
        <v>3430784</v>
      </c>
      <c r="G23" s="330">
        <v>1989429</v>
      </c>
    </row>
    <row r="24" spans="2:7" x14ac:dyDescent="0.25">
      <c r="B24" s="229">
        <v>2019</v>
      </c>
      <c r="C24" s="331">
        <v>7835769</v>
      </c>
      <c r="D24" s="332">
        <v>44.071998596191406</v>
      </c>
      <c r="E24" s="333">
        <v>2252248</v>
      </c>
      <c r="F24" s="334">
        <v>3528510</v>
      </c>
      <c r="G24" s="335">
        <v>2055011</v>
      </c>
    </row>
    <row r="25" spans="2:7" x14ac:dyDescent="0.25">
      <c r="B25" s="230">
        <v>2020</v>
      </c>
      <c r="C25" s="336">
        <v>8023985</v>
      </c>
      <c r="D25" s="337">
        <v>44.628997802734375</v>
      </c>
      <c r="E25" s="338">
        <v>2280097</v>
      </c>
      <c r="F25" s="339">
        <v>3616702</v>
      </c>
      <c r="G25" s="340">
        <v>2127186</v>
      </c>
    </row>
    <row r="26" spans="2:7" x14ac:dyDescent="0.25">
      <c r="B26" s="231">
        <v>2021</v>
      </c>
      <c r="C26" s="341">
        <v>8208767</v>
      </c>
      <c r="D26" s="342">
        <v>45.192001342773438</v>
      </c>
      <c r="E26" s="343">
        <v>2308966</v>
      </c>
      <c r="F26" s="344">
        <v>3693985</v>
      </c>
      <c r="G26" s="345">
        <v>2205816</v>
      </c>
    </row>
    <row r="27" spans="2:7" x14ac:dyDescent="0.25">
      <c r="B27" s="232">
        <v>2022</v>
      </c>
      <c r="C27" s="346">
        <v>8392273</v>
      </c>
      <c r="D27" s="347">
        <v>45.761001586914063</v>
      </c>
      <c r="E27" s="348">
        <v>2342442</v>
      </c>
      <c r="F27" s="349">
        <v>3763471</v>
      </c>
      <c r="G27" s="350">
        <v>2286360</v>
      </c>
    </row>
    <row r="28" spans="2:7" x14ac:dyDescent="0.25">
      <c r="B28" s="233">
        <v>2023</v>
      </c>
      <c r="C28" s="351">
        <v>8571990</v>
      </c>
      <c r="D28" s="352">
        <v>46.334999084472656</v>
      </c>
      <c r="E28" s="353">
        <v>2379745</v>
      </c>
      <c r="F28" s="354">
        <v>3826413</v>
      </c>
      <c r="G28" s="355">
        <v>2365832</v>
      </c>
    </row>
    <row r="29" spans="2:7" x14ac:dyDescent="0.25">
      <c r="B29" s="234">
        <v>2024</v>
      </c>
      <c r="C29" s="356">
        <v>8746235</v>
      </c>
      <c r="D29" s="357">
        <v>46.913997650146484</v>
      </c>
      <c r="E29" s="358">
        <v>2418660</v>
      </c>
      <c r="F29" s="359">
        <v>3884870</v>
      </c>
      <c r="G29" s="360">
        <v>2442705</v>
      </c>
    </row>
    <row r="30" spans="2:7" x14ac:dyDescent="0.25">
      <c r="B30" s="235">
        <v>2025</v>
      </c>
      <c r="C30" s="362">
        <v>8891533</v>
      </c>
      <c r="D30" s="361">
        <v>47.498001098632813</v>
      </c>
      <c r="E30" s="363">
        <v>2529826</v>
      </c>
      <c r="F30" s="364">
        <v>3981061</v>
      </c>
      <c r="G30" s="365">
        <v>2380647</v>
      </c>
    </row>
    <row r="31" spans="2:7" x14ac:dyDescent="0.25">
      <c r="B31" s="130">
        <v>2026</v>
      </c>
      <c r="C31" s="185"/>
      <c r="D31" s="186"/>
      <c r="E31" s="187"/>
      <c r="F31" s="188"/>
      <c r="G31" s="189"/>
    </row>
    <row r="32" spans="2:7" x14ac:dyDescent="0.25">
      <c r="B32" s="129">
        <v>2027</v>
      </c>
      <c r="C32" s="185"/>
      <c r="D32" s="186"/>
      <c r="E32" s="187"/>
      <c r="F32" s="188"/>
      <c r="G32" s="189"/>
    </row>
    <row r="33" spans="2:7" x14ac:dyDescent="0.25">
      <c r="B33" s="130">
        <v>2028</v>
      </c>
      <c r="C33" s="185"/>
      <c r="D33" s="186"/>
      <c r="E33" s="187"/>
      <c r="F33" s="188"/>
      <c r="G33" s="189"/>
    </row>
    <row r="34" spans="2:7" x14ac:dyDescent="0.25">
      <c r="B34" s="129">
        <v>2029</v>
      </c>
      <c r="C34" s="185"/>
      <c r="D34" s="186"/>
      <c r="E34" s="187"/>
      <c r="F34" s="188"/>
      <c r="G34" s="189"/>
    </row>
    <row r="35" spans="2:7" x14ac:dyDescent="0.25">
      <c r="B35" s="130">
        <v>2030</v>
      </c>
      <c r="C35" s="134"/>
      <c r="D35" s="131"/>
      <c r="E35" s="135"/>
      <c r="F35" s="132"/>
      <c r="G35" s="133"/>
    </row>
    <row r="36" spans="2:7" ht="15.6" x14ac:dyDescent="0.25">
      <c r="B36" s="665" t="str">
        <f>HLOOKUP(Introduction!$G$4,nametranslations,135,FALSE)</f>
        <v>(a) Calculated by summing pre-primary, primary and secondary school age populations</v>
      </c>
      <c r="G36" s="68"/>
    </row>
    <row r="37" spans="2:7" ht="15.6" x14ac:dyDescent="0.25">
      <c r="B37" s="665" t="str">
        <f>HLOOKUP(Introduction!$G$4,nametranslations,136,FALSE)</f>
        <v>(b) Percentage of population residing in urban areas, Source: UN Population Division (2018)</v>
      </c>
    </row>
    <row r="38" spans="2:7" ht="15.6" x14ac:dyDescent="0.25">
      <c r="B38" s="665" t="str">
        <f>HLOOKUP(Introduction!$G$4,nametranslations,137,FALSE)</f>
        <v>(c) Source: UNESCO Institute for Statistics (2025)</v>
      </c>
    </row>
    <row r="39" spans="2:7" x14ac:dyDescent="0.25">
      <c r="B39" s="666"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9102F-3010-4789-ADC1-FBE23D28732C}">
  <sheetPr codeName="Sheet1">
    <tabColor rgb="FFEAEAEA"/>
  </sheetPr>
  <dimension ref="B2:C15"/>
  <sheetViews>
    <sheetView showGridLines="0" zoomScaleNormal="100" workbookViewId="0"/>
  </sheetViews>
  <sheetFormatPr defaultRowHeight="15.6" x14ac:dyDescent="0.3"/>
  <cols>
    <col min="1" max="1" width="1.59765625" style="613" customWidth="1"/>
    <col min="2" max="2" width="15.59765625" style="613" customWidth="1"/>
    <col min="3" max="3" width="90.69921875" style="615" customWidth="1"/>
    <col min="4" max="16384" width="8.796875" style="613"/>
  </cols>
  <sheetData>
    <row r="2" spans="2:3" ht="48.75" customHeight="1" x14ac:dyDescent="0.3">
      <c r="B2" s="61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12" t="str">
        <f ca="1">HLOOKUP([1]Introduction!$G$4,nametranslations,72,FALSE)</f>
        <v>Year</v>
      </c>
    </row>
    <row r="3" spans="2:3" ht="6" customHeight="1" x14ac:dyDescent="0.3">
      <c r="B3" s="614"/>
    </row>
    <row r="4" spans="2:3" ht="30" customHeight="1" x14ac:dyDescent="0.3">
      <c r="B4" s="616" t="s">
        <v>248</v>
      </c>
      <c r="C4" s="617" t="str">
        <f>HLOOKUP(Introduction!$G$4,nametranslations,141,FALSE)</f>
        <v>The Excel spreadsheet has a series of tabs but for ease of reference the front page includes links to the key tabs.</v>
      </c>
    </row>
    <row r="5" spans="2:3" ht="50.25" customHeight="1" x14ac:dyDescent="0.3">
      <c r="B5" s="616" t="s">
        <v>47</v>
      </c>
      <c r="C5" s="61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6" t="s">
        <v>250</v>
      </c>
      <c r="C6" s="61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6" t="s">
        <v>252</v>
      </c>
      <c r="C7" s="61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6" t="s">
        <v>132</v>
      </c>
      <c r="C8" s="61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6" t="s">
        <v>254</v>
      </c>
      <c r="C9" s="61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6" t="s">
        <v>136</v>
      </c>
      <c r="C10" s="617" t="str">
        <f>HLOOKUP(Introduction!$G$4,nametranslations,147,FALSE)</f>
        <v>This tab provides estimates for school age population by school level from the UNESCO Institute for Statistics and the urban proportion of the total population from the UN Population Division.</v>
      </c>
    </row>
    <row r="11" spans="2:3" s="620" customFormat="1" ht="6.75" customHeight="1" x14ac:dyDescent="0.3">
      <c r="B11" s="618"/>
      <c r="C11" s="619"/>
    </row>
    <row r="12" spans="2:3" s="622" customFormat="1" ht="10.199999999999999" x14ac:dyDescent="0.2">
      <c r="B12" s="621" t="str">
        <f>HLOOKUP(Introduction!$G$4,nametranslations,148,FALSE)</f>
        <v xml:space="preserve">Country files are available for each country with data on the JMP website: https://washdata.org/data/downloads </v>
      </c>
    </row>
    <row r="13" spans="2:3" x14ac:dyDescent="0.3">
      <c r="B13" s="621" t="str">
        <f>HLOOKUP(Introduction!$G$4,nametranslations,149,FALSE)</f>
        <v>The JMP releases updated estimates every 2 years following consultations with national authorities: https://washdata.org/how-we-work/jmp-country-consultation</v>
      </c>
    </row>
    <row r="14" spans="2:3" x14ac:dyDescent="0.3">
      <c r="B14" s="623" t="str">
        <f>HLOOKUP(Introduction!$G$4,nametranslations,150,FALSE)</f>
        <v>Data flows in the country file</v>
      </c>
    </row>
    <row r="15" spans="2:3" ht="90.75" customHeight="1" x14ac:dyDescent="0.3">
      <c r="B15" s="62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3FD9363-1664-425F-9894-8896600558F9}"/>
    <hyperlink ref="B13" r:id="rId2" display="The JMP releases updated estimates every 2 years following consultations with national authorities: https://washdata.org/how-we-work/jmp-country-consultation" xr:uid="{30142FED-0717-45B3-957F-2D68A0EA650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2026-09-10T10:15:16Z</dcterms:modified>
</cp:coreProperties>
</file>